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defaultThemeVersion="124226"/>
  <xr:revisionPtr revIDLastSave="4" documentId="8_{BF00916C-1354-4E99-8E62-F84EBFDCFD43}" xr6:coauthVersionLast="47" xr6:coauthVersionMax="47" xr10:uidLastSave="{665CC545-32AB-4208-9AB8-389FD42ADC20}"/>
  <bookViews>
    <workbookView xWindow="-110" yWindow="-110" windowWidth="19420" windowHeight="10300" firstSheet="1" activeTab="1" xr2:uid="{377B1536-C9EE-4E68-85D5-78019D1D494D}"/>
  </bookViews>
  <sheets>
    <sheet name="Contents" sheetId="1" r:id="rId1"/>
    <sheet name="Notes" sheetId="2"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Bereavement benefits" sheetId="19" r:id="rId19"/>
    <sheet name="Carers Allowance" sheetId="20" r:id="rId20"/>
    <sheet name="Cost of Living" sheetId="21" r:id="rId21"/>
    <sheet name="Disability benefits" sheetId="22" r:id="rId22"/>
    <sheet name="Incapacity benefits" sheetId="23" r:id="rId23"/>
    <sheet name="Industrial injuries benefits" sheetId="24" r:id="rId24"/>
    <sheet name="Council Tax Benefit" sheetId="25" r:id="rId25"/>
    <sheet name="Housing benefits" sheetId="26" r:id="rId26"/>
    <sheet name="Income Support" sheetId="27" r:id="rId27"/>
    <sheet name="Maternity benefits" sheetId="28" r:id="rId28"/>
    <sheet name="New Deal &amp; Emp prog allowances" sheetId="29" r:id="rId29"/>
    <sheet name="Pension Credit" sheetId="30" r:id="rId30"/>
    <sheet name="State Pension" sheetId="31" r:id="rId31"/>
    <sheet name="Social Fund" sheetId="32" r:id="rId32"/>
    <sheet name="Unemployment benefits" sheetId="33" r:id="rId33"/>
    <sheet name="Universal Credit and equivalent" sheetId="34" r:id="rId34"/>
  </sheet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05MAY11">#REF!</definedName>
    <definedName name="__123Graph_A" localSheetId="1" hidden="1">#REF!</definedName>
    <definedName name="__123Graph_A" hidden="1">#REF!</definedName>
    <definedName name="__123Graph_AALLTAX" localSheetId="1" hidden="1">#REF!</definedName>
    <definedName name="__123Graph_AALLTAX" hidden="1">#REF!</definedName>
    <definedName name="__123Graph_ACFSINDIV" hidden="1">#REF!</definedName>
    <definedName name="__123Graph_AChart1" hidden="1">#REF!</definedName>
    <definedName name="__123Graph_ACHGSPD1" localSheetId="1" hidden="1">#REF!</definedName>
    <definedName name="__123Graph_ACHGSPD1" hidden="1">#REF!</definedName>
    <definedName name="__123Graph_ACHGSPD2" localSheetId="1" hidden="1">#REF!</definedName>
    <definedName name="__123Graph_ACHGSPD2" hidden="1">#REF!</definedName>
    <definedName name="__123Graph_ACurrent" hidden="1">#REF!</definedName>
    <definedName name="__123Graph_AEFF" localSheetId="1" hidden="1">#REF!</definedName>
    <definedName name="__123Graph_AEFF" hidden="1">#REF!</definedName>
    <definedName name="__123Graph_AGR14PBF1" localSheetId="1" hidden="1">#REF!</definedName>
    <definedName name="__123Graph_AGR14PBF1" hidden="1">#REF!</definedName>
    <definedName name="__123Graph_AHOMEVAT" localSheetId="1" hidden="1">#REF!</definedName>
    <definedName name="__123Graph_AHOMEVAT" hidden="1">#REF!</definedName>
    <definedName name="__123Graph_AIMPORT" localSheetId="1" hidden="1">#REF!</definedName>
    <definedName name="__123Graph_AIMPORT" hidden="1">#REF!</definedName>
    <definedName name="__123Graph_ALBFFIN" localSheetId="1" hidden="1">#REF!</definedName>
    <definedName name="__123Graph_ALBFFIN" hidden="1">#REF!</definedName>
    <definedName name="__123Graph_ALBFFIN2" localSheetId="1" hidden="1">#REF!</definedName>
    <definedName name="__123Graph_ALBFFIN2" hidden="1">#REF!</definedName>
    <definedName name="__123Graph_ALBFHIC2" localSheetId="1" hidden="1">#REF!</definedName>
    <definedName name="__123Graph_ALBFHIC2" hidden="1">#REF!</definedName>
    <definedName name="__123Graph_ALCB" localSheetId="1" hidden="1">#REF!</definedName>
    <definedName name="__123Graph_ALCB" hidden="1">#REF!</definedName>
    <definedName name="__123Graph_ANACFIN" localSheetId="1" hidden="1">#REF!</definedName>
    <definedName name="__123Graph_ANACFIN" hidden="1">#REF!</definedName>
    <definedName name="__123Graph_ANACHIC" localSheetId="1" hidden="1">#REF!</definedName>
    <definedName name="__123Graph_ANACHIC" hidden="1">#REF!</definedName>
    <definedName name="__123Graph_APDNUMBERS" hidden="1">#REF!</definedName>
    <definedName name="__123Graph_APDTRENDS" hidden="1">#REF!</definedName>
    <definedName name="__123Graph_APIC" localSheetId="1" hidden="1">#REF!</definedName>
    <definedName name="__123Graph_APIC" hidden="1">#REF!</definedName>
    <definedName name="__123Graph_ATOBREV" localSheetId="1" hidden="1">#REF!</definedName>
    <definedName name="__123Graph_ATOBREV" hidden="1">#REF!</definedName>
    <definedName name="__123Graph_ATOTAL" localSheetId="1" hidden="1">#REF!</definedName>
    <definedName name="__123Graph_ATOTAL" hidden="1">#REF!</definedName>
    <definedName name="__123Graph_B" localSheetId="1" hidden="1">#REF!</definedName>
    <definedName name="__123Graph_B" hidden="1">#REF!</definedName>
    <definedName name="__123Graph_BCFSINDIV" hidden="1">#REF!</definedName>
    <definedName name="__123Graph_BCFSUK" hidden="1">#REF!</definedName>
    <definedName name="__123Graph_BChart1" hidden="1">#REF!</definedName>
    <definedName name="__123Graph_BCHGSPD1" localSheetId="1" hidden="1">#REF!</definedName>
    <definedName name="__123Graph_BCHGSPD1" hidden="1">#REF!</definedName>
    <definedName name="__123Graph_BCHGSPD2" localSheetId="1" hidden="1">#REF!</definedName>
    <definedName name="__123Graph_BCHGSPD2" hidden="1">#REF!</definedName>
    <definedName name="__123Graph_BCurrent" hidden="1">#REF!</definedName>
    <definedName name="__123Graph_BEFF" localSheetId="1" hidden="1">#REF!</definedName>
    <definedName name="__123Graph_BEFF" hidden="1">#REF!</definedName>
    <definedName name="__123Graph_BHOMEVAT" localSheetId="1" hidden="1">#REF!</definedName>
    <definedName name="__123Graph_BHOMEVAT" hidden="1">#REF!</definedName>
    <definedName name="__123Graph_BIMPORT" localSheetId="1" hidden="1">#REF!</definedName>
    <definedName name="__123Graph_BIMPORT" hidden="1">#REF!</definedName>
    <definedName name="__123Graph_BLBF" localSheetId="1" hidden="1">#REF!</definedName>
    <definedName name="__123Graph_BLBF" hidden="1">#REF!</definedName>
    <definedName name="__123Graph_BLBFFIN" localSheetId="1" hidden="1">#REF!</definedName>
    <definedName name="__123Graph_BLBFFIN" hidden="1">#REF!</definedName>
    <definedName name="__123Graph_BLBFFIN_NEW" hidden="1">#REF!</definedName>
    <definedName name="__123Graph_BLCB" localSheetId="1" hidden="1">#REF!</definedName>
    <definedName name="__123Graph_BLCB" hidden="1">#REF!</definedName>
    <definedName name="__123Graph_BPDTRENDS" hidden="1">#REF!</definedName>
    <definedName name="__123Graph_BPIC" localSheetId="1" hidden="1">#REF!</definedName>
    <definedName name="__123Graph_BPIC" hidden="1">#REF!</definedName>
    <definedName name="__123Graph_BTOTAL" localSheetId="1" hidden="1">#REF!</definedName>
    <definedName name="__123Graph_BTOTAL" hidden="1">#REF!</definedName>
    <definedName name="__123Graph_C" hidden="1">#REF!</definedName>
    <definedName name="__123Graph_CACT13BUD" localSheetId="1" hidden="1">#REF!</definedName>
    <definedName name="__123Graph_CACT13BUD" hidden="1">#REF!</definedName>
    <definedName name="__123Graph_CCFSINDIV" hidden="1">#REF!</definedName>
    <definedName name="__123Graph_CCFSUK" hidden="1">#REF!</definedName>
    <definedName name="__123Graph_CChart1" hidden="1">#REF!</definedName>
    <definedName name="__123Graph_CCurrent" hidden="1">#REF!</definedName>
    <definedName name="__123Graph_CEFF" localSheetId="1" hidden="1">#REF!</definedName>
    <definedName name="__123Graph_CEFF" hidden="1">#REF!</definedName>
    <definedName name="__123Graph_CGR14PBF1" localSheetId="1" hidden="1">#REF!</definedName>
    <definedName name="__123Graph_CGR14PBF1" hidden="1">#REF!</definedName>
    <definedName name="__123Graph_CLBF" localSheetId="1" hidden="1">#REF!</definedName>
    <definedName name="__123Graph_CLBF" hidden="1">#REF!</definedName>
    <definedName name="__123Graph_CPIC" localSheetId="1" hidden="1">#REF!</definedName>
    <definedName name="__123Graph_CPIC" hidden="1">#REF!</definedName>
    <definedName name="__123Graph_D" hidden="1">#REF!</definedName>
    <definedName name="__123Graph_DACT13BUD" localSheetId="1" hidden="1">#REF!</definedName>
    <definedName name="__123Graph_DACT13BUD" hidden="1">#REF!</definedName>
    <definedName name="__123Graph_DCFSINDIV" hidden="1">#REF!</definedName>
    <definedName name="__123Graph_DCFSUK" hidden="1">#REF!</definedName>
    <definedName name="__123Graph_DChart1" hidden="1">#REF!</definedName>
    <definedName name="__123Graph_DCurrent" hidden="1">#REF!</definedName>
    <definedName name="__123Graph_DEFF" localSheetId="1" hidden="1">#REF!</definedName>
    <definedName name="__123Graph_DEFF" hidden="1">#REF!</definedName>
    <definedName name="__123Graph_DEFF2" hidden="1">#REF!</definedName>
    <definedName name="__123Graph_DGR14PBF1" localSheetId="1" hidden="1">#REF!</definedName>
    <definedName name="__123Graph_DGR14PBF1" hidden="1">#REF!</definedName>
    <definedName name="__123Graph_DLBF" localSheetId="1" hidden="1">#REF!</definedName>
    <definedName name="__123Graph_DLBF" hidden="1">#REF!</definedName>
    <definedName name="__123Graph_DPIC" localSheetId="1" hidden="1">#REF!</definedName>
    <definedName name="__123Graph_DPIC" hidden="1">#REF!</definedName>
    <definedName name="__123Graph_E" hidden="1">#REF!</definedName>
    <definedName name="__123Graph_EACT13BUD" localSheetId="1" hidden="1">#REF!</definedName>
    <definedName name="__123Graph_EACT13BUD" hidden="1">#REF!</definedName>
    <definedName name="__123Graph_ECFSINDIV" hidden="1">#REF!</definedName>
    <definedName name="__123Graph_ECFSUK" hidden="1">#REF!</definedName>
    <definedName name="__123Graph_EChart1" hidden="1">#REF!</definedName>
    <definedName name="__123Graph_ECurrent" hidden="1">#REF!</definedName>
    <definedName name="__123Graph_EEFF" localSheetId="1" hidden="1">#REF!</definedName>
    <definedName name="__123Graph_EEFF" hidden="1">#REF!</definedName>
    <definedName name="__123Graph_EEFFHIC" localSheetId="1" hidden="1">#REF!</definedName>
    <definedName name="__123Graph_EEFFHIC" hidden="1">#REF!</definedName>
    <definedName name="__123Graph_EGR14PBF1" localSheetId="1" hidden="1">#REF!</definedName>
    <definedName name="__123Graph_EGR14PBF1" hidden="1">#REF!</definedName>
    <definedName name="__123Graph_ELBF" localSheetId="1" hidden="1">#REF!</definedName>
    <definedName name="__123Graph_ELBF" hidden="1">#REF!</definedName>
    <definedName name="__123Graph_EPIC" localSheetId="1" hidden="1">#REF!</definedName>
    <definedName name="__123Graph_EPIC" hidden="1">#REF!</definedName>
    <definedName name="__123Graph_F" hidden="1">#REF!</definedName>
    <definedName name="__123Graph_FACT13BUD" localSheetId="1" hidden="1">#REF!</definedName>
    <definedName name="__123Graph_FACT13BUD" hidden="1">#REF!</definedName>
    <definedName name="__123Graph_FCFSUK" hidden="1">#REF!</definedName>
    <definedName name="__123Graph_FChart1" hidden="1">#REF!</definedName>
    <definedName name="__123Graph_FCurrent" hidden="1">#REF!</definedName>
    <definedName name="__123Graph_FEFF" localSheetId="1" hidden="1">#REF!</definedName>
    <definedName name="__123Graph_FEFF" hidden="1">#REF!</definedName>
    <definedName name="__123Graph_FEFFHIC" localSheetId="1" hidden="1">#REF!</definedName>
    <definedName name="__123Graph_FEFFHIC" hidden="1">#REF!</definedName>
    <definedName name="__123Graph_FGR14PBF1" localSheetId="1" hidden="1">#REF!</definedName>
    <definedName name="__123Graph_FGR14PBF1" hidden="1">#REF!</definedName>
    <definedName name="__123Graph_FLBF" localSheetId="1" hidden="1">#REF!</definedName>
    <definedName name="__123Graph_FLBF" hidden="1">#REF!</definedName>
    <definedName name="__123Graph_FPIC" localSheetId="1" hidden="1">#REF!</definedName>
    <definedName name="__123Graph_FPIC" hidden="1">#REF!</definedName>
    <definedName name="__123Graph_G" hidden="1">#REF!</definedName>
    <definedName name="__123Graph_LBL_ARESID" localSheetId="1" hidden="1">#REF!</definedName>
    <definedName name="__123Graph_LBL_ARESID" hidden="1">#REF!</definedName>
    <definedName name="__123Graph_LBL_BRESID" localSheetId="1" hidden="1">#REF!</definedName>
    <definedName name="__123Graph_LBL_BRESID" hidden="1">#REF!</definedName>
    <definedName name="__123Graph_X" localSheetId="1" hidden="1">#REF!</definedName>
    <definedName name="__123Graph_X" hidden="1">#REF!</definedName>
    <definedName name="__123Graph_XACTHIC" localSheetId="1" hidden="1">#REF!</definedName>
    <definedName name="__123Graph_XACTHIC" hidden="1">#REF!</definedName>
    <definedName name="__123Graph_XALLTAX" localSheetId="1" hidden="1">#REF!</definedName>
    <definedName name="__123Graph_XALLTAX" hidden="1">#REF!</definedName>
    <definedName name="__123Graph_XChart1" hidden="1">#REF!</definedName>
    <definedName name="__123Graph_XCHGSPD1" localSheetId="1" hidden="1">#REF!</definedName>
    <definedName name="__123Graph_XCHGSPD1" hidden="1">#REF!</definedName>
    <definedName name="__123Graph_XCHGSPD2" localSheetId="1" hidden="1">#REF!</definedName>
    <definedName name="__123Graph_XCHGSPD2" hidden="1">#REF!</definedName>
    <definedName name="__123Graph_XCurrent" hidden="1">#REF!</definedName>
    <definedName name="__123Graph_XEFF" localSheetId="1" hidden="1">#REF!</definedName>
    <definedName name="__123Graph_XEFF" hidden="1">#REF!</definedName>
    <definedName name="__123Graph_XGR14PBF1" localSheetId="1" hidden="1">#REF!</definedName>
    <definedName name="__123Graph_XGR14PBF1" hidden="1">#REF!</definedName>
    <definedName name="__123Graph_XHOMEVAT" localSheetId="1" hidden="1">#REF!</definedName>
    <definedName name="__123Graph_XHOMEVAT" hidden="1">#REF!</definedName>
    <definedName name="__123Graph_XIMPORT" localSheetId="1" hidden="1">#REF!</definedName>
    <definedName name="__123Graph_XIMPORT" hidden="1">#REF!</definedName>
    <definedName name="__123Graph_XLBF" localSheetId="1" hidden="1">#REF!</definedName>
    <definedName name="__123Graph_XLBF" hidden="1">#REF!</definedName>
    <definedName name="__123Graph_XLBFFIN2" localSheetId="1" hidden="1">#REF!</definedName>
    <definedName name="__123Graph_XLBFFIN2" hidden="1">#REF!</definedName>
    <definedName name="__123Graph_XLBFHIC" localSheetId="1" hidden="1">#REF!</definedName>
    <definedName name="__123Graph_XLBFHIC" hidden="1">#REF!</definedName>
    <definedName name="__123Graph_XLBFHIC2" localSheetId="1" hidden="1">#REF!</definedName>
    <definedName name="__123Graph_XLBFHIC2" hidden="1">#REF!</definedName>
    <definedName name="__123Graph_XLCB" localSheetId="1" hidden="1">#REF!</definedName>
    <definedName name="__123Graph_XLCB" hidden="1">#REF!</definedName>
    <definedName name="__123Graph_XNACFIN" localSheetId="1" hidden="1">#REF!</definedName>
    <definedName name="__123Graph_XNACFIN" hidden="1">#REF!</definedName>
    <definedName name="__123Graph_XNACHIC" localSheetId="1" hidden="1">#REF!</definedName>
    <definedName name="__123Graph_XNACHIC" hidden="1">#REF!</definedName>
    <definedName name="__123Graph_XPDNUMBERS" hidden="1">#REF!</definedName>
    <definedName name="__123Graph_XPDTRENDS" hidden="1">#REF!</definedName>
    <definedName name="__123Graph_XPIC" localSheetId="1" hidden="1">#REF!</definedName>
    <definedName name="__123Graph_XPIC" hidden="1">#REF!</definedName>
    <definedName name="__123Graph_XSTAG2ALL" localSheetId="1" hidden="1">#REF!</definedName>
    <definedName name="__123Graph_XSTAG2ALL" hidden="1">#REF!</definedName>
    <definedName name="__123Graph_XSTAG2EC" localSheetId="1" hidden="1">#REF!</definedName>
    <definedName name="__123Graph_XSTAG2EC" hidden="1">#REF!</definedName>
    <definedName name="__123Graph_XTOBREV" localSheetId="1" hidden="1">#REF!</definedName>
    <definedName name="__123Graph_XTOBREV" hidden="1">#REF!</definedName>
    <definedName name="__123Graph_XTOTAL" localSheetId="1" hidden="1">#REF!</definedName>
    <definedName name="__123Graph_XTOTAL" hidden="1">#REF!</definedName>
    <definedName name="_1_">#REF!</definedName>
    <definedName name="_1__123Graph_ACHART_15" hidden="1">#REF!</definedName>
    <definedName name="_1__123Graph_XTOB" hidden="1">#REF!</definedName>
    <definedName name="_10__123Graph_XCHART_15" hidden="1">#REF!</definedName>
    <definedName name="_123Graph_FLBT" hidden="1">#REF!</definedName>
    <definedName name="_2__123Graph_BCHART_10" hidden="1">#REF!</definedName>
    <definedName name="_2__123Graph_XTOB" hidden="1">#REF!</definedName>
    <definedName name="_2004_Data_entered">#REF!</definedName>
    <definedName name="_2012_13_Q1">#REF!</definedName>
    <definedName name="_2012_13_Q2">#REF!</definedName>
    <definedName name="_2754_0ecm">#REF!</definedName>
    <definedName name="_2ecm">#REF!</definedName>
    <definedName name="_3__123Graph_BCHART_13" hidden="1">#REF!</definedName>
    <definedName name="_3ecw">#REF!</definedName>
    <definedName name="_4__123Graph_BCHART_15" hidden="1">#REF!</definedName>
    <definedName name="_4131_0ecw">#REF!</definedName>
    <definedName name="_5__123Graph_CCHART_10" hidden="1">#REF!</definedName>
    <definedName name="_567" hidden="1">#REF!</definedName>
    <definedName name="_586Home_"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a190000">#REF!</definedName>
    <definedName name="_AUG2">#REF!</definedName>
    <definedName name="_DEC2">#REF!</definedName>
    <definedName name="_FEB2">#REF!</definedName>
    <definedName name="_Fill" localSheetId="1" hidden="1">#REF!</definedName>
    <definedName name="_Fill" hidden="1">#REF!</definedName>
    <definedName name="_JAN2">#REF!</definedName>
    <definedName name="_Key1" hidden="1">#REF!</definedName>
    <definedName name="_MAY2">#REF!</definedName>
    <definedName name="_NIF8504">#REF!</definedName>
    <definedName name="_NOV2">#REF!</definedName>
    <definedName name="_OCT2">#REF!</definedName>
    <definedName name="_Order1" hidden="1">255</definedName>
    <definedName name="_Order2" hidden="1">255</definedName>
    <definedName name="_Regression_Int" hidden="1">1</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a">#REF!</definedName>
    <definedName name="a4fraw">!#REF!</definedName>
    <definedName name="Accommodation">#REF!</definedName>
    <definedName name="Action">#REF!</definedName>
    <definedName name="Africa">!#REF!</definedName>
    <definedName name="agencycountry">!#REF!</definedName>
    <definedName name="Air_Travel">#REF!</definedName>
    <definedName name="allcountry">!#REF!</definedName>
    <definedName name="allcountry2">!#REF!</definedName>
    <definedName name="alldac">!#REF!</definedName>
    <definedName name="AME">OFFSET(#REF!,0,0,MAX(#REF!),1)</definedName>
    <definedName name="Americas">!#REF!</definedName>
    <definedName name="Analysis">#REF!</definedName>
    <definedName name="APR_2012">#REF!</definedName>
    <definedName name="APR_2013">#REF!</definedName>
    <definedName name="APRIL">#REF!</definedName>
    <definedName name="APRIL2">#REF!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Rs">#REF!</definedName>
    <definedName name="Asia">!#REF!</definedName>
    <definedName name="AUC_AN_CDEL_Balance">#REF!</definedName>
    <definedName name="AUC_AN_CDEL_Category">#REF!</definedName>
    <definedName name="AUG">#REF!</definedName>
    <definedName name="AUG_2012">#REF!</definedName>
    <definedName name="AUG_2013">#REF!</definedName>
    <definedName name="_xlnm.Auto_Open">#REF!</definedName>
    <definedName name="b" hidden="1">{#N/A,#N/A,FALSE,"CGBR95C"}</definedName>
    <definedName name="B_MoJ" hidden="1">#REF!</definedName>
    <definedName name="bb" hidden="1">#REF!</definedName>
    <definedName name="bbb" hidden="1">#REF!</definedName>
    <definedName name="bilateral">!#REF!</definedName>
    <definedName name="blankkk" hidden="1">#REF!</definedName>
    <definedName name="blankold" hidden="1">#REF!</definedName>
    <definedName name="BLPH1" localSheetId="1" hidden="1">#REF!</definedName>
    <definedName name="BLPH1" hidden="1">#REF!</definedName>
    <definedName name="BLPH2" localSheetId="1" hidden="1">#REF!</definedName>
    <definedName name="BLPH2" hidden="1">#REF!</definedName>
    <definedName name="BLPH3" localSheetId="1" hidden="1">#REF!</definedName>
    <definedName name="BLPH3" hidden="1">#REF!</definedName>
    <definedName name="BLPH4" localSheetId="1" hidden="1">#REF!</definedName>
    <definedName name="BLPH4" hidden="1">#REF!</definedName>
    <definedName name="BLPH5" localSheetId="1" hidden="1">#REF!</definedName>
    <definedName name="BLPH5" hidden="1">#REF!</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#REF!</definedName>
    <definedName name="BUDGET">#REF!</definedName>
    <definedName name="BULL">#REF!</definedName>
    <definedName name="C_">#REF!</definedName>
    <definedName name="Car_Hire">#REF!</definedName>
    <definedName name="Category">#REF!</definedName>
    <definedName name="CDEL">OFFSET(#REF!,0,0,MAX(#REF!),1)</definedName>
    <definedName name="checking">!#REF!</definedName>
    <definedName name="CLASSIFICATION">#REF!</definedName>
    <definedName name="common">!#REF!</definedName>
    <definedName name="Control">#REF!</definedName>
    <definedName name="Controls">#REF!</definedName>
    <definedName name="Cost_element_name">#REF!</definedName>
    <definedName name="country">!#REF!</definedName>
    <definedName name="country_14">!#REF!</definedName>
    <definedName name="country_17">!#REF!</definedName>
    <definedName name="country_18">!#REF!</definedName>
    <definedName name="country2">!#REF!</definedName>
    <definedName name="countryspec">!#REF!</definedName>
    <definedName name="COVID">#REF!</definedName>
    <definedName name="cssf">!#REF!</definedName>
    <definedName name="cssf2">!#REF!</definedName>
    <definedName name="CSSFtable">!#REF!</definedName>
    <definedName name="CUMBUDGET">#REF!</definedName>
    <definedName name="CUMOUTTURN">#REF!</definedName>
    <definedName name="CUMPROFILE">#REF!</definedName>
    <definedName name="CUMTOTAL">#REF!</definedName>
    <definedName name="D">#REF!</definedName>
    <definedName name="DAC_country">!#REF!</definedName>
    <definedName name="dacbi">!#REF!</definedName>
    <definedName name="DACmulti">!#REF!</definedName>
    <definedName name="dacmulti2">!#REF!</definedName>
    <definedName name="DASCFTAB">#REF!</definedName>
    <definedName name="data">#REF!</definedName>
    <definedName name="Data_col1">#REF!</definedName>
    <definedName name="data2">#REF!</definedName>
    <definedName name="_xlnm.Database">#REF!</definedName>
    <definedName name="datazone">#REF!</definedName>
    <definedName name="Days">#REF!</definedName>
    <definedName name="ddd" hidden="1">{#N/A,#N/A,FALSE,"CGBR95C"}</definedName>
    <definedName name="dddd" hidden="1">{#N/A,#N/A,FALSE,"CGBR95C"}</definedName>
    <definedName name="ddddddd" hidden="1">{#N/A,#N/A,FALSE,"CGBR95C"}</definedName>
    <definedName name="dddddddddddd" hidden="1">{#N/A,#N/A,FALSE,"CGBR95C"}</definedName>
    <definedName name="dDebtFacilities">#REF!</definedName>
    <definedName name="DEC">#REF!</definedName>
    <definedName name="DEC_2012">#REF!</definedName>
    <definedName name="departbimult">!#REF!</definedName>
    <definedName name="departments">!#REF!</definedName>
    <definedName name="DEPR" localSheetId="1">#REF!</definedName>
    <definedName name="DEPR">#REF!</definedName>
    <definedName name="detailsector">!#REF!</definedName>
    <definedName name="dfgdfg" hidden="1">{#N/A,#N/A,FALSE,"CGBR95C"}</definedName>
    <definedName name="dfgujh" hidden="1">#REF!</definedName>
    <definedName name="dFunctionCodes">#REF!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HistCPs">#REF!</definedName>
    <definedName name="DIR">#REF!</definedName>
    <definedName name="DirData">#REF!</definedName>
    <definedName name="Direct">#REF!</definedName>
    <definedName name="directorate">#REF!</definedName>
    <definedName name="Directoratelive">#REF!</definedName>
    <definedName name="Distribution" localSheetId="1" hidden="1">#REF!</definedName>
    <definedName name="Distribution" hidden="1">#REF!</definedName>
    <definedName name="distribution1" hidden="1">#REF!</definedName>
    <definedName name="dSourceCodes">#REF!</definedName>
    <definedName name="dwl_data">#REF!</definedName>
    <definedName name="dwl_data_fy">#REF!</definedName>
    <definedName name="dwl_dates">#REF!</definedName>
    <definedName name="dwl_dates_fy">#REF!</definedName>
    <definedName name="dwl_vars">#REF!</definedName>
    <definedName name="e">#REF!</definedName>
    <definedName name="ecscost">#REF!</definedName>
    <definedName name="ee">#REF!</definedName>
    <definedName name="eeapp">#REF!</definedName>
    <definedName name="eee">#REF!</definedName>
    <definedName name="eeeee">#REF!</definedName>
    <definedName name="EFO" hidden="1">#REF!</definedName>
    <definedName name="europe">!#REF!</definedName>
    <definedName name="Ev">#REF!</definedName>
    <definedName name="Excel_BuiltIn__FilterDatabase_1">#REF!</definedName>
    <definedName name="Excel_BuiltIn__FilterDatabase_1_1">#REF!</definedName>
    <definedName name="Excess_fares">#REF!</definedName>
    <definedName name="_xlnm.Extract">#REF!</definedName>
    <definedName name="ExtraProfiles" localSheetId="1" hidden="1">#REF!</definedName>
    <definedName name="ExtraProfiles" hidden="1">#REF!</definedName>
    <definedName name="FDDD" hidden="1">{#N/A,#N/A,FALSE,"TMCOMP96";#N/A,#N/A,FALSE,"MAT96";#N/A,#N/A,FALSE,"FANDA96";#N/A,#N/A,FALSE,"INTRAN96";#N/A,#N/A,FALSE,"NAA9697";#N/A,#N/A,FALSE,"ECWEBB";#N/A,#N/A,FALSE,"MFT96";#N/A,#N/A,FALSE,"CTrecon"}</definedName>
    <definedName name="FEB">#REF!</definedName>
    <definedName name="FEB_2012">#REF!</definedName>
    <definedName name="fffffffff" hidden="1">{#N/A,#N/A,FALSE,"CGBR95C"}</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hg" hidden="1">#REF!</definedName>
    <definedName name="Field_names_area">#REF!</definedName>
    <definedName name="fill_area">#N/A</definedName>
    <definedName name="Filter">#REF!</definedName>
    <definedName name="First_3C">#REF!</definedName>
    <definedName name="Fiscal_year_period">#REF!</definedName>
    <definedName name="Fnc_Qtr">#REF!</definedName>
    <definedName name="Fnc_Year">#REF!</definedName>
    <definedName name="Forecast">#REF!</definedName>
    <definedName name="ForecastColumn">#REF!</definedName>
    <definedName name="ForecastRow">#REF!</definedName>
    <definedName name="Foreign_travel">#REF!</definedName>
    <definedName name="formatCol">#REF!</definedName>
    <definedName name="formatRow">#REF!</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localSheetId="1" hidden="1">#REF!</definedName>
    <definedName name="fyu" hidden="1">#REF!</definedName>
    <definedName name="Gas_1P_replacement">#REF!</definedName>
    <definedName name="Gas_2P_replacement">#REF!</definedName>
    <definedName name="General_CDEL">OFFSET(#REF!,0,0,MAX(#REF!)-1,1)</definedName>
    <definedName name="General_RDEL">OFFSET(#REF!,0,0,MAX(#REF!)-1,1)</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k" hidden="1">#REF!</definedName>
    <definedName name="GPS_Fees">#REF!</definedName>
    <definedName name="Grade">#REF!</definedName>
    <definedName name="GRAPH">#REF!</definedName>
    <definedName name="GRAPHS">#REF!</definedName>
    <definedName name="H" hidden="1">#REF!</definedName>
    <definedName name="hag">#REF!</definedName>
    <definedName name="hello">!#REF!</definedName>
    <definedName name="hfrse4" hidden="1">{#N/A,#N/A,FALSE,"TMCOMP96";#N/A,#N/A,FALSE,"MAT96";#N/A,#N/A,FALSE,"FANDA96";#N/A,#N/A,FALSE,"INTRAN96";#N/A,#N/A,FALSE,"NAA9697";#N/A,#N/A,FALSE,"ECWEBB";#N/A,#N/A,FALSE,"MFT96";#N/A,#N/A,FALSE,"CTrecon"}</definedName>
    <definedName name="hgjk" hidden="1">#REF!</definedName>
    <definedName name="hguj" hidden="1">{#N/A,#N/A,FALSE,"TMCOMP96";#N/A,#N/A,FALSE,"MAT96";#N/A,#N/A,FALSE,"FANDA96";#N/A,#N/A,FALSE,"INTRAN96";#N/A,#N/A,FALSE,"NAA9697";#N/A,#N/A,FALSE,"ECWEBB";#N/A,#N/A,FALSE,"MFT96";#N/A,#N/A,FALSE,"CTrecon"}</definedName>
    <definedName name="hh" hidden="1">#REF!</definedName>
    <definedName name="hhhhhhh" hidden="1">{#N/A,#N/A,FALSE,"CGBR95C"}</definedName>
    <definedName name="Historical">#REF!</definedName>
    <definedName name="HoD">#REF!</definedName>
    <definedName name="Hor">#REF!</definedName>
    <definedName name="Horizontal">#REF!</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HUMBERSIDE">#REF!</definedName>
    <definedName name="I">#REF!</definedName>
    <definedName name="imf" hidden="1">#REF!</definedName>
    <definedName name="ImpProb">#REF!</definedName>
    <definedName name="income">!#REF!</definedName>
    <definedName name="Incomegroup">!#REF!</definedName>
    <definedName name="incometble">!#REF!</definedName>
    <definedName name="initial">#REF!</definedName>
    <definedName name="INPUT">#REF!</definedName>
    <definedName name="INPUT_BOX">#REF!</definedName>
    <definedName name="INSIDEAEF">#REF!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#REF!</definedName>
    <definedName name="j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rg" hidden="1">#REF!</definedName>
    <definedName name="jjjk" hidden="1">#REF!</definedName>
    <definedName name="jkyuh" hidden="1">{#N/A,#N/A,FALSE,"TMCOMP96";#N/A,#N/A,FALSE,"MAT96";#N/A,#N/A,FALSE,"FANDA96";#N/A,#N/A,FALSE,"INTRAN96";#N/A,#N/A,FALSE,"NAA9697";#N/A,#N/A,FALSE,"ECWEBB";#N/A,#N/A,FALSE,"MFT96";#N/A,#N/A,FALSE,"CTrecon"}</definedName>
    <definedName name="Job_Type">#REF!</definedName>
    <definedName name="JUL_2012">#REF!</definedName>
    <definedName name="JUL_2013">#REF!</definedName>
    <definedName name="JULY">#REF!</definedName>
    <definedName name="JULY2">#REF!</definedName>
    <definedName name="JUN_2012">#REF!</definedName>
    <definedName name="JUN_2013">#REF!</definedName>
    <definedName name="JUNE">#REF!</definedName>
    <definedName name="JUNE2">#REF!</definedName>
    <definedName name="jyuhj" hidden="1">{#N/A,#N/A,FALSE,"TMCOMP96";#N/A,#N/A,FALSE,"MAT96";#N/A,#N/A,FALSE,"FANDA96";#N/A,#N/A,FALSE,"INTRAN96";#N/A,#N/A,FALSE,"NAA9697";#N/A,#N/A,FALSE,"ECWEBB";#N/A,#N/A,FALSE,"MFT96";#N/A,#N/A,FALSE,"CTrecon"}</definedName>
    <definedName name="jyyhfej" hidden="1">#REF!</definedName>
    <definedName name="Key">#REF!</definedName>
    <definedName name="kkk" hidden="1">#REF!</definedName>
    <definedName name="l" hidden="1">{#N/A,#N/A,FALSE,"TMCOMP96";#N/A,#N/A,FALSE,"MAT96";#N/A,#N/A,FALSE,"FANDA96";#N/A,#N/A,FALSE,"INTRAN96";#N/A,#N/A,FALSE,"NAA9697";#N/A,#N/A,FALSE,"ECWEBB";#N/A,#N/A,FALSE,"MFT96";#N/A,#N/A,FALSE,"CTrecon"}</definedName>
    <definedName name="LA_List">#REF!</definedName>
    <definedName name="Label">!#REF!</definedName>
    <definedName name="Last_3C">#REF!</definedName>
    <definedName name="list">!#REF!</definedName>
    <definedName name="LoBDATA">#REF!</definedName>
    <definedName name="Location">#REF!</definedName>
    <definedName name="m3_per_boe">#REF!</definedName>
    <definedName name="MAR_2012">#REF!</definedName>
    <definedName name="MARCH">#REF!</definedName>
    <definedName name="MARCH2">#REF!</definedName>
    <definedName name="Mary">#REF!</definedName>
    <definedName name="Matrix">#REF!</definedName>
    <definedName name="MAY">#REF!</definedName>
    <definedName name="MAY_2012">#REF!</definedName>
    <definedName name="MAY_2013">#REF!</definedName>
    <definedName name="Migration" localSheetId="1">#REF!</definedName>
    <definedName name="Migration">#REF!</definedName>
    <definedName name="Mileage">#REF!</definedName>
    <definedName name="mine" hidden="1">{#N/A,#N/A,FALSE,"CGBR95C"}</definedName>
    <definedName name="MIRAS">#REF!</definedName>
    <definedName name="mmm" hidden="1">#REF!</definedName>
    <definedName name="Mon">"ANT!A6:EW940"</definedName>
    <definedName name="Month">#REF!</definedName>
    <definedName name="Months">#REF!</definedName>
    <definedName name="MonthVL">#REF!</definedName>
    <definedName name="MPR">#REF!</definedName>
    <definedName name="multi_18">!#REF!</definedName>
    <definedName name="multibi">!#REF!</definedName>
    <definedName name="multispss">!#REF!</definedName>
    <definedName name="myNamedRange">#REF!</definedName>
    <definedName name="N_YORKS">#REF!</definedName>
    <definedName name="Name">#REF!</definedName>
    <definedName name="NEARNONCASH">#REF!</definedName>
    <definedName name="new_rpi">#REF!</definedName>
    <definedName name="newFill_area">#N/A</definedName>
    <definedName name="NGL_bbl_per_tonne">#REF!</definedName>
    <definedName name="nlfo">#REF!</definedName>
    <definedName name="nlfout">#REF!</definedName>
    <definedName name="nlfp">#REF!</definedName>
    <definedName name="nlfpcout">#REF!</definedName>
    <definedName name="nnn" hidden="1">#REF!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#REF!</definedName>
    <definedName name="NOV">#REF!</definedName>
    <definedName name="NOV_2012">#REF!</definedName>
    <definedName name="Number">#REF!,#REF!,#REF!,#REF!,#REF!,#REF!,#REF!,#REF!,#REF!,#REF!,#REF!,#REF!</definedName>
    <definedName name="OCT">#REF!</definedName>
    <definedName name="OCT_2012">#REF!</definedName>
    <definedName name="OCT_2013">#REF!</definedName>
    <definedName name="ODAGNI">!#REF!</definedName>
    <definedName name="OGD">!#REF!</definedName>
    <definedName name="OGDsec">!#REF!</definedName>
    <definedName name="OIL">#REF!</definedName>
    <definedName name="Oil_1P_replacement">#REF!</definedName>
    <definedName name="Oil_2P_replacement">#REF!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ganisation">#REF!</definedName>
    <definedName name="oto">#REF!</definedName>
    <definedName name="otout">#REF!</definedName>
    <definedName name="otp">#REF!</definedName>
    <definedName name="OUTPUT">#REF!</definedName>
    <definedName name="OUTSIDEAEF">#REF!</definedName>
    <definedName name="OUTTURN">#REF!</definedName>
    <definedName name="pacific">!#REF!</definedName>
    <definedName name="PAGE3">#REF!</definedName>
    <definedName name="PAGE4">#REF!</definedName>
    <definedName name="PAGE5">#REF!</definedName>
    <definedName name="PAGE6">#REF!</definedName>
    <definedName name="parents">!#REF!</definedName>
    <definedName name="PAT">#REF!</definedName>
    <definedName name="PCCapDEL">!#REF!</definedName>
    <definedName name="peacekeeping">!#REF!</definedName>
    <definedName name="PF">!#REF!</definedName>
    <definedName name="PFtable">!#REF!</definedName>
    <definedName name="Philippa">#REF!</definedName>
    <definedName name="PMIRAS">#REF!</definedName>
    <definedName name="PNIFIN">#REF!</definedName>
    <definedName name="PNIFIND">#REF!</definedName>
    <definedName name="PNIFINL">#REF!</definedName>
    <definedName name="Pop" localSheetId="1" hidden="1">#REF!</definedName>
    <definedName name="Pop" hidden="1">#REF!</definedName>
    <definedName name="Population" localSheetId="1" hidden="1">#REF!</definedName>
    <definedName name="Population" hidden="1">#REF!</definedName>
    <definedName name="POTHERS">#REF!</definedName>
    <definedName name="PPbyMonth">#REF!</definedName>
    <definedName name="Prince">#REF!</definedName>
    <definedName name="print">#REF!</definedName>
    <definedName name="_xlnm.Print_Area">#REF!</definedName>
    <definedName name="_xlnm.Print_Titles">#N/A</definedName>
    <definedName name="PRINT20">#REF!</definedName>
    <definedName name="PRINT5">#REF!</definedName>
    <definedName name="PRINT6">#REF!</definedName>
    <definedName name="PRINTA">#REF!</definedName>
    <definedName name="PRINTC">#REF!</definedName>
    <definedName name="PROFILE">#REF!</definedName>
    <definedName name="Profile?_YES_NO_filter">#REF!</definedName>
    <definedName name="Profiles" localSheetId="1" hidden="1">#REF!</definedName>
    <definedName name="Profiles" hidden="1">#REF!</definedName>
    <definedName name="Projections" localSheetId="1" hidden="1">#REF!</definedName>
    <definedName name="Projections" hidden="1">#REF!</definedName>
    <definedName name="prop">!#REF!</definedName>
    <definedName name="PSAT_Area" localSheetId="1">#REF!</definedName>
    <definedName name="PSAT_Area">#REF!</definedName>
    <definedName name="PSAT_date" localSheetId="1">#REF!</definedName>
    <definedName name="PSAT_date">#REF!</definedName>
    <definedName name="PSAT_Name" localSheetId="1">#REF!</definedName>
    <definedName name="PSAT_Name">#REF!</definedName>
    <definedName name="PSCHEDC">#REF!</definedName>
    <definedName name="PSF4CY" localSheetId="1">#REF!</definedName>
    <definedName name="PSF4CY">#REF!</definedName>
    <definedName name="QtrlyData">#REF!</definedName>
    <definedName name="QUARTER">#REF!</definedName>
    <definedName name="Rail_Travel">#REF!</definedName>
    <definedName name="rawa2">!#REF!</definedName>
    <definedName name="rawa3">!#REF!</definedName>
    <definedName name="rawa8">!#REF!</definedName>
    <definedName name="rawt3">!#REF!</definedName>
    <definedName name="RDEL">OFFSET(#REF!,0,0,MAX(#REF!),1)</definedName>
    <definedName name="Receipts">OFFSET(#REF!,0,0,MAX(#REF!),1)</definedName>
    <definedName name="ReceiptsColumn">#REF!</definedName>
    <definedName name="ReceiptsRow">#REF!</definedName>
    <definedName name="ReductionTargets">#REF!</definedName>
    <definedName name="reg">!#REF!</definedName>
    <definedName name="region">!#REF!</definedName>
    <definedName name="REGION_TAB">!#REF!</definedName>
    <definedName name="region2">!#REF!</definedName>
    <definedName name="regionchart">!#REF!</definedName>
    <definedName name="regiontable">!#REF!</definedName>
    <definedName name="REP">#REF!</definedName>
    <definedName name="RESCAP">#REF!</definedName>
    <definedName name="Results" localSheetId="1" hidden="1">#REF!</definedName>
    <definedName name="Results" hidden="1">#REF!</definedName>
    <definedName name="RGDATA">#REF!</definedName>
    <definedName name="RiskMatrix">#REF!</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ter">#REF!</definedName>
    <definedName name="S" hidden="1">#REF!</definedName>
    <definedName name="S20_">#REF!</definedName>
    <definedName name="SAPBEXdnldView" hidden="1">"461Z8W8GZ2NCOWL40KSCH2RT2"</definedName>
    <definedName name="SAPBEXsysID" hidden="1">"BWP"</definedName>
    <definedName name="scale_by">#REF!</definedName>
    <definedName name="scf_per_boe">#REF!</definedName>
    <definedName name="SCHD">#REF!</definedName>
    <definedName name="Score">#REF!</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cspss">!#REF!</definedName>
    <definedName name="sector1or2">!#REF!</definedName>
    <definedName name="sector2017">!#REF!</definedName>
    <definedName name="Sectorpercent">!#REF!</definedName>
    <definedName name="sectorsc10">!#REF!</definedName>
    <definedName name="sencount" hidden="1">2</definedName>
    <definedName name="SEP_2012">#REF!</definedName>
    <definedName name="SEP_2013">#REF!</definedName>
    <definedName name="SEPT">#REF!</definedName>
    <definedName name="SEPT2">#REF!</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G_data">#REF!</definedName>
    <definedName name="ShadedArea">#REF!,#REF!,#REF!,#REF!,#REF!,#REF!,#REF!,#REF!,#REF!,#REF!</definedName>
    <definedName name="shortfalls">#REF!</definedName>
    <definedName name="shrinkage">#REF!</definedName>
    <definedName name="shrinkage_174">#REF!</definedName>
    <definedName name="Specialism">#REF!</definedName>
    <definedName name="Spendsum">!#REF!</definedName>
    <definedName name="STAMP">#REF!</definedName>
    <definedName name="Status_3C">#REF!</definedName>
    <definedName name="Subsistence">#REF!</definedName>
    <definedName name="Sumif_count">#REF!</definedName>
    <definedName name="Supplementary_tables">#REF!</definedName>
    <definedName name="Symbol_3C_0">#REF!</definedName>
    <definedName name="Symbol_3C_1">#REF!</definedName>
    <definedName name="Symbol_3C_2">#REF!</definedName>
    <definedName name="Symbol_3C_3">#REF!</definedName>
    <definedName name="Symbol_3C_4">#REF!</definedName>
    <definedName name="T.10" hidden="1">#REF!</definedName>
    <definedName name="T_S_Other">#REF!</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#REF!</definedName>
    <definedName name="TABB1">#REF!</definedName>
    <definedName name="TABB2">#REF!</definedName>
    <definedName name="tabc9_13">!#REF!</definedName>
    <definedName name="table_c8">!#REF!</definedName>
    <definedName name="Table_GDP">#REF!</definedName>
    <definedName name="table10">!#REF!</definedName>
    <definedName name="TABLEA">#REF!</definedName>
    <definedName name="TABLEB1">#REF!</definedName>
    <definedName name="TableC10">!#REF!</definedName>
    <definedName name="TableC7">!#REF!</definedName>
    <definedName name="tableC8">!#REF!</definedName>
    <definedName name="TableC9">!#REF!</definedName>
    <definedName name="TABLEF1">#REF!</definedName>
    <definedName name="TableName">"Dummy"</definedName>
    <definedName name="tablePrefix">#REF!</definedName>
    <definedName name="tb10raw">!#REF!</definedName>
    <definedName name="tb6spss">!#REF!</definedName>
    <definedName name="tb6spss2016">!#REF!</definedName>
    <definedName name="tble_10">!#REF!</definedName>
    <definedName name="tbleA5">!#REF!</definedName>
    <definedName name="tbleA6">!#REF!</definedName>
    <definedName name="tbleA8">!#REF!</definedName>
    <definedName name="Team_names">#REF!</definedName>
    <definedName name="testname" hidden="1">#REF!</definedName>
    <definedName name="TITLES">#REF!</definedName>
    <definedName name="TM1REBUILDOPTION">1</definedName>
    <definedName name="Tobacco___Factor_decomposition">#REF!</definedName>
    <definedName name="TOTAL">#REF!</definedName>
    <definedName name="totalDAC">!#REF!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ckerDept">#REF!</definedName>
    <definedName name="Travel_and_Subsisten">#REF!</definedName>
    <definedName name="Travel_Service_Fees">#REF!</definedName>
    <definedName name="Trend">#REF!</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two">#REF!</definedName>
    <definedName name="Type_of_fluid_filter">#REF!</definedName>
    <definedName name="ujyhv" hidden="1">{#N/A,#N/A,FALSE,"TMCOMP96";#N/A,#N/A,FALSE,"MAT96";#N/A,#N/A,FALSE,"FANDA96";#N/A,#N/A,FALSE,"INTRAN96";#N/A,#N/A,FALSE,"NAA9697";#N/A,#N/A,FALSE,"ECWEBB";#N/A,#N/A,FALSE,"MFT96";#N/A,#N/A,FALSE,"CTrecon"}</definedName>
    <definedName name="UK">#REF!</definedName>
    <definedName name="UK_country">!#REF!</definedName>
    <definedName name="UK_travel">#REF!</definedName>
    <definedName name="UkDAC">!#REF!</definedName>
    <definedName name="Unused" hidden="1">#REF!</definedName>
    <definedName name="Unused4" hidden="1">#REF!</definedName>
    <definedName name="Unused5" hidden="1">#REF!</definedName>
    <definedName name="Unused7" hidden="1">#REF!</definedName>
    <definedName name="Unusued2" hidden="1">#REF!</definedName>
    <definedName name="Unusued3" hidden="1">#REF!</definedName>
    <definedName name="Unusued5" hidden="1">#REF!</definedName>
    <definedName name="V1_">#REF!</definedName>
    <definedName name="V3A">#N/A</definedName>
    <definedName name="V4A">#N/A</definedName>
    <definedName name="V5A">#N/A</definedName>
    <definedName name="V80_">#N/A</definedName>
    <definedName name="V81_">#N/A</definedName>
    <definedName name="ValidScores">#REF!</definedName>
    <definedName name="Value">#REF!</definedName>
    <definedName name="Ver">#REF!</definedName>
    <definedName name="Version">!#REF!</definedName>
    <definedName name="Vertical">#REF!</definedName>
    <definedName name="w" hidden="1">{#N/A,#N/A,FALSE,"CGBR95C"}</definedName>
    <definedName name="W_GLAM">#REF!</definedName>
    <definedName name="W_S">#REF!</definedName>
    <definedName name="wales">!#REF!</definedName>
    <definedName name="weujye" hidden="1">#REF!</definedName>
    <definedName name="Where_from">#REF!</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w" hidden="1">#REF!</definedName>
    <definedName name="xx" hidden="1">#REF!</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 name="yru" hidden="1">#REF!</definedName>
    <definedName name="Z_5774AB63_4B8A_11D6_8117_08005A7F5BB1_.wvu.Cols" localSheetId="27"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 name="zz"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W22" i="24" l="1"/>
  <c r="BW21" i="24"/>
  <c r="BW5" i="24"/>
  <c r="BW4" i="24"/>
  <c r="CH4" i="24"/>
  <c r="BM20" i="27"/>
  <c r="BL120" i="23"/>
  <c r="BX9" i="23"/>
  <c r="BX8" i="23"/>
  <c r="BX5" i="23" s="1"/>
  <c r="BX6" i="23"/>
  <c r="CH51" i="22"/>
  <c r="CH29" i="22"/>
  <c r="CH28" i="22"/>
  <c r="CH5" i="22"/>
  <c r="CH4" i="22"/>
  <c r="AH93" i="12"/>
  <c r="AH90" i="12"/>
  <c r="AH63" i="12"/>
  <c r="D80" i="6"/>
  <c r="BX4" i="23" l="1"/>
  <c r="CH15" i="34"/>
  <c r="CG15" i="34"/>
  <c r="CF15" i="34"/>
  <c r="CE15" i="34"/>
  <c r="CD15" i="34"/>
  <c r="CC15" i="34"/>
  <c r="CB15" i="34"/>
  <c r="BZ15" i="34"/>
  <c r="BY15" i="34"/>
  <c r="BX15" i="34"/>
  <c r="BW15" i="34"/>
  <c r="CH11" i="34"/>
  <c r="CG11" i="34"/>
  <c r="CF11" i="34"/>
  <c r="CE11" i="34"/>
  <c r="CD11" i="34"/>
  <c r="CC11" i="34"/>
  <c r="CB11" i="34"/>
  <c r="BZ11" i="34"/>
  <c r="BY11" i="34"/>
  <c r="BX11" i="34"/>
  <c r="CH5" i="34"/>
  <c r="CG5" i="34"/>
  <c r="CF5" i="34"/>
  <c r="CE5" i="34"/>
  <c r="CD5" i="34"/>
  <c r="CC5" i="34"/>
  <c r="CB5" i="34"/>
  <c r="BZ5" i="34"/>
  <c r="BY5" i="34"/>
  <c r="BX5" i="34"/>
  <c r="BW5" i="34"/>
  <c r="BJ17" i="33"/>
  <c r="BZ17" i="33"/>
  <c r="AT17" i="33"/>
  <c r="AD17" i="33"/>
  <c r="N17" i="33"/>
  <c r="CH17" i="33"/>
  <c r="CG17" i="33"/>
  <c r="CC17" i="33"/>
  <c r="CA17" i="33"/>
  <c r="BY17" i="33"/>
  <c r="BS17" i="33"/>
  <c r="BR17" i="33"/>
  <c r="BQ17" i="33"/>
  <c r="BM17" i="33"/>
  <c r="BK17" i="33"/>
  <c r="BI17" i="33"/>
  <c r="BC17" i="33"/>
  <c r="BB17" i="33"/>
  <c r="BA17" i="33"/>
  <c r="AU17" i="33"/>
  <c r="AS17" i="33"/>
  <c r="AM17" i="33"/>
  <c r="AL17" i="33"/>
  <c r="AK17" i="33"/>
  <c r="AH17" i="33"/>
  <c r="AG17" i="33"/>
  <c r="AE17" i="33"/>
  <c r="W17" i="33"/>
  <c r="V17" i="33"/>
  <c r="U17" i="33"/>
  <c r="R17" i="33"/>
  <c r="O17" i="33"/>
  <c r="M17" i="33"/>
  <c r="G17" i="33"/>
  <c r="F17" i="33"/>
  <c r="CH6" i="33"/>
  <c r="CG6" i="33"/>
  <c r="CD6" i="33"/>
  <c r="BZ6" i="33"/>
  <c r="BY6" i="33"/>
  <c r="BV6" i="33"/>
  <c r="BU6" i="33"/>
  <c r="BS6" i="33"/>
  <c r="BR6" i="33"/>
  <c r="BN6" i="33"/>
  <c r="BM6" i="33"/>
  <c r="BK6" i="33"/>
  <c r="BJ6" i="33"/>
  <c r="BF6" i="33"/>
  <c r="BD6" i="33"/>
  <c r="BC6" i="33"/>
  <c r="BB6" i="33"/>
  <c r="BA6" i="33"/>
  <c r="AX6" i="33"/>
  <c r="AT6" i="33"/>
  <c r="AS6" i="33"/>
  <c r="AP6" i="33"/>
  <c r="AO6" i="33"/>
  <c r="AM6" i="33"/>
  <c r="AL6" i="33"/>
  <c r="AH6" i="33"/>
  <c r="AG6" i="33"/>
  <c r="AE6" i="33"/>
  <c r="AD6" i="33"/>
  <c r="Z6" i="33"/>
  <c r="W6" i="33"/>
  <c r="V6" i="33"/>
  <c r="U6" i="33"/>
  <c r="R6" i="33"/>
  <c r="N6" i="33"/>
  <c r="M6" i="33"/>
  <c r="J6" i="33"/>
  <c r="I6" i="33"/>
  <c r="F6" i="33"/>
  <c r="BT45" i="32"/>
  <c r="CD45" i="32"/>
  <c r="BU38" i="32"/>
  <c r="BG30" i="32"/>
  <c r="CH30" i="32"/>
  <c r="CG30" i="32"/>
  <c r="CF30" i="32"/>
  <c r="CE30" i="32"/>
  <c r="CD30" i="32"/>
  <c r="CC30" i="32"/>
  <c r="CB30" i="32"/>
  <c r="CA30" i="32"/>
  <c r="BZ30" i="32"/>
  <c r="BY30" i="32"/>
  <c r="BX30" i="32"/>
  <c r="BW30" i="32"/>
  <c r="BV30" i="32"/>
  <c r="BU30" i="32"/>
  <c r="BT30" i="32"/>
  <c r="BS30" i="32"/>
  <c r="CB45" i="32"/>
  <c r="BM45" i="32"/>
  <c r="CC20" i="32"/>
  <c r="CB20" i="32"/>
  <c r="CA20" i="32"/>
  <c r="BU20" i="32"/>
  <c r="BT20" i="32"/>
  <c r="BS20" i="32"/>
  <c r="CD38" i="32"/>
  <c r="CC38" i="32"/>
  <c r="CB38" i="32"/>
  <c r="BT38" i="32"/>
  <c r="BN38" i="32"/>
  <c r="CE13" i="32"/>
  <c r="CD13" i="32"/>
  <c r="CC13" i="32"/>
  <c r="BW13" i="32"/>
  <c r="BV13" i="32"/>
  <c r="BU13" i="32"/>
  <c r="BO13" i="32"/>
  <c r="CD34" i="32"/>
  <c r="CD29" i="32" s="1"/>
  <c r="BF34" i="32"/>
  <c r="CC34" i="32"/>
  <c r="CC29" i="32" s="1"/>
  <c r="CB34" i="32"/>
  <c r="CB29" i="32" s="1"/>
  <c r="BY34" i="32"/>
  <c r="BU34" i="32"/>
  <c r="BU29" i="32" s="1"/>
  <c r="BT34" i="32"/>
  <c r="BT29" i="32" s="1"/>
  <c r="BQ34" i="32"/>
  <c r="BL34" i="32"/>
  <c r="BK9" i="32"/>
  <c r="BJ9" i="32"/>
  <c r="BI34" i="32"/>
  <c r="BD34" i="32"/>
  <c r="BA34" i="32"/>
  <c r="AZ34" i="32"/>
  <c r="AV34" i="32"/>
  <c r="AS9" i="32"/>
  <c r="AR34" i="32"/>
  <c r="CF9" i="32"/>
  <c r="CD9" i="32"/>
  <c r="CD4" i="32" s="1"/>
  <c r="CC9" i="32"/>
  <c r="CB9" i="32"/>
  <c r="BX9" i="32"/>
  <c r="BU9" i="32"/>
  <c r="BT9" i="32"/>
  <c r="BP9" i="32"/>
  <c r="BO9" i="32"/>
  <c r="BN9" i="32"/>
  <c r="BM9" i="32"/>
  <c r="BL9" i="32"/>
  <c r="BH9" i="32"/>
  <c r="BE9" i="32"/>
  <c r="BD9" i="32"/>
  <c r="AZ9" i="32"/>
  <c r="AY9" i="32"/>
  <c r="AW9" i="32"/>
  <c r="AV9" i="32"/>
  <c r="AR9" i="32"/>
  <c r="AQ9" i="32"/>
  <c r="AT5" i="32"/>
  <c r="AW5" i="32"/>
  <c r="AW4" i="32" s="1"/>
  <c r="BO30" i="32"/>
  <c r="BG5" i="32"/>
  <c r="AY30" i="32"/>
  <c r="CH5" i="32"/>
  <c r="CG5" i="32"/>
  <c r="CF5" i="32"/>
  <c r="CE5" i="32"/>
  <c r="CD5" i="32"/>
  <c r="CC5" i="32"/>
  <c r="CB5" i="32"/>
  <c r="CB4" i="32" s="1"/>
  <c r="CA5" i="32"/>
  <c r="BZ5" i="32"/>
  <c r="BY5" i="32"/>
  <c r="BX5" i="32"/>
  <c r="BW5" i="32"/>
  <c r="BV5" i="32"/>
  <c r="BU5" i="32"/>
  <c r="BT5" i="32"/>
  <c r="BT4" i="32" s="1"/>
  <c r="BS5" i="32"/>
  <c r="BL5" i="32"/>
  <c r="BL4" i="32" s="1"/>
  <c r="BD5" i="32"/>
  <c r="BD4" i="32" s="1"/>
  <c r="AV5" i="32"/>
  <c r="AV4" i="32" s="1"/>
  <c r="CF4" i="32"/>
  <c r="CC4" i="32"/>
  <c r="BX4" i="32"/>
  <c r="BU4" i="32"/>
  <c r="CD30" i="31"/>
  <c r="CC30" i="31"/>
  <c r="CB30" i="31"/>
  <c r="CA30" i="31"/>
  <c r="BU30" i="31"/>
  <c r="BT30" i="31"/>
  <c r="BS30" i="31"/>
  <c r="BM30" i="31"/>
  <c r="BL30" i="31"/>
  <c r="BK30" i="31"/>
  <c r="BE30" i="31"/>
  <c r="BD30" i="31"/>
  <c r="BC30" i="31"/>
  <c r="AW30" i="31"/>
  <c r="AV30" i="31"/>
  <c r="AU30" i="31"/>
  <c r="AO30" i="31"/>
  <c r="AN30" i="31"/>
  <c r="AM30" i="31"/>
  <c r="AG30" i="31"/>
  <c r="AF30" i="31"/>
  <c r="AE30" i="31"/>
  <c r="Y30" i="31"/>
  <c r="X30" i="31"/>
  <c r="W30" i="31"/>
  <c r="Q30" i="31"/>
  <c r="P30" i="31"/>
  <c r="O30" i="31"/>
  <c r="CH30" i="31"/>
  <c r="CG30" i="31"/>
  <c r="CF30" i="31"/>
  <c r="CE30" i="31"/>
  <c r="BZ30" i="31"/>
  <c r="BY30" i="31"/>
  <c r="BX30" i="31"/>
  <c r="BW30" i="31"/>
  <c r="BV30" i="31"/>
  <c r="BR30" i="31"/>
  <c r="BQ30" i="31"/>
  <c r="BP30" i="31"/>
  <c r="BO30" i="31"/>
  <c r="BN30" i="31"/>
  <c r="BJ30" i="31"/>
  <c r="BI30" i="31"/>
  <c r="BH30" i="31"/>
  <c r="BG30" i="31"/>
  <c r="BF30" i="31"/>
  <c r="BB30" i="31"/>
  <c r="BA30" i="31"/>
  <c r="AZ30" i="31"/>
  <c r="AY30" i="31"/>
  <c r="AX30" i="31"/>
  <c r="AT30" i="31"/>
  <c r="AS30" i="31"/>
  <c r="AR30" i="31"/>
  <c r="AQ30" i="31"/>
  <c r="AP30" i="31"/>
  <c r="AL30" i="31"/>
  <c r="AK30" i="31"/>
  <c r="AJ30" i="31"/>
  <c r="AI30" i="31"/>
  <c r="AH30" i="31"/>
  <c r="AD30" i="31"/>
  <c r="AC30" i="31"/>
  <c r="AB30" i="31"/>
  <c r="AA30" i="31"/>
  <c r="Z30" i="31"/>
  <c r="V30" i="31"/>
  <c r="U30" i="31"/>
  <c r="T30" i="31"/>
  <c r="S30" i="31"/>
  <c r="R30" i="31"/>
  <c r="N30" i="31"/>
  <c r="M30" i="31"/>
  <c r="L30" i="31"/>
  <c r="K30" i="31"/>
  <c r="CD18" i="31"/>
  <c r="R18" i="31"/>
  <c r="BC18" i="31"/>
  <c r="BC17" i="31" s="1"/>
  <c r="AV18" i="31"/>
  <c r="AV17" i="31" s="1"/>
  <c r="AU18" i="31"/>
  <c r="AU17" i="31" s="1"/>
  <c r="AM18" i="31"/>
  <c r="AM17" i="31" s="1"/>
  <c r="AF18" i="31"/>
  <c r="AF17" i="31" s="1"/>
  <c r="AE18" i="31"/>
  <c r="W18" i="31"/>
  <c r="W17" i="31" s="1"/>
  <c r="O18" i="31"/>
  <c r="O17" i="31" s="1"/>
  <c r="G18" i="31"/>
  <c r="G17" i="31" s="1"/>
  <c r="CE5" i="31"/>
  <c r="CE4" i="31" s="1"/>
  <c r="CA5" i="31"/>
  <c r="CA4" i="31" s="1"/>
  <c r="BV5" i="31"/>
  <c r="BS5" i="31"/>
  <c r="BS4" i="31" s="1"/>
  <c r="BO5" i="31"/>
  <c r="BN5" i="31"/>
  <c r="BG5" i="31"/>
  <c r="BG4" i="31" s="1"/>
  <c r="BF5" i="31"/>
  <c r="BC5" i="31"/>
  <c r="AZ5" i="31"/>
  <c r="AX5" i="31"/>
  <c r="AV5" i="31"/>
  <c r="AV4" i="31" s="1"/>
  <c r="AU5" i="31"/>
  <c r="AP5" i="31"/>
  <c r="AO5" i="31"/>
  <c r="AO4" i="31" s="1"/>
  <c r="AM5" i="31"/>
  <c r="AJ5" i="31"/>
  <c r="AJ4" i="31" s="1"/>
  <c r="AH5" i="31"/>
  <c r="AG5" i="31"/>
  <c r="AF5" i="31"/>
  <c r="AF4" i="31" s="1"/>
  <c r="AB5" i="31"/>
  <c r="Y5" i="31"/>
  <c r="W5" i="31"/>
  <c r="T5" i="31"/>
  <c r="T4" i="31" s="1"/>
  <c r="R5" i="31"/>
  <c r="R4" i="31" s="1"/>
  <c r="K5" i="31"/>
  <c r="K4" i="31" s="1"/>
  <c r="J5" i="31"/>
  <c r="I5" i="31"/>
  <c r="I4" i="31" s="1"/>
  <c r="D5" i="31"/>
  <c r="D4" i="31" s="1"/>
  <c r="BO4" i="31"/>
  <c r="BF4" i="31"/>
  <c r="BC4" i="31"/>
  <c r="AZ4" i="31"/>
  <c r="AU4" i="31"/>
  <c r="AP4" i="31"/>
  <c r="AM4" i="31"/>
  <c r="AG4" i="31"/>
  <c r="AB4" i="31"/>
  <c r="Y4" i="31"/>
  <c r="W4" i="31"/>
  <c r="BP13" i="30"/>
  <c r="BP12" i="30" s="1"/>
  <c r="BF13" i="30"/>
  <c r="BF12" i="30" s="1"/>
  <c r="Z13" i="30"/>
  <c r="Z12" i="30" s="1"/>
  <c r="BY13" i="30"/>
  <c r="BY12" i="30" s="1"/>
  <c r="AS13" i="30"/>
  <c r="M13" i="30"/>
  <c r="CG13" i="30"/>
  <c r="CG12" i="30" s="1"/>
  <c r="CE13" i="30"/>
  <c r="CD5" i="30"/>
  <c r="CA13" i="30"/>
  <c r="CA12" i="30" s="1"/>
  <c r="BW13" i="30"/>
  <c r="BV5" i="30"/>
  <c r="BS13" i="30"/>
  <c r="BS12" i="30" s="1"/>
  <c r="BQ13" i="30"/>
  <c r="BQ12" i="30" s="1"/>
  <c r="BP5" i="30"/>
  <c r="BP4" i="30" s="1"/>
  <c r="BO13" i="30"/>
  <c r="BN5" i="30"/>
  <c r="BN4" i="30" s="1"/>
  <c r="BK13" i="30"/>
  <c r="BK12" i="30" s="1"/>
  <c r="BI13" i="30"/>
  <c r="BI12" i="30" s="1"/>
  <c r="BG13" i="30"/>
  <c r="BF5" i="30"/>
  <c r="BC13" i="30"/>
  <c r="BC12" i="30" s="1"/>
  <c r="BB13" i="30"/>
  <c r="BA13" i="30"/>
  <c r="AY13" i="30"/>
  <c r="AX5" i="30"/>
  <c r="AU13" i="30"/>
  <c r="AU12" i="30" s="1"/>
  <c r="AT13" i="30"/>
  <c r="AQ13" i="30"/>
  <c r="AP5" i="30"/>
  <c r="AM13" i="30"/>
  <c r="AM12" i="30" s="1"/>
  <c r="AL13" i="30"/>
  <c r="AK13" i="30"/>
  <c r="AI13" i="30"/>
  <c r="AH5" i="30"/>
  <c r="AH4" i="30" s="1"/>
  <c r="AE13" i="30"/>
  <c r="AE12" i="30" s="1"/>
  <c r="AD13" i="30"/>
  <c r="AC13" i="30"/>
  <c r="AA13" i="30"/>
  <c r="Z5" i="30"/>
  <c r="W13" i="30"/>
  <c r="W12" i="30" s="1"/>
  <c r="V13" i="30"/>
  <c r="U13" i="30"/>
  <c r="S13" i="30"/>
  <c r="R5" i="30"/>
  <c r="O13" i="30"/>
  <c r="O12" i="30" s="1"/>
  <c r="N13" i="30"/>
  <c r="K13" i="30"/>
  <c r="J5" i="30"/>
  <c r="G13" i="30"/>
  <c r="G12" i="30" s="1"/>
  <c r="F13" i="30"/>
  <c r="E13" i="30"/>
  <c r="CG5" i="30"/>
  <c r="CG4" i="30" s="1"/>
  <c r="CE5" i="30"/>
  <c r="CA5" i="30"/>
  <c r="CA4" i="30" s="1"/>
  <c r="BY5" i="30"/>
  <c r="BY4" i="30" s="1"/>
  <c r="BW5" i="30"/>
  <c r="BS5" i="30"/>
  <c r="BS4" i="30" s="1"/>
  <c r="BQ5" i="30"/>
  <c r="BQ4" i="30" s="1"/>
  <c r="BO5" i="30"/>
  <c r="BO4" i="30" s="1"/>
  <c r="BK5" i="30"/>
  <c r="BK4" i="30" s="1"/>
  <c r="BI5" i="30"/>
  <c r="BI4" i="30" s="1"/>
  <c r="BG5" i="30"/>
  <c r="BA5" i="30"/>
  <c r="BA4" i="30" s="1"/>
  <c r="AY5" i="30"/>
  <c r="AU5" i="30"/>
  <c r="AU4" i="30" s="1"/>
  <c r="AS5" i="30"/>
  <c r="AS4" i="30" s="1"/>
  <c r="AQ5" i="30"/>
  <c r="AQ4" i="30" s="1"/>
  <c r="AM5" i="30"/>
  <c r="AM4" i="30" s="1"/>
  <c r="AK5" i="30"/>
  <c r="AK4" i="30" s="1"/>
  <c r="AI5" i="30"/>
  <c r="AE5" i="30"/>
  <c r="AE4" i="30" s="1"/>
  <c r="AC5" i="30"/>
  <c r="AC4" i="30" s="1"/>
  <c r="AA5" i="30"/>
  <c r="W5" i="30"/>
  <c r="W4" i="30" s="1"/>
  <c r="U5" i="30"/>
  <c r="U4" i="30" s="1"/>
  <c r="S5" i="30"/>
  <c r="O5" i="30"/>
  <c r="O4" i="30" s="1"/>
  <c r="M5" i="30"/>
  <c r="M4" i="30" s="1"/>
  <c r="K5" i="30"/>
  <c r="G5" i="30"/>
  <c r="G4" i="30" s="1"/>
  <c r="E5" i="30"/>
  <c r="E4" i="30" s="1"/>
  <c r="CD4" i="30"/>
  <c r="BV4" i="30"/>
  <c r="BF4" i="30"/>
  <c r="AX4" i="30"/>
  <c r="AP4" i="30"/>
  <c r="Z4" i="30"/>
  <c r="R4" i="30"/>
  <c r="J4" i="30"/>
  <c r="BK4" i="29"/>
  <c r="AU4" i="29"/>
  <c r="AS4" i="29"/>
  <c r="AE4" i="29"/>
  <c r="M4" i="29"/>
  <c r="G4" i="29"/>
  <c r="E4" i="29"/>
  <c r="BL4" i="29"/>
  <c r="AF4" i="29"/>
  <c r="BC4" i="29"/>
  <c r="BA4" i="29"/>
  <c r="AZ4" i="29"/>
  <c r="AM4" i="29"/>
  <c r="AK4" i="29"/>
  <c r="AJ4" i="29"/>
  <c r="W4" i="29"/>
  <c r="P4" i="29"/>
  <c r="O4" i="29"/>
  <c r="K4" i="29"/>
  <c r="D4" i="29"/>
  <c r="BZ10" i="28"/>
  <c r="BS10" i="28"/>
  <c r="BK10" i="28"/>
  <c r="BC10" i="28"/>
  <c r="AE10" i="28"/>
  <c r="V10" i="28"/>
  <c r="G10" i="28"/>
  <c r="CE4" i="28"/>
  <c r="BW4" i="28"/>
  <c r="BO4" i="28"/>
  <c r="BG4" i="28"/>
  <c r="AY4" i="28"/>
  <c r="AQ4" i="28"/>
  <c r="AI4" i="28"/>
  <c r="AA4" i="28"/>
  <c r="S4" i="28"/>
  <c r="K4" i="28"/>
  <c r="CF10" i="28"/>
  <c r="CC10" i="28"/>
  <c r="CB10" i="28"/>
  <c r="CA4" i="28"/>
  <c r="BT10" i="28"/>
  <c r="BS4" i="28"/>
  <c r="BL10" i="28"/>
  <c r="BK4" i="28"/>
  <c r="BH10" i="28"/>
  <c r="BD10" i="28"/>
  <c r="BC4" i="28"/>
  <c r="AZ10" i="28"/>
  <c r="AV10" i="28"/>
  <c r="AU4" i="28"/>
  <c r="AN10" i="28"/>
  <c r="AM4" i="28"/>
  <c r="AF10" i="28"/>
  <c r="AE4" i="28"/>
  <c r="AB10" i="28"/>
  <c r="X10" i="28"/>
  <c r="W4" i="28"/>
  <c r="T10" i="28"/>
  <c r="P10" i="28"/>
  <c r="O4" i="28"/>
  <c r="H10" i="28"/>
  <c r="G4" i="28"/>
  <c r="CF4" i="28"/>
  <c r="CC4" i="28"/>
  <c r="CB4" i="28"/>
  <c r="BX4" i="28"/>
  <c r="BT4" i="28"/>
  <c r="BP4" i="28"/>
  <c r="BL4" i="28"/>
  <c r="BH4" i="28"/>
  <c r="BD4" i="28"/>
  <c r="AZ4" i="28"/>
  <c r="AV4" i="28"/>
  <c r="AR4" i="28"/>
  <c r="AN4" i="28"/>
  <c r="AJ4" i="28"/>
  <c r="AF4" i="28"/>
  <c r="AB4" i="28"/>
  <c r="X4" i="28"/>
  <c r="T4" i="28"/>
  <c r="P4" i="28"/>
  <c r="L4" i="28"/>
  <c r="H4" i="28"/>
  <c r="D4" i="28"/>
  <c r="CH45" i="27"/>
  <c r="CA45" i="27"/>
  <c r="BZ45" i="27"/>
  <c r="BR45" i="27"/>
  <c r="AN45" i="27"/>
  <c r="S45" i="27"/>
  <c r="CD44" i="27"/>
  <c r="BG44" i="27"/>
  <c r="AL44" i="27"/>
  <c r="R44" i="27"/>
  <c r="BZ43" i="27"/>
  <c r="BE43" i="27"/>
  <c r="BT42" i="27"/>
  <c r="AN42" i="27"/>
  <c r="AZ40" i="27"/>
  <c r="AJ40" i="27"/>
  <c r="T40" i="27"/>
  <c r="G40" i="27"/>
  <c r="BU43" i="27"/>
  <c r="BP42" i="27"/>
  <c r="AL41" i="27"/>
  <c r="AU29" i="27"/>
  <c r="AG29" i="27"/>
  <c r="CF29" i="27"/>
  <c r="BX29" i="27"/>
  <c r="BP29" i="27"/>
  <c r="BH29" i="27"/>
  <c r="AZ29" i="27"/>
  <c r="AR29" i="27"/>
  <c r="AJ29" i="27"/>
  <c r="AB29" i="27"/>
  <c r="T29" i="27"/>
  <c r="L29" i="27"/>
  <c r="D29" i="27"/>
  <c r="AJ45" i="27"/>
  <c r="M45" i="27"/>
  <c r="BM44" i="27"/>
  <c r="BL44" i="27"/>
  <c r="AV44" i="27"/>
  <c r="AG44" i="27"/>
  <c r="BJ43" i="27"/>
  <c r="AI43" i="27"/>
  <c r="U43" i="27"/>
  <c r="S43" i="27"/>
  <c r="E43" i="27"/>
  <c r="BI42" i="27"/>
  <c r="BD42" i="27"/>
  <c r="AC42" i="27"/>
  <c r="F42" i="27"/>
  <c r="BE41" i="27"/>
  <c r="AO41" i="27"/>
  <c r="N41" i="27"/>
  <c r="CC5" i="33"/>
  <c r="BO5" i="33"/>
  <c r="BI40" i="27"/>
  <c r="BH40" i="27"/>
  <c r="BG40" i="27"/>
  <c r="BA40" i="27"/>
  <c r="AS40" i="27"/>
  <c r="AR40" i="27"/>
  <c r="AQ40" i="27"/>
  <c r="AK40" i="27"/>
  <c r="AC40" i="27"/>
  <c r="AB5" i="33"/>
  <c r="AA40" i="27"/>
  <c r="U40" i="27"/>
  <c r="M40" i="27"/>
  <c r="L5" i="33"/>
  <c r="K40" i="27"/>
  <c r="H40" i="27"/>
  <c r="CC21" i="27"/>
  <c r="BU21" i="27"/>
  <c r="BM21" i="27"/>
  <c r="BE21" i="27"/>
  <c r="AW21" i="27"/>
  <c r="AO21" i="27"/>
  <c r="AG21" i="27"/>
  <c r="Y21" i="27"/>
  <c r="Q21" i="27"/>
  <c r="I21" i="27"/>
  <c r="CF20" i="27"/>
  <c r="CC20" i="27"/>
  <c r="BX20" i="27"/>
  <c r="BU20" i="27"/>
  <c r="BP20" i="27"/>
  <c r="BH20" i="27"/>
  <c r="BE20" i="27"/>
  <c r="AZ20" i="27"/>
  <c r="AW20" i="27"/>
  <c r="AR20" i="27"/>
  <c r="AO20" i="27"/>
  <c r="AJ20" i="27"/>
  <c r="AG20" i="27"/>
  <c r="AB20" i="27"/>
  <c r="Y20" i="27"/>
  <c r="T20" i="27"/>
  <c r="Q20" i="27"/>
  <c r="L20" i="27"/>
  <c r="I20" i="27"/>
  <c r="D20" i="27"/>
  <c r="CA19" i="27"/>
  <c r="BS19" i="27"/>
  <c r="BK19" i="27"/>
  <c r="CD18" i="27"/>
  <c r="BV18" i="27"/>
  <c r="BN18" i="27"/>
  <c r="CG17" i="27"/>
  <c r="BY17" i="27"/>
  <c r="BQ17" i="27"/>
  <c r="BI17" i="27"/>
  <c r="CB16" i="27"/>
  <c r="BT16" i="27"/>
  <c r="BL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BU10" i="27"/>
  <c r="BE10" i="27"/>
  <c r="AO10" i="27"/>
  <c r="Y10" i="27"/>
  <c r="I10" i="27"/>
  <c r="BI10" i="27"/>
  <c r="G10" i="27"/>
  <c r="CE10" i="27"/>
  <c r="CD10" i="27"/>
  <c r="CB10" i="27"/>
  <c r="BW10" i="27"/>
  <c r="BV10" i="27"/>
  <c r="BT10" i="27"/>
  <c r="BO10" i="27"/>
  <c r="BN10" i="27"/>
  <c r="BL10" i="27"/>
  <c r="BG10" i="27"/>
  <c r="BF10" i="27"/>
  <c r="BD10" i="27"/>
  <c r="AY10" i="27"/>
  <c r="AX10" i="27"/>
  <c r="AV10" i="27"/>
  <c r="AQ10" i="27"/>
  <c r="AP10" i="27"/>
  <c r="AN10" i="27"/>
  <c r="AI10" i="27"/>
  <c r="AH10" i="27"/>
  <c r="AF10" i="27"/>
  <c r="AA10" i="27"/>
  <c r="Z10" i="27"/>
  <c r="X10" i="27"/>
  <c r="S10" i="27"/>
  <c r="R10" i="27"/>
  <c r="P10" i="27"/>
  <c r="K10" i="27"/>
  <c r="J10" i="27"/>
  <c r="H10" i="27"/>
  <c r="BO19" i="27"/>
  <c r="BN19" i="27"/>
  <c r="BZ18" i="27"/>
  <c r="BY18" i="27"/>
  <c r="BR18" i="27"/>
  <c r="BU17" i="27"/>
  <c r="AZ21" i="27"/>
  <c r="AB21" i="27"/>
  <c r="D21" i="27"/>
  <c r="BV48" i="27"/>
  <c r="BP16" i="27"/>
  <c r="BO16" i="27"/>
  <c r="BK48" i="27"/>
  <c r="BF48" i="27"/>
  <c r="CD4" i="27"/>
  <c r="CC4" i="27"/>
  <c r="CA4" i="27"/>
  <c r="BV4" i="27"/>
  <c r="BU4" i="27"/>
  <c r="BS4" i="27"/>
  <c r="BN4" i="27"/>
  <c r="BM4" i="27"/>
  <c r="BK4" i="27"/>
  <c r="BF4" i="27"/>
  <c r="BE4" i="27"/>
  <c r="AZ4" i="27"/>
  <c r="AW4" i="27"/>
  <c r="AR4" i="27"/>
  <c r="AO4" i="27"/>
  <c r="AJ4" i="27"/>
  <c r="BU154" i="26"/>
  <c r="BS154" i="26"/>
  <c r="BQ154" i="26"/>
  <c r="BO154" i="26"/>
  <c r="BN154" i="26"/>
  <c r="BM154" i="26"/>
  <c r="BK154" i="26"/>
  <c r="BI154" i="26"/>
  <c r="BG154" i="26"/>
  <c r="BF154" i="26"/>
  <c r="BE154" i="26"/>
  <c r="BC154" i="26"/>
  <c r="BA154" i="26"/>
  <c r="AY154" i="26"/>
  <c r="AX154" i="26"/>
  <c r="AW154" i="26"/>
  <c r="AU154" i="26"/>
  <c r="AS154" i="26"/>
  <c r="BD146" i="26"/>
  <c r="AV146" i="26"/>
  <c r="BK146" i="26"/>
  <c r="BJ146" i="26"/>
  <c r="BI146" i="26"/>
  <c r="BH146" i="26"/>
  <c r="BG146" i="26"/>
  <c r="BF146" i="26"/>
  <c r="BE146" i="26"/>
  <c r="BC146" i="26"/>
  <c r="BB146" i="26"/>
  <c r="BA146" i="26"/>
  <c r="AZ146" i="26"/>
  <c r="AY146" i="26"/>
  <c r="AX146" i="26"/>
  <c r="AW146" i="26"/>
  <c r="AU146" i="26"/>
  <c r="AT146" i="26"/>
  <c r="AS146" i="26"/>
  <c r="AR146" i="26"/>
  <c r="BZ64" i="26"/>
  <c r="CA58" i="26"/>
  <c r="BS58" i="26"/>
  <c r="BK58" i="26"/>
  <c r="BC58" i="26"/>
  <c r="AU58" i="26"/>
  <c r="AM58" i="26"/>
  <c r="AE58" i="26"/>
  <c r="W58" i="26"/>
  <c r="O58" i="26"/>
  <c r="G58" i="26"/>
  <c r="CH58" i="26"/>
  <c r="CF58" i="26"/>
  <c r="CE58" i="26"/>
  <c r="CC58" i="26"/>
  <c r="CB58" i="26"/>
  <c r="BZ58" i="26"/>
  <c r="BX58" i="26"/>
  <c r="BW58" i="26"/>
  <c r="BU58" i="26"/>
  <c r="BT58" i="26"/>
  <c r="BR58" i="26"/>
  <c r="BP58" i="26"/>
  <c r="BO58" i="26"/>
  <c r="BM58" i="26"/>
  <c r="BL58" i="26"/>
  <c r="BJ58" i="26"/>
  <c r="BH58" i="26"/>
  <c r="BG58" i="26"/>
  <c r="BE58" i="26"/>
  <c r="BD58" i="26"/>
  <c r="BB58" i="26"/>
  <c r="AZ58" i="26"/>
  <c r="AY58" i="26"/>
  <c r="AW58" i="26"/>
  <c r="AV58" i="26"/>
  <c r="AT58" i="26"/>
  <c r="AR58" i="26"/>
  <c r="AQ58" i="26"/>
  <c r="AO58" i="26"/>
  <c r="AN58" i="26"/>
  <c r="AL58" i="26"/>
  <c r="AJ58" i="26"/>
  <c r="AI58" i="26"/>
  <c r="AG58" i="26"/>
  <c r="AF58" i="26"/>
  <c r="AD58" i="26"/>
  <c r="AB58" i="26"/>
  <c r="AA58" i="26"/>
  <c r="Y58" i="26"/>
  <c r="X58" i="26"/>
  <c r="V58" i="26"/>
  <c r="T58" i="26"/>
  <c r="S58" i="26"/>
  <c r="Q58" i="26"/>
  <c r="P58" i="26"/>
  <c r="N58" i="26"/>
  <c r="L58" i="26"/>
  <c r="K58" i="26"/>
  <c r="I58" i="26"/>
  <c r="H58" i="26"/>
  <c r="F58" i="26"/>
  <c r="D58" i="26"/>
  <c r="CG54" i="26"/>
  <c r="CF54" i="26"/>
  <c r="CD54" i="26"/>
  <c r="CB54" i="26"/>
  <c r="CA54" i="26"/>
  <c r="BY54" i="26"/>
  <c r="BX54" i="26"/>
  <c r="BV54" i="26"/>
  <c r="BT54" i="26"/>
  <c r="BS54" i="26"/>
  <c r="BQ54" i="26"/>
  <c r="BP54" i="26"/>
  <c r="BN54" i="26"/>
  <c r="BL54" i="26"/>
  <c r="BK54" i="26"/>
  <c r="BI54" i="26"/>
  <c r="BH54" i="26"/>
  <c r="BF54" i="26"/>
  <c r="BD54" i="26"/>
  <c r="BC54" i="26"/>
  <c r="BA54" i="26"/>
  <c r="AZ54" i="26"/>
  <c r="AX54" i="26"/>
  <c r="AS54" i="26"/>
  <c r="AR54" i="26"/>
  <c r="AP54" i="26"/>
  <c r="AN54" i="26"/>
  <c r="AM54" i="26"/>
  <c r="AK54" i="26"/>
  <c r="AJ54" i="26"/>
  <c r="AH54" i="26"/>
  <c r="AF54" i="26"/>
  <c r="AE54" i="26"/>
  <c r="AC54" i="26"/>
  <c r="AB54" i="26"/>
  <c r="Z54" i="26"/>
  <c r="X54" i="26"/>
  <c r="W54" i="26"/>
  <c r="U54" i="26"/>
  <c r="T54" i="26"/>
  <c r="R54" i="26"/>
  <c r="P54" i="26"/>
  <c r="O54" i="26"/>
  <c r="M54" i="26"/>
  <c r="L54" i="26"/>
  <c r="J54" i="26"/>
  <c r="H54" i="26"/>
  <c r="E54" i="26"/>
  <c r="D54" i="26"/>
  <c r="CE51" i="26"/>
  <c r="BW51" i="26"/>
  <c r="CA50" i="26"/>
  <c r="CG46" i="26"/>
  <c r="CD46" i="26"/>
  <c r="CB46" i="26"/>
  <c r="BY46" i="26"/>
  <c r="BW42" i="26"/>
  <c r="BO42" i="26"/>
  <c r="BG42" i="26"/>
  <c r="AY42" i="26"/>
  <c r="AQ42" i="26"/>
  <c r="AI42" i="26"/>
  <c r="CH42" i="26"/>
  <c r="BJ42" i="26"/>
  <c r="AO42" i="26"/>
  <c r="W42" i="26"/>
  <c r="V42" i="26"/>
  <c r="G42" i="26"/>
  <c r="F42" i="26"/>
  <c r="CG42" i="26"/>
  <c r="CF42" i="26"/>
  <c r="CD42" i="26"/>
  <c r="CB42" i="26"/>
  <c r="BY42" i="26"/>
  <c r="BX42" i="26"/>
  <c r="BV42" i="26"/>
  <c r="BT42" i="26"/>
  <c r="BQ42" i="26"/>
  <c r="BP42" i="26"/>
  <c r="BN42" i="26"/>
  <c r="BL42" i="26"/>
  <c r="BI42" i="26"/>
  <c r="BH42" i="26"/>
  <c r="BF42" i="26"/>
  <c r="BD42" i="26"/>
  <c r="BA42" i="26"/>
  <c r="AZ42" i="26"/>
  <c r="AX42" i="26"/>
  <c r="AV42" i="26"/>
  <c r="AS42" i="26"/>
  <c r="AR42" i="26"/>
  <c r="AP42" i="26"/>
  <c r="AN42" i="26"/>
  <c r="AK42" i="26"/>
  <c r="AJ42" i="26"/>
  <c r="AH42" i="26"/>
  <c r="AF42" i="26"/>
  <c r="AC42" i="26"/>
  <c r="AB42" i="26"/>
  <c r="Z42" i="26"/>
  <c r="X42" i="26"/>
  <c r="U42" i="26"/>
  <c r="T42" i="26"/>
  <c r="R42" i="26"/>
  <c r="P42" i="26"/>
  <c r="M42" i="26"/>
  <c r="L42" i="26"/>
  <c r="J42" i="26"/>
  <c r="H42" i="26"/>
  <c r="E42" i="26"/>
  <c r="D42" i="26"/>
  <c r="CG52" i="26"/>
  <c r="CF52" i="26"/>
  <c r="CA52" i="26"/>
  <c r="BY52" i="26"/>
  <c r="BX52" i="26"/>
  <c r="CB51" i="26"/>
  <c r="BY51" i="26"/>
  <c r="Z38" i="26"/>
  <c r="CH50" i="26"/>
  <c r="CE50" i="26"/>
  <c r="BZ50" i="26"/>
  <c r="BW50" i="26"/>
  <c r="BR38" i="26"/>
  <c r="BJ38" i="26"/>
  <c r="BG38" i="26"/>
  <c r="AT38" i="26"/>
  <c r="AS38" i="26"/>
  <c r="AL38" i="26"/>
  <c r="AI38" i="26"/>
  <c r="V38" i="26"/>
  <c r="S38" i="26"/>
  <c r="N38" i="26"/>
  <c r="K38" i="26"/>
  <c r="CF38" i="26"/>
  <c r="CC38" i="26"/>
  <c r="CB38" i="26"/>
  <c r="BX38" i="26"/>
  <c r="BU38" i="26"/>
  <c r="BT38" i="26"/>
  <c r="BP38" i="26"/>
  <c r="BM38" i="26"/>
  <c r="BL38" i="26"/>
  <c r="BH38" i="26"/>
  <c r="BE38" i="26"/>
  <c r="BD38" i="26"/>
  <c r="AZ38" i="26"/>
  <c r="AW38" i="26"/>
  <c r="AV38" i="26"/>
  <c r="AR38" i="26"/>
  <c r="AO38" i="26"/>
  <c r="AN38" i="26"/>
  <c r="AJ38" i="26"/>
  <c r="AG38" i="26"/>
  <c r="AF38" i="26"/>
  <c r="AB38" i="26"/>
  <c r="Y38" i="26"/>
  <c r="X38" i="26"/>
  <c r="T38" i="26"/>
  <c r="Q38" i="26"/>
  <c r="P38" i="26"/>
  <c r="L38" i="26"/>
  <c r="I38" i="26"/>
  <c r="H38" i="26"/>
  <c r="D38" i="26"/>
  <c r="CH17" i="26"/>
  <c r="BZ17" i="26"/>
  <c r="CH18" i="26"/>
  <c r="CB18" i="26"/>
  <c r="BZ18" i="26"/>
  <c r="CG18" i="26"/>
  <c r="CF18" i="26"/>
  <c r="CA18" i="26"/>
  <c r="BY18" i="26"/>
  <c r="BX18" i="26"/>
  <c r="CD17" i="26"/>
  <c r="CG17" i="26"/>
  <c r="CE17" i="26"/>
  <c r="BY17" i="26"/>
  <c r="BW17" i="26"/>
  <c r="CH64" i="26"/>
  <c r="CD4" i="26"/>
  <c r="CB4" i="26"/>
  <c r="BV4" i="26"/>
  <c r="BT4" i="26"/>
  <c r="BR64" i="26"/>
  <c r="BN4" i="26"/>
  <c r="BL4" i="26"/>
  <c r="CE4" i="26"/>
  <c r="CC4" i="26"/>
  <c r="CA4" i="26"/>
  <c r="BW4" i="26"/>
  <c r="BU4" i="26"/>
  <c r="BS4" i="26"/>
  <c r="BO4" i="26"/>
  <c r="BM4" i="26"/>
  <c r="CD26" i="25"/>
  <c r="BV26" i="25"/>
  <c r="BN26" i="25"/>
  <c r="BF26" i="25"/>
  <c r="AX26" i="25"/>
  <c r="AP26" i="25"/>
  <c r="AH26" i="25"/>
  <c r="Z26" i="25"/>
  <c r="R26" i="25"/>
  <c r="J26" i="25"/>
  <c r="CF26" i="25"/>
  <c r="CB26" i="25"/>
  <c r="BX26" i="25"/>
  <c r="BT26" i="25"/>
  <c r="BP26" i="25"/>
  <c r="BL26" i="25"/>
  <c r="BH26" i="25"/>
  <c r="BD26" i="25"/>
  <c r="AZ26" i="25"/>
  <c r="AV26" i="25"/>
  <c r="AR26" i="25"/>
  <c r="AN26" i="25"/>
  <c r="AJ26" i="25"/>
  <c r="AF26" i="25"/>
  <c r="AB26" i="25"/>
  <c r="X26" i="25"/>
  <c r="T26" i="25"/>
  <c r="P26" i="25"/>
  <c r="L26" i="25"/>
  <c r="H26" i="25"/>
  <c r="D26" i="25"/>
  <c r="CH24" i="25"/>
  <c r="CA24" i="25"/>
  <c r="BS24" i="25"/>
  <c r="BK24" i="25"/>
  <c r="BG24" i="25"/>
  <c r="AY24" i="25"/>
  <c r="AQ24" i="25"/>
  <c r="AD24" i="25"/>
  <c r="V24" i="25"/>
  <c r="O24" i="25"/>
  <c r="G24" i="25"/>
  <c r="CC24" i="25"/>
  <c r="BU24" i="25"/>
  <c r="BP17" i="25"/>
  <c r="BM24" i="25"/>
  <c r="BE24" i="25"/>
  <c r="BC24" i="25"/>
  <c r="AW24" i="25"/>
  <c r="AO24" i="25"/>
  <c r="AG24" i="25"/>
  <c r="Y24" i="25"/>
  <c r="Q24" i="25"/>
  <c r="I24" i="25"/>
  <c r="CG17" i="25"/>
  <c r="CD17" i="25"/>
  <c r="CB17" i="25"/>
  <c r="BY17" i="25"/>
  <c r="BW17" i="25"/>
  <c r="BT17" i="25"/>
  <c r="BQ17" i="25"/>
  <c r="BO17" i="25"/>
  <c r="BN17" i="25"/>
  <c r="BL17" i="25"/>
  <c r="BJ17" i="25"/>
  <c r="BH17" i="25"/>
  <c r="BG17" i="25"/>
  <c r="BF17" i="25"/>
  <c r="BE17" i="25"/>
  <c r="BA17" i="25"/>
  <c r="AY17" i="25"/>
  <c r="AX17" i="25"/>
  <c r="AV17" i="25"/>
  <c r="AS17" i="25"/>
  <c r="AQ17" i="25"/>
  <c r="AP17" i="25"/>
  <c r="AN17" i="25"/>
  <c r="AK17" i="25"/>
  <c r="AI17" i="25"/>
  <c r="AH17" i="25"/>
  <c r="AF17" i="25"/>
  <c r="AC17" i="25"/>
  <c r="AA17" i="25"/>
  <c r="Z17" i="25"/>
  <c r="X17" i="25"/>
  <c r="U17" i="25"/>
  <c r="S17" i="25"/>
  <c r="R17" i="25"/>
  <c r="P17" i="25"/>
  <c r="M17" i="25"/>
  <c r="K17" i="25"/>
  <c r="J17" i="25"/>
  <c r="H17" i="25"/>
  <c r="E17" i="25"/>
  <c r="CH16" i="25"/>
  <c r="CG16" i="25"/>
  <c r="CF16" i="25"/>
  <c r="CE16" i="25"/>
  <c r="CC16" i="25"/>
  <c r="CB16" i="25"/>
  <c r="BZ16" i="25"/>
  <c r="BY16" i="25"/>
  <c r="BX16" i="25"/>
  <c r="BW16" i="25"/>
  <c r="BU16" i="25"/>
  <c r="BT16" i="25"/>
  <c r="BR16" i="25"/>
  <c r="BQ16" i="25"/>
  <c r="BP16" i="25"/>
  <c r="BO16" i="25"/>
  <c r="BM16" i="25"/>
  <c r="BL16" i="25"/>
  <c r="BJ16" i="25"/>
  <c r="BI16" i="25"/>
  <c r="BH16" i="25"/>
  <c r="BG16" i="25"/>
  <c r="BE16" i="25"/>
  <c r="BD16" i="25"/>
  <c r="BB16" i="25"/>
  <c r="BA16" i="25"/>
  <c r="AZ16" i="25"/>
  <c r="AY16" i="25"/>
  <c r="AW16" i="25"/>
  <c r="AV16" i="25"/>
  <c r="AT16" i="25"/>
  <c r="AS16" i="25"/>
  <c r="AR16" i="25"/>
  <c r="AQ16" i="25"/>
  <c r="AO16" i="25"/>
  <c r="AN16" i="25"/>
  <c r="AL16" i="25"/>
  <c r="AK16" i="25"/>
  <c r="AJ16" i="25"/>
  <c r="AI16" i="25"/>
  <c r="AG16" i="25"/>
  <c r="AF16" i="25"/>
  <c r="AD16" i="25"/>
  <c r="AC16" i="25"/>
  <c r="AB16" i="25"/>
  <c r="AA16" i="25"/>
  <c r="Y16" i="25"/>
  <c r="X16" i="25"/>
  <c r="V16" i="25"/>
  <c r="U16" i="25"/>
  <c r="T16" i="25"/>
  <c r="S16" i="25"/>
  <c r="Q16" i="25"/>
  <c r="P16" i="25"/>
  <c r="N16" i="25"/>
  <c r="M16" i="25"/>
  <c r="L16" i="25"/>
  <c r="K16" i="25"/>
  <c r="I16" i="25"/>
  <c r="H16" i="25"/>
  <c r="F16" i="25"/>
  <c r="E16" i="25"/>
  <c r="D16" i="25"/>
  <c r="BK31" i="24"/>
  <c r="BI31" i="24"/>
  <c r="BF31" i="24"/>
  <c r="BC31" i="24"/>
  <c r="BA31" i="24"/>
  <c r="AX31" i="24"/>
  <c r="BV31" i="24"/>
  <c r="BS31" i="24"/>
  <c r="BN31" i="24"/>
  <c r="BB31" i="24"/>
  <c r="CC27" i="24"/>
  <c r="BZ27" i="24"/>
  <c r="BU27" i="24"/>
  <c r="BM27" i="24"/>
  <c r="BJ27" i="24"/>
  <c r="BE27" i="24"/>
  <c r="AW27" i="24"/>
  <c r="AT27" i="24"/>
  <c r="AO27" i="24"/>
  <c r="BX27" i="24"/>
  <c r="AR27" i="24"/>
  <c r="CG23" i="24"/>
  <c r="BY23" i="24"/>
  <c r="BV23" i="24"/>
  <c r="BQ23" i="24"/>
  <c r="BI23" i="24"/>
  <c r="BF23" i="24"/>
  <c r="BA23" i="24"/>
  <c r="AX23" i="24"/>
  <c r="AS23" i="24"/>
  <c r="AP23" i="24"/>
  <c r="AK23" i="24"/>
  <c r="BT23" i="24"/>
  <c r="BD23" i="24"/>
  <c r="AN23" i="24"/>
  <c r="BJ31" i="24"/>
  <c r="BH14" i="24"/>
  <c r="BG31" i="24"/>
  <c r="BD31" i="24"/>
  <c r="AZ14" i="24"/>
  <c r="AY31" i="24"/>
  <c r="CG15" i="24"/>
  <c r="CG31" i="24" s="1"/>
  <c r="CF15" i="24"/>
  <c r="BY15" i="24"/>
  <c r="BY31" i="24" s="1"/>
  <c r="BX15" i="24"/>
  <c r="CH15" i="24"/>
  <c r="CE15" i="24"/>
  <c r="CE14" i="24" s="1"/>
  <c r="CC15" i="24"/>
  <c r="CB15" i="24"/>
  <c r="CB31" i="24" s="1"/>
  <c r="BW15" i="24"/>
  <c r="BW14" i="24" s="1"/>
  <c r="BU14" i="24"/>
  <c r="BT31" i="24"/>
  <c r="BQ31" i="24"/>
  <c r="BP14" i="24"/>
  <c r="BO14" i="24"/>
  <c r="BM14" i="24"/>
  <c r="BL31" i="24"/>
  <c r="CB14" i="24"/>
  <c r="BY14" i="24"/>
  <c r="BV14" i="24"/>
  <c r="BT14" i="24"/>
  <c r="BS14" i="24"/>
  <c r="BQ14" i="24"/>
  <c r="BN14" i="24"/>
  <c r="BL14" i="24"/>
  <c r="BK14" i="24"/>
  <c r="BI14" i="24"/>
  <c r="BG14" i="24"/>
  <c r="BF14" i="24"/>
  <c r="BD14" i="24"/>
  <c r="BC14" i="24"/>
  <c r="BA14" i="24"/>
  <c r="AY14" i="24"/>
  <c r="AX14" i="24"/>
  <c r="AC4" i="24"/>
  <c r="U4" i="24"/>
  <c r="M4" i="24"/>
  <c r="E4" i="24"/>
  <c r="CF27" i="24"/>
  <c r="CA10" i="24"/>
  <c r="BS10" i="24"/>
  <c r="BP27" i="24"/>
  <c r="BK10" i="24"/>
  <c r="BH27" i="24"/>
  <c r="BC10" i="24"/>
  <c r="AZ27" i="24"/>
  <c r="AU10" i="24"/>
  <c r="AM10" i="24"/>
  <c r="AJ27" i="24"/>
  <c r="CE27" i="24"/>
  <c r="CD10" i="24"/>
  <c r="BW27" i="24"/>
  <c r="BV10" i="24"/>
  <c r="BV5" i="24" s="1"/>
  <c r="BO27" i="24"/>
  <c r="BN10" i="24"/>
  <c r="BG27" i="24"/>
  <c r="BF10" i="24"/>
  <c r="AY27" i="24"/>
  <c r="AX10" i="24"/>
  <c r="AX5" i="24" s="1"/>
  <c r="AQ27" i="24"/>
  <c r="AP10" i="24"/>
  <c r="AI27" i="24"/>
  <c r="AH10" i="24"/>
  <c r="CH10" i="24"/>
  <c r="CF10" i="24"/>
  <c r="CE10" i="24"/>
  <c r="CC10" i="24"/>
  <c r="BZ10" i="24"/>
  <c r="BX10" i="24"/>
  <c r="BW10" i="24"/>
  <c r="BU10" i="24"/>
  <c r="BR10" i="24"/>
  <c r="BP10" i="24"/>
  <c r="BO10" i="24"/>
  <c r="BM10" i="24"/>
  <c r="BJ10" i="24"/>
  <c r="BH10" i="24"/>
  <c r="BG10" i="24"/>
  <c r="BE10" i="24"/>
  <c r="BB10" i="24"/>
  <c r="AZ10" i="24"/>
  <c r="AY10" i="24"/>
  <c r="AW10" i="24"/>
  <c r="AT10" i="24"/>
  <c r="AT4" i="24" s="1"/>
  <c r="AR10" i="24"/>
  <c r="AQ10" i="24"/>
  <c r="AO10" i="24"/>
  <c r="AL10" i="24"/>
  <c r="AL4" i="24" s="1"/>
  <c r="AJ10" i="24"/>
  <c r="AI10" i="24"/>
  <c r="AF5" i="24"/>
  <c r="AD4" i="24"/>
  <c r="V4" i="24"/>
  <c r="N4" i="24"/>
  <c r="F4" i="24"/>
  <c r="CE6" i="24"/>
  <c r="CB23" i="24"/>
  <c r="BW6" i="24"/>
  <c r="BO6" i="24"/>
  <c r="BL23" i="24"/>
  <c r="BG6" i="24"/>
  <c r="AY6" i="24"/>
  <c r="AV23" i="24"/>
  <c r="CH6" i="24"/>
  <c r="CC23" i="24"/>
  <c r="CA23" i="24"/>
  <c r="BZ6" i="24"/>
  <c r="BU23" i="24"/>
  <c r="BS23" i="24"/>
  <c r="BR6" i="24"/>
  <c r="BM23" i="24"/>
  <c r="BK23" i="24"/>
  <c r="BJ6" i="24"/>
  <c r="BE23" i="24"/>
  <c r="BC23" i="24"/>
  <c r="BB6" i="24"/>
  <c r="AW23" i="24"/>
  <c r="AU23" i="24"/>
  <c r="AT23" i="24"/>
  <c r="AR23" i="24"/>
  <c r="AO23" i="24"/>
  <c r="AM23" i="24"/>
  <c r="AL23" i="24"/>
  <c r="AJ23" i="24"/>
  <c r="CG6" i="24"/>
  <c r="CD6" i="24"/>
  <c r="CB6" i="24"/>
  <c r="CA6" i="24"/>
  <c r="BY6" i="24"/>
  <c r="BV6" i="24"/>
  <c r="BT6" i="24"/>
  <c r="BS6" i="24"/>
  <c r="BS5" i="24" s="1"/>
  <c r="BQ6" i="24"/>
  <c r="BN6" i="24"/>
  <c r="BL6" i="24"/>
  <c r="BK6" i="24"/>
  <c r="BI6" i="24"/>
  <c r="BF6" i="24"/>
  <c r="BD6" i="24"/>
  <c r="BC6" i="24"/>
  <c r="BC5" i="24" s="1"/>
  <c r="BA6" i="24"/>
  <c r="AX6" i="24"/>
  <c r="AV6" i="24"/>
  <c r="AR5" i="24"/>
  <c r="AO5" i="24"/>
  <c r="AJ5" i="24"/>
  <c r="AG5" i="24"/>
  <c r="BN5" i="24"/>
  <c r="AH5" i="24"/>
  <c r="AC5" i="24"/>
  <c r="BS4" i="24"/>
  <c r="BK4" i="24"/>
  <c r="AU4" i="24"/>
  <c r="AR4" i="24"/>
  <c r="AO4" i="24"/>
  <c r="AM4" i="24"/>
  <c r="AJ4" i="24"/>
  <c r="AG4" i="24"/>
  <c r="AE4" i="24"/>
  <c r="AB4" i="24"/>
  <c r="Y4" i="24"/>
  <c r="W4" i="24"/>
  <c r="T4" i="24"/>
  <c r="Q4" i="24"/>
  <c r="O4" i="24"/>
  <c r="L4" i="24"/>
  <c r="I4" i="24"/>
  <c r="G4" i="24"/>
  <c r="D4" i="24"/>
  <c r="CG177" i="23"/>
  <c r="CE177" i="23"/>
  <c r="CB177" i="23"/>
  <c r="BY177" i="23"/>
  <c r="BW177" i="23"/>
  <c r="BT177" i="23"/>
  <c r="BQ177" i="23"/>
  <c r="BO177" i="23"/>
  <c r="BL177" i="23"/>
  <c r="BI177" i="23"/>
  <c r="BG177" i="23"/>
  <c r="BD177" i="23"/>
  <c r="BB177" i="23"/>
  <c r="AY177" i="23"/>
  <c r="AV177" i="23"/>
  <c r="AT177" i="23"/>
  <c r="AQ177" i="23"/>
  <c r="AN177" i="23"/>
  <c r="AL177" i="23"/>
  <c r="AI177" i="23"/>
  <c r="AF177" i="23"/>
  <c r="AD177" i="23"/>
  <c r="AA177" i="23"/>
  <c r="X177" i="23"/>
  <c r="V177" i="23"/>
  <c r="S177" i="23"/>
  <c r="P177" i="23"/>
  <c r="N177" i="23"/>
  <c r="K177" i="23"/>
  <c r="H177" i="23"/>
  <c r="F177" i="23"/>
  <c r="CH177" i="23"/>
  <c r="CF177" i="23"/>
  <c r="CD177" i="23"/>
  <c r="CC177" i="23"/>
  <c r="CA177" i="23"/>
  <c r="BZ177" i="23"/>
  <c r="BX177" i="23"/>
  <c r="BV177" i="23"/>
  <c r="BU177" i="23"/>
  <c r="BS177" i="23"/>
  <c r="BR177" i="23"/>
  <c r="BP177" i="23"/>
  <c r="BN177" i="23"/>
  <c r="BM177" i="23"/>
  <c r="BK177" i="23"/>
  <c r="BJ177" i="23"/>
  <c r="BH177" i="23"/>
  <c r="BF177" i="23"/>
  <c r="BE177" i="23"/>
  <c r="BC177" i="23"/>
  <c r="BA177" i="23"/>
  <c r="AZ177" i="23"/>
  <c r="AX177" i="23"/>
  <c r="AW177" i="23"/>
  <c r="AU177" i="23"/>
  <c r="AS177" i="23"/>
  <c r="AR177" i="23"/>
  <c r="AP177" i="23"/>
  <c r="AO177" i="23"/>
  <c r="AM177" i="23"/>
  <c r="AK177" i="23"/>
  <c r="AJ177" i="23"/>
  <c r="AH177" i="23"/>
  <c r="AG177" i="23"/>
  <c r="AE177" i="23"/>
  <c r="AC177" i="23"/>
  <c r="AB177" i="23"/>
  <c r="Z177" i="23"/>
  <c r="Y177" i="23"/>
  <c r="W177" i="23"/>
  <c r="U177" i="23"/>
  <c r="T177" i="23"/>
  <c r="R177" i="23"/>
  <c r="Q177" i="23"/>
  <c r="O177" i="23"/>
  <c r="M177" i="23"/>
  <c r="L177" i="23"/>
  <c r="J177" i="23"/>
  <c r="I177" i="23"/>
  <c r="G177" i="23"/>
  <c r="E177" i="23"/>
  <c r="D177" i="23"/>
  <c r="BQ120" i="23"/>
  <c r="BA120" i="23"/>
  <c r="AS120" i="23"/>
  <c r="AK120" i="23"/>
  <c r="E120" i="23"/>
  <c r="AG120" i="23"/>
  <c r="Y120" i="23"/>
  <c r="Q120" i="23"/>
  <c r="I120" i="23"/>
  <c r="CE120" i="23"/>
  <c r="BW120" i="23"/>
  <c r="BO120" i="23"/>
  <c r="BG120" i="23"/>
  <c r="AY120" i="23"/>
  <c r="AQ120" i="23"/>
  <c r="AI120" i="23"/>
  <c r="AA120" i="23"/>
  <c r="S120" i="23"/>
  <c r="K120" i="23"/>
  <c r="CD120" i="23"/>
  <c r="CA120" i="23"/>
  <c r="BV120" i="23"/>
  <c r="BS120" i="23"/>
  <c r="BN120" i="23"/>
  <c r="BK120" i="23"/>
  <c r="BF120" i="23"/>
  <c r="BC120" i="23"/>
  <c r="AX120" i="23"/>
  <c r="AU120" i="23"/>
  <c r="AP120" i="23"/>
  <c r="AM120" i="23"/>
  <c r="AH120" i="23"/>
  <c r="AE120" i="23"/>
  <c r="Z120" i="23"/>
  <c r="W120" i="23"/>
  <c r="R120" i="23"/>
  <c r="O120" i="23"/>
  <c r="J120" i="23"/>
  <c r="G120" i="23"/>
  <c r="CH120" i="23"/>
  <c r="CG120" i="23"/>
  <c r="CF120" i="23"/>
  <c r="CB120" i="23"/>
  <c r="BZ120" i="23"/>
  <c r="BY120" i="23"/>
  <c r="BX120" i="23"/>
  <c r="BT120" i="23"/>
  <c r="BR120" i="23"/>
  <c r="BP120" i="23"/>
  <c r="BJ120" i="23"/>
  <c r="BI120" i="23"/>
  <c r="BH120" i="23"/>
  <c r="BD120" i="23"/>
  <c r="BB120" i="23"/>
  <c r="AZ120" i="23"/>
  <c r="AV120" i="23"/>
  <c r="AT120" i="23"/>
  <c r="AR120" i="23"/>
  <c r="AN120" i="23"/>
  <c r="AL120" i="23"/>
  <c r="AJ120" i="23"/>
  <c r="AF120" i="23"/>
  <c r="AD120" i="23"/>
  <c r="AC120" i="23"/>
  <c r="AB120" i="23"/>
  <c r="X120" i="23"/>
  <c r="V120" i="23"/>
  <c r="U120" i="23"/>
  <c r="T120" i="23"/>
  <c r="P120" i="23"/>
  <c r="N120" i="23"/>
  <c r="M120" i="23"/>
  <c r="L120" i="23"/>
  <c r="H120" i="23"/>
  <c r="F120" i="23"/>
  <c r="D120" i="23"/>
  <c r="BM107" i="23"/>
  <c r="AZ107" i="23"/>
  <c r="AZ106" i="23" s="1"/>
  <c r="AX106" i="23"/>
  <c r="AO97" i="23"/>
  <c r="CD97" i="23"/>
  <c r="AP97" i="23"/>
  <c r="CB93" i="23"/>
  <c r="AH93" i="23"/>
  <c r="BW93" i="23"/>
  <c r="AI93" i="23"/>
  <c r="CC78" i="23"/>
  <c r="BF78" i="23"/>
  <c r="AK74" i="23"/>
  <c r="BY112" i="23"/>
  <c r="BJ112" i="23"/>
  <c r="Z52" i="23"/>
  <c r="CG52" i="23"/>
  <c r="BY52" i="23"/>
  <c r="BQ52" i="23"/>
  <c r="BI52" i="23"/>
  <c r="BA52" i="23"/>
  <c r="AS52" i="23"/>
  <c r="AK52" i="23"/>
  <c r="AC52" i="23"/>
  <c r="U52" i="23"/>
  <c r="M52" i="23"/>
  <c r="E52" i="23"/>
  <c r="CH106" i="23"/>
  <c r="CG106" i="23"/>
  <c r="CF106" i="23"/>
  <c r="CE106" i="23"/>
  <c r="CD106" i="23"/>
  <c r="CC106" i="23"/>
  <c r="CA106" i="23"/>
  <c r="BZ106" i="23"/>
  <c r="BY106" i="23"/>
  <c r="BX106" i="23"/>
  <c r="BW106" i="23"/>
  <c r="BV106" i="23"/>
  <c r="BU106" i="23"/>
  <c r="BS106" i="23"/>
  <c r="BR106" i="23"/>
  <c r="BQ106" i="23"/>
  <c r="BP106" i="23"/>
  <c r="BO106" i="23"/>
  <c r="BN106" i="23"/>
  <c r="BM106" i="23"/>
  <c r="BK106" i="23"/>
  <c r="BJ106" i="23"/>
  <c r="BI106" i="23"/>
  <c r="BH106" i="23"/>
  <c r="BL107" i="23"/>
  <c r="BI107" i="23"/>
  <c r="BH107" i="23"/>
  <c r="BF107" i="23"/>
  <c r="BF106" i="23" s="1"/>
  <c r="BE107" i="23"/>
  <c r="BE106" i="23" s="1"/>
  <c r="BA107" i="23"/>
  <c r="BA106" i="23" s="1"/>
  <c r="AX107" i="23"/>
  <c r="AW107" i="23"/>
  <c r="AW106" i="23" s="1"/>
  <c r="AV107" i="23"/>
  <c r="AV106" i="23" s="1"/>
  <c r="AS107" i="23"/>
  <c r="AS106" i="23" s="1"/>
  <c r="AR107" i="23"/>
  <c r="AR106" i="23" s="1"/>
  <c r="AP107" i="23"/>
  <c r="AP106" i="23" s="1"/>
  <c r="AO107" i="23"/>
  <c r="AO106" i="23" s="1"/>
  <c r="AN107" i="23"/>
  <c r="AN106" i="23" s="1"/>
  <c r="AK107" i="23"/>
  <c r="AK106" i="23" s="1"/>
  <c r="AJ107" i="23"/>
  <c r="AJ106" i="23" s="1"/>
  <c r="AH107" i="23"/>
  <c r="AH106" i="23" s="1"/>
  <c r="CG47" i="23"/>
  <c r="CF47" i="23"/>
  <c r="CC47" i="23"/>
  <c r="CB47" i="23"/>
  <c r="BY47" i="23"/>
  <c r="BX47" i="23"/>
  <c r="BU47" i="23"/>
  <c r="BT47" i="23"/>
  <c r="BQ47" i="23"/>
  <c r="BP47" i="23"/>
  <c r="BM47" i="23"/>
  <c r="BL47" i="23"/>
  <c r="BI47" i="23"/>
  <c r="BH47" i="23"/>
  <c r="BE47" i="23"/>
  <c r="BD47" i="23"/>
  <c r="BA47" i="23"/>
  <c r="AZ47" i="23"/>
  <c r="AW47" i="23"/>
  <c r="AV47" i="23"/>
  <c r="AS47" i="23"/>
  <c r="AR47" i="23"/>
  <c r="AO47" i="23"/>
  <c r="AN47" i="23"/>
  <c r="AK47" i="23"/>
  <c r="AJ47" i="23"/>
  <c r="AG47" i="23"/>
  <c r="AF47" i="23"/>
  <c r="AC47" i="23"/>
  <c r="AB47" i="23"/>
  <c r="Y47" i="23"/>
  <c r="X47" i="23"/>
  <c r="U47" i="23"/>
  <c r="T47" i="23"/>
  <c r="Q47" i="23"/>
  <c r="P47" i="23"/>
  <c r="M47" i="23"/>
  <c r="L47" i="23"/>
  <c r="I47" i="23"/>
  <c r="H47" i="23"/>
  <c r="E47" i="23"/>
  <c r="D47" i="23"/>
  <c r="CH46" i="23"/>
  <c r="CG46" i="23"/>
  <c r="CF46" i="23"/>
  <c r="CE46" i="23"/>
  <c r="CD46" i="23"/>
  <c r="CC46" i="23"/>
  <c r="CA46" i="23"/>
  <c r="BZ46" i="23"/>
  <c r="BY46" i="23"/>
  <c r="BX46" i="23"/>
  <c r="BW46" i="23"/>
  <c r="BV46" i="23"/>
  <c r="BU46" i="23"/>
  <c r="BR46" i="23"/>
  <c r="BQ46" i="23"/>
  <c r="BP46" i="23"/>
  <c r="BO46" i="23"/>
  <c r="BN46" i="23"/>
  <c r="BM46" i="23"/>
  <c r="BJ46" i="23"/>
  <c r="BI46" i="23"/>
  <c r="BH46" i="23"/>
  <c r="BE46" i="23"/>
  <c r="BD46" i="23"/>
  <c r="AZ46" i="23"/>
  <c r="AW46" i="23"/>
  <c r="AV46" i="23"/>
  <c r="AR46" i="23"/>
  <c r="AO46" i="23"/>
  <c r="AN46" i="23"/>
  <c r="AJ46" i="23"/>
  <c r="AG46" i="23"/>
  <c r="AF46" i="23"/>
  <c r="AB46" i="23"/>
  <c r="Y46" i="23"/>
  <c r="X46" i="23"/>
  <c r="T46" i="23"/>
  <c r="Q46" i="23"/>
  <c r="P46" i="23"/>
  <c r="L46" i="23"/>
  <c r="I46" i="23"/>
  <c r="H46" i="23"/>
  <c r="D46" i="23"/>
  <c r="CG97" i="23"/>
  <c r="CF97" i="23"/>
  <c r="CC97" i="23"/>
  <c r="CB97" i="23"/>
  <c r="CA97" i="23"/>
  <c r="BY97" i="23"/>
  <c r="BX97" i="23"/>
  <c r="BV97" i="23"/>
  <c r="BU97" i="23"/>
  <c r="BT97" i="23"/>
  <c r="BS97" i="23"/>
  <c r="BQ97" i="23"/>
  <c r="BP97" i="23"/>
  <c r="BN97" i="23"/>
  <c r="BM97" i="23"/>
  <c r="BL97" i="23"/>
  <c r="BK97" i="23"/>
  <c r="BI97" i="23"/>
  <c r="BF97" i="23"/>
  <c r="BE97" i="23"/>
  <c r="BD97" i="23"/>
  <c r="BC97" i="23"/>
  <c r="BA97" i="23"/>
  <c r="AZ97" i="23"/>
  <c r="AX97" i="23"/>
  <c r="AW97" i="23"/>
  <c r="AV97" i="23"/>
  <c r="AU97" i="23"/>
  <c r="AS97" i="23"/>
  <c r="AR97" i="23"/>
  <c r="AN97" i="23"/>
  <c r="AM97" i="23"/>
  <c r="AK97" i="23"/>
  <c r="AJ97" i="23"/>
  <c r="AH97" i="23"/>
  <c r="CG38" i="23"/>
  <c r="CF38" i="23"/>
  <c r="CC38" i="23"/>
  <c r="CB38" i="23"/>
  <c r="BY38" i="23"/>
  <c r="BX38" i="23"/>
  <c r="BU38" i="23"/>
  <c r="BT38" i="23"/>
  <c r="BQ38" i="23"/>
  <c r="BP38" i="23"/>
  <c r="BM38" i="23"/>
  <c r="BL38" i="23"/>
  <c r="BI38" i="23"/>
  <c r="BH38" i="23"/>
  <c r="BE38" i="23"/>
  <c r="BD38" i="23"/>
  <c r="BA38" i="23"/>
  <c r="AZ38" i="23"/>
  <c r="AW38" i="23"/>
  <c r="AV38" i="23"/>
  <c r="AS38" i="23"/>
  <c r="AR38" i="23"/>
  <c r="AO38" i="23"/>
  <c r="AN38" i="23"/>
  <c r="AK38" i="23"/>
  <c r="AJ38" i="23"/>
  <c r="CH93" i="23"/>
  <c r="CE93" i="23"/>
  <c r="CD93" i="23"/>
  <c r="CC93" i="23"/>
  <c r="BZ93" i="23"/>
  <c r="BV93" i="23"/>
  <c r="BU93" i="23"/>
  <c r="BT93" i="23"/>
  <c r="BR93" i="23"/>
  <c r="BO93" i="23"/>
  <c r="BN93" i="23"/>
  <c r="BM93" i="23"/>
  <c r="BL93" i="23"/>
  <c r="BJ93" i="23"/>
  <c r="BG93" i="23"/>
  <c r="BF93" i="23"/>
  <c r="BE93" i="23"/>
  <c r="BD93" i="23"/>
  <c r="BB93" i="23"/>
  <c r="AY93" i="23"/>
  <c r="AX93" i="23"/>
  <c r="AW93" i="23"/>
  <c r="AV93" i="23"/>
  <c r="AT93" i="23"/>
  <c r="AQ93" i="23"/>
  <c r="AP93" i="23"/>
  <c r="AO93" i="23"/>
  <c r="AN93" i="23"/>
  <c r="AL93" i="23"/>
  <c r="AK93" i="23"/>
  <c r="CH34" i="23"/>
  <c r="CG34" i="23"/>
  <c r="CD34" i="23"/>
  <c r="CC34" i="23"/>
  <c r="BZ34" i="23"/>
  <c r="BY34" i="23"/>
  <c r="BV34" i="23"/>
  <c r="BU34" i="23"/>
  <c r="BR34" i="23"/>
  <c r="BQ34" i="23"/>
  <c r="BN34" i="23"/>
  <c r="BM34" i="23"/>
  <c r="BJ34" i="23"/>
  <c r="BF34" i="23"/>
  <c r="BE34" i="23"/>
  <c r="BB34" i="23"/>
  <c r="AX34" i="23"/>
  <c r="AW34" i="23"/>
  <c r="AT34" i="23"/>
  <c r="AP34" i="23"/>
  <c r="AO34" i="23"/>
  <c r="AL34" i="23"/>
  <c r="AH34" i="23"/>
  <c r="AY31" i="23"/>
  <c r="AX31" i="23"/>
  <c r="AU31" i="23"/>
  <c r="AQ31" i="23"/>
  <c r="AP31" i="23"/>
  <c r="AM31" i="23"/>
  <c r="AI31" i="23"/>
  <c r="AH31" i="23"/>
  <c r="AY28" i="23"/>
  <c r="AV28" i="23"/>
  <c r="AR28" i="23"/>
  <c r="AQ28" i="23"/>
  <c r="AN28" i="23"/>
  <c r="AJ28" i="23"/>
  <c r="AI28" i="23"/>
  <c r="AG85" i="23"/>
  <c r="AF85" i="23"/>
  <c r="AC85" i="23"/>
  <c r="CH27" i="23"/>
  <c r="CG27" i="23"/>
  <c r="CC27" i="23"/>
  <c r="CA27" i="23"/>
  <c r="BZ27" i="23"/>
  <c r="BY27" i="23"/>
  <c r="BU27" i="23"/>
  <c r="BS27" i="23"/>
  <c r="BR27" i="23"/>
  <c r="BQ27" i="23"/>
  <c r="BM27" i="23"/>
  <c r="BK27" i="23"/>
  <c r="BJ27" i="23"/>
  <c r="BI27" i="23"/>
  <c r="BE27" i="23"/>
  <c r="BC27" i="23"/>
  <c r="BB27" i="23"/>
  <c r="BA27" i="23"/>
  <c r="AG27" i="23"/>
  <c r="AE27" i="23"/>
  <c r="AD27" i="23"/>
  <c r="AC27" i="23"/>
  <c r="Y27" i="23"/>
  <c r="W27" i="23"/>
  <c r="V27" i="23"/>
  <c r="U27" i="23"/>
  <c r="Q27" i="23"/>
  <c r="O27" i="23"/>
  <c r="N27" i="23"/>
  <c r="M27" i="23"/>
  <c r="I27" i="23"/>
  <c r="G27" i="23"/>
  <c r="F27" i="23"/>
  <c r="E27" i="23"/>
  <c r="CF24" i="23"/>
  <c r="CB24" i="23"/>
  <c r="CA24" i="23"/>
  <c r="BX24" i="23"/>
  <c r="BT24" i="23"/>
  <c r="BS24" i="23"/>
  <c r="BP24" i="23"/>
  <c r="BL24" i="23"/>
  <c r="BK24" i="23"/>
  <c r="BH24" i="23"/>
  <c r="BD24" i="23"/>
  <c r="BC24" i="23"/>
  <c r="AZ24" i="23"/>
  <c r="CH78" i="23"/>
  <c r="CG78" i="23"/>
  <c r="CF78" i="23"/>
  <c r="CB78" i="23"/>
  <c r="CB74" i="23" s="1"/>
  <c r="BZ78" i="23"/>
  <c r="BY78" i="23"/>
  <c r="BX78" i="23"/>
  <c r="BV78" i="23"/>
  <c r="BT78" i="23"/>
  <c r="BS78" i="23"/>
  <c r="BS74" i="23" s="1"/>
  <c r="BR78" i="23"/>
  <c r="BQ78" i="23"/>
  <c r="BP78" i="23"/>
  <c r="BN78" i="23"/>
  <c r="BM78" i="23"/>
  <c r="BK78" i="23"/>
  <c r="BK74" i="23" s="1"/>
  <c r="BI78" i="23"/>
  <c r="BE78" i="23"/>
  <c r="BD78" i="23"/>
  <c r="BB78" i="23"/>
  <c r="BA78" i="23"/>
  <c r="CG21" i="23"/>
  <c r="CC21" i="23"/>
  <c r="BY21" i="23"/>
  <c r="BU21" i="23"/>
  <c r="BQ21" i="23"/>
  <c r="BM21" i="23"/>
  <c r="BI21" i="23"/>
  <c r="BE21" i="23"/>
  <c r="BA21" i="23"/>
  <c r="AX74" i="23"/>
  <c r="AT74" i="23"/>
  <c r="AS74" i="23"/>
  <c r="AQ74" i="23"/>
  <c r="AP74" i="23"/>
  <c r="AL74" i="23"/>
  <c r="AH74" i="23"/>
  <c r="Q17" i="23"/>
  <c r="CB21" i="23"/>
  <c r="CB17" i="23" s="1"/>
  <c r="BT21" i="23"/>
  <c r="BT17" i="23" s="1"/>
  <c r="BL21" i="23"/>
  <c r="BL17" i="23" s="1"/>
  <c r="BD21" i="23"/>
  <c r="BD17" i="23" s="1"/>
  <c r="BZ21" i="23"/>
  <c r="BJ21" i="23"/>
  <c r="AX17" i="23"/>
  <c r="AU17" i="23"/>
  <c r="AS17" i="23"/>
  <c r="AR17" i="23"/>
  <c r="AQ17" i="23"/>
  <c r="AP17" i="23"/>
  <c r="AM17" i="23"/>
  <c r="AK17" i="23"/>
  <c r="AJ17" i="23"/>
  <c r="AI17" i="23"/>
  <c r="AH17" i="23"/>
  <c r="AE17" i="23"/>
  <c r="AC17" i="23"/>
  <c r="AB17" i="23"/>
  <c r="AA17" i="23"/>
  <c r="Z17" i="23"/>
  <c r="W17" i="23"/>
  <c r="U17" i="23"/>
  <c r="T17" i="23"/>
  <c r="S17" i="23"/>
  <c r="R17" i="23"/>
  <c r="O17" i="23"/>
  <c r="M17" i="23"/>
  <c r="L17" i="23"/>
  <c r="K17" i="23"/>
  <c r="J17" i="23"/>
  <c r="G17" i="23"/>
  <c r="E17" i="23"/>
  <c r="D17" i="23"/>
  <c r="BP13" i="23"/>
  <c r="BL13" i="23"/>
  <c r="CE13" i="23"/>
  <c r="CA13" i="23"/>
  <c r="BS13" i="23"/>
  <c r="CG70" i="23"/>
  <c r="CD70" i="23"/>
  <c r="CC70" i="23"/>
  <c r="BV70" i="23"/>
  <c r="BU70" i="23"/>
  <c r="BQ70" i="23"/>
  <c r="BN70" i="23"/>
  <c r="BM70" i="23"/>
  <c r="CC13" i="23"/>
  <c r="BU13" i="23"/>
  <c r="BM13" i="23"/>
  <c r="BJ8" i="23"/>
  <c r="AT8" i="23"/>
  <c r="AL8" i="23"/>
  <c r="V8" i="23"/>
  <c r="N8" i="23"/>
  <c r="F8" i="23"/>
  <c r="BQ66" i="23"/>
  <c r="BQ65" i="23" s="1"/>
  <c r="CE9" i="23"/>
  <c r="CE8" i="23" s="1"/>
  <c r="BW9" i="23"/>
  <c r="CH66" i="23"/>
  <c r="CG66" i="23"/>
  <c r="CG65" i="23" s="1"/>
  <c r="CC66" i="23"/>
  <c r="CC65" i="23" s="1"/>
  <c r="BZ66" i="23"/>
  <c r="BY66" i="23"/>
  <c r="BU66" i="23"/>
  <c r="BU65" i="23" s="1"/>
  <c r="BR66" i="23"/>
  <c r="BM66" i="23"/>
  <c r="BM65" i="23" s="1"/>
  <c r="BL66" i="23"/>
  <c r="CG9" i="23"/>
  <c r="CB9" i="23"/>
  <c r="BY9" i="23"/>
  <c r="BT9" i="23"/>
  <c r="BQ9" i="23"/>
  <c r="BL9" i="23"/>
  <c r="E8" i="23"/>
  <c r="BL8" i="23"/>
  <c r="BK8" i="23"/>
  <c r="BG8" i="23"/>
  <c r="BF8" i="23"/>
  <c r="BD8" i="23"/>
  <c r="BC8" i="23"/>
  <c r="AY8" i="23"/>
  <c r="AX8" i="23"/>
  <c r="AV8" i="23"/>
  <c r="AU8" i="23"/>
  <c r="AQ8" i="23"/>
  <c r="AP8" i="23"/>
  <c r="AN8" i="23"/>
  <c r="AM8" i="23"/>
  <c r="AI8" i="23"/>
  <c r="AH8" i="23"/>
  <c r="AF8" i="23"/>
  <c r="AE8" i="23"/>
  <c r="AA8" i="23"/>
  <c r="Z8" i="23"/>
  <c r="X8" i="23"/>
  <c r="W8" i="23"/>
  <c r="S8" i="23"/>
  <c r="R8" i="23"/>
  <c r="P8" i="23"/>
  <c r="O8" i="23"/>
  <c r="K8" i="23"/>
  <c r="J8" i="23"/>
  <c r="H8" i="23"/>
  <c r="G8" i="23"/>
  <c r="CE6" i="23"/>
  <c r="CC6" i="23"/>
  <c r="CB6" i="23"/>
  <c r="CA6" i="23"/>
  <c r="BU6" i="23"/>
  <c r="BT6" i="23"/>
  <c r="BS6" i="23"/>
  <c r="BO6" i="23"/>
  <c r="BM6" i="23"/>
  <c r="BL6" i="23"/>
  <c r="BK6" i="23"/>
  <c r="BE6" i="23"/>
  <c r="BD6" i="23"/>
  <c r="BC6" i="23"/>
  <c r="AY6" i="23"/>
  <c r="AW6" i="23"/>
  <c r="AV6" i="23"/>
  <c r="AU6" i="23"/>
  <c r="AO6" i="23"/>
  <c r="AN6" i="23"/>
  <c r="AM6" i="23"/>
  <c r="AI6" i="23"/>
  <c r="AG6" i="23"/>
  <c r="AF6" i="23"/>
  <c r="AE6" i="23"/>
  <c r="Y6" i="23"/>
  <c r="X6" i="23"/>
  <c r="W6" i="23"/>
  <c r="S6" i="23"/>
  <c r="Q6" i="23"/>
  <c r="P6" i="23"/>
  <c r="O6" i="23"/>
  <c r="I6" i="23"/>
  <c r="H6" i="23"/>
  <c r="G6" i="23"/>
  <c r="CG51" i="22"/>
  <c r="BY51" i="22"/>
  <c r="BQ51" i="22"/>
  <c r="BI51" i="22"/>
  <c r="BA51" i="22"/>
  <c r="AS51" i="22"/>
  <c r="AK51" i="22"/>
  <c r="AC51" i="22"/>
  <c r="CD51" i="22"/>
  <c r="CB51" i="22"/>
  <c r="CA51" i="22"/>
  <c r="BV51" i="22"/>
  <c r="BT51" i="22"/>
  <c r="BS51" i="22"/>
  <c r="BN51" i="22"/>
  <c r="BL51" i="22"/>
  <c r="BK51" i="22"/>
  <c r="BF51" i="22"/>
  <c r="BD51" i="22"/>
  <c r="BC51" i="22"/>
  <c r="AV51" i="22"/>
  <c r="AU51" i="22"/>
  <c r="AN51" i="22"/>
  <c r="AM51" i="22"/>
  <c r="AF51" i="22"/>
  <c r="AE51" i="22"/>
  <c r="CE51" i="22"/>
  <c r="CC51" i="22"/>
  <c r="BZ51" i="22"/>
  <c r="BW51" i="22"/>
  <c r="BU51" i="22"/>
  <c r="BR51" i="22"/>
  <c r="BO51" i="22"/>
  <c r="BM51" i="22"/>
  <c r="BJ51" i="22"/>
  <c r="BG51" i="22"/>
  <c r="BE51" i="22"/>
  <c r="BB51" i="22"/>
  <c r="AY51" i="22"/>
  <c r="AX51" i="22"/>
  <c r="AW51" i="22"/>
  <c r="AT51" i="22"/>
  <c r="AQ51" i="22"/>
  <c r="AP51" i="22"/>
  <c r="AO51" i="22"/>
  <c r="AL51" i="22"/>
  <c r="AI51" i="22"/>
  <c r="AH51" i="22"/>
  <c r="AG51" i="22"/>
  <c r="AD51" i="22"/>
  <c r="AN46" i="22"/>
  <c r="BI40" i="22"/>
  <c r="AT40" i="22"/>
  <c r="BT40" i="22"/>
  <c r="BG40" i="22"/>
  <c r="AN40" i="22"/>
  <c r="AC40" i="22"/>
  <c r="BS35" i="22"/>
  <c r="BQ35" i="22"/>
  <c r="BH35" i="22"/>
  <c r="AX35" i="22"/>
  <c r="AA35" i="22"/>
  <c r="BP30" i="22"/>
  <c r="AW30" i="22"/>
  <c r="AJ30" i="22"/>
  <c r="BN30" i="22"/>
  <c r="BE30" i="22"/>
  <c r="AP30" i="22"/>
  <c r="AG30" i="22"/>
  <c r="BH46" i="22"/>
  <c r="BG46" i="22"/>
  <c r="CD46" i="22"/>
  <c r="CC46" i="22"/>
  <c r="BO46" i="22"/>
  <c r="BM46" i="22"/>
  <c r="BE46" i="22"/>
  <c r="AX46" i="22"/>
  <c r="AW46" i="22"/>
  <c r="AG46" i="22"/>
  <c r="CG22" i="22"/>
  <c r="CD22" i="22"/>
  <c r="CC22" i="22"/>
  <c r="BY22" i="22"/>
  <c r="BV22" i="22"/>
  <c r="BU22" i="22"/>
  <c r="BQ22" i="22"/>
  <c r="BN22" i="22"/>
  <c r="BM22" i="22"/>
  <c r="BI22" i="22"/>
  <c r="BF22" i="22"/>
  <c r="BA22" i="22"/>
  <c r="AX22" i="22"/>
  <c r="AS22" i="22"/>
  <c r="AP22" i="22"/>
  <c r="AK22" i="22"/>
  <c r="AH22" i="22"/>
  <c r="AG22" i="22"/>
  <c r="CB40" i="22"/>
  <c r="BY40" i="22"/>
  <c r="BR40" i="22"/>
  <c r="BQ40" i="22"/>
  <c r="BL40" i="22"/>
  <c r="BD40" i="22"/>
  <c r="BA40" i="22"/>
  <c r="AV40" i="22"/>
  <c r="AS40" i="22"/>
  <c r="AL40" i="22"/>
  <c r="AK40" i="22"/>
  <c r="AH16" i="22"/>
  <c r="AF40" i="22"/>
  <c r="CG16" i="22"/>
  <c r="CF16" i="22"/>
  <c r="CB16" i="22"/>
  <c r="BY16" i="22"/>
  <c r="BT16" i="22"/>
  <c r="BQ16" i="22"/>
  <c r="BL16" i="22"/>
  <c r="BI16" i="22"/>
  <c r="BD16" i="22"/>
  <c r="BA16" i="22"/>
  <c r="AV16" i="22"/>
  <c r="AS16" i="22"/>
  <c r="AN16" i="22"/>
  <c r="AK16" i="22"/>
  <c r="AF16" i="22"/>
  <c r="AC16" i="22"/>
  <c r="CB11" i="22"/>
  <c r="BT11" i="22"/>
  <c r="BL11" i="22"/>
  <c r="BD11" i="22"/>
  <c r="AV11" i="22"/>
  <c r="AN11" i="22"/>
  <c r="AK35" i="22"/>
  <c r="AF11" i="22"/>
  <c r="X11" i="22"/>
  <c r="P11" i="22"/>
  <c r="H11" i="22"/>
  <c r="CG35" i="22"/>
  <c r="CE35" i="22"/>
  <c r="BY35" i="22"/>
  <c r="BW35" i="22"/>
  <c r="BT35" i="22"/>
  <c r="BS11" i="22"/>
  <c r="BO35" i="22"/>
  <c r="BI35" i="22"/>
  <c r="BG11" i="22"/>
  <c r="BF35" i="22"/>
  <c r="BA35" i="22"/>
  <c r="AY35" i="22"/>
  <c r="AS35" i="22"/>
  <c r="AQ35" i="22"/>
  <c r="AN35" i="22"/>
  <c r="AM11" i="22"/>
  <c r="AI35" i="22"/>
  <c r="AC35" i="22"/>
  <c r="AA11" i="22"/>
  <c r="G11" i="22"/>
  <c r="CG11" i="22"/>
  <c r="CD11" i="22"/>
  <c r="CC11" i="22"/>
  <c r="BY11" i="22"/>
  <c r="BV11" i="22"/>
  <c r="BU11" i="22"/>
  <c r="BQ11" i="22"/>
  <c r="BN11" i="22"/>
  <c r="BM11" i="22"/>
  <c r="BI11" i="22"/>
  <c r="BF11" i="22"/>
  <c r="BE11" i="22"/>
  <c r="BA11" i="22"/>
  <c r="AX11" i="22"/>
  <c r="AW11" i="22"/>
  <c r="AS11" i="22"/>
  <c r="AP11" i="22"/>
  <c r="AO11" i="22"/>
  <c r="AK11" i="22"/>
  <c r="AH11" i="22"/>
  <c r="AG11" i="22"/>
  <c r="AC11" i="22"/>
  <c r="Z11" i="22"/>
  <c r="Y11" i="22"/>
  <c r="U11" i="22"/>
  <c r="R11" i="22"/>
  <c r="Q11" i="22"/>
  <c r="M11" i="22"/>
  <c r="J11" i="22"/>
  <c r="I11" i="22"/>
  <c r="E11" i="22"/>
  <c r="BL6" i="22"/>
  <c r="BF30" i="22"/>
  <c r="CF30" i="22"/>
  <c r="BX30" i="22"/>
  <c r="BH30" i="22"/>
  <c r="AZ30" i="22"/>
  <c r="AX30" i="22"/>
  <c r="AR30" i="22"/>
  <c r="AO30" i="22"/>
  <c r="AH30" i="22"/>
  <c r="CF6" i="22"/>
  <c r="CC6" i="22"/>
  <c r="BX6" i="22"/>
  <c r="BU6" i="22"/>
  <c r="BT6" i="22"/>
  <c r="BP6" i="22"/>
  <c r="BM6" i="22"/>
  <c r="BH6" i="22"/>
  <c r="BE6" i="22"/>
  <c r="AZ6" i="22"/>
  <c r="AW6" i="22"/>
  <c r="AR6" i="22"/>
  <c r="AO6" i="22"/>
  <c r="AJ6" i="22"/>
  <c r="AG6" i="22"/>
  <c r="AB6" i="22"/>
  <c r="Y6" i="22"/>
  <c r="Y4" i="22" s="1"/>
  <c r="Y5" i="22" s="1"/>
  <c r="T6" i="22"/>
  <c r="Q6" i="22"/>
  <c r="Q4" i="22" s="1"/>
  <c r="Q5" i="22" s="1"/>
  <c r="L6" i="22"/>
  <c r="I6" i="22"/>
  <c r="I4" i="22" s="1"/>
  <c r="I5" i="22" s="1"/>
  <c r="H6" i="22"/>
  <c r="D6" i="22"/>
  <c r="CC43" i="21"/>
  <c r="CA32" i="21"/>
  <c r="CB32" i="21"/>
  <c r="CE10" i="20"/>
  <c r="CA10" i="20"/>
  <c r="BV10" i="20"/>
  <c r="BO10" i="20"/>
  <c r="BN10" i="20"/>
  <c r="BK10" i="20"/>
  <c r="AY10" i="20"/>
  <c r="AU10" i="20"/>
  <c r="AP10" i="20"/>
  <c r="AI10" i="20"/>
  <c r="AH10" i="20"/>
  <c r="CD10" i="20"/>
  <c r="BF10" i="20"/>
  <c r="AX10" i="20"/>
  <c r="AK10" i="20"/>
  <c r="CG10" i="20"/>
  <c r="BY10" i="20"/>
  <c r="BQ10" i="20"/>
  <c r="BI10" i="20"/>
  <c r="CF10" i="20"/>
  <c r="BP10" i="20"/>
  <c r="BA10" i="20"/>
  <c r="AZ10" i="20"/>
  <c r="AS10" i="20"/>
  <c r="AJ10" i="20"/>
  <c r="CE4" i="20"/>
  <c r="CA4" i="20"/>
  <c r="BW4" i="20"/>
  <c r="BS4" i="20"/>
  <c r="BO4" i="20"/>
  <c r="BK4" i="20"/>
  <c r="BG4" i="20"/>
  <c r="BC4" i="20"/>
  <c r="AZ4" i="20"/>
  <c r="AY4" i="20"/>
  <c r="AU4" i="20"/>
  <c r="AR4" i="20"/>
  <c r="AQ4" i="20"/>
  <c r="AM4" i="20"/>
  <c r="AI4" i="20"/>
  <c r="AE4" i="20"/>
  <c r="AB4" i="20"/>
  <c r="AA4" i="20"/>
  <c r="W4" i="20"/>
  <c r="S4" i="20"/>
  <c r="O4" i="20"/>
  <c r="K4" i="20"/>
  <c r="G4" i="20"/>
  <c r="D36" i="19"/>
  <c r="BV36" i="19"/>
  <c r="BM36" i="19"/>
  <c r="BE36" i="19"/>
  <c r="AW36" i="19"/>
  <c r="W36" i="19"/>
  <c r="R36" i="19"/>
  <c r="BP36" i="19"/>
  <c r="BD36" i="19"/>
  <c r="AV33" i="19"/>
  <c r="X33" i="19"/>
  <c r="Q33" i="19"/>
  <c r="CC33" i="19"/>
  <c r="BY33" i="19"/>
  <c r="BT33" i="19"/>
  <c r="BA33" i="19"/>
  <c r="AK33" i="19"/>
  <c r="M33" i="19"/>
  <c r="H33" i="19"/>
  <c r="CD30" i="19"/>
  <c r="BN30" i="19"/>
  <c r="BC30" i="19"/>
  <c r="AP30" i="19"/>
  <c r="AJ30" i="19"/>
  <c r="AA30" i="19"/>
  <c r="R30" i="19"/>
  <c r="BV30" i="19"/>
  <c r="AT30" i="19"/>
  <c r="AK30" i="19"/>
  <c r="AB30" i="19"/>
  <c r="J30" i="19"/>
  <c r="AM17" i="19"/>
  <c r="BS17" i="19"/>
  <c r="BK17" i="19"/>
  <c r="AU17" i="19"/>
  <c r="Y36" i="19"/>
  <c r="G17" i="19"/>
  <c r="CG17" i="19"/>
  <c r="CF36" i="19"/>
  <c r="CC36" i="19"/>
  <c r="CB36" i="19"/>
  <c r="BY36" i="19"/>
  <c r="BX36" i="19"/>
  <c r="BU36" i="19"/>
  <c r="BT36" i="19"/>
  <c r="BQ36" i="19"/>
  <c r="BN36" i="19"/>
  <c r="BI36" i="19"/>
  <c r="BH36" i="19"/>
  <c r="BF36" i="19"/>
  <c r="BA17" i="19"/>
  <c r="AZ36" i="19"/>
  <c r="AX36" i="19"/>
  <c r="AV36" i="19"/>
  <c r="AT36" i="19"/>
  <c r="AS36" i="19"/>
  <c r="AR36" i="19"/>
  <c r="AP36" i="19"/>
  <c r="AO36" i="19"/>
  <c r="AN36" i="19"/>
  <c r="AL17" i="19"/>
  <c r="AG36" i="19"/>
  <c r="AF36" i="19"/>
  <c r="AD36" i="19"/>
  <c r="AC17" i="19"/>
  <c r="AB36" i="19"/>
  <c r="X36" i="19"/>
  <c r="U17" i="19"/>
  <c r="Q36" i="19"/>
  <c r="P36" i="19"/>
  <c r="M36" i="19"/>
  <c r="I36" i="19"/>
  <c r="H36" i="19"/>
  <c r="E36" i="19"/>
  <c r="CH17" i="19"/>
  <c r="CA17" i="19"/>
  <c r="BZ17" i="19"/>
  <c r="BY17" i="19"/>
  <c r="BU17" i="19"/>
  <c r="BR17" i="19"/>
  <c r="BP17" i="19"/>
  <c r="BH17" i="19"/>
  <c r="BG17" i="19"/>
  <c r="BC17" i="19"/>
  <c r="AZ17" i="19"/>
  <c r="AW17" i="19"/>
  <c r="AT17" i="19"/>
  <c r="AO17" i="19"/>
  <c r="AN17" i="19"/>
  <c r="AG17" i="19"/>
  <c r="AE17" i="19"/>
  <c r="AB17" i="19"/>
  <c r="W17" i="19"/>
  <c r="V17" i="19"/>
  <c r="O17" i="19"/>
  <c r="N17" i="19"/>
  <c r="M17" i="19"/>
  <c r="I17" i="19"/>
  <c r="F17" i="19"/>
  <c r="D17" i="19"/>
  <c r="CB6" i="19"/>
  <c r="BX6" i="19"/>
  <c r="BR14" i="19"/>
  <c r="BL14" i="19"/>
  <c r="BJ14" i="19"/>
  <c r="BD14" i="19"/>
  <c r="AZ6" i="19"/>
  <c r="AR33" i="19"/>
  <c r="AO33" i="19"/>
  <c r="AN33" i="19"/>
  <c r="AJ6" i="19"/>
  <c r="AF33" i="19"/>
  <c r="W6" i="19"/>
  <c r="P6" i="19"/>
  <c r="L6" i="19"/>
  <c r="CG33" i="19"/>
  <c r="CE14" i="19"/>
  <c r="BW14" i="19"/>
  <c r="BU33" i="19"/>
  <c r="BS14" i="19"/>
  <c r="BQ33" i="19"/>
  <c r="BO14" i="19"/>
  <c r="BM33" i="19"/>
  <c r="BI33" i="19"/>
  <c r="BG14" i="19"/>
  <c r="BE33" i="19"/>
  <c r="BC14" i="19"/>
  <c r="AY14" i="19"/>
  <c r="AW33" i="19"/>
  <c r="AU14" i="19"/>
  <c r="AT14" i="19"/>
  <c r="AS33" i="19"/>
  <c r="AQ14" i="19"/>
  <c r="AI14" i="19"/>
  <c r="AG33" i="19"/>
  <c r="AC33" i="19"/>
  <c r="AA33" i="19"/>
  <c r="Y33" i="19"/>
  <c r="U33" i="19"/>
  <c r="S33" i="19"/>
  <c r="R33" i="19"/>
  <c r="I33" i="19"/>
  <c r="E33" i="19"/>
  <c r="CH14" i="19"/>
  <c r="CG14" i="19"/>
  <c r="CC14" i="19"/>
  <c r="BZ14" i="19"/>
  <c r="BY14" i="19"/>
  <c r="BX14" i="19"/>
  <c r="BT14" i="19"/>
  <c r="BQ14" i="19"/>
  <c r="BN14" i="19"/>
  <c r="BI14" i="19"/>
  <c r="BE14" i="19"/>
  <c r="BB14" i="19"/>
  <c r="AV14" i="19"/>
  <c r="AS14" i="19"/>
  <c r="AO14" i="19"/>
  <c r="AN14" i="19"/>
  <c r="AM14" i="19"/>
  <c r="AL14" i="19"/>
  <c r="AJ14" i="19"/>
  <c r="CC11" i="19"/>
  <c r="CA30" i="19"/>
  <c r="BW6" i="19"/>
  <c r="BT11" i="19"/>
  <c r="BQ6" i="19"/>
  <c r="BO11" i="19"/>
  <c r="BL11" i="19"/>
  <c r="BH6" i="19"/>
  <c r="AY6" i="19"/>
  <c r="AQ6" i="19"/>
  <c r="AO11" i="19"/>
  <c r="AM30" i="19"/>
  <c r="O30" i="19"/>
  <c r="K6" i="19"/>
  <c r="E6" i="19"/>
  <c r="CH11" i="19"/>
  <c r="CE30" i="19"/>
  <c r="CB30" i="19"/>
  <c r="BZ30" i="19"/>
  <c r="BW11" i="19"/>
  <c r="BT30" i="19"/>
  <c r="BS30" i="19"/>
  <c r="BR30" i="19"/>
  <c r="BQ30" i="19"/>
  <c r="BK30" i="19"/>
  <c r="BJ5" i="19"/>
  <c r="BF30" i="19"/>
  <c r="BD30" i="19"/>
  <c r="BC11" i="19"/>
  <c r="BB30" i="19"/>
  <c r="AX30" i="19"/>
  <c r="AV11" i="19"/>
  <c r="AU30" i="19"/>
  <c r="AT11" i="19"/>
  <c r="AN30" i="19"/>
  <c r="AM11" i="19"/>
  <c r="AL30" i="19"/>
  <c r="AJ11" i="19"/>
  <c r="AH30" i="19"/>
  <c r="AF30" i="19"/>
  <c r="AE30" i="19"/>
  <c r="AD30" i="19"/>
  <c r="AC30" i="19"/>
  <c r="Z30" i="19"/>
  <c r="W30" i="19"/>
  <c r="V30" i="19"/>
  <c r="T30" i="19"/>
  <c r="S30" i="19"/>
  <c r="P30" i="19"/>
  <c r="N30" i="19"/>
  <c r="H30" i="19"/>
  <c r="G30" i="19"/>
  <c r="F30" i="19"/>
  <c r="E30" i="19"/>
  <c r="CE11" i="19"/>
  <c r="CB11" i="19"/>
  <c r="CA11" i="19"/>
  <c r="BZ11" i="19"/>
  <c r="BV11" i="19"/>
  <c r="BS11" i="19"/>
  <c r="BQ11" i="19"/>
  <c r="BK11" i="19"/>
  <c r="BJ11" i="19"/>
  <c r="BI11" i="19"/>
  <c r="BG11" i="19"/>
  <c r="BD11" i="19"/>
  <c r="BA11" i="19"/>
  <c r="AY11" i="19"/>
  <c r="AX11" i="19"/>
  <c r="AU11" i="19"/>
  <c r="AQ11" i="19"/>
  <c r="AP11" i="19"/>
  <c r="AN11" i="19"/>
  <c r="AL11" i="19"/>
  <c r="AH11" i="19"/>
  <c r="CH5" i="19"/>
  <c r="CC5" i="19"/>
  <c r="CC4" i="19" s="1"/>
  <c r="CB5" i="19"/>
  <c r="BU5" i="19"/>
  <c r="BR5" i="19"/>
  <c r="BM5" i="19"/>
  <c r="BE5" i="19"/>
  <c r="AX5" i="19"/>
  <c r="AW5" i="19"/>
  <c r="AV5" i="19"/>
  <c r="AR5" i="19"/>
  <c r="AO5" i="19"/>
  <c r="AN5" i="19"/>
  <c r="AH5" i="19"/>
  <c r="AG5" i="19"/>
  <c r="AD5" i="19"/>
  <c r="Y5" i="19"/>
  <c r="X5" i="19"/>
  <c r="V5" i="19"/>
  <c r="Q5" i="19"/>
  <c r="P5" i="19"/>
  <c r="I5" i="19"/>
  <c r="F5" i="19"/>
  <c r="CG6" i="19"/>
  <c r="CE6" i="19"/>
  <c r="CD6" i="19"/>
  <c r="CC6" i="19"/>
  <c r="BY6" i="19"/>
  <c r="BV6" i="19"/>
  <c r="BT6" i="19"/>
  <c r="BP6" i="19"/>
  <c r="BL6" i="19"/>
  <c r="BK6" i="19"/>
  <c r="BI6" i="19"/>
  <c r="BG6" i="19"/>
  <c r="BD6" i="19"/>
  <c r="BA6" i="19"/>
  <c r="AX6" i="19"/>
  <c r="AS6" i="19"/>
  <c r="AR6" i="19"/>
  <c r="AK6" i="19"/>
  <c r="AI6" i="19"/>
  <c r="AF6" i="19"/>
  <c r="AC6" i="19"/>
  <c r="AA6" i="19"/>
  <c r="Z6" i="19"/>
  <c r="U6" i="19"/>
  <c r="S6" i="19"/>
  <c r="R6" i="19"/>
  <c r="Q6" i="19"/>
  <c r="M6" i="19"/>
  <c r="J6" i="19"/>
  <c r="H6" i="19"/>
  <c r="D6" i="19"/>
  <c r="CE5" i="19"/>
  <c r="CD5" i="19"/>
  <c r="CD23" i="19" s="1"/>
  <c r="BZ5" i="19"/>
  <c r="BW5" i="19"/>
  <c r="BT5" i="19"/>
  <c r="BQ5" i="19"/>
  <c r="BL5" i="19"/>
  <c r="BK5" i="19"/>
  <c r="BD5" i="19"/>
  <c r="BB5" i="19"/>
  <c r="AY5" i="19"/>
  <c r="AT5" i="19"/>
  <c r="AS5" i="19"/>
  <c r="AL5" i="19"/>
  <c r="AK5" i="19"/>
  <c r="AJ5" i="19"/>
  <c r="AF5" i="19"/>
  <c r="AC5" i="19"/>
  <c r="AA5" i="19"/>
  <c r="S5" i="19"/>
  <c r="R5" i="19"/>
  <c r="N5" i="19"/>
  <c r="K5" i="19"/>
  <c r="H5" i="19"/>
  <c r="E5" i="19"/>
  <c r="CD4" i="19"/>
  <c r="BL4" i="19"/>
  <c r="AK4" i="19"/>
  <c r="CE9" i="18"/>
  <c r="BW9" i="18"/>
  <c r="BO9" i="18"/>
  <c r="BG9" i="18"/>
  <c r="AY9" i="18"/>
  <c r="AQ9" i="18"/>
  <c r="AI9" i="18"/>
  <c r="CC9" i="18"/>
  <c r="BU9" i="18"/>
  <c r="BM9" i="18"/>
  <c r="BE9" i="18"/>
  <c r="AW9" i="18"/>
  <c r="AO9" i="18"/>
  <c r="CG9" i="18"/>
  <c r="CB9" i="18"/>
  <c r="BY9" i="18"/>
  <c r="BT9" i="18"/>
  <c r="BQ9" i="18"/>
  <c r="BL9" i="18"/>
  <c r="BI9" i="18"/>
  <c r="BD9" i="18"/>
  <c r="BA9" i="18"/>
  <c r="AV9" i="18"/>
  <c r="AS9" i="18"/>
  <c r="AN9" i="18"/>
  <c r="AK9" i="18"/>
  <c r="CF9" i="18"/>
  <c r="CD9" i="18"/>
  <c r="CA9" i="18"/>
  <c r="BX9" i="18"/>
  <c r="BV9" i="18"/>
  <c r="BS9" i="18"/>
  <c r="BP9" i="18"/>
  <c r="BN9" i="18"/>
  <c r="BK9" i="18"/>
  <c r="BH9" i="18"/>
  <c r="BF9" i="18"/>
  <c r="BC9" i="18"/>
  <c r="AZ9" i="18"/>
  <c r="AX9" i="18"/>
  <c r="AU9" i="18"/>
  <c r="AR9" i="18"/>
  <c r="AP9" i="18"/>
  <c r="AM9" i="18"/>
  <c r="AJ9" i="18"/>
  <c r="AH9" i="18"/>
  <c r="CG5" i="18"/>
  <c r="BY5" i="18"/>
  <c r="BQ5" i="18"/>
  <c r="BI5" i="18"/>
  <c r="BA5" i="18"/>
  <c r="AS5" i="18"/>
  <c r="AK5" i="18"/>
  <c r="CF5" i="18"/>
  <c r="CD5" i="18"/>
  <c r="CC5" i="18"/>
  <c r="BX5" i="18"/>
  <c r="BV5" i="18"/>
  <c r="BU5" i="18"/>
  <c r="BP5" i="18"/>
  <c r="BN5" i="18"/>
  <c r="BM5" i="18"/>
  <c r="BH5" i="18"/>
  <c r="BF5" i="18"/>
  <c r="BE5" i="18"/>
  <c r="AZ5" i="18"/>
  <c r="AX5" i="18"/>
  <c r="AW5" i="18"/>
  <c r="AR5" i="18"/>
  <c r="AP5" i="18"/>
  <c r="AO5" i="18"/>
  <c r="AJ5" i="18"/>
  <c r="AH5" i="18"/>
  <c r="CH5" i="18"/>
  <c r="CE5" i="18"/>
  <c r="CE14" i="34" s="1"/>
  <c r="CB5" i="18"/>
  <c r="CB14" i="34" s="1"/>
  <c r="CA5" i="18"/>
  <c r="CA14" i="34" s="1"/>
  <c r="BZ5" i="18"/>
  <c r="BW5" i="18"/>
  <c r="BW14" i="34" s="1"/>
  <c r="BT5" i="18"/>
  <c r="BS5" i="18"/>
  <c r="BS4" i="18" s="1"/>
  <c r="BR5" i="18"/>
  <c r="BO5" i="18"/>
  <c r="BL5" i="18"/>
  <c r="BK5" i="18"/>
  <c r="BK4" i="18" s="1"/>
  <c r="BJ5" i="18"/>
  <c r="BG5" i="18"/>
  <c r="BD5" i="18"/>
  <c r="BC5" i="18"/>
  <c r="BC4" i="18" s="1"/>
  <c r="BB5" i="18"/>
  <c r="AY5" i="18"/>
  <c r="AV5" i="18"/>
  <c r="AU5" i="18"/>
  <c r="AU4" i="18" s="1"/>
  <c r="AT5" i="18"/>
  <c r="AQ5" i="18"/>
  <c r="AN5" i="18"/>
  <c r="AM5" i="18"/>
  <c r="AM4" i="18" s="1"/>
  <c r="AL5" i="18"/>
  <c r="AI5" i="18"/>
  <c r="BW4" i="18"/>
  <c r="BG4" i="18"/>
  <c r="AY4" i="18"/>
  <c r="AQ4" i="18"/>
  <c r="CB209" i="17"/>
  <c r="BT209" i="17"/>
  <c r="BL209" i="17"/>
  <c r="CG209" i="17"/>
  <c r="CF209" i="17"/>
  <c r="BY209" i="17"/>
  <c r="BX209" i="17"/>
  <c r="BQ209" i="17"/>
  <c r="BP209" i="17"/>
  <c r="BI209" i="17"/>
  <c r="BH209" i="17"/>
  <c r="CH209" i="17"/>
  <c r="CE209" i="17"/>
  <c r="CD209" i="17"/>
  <c r="CC209" i="17"/>
  <c r="BZ209" i="17"/>
  <c r="BW209" i="17"/>
  <c r="BV209" i="17"/>
  <c r="BU209" i="17"/>
  <c r="BR209" i="17"/>
  <c r="BO209" i="17"/>
  <c r="BN209" i="17"/>
  <c r="BM209" i="17"/>
  <c r="BJ209" i="17"/>
  <c r="BG209" i="17"/>
  <c r="BF209" i="17"/>
  <c r="CA205" i="17"/>
  <c r="BS205" i="17"/>
  <c r="BK205" i="17"/>
  <c r="CH205" i="17"/>
  <c r="CF205" i="17"/>
  <c r="CE205" i="17"/>
  <c r="BZ205" i="17"/>
  <c r="BX205" i="17"/>
  <c r="BW205" i="17"/>
  <c r="BR205" i="17"/>
  <c r="BP205" i="17"/>
  <c r="BO205" i="17"/>
  <c r="BJ205" i="17"/>
  <c r="BH205" i="17"/>
  <c r="BG205" i="17"/>
  <c r="CG205" i="17"/>
  <c r="CD205" i="17"/>
  <c r="CC205" i="17"/>
  <c r="CB205" i="17"/>
  <c r="BY205" i="17"/>
  <c r="BV205" i="17"/>
  <c r="BU205" i="17"/>
  <c r="BT205" i="17"/>
  <c r="BQ205" i="17"/>
  <c r="BN205" i="17"/>
  <c r="BM205" i="17"/>
  <c r="BL205" i="17"/>
  <c r="BI205" i="17"/>
  <c r="BF205" i="17"/>
  <c r="CG201" i="17"/>
  <c r="BY201" i="17"/>
  <c r="BQ201" i="17"/>
  <c r="BI201" i="17"/>
  <c r="CE201" i="17"/>
  <c r="BW201" i="17"/>
  <c r="BO201" i="17"/>
  <c r="BG201" i="17"/>
  <c r="CD201" i="17"/>
  <c r="CB201" i="17"/>
  <c r="CA201" i="17"/>
  <c r="BV201" i="17"/>
  <c r="BT201" i="17"/>
  <c r="BS201" i="17"/>
  <c r="BN201" i="17"/>
  <c r="BL201" i="17"/>
  <c r="BK201" i="17"/>
  <c r="BF201" i="17"/>
  <c r="CH201" i="17"/>
  <c r="CF201" i="17"/>
  <c r="CC201" i="17"/>
  <c r="BZ201" i="17"/>
  <c r="BX201" i="17"/>
  <c r="BU201" i="17"/>
  <c r="BR201" i="17"/>
  <c r="BP201" i="17"/>
  <c r="BM201" i="17"/>
  <c r="BJ201" i="17"/>
  <c r="BH201" i="17"/>
  <c r="CD198" i="17"/>
  <c r="BV198" i="17"/>
  <c r="BN198" i="17"/>
  <c r="BF198" i="17"/>
  <c r="CH198" i="17"/>
  <c r="CC198" i="17"/>
  <c r="CA198" i="17"/>
  <c r="BZ198" i="17"/>
  <c r="BU198" i="17"/>
  <c r="BS198" i="17"/>
  <c r="BR198" i="17"/>
  <c r="BM198" i="17"/>
  <c r="BK198" i="17"/>
  <c r="BJ198" i="17"/>
  <c r="CG198" i="17"/>
  <c r="CF198" i="17"/>
  <c r="CE198" i="17"/>
  <c r="CB198" i="17"/>
  <c r="BY198" i="17"/>
  <c r="BX198" i="17"/>
  <c r="BW198" i="17"/>
  <c r="BT198" i="17"/>
  <c r="BQ198" i="17"/>
  <c r="BP198" i="17"/>
  <c r="BO198" i="17"/>
  <c r="BL198" i="17"/>
  <c r="BI198" i="17"/>
  <c r="BH198" i="17"/>
  <c r="BG198" i="17"/>
  <c r="CG192" i="17"/>
  <c r="CE192" i="17"/>
  <c r="CD192" i="17"/>
  <c r="BY192" i="17"/>
  <c r="BW192" i="17"/>
  <c r="BV192" i="17"/>
  <c r="BQ192" i="17"/>
  <c r="BO192" i="17"/>
  <c r="BN192" i="17"/>
  <c r="BI192" i="17"/>
  <c r="BG192" i="17"/>
  <c r="BF192" i="17"/>
  <c r="CH192" i="17"/>
  <c r="CF192" i="17"/>
  <c r="CC192" i="17"/>
  <c r="CB192" i="17"/>
  <c r="CA192" i="17"/>
  <c r="BZ192" i="17"/>
  <c r="BX192" i="17"/>
  <c r="BU192" i="17"/>
  <c r="BT192" i="17"/>
  <c r="BS192" i="17"/>
  <c r="BR192" i="17"/>
  <c r="BP192" i="17"/>
  <c r="BM192" i="17"/>
  <c r="BL192" i="17"/>
  <c r="BK192" i="17"/>
  <c r="BJ192" i="17"/>
  <c r="BH192" i="17"/>
  <c r="CF185" i="17"/>
  <c r="BX185" i="17"/>
  <c r="BP185" i="17"/>
  <c r="BH185" i="17"/>
  <c r="CH185" i="17"/>
  <c r="BZ185" i="17"/>
  <c r="BR185" i="17"/>
  <c r="BJ185" i="17"/>
  <c r="CE185" i="17"/>
  <c r="CB185" i="17"/>
  <c r="BW185" i="17"/>
  <c r="BT185" i="17"/>
  <c r="BO185" i="17"/>
  <c r="BL185" i="17"/>
  <c r="BG185" i="17"/>
  <c r="CG185" i="17"/>
  <c r="CD185" i="17"/>
  <c r="CA185" i="17"/>
  <c r="BY185" i="17"/>
  <c r="BV185" i="17"/>
  <c r="BS185" i="17"/>
  <c r="BQ185" i="17"/>
  <c r="BN185" i="17"/>
  <c r="BK185" i="17"/>
  <c r="BI185" i="17"/>
  <c r="BF185" i="17"/>
  <c r="CD179" i="17"/>
  <c r="BV179" i="17"/>
  <c r="BN179" i="17"/>
  <c r="BF179" i="17"/>
  <c r="CB179" i="17"/>
  <c r="BT179" i="17"/>
  <c r="BL179" i="17"/>
  <c r="CG179" i="17"/>
  <c r="CF179" i="17"/>
  <c r="CA179" i="17"/>
  <c r="BY179" i="17"/>
  <c r="BX179" i="17"/>
  <c r="BS179" i="17"/>
  <c r="BQ179" i="17"/>
  <c r="BP179" i="17"/>
  <c r="BK179" i="17"/>
  <c r="BI179" i="17"/>
  <c r="BH179" i="17"/>
  <c r="CH179" i="17"/>
  <c r="CE179" i="17"/>
  <c r="CC179" i="17"/>
  <c r="BZ179" i="17"/>
  <c r="BW179" i="17"/>
  <c r="BU179" i="17"/>
  <c r="BR179" i="17"/>
  <c r="BO179" i="17"/>
  <c r="BM179" i="17"/>
  <c r="BJ179" i="17"/>
  <c r="BG179" i="17"/>
  <c r="CG168" i="17"/>
  <c r="CD168" i="17"/>
  <c r="CA168" i="17"/>
  <c r="BY168" i="17"/>
  <c r="BV168" i="17"/>
  <c r="BS168" i="17"/>
  <c r="BQ168" i="17"/>
  <c r="BN168" i="17"/>
  <c r="BK168" i="17"/>
  <c r="BI168" i="17"/>
  <c r="BF168" i="17"/>
  <c r="CC168" i="17"/>
  <c r="BU168" i="17"/>
  <c r="BM168" i="17"/>
  <c r="CH168" i="17"/>
  <c r="CF168" i="17"/>
  <c r="CE168" i="17"/>
  <c r="BZ168" i="17"/>
  <c r="BX168" i="17"/>
  <c r="BW168" i="17"/>
  <c r="BR168" i="17"/>
  <c r="BP168" i="17"/>
  <c r="BO168" i="17"/>
  <c r="BJ168" i="17"/>
  <c r="BH168" i="17"/>
  <c r="BG168" i="17"/>
  <c r="CB168" i="17"/>
  <c r="BT168" i="17"/>
  <c r="BL168" i="17"/>
  <c r="CD158" i="17"/>
  <c r="BV158" i="17"/>
  <c r="BN158" i="17"/>
  <c r="BF158" i="17"/>
  <c r="CA158" i="17"/>
  <c r="BS158" i="17"/>
  <c r="BK158" i="17"/>
  <c r="CH158" i="17"/>
  <c r="CB158" i="17"/>
  <c r="BZ158" i="17"/>
  <c r="BT158" i="17"/>
  <c r="BR158" i="17"/>
  <c r="BL158" i="17"/>
  <c r="BJ158" i="17"/>
  <c r="CF158" i="17"/>
  <c r="BX158" i="17"/>
  <c r="BP158" i="17"/>
  <c r="BH158" i="17"/>
  <c r="CC158" i="17"/>
  <c r="BU158" i="17"/>
  <c r="BM158" i="17"/>
  <c r="CG158" i="17"/>
  <c r="BY158" i="17"/>
  <c r="BQ158" i="17"/>
  <c r="BI158" i="17"/>
  <c r="CF150" i="17"/>
  <c r="BX150" i="17"/>
  <c r="BP150" i="17"/>
  <c r="BH150" i="17"/>
  <c r="CH150" i="17"/>
  <c r="BZ150" i="17"/>
  <c r="BR150" i="17"/>
  <c r="BJ150" i="17"/>
  <c r="CE150" i="17"/>
  <c r="CC150" i="17"/>
  <c r="CB150" i="17"/>
  <c r="BW150" i="17"/>
  <c r="BU150" i="17"/>
  <c r="BT150" i="17"/>
  <c r="BO150" i="17"/>
  <c r="BM150" i="17"/>
  <c r="BL150" i="17"/>
  <c r="BG150" i="17"/>
  <c r="CG150" i="17"/>
  <c r="CD150" i="17"/>
  <c r="CA150" i="17"/>
  <c r="BY150" i="17"/>
  <c r="BV150" i="17"/>
  <c r="BS150" i="17"/>
  <c r="BQ150" i="17"/>
  <c r="BN150" i="17"/>
  <c r="BK150" i="17"/>
  <c r="BI150" i="17"/>
  <c r="BF150" i="17"/>
  <c r="CA144" i="17"/>
  <c r="BS144" i="17"/>
  <c r="BK144" i="17"/>
  <c r="CF144" i="17"/>
  <c r="CC144" i="17"/>
  <c r="BX144" i="17"/>
  <c r="BU144" i="17"/>
  <c r="BP144" i="17"/>
  <c r="BM144" i="17"/>
  <c r="BH144" i="17"/>
  <c r="CH144" i="17"/>
  <c r="CG144" i="17"/>
  <c r="CE144" i="17"/>
  <c r="CB144" i="17"/>
  <c r="BZ144" i="17"/>
  <c r="BY144" i="17"/>
  <c r="BW144" i="17"/>
  <c r="BT144" i="17"/>
  <c r="BR144" i="17"/>
  <c r="BQ144" i="17"/>
  <c r="BO144" i="17"/>
  <c r="BL144" i="17"/>
  <c r="BJ144" i="17"/>
  <c r="BI144" i="17"/>
  <c r="BG144" i="17"/>
  <c r="CD65" i="17"/>
  <c r="BV65" i="17"/>
  <c r="BN65" i="17"/>
  <c r="BF65" i="17"/>
  <c r="CG65" i="17"/>
  <c r="CB65" i="17"/>
  <c r="BY65" i="17"/>
  <c r="BW65" i="17"/>
  <c r="BT65" i="17"/>
  <c r="BQ65" i="17"/>
  <c r="BL65" i="17"/>
  <c r="BI65" i="17"/>
  <c r="BG65" i="17"/>
  <c r="CG59" i="17"/>
  <c r="CB59" i="17"/>
  <c r="BY59" i="17"/>
  <c r="BT59" i="17"/>
  <c r="BQ59" i="17"/>
  <c r="BL59" i="17"/>
  <c r="BI59" i="17"/>
  <c r="CH59" i="17"/>
  <c r="CE59" i="17"/>
  <c r="CD59" i="17"/>
  <c r="CC59" i="17"/>
  <c r="BZ59" i="17"/>
  <c r="BW59" i="17"/>
  <c r="BV59" i="17"/>
  <c r="BU59" i="17"/>
  <c r="BR59" i="17"/>
  <c r="BO59" i="17"/>
  <c r="BN59" i="17"/>
  <c r="BM59" i="17"/>
  <c r="BJ59" i="17"/>
  <c r="BG59" i="17"/>
  <c r="BF59" i="17"/>
  <c r="CF55" i="17"/>
  <c r="CC55" i="17"/>
  <c r="BX55" i="17"/>
  <c r="BU55" i="17"/>
  <c r="BP55" i="17"/>
  <c r="BM55" i="17"/>
  <c r="BH55" i="17"/>
  <c r="CD55" i="17"/>
  <c r="CA55" i="17"/>
  <c r="BV55" i="17"/>
  <c r="BS55" i="17"/>
  <c r="BN55" i="17"/>
  <c r="BK55" i="17"/>
  <c r="BF55" i="17"/>
  <c r="CE52" i="17"/>
  <c r="CB52" i="17"/>
  <c r="BW52" i="17"/>
  <c r="BT52" i="17"/>
  <c r="BO52" i="17"/>
  <c r="BL52" i="17"/>
  <c r="BG52" i="17"/>
  <c r="CH52" i="17"/>
  <c r="CG52" i="17"/>
  <c r="CF52" i="17"/>
  <c r="CC52" i="17"/>
  <c r="BZ52" i="17"/>
  <c r="BY52" i="17"/>
  <c r="BX52" i="17"/>
  <c r="BU52" i="17"/>
  <c r="BR52" i="17"/>
  <c r="BQ52" i="17"/>
  <c r="BP52" i="17"/>
  <c r="BM52" i="17"/>
  <c r="BJ52" i="17"/>
  <c r="BI52" i="17"/>
  <c r="BH52" i="17"/>
  <c r="CB44" i="17"/>
  <c r="BT44" i="17"/>
  <c r="BL44" i="17"/>
  <c r="BG44" i="17"/>
  <c r="CH44" i="17"/>
  <c r="CG44" i="17"/>
  <c r="CF44" i="17"/>
  <c r="CE44" i="17"/>
  <c r="CD44" i="17"/>
  <c r="CC44" i="17"/>
  <c r="BZ44" i="17"/>
  <c r="BY44" i="17"/>
  <c r="BX44" i="17"/>
  <c r="BW44" i="17"/>
  <c r="BV44" i="17"/>
  <c r="BU44" i="17"/>
  <c r="BR44" i="17"/>
  <c r="BQ44" i="17"/>
  <c r="BO44" i="17"/>
  <c r="BN44" i="17"/>
  <c r="BM44" i="17"/>
  <c r="BJ44" i="17"/>
  <c r="BI44" i="17"/>
  <c r="BH44" i="17"/>
  <c r="BF44" i="17"/>
  <c r="BU43" i="17"/>
  <c r="CC38" i="17"/>
  <c r="BU38" i="17"/>
  <c r="BM38" i="17"/>
  <c r="CH38" i="17"/>
  <c r="BZ38" i="17"/>
  <c r="BR38" i="17"/>
  <c r="BJ38" i="17"/>
  <c r="CF38" i="17"/>
  <c r="CA38" i="17"/>
  <c r="BX38" i="17"/>
  <c r="BV38" i="17"/>
  <c r="BS38" i="17"/>
  <c r="BP38" i="17"/>
  <c r="BH38" i="17"/>
  <c r="BF38" i="17"/>
  <c r="CH29" i="17"/>
  <c r="BZ29" i="17"/>
  <c r="BR29" i="17"/>
  <c r="BJ29" i="17"/>
  <c r="CE29" i="17"/>
  <c r="BW29" i="17"/>
  <c r="BO29" i="17"/>
  <c r="BG29" i="17"/>
  <c r="CF29" i="17"/>
  <c r="CC29" i="17"/>
  <c r="CA29" i="17"/>
  <c r="BX29" i="17"/>
  <c r="BU29" i="17"/>
  <c r="BS29" i="17"/>
  <c r="BP29" i="17"/>
  <c r="BM29" i="17"/>
  <c r="BK29" i="17"/>
  <c r="BH29" i="17"/>
  <c r="CA24" i="17"/>
  <c r="BS24" i="17"/>
  <c r="BK24" i="17"/>
  <c r="CG24" i="17"/>
  <c r="CD24" i="17"/>
  <c r="BY24" i="17"/>
  <c r="BV24" i="17"/>
  <c r="BU24" i="17"/>
  <c r="BU23" i="17" s="1"/>
  <c r="BT24" i="17"/>
  <c r="BQ24" i="17"/>
  <c r="BN24" i="17"/>
  <c r="BI24" i="17"/>
  <c r="BF24" i="17"/>
  <c r="CH17" i="17"/>
  <c r="CG17" i="17"/>
  <c r="CF17" i="17"/>
  <c r="CE17" i="17"/>
  <c r="CD17" i="17"/>
  <c r="CC17" i="17"/>
  <c r="CA17" i="17"/>
  <c r="BZ17" i="17"/>
  <c r="BY17" i="17"/>
  <c r="BX17" i="17"/>
  <c r="BW17" i="17"/>
  <c r="BV17" i="17"/>
  <c r="BU17" i="17"/>
  <c r="BR17" i="17"/>
  <c r="BQ17" i="17"/>
  <c r="BP17" i="17"/>
  <c r="BO17" i="17"/>
  <c r="BN17" i="17"/>
  <c r="BM17" i="17"/>
  <c r="BJ17" i="17"/>
  <c r="BI17" i="17"/>
  <c r="BH17" i="17"/>
  <c r="CD14" i="17"/>
  <c r="BN14" i="17"/>
  <c r="CD10" i="17"/>
  <c r="BV10" i="17"/>
  <c r="BN10" i="17"/>
  <c r="BS10" i="17"/>
  <c r="BK10" i="17"/>
  <c r="CE10" i="17"/>
  <c r="CB10" i="17"/>
  <c r="BW10" i="17"/>
  <c r="BT10" i="17"/>
  <c r="BO10" i="17"/>
  <c r="BL10" i="17"/>
  <c r="BG10" i="17"/>
  <c r="CH6" i="17"/>
  <c r="BR6" i="17"/>
  <c r="BJ6" i="17"/>
  <c r="CE6" i="17"/>
  <c r="BG6" i="17"/>
  <c r="CF6" i="17"/>
  <c r="CB6" i="17"/>
  <c r="CB5" i="17" s="1"/>
  <c r="CA6" i="17"/>
  <c r="BX6" i="17"/>
  <c r="BT6" i="17"/>
  <c r="BS6" i="17"/>
  <c r="BP6" i="17"/>
  <c r="BL6" i="17"/>
  <c r="BK6" i="17"/>
  <c r="BH6" i="17"/>
  <c r="CF5" i="17"/>
  <c r="BX5" i="17"/>
  <c r="BP5" i="17"/>
  <c r="BH5" i="17"/>
  <c r="CA209" i="16"/>
  <c r="BS209" i="16"/>
  <c r="BK209" i="16"/>
  <c r="BC209" i="16"/>
  <c r="AU209" i="16"/>
  <c r="AM209" i="16"/>
  <c r="CF209" i="16"/>
  <c r="CE209" i="16"/>
  <c r="BX209" i="16"/>
  <c r="BW209" i="16"/>
  <c r="BP209" i="16"/>
  <c r="BO209" i="16"/>
  <c r="BH209" i="16"/>
  <c r="BG209" i="16"/>
  <c r="AZ209" i="16"/>
  <c r="AY209" i="16"/>
  <c r="AR209" i="16"/>
  <c r="AQ209" i="16"/>
  <c r="AJ209" i="16"/>
  <c r="AI209" i="16"/>
  <c r="CG209" i="16"/>
  <c r="CD209" i="16"/>
  <c r="CC209" i="16"/>
  <c r="CB209" i="16"/>
  <c r="BY209" i="16"/>
  <c r="BV209" i="16"/>
  <c r="BU209" i="16"/>
  <c r="BT209" i="16"/>
  <c r="BQ209" i="16"/>
  <c r="BN209" i="16"/>
  <c r="BM209" i="16"/>
  <c r="BL209" i="16"/>
  <c r="BI209" i="16"/>
  <c r="BF209" i="16"/>
  <c r="BE209" i="16"/>
  <c r="BD209" i="16"/>
  <c r="BA209" i="16"/>
  <c r="AX209" i="16"/>
  <c r="AW209" i="16"/>
  <c r="AV209" i="16"/>
  <c r="AS209" i="16"/>
  <c r="AP209" i="16"/>
  <c r="AO209" i="16"/>
  <c r="AN209" i="16"/>
  <c r="AK209" i="16"/>
  <c r="AH209" i="16"/>
  <c r="CH205" i="16"/>
  <c r="BZ205" i="16"/>
  <c r="BR205" i="16"/>
  <c r="BJ205" i="16"/>
  <c r="BB205" i="16"/>
  <c r="AT205" i="16"/>
  <c r="AL205" i="16"/>
  <c r="CG205" i="16"/>
  <c r="CE205" i="16"/>
  <c r="CD205" i="16"/>
  <c r="BY205" i="16"/>
  <c r="BW205" i="16"/>
  <c r="BV205" i="16"/>
  <c r="BQ205" i="16"/>
  <c r="BO205" i="16"/>
  <c r="BN205" i="16"/>
  <c r="BI205" i="16"/>
  <c r="BG205" i="16"/>
  <c r="BF205" i="16"/>
  <c r="BA205" i="16"/>
  <c r="AY205" i="16"/>
  <c r="AX205" i="16"/>
  <c r="AS205" i="16"/>
  <c r="AQ205" i="16"/>
  <c r="AP205" i="16"/>
  <c r="AK205" i="16"/>
  <c r="AI205" i="16"/>
  <c r="AH205" i="16"/>
  <c r="CF205" i="16"/>
  <c r="CC205" i="16"/>
  <c r="CB205" i="16"/>
  <c r="CA205" i="16"/>
  <c r="BX205" i="16"/>
  <c r="BU205" i="16"/>
  <c r="BT205" i="16"/>
  <c r="BS205" i="16"/>
  <c r="BP205" i="16"/>
  <c r="BM205" i="16"/>
  <c r="BL205" i="16"/>
  <c r="BK205" i="16"/>
  <c r="BH205" i="16"/>
  <c r="BE205" i="16"/>
  <c r="BD205" i="16"/>
  <c r="BC205" i="16"/>
  <c r="AZ205" i="16"/>
  <c r="AW205" i="16"/>
  <c r="AV205" i="16"/>
  <c r="AU205" i="16"/>
  <c r="AR205" i="16"/>
  <c r="AO205" i="16"/>
  <c r="AN205" i="16"/>
  <c r="AM205" i="16"/>
  <c r="AJ205" i="16"/>
  <c r="CG201" i="16"/>
  <c r="CF201" i="16"/>
  <c r="BY201" i="16"/>
  <c r="BX201" i="16"/>
  <c r="BQ201" i="16"/>
  <c r="BP201" i="16"/>
  <c r="BI201" i="16"/>
  <c r="BH201" i="16"/>
  <c r="BA201" i="16"/>
  <c r="AZ201" i="16"/>
  <c r="AS201" i="16"/>
  <c r="AR201" i="16"/>
  <c r="AK201" i="16"/>
  <c r="AJ201" i="16"/>
  <c r="CD201" i="16"/>
  <c r="BV201" i="16"/>
  <c r="BN201" i="16"/>
  <c r="BF201" i="16"/>
  <c r="AX201" i="16"/>
  <c r="AP201" i="16"/>
  <c r="AH201" i="16"/>
  <c r="CH201" i="16"/>
  <c r="CA201" i="16"/>
  <c r="BZ201" i="16"/>
  <c r="BS201" i="16"/>
  <c r="BR201" i="16"/>
  <c r="BK201" i="16"/>
  <c r="BJ201" i="16"/>
  <c r="BC201" i="16"/>
  <c r="BB201" i="16"/>
  <c r="AU201" i="16"/>
  <c r="AT201" i="16"/>
  <c r="AM201" i="16"/>
  <c r="AL201" i="16"/>
  <c r="CE201" i="16"/>
  <c r="CB201" i="16"/>
  <c r="BW201" i="16"/>
  <c r="BT201" i="16"/>
  <c r="BO201" i="16"/>
  <c r="BL201" i="16"/>
  <c r="BG201" i="16"/>
  <c r="BD201" i="16"/>
  <c r="AY201" i="16"/>
  <c r="AV201" i="16"/>
  <c r="AQ201" i="16"/>
  <c r="AN201" i="16"/>
  <c r="AI201" i="16"/>
  <c r="CC198" i="16"/>
  <c r="BU198" i="16"/>
  <c r="BM198" i="16"/>
  <c r="BE198" i="16"/>
  <c r="AW198" i="16"/>
  <c r="AO198" i="16"/>
  <c r="CH198" i="16"/>
  <c r="CG198" i="16"/>
  <c r="BZ198" i="16"/>
  <c r="BY198" i="16"/>
  <c r="BR198" i="16"/>
  <c r="BQ198" i="16"/>
  <c r="BJ198" i="16"/>
  <c r="BI198" i="16"/>
  <c r="BB198" i="16"/>
  <c r="BA198" i="16"/>
  <c r="AT198" i="16"/>
  <c r="AS198" i="16"/>
  <c r="AL198" i="16"/>
  <c r="AK198" i="16"/>
  <c r="CF198" i="16"/>
  <c r="CE198" i="16"/>
  <c r="CD198" i="16"/>
  <c r="CA198" i="16"/>
  <c r="BX198" i="16"/>
  <c r="BW198" i="16"/>
  <c r="BV198" i="16"/>
  <c r="BS198" i="16"/>
  <c r="BP198" i="16"/>
  <c r="BO198" i="16"/>
  <c r="BN198" i="16"/>
  <c r="BK198" i="16"/>
  <c r="BH198" i="16"/>
  <c r="BG198" i="16"/>
  <c r="BF198" i="16"/>
  <c r="BC198" i="16"/>
  <c r="AZ198" i="16"/>
  <c r="AY198" i="16"/>
  <c r="AX198" i="16"/>
  <c r="AU198" i="16"/>
  <c r="AR198" i="16"/>
  <c r="AQ198" i="16"/>
  <c r="AP198" i="16"/>
  <c r="AM198" i="16"/>
  <c r="AJ198" i="16"/>
  <c r="AI198" i="16"/>
  <c r="AH198" i="16"/>
  <c r="CF192" i="16"/>
  <c r="CD192" i="16"/>
  <c r="CC192" i="16"/>
  <c r="BX192" i="16"/>
  <c r="BV192" i="16"/>
  <c r="BU192" i="16"/>
  <c r="BP192" i="16"/>
  <c r="BN192" i="16"/>
  <c r="BM192" i="16"/>
  <c r="BH192" i="16"/>
  <c r="BF192" i="16"/>
  <c r="BE192" i="16"/>
  <c r="AZ192" i="16"/>
  <c r="AX192" i="16"/>
  <c r="AW192" i="16"/>
  <c r="AR192" i="16"/>
  <c r="AP192" i="16"/>
  <c r="AO192" i="16"/>
  <c r="AJ192" i="16"/>
  <c r="AH192" i="16"/>
  <c r="CH192" i="16"/>
  <c r="CG192" i="16"/>
  <c r="CE192" i="16"/>
  <c r="CB192" i="16"/>
  <c r="CA192" i="16"/>
  <c r="BZ192" i="16"/>
  <c r="BY192" i="16"/>
  <c r="BW192" i="16"/>
  <c r="BT192" i="16"/>
  <c r="BS192" i="16"/>
  <c r="BR192" i="16"/>
  <c r="BQ192" i="16"/>
  <c r="BO192" i="16"/>
  <c r="BL192" i="16"/>
  <c r="BK192" i="16"/>
  <c r="BJ192" i="16"/>
  <c r="BI192" i="16"/>
  <c r="BG192" i="16"/>
  <c r="BD192" i="16"/>
  <c r="BC192" i="16"/>
  <c r="BB192" i="16"/>
  <c r="BA192" i="16"/>
  <c r="AY192" i="16"/>
  <c r="AV192" i="16"/>
  <c r="AU192" i="16"/>
  <c r="AT192" i="16"/>
  <c r="AS192" i="16"/>
  <c r="AQ192" i="16"/>
  <c r="AN192" i="16"/>
  <c r="AM192" i="16"/>
  <c r="AL192" i="16"/>
  <c r="AK192" i="16"/>
  <c r="AI192" i="16"/>
  <c r="CE185" i="16"/>
  <c r="BW185" i="16"/>
  <c r="BO185" i="16"/>
  <c r="BG185" i="16"/>
  <c r="AY185" i="16"/>
  <c r="AQ185" i="16"/>
  <c r="AI185" i="16"/>
  <c r="CC185" i="16"/>
  <c r="BU185" i="16"/>
  <c r="BM185" i="16"/>
  <c r="BE185" i="16"/>
  <c r="AW185" i="16"/>
  <c r="AO185" i="16"/>
  <c r="CD185" i="16"/>
  <c r="CA185" i="16"/>
  <c r="BV185" i="16"/>
  <c r="BS185" i="16"/>
  <c r="BN185" i="16"/>
  <c r="BK185" i="16"/>
  <c r="BF185" i="16"/>
  <c r="BC185" i="16"/>
  <c r="AX185" i="16"/>
  <c r="AU185" i="16"/>
  <c r="AP185" i="16"/>
  <c r="AM185" i="16"/>
  <c r="AH185" i="16"/>
  <c r="CH185" i="16"/>
  <c r="CG185" i="16"/>
  <c r="CF185" i="16"/>
  <c r="BZ185" i="16"/>
  <c r="BY185" i="16"/>
  <c r="BX185" i="16"/>
  <c r="BR185" i="16"/>
  <c r="BQ185" i="16"/>
  <c r="BP185" i="16"/>
  <c r="BJ185" i="16"/>
  <c r="BI185" i="16"/>
  <c r="BH185" i="16"/>
  <c r="BB185" i="16"/>
  <c r="BA185" i="16"/>
  <c r="AZ185" i="16"/>
  <c r="AT185" i="16"/>
  <c r="AS185" i="16"/>
  <c r="AR185" i="16"/>
  <c r="AL185" i="16"/>
  <c r="AK185" i="16"/>
  <c r="AJ185" i="16"/>
  <c r="CD179" i="16"/>
  <c r="CC179" i="16"/>
  <c r="BV179" i="16"/>
  <c r="BU179" i="16"/>
  <c r="BN179" i="16"/>
  <c r="BM179" i="16"/>
  <c r="BF179" i="16"/>
  <c r="BE179" i="16"/>
  <c r="AX179" i="16"/>
  <c r="AW179" i="16"/>
  <c r="AP179" i="16"/>
  <c r="AO179" i="16"/>
  <c r="AH179" i="16"/>
  <c r="CA179" i="16"/>
  <c r="BS179" i="16"/>
  <c r="BK179" i="16"/>
  <c r="BC179" i="16"/>
  <c r="AU179" i="16"/>
  <c r="AM179" i="16"/>
  <c r="CH179" i="16"/>
  <c r="CF179" i="16"/>
  <c r="CE179" i="16"/>
  <c r="BZ179" i="16"/>
  <c r="BX179" i="16"/>
  <c r="BW179" i="16"/>
  <c r="BR179" i="16"/>
  <c r="BP179" i="16"/>
  <c r="BO179" i="16"/>
  <c r="BJ179" i="16"/>
  <c r="BH179" i="16"/>
  <c r="BG179" i="16"/>
  <c r="BB179" i="16"/>
  <c r="AZ179" i="16"/>
  <c r="AY179" i="16"/>
  <c r="AT179" i="16"/>
  <c r="AR179" i="16"/>
  <c r="AQ179" i="16"/>
  <c r="AL179" i="16"/>
  <c r="AJ179" i="16"/>
  <c r="AI179" i="16"/>
  <c r="CG179" i="16"/>
  <c r="CB179" i="16"/>
  <c r="BY179" i="16"/>
  <c r="BT179" i="16"/>
  <c r="BQ179" i="16"/>
  <c r="BL179" i="16"/>
  <c r="BI179" i="16"/>
  <c r="BD179" i="16"/>
  <c r="BA179" i="16"/>
  <c r="AV179" i="16"/>
  <c r="AS179" i="16"/>
  <c r="AN179" i="16"/>
  <c r="AK179" i="16"/>
  <c r="CH168" i="16"/>
  <c r="BZ168" i="16"/>
  <c r="BR168" i="16"/>
  <c r="BJ168" i="16"/>
  <c r="BB168" i="16"/>
  <c r="AT168" i="16"/>
  <c r="AL168" i="16"/>
  <c r="CG168" i="16"/>
  <c r="CD168" i="16"/>
  <c r="BY168" i="16"/>
  <c r="BV168" i="16"/>
  <c r="BQ168" i="16"/>
  <c r="BN168" i="16"/>
  <c r="BI168" i="16"/>
  <c r="BF168" i="16"/>
  <c r="BA168" i="16"/>
  <c r="AX168" i="16"/>
  <c r="AS168" i="16"/>
  <c r="AP168" i="16"/>
  <c r="AK168" i="16"/>
  <c r="AH168" i="16"/>
  <c r="CC168" i="16"/>
  <c r="CB168" i="16"/>
  <c r="CA168" i="16"/>
  <c r="BU168" i="16"/>
  <c r="BT168" i="16"/>
  <c r="BS168" i="16"/>
  <c r="BM168" i="16"/>
  <c r="BL168" i="16"/>
  <c r="BK168" i="16"/>
  <c r="BE168" i="16"/>
  <c r="BD168" i="16"/>
  <c r="BC168" i="16"/>
  <c r="AW168" i="16"/>
  <c r="AV168" i="16"/>
  <c r="AU168" i="16"/>
  <c r="AO168" i="16"/>
  <c r="AN168" i="16"/>
  <c r="AM168" i="16"/>
  <c r="CF158" i="16"/>
  <c r="BX158" i="16"/>
  <c r="BP158" i="16"/>
  <c r="BH158" i="16"/>
  <c r="AZ158" i="16"/>
  <c r="AR158" i="16"/>
  <c r="AJ158" i="16"/>
  <c r="CG158" i="16"/>
  <c r="BY158" i="16"/>
  <c r="BQ158" i="16"/>
  <c r="BI158" i="16"/>
  <c r="BA158" i="16"/>
  <c r="AS158" i="16"/>
  <c r="AK158" i="16"/>
  <c r="CA158" i="16"/>
  <c r="BS158" i="16"/>
  <c r="BK158" i="16"/>
  <c r="BC158" i="16"/>
  <c r="AU158" i="16"/>
  <c r="AM158" i="16"/>
  <c r="CF150" i="16"/>
  <c r="CE150" i="16"/>
  <c r="BX150" i="16"/>
  <c r="BW150" i="16"/>
  <c r="BP150" i="16"/>
  <c r="BO150" i="16"/>
  <c r="BH150" i="16"/>
  <c r="BG150" i="16"/>
  <c r="AZ150" i="16"/>
  <c r="AY150" i="16"/>
  <c r="AR150" i="16"/>
  <c r="AQ150" i="16"/>
  <c r="AJ150" i="16"/>
  <c r="AI150" i="16"/>
  <c r="CC150" i="16"/>
  <c r="BU150" i="16"/>
  <c r="BM150" i="16"/>
  <c r="BE150" i="16"/>
  <c r="AW150" i="16"/>
  <c r="AO150" i="16"/>
  <c r="CD150" i="16"/>
  <c r="CB150" i="16"/>
  <c r="CA150" i="16"/>
  <c r="BV150" i="16"/>
  <c r="BT150" i="16"/>
  <c r="BS150" i="16"/>
  <c r="BN150" i="16"/>
  <c r="BL150" i="16"/>
  <c r="BK150" i="16"/>
  <c r="BF150" i="16"/>
  <c r="BD150" i="16"/>
  <c r="BC150" i="16"/>
  <c r="AX150" i="16"/>
  <c r="AV150" i="16"/>
  <c r="AU150" i="16"/>
  <c r="AP150" i="16"/>
  <c r="AN150" i="16"/>
  <c r="AM150" i="16"/>
  <c r="AH150" i="16"/>
  <c r="CH150" i="16"/>
  <c r="CG150" i="16"/>
  <c r="BZ150" i="16"/>
  <c r="BY150" i="16"/>
  <c r="BR150" i="16"/>
  <c r="BQ150" i="16"/>
  <c r="BJ150" i="16"/>
  <c r="BI150" i="16"/>
  <c r="BB150" i="16"/>
  <c r="BA150" i="16"/>
  <c r="AT150" i="16"/>
  <c r="AS150" i="16"/>
  <c r="AL150" i="16"/>
  <c r="AK150" i="16"/>
  <c r="CD144" i="16"/>
  <c r="BV144" i="16"/>
  <c r="BN144" i="16"/>
  <c r="BF144" i="16"/>
  <c r="AX144" i="16"/>
  <c r="AP144" i="16"/>
  <c r="AH144" i="16"/>
  <c r="CE144" i="16"/>
  <c r="CC144" i="16"/>
  <c r="CB144" i="16"/>
  <c r="BW144" i="16"/>
  <c r="BU144" i="16"/>
  <c r="BT144" i="16"/>
  <c r="BO144" i="16"/>
  <c r="BM144" i="16"/>
  <c r="BL144" i="16"/>
  <c r="BG144" i="16"/>
  <c r="BE144" i="16"/>
  <c r="BD144" i="16"/>
  <c r="AY144" i="16"/>
  <c r="AW144" i="16"/>
  <c r="AV144" i="16"/>
  <c r="AQ144" i="16"/>
  <c r="AO144" i="16"/>
  <c r="AN144" i="16"/>
  <c r="AI144" i="16"/>
  <c r="CH144" i="16"/>
  <c r="CG144" i="16"/>
  <c r="CF144" i="16"/>
  <c r="CA144" i="16"/>
  <c r="BZ144" i="16"/>
  <c r="BY144" i="16"/>
  <c r="BX144" i="16"/>
  <c r="BS144" i="16"/>
  <c r="BR144" i="16"/>
  <c r="BQ144" i="16"/>
  <c r="BP144" i="16"/>
  <c r="BK144" i="16"/>
  <c r="BJ144" i="16"/>
  <c r="BI144" i="16"/>
  <c r="BH144" i="16"/>
  <c r="BC144" i="16"/>
  <c r="BB144" i="16"/>
  <c r="BA144" i="16"/>
  <c r="AZ144" i="16"/>
  <c r="AU144" i="16"/>
  <c r="AT144" i="16"/>
  <c r="AS144" i="16"/>
  <c r="AR144" i="16"/>
  <c r="AM144" i="16"/>
  <c r="AL144" i="16"/>
  <c r="AK144" i="16"/>
  <c r="AJ144" i="16"/>
  <c r="BM65" i="16"/>
  <c r="CC65" i="16"/>
  <c r="CA65" i="16"/>
  <c r="BX65" i="16"/>
  <c r="BP65" i="16"/>
  <c r="BN65" i="16"/>
  <c r="BC65" i="16"/>
  <c r="AW65" i="16"/>
  <c r="AU65" i="16"/>
  <c r="AR65" i="16"/>
  <c r="AJ65" i="16"/>
  <c r="AH65" i="16"/>
  <c r="CG59" i="16"/>
  <c r="CF59" i="16"/>
  <c r="BX59" i="16"/>
  <c r="BP59" i="16"/>
  <c r="BI59" i="16"/>
  <c r="BH59" i="16"/>
  <c r="BA59" i="16"/>
  <c r="AZ59" i="16"/>
  <c r="AR59" i="16"/>
  <c r="AJ59" i="16"/>
  <c r="CC59" i="16"/>
  <c r="CA59" i="16"/>
  <c r="BY59" i="16"/>
  <c r="BU59" i="16"/>
  <c r="BS59" i="16"/>
  <c r="BN59" i="16"/>
  <c r="BM59" i="16"/>
  <c r="BK59" i="16"/>
  <c r="BE59" i="16"/>
  <c r="BD59" i="16"/>
  <c r="BC59" i="16"/>
  <c r="AW59" i="16"/>
  <c r="AU59" i="16"/>
  <c r="AS59" i="16"/>
  <c r="AO59" i="16"/>
  <c r="AM59" i="16"/>
  <c r="AH59" i="16"/>
  <c r="BU55" i="16"/>
  <c r="AO55" i="16"/>
  <c r="CH55" i="16"/>
  <c r="CF55" i="16"/>
  <c r="CA55" i="16"/>
  <c r="BZ55" i="16"/>
  <c r="BX55" i="16"/>
  <c r="BS55" i="16"/>
  <c r="BR55" i="16"/>
  <c r="BP55" i="16"/>
  <c r="BK55" i="16"/>
  <c r="BJ55" i="16"/>
  <c r="BH55" i="16"/>
  <c r="BC55" i="16"/>
  <c r="BB55" i="16"/>
  <c r="AZ55" i="16"/>
  <c r="AU55" i="16"/>
  <c r="AT55" i="16"/>
  <c r="AR55" i="16"/>
  <c r="AM55" i="16"/>
  <c r="AL55" i="16"/>
  <c r="AJ55" i="16"/>
  <c r="BT52" i="16"/>
  <c r="AN52" i="16"/>
  <c r="CH52" i="16"/>
  <c r="CG52" i="16"/>
  <c r="CE52" i="16"/>
  <c r="CA52" i="16"/>
  <c r="BZ52" i="16"/>
  <c r="BY52" i="16"/>
  <c r="BW52" i="16"/>
  <c r="BS52" i="16"/>
  <c r="BR52" i="16"/>
  <c r="BQ52" i="16"/>
  <c r="BO52" i="16"/>
  <c r="BK52" i="16"/>
  <c r="BJ52" i="16"/>
  <c r="BI52" i="16"/>
  <c r="BG52" i="16"/>
  <c r="BC52" i="16"/>
  <c r="BB52" i="16"/>
  <c r="BA52" i="16"/>
  <c r="AY52" i="16"/>
  <c r="AU52" i="16"/>
  <c r="AT52" i="16"/>
  <c r="AS52" i="16"/>
  <c r="AQ52" i="16"/>
  <c r="AM52" i="16"/>
  <c r="AL52" i="16"/>
  <c r="AK52" i="16"/>
  <c r="AI52" i="16"/>
  <c r="CB44" i="16"/>
  <c r="AV44" i="16"/>
  <c r="CH44" i="16"/>
  <c r="CG44" i="16"/>
  <c r="CE44" i="16"/>
  <c r="CA44" i="16"/>
  <c r="BZ44" i="16"/>
  <c r="BY44" i="16"/>
  <c r="BW44" i="16"/>
  <c r="BS44" i="16"/>
  <c r="BR44" i="16"/>
  <c r="BQ44" i="16"/>
  <c r="BO44" i="16"/>
  <c r="BK44" i="16"/>
  <c r="BJ44" i="16"/>
  <c r="BI44" i="16"/>
  <c r="BG44" i="16"/>
  <c r="BC44" i="16"/>
  <c r="BB44" i="16"/>
  <c r="BA44" i="16"/>
  <c r="AY44" i="16"/>
  <c r="AU44" i="16"/>
  <c r="AT44" i="16"/>
  <c r="AS44" i="16"/>
  <c r="AQ44" i="16"/>
  <c r="AM44" i="16"/>
  <c r="AL44" i="16"/>
  <c r="AK44" i="16"/>
  <c r="AI44" i="16"/>
  <c r="BZ38" i="16"/>
  <c r="AT38" i="16"/>
  <c r="CF38" i="16"/>
  <c r="CE38" i="16"/>
  <c r="CC38" i="16"/>
  <c r="BX38" i="16"/>
  <c r="BW38" i="16"/>
  <c r="BU38" i="16"/>
  <c r="BP38" i="16"/>
  <c r="BO38" i="16"/>
  <c r="BM38" i="16"/>
  <c r="BH38" i="16"/>
  <c r="BG38" i="16"/>
  <c r="BE38" i="16"/>
  <c r="AZ38" i="16"/>
  <c r="AY38" i="16"/>
  <c r="AW38" i="16"/>
  <c r="AR38" i="16"/>
  <c r="AQ38" i="16"/>
  <c r="AO38" i="16"/>
  <c r="AJ38" i="16"/>
  <c r="AI38" i="16"/>
  <c r="BW29" i="16"/>
  <c r="AQ29" i="16"/>
  <c r="CH29" i="16"/>
  <c r="CC29" i="16"/>
  <c r="CB29" i="16"/>
  <c r="BZ29" i="16"/>
  <c r="BU29" i="16"/>
  <c r="BT29" i="16"/>
  <c r="BR29" i="16"/>
  <c r="BM29" i="16"/>
  <c r="BL29" i="16"/>
  <c r="BJ29" i="16"/>
  <c r="BE29" i="16"/>
  <c r="BD29" i="16"/>
  <c r="BB29" i="16"/>
  <c r="AW29" i="16"/>
  <c r="AV29" i="16"/>
  <c r="AT29" i="16"/>
  <c r="AO29" i="16"/>
  <c r="AN29" i="16"/>
  <c r="AL29" i="16"/>
  <c r="CF24" i="16"/>
  <c r="AZ24" i="16"/>
  <c r="CD24" i="16"/>
  <c r="CA24" i="16"/>
  <c r="BV24" i="16"/>
  <c r="BS24" i="16"/>
  <c r="BN24" i="16"/>
  <c r="BK24" i="16"/>
  <c r="BF24" i="16"/>
  <c r="BC24" i="16"/>
  <c r="AX24" i="16"/>
  <c r="AU24" i="16"/>
  <c r="AP24" i="16"/>
  <c r="AM24" i="16"/>
  <c r="AH24" i="16"/>
  <c r="CH17" i="16"/>
  <c r="CG17" i="16"/>
  <c r="CF17" i="16"/>
  <c r="CE17" i="16"/>
  <c r="CD17" i="16"/>
  <c r="CC17" i="16"/>
  <c r="CA17" i="16"/>
  <c r="BZ17" i="16"/>
  <c r="BY17" i="16"/>
  <c r="BX17" i="16"/>
  <c r="BW17" i="16"/>
  <c r="BV17" i="16"/>
  <c r="BU17" i="16"/>
  <c r="BR17" i="16"/>
  <c r="BQ17" i="16"/>
  <c r="BP17" i="16"/>
  <c r="BO17" i="16"/>
  <c r="BN17" i="16"/>
  <c r="BM17" i="16"/>
  <c r="BJ17" i="16"/>
  <c r="BI17" i="16"/>
  <c r="BH17" i="16"/>
  <c r="BE17" i="16"/>
  <c r="BD17" i="16"/>
  <c r="AZ17" i="16"/>
  <c r="AW17" i="16"/>
  <c r="AV17" i="16"/>
  <c r="AR17" i="16"/>
  <c r="AO17" i="16"/>
  <c r="AN17" i="16"/>
  <c r="AJ17" i="16"/>
  <c r="CF14" i="16"/>
  <c r="BX14" i="16"/>
  <c r="BP14" i="16"/>
  <c r="BH14" i="16"/>
  <c r="AZ14" i="16"/>
  <c r="AR14" i="16"/>
  <c r="AJ14" i="16"/>
  <c r="CG10" i="16"/>
  <c r="CB10" i="16"/>
  <c r="BY10" i="16"/>
  <c r="BT10" i="16"/>
  <c r="BQ10" i="16"/>
  <c r="BL10" i="16"/>
  <c r="BI10" i="16"/>
  <c r="BD10" i="16"/>
  <c r="BA10" i="16"/>
  <c r="AV10" i="16"/>
  <c r="AS10" i="16"/>
  <c r="AN10" i="16"/>
  <c r="AK10" i="16"/>
  <c r="CH6" i="16"/>
  <c r="CG6" i="16"/>
  <c r="CF6" i="16"/>
  <c r="CC6" i="16"/>
  <c r="BZ6" i="16"/>
  <c r="BY6" i="16"/>
  <c r="BX6" i="16"/>
  <c r="BU6" i="16"/>
  <c r="BR6" i="16"/>
  <c r="BQ6" i="16"/>
  <c r="BP6" i="16"/>
  <c r="BM6" i="16"/>
  <c r="BJ6" i="16"/>
  <c r="BI6" i="16"/>
  <c r="BH6" i="16"/>
  <c r="BE6" i="16"/>
  <c r="BB6" i="16"/>
  <c r="BA6" i="16"/>
  <c r="AZ6" i="16"/>
  <c r="AW6" i="16"/>
  <c r="AT6" i="16"/>
  <c r="AS6" i="16"/>
  <c r="AR6" i="16"/>
  <c r="AO6" i="16"/>
  <c r="AL6" i="16"/>
  <c r="AK6" i="16"/>
  <c r="AJ6" i="16"/>
  <c r="CH5" i="16"/>
  <c r="CC5" i="16"/>
  <c r="BZ5" i="16"/>
  <c r="BU5" i="16"/>
  <c r="BR5" i="16"/>
  <c r="BM5" i="16"/>
  <c r="BJ5" i="16"/>
  <c r="BE5" i="16"/>
  <c r="BB5" i="16"/>
  <c r="AW5" i="16"/>
  <c r="AT5" i="16"/>
  <c r="AO5" i="16"/>
  <c r="AL5" i="16"/>
  <c r="CB106" i="15"/>
  <c r="BT106" i="15"/>
  <c r="BL106" i="15"/>
  <c r="BD106" i="15"/>
  <c r="AN106" i="15"/>
  <c r="CG106" i="15"/>
  <c r="BY106" i="15"/>
  <c r="BQ106" i="15"/>
  <c r="BI106" i="15"/>
  <c r="BA106" i="15"/>
  <c r="AS106" i="15"/>
  <c r="AK106" i="15"/>
  <c r="CC106" i="15"/>
  <c r="BU106" i="15"/>
  <c r="BM106" i="15"/>
  <c r="BE106" i="15"/>
  <c r="AW106" i="15"/>
  <c r="AO106" i="15"/>
  <c r="CE106" i="15"/>
  <c r="BW106" i="15"/>
  <c r="BO106" i="15"/>
  <c r="BG106" i="15"/>
  <c r="AY106" i="15"/>
  <c r="AQ106" i="15"/>
  <c r="AI106" i="15"/>
  <c r="AV106" i="15"/>
  <c r="BS95" i="15"/>
  <c r="BK95" i="15"/>
  <c r="AM95" i="15"/>
  <c r="CF95" i="15"/>
  <c r="CC95" i="15"/>
  <c r="BX95" i="15"/>
  <c r="BU95" i="15"/>
  <c r="BM95" i="15"/>
  <c r="BE95" i="15"/>
  <c r="AZ95" i="15"/>
  <c r="AW95" i="15"/>
  <c r="AR95" i="15"/>
  <c r="AO95" i="15"/>
  <c r="CH95" i="15"/>
  <c r="CB95" i="15"/>
  <c r="BZ95" i="15"/>
  <c r="BT95" i="15"/>
  <c r="BR95" i="15"/>
  <c r="BL95" i="15"/>
  <c r="BJ95" i="15"/>
  <c r="BD95" i="15"/>
  <c r="BB95" i="15"/>
  <c r="AV95" i="15"/>
  <c r="AT95" i="15"/>
  <c r="AN95" i="15"/>
  <c r="AL95" i="15"/>
  <c r="CG95" i="15"/>
  <c r="CE95" i="15"/>
  <c r="CD95" i="15"/>
  <c r="CA95" i="15"/>
  <c r="BY95" i="15"/>
  <c r="BW95" i="15"/>
  <c r="BV95" i="15"/>
  <c r="BQ95" i="15"/>
  <c r="BO95" i="15"/>
  <c r="BN95" i="15"/>
  <c r="BI95" i="15"/>
  <c r="BG95" i="15"/>
  <c r="BF95" i="15"/>
  <c r="BA95" i="15"/>
  <c r="AY95" i="15"/>
  <c r="AX95" i="15"/>
  <c r="AU95" i="15"/>
  <c r="AS95" i="15"/>
  <c r="AQ95" i="15"/>
  <c r="AP95" i="15"/>
  <c r="AK95" i="15"/>
  <c r="AI95" i="15"/>
  <c r="AH95" i="15"/>
  <c r="BP95" i="15"/>
  <c r="BH95" i="15"/>
  <c r="BC95" i="15"/>
  <c r="AJ95" i="15"/>
  <c r="BL37" i="15"/>
  <c r="CB37" i="15"/>
  <c r="BT37" i="15"/>
  <c r="CH37" i="15"/>
  <c r="CG37" i="15"/>
  <c r="CE37" i="15"/>
  <c r="CD37" i="15"/>
  <c r="CC37" i="15"/>
  <c r="BZ37" i="15"/>
  <c r="BY37" i="15"/>
  <c r="BW37" i="15"/>
  <c r="BV37" i="15"/>
  <c r="BU37" i="15"/>
  <c r="BR37" i="15"/>
  <c r="BQ37" i="15"/>
  <c r="BP37" i="15"/>
  <c r="BM37" i="15"/>
  <c r="BJ37" i="15"/>
  <c r="BH37" i="15"/>
  <c r="BG37" i="15"/>
  <c r="BE37" i="15"/>
  <c r="BB37" i="15"/>
  <c r="AZ37" i="15"/>
  <c r="AY37" i="15"/>
  <c r="AW37" i="15"/>
  <c r="AT37" i="15"/>
  <c r="AR37" i="15"/>
  <c r="AQ37" i="15"/>
  <c r="AO37" i="15"/>
  <c r="AL37" i="15"/>
  <c r="AJ37" i="15"/>
  <c r="AI37" i="15"/>
  <c r="CD30" i="15"/>
  <c r="BV30" i="15"/>
  <c r="BN30" i="15"/>
  <c r="BF30" i="15"/>
  <c r="AX30" i="15"/>
  <c r="AP30" i="15"/>
  <c r="AH30" i="15"/>
  <c r="CC30" i="15"/>
  <c r="BX30" i="15"/>
  <c r="BU30" i="15"/>
  <c r="BM30" i="15"/>
  <c r="BE30" i="15"/>
  <c r="AW30" i="15"/>
  <c r="AR30" i="15"/>
  <c r="AO30" i="15"/>
  <c r="CD27" i="15"/>
  <c r="BV27" i="15"/>
  <c r="BN27" i="15"/>
  <c r="BF27" i="15"/>
  <c r="AX27" i="15"/>
  <c r="AP27" i="15"/>
  <c r="AH27" i="15"/>
  <c r="CC27" i="15"/>
  <c r="CA27" i="15"/>
  <c r="BU27" i="15"/>
  <c r="BS27" i="15"/>
  <c r="BM27" i="15"/>
  <c r="BK27" i="15"/>
  <c r="BE27" i="15"/>
  <c r="BC27" i="15"/>
  <c r="AW27" i="15"/>
  <c r="AU27" i="15"/>
  <c r="AO27" i="15"/>
  <c r="AM27" i="15"/>
  <c r="CG27" i="15"/>
  <c r="CF27" i="15"/>
  <c r="CE27" i="15"/>
  <c r="CB27" i="15"/>
  <c r="BY27" i="15"/>
  <c r="BX27" i="15"/>
  <c r="BW27" i="15"/>
  <c r="BT27" i="15"/>
  <c r="BQ27" i="15"/>
  <c r="BP27" i="15"/>
  <c r="BO27" i="15"/>
  <c r="BL27" i="15"/>
  <c r="BI27" i="15"/>
  <c r="BH27" i="15"/>
  <c r="BG27" i="15"/>
  <c r="BD27" i="15"/>
  <c r="BA27" i="15"/>
  <c r="AZ27" i="15"/>
  <c r="AY27" i="15"/>
  <c r="AV27" i="15"/>
  <c r="AS27" i="15"/>
  <c r="AR27" i="15"/>
  <c r="AQ27" i="15"/>
  <c r="AN27" i="15"/>
  <c r="AK27" i="15"/>
  <c r="AJ27" i="15"/>
  <c r="AI27" i="15"/>
  <c r="CB21" i="15"/>
  <c r="BT21" i="15"/>
  <c r="BL21" i="15"/>
  <c r="BD21" i="15"/>
  <c r="AV21" i="15"/>
  <c r="AN21" i="15"/>
  <c r="CG21" i="15"/>
  <c r="BY21" i="15"/>
  <c r="BQ21" i="15"/>
  <c r="BI21" i="15"/>
  <c r="BA21" i="15"/>
  <c r="AS21" i="15"/>
  <c r="AK21" i="15"/>
  <c r="CH21" i="15"/>
  <c r="CC21" i="15"/>
  <c r="BZ21" i="15"/>
  <c r="BU21" i="15"/>
  <c r="BR21" i="15"/>
  <c r="BM21" i="15"/>
  <c r="BJ21" i="15"/>
  <c r="BE21" i="15"/>
  <c r="BB21" i="15"/>
  <c r="AW21" i="15"/>
  <c r="AT21" i="15"/>
  <c r="AO21" i="15"/>
  <c r="AL21" i="15"/>
  <c r="CH13" i="15"/>
  <c r="CG13" i="15"/>
  <c r="CF13" i="15"/>
  <c r="CE13" i="15"/>
  <c r="CD13" i="15"/>
  <c r="CC13" i="15"/>
  <c r="CA13" i="15"/>
  <c r="BZ13" i="15"/>
  <c r="BY13" i="15"/>
  <c r="BX13" i="15"/>
  <c r="BW13" i="15"/>
  <c r="BV13" i="15"/>
  <c r="BU13" i="15"/>
  <c r="BR13" i="15"/>
  <c r="BQ13" i="15"/>
  <c r="BP13" i="15"/>
  <c r="BO13" i="15"/>
  <c r="BN13" i="15"/>
  <c r="BM13" i="15"/>
  <c r="BJ13" i="15"/>
  <c r="BI13" i="15"/>
  <c r="BH13" i="15"/>
  <c r="BE13" i="15"/>
  <c r="BD13" i="15"/>
  <c r="AZ13" i="15"/>
  <c r="AW13" i="15"/>
  <c r="AV13" i="15"/>
  <c r="AR13" i="15"/>
  <c r="AO13" i="15"/>
  <c r="AN13" i="15"/>
  <c r="AJ13" i="15"/>
  <c r="BI10" i="15"/>
  <c r="AV10" i="15"/>
  <c r="CB5" i="15"/>
  <c r="BT5" i="15"/>
  <c r="BL5" i="15"/>
  <c r="BD5" i="15"/>
  <c r="AV5" i="15"/>
  <c r="AN5" i="15"/>
  <c r="CH5" i="15"/>
  <c r="BZ5" i="15"/>
  <c r="BR5" i="15"/>
  <c r="BM5" i="15"/>
  <c r="BJ5" i="15"/>
  <c r="BB5" i="15"/>
  <c r="AT5" i="15"/>
  <c r="AL5" i="15"/>
  <c r="CH39" i="14"/>
  <c r="CG39" i="14"/>
  <c r="CD39" i="14"/>
  <c r="BZ39" i="14"/>
  <c r="BY39" i="14"/>
  <c r="BR39" i="14"/>
  <c r="BQ39" i="14"/>
  <c r="BN39" i="14"/>
  <c r="BJ39" i="14"/>
  <c r="BI39" i="14"/>
  <c r="BF39" i="14"/>
  <c r="BB39" i="14"/>
  <c r="BA39" i="14"/>
  <c r="AX39" i="14"/>
  <c r="AT39" i="14"/>
  <c r="AS39" i="14"/>
  <c r="AL39" i="14"/>
  <c r="AK39" i="14"/>
  <c r="CF39" i="14"/>
  <c r="CE39" i="14"/>
  <c r="CC39" i="14"/>
  <c r="BX39" i="14"/>
  <c r="BW39" i="14"/>
  <c r="BV39" i="14"/>
  <c r="BU39" i="14"/>
  <c r="BP39" i="14"/>
  <c r="BO39" i="14"/>
  <c r="BM39" i="14"/>
  <c r="BH39" i="14"/>
  <c r="BG39" i="14"/>
  <c r="BE39" i="14"/>
  <c r="AZ39" i="14"/>
  <c r="AY39" i="14"/>
  <c r="AW39" i="14"/>
  <c r="AR39" i="14"/>
  <c r="AQ39" i="14"/>
  <c r="AP39" i="14"/>
  <c r="AO39" i="14"/>
  <c r="AJ39" i="14"/>
  <c r="AI39" i="14"/>
  <c r="AH39" i="14"/>
  <c r="CB39" i="14"/>
  <c r="BT39" i="14"/>
  <c r="BL39" i="14"/>
  <c r="BD39" i="14"/>
  <c r="AV39" i="14"/>
  <c r="AN39" i="14"/>
  <c r="BE35" i="14"/>
  <c r="AZ35" i="14"/>
  <c r="AW35" i="14"/>
  <c r="AO35" i="14"/>
  <c r="BJ34" i="14"/>
  <c r="BE34" i="14"/>
  <c r="BB34" i="14"/>
  <c r="AW34" i="14"/>
  <c r="AT34" i="14"/>
  <c r="AT35" i="14" s="1"/>
  <c r="AO34" i="14"/>
  <c r="AL34" i="14"/>
  <c r="AL35" i="14" s="1"/>
  <c r="BJ33" i="14"/>
  <c r="BI33" i="14"/>
  <c r="BG33" i="14"/>
  <c r="BE33" i="14"/>
  <c r="BB33" i="14"/>
  <c r="BA33" i="14"/>
  <c r="AY33" i="14"/>
  <c r="AW33" i="14"/>
  <c r="AT33" i="14"/>
  <c r="AS33" i="14"/>
  <c r="AQ33" i="14"/>
  <c r="AO33" i="14"/>
  <c r="AL33" i="14"/>
  <c r="AK33" i="14"/>
  <c r="AI33" i="14"/>
  <c r="BH34" i="14"/>
  <c r="BH35" i="14" s="1"/>
  <c r="AZ34" i="14"/>
  <c r="AR34" i="14"/>
  <c r="AR35" i="14" s="1"/>
  <c r="AJ34" i="14"/>
  <c r="AJ35" i="14" s="1"/>
  <c r="BD34" i="14"/>
  <c r="AV34" i="14"/>
  <c r="AN34" i="14"/>
  <c r="BK34" i="14"/>
  <c r="BI34" i="14"/>
  <c r="BI35" i="14" s="1"/>
  <c r="BG34" i="14"/>
  <c r="BG35" i="14" s="1"/>
  <c r="BF34" i="14"/>
  <c r="BC34" i="14"/>
  <c r="BA34" i="14"/>
  <c r="BA35" i="14" s="1"/>
  <c r="AY34" i="14"/>
  <c r="AX34" i="14"/>
  <c r="AU34" i="14"/>
  <c r="AS34" i="14"/>
  <c r="AS35" i="14" s="1"/>
  <c r="AQ34" i="14"/>
  <c r="AQ35" i="14" s="1"/>
  <c r="AP34" i="14"/>
  <c r="AM34" i="14"/>
  <c r="AK34" i="14"/>
  <c r="AK35" i="14" s="1"/>
  <c r="AI34" i="14"/>
  <c r="AH34" i="14"/>
  <c r="BK33" i="14"/>
  <c r="BH33" i="14"/>
  <c r="BF33" i="14"/>
  <c r="BD33" i="14"/>
  <c r="BC33" i="14"/>
  <c r="AZ33" i="14"/>
  <c r="AX33" i="14"/>
  <c r="AV33" i="14"/>
  <c r="AU33" i="14"/>
  <c r="AR33" i="14"/>
  <c r="AP33" i="14"/>
  <c r="AN33" i="14"/>
  <c r="AM33" i="14"/>
  <c r="AJ33" i="14"/>
  <c r="AH33" i="14"/>
  <c r="BL20" i="14"/>
  <c r="BG20" i="14"/>
  <c r="BE20" i="14"/>
  <c r="BT19" i="14"/>
  <c r="BT20" i="14" s="1"/>
  <c r="BR19" i="14"/>
  <c r="BR20" i="14" s="1"/>
  <c r="BQ19" i="14"/>
  <c r="BQ20" i="14" s="1"/>
  <c r="BL19" i="14"/>
  <c r="BJ19" i="14"/>
  <c r="BJ20" i="14" s="1"/>
  <c r="BD19" i="14"/>
  <c r="BD20" i="14" s="1"/>
  <c r="BB19" i="14"/>
  <c r="BB20" i="14" s="1"/>
  <c r="BA19" i="14"/>
  <c r="BA20" i="14" s="1"/>
  <c r="BI19" i="14"/>
  <c r="BI20" i="14" s="1"/>
  <c r="BO19" i="14"/>
  <c r="BO20" i="14" s="1"/>
  <c r="BN19" i="14"/>
  <c r="BN20" i="14" s="1"/>
  <c r="BG19" i="14"/>
  <c r="BF19" i="14"/>
  <c r="BF20" i="14" s="1"/>
  <c r="BE19" i="14"/>
  <c r="BX12" i="14"/>
  <c r="BH12" i="14"/>
  <c r="AW12" i="14"/>
  <c r="AR12" i="14"/>
  <c r="CB11" i="14"/>
  <c r="CB12" i="14" s="1"/>
  <c r="BR11" i="14"/>
  <c r="BR12" i="14" s="1"/>
  <c r="BM11" i="14"/>
  <c r="BM12" i="14" s="1"/>
  <c r="BG11" i="14"/>
  <c r="BG12" i="14" s="1"/>
  <c r="BC11" i="14"/>
  <c r="BC12" i="14" s="1"/>
  <c r="AV11" i="14"/>
  <c r="AV12" i="14" s="1"/>
  <c r="AL11" i="14"/>
  <c r="AL12" i="14" s="1"/>
  <c r="CH11" i="14"/>
  <c r="CH12" i="14" s="1"/>
  <c r="BZ11" i="14"/>
  <c r="BZ12" i="14" s="1"/>
  <c r="BJ11" i="14"/>
  <c r="BJ12" i="14" s="1"/>
  <c r="BB11" i="14"/>
  <c r="BB12" i="14" s="1"/>
  <c r="AT11" i="14"/>
  <c r="AT12" i="14" s="1"/>
  <c r="CE11" i="14"/>
  <c r="CE12" i="14" s="1"/>
  <c r="BW11" i="14"/>
  <c r="BW12" i="14" s="1"/>
  <c r="BO11" i="14"/>
  <c r="BO12" i="14" s="1"/>
  <c r="AY11" i="14"/>
  <c r="AY12" i="14" s="1"/>
  <c r="AQ11" i="14"/>
  <c r="AQ12" i="14" s="1"/>
  <c r="AI11" i="14"/>
  <c r="AI12" i="14" s="1"/>
  <c r="BT11" i="14"/>
  <c r="BT12" i="14" s="1"/>
  <c r="BL11" i="14"/>
  <c r="BL12" i="14" s="1"/>
  <c r="BD11" i="14"/>
  <c r="BD12" i="14" s="1"/>
  <c r="AN11" i="14"/>
  <c r="AN12" i="14" s="1"/>
  <c r="CG11" i="14"/>
  <c r="CG12" i="14" s="1"/>
  <c r="CF11" i="14"/>
  <c r="CF12" i="14" s="1"/>
  <c r="CD11" i="14"/>
  <c r="CD12" i="14" s="1"/>
  <c r="CC11" i="14"/>
  <c r="CC12" i="14" s="1"/>
  <c r="CA11" i="14"/>
  <c r="CA12" i="14" s="1"/>
  <c r="BY11" i="14"/>
  <c r="BY12" i="14" s="1"/>
  <c r="BX11" i="14"/>
  <c r="BV11" i="14"/>
  <c r="BV12" i="14" s="1"/>
  <c r="BU11" i="14"/>
  <c r="BU12" i="14" s="1"/>
  <c r="BS11" i="14"/>
  <c r="BS12" i="14" s="1"/>
  <c r="BQ11" i="14"/>
  <c r="BQ12" i="14" s="1"/>
  <c r="BP11" i="14"/>
  <c r="BP12" i="14" s="1"/>
  <c r="BN11" i="14"/>
  <c r="BN12" i="14" s="1"/>
  <c r="BK11" i="14"/>
  <c r="BK12" i="14" s="1"/>
  <c r="BI11" i="14"/>
  <c r="BI12" i="14" s="1"/>
  <c r="BH11" i="14"/>
  <c r="BF11" i="14"/>
  <c r="BE11" i="14"/>
  <c r="BE12" i="14" s="1"/>
  <c r="BA11" i="14"/>
  <c r="BA12" i="14" s="1"/>
  <c r="AZ11" i="14"/>
  <c r="AZ12" i="14" s="1"/>
  <c r="AX11" i="14"/>
  <c r="AX12" i="14" s="1"/>
  <c r="AW11" i="14"/>
  <c r="AU11" i="14"/>
  <c r="AU12" i="14" s="1"/>
  <c r="AS11" i="14"/>
  <c r="AS12" i="14" s="1"/>
  <c r="AR11" i="14"/>
  <c r="AP11" i="14"/>
  <c r="AP12" i="14" s="1"/>
  <c r="AO11" i="14"/>
  <c r="AO12" i="14" s="1"/>
  <c r="AM11" i="14"/>
  <c r="AM12" i="14" s="1"/>
  <c r="AK11" i="14"/>
  <c r="AK12" i="14" s="1"/>
  <c r="AJ11" i="14"/>
  <c r="AJ12" i="14" s="1"/>
  <c r="AH11" i="14"/>
  <c r="BF12" i="14"/>
  <c r="AH12" i="14"/>
  <c r="BL95" i="13"/>
  <c r="BH95" i="13"/>
  <c r="BL85" i="13"/>
  <c r="BH85" i="13"/>
  <c r="BL55" i="13"/>
  <c r="CB101" i="12"/>
  <c r="BR101" i="12"/>
  <c r="BN100" i="12"/>
  <c r="BC99" i="12"/>
  <c r="AR98" i="12"/>
  <c r="CH96" i="12"/>
  <c r="BY96" i="12"/>
  <c r="CH92" i="12"/>
  <c r="BZ92" i="12"/>
  <c r="BR92" i="12"/>
  <c r="BJ92" i="12"/>
  <c r="BB92" i="12"/>
  <c r="AT92" i="12"/>
  <c r="AL92" i="12"/>
  <c r="CE91" i="12"/>
  <c r="BW91" i="12"/>
  <c r="BO91" i="12"/>
  <c r="BF90" i="12"/>
  <c r="AP90" i="12"/>
  <c r="CA89" i="12"/>
  <c r="BS89" i="12"/>
  <c r="BK89" i="12"/>
  <c r="BC89" i="12"/>
  <c r="AU89" i="12"/>
  <c r="AM89" i="12"/>
  <c r="CF88" i="12"/>
  <c r="BX88" i="12"/>
  <c r="BP88" i="12"/>
  <c r="BH88" i="12"/>
  <c r="AZ88" i="12"/>
  <c r="AR88" i="12"/>
  <c r="AJ88" i="12"/>
  <c r="CC87" i="12"/>
  <c r="BU87" i="12"/>
  <c r="BM87" i="12"/>
  <c r="BE87" i="12"/>
  <c r="AW87" i="12"/>
  <c r="AO87" i="12"/>
  <c r="CH86" i="12"/>
  <c r="BZ86" i="12"/>
  <c r="BR86" i="12"/>
  <c r="BJ86" i="12"/>
  <c r="BB86" i="12"/>
  <c r="AT86" i="12"/>
  <c r="AL86" i="12"/>
  <c r="CB81" i="12"/>
  <c r="AV81" i="12"/>
  <c r="BQ81" i="12"/>
  <c r="AK81" i="12"/>
  <c r="CH81" i="12"/>
  <c r="CF81" i="12"/>
  <c r="CD81" i="12"/>
  <c r="CC81" i="12"/>
  <c r="BZ81" i="12"/>
  <c r="BX81" i="12"/>
  <c r="BV81" i="12"/>
  <c r="BU81" i="12"/>
  <c r="BR81" i="12"/>
  <c r="BP81" i="12"/>
  <c r="BN81" i="12"/>
  <c r="BM81" i="12"/>
  <c r="BJ81" i="12"/>
  <c r="BH81" i="12"/>
  <c r="BF81" i="12"/>
  <c r="BE81" i="12"/>
  <c r="BB81" i="12"/>
  <c r="AZ81" i="12"/>
  <c r="AX81" i="12"/>
  <c r="AW81" i="12"/>
  <c r="AT81" i="12"/>
  <c r="AR81" i="12"/>
  <c r="AP81" i="12"/>
  <c r="AO81" i="12"/>
  <c r="AL81" i="12"/>
  <c r="AJ81" i="12"/>
  <c r="AH81" i="12"/>
  <c r="CF101" i="12"/>
  <c r="BP101" i="12"/>
  <c r="BO101" i="12"/>
  <c r="BN91" i="12"/>
  <c r="BM91" i="12"/>
  <c r="BL91" i="12"/>
  <c r="BO77" i="12"/>
  <c r="BG77" i="12"/>
  <c r="AI77" i="12"/>
  <c r="CH77" i="12"/>
  <c r="CG77" i="12"/>
  <c r="CD77" i="12"/>
  <c r="CB77" i="12"/>
  <c r="BZ77" i="12"/>
  <c r="BY77" i="12"/>
  <c r="BV77" i="12"/>
  <c r="BT77" i="12"/>
  <c r="BR77" i="12"/>
  <c r="BQ77" i="12"/>
  <c r="BN77" i="12"/>
  <c r="BL77" i="12"/>
  <c r="BJ77" i="12"/>
  <c r="BI77" i="12"/>
  <c r="BF77" i="12"/>
  <c r="BD77" i="12"/>
  <c r="BB77" i="12"/>
  <c r="BA77" i="12"/>
  <c r="AX77" i="12"/>
  <c r="AV77" i="12"/>
  <c r="AT77" i="12"/>
  <c r="AS77" i="12"/>
  <c r="AP77" i="12"/>
  <c r="AN77" i="12"/>
  <c r="AL77" i="12"/>
  <c r="AK77" i="12"/>
  <c r="AH77" i="12"/>
  <c r="BR69" i="12"/>
  <c r="BJ69" i="12"/>
  <c r="AL69" i="12"/>
  <c r="CG69" i="12"/>
  <c r="CE69" i="12"/>
  <c r="CC69" i="12"/>
  <c r="CB69" i="12"/>
  <c r="BY69" i="12"/>
  <c r="BW69" i="12"/>
  <c r="BU69" i="12"/>
  <c r="BT69" i="12"/>
  <c r="BQ69" i="12"/>
  <c r="BO69" i="12"/>
  <c r="BM69" i="12"/>
  <c r="BL69" i="12"/>
  <c r="BI69" i="12"/>
  <c r="BG69" i="12"/>
  <c r="BE69" i="12"/>
  <c r="BD69" i="12"/>
  <c r="AY69" i="12"/>
  <c r="AW69" i="12"/>
  <c r="AV69" i="12"/>
  <c r="AQ69" i="12"/>
  <c r="AO69" i="12"/>
  <c r="AN69" i="12"/>
  <c r="AI69" i="12"/>
  <c r="CD65" i="12"/>
  <c r="BF65" i="12"/>
  <c r="AX65" i="12"/>
  <c r="CG65" i="12"/>
  <c r="CF65" i="12"/>
  <c r="BY65" i="12"/>
  <c r="BX65" i="12"/>
  <c r="BQ65" i="12"/>
  <c r="BP65" i="12"/>
  <c r="BI65" i="12"/>
  <c r="BH65" i="12"/>
  <c r="BA65" i="12"/>
  <c r="AZ65" i="12"/>
  <c r="AS65" i="12"/>
  <c r="AR65" i="12"/>
  <c r="AK65" i="12"/>
  <c r="AJ65" i="12"/>
  <c r="CG63" i="12"/>
  <c r="CD63" i="12"/>
  <c r="CC63" i="12"/>
  <c r="CB63" i="12"/>
  <c r="BY63" i="12"/>
  <c r="BV63" i="12"/>
  <c r="BU63" i="12"/>
  <c r="BT63" i="12"/>
  <c r="BQ63" i="12"/>
  <c r="BN63" i="12"/>
  <c r="BM63" i="12"/>
  <c r="BL63" i="12"/>
  <c r="BF63" i="12"/>
  <c r="AX63" i="12"/>
  <c r="AP63"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CH41" i="12"/>
  <c r="CG41" i="12"/>
  <c r="CD41" i="12"/>
  <c r="BZ41" i="12"/>
  <c r="BV41" i="12"/>
  <c r="BR41" i="12"/>
  <c r="BQ41" i="12"/>
  <c r="BN41" i="12"/>
  <c r="BJ41" i="12"/>
  <c r="BI41" i="12"/>
  <c r="BF41" i="12"/>
  <c r="BB41" i="12"/>
  <c r="BA41" i="12"/>
  <c r="AX41" i="12"/>
  <c r="AT41" i="12"/>
  <c r="AS41" i="12"/>
  <c r="AP41" i="12"/>
  <c r="AL41" i="12"/>
  <c r="AH41" i="12"/>
  <c r="CE40" i="12"/>
  <c r="CA40" i="12"/>
  <c r="BW40" i="12"/>
  <c r="BV40" i="12"/>
  <c r="BS40" i="12"/>
  <c r="BO40" i="12"/>
  <c r="BK40" i="12"/>
  <c r="BG40" i="12"/>
  <c r="BF40" i="12"/>
  <c r="BC40" i="12"/>
  <c r="AY40" i="12"/>
  <c r="AX40" i="12"/>
  <c r="AU40" i="12"/>
  <c r="AQ40" i="12"/>
  <c r="AP40" i="12"/>
  <c r="AM40" i="12"/>
  <c r="AI40" i="12"/>
  <c r="AI99" i="12" s="1"/>
  <c r="AH40" i="12"/>
  <c r="CF39" i="12"/>
  <c r="CB39" i="12"/>
  <c r="BX39" i="12"/>
  <c r="BT39" i="12"/>
  <c r="BP39" i="12"/>
  <c r="BL39" i="12"/>
  <c r="BK39" i="12"/>
  <c r="BH39" i="12"/>
  <c r="BD39" i="12"/>
  <c r="AZ39" i="12"/>
  <c r="AV39" i="12"/>
  <c r="AU39" i="12"/>
  <c r="AR39" i="12"/>
  <c r="AN39" i="12"/>
  <c r="AJ39" i="12"/>
  <c r="CG38" i="12"/>
  <c r="CF38" i="12"/>
  <c r="CC38" i="12"/>
  <c r="BY38" i="12"/>
  <c r="BX38" i="12"/>
  <c r="BU38" i="12"/>
  <c r="BQ38" i="12"/>
  <c r="BM38" i="12"/>
  <c r="BI38" i="12"/>
  <c r="BE38" i="12"/>
  <c r="BE97" i="12" s="1"/>
  <c r="BA38" i="12"/>
  <c r="AZ38" i="12"/>
  <c r="AW38" i="12"/>
  <c r="AW97" i="12" s="1"/>
  <c r="AS38" i="12"/>
  <c r="AO38" i="12"/>
  <c r="AO97" i="12" s="1"/>
  <c r="AK38" i="12"/>
  <c r="AJ38" i="12"/>
  <c r="CH37" i="12"/>
  <c r="CG37" i="12"/>
  <c r="CG96" i="12" s="1"/>
  <c r="CD37" i="12"/>
  <c r="CC37" i="12"/>
  <c r="BZ37" i="12"/>
  <c r="BZ102" i="12" s="1"/>
  <c r="BY37" i="12"/>
  <c r="BV37" i="12"/>
  <c r="BU37" i="12"/>
  <c r="BR37" i="12"/>
  <c r="BR102" i="12" s="1"/>
  <c r="BQ37" i="12"/>
  <c r="BQ102" i="12" s="1"/>
  <c r="BN37" i="12"/>
  <c r="BM37" i="12"/>
  <c r="BJ37" i="12"/>
  <c r="BJ102" i="12" s="1"/>
  <c r="BI37" i="12"/>
  <c r="BI102" i="12" s="1"/>
  <c r="BF37" i="12"/>
  <c r="BE37" i="12"/>
  <c r="AX37" i="12"/>
  <c r="AW37" i="12"/>
  <c r="AW96" i="12" s="1"/>
  <c r="AP37" i="12"/>
  <c r="AO37" i="12"/>
  <c r="AH37" i="12"/>
  <c r="CB31" i="12"/>
  <c r="CA31" i="12"/>
  <c r="BT31" i="12"/>
  <c r="BS31" i="12"/>
  <c r="BL31" i="12"/>
  <c r="BL32" i="12" s="1"/>
  <c r="BD31" i="12"/>
  <c r="AV31" i="12"/>
  <c r="AU31" i="12"/>
  <c r="AN31" i="12"/>
  <c r="AM31" i="12"/>
  <c r="BH38" i="12"/>
  <c r="BN23" i="12"/>
  <c r="BG23" i="12"/>
  <c r="BF23" i="12"/>
  <c r="BU15" i="12"/>
  <c r="BN15" i="12"/>
  <c r="BM15" i="12"/>
  <c r="CE11" i="12"/>
  <c r="BW11" i="12"/>
  <c r="BO11" i="12"/>
  <c r="BG11" i="12"/>
  <c r="AY11" i="12"/>
  <c r="AQ11" i="12"/>
  <c r="AI11" i="12"/>
  <c r="CH90" i="12"/>
  <c r="CG90" i="12"/>
  <c r="CC90" i="12"/>
  <c r="BZ90" i="12"/>
  <c r="BY90" i="12"/>
  <c r="BU90" i="12"/>
  <c r="BR90" i="12"/>
  <c r="BQ90" i="12"/>
  <c r="BO41" i="12"/>
  <c r="BM90" i="12"/>
  <c r="BG41" i="12"/>
  <c r="AY41" i="12"/>
  <c r="AW90" i="12"/>
  <c r="AQ41" i="12"/>
  <c r="AO90" i="12"/>
  <c r="AI41" i="12"/>
  <c r="CH89" i="12"/>
  <c r="CE89" i="12"/>
  <c r="BZ89" i="12"/>
  <c r="BW89" i="12"/>
  <c r="BV89" i="12"/>
  <c r="BR89" i="12"/>
  <c r="BO89" i="12"/>
  <c r="BN89" i="12"/>
  <c r="BJ89" i="12"/>
  <c r="BG89" i="12"/>
  <c r="BF89" i="12"/>
  <c r="BD40" i="12"/>
  <c r="BB89" i="12"/>
  <c r="AV40" i="12"/>
  <c r="AN40" i="12"/>
  <c r="CG39" i="12"/>
  <c r="BY39" i="12"/>
  <c r="AS39" i="12"/>
  <c r="AK39" i="12"/>
  <c r="CD38" i="12"/>
  <c r="BV38" i="12"/>
  <c r="BN38" i="12"/>
  <c r="BI87" i="12"/>
  <c r="BA87" i="12"/>
  <c r="AZ87" i="12"/>
  <c r="AS87" i="12"/>
  <c r="AR87" i="12"/>
  <c r="AK87" i="12"/>
  <c r="AJ87" i="12"/>
  <c r="AH38" i="12"/>
  <c r="CG92" i="12"/>
  <c r="CB37" i="12"/>
  <c r="CA37" i="12"/>
  <c r="BT37" i="12"/>
  <c r="BS37" i="12"/>
  <c r="BQ92" i="12"/>
  <c r="BL37" i="12"/>
  <c r="BK37" i="12"/>
  <c r="BI92" i="12"/>
  <c r="BD37" i="12"/>
  <c r="BC37" i="12"/>
  <c r="BA92" i="12"/>
  <c r="AX92" i="12"/>
  <c r="AS92" i="12"/>
  <c r="AP92" i="12"/>
  <c r="AO92" i="12"/>
  <c r="AK92" i="12"/>
  <c r="AH92" i="12"/>
  <c r="BW147" i="9"/>
  <c r="BL146" i="9"/>
  <c r="BK143" i="9"/>
  <c r="CB137" i="9"/>
  <c r="BT137" i="9"/>
  <c r="BL137" i="9"/>
  <c r="BD137" i="9"/>
  <c r="AV137" i="9"/>
  <c r="AN137" i="9"/>
  <c r="BR116" i="9"/>
  <c r="BJ116" i="9"/>
  <c r="BB116" i="9"/>
  <c r="AL116" i="9"/>
  <c r="BG116" i="9"/>
  <c r="CF116" i="9"/>
  <c r="CF115" i="9" s="1"/>
  <c r="BX116" i="9"/>
  <c r="BX115" i="9" s="1"/>
  <c r="BP116" i="9"/>
  <c r="BP115" i="9" s="1"/>
  <c r="BL116" i="9"/>
  <c r="BK116" i="9"/>
  <c r="BH116" i="9"/>
  <c r="BD116" i="9"/>
  <c r="AZ116" i="9"/>
  <c r="AV116" i="9"/>
  <c r="AR116" i="9"/>
  <c r="AN116" i="9"/>
  <c r="AM116" i="9"/>
  <c r="AJ116" i="9"/>
  <c r="AJ115" i="9" s="1"/>
  <c r="BH115" i="9"/>
  <c r="CG101" i="9"/>
  <c r="CF101" i="9"/>
  <c r="BY101" i="9"/>
  <c r="BX101" i="9"/>
  <c r="BU101" i="9"/>
  <c r="BQ101" i="9"/>
  <c r="BP101" i="9"/>
  <c r="BK101" i="9"/>
  <c r="BI101" i="9"/>
  <c r="BH101" i="9"/>
  <c r="BG101" i="9"/>
  <c r="BA101" i="9"/>
  <c r="AZ101" i="9"/>
  <c r="AY101" i="9"/>
  <c r="AR101" i="9"/>
  <c r="AQ101" i="9"/>
  <c r="AK101" i="9"/>
  <c r="AJ101" i="9"/>
  <c r="AI101" i="9"/>
  <c r="BT101" i="9"/>
  <c r="AM101" i="9"/>
  <c r="CC96" i="9"/>
  <c r="AO96" i="9"/>
  <c r="CF96" i="9"/>
  <c r="CB96" i="9"/>
  <c r="CA96" i="9"/>
  <c r="BX96" i="9"/>
  <c r="BT96" i="9"/>
  <c r="BP96" i="9"/>
  <c r="BL96" i="9"/>
  <c r="BH96" i="9"/>
  <c r="BD96" i="9"/>
  <c r="AZ96" i="9"/>
  <c r="AV96" i="9"/>
  <c r="AU96" i="9"/>
  <c r="AR96" i="9"/>
  <c r="AN96" i="9"/>
  <c r="AJ96" i="9"/>
  <c r="BH143" i="9"/>
  <c r="CB83" i="9"/>
  <c r="AV83" i="9"/>
  <c r="CG83" i="9"/>
  <c r="CC83" i="9"/>
  <c r="BY83" i="9"/>
  <c r="BU83" i="9"/>
  <c r="BT83" i="9"/>
  <c r="BQ83" i="9"/>
  <c r="BM83" i="9"/>
  <c r="BL83" i="9"/>
  <c r="BI83" i="9"/>
  <c r="BE83" i="9"/>
  <c r="BD83" i="9"/>
  <c r="BA83" i="9"/>
  <c r="AW83" i="9"/>
  <c r="AS83" i="9"/>
  <c r="AO83" i="9"/>
  <c r="AN83" i="9"/>
  <c r="AK83" i="9"/>
  <c r="CB72" i="9"/>
  <c r="CA72" i="9"/>
  <c r="BS72" i="9"/>
  <c r="AL54" i="9"/>
  <c r="CE54" i="9"/>
  <c r="CA54" i="9"/>
  <c r="BW54" i="9"/>
  <c r="BS54" i="9"/>
  <c r="BO54" i="9"/>
  <c r="BN54" i="9"/>
  <c r="BK54" i="9"/>
  <c r="BG54" i="9"/>
  <c r="BC54" i="9"/>
  <c r="AY54" i="9"/>
  <c r="AU54" i="9"/>
  <c r="AQ54" i="9"/>
  <c r="AM54" i="9"/>
  <c r="AI54" i="9"/>
  <c r="CE49" i="9"/>
  <c r="CA49" i="9"/>
  <c r="BW49" i="9"/>
  <c r="BV49" i="9"/>
  <c r="BO49" i="9"/>
  <c r="BN49" i="9"/>
  <c r="BK49" i="9"/>
  <c r="BH49" i="9"/>
  <c r="BG49" i="9"/>
  <c r="BC49" i="9"/>
  <c r="AY49" i="9"/>
  <c r="AX49" i="9"/>
  <c r="AQ49" i="9"/>
  <c r="AP49" i="9"/>
  <c r="AJ49" i="9"/>
  <c r="AI49" i="9"/>
  <c r="BP44" i="9"/>
  <c r="CG44" i="9"/>
  <c r="CF44" i="9"/>
  <c r="CC44" i="9"/>
  <c r="BY44" i="9"/>
  <c r="BX44" i="9"/>
  <c r="BQ44" i="9"/>
  <c r="BM44" i="9"/>
  <c r="BI44" i="9"/>
  <c r="BG44" i="9"/>
  <c r="BE44" i="9"/>
  <c r="BA44" i="9"/>
  <c r="AZ44" i="9"/>
  <c r="AW44" i="9"/>
  <c r="AS44" i="9"/>
  <c r="AR44" i="9"/>
  <c r="AK44" i="9"/>
  <c r="AJ44" i="9"/>
  <c r="CD37" i="9"/>
  <c r="CA37" i="9"/>
  <c r="BV37" i="9"/>
  <c r="BS37" i="9"/>
  <c r="BQ37" i="9"/>
  <c r="BO37" i="9"/>
  <c r="CG24" i="9"/>
  <c r="CF24" i="9"/>
  <c r="CD24" i="9"/>
  <c r="BX24" i="10"/>
  <c r="BP24" i="10"/>
  <c r="BH24" i="9"/>
  <c r="AZ24" i="9"/>
  <c r="AR24" i="9"/>
  <c r="AJ24" i="9"/>
  <c r="CA24" i="9"/>
  <c r="BV24" i="9"/>
  <c r="BS24" i="9"/>
  <c r="BN24" i="9"/>
  <c r="BF24" i="9"/>
  <c r="AX24" i="9"/>
  <c r="AU24" i="9"/>
  <c r="AP24" i="9"/>
  <c r="AM24" i="9"/>
  <c r="AH24" i="9"/>
  <c r="BD146" i="9"/>
  <c r="CE137" i="9"/>
  <c r="CA137" i="9"/>
  <c r="BK137" i="9"/>
  <c r="BC137" i="9"/>
  <c r="AU137" i="9"/>
  <c r="AR137" i="9"/>
  <c r="AM137" i="9"/>
  <c r="AI137" i="9"/>
  <c r="CI5" i="9"/>
  <c r="CC72" i="7"/>
  <c r="BQ72" i="7"/>
  <c r="BF63" i="7"/>
  <c r="AV63" i="7"/>
  <c r="AT63" i="7"/>
  <c r="AH63" i="7"/>
  <c r="E63" i="7"/>
  <c r="BO63" i="7"/>
  <c r="BV41" i="7"/>
  <c r="BU41" i="7"/>
  <c r="BJ41" i="7"/>
  <c r="AW41" i="7"/>
  <c r="J41" i="7"/>
  <c r="I41" i="7"/>
  <c r="CC41" i="7"/>
  <c r="BP41" i="7"/>
  <c r="AO41" i="7"/>
  <c r="AC41" i="7"/>
  <c r="Q41" i="7"/>
  <c r="D41" i="7"/>
  <c r="BQ29" i="7"/>
  <c r="CD22" i="7"/>
  <c r="BP22" i="7"/>
  <c r="BK22" i="7"/>
  <c r="AQ22" i="7"/>
  <c r="AM22" i="7"/>
  <c r="R22" i="7"/>
  <c r="D22" i="7"/>
  <c r="BJ22" i="7"/>
  <c r="AK22" i="7"/>
  <c r="W22" i="7"/>
  <c r="AJ11" i="7"/>
  <c r="CC11" i="7"/>
  <c r="AP11" i="7"/>
  <c r="Q11" i="7"/>
  <c r="BI11" i="7"/>
  <c r="CE101" i="6"/>
  <c r="CH101" i="6"/>
  <c r="CD101" i="6"/>
  <c r="CG101" i="6"/>
  <c r="CF101" i="6"/>
  <c r="CC101" i="6"/>
  <c r="CB101" i="6"/>
  <c r="CH92" i="6"/>
  <c r="CG92" i="6"/>
  <c r="CF92" i="6"/>
  <c r="CE92" i="6"/>
  <c r="CD92"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CE91" i="6"/>
  <c r="CD91" i="6"/>
  <c r="CC91" i="6"/>
  <c r="BZ91" i="6"/>
  <c r="BY91" i="6"/>
  <c r="BU91" i="6"/>
  <c r="BN91" i="6"/>
  <c r="BM91" i="6"/>
  <c r="CH90" i="6"/>
  <c r="CC90" i="6"/>
  <c r="BU90" i="6"/>
  <c r="BM90" i="6"/>
  <c r="BK90" i="6"/>
  <c r="BH90" i="6"/>
  <c r="BG90" i="6"/>
  <c r="BE90" i="6"/>
  <c r="BD90" i="6"/>
  <c r="BC90" i="6"/>
  <c r="AZ90" i="6"/>
  <c r="AY90" i="6"/>
  <c r="AW90" i="6"/>
  <c r="AV90" i="6"/>
  <c r="AU90" i="6"/>
  <c r="AY89" i="6"/>
  <c r="AX89" i="6"/>
  <c r="CE88" i="6"/>
  <c r="BZ88" i="6"/>
  <c r="AJ82" i="6"/>
  <c r="D82" i="6"/>
  <c r="BY72" i="6"/>
  <c r="BU72" i="7"/>
  <c r="CE72" i="7"/>
  <c r="CA72" i="7"/>
  <c r="BW72" i="7"/>
  <c r="BQ72" i="6"/>
  <c r="CE72" i="6"/>
  <c r="BU72" i="6"/>
  <c r="BT72" i="6"/>
  <c r="BZ63" i="6"/>
  <c r="BY63" i="7"/>
  <c r="BM63" i="7"/>
  <c r="BA63" i="7"/>
  <c r="AT63" i="6"/>
  <c r="N63" i="6"/>
  <c r="M63" i="7"/>
  <c r="CE63" i="7"/>
  <c r="CB63" i="7"/>
  <c r="BX63" i="7"/>
  <c r="BW63" i="7"/>
  <c r="BT63" i="7"/>
  <c r="BS63" i="7"/>
  <c r="BL63" i="7"/>
  <c r="BK63" i="7"/>
  <c r="BG63" i="7"/>
  <c r="BD63" i="7"/>
  <c r="BC63" i="7"/>
  <c r="AY63" i="7"/>
  <c r="AW63" i="7"/>
  <c r="AU63" i="7"/>
  <c r="AR63" i="7"/>
  <c r="AQ63" i="7"/>
  <c r="AO63" i="7"/>
  <c r="AN63" i="6"/>
  <c r="AM63" i="7"/>
  <c r="AI63" i="7"/>
  <c r="AF63" i="7"/>
  <c r="AE63" i="7"/>
  <c r="AA63" i="7"/>
  <c r="Y63" i="7"/>
  <c r="X63" i="7"/>
  <c r="W63" i="7"/>
  <c r="S63" i="7"/>
  <c r="P63" i="7"/>
  <c r="L63" i="7"/>
  <c r="K63" i="7"/>
  <c r="H63" i="7"/>
  <c r="G63" i="7"/>
  <c r="CH63" i="6"/>
  <c r="CD63" i="6"/>
  <c r="CB63" i="6"/>
  <c r="BW63" i="6"/>
  <c r="BV63" i="6"/>
  <c r="BR63" i="6"/>
  <c r="BN63" i="6"/>
  <c r="BL63" i="6"/>
  <c r="BJ63" i="6"/>
  <c r="BG63" i="6"/>
  <c r="BF63" i="6"/>
  <c r="BC63" i="6"/>
  <c r="BB63" i="6"/>
  <c r="AX63" i="6"/>
  <c r="AV63" i="6"/>
  <c r="AR63" i="6"/>
  <c r="AQ63" i="6"/>
  <c r="AP63" i="6"/>
  <c r="AL63" i="6"/>
  <c r="AH63" i="6"/>
  <c r="AF63" i="6"/>
  <c r="AD63" i="6"/>
  <c r="AA63" i="6"/>
  <c r="Z63" i="6"/>
  <c r="W63" i="6"/>
  <c r="V63" i="6"/>
  <c r="R63" i="6"/>
  <c r="P63" i="6"/>
  <c r="L63" i="6"/>
  <c r="K63" i="6"/>
  <c r="J63" i="6"/>
  <c r="F63" i="6"/>
  <c r="BA89" i="6"/>
  <c r="CH46" i="6"/>
  <c r="CG46" i="6"/>
  <c r="CF46" i="6"/>
  <c r="CE46" i="6"/>
  <c r="CC46" i="6"/>
  <c r="CB46" i="6"/>
  <c r="BY46" i="6"/>
  <c r="BX46" i="6"/>
  <c r="BW46" i="6"/>
  <c r="BV46" i="6"/>
  <c r="BU46" i="6"/>
  <c r="BT46" i="6"/>
  <c r="BS46" i="6"/>
  <c r="BR46" i="6"/>
  <c r="BQ46" i="6"/>
  <c r="BP46" i="6"/>
  <c r="BO46" i="6"/>
  <c r="BN46" i="6"/>
  <c r="BM46" i="6"/>
  <c r="BL46" i="6"/>
  <c r="CE41" i="6"/>
  <c r="BX41" i="7"/>
  <c r="BS41" i="6"/>
  <c r="BH41" i="7"/>
  <c r="BG41" i="6"/>
  <c r="BC41" i="6"/>
  <c r="AY41" i="6"/>
  <c r="AS41" i="6"/>
  <c r="AJ41" i="7"/>
  <c r="AB41" i="7"/>
  <c r="S41" i="6"/>
  <c r="L41" i="7"/>
  <c r="G41" i="6"/>
  <c r="CH41" i="6"/>
  <c r="CF41" i="7"/>
  <c r="CD41" i="6"/>
  <c r="BZ41" i="6"/>
  <c r="BV41" i="6"/>
  <c r="BR41" i="6"/>
  <c r="BN41" i="6"/>
  <c r="BM41" i="7"/>
  <c r="BJ41" i="6"/>
  <c r="BI41" i="6"/>
  <c r="BF41" i="6"/>
  <c r="BE41" i="7"/>
  <c r="BD41" i="7"/>
  <c r="BB41" i="6"/>
  <c r="AZ41" i="7"/>
  <c r="AX41" i="6"/>
  <c r="AT41" i="6"/>
  <c r="AR41" i="7"/>
  <c r="AQ41" i="7"/>
  <c r="AP41" i="6"/>
  <c r="AN41" i="6"/>
  <c r="AL41" i="6"/>
  <c r="AH41" i="6"/>
  <c r="AG41" i="7"/>
  <c r="AD41" i="6"/>
  <c r="AC41" i="6"/>
  <c r="Z41" i="6"/>
  <c r="Y41" i="7"/>
  <c r="X41" i="6"/>
  <c r="V41" i="6"/>
  <c r="T41" i="7"/>
  <c r="R41" i="6"/>
  <c r="N41" i="6"/>
  <c r="J41" i="6"/>
  <c r="F41" i="6"/>
  <c r="E41" i="7"/>
  <c r="CG41" i="6"/>
  <c r="CF41" i="6"/>
  <c r="CC41" i="6"/>
  <c r="CB41" i="6"/>
  <c r="CA41" i="6"/>
  <c r="BX41" i="6"/>
  <c r="BW41" i="6"/>
  <c r="BU41" i="6"/>
  <c r="BQ41" i="6"/>
  <c r="BP41" i="6"/>
  <c r="BL41" i="6"/>
  <c r="BK41" i="6"/>
  <c r="BH41" i="6"/>
  <c r="BE41" i="6"/>
  <c r="BA41" i="6"/>
  <c r="AZ41" i="6"/>
  <c r="AW41" i="6"/>
  <c r="AV41" i="6"/>
  <c r="AU41" i="6"/>
  <c r="AR41" i="6"/>
  <c r="AQ41" i="6"/>
  <c r="AO41" i="6"/>
  <c r="AK41" i="6"/>
  <c r="AJ41" i="6"/>
  <c r="AF41" i="6"/>
  <c r="AE41" i="6"/>
  <c r="AB41" i="6"/>
  <c r="Y41" i="6"/>
  <c r="U41" i="6"/>
  <c r="T41" i="6"/>
  <c r="Q41" i="6"/>
  <c r="P41" i="6"/>
  <c r="O41" i="6"/>
  <c r="L41" i="6"/>
  <c r="K41" i="6"/>
  <c r="I41" i="6"/>
  <c r="E41" i="6"/>
  <c r="D41" i="6"/>
  <c r="BW89" i="6"/>
  <c r="CH91" i="6"/>
  <c r="CB91" i="6"/>
  <c r="CB90" i="6" s="1"/>
  <c r="CA91" i="6"/>
  <c r="BW91" i="6"/>
  <c r="BT91" i="6"/>
  <c r="BT90" i="6" s="1"/>
  <c r="BS91" i="6"/>
  <c r="BR91" i="6"/>
  <c r="BO91" i="6"/>
  <c r="BL91" i="6"/>
  <c r="BL90" i="6" s="1"/>
  <c r="CH87" i="6"/>
  <c r="CG29" i="6"/>
  <c r="CD29" i="6"/>
  <c r="BY29" i="6"/>
  <c r="BQ29" i="6"/>
  <c r="BQ82" i="6" s="1"/>
  <c r="CB29" i="6"/>
  <c r="BS29" i="6"/>
  <c r="BM29" i="6"/>
  <c r="CB22" i="6"/>
  <c r="CA22" i="6"/>
  <c r="BS22" i="7"/>
  <c r="AU22" i="7"/>
  <c r="X22" i="6"/>
  <c r="P22" i="6"/>
  <c r="O22" i="6"/>
  <c r="G22" i="7"/>
  <c r="CH22" i="7"/>
  <c r="CG22" i="7"/>
  <c r="CF22" i="7"/>
  <c r="CE22" i="7"/>
  <c r="CD22" i="6"/>
  <c r="BZ22" i="7"/>
  <c r="BY22" i="7"/>
  <c r="BX22" i="7"/>
  <c r="BW22" i="7"/>
  <c r="BV22" i="6"/>
  <c r="BT22" i="7"/>
  <c r="BR22" i="7"/>
  <c r="BQ22" i="7"/>
  <c r="BO22" i="7"/>
  <c r="BN22" i="6"/>
  <c r="BL22" i="7"/>
  <c r="BI22" i="7"/>
  <c r="BH22" i="7"/>
  <c r="BG22" i="7"/>
  <c r="BF22" i="6"/>
  <c r="BB22" i="7"/>
  <c r="BA22" i="7"/>
  <c r="AZ22" i="7"/>
  <c r="AY22" i="7"/>
  <c r="AX22" i="6"/>
  <c r="AT22" i="7"/>
  <c r="AS22" i="7"/>
  <c r="AR22" i="7"/>
  <c r="AQ22" i="6"/>
  <c r="AP22" i="6"/>
  <c r="AN22" i="7"/>
  <c r="AL22" i="7"/>
  <c r="AJ22" i="7"/>
  <c r="AI22" i="6"/>
  <c r="AH22" i="6"/>
  <c r="AF22" i="7"/>
  <c r="AD22" i="7"/>
  <c r="AC22" i="7"/>
  <c r="AB22" i="7"/>
  <c r="AA22" i="7"/>
  <c r="Z22" i="6"/>
  <c r="V22" i="7"/>
  <c r="U22" i="7"/>
  <c r="T22" i="7"/>
  <c r="S22" i="7"/>
  <c r="R22" i="6"/>
  <c r="N22" i="7"/>
  <c r="M22" i="7"/>
  <c r="L22" i="7"/>
  <c r="K22" i="7"/>
  <c r="J22" i="6"/>
  <c r="H22" i="7"/>
  <c r="F22" i="7"/>
  <c r="E22" i="7"/>
  <c r="CH22" i="6"/>
  <c r="CG22" i="6"/>
  <c r="CC22" i="6"/>
  <c r="BY22" i="6"/>
  <c r="BX22" i="6"/>
  <c r="BT22" i="6"/>
  <c r="BS22" i="6"/>
  <c r="BQ22" i="6"/>
  <c r="BP22" i="6"/>
  <c r="BK22" i="6"/>
  <c r="BJ22" i="6"/>
  <c r="BI22" i="6"/>
  <c r="BH22" i="6"/>
  <c r="BG22" i="6"/>
  <c r="BE22" i="6"/>
  <c r="BB22" i="6"/>
  <c r="BA22" i="6"/>
  <c r="AW22" i="6"/>
  <c r="AS22" i="6"/>
  <c r="AR22" i="6"/>
  <c r="AO22" i="6"/>
  <c r="AN22" i="6"/>
  <c r="AM22" i="6"/>
  <c r="AJ22" i="6"/>
  <c r="AE22" i="6"/>
  <c r="AA22" i="6"/>
  <c r="Y22" i="6"/>
  <c r="V22" i="6"/>
  <c r="U22" i="6"/>
  <c r="Q22" i="6"/>
  <c r="M22" i="6"/>
  <c r="L22" i="6"/>
  <c r="H22" i="6"/>
  <c r="G22" i="6"/>
  <c r="E22" i="6"/>
  <c r="D22" i="6"/>
  <c r="CG88" i="6"/>
  <c r="CD82" i="6"/>
  <c r="BY88" i="6"/>
  <c r="BW88" i="6"/>
  <c r="R82" i="6"/>
  <c r="BD82" i="6"/>
  <c r="AS82" i="6"/>
  <c r="AR82" i="6"/>
  <c r="AC82" i="6"/>
  <c r="U82" i="6"/>
  <c r="U10" i="5" s="1"/>
  <c r="T82" i="6"/>
  <c r="M82" i="6"/>
  <c r="L82" i="6"/>
  <c r="CA11" i="6"/>
  <c r="W11" i="6"/>
  <c r="O11" i="6"/>
  <c r="CG11" i="7"/>
  <c r="CF11" i="7"/>
  <c r="CD11" i="6"/>
  <c r="CC11" i="6"/>
  <c r="BY11" i="7"/>
  <c r="BX11" i="7"/>
  <c r="BV11" i="7"/>
  <c r="BU11" i="7"/>
  <c r="BS11" i="7"/>
  <c r="BQ11" i="7"/>
  <c r="BP11" i="7"/>
  <c r="BN11" i="7"/>
  <c r="BM11" i="7"/>
  <c r="BK11" i="7"/>
  <c r="BJ11" i="7"/>
  <c r="BH11" i="7"/>
  <c r="BF11" i="6"/>
  <c r="BE11" i="7"/>
  <c r="BC11" i="6"/>
  <c r="BA11" i="7"/>
  <c r="AZ11" i="7"/>
  <c r="AX11" i="6"/>
  <c r="AW11" i="6"/>
  <c r="AU11" i="7"/>
  <c r="AS11" i="7"/>
  <c r="AR11" i="7"/>
  <c r="AP11" i="6"/>
  <c r="AO11" i="7"/>
  <c r="AM11" i="7"/>
  <c r="AK11" i="7"/>
  <c r="AH11" i="7"/>
  <c r="AG11" i="7"/>
  <c r="AE11" i="7"/>
  <c r="AD11" i="6"/>
  <c r="AC11" i="7"/>
  <c r="AB11" i="7"/>
  <c r="Z11" i="7"/>
  <c r="Y11" i="7"/>
  <c r="W11" i="7"/>
  <c r="U11" i="7"/>
  <c r="T11" i="7"/>
  <c r="R11" i="6"/>
  <c r="Q11" i="6"/>
  <c r="M11" i="7"/>
  <c r="L11" i="7"/>
  <c r="J11" i="7"/>
  <c r="I11" i="7"/>
  <c r="G11" i="7"/>
  <c r="E11" i="7"/>
  <c r="D11" i="7"/>
  <c r="CG11" i="6"/>
  <c r="CF11" i="6"/>
  <c r="CB11" i="6"/>
  <c r="BX11" i="6"/>
  <c r="BS11" i="6"/>
  <c r="BP11" i="6"/>
  <c r="BN11" i="6"/>
  <c r="BM11" i="6"/>
  <c r="BI11" i="6"/>
  <c r="BH11" i="6"/>
  <c r="BE11" i="6"/>
  <c r="BD11" i="6"/>
  <c r="BA11" i="6"/>
  <c r="AZ11" i="6"/>
  <c r="AV11" i="6"/>
  <c r="AR11" i="6"/>
  <c r="AN11" i="6"/>
  <c r="AM11" i="6"/>
  <c r="AH11" i="6"/>
  <c r="AG11" i="6"/>
  <c r="Y11" i="6"/>
  <c r="X11" i="6"/>
  <c r="U11" i="6"/>
  <c r="T11" i="6"/>
  <c r="P11" i="6"/>
  <c r="L11" i="6"/>
  <c r="G11" i="6"/>
  <c r="D11" i="6"/>
  <c r="D10" i="5"/>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BK10" i="4"/>
  <c r="BG10" i="4"/>
  <c r="BC10" i="4"/>
  <c r="AY10" i="4"/>
  <c r="AU10" i="4"/>
  <c r="AQ10" i="4"/>
  <c r="AM10" i="4"/>
  <c r="AD24" i="3"/>
  <c r="AC24" i="3"/>
  <c r="AB24" i="3"/>
  <c r="AA24" i="3"/>
  <c r="Z24" i="3"/>
  <c r="Y24" i="3"/>
  <c r="X24" i="3"/>
  <c r="W24" i="3"/>
  <c r="V24" i="3"/>
  <c r="U24" i="3"/>
  <c r="T24" i="3"/>
  <c r="S24" i="3"/>
  <c r="R24" i="3"/>
  <c r="Q24" i="3"/>
  <c r="P24" i="3"/>
  <c r="O24" i="3"/>
  <c r="N24" i="3"/>
  <c r="M24" i="3"/>
  <c r="L24" i="3"/>
  <c r="K24" i="3"/>
  <c r="J24" i="3"/>
  <c r="I24" i="3"/>
  <c r="H24" i="3"/>
  <c r="G24" i="3"/>
  <c r="F24" i="3"/>
  <c r="E24" i="3"/>
  <c r="AH9" i="3"/>
  <c r="Z9" i="3"/>
  <c r="R9" i="3"/>
  <c r="P9" i="3"/>
  <c r="M9" i="3"/>
  <c r="L9" i="3"/>
  <c r="J9" i="3"/>
  <c r="I9" i="3"/>
  <c r="H9" i="3"/>
  <c r="E9" i="3"/>
  <c r="BQ10" i="5" l="1"/>
  <c r="N11" i="7"/>
  <c r="N11" i="6"/>
  <c r="AT11" i="7"/>
  <c r="AT11" i="6"/>
  <c r="AT80" i="6" s="1"/>
  <c r="BR11" i="6"/>
  <c r="BR11" i="7"/>
  <c r="CD88" i="6"/>
  <c r="BY89" i="6"/>
  <c r="BD10" i="5"/>
  <c r="BB83" i="6"/>
  <c r="I82" i="6"/>
  <c r="Q82" i="6"/>
  <c r="AG82" i="6"/>
  <c r="BM29" i="7"/>
  <c r="BU29" i="7"/>
  <c r="CC29" i="7"/>
  <c r="BO90" i="6"/>
  <c r="AP80" i="6"/>
  <c r="AR81" i="6"/>
  <c r="AT82" i="6"/>
  <c r="BJ83" i="6"/>
  <c r="CE90" i="6"/>
  <c r="AD11" i="7"/>
  <c r="BC22" i="7"/>
  <c r="X41" i="7"/>
  <c r="AG63" i="7"/>
  <c r="BU63" i="7"/>
  <c r="F11" i="6"/>
  <c r="F80" i="6" s="1"/>
  <c r="F11" i="7"/>
  <c r="AL11" i="7"/>
  <c r="AL11" i="6"/>
  <c r="CH11" i="6"/>
  <c r="CH11" i="7"/>
  <c r="R10" i="5"/>
  <c r="AH82" i="6"/>
  <c r="BN82" i="6"/>
  <c r="G83" i="6"/>
  <c r="AU83" i="6"/>
  <c r="BC83" i="6"/>
  <c r="BS83" i="6"/>
  <c r="BN29" i="7"/>
  <c r="BN29" i="6"/>
  <c r="BV29" i="7"/>
  <c r="BV29" i="6"/>
  <c r="BO29" i="6"/>
  <c r="BW29" i="7"/>
  <c r="BW29" i="6"/>
  <c r="CE29" i="6"/>
  <c r="BP91" i="6"/>
  <c r="BP29" i="6"/>
  <c r="BP29" i="7"/>
  <c r="BX91" i="6"/>
  <c r="BX29" i="6"/>
  <c r="BX82" i="6" s="1"/>
  <c r="CF91" i="6"/>
  <c r="CF29" i="6"/>
  <c r="K41" i="7"/>
  <c r="AA41" i="7"/>
  <c r="AI41" i="7"/>
  <c r="BO41" i="7"/>
  <c r="BW41" i="7"/>
  <c r="BS72" i="6"/>
  <c r="BS72" i="7"/>
  <c r="CG72" i="7"/>
  <c r="CG72" i="6"/>
  <c r="BC81" i="6"/>
  <c r="BE82" i="6"/>
  <c r="BW83" i="6"/>
  <c r="BN88" i="6"/>
  <c r="BD22" i="7"/>
  <c r="AY17" i="9"/>
  <c r="AN24" i="10"/>
  <c r="AN24" i="9"/>
  <c r="AV24" i="10"/>
  <c r="AV24" i="9"/>
  <c r="AV138" i="9"/>
  <c r="BD24" i="10"/>
  <c r="BD24" i="9"/>
  <c r="BD138" i="9"/>
  <c r="BL24" i="10"/>
  <c r="BL24" i="9"/>
  <c r="BL138" i="9"/>
  <c r="BT24" i="10"/>
  <c r="BT24" i="9"/>
  <c r="BT138" i="9"/>
  <c r="CB24" i="9"/>
  <c r="CB24" i="10"/>
  <c r="CB138" i="9"/>
  <c r="AI138" i="9"/>
  <c r="AI24" i="9"/>
  <c r="AQ138" i="9"/>
  <c r="AQ24" i="9"/>
  <c r="AY24" i="10"/>
  <c r="AY24" i="9"/>
  <c r="AY138" i="9"/>
  <c r="BG138" i="9"/>
  <c r="BG24" i="9"/>
  <c r="BG78" i="9" s="1"/>
  <c r="BO138" i="9"/>
  <c r="BO24" i="9"/>
  <c r="BW24" i="9"/>
  <c r="BW138" i="9"/>
  <c r="CE138" i="9"/>
  <c r="CE24" i="9"/>
  <c r="AL24" i="9"/>
  <c r="AL78" i="9" s="1"/>
  <c r="AT24" i="9"/>
  <c r="BJ24" i="9"/>
  <c r="BR24" i="9"/>
  <c r="BZ24" i="9"/>
  <c r="BZ78" i="9" s="1"/>
  <c r="CH24" i="9"/>
  <c r="BZ11" i="7"/>
  <c r="BZ11" i="6"/>
  <c r="P82" i="6"/>
  <c r="AV82" i="6"/>
  <c r="CB82" i="6"/>
  <c r="CG87" i="6"/>
  <c r="AG81" i="6"/>
  <c r="BJ90" i="6"/>
  <c r="M10" i="5"/>
  <c r="H83" i="6"/>
  <c r="H80" i="6"/>
  <c r="P83" i="6"/>
  <c r="P80" i="6"/>
  <c r="E83" i="6"/>
  <c r="M83" i="6"/>
  <c r="U83" i="6"/>
  <c r="AC83" i="6"/>
  <c r="AS83" i="6"/>
  <c r="BA83" i="6"/>
  <c r="BI83" i="6"/>
  <c r="BQ83" i="6"/>
  <c r="BY83" i="6"/>
  <c r="CG83" i="6"/>
  <c r="J83" i="6"/>
  <c r="BV83" i="6"/>
  <c r="O81" i="6"/>
  <c r="AE81" i="6"/>
  <c r="AM81" i="6"/>
  <c r="CA81" i="6"/>
  <c r="D63" i="7"/>
  <c r="D63" i="6"/>
  <c r="T63" i="7"/>
  <c r="T63" i="6"/>
  <c r="AB63" i="7"/>
  <c r="AB63" i="6"/>
  <c r="AJ63" i="7"/>
  <c r="AJ63" i="6"/>
  <c r="AZ63" i="7"/>
  <c r="AZ63" i="6"/>
  <c r="BH63" i="7"/>
  <c r="BH63" i="6"/>
  <c r="BP63" i="7"/>
  <c r="BP63" i="6"/>
  <c r="CF63" i="7"/>
  <c r="CF63" i="6"/>
  <c r="BM81" i="6"/>
  <c r="BC11" i="7"/>
  <c r="CD29" i="7"/>
  <c r="AK41" i="7"/>
  <c r="BI63" i="7"/>
  <c r="CE17" i="9"/>
  <c r="BG115" i="9"/>
  <c r="AL115" i="9"/>
  <c r="BB115" i="9"/>
  <c r="BJ115" i="9"/>
  <c r="BR115" i="9"/>
  <c r="AN138" i="9"/>
  <c r="AX83" i="6"/>
  <c r="AM9" i="3"/>
  <c r="I83" i="6"/>
  <c r="Q83" i="6"/>
  <c r="Q80" i="6"/>
  <c r="Y83" i="6"/>
  <c r="AG83" i="6"/>
  <c r="AO83" i="6"/>
  <c r="AW89" i="6"/>
  <c r="AW83" i="6"/>
  <c r="BE89" i="6"/>
  <c r="BE83" i="6"/>
  <c r="BO89" i="6"/>
  <c r="BM83" i="6"/>
  <c r="BU89" i="6"/>
  <c r="BU83" i="6"/>
  <c r="CC89" i="6"/>
  <c r="CC83" i="6"/>
  <c r="H81" i="6"/>
  <c r="P81" i="6"/>
  <c r="X81" i="6"/>
  <c r="AF81" i="6"/>
  <c r="AN81" i="6"/>
  <c r="AV81" i="6"/>
  <c r="BD81" i="6"/>
  <c r="BL81" i="6"/>
  <c r="BT81" i="6"/>
  <c r="CB81" i="6"/>
  <c r="L10" i="5"/>
  <c r="T10" i="5"/>
  <c r="AR10" i="5"/>
  <c r="BX29" i="7"/>
  <c r="CF29" i="7"/>
  <c r="BR90" i="6"/>
  <c r="M41" i="7"/>
  <c r="U41" i="7"/>
  <c r="BA41" i="7"/>
  <c r="BQ41" i="7"/>
  <c r="BY41" i="7"/>
  <c r="CG41" i="7"/>
  <c r="BX81" i="6"/>
  <c r="BO11" i="7"/>
  <c r="AE22" i="7"/>
  <c r="U63" i="7"/>
  <c r="BE17" i="9"/>
  <c r="BM17" i="9"/>
  <c r="AF82" i="6"/>
  <c r="BV82" i="6"/>
  <c r="AJ10" i="5"/>
  <c r="AH83" i="6"/>
  <c r="BU81" i="6"/>
  <c r="S11" i="7"/>
  <c r="AS10" i="5"/>
  <c r="CA90" i="6"/>
  <c r="CG89" i="6"/>
  <c r="K83" i="6"/>
  <c r="V63" i="7"/>
  <c r="AH17" i="9"/>
  <c r="AH145" i="9"/>
  <c r="AP17" i="9"/>
  <c r="AP145" i="9"/>
  <c r="AX17" i="9"/>
  <c r="AX145" i="9"/>
  <c r="BF17" i="9"/>
  <c r="BF145" i="9"/>
  <c r="BN17" i="9"/>
  <c r="BN145" i="9"/>
  <c r="BV17" i="9"/>
  <c r="BV145" i="9"/>
  <c r="CD17" i="9"/>
  <c r="CD145" i="9"/>
  <c r="AN141" i="9"/>
  <c r="AV141" i="9"/>
  <c r="BD141" i="9"/>
  <c r="BL141" i="9"/>
  <c r="BT141" i="9"/>
  <c r="CB141" i="9"/>
  <c r="AL137" i="9"/>
  <c r="AT137" i="9"/>
  <c r="BB137" i="9"/>
  <c r="BJ137" i="9"/>
  <c r="BR137" i="9"/>
  <c r="BZ137" i="9"/>
  <c r="CH137" i="9"/>
  <c r="AO141" i="9"/>
  <c r="BU141" i="9"/>
  <c r="CD10" i="5"/>
  <c r="BV88" i="6"/>
  <c r="BV89" i="6"/>
  <c r="I81" i="6"/>
  <c r="CC81" i="6"/>
  <c r="AI11" i="7"/>
  <c r="BG11" i="7"/>
  <c r="CE11" i="7"/>
  <c r="AC10" i="5"/>
  <c r="BS90" i="6"/>
  <c r="BW86" i="6"/>
  <c r="S83" i="6"/>
  <c r="BG83" i="6"/>
  <c r="CE83" i="6"/>
  <c r="CA72" i="6"/>
  <c r="J80" i="6"/>
  <c r="L81" i="6"/>
  <c r="N82" i="6"/>
  <c r="W83" i="6"/>
  <c r="BW90" i="6"/>
  <c r="BI41" i="7"/>
  <c r="CG63" i="7"/>
  <c r="BB24" i="9"/>
  <c r="V11" i="6"/>
  <c r="V80" i="6" s="1"/>
  <c r="V11" i="7"/>
  <c r="BB11" i="7"/>
  <c r="BB11" i="6"/>
  <c r="H82" i="6"/>
  <c r="X82" i="6"/>
  <c r="AN82" i="6"/>
  <c r="J82" i="6"/>
  <c r="Z82" i="6"/>
  <c r="AP82" i="6"/>
  <c r="AX82" i="6"/>
  <c r="BF82" i="6"/>
  <c r="BY72" i="7"/>
  <c r="BB90" i="6"/>
  <c r="AX80" i="6"/>
  <c r="Q81" i="6"/>
  <c r="AO81" i="6"/>
  <c r="BJ11" i="6"/>
  <c r="AQ11" i="7"/>
  <c r="BW11" i="7"/>
  <c r="BV87" i="6"/>
  <c r="L80" i="6"/>
  <c r="AR80" i="6"/>
  <c r="S81" i="6"/>
  <c r="AA81" i="6"/>
  <c r="AQ81" i="6"/>
  <c r="AY81" i="6"/>
  <c r="CE81" i="6"/>
  <c r="H41" i="7"/>
  <c r="P41" i="7"/>
  <c r="AF41" i="7"/>
  <c r="AV41" i="7"/>
  <c r="BL41" i="7"/>
  <c r="BT41" i="7"/>
  <c r="CB41" i="7"/>
  <c r="BX63" i="6"/>
  <c r="BX87" i="6" s="1"/>
  <c r="W81" i="6"/>
  <c r="Y82" i="6"/>
  <c r="AK83" i="6"/>
  <c r="BK89" i="6"/>
  <c r="I63" i="7"/>
  <c r="AC63" i="7"/>
  <c r="BQ63" i="7"/>
  <c r="CH63" i="7"/>
  <c r="BP89" i="6"/>
  <c r="H11" i="6"/>
  <c r="Z11" i="6"/>
  <c r="AJ11" i="6"/>
  <c r="AS11" i="6"/>
  <c r="BK11" i="6"/>
  <c r="BT11" i="6"/>
  <c r="I22" i="6"/>
  <c r="S22" i="6"/>
  <c r="AB22" i="6"/>
  <c r="AK22" i="6"/>
  <c r="AT22" i="6"/>
  <c r="BC22" i="6"/>
  <c r="BL22" i="6"/>
  <c r="BU22" i="6"/>
  <c r="CE22" i="6"/>
  <c r="CE80" i="6" s="1"/>
  <c r="BT29" i="6"/>
  <c r="BT82" i="6" s="1"/>
  <c r="CC29" i="6"/>
  <c r="CC80" i="6" s="1"/>
  <c r="CE29" i="7"/>
  <c r="W41" i="6"/>
  <c r="AG41" i="6"/>
  <c r="BM41" i="6"/>
  <c r="BM88" i="6"/>
  <c r="BU88" i="6"/>
  <c r="CC88" i="6"/>
  <c r="X63" i="6"/>
  <c r="AI63" i="6"/>
  <c r="BD63" i="6"/>
  <c r="BO63" i="6"/>
  <c r="E63" i="6"/>
  <c r="E80" i="6" s="1"/>
  <c r="M63" i="6"/>
  <c r="U63" i="6"/>
  <c r="AC63" i="6"/>
  <c r="AK63" i="6"/>
  <c r="AS63" i="6"/>
  <c r="BA63" i="6"/>
  <c r="BI63" i="6"/>
  <c r="BQ63" i="6"/>
  <c r="BQ87" i="6" s="1"/>
  <c r="BY63" i="6"/>
  <c r="CG63" i="6"/>
  <c r="CB72" i="6"/>
  <c r="BB80" i="6"/>
  <c r="M81" i="6"/>
  <c r="AI81" i="6"/>
  <c r="AS81" i="6"/>
  <c r="BO81" i="6"/>
  <c r="BY81" i="6"/>
  <c r="E82" i="6"/>
  <c r="AK82" i="6"/>
  <c r="Z83" i="6"/>
  <c r="AL83" i="6"/>
  <c r="AY83" i="6"/>
  <c r="BK83" i="6"/>
  <c r="BO88" i="6"/>
  <c r="CA88" i="6"/>
  <c r="BN89" i="6"/>
  <c r="BN90" i="6"/>
  <c r="BY90" i="6"/>
  <c r="BV91" i="6"/>
  <c r="CG91" i="6"/>
  <c r="R11" i="7"/>
  <c r="CD11" i="7"/>
  <c r="BF22" i="7"/>
  <c r="AL41" i="7"/>
  <c r="AX41" i="7"/>
  <c r="S41" i="7"/>
  <c r="AS41" i="7"/>
  <c r="CE41" i="7"/>
  <c r="J63" i="7"/>
  <c r="AK63" i="7"/>
  <c r="BJ63" i="7"/>
  <c r="BV63" i="7"/>
  <c r="CF72" i="7"/>
  <c r="AZ17" i="9"/>
  <c r="AL146" i="9"/>
  <c r="AT146" i="9"/>
  <c r="BB146" i="9"/>
  <c r="BJ146" i="9"/>
  <c r="BR146" i="9"/>
  <c r="BZ146" i="9"/>
  <c r="CH146" i="9"/>
  <c r="BX146" i="9"/>
  <c r="CF146" i="9"/>
  <c r="AH147" i="9"/>
  <c r="AP147" i="9"/>
  <c r="AX147" i="9"/>
  <c r="BF147" i="9"/>
  <c r="BN147" i="9"/>
  <c r="BV147" i="9"/>
  <c r="CD147" i="9"/>
  <c r="BE101" i="9"/>
  <c r="J81" i="6"/>
  <c r="R81" i="6"/>
  <c r="Z81" i="6"/>
  <c r="AH81" i="6"/>
  <c r="AP81" i="6"/>
  <c r="AX81" i="6"/>
  <c r="BF81" i="6"/>
  <c r="BN81" i="6"/>
  <c r="BV81" i="6"/>
  <c r="CD81" i="6"/>
  <c r="I11" i="6"/>
  <c r="I80" i="6" s="1"/>
  <c r="AB11" i="6"/>
  <c r="AK11" i="6"/>
  <c r="AK80" i="6" s="1"/>
  <c r="BL11" i="6"/>
  <c r="BU11" i="6"/>
  <c r="BU80" i="6" s="1"/>
  <c r="H11" i="7"/>
  <c r="P11" i="7"/>
  <c r="X11" i="7"/>
  <c r="AF11" i="7"/>
  <c r="AN11" i="7"/>
  <c r="AV11" i="7"/>
  <c r="BD11" i="7"/>
  <c r="BL11" i="7"/>
  <c r="BT11" i="7"/>
  <c r="CB11" i="7"/>
  <c r="K22" i="6"/>
  <c r="T22" i="6"/>
  <c r="T80" i="6" s="1"/>
  <c r="AC22" i="6"/>
  <c r="AL22" i="6"/>
  <c r="AL80" i="6" s="1"/>
  <c r="AU22" i="6"/>
  <c r="BD22" i="6"/>
  <c r="BD80" i="6" s="1"/>
  <c r="BM22" i="6"/>
  <c r="BM80" i="6" s="1"/>
  <c r="BW22" i="6"/>
  <c r="CF22" i="6"/>
  <c r="CF80" i="6" s="1"/>
  <c r="I22" i="7"/>
  <c r="Q22" i="7"/>
  <c r="Y22" i="7"/>
  <c r="AG22" i="7"/>
  <c r="AO22" i="7"/>
  <c r="AW22" i="7"/>
  <c r="BE22" i="7"/>
  <c r="BM22" i="7"/>
  <c r="BU22" i="7"/>
  <c r="CC22" i="7"/>
  <c r="BL29" i="6"/>
  <c r="BL82" i="6" s="1"/>
  <c r="BU29" i="6"/>
  <c r="BU82" i="6" s="1"/>
  <c r="M41" i="6"/>
  <c r="AI41" i="6"/>
  <c r="BD41" i="6"/>
  <c r="BO41" i="6"/>
  <c r="BY41" i="6"/>
  <c r="BY87" i="6" s="1"/>
  <c r="BP88" i="6"/>
  <c r="BX88" i="6"/>
  <c r="CF88" i="6"/>
  <c r="O63" i="6"/>
  <c r="AU63" i="6"/>
  <c r="CA63" i="6"/>
  <c r="CC72" i="6"/>
  <c r="AH80" i="6"/>
  <c r="BC80" i="6"/>
  <c r="BN80" i="6"/>
  <c r="D81" i="6"/>
  <c r="Y81" i="6"/>
  <c r="AJ81" i="6"/>
  <c r="AU81" i="6"/>
  <c r="BE81" i="6"/>
  <c r="BP81" i="6"/>
  <c r="F82" i="6"/>
  <c r="AB82" i="6"/>
  <c r="AL82" i="6"/>
  <c r="AW82" i="6"/>
  <c r="BH82" i="6"/>
  <c r="CG82" i="6"/>
  <c r="N83" i="6"/>
  <c r="AA83" i="6"/>
  <c r="AM83" i="6"/>
  <c r="BN83" i="6"/>
  <c r="BZ87" i="6"/>
  <c r="BQ88" i="6"/>
  <c r="BB89" i="6"/>
  <c r="AX90" i="6"/>
  <c r="BF90" i="6"/>
  <c r="BZ90" i="6"/>
  <c r="BF11" i="7"/>
  <c r="AH22" i="7"/>
  <c r="O22" i="7"/>
  <c r="CA22" i="7"/>
  <c r="CG29" i="7"/>
  <c r="BL29" i="7"/>
  <c r="N41" i="7"/>
  <c r="Z41" i="7"/>
  <c r="AN41" i="7"/>
  <c r="BZ41" i="7"/>
  <c r="BG41" i="7"/>
  <c r="AL63" i="7"/>
  <c r="AX63" i="7"/>
  <c r="BT72" i="7"/>
  <c r="AP24" i="10"/>
  <c r="BT44" i="9"/>
  <c r="BK115" i="9"/>
  <c r="D83" i="6"/>
  <c r="L83" i="6"/>
  <c r="T83" i="6"/>
  <c r="AB83" i="6"/>
  <c r="AJ83" i="6"/>
  <c r="AR83" i="6"/>
  <c r="AZ89" i="6"/>
  <c r="AZ83" i="6"/>
  <c r="BH89" i="6"/>
  <c r="BH83" i="6"/>
  <c r="BP83" i="6"/>
  <c r="BX89" i="6"/>
  <c r="BX83" i="6"/>
  <c r="CF89" i="6"/>
  <c r="CF83" i="6"/>
  <c r="J11" i="6"/>
  <c r="AC11" i="6"/>
  <c r="AU11" i="6"/>
  <c r="BV11" i="6"/>
  <c r="BV80" i="6" s="1"/>
  <c r="K82" i="6"/>
  <c r="S82" i="6"/>
  <c r="AA82" i="6"/>
  <c r="AI82" i="6"/>
  <c r="AQ82" i="6"/>
  <c r="AY82" i="6"/>
  <c r="BG82" i="6"/>
  <c r="BO82" i="6"/>
  <c r="BW82" i="6"/>
  <c r="CE82" i="6"/>
  <c r="CB87" i="6"/>
  <c r="AD22" i="6"/>
  <c r="AV22" i="6"/>
  <c r="AV80" i="6" s="1"/>
  <c r="BO22" i="6"/>
  <c r="O63" i="7"/>
  <c r="CA63" i="7"/>
  <c r="BV72" i="7"/>
  <c r="BV72" i="6"/>
  <c r="CD72" i="7"/>
  <c r="CD72" i="6"/>
  <c r="X80" i="6"/>
  <c r="E81" i="6"/>
  <c r="AK81" i="6"/>
  <c r="BG81" i="6"/>
  <c r="BQ81" i="6"/>
  <c r="BI82" i="6"/>
  <c r="O83" i="6"/>
  <c r="AP83" i="6"/>
  <c r="BO83" i="6"/>
  <c r="BR88" i="6"/>
  <c r="BC89" i="6"/>
  <c r="BQ89" i="6"/>
  <c r="O11" i="7"/>
  <c r="CA11" i="7"/>
  <c r="J22" i="7"/>
  <c r="AI22" i="7"/>
  <c r="AV22" i="7"/>
  <c r="BV22" i="7"/>
  <c r="BO29" i="7"/>
  <c r="CA29" i="7"/>
  <c r="BB41" i="7"/>
  <c r="BN41" i="7"/>
  <c r="N63" i="7"/>
  <c r="Z63" i="7"/>
  <c r="AN63" i="7"/>
  <c r="BZ63" i="7"/>
  <c r="AK145" i="9"/>
  <c r="AS145" i="9"/>
  <c r="AS17" i="9"/>
  <c r="BA17" i="9"/>
  <c r="BI17" i="9"/>
  <c r="BI145" i="9"/>
  <c r="BQ145" i="9"/>
  <c r="BY145" i="9"/>
  <c r="CG17" i="9"/>
  <c r="BD17" i="9"/>
  <c r="BT17" i="9"/>
  <c r="AI141" i="9"/>
  <c r="AQ141" i="9"/>
  <c r="AQ17" i="9"/>
  <c r="AY141" i="9"/>
  <c r="BG141" i="9"/>
  <c r="BG17" i="9"/>
  <c r="BO141" i="9"/>
  <c r="BW141" i="9"/>
  <c r="CE141" i="9"/>
  <c r="AO137" i="9"/>
  <c r="AW137" i="9"/>
  <c r="BE137" i="9"/>
  <c r="BM137" i="9"/>
  <c r="BU137" i="9"/>
  <c r="CC137" i="9"/>
  <c r="BL17" i="9"/>
  <c r="BO24" i="10"/>
  <c r="AI96" i="9"/>
  <c r="AI143" i="9"/>
  <c r="AQ96" i="9"/>
  <c r="AQ143" i="9"/>
  <c r="AY96" i="9"/>
  <c r="AY143" i="9"/>
  <c r="BG96" i="9"/>
  <c r="BG143" i="9"/>
  <c r="BO96" i="9"/>
  <c r="BW96" i="9"/>
  <c r="CE96" i="9"/>
  <c r="AL96" i="9"/>
  <c r="AT96" i="9"/>
  <c r="BB96" i="9"/>
  <c r="BJ96" i="9"/>
  <c r="BR96" i="9"/>
  <c r="BZ96" i="9"/>
  <c r="CH96" i="9"/>
  <c r="AW101" i="9"/>
  <c r="BS101" i="9"/>
  <c r="CA101" i="9"/>
  <c r="AO101" i="9"/>
  <c r="AI147" i="9"/>
  <c r="AY147" i="9"/>
  <c r="BG147" i="9"/>
  <c r="BP82" i="6"/>
  <c r="CF82" i="6"/>
  <c r="BR29" i="6"/>
  <c r="BR82" i="6" s="1"/>
  <c r="BZ29" i="6"/>
  <c r="CH29" i="6"/>
  <c r="CH82" i="6" s="1"/>
  <c r="CA87" i="6"/>
  <c r="AA41" i="6"/>
  <c r="G41" i="7"/>
  <c r="O41" i="7"/>
  <c r="W41" i="7"/>
  <c r="AE41" i="7"/>
  <c r="AM41" i="7"/>
  <c r="AU41" i="7"/>
  <c r="BC41" i="7"/>
  <c r="BK41" i="7"/>
  <c r="BS41" i="7"/>
  <c r="CA41" i="7"/>
  <c r="G63" i="6"/>
  <c r="AM63" i="6"/>
  <c r="BS63" i="6"/>
  <c r="BS87" i="6" s="1"/>
  <c r="CF72" i="6"/>
  <c r="O80" i="6"/>
  <c r="Z80" i="6"/>
  <c r="AJ80" i="6"/>
  <c r="AU80" i="6"/>
  <c r="BF80" i="6"/>
  <c r="BP80" i="6"/>
  <c r="G81" i="6"/>
  <c r="AB81" i="6"/>
  <c r="AW81" i="6"/>
  <c r="BH81" i="6"/>
  <c r="BS81" i="6"/>
  <c r="AD82" i="6"/>
  <c r="AO82" i="6"/>
  <c r="AZ82" i="6"/>
  <c r="BJ82" i="6"/>
  <c r="R83" i="6"/>
  <c r="AD83" i="6"/>
  <c r="AQ83" i="6"/>
  <c r="CD87" i="6"/>
  <c r="BS88" i="6"/>
  <c r="BF89" i="6"/>
  <c r="BR89" i="6"/>
  <c r="CE89" i="6"/>
  <c r="AW11" i="7"/>
  <c r="X22" i="7"/>
  <c r="AX22" i="7"/>
  <c r="BS29" i="7"/>
  <c r="CB29" i="7"/>
  <c r="AD41" i="7"/>
  <c r="AP41" i="7"/>
  <c r="BB63" i="7"/>
  <c r="BN63" i="7"/>
  <c r="BX72" i="7"/>
  <c r="AL145" i="9"/>
  <c r="AL17" i="9"/>
  <c r="AT145" i="9"/>
  <c r="AT17" i="9"/>
  <c r="BB145" i="9"/>
  <c r="BB17" i="9"/>
  <c r="BJ145" i="9"/>
  <c r="BJ17" i="9"/>
  <c r="BR145" i="9"/>
  <c r="BR17" i="9"/>
  <c r="BZ145" i="9"/>
  <c r="BZ17" i="9"/>
  <c r="CH145" i="9"/>
  <c r="CH17" i="9"/>
  <c r="AJ141" i="9"/>
  <c r="AR141" i="9"/>
  <c r="AZ141" i="9"/>
  <c r="BH141" i="9"/>
  <c r="BP141" i="9"/>
  <c r="BX141" i="9"/>
  <c r="CF141" i="9"/>
  <c r="AH137" i="9"/>
  <c r="AP137" i="9"/>
  <c r="AX137" i="9"/>
  <c r="BF137" i="9"/>
  <c r="BN137" i="9"/>
  <c r="BV137" i="9"/>
  <c r="CD137" i="9"/>
  <c r="AZ78" i="9"/>
  <c r="AI142" i="9"/>
  <c r="AQ142" i="9"/>
  <c r="AY142" i="9"/>
  <c r="BW142" i="9"/>
  <c r="BY37" i="9"/>
  <c r="CG37" i="9"/>
  <c r="BI137" i="9"/>
  <c r="BA145" i="9"/>
  <c r="BL89" i="6"/>
  <c r="AE11" i="6"/>
  <c r="AE80" i="6" s="1"/>
  <c r="K11" i="6"/>
  <c r="K80" i="6" s="1"/>
  <c r="AA11" i="6"/>
  <c r="AA80" i="6" s="1"/>
  <c r="AQ11" i="6"/>
  <c r="AQ80" i="6" s="1"/>
  <c r="BG11" i="6"/>
  <c r="BG80" i="6" s="1"/>
  <c r="CE11" i="6"/>
  <c r="N22" i="6"/>
  <c r="N80" i="6" s="1"/>
  <c r="W22" i="6"/>
  <c r="W80" i="6" s="1"/>
  <c r="AF22" i="6"/>
  <c r="AY22" i="6"/>
  <c r="BZ22" i="6"/>
  <c r="AM41" i="6"/>
  <c r="AM80" i="6" s="1"/>
  <c r="H63" i="6"/>
  <c r="S63" i="6"/>
  <c r="AY63" i="6"/>
  <c r="BT63" i="6"/>
  <c r="CE63" i="6"/>
  <c r="CE87" i="6" s="1"/>
  <c r="I63" i="6"/>
  <c r="Q63" i="6"/>
  <c r="Y63" i="6"/>
  <c r="Y80" i="6" s="1"/>
  <c r="AG63" i="6"/>
  <c r="AO63" i="6"/>
  <c r="AW63" i="6"/>
  <c r="AW80" i="6" s="1"/>
  <c r="BE63" i="6"/>
  <c r="BE80" i="6" s="1"/>
  <c r="BM63" i="6"/>
  <c r="BU63" i="6"/>
  <c r="CC63" i="6"/>
  <c r="CC87" i="6" s="1"/>
  <c r="BW72" i="6"/>
  <c r="BR80" i="6"/>
  <c r="CB80" i="6"/>
  <c r="AC81" i="6"/>
  <c r="BI81" i="6"/>
  <c r="BA82" i="6"/>
  <c r="BY82" i="6"/>
  <c r="F83" i="6"/>
  <c r="AE83" i="6"/>
  <c r="BF83" i="6"/>
  <c r="BR83" i="6"/>
  <c r="BR87" i="6"/>
  <c r="CF87" i="6"/>
  <c r="CH88" i="6"/>
  <c r="BG89" i="6"/>
  <c r="BS89" i="6"/>
  <c r="BA90" i="6"/>
  <c r="BI90" i="6"/>
  <c r="CD90" i="6"/>
  <c r="BQ91" i="6"/>
  <c r="K11" i="7"/>
  <c r="AX11" i="7"/>
  <c r="Z22" i="7"/>
  <c r="BY29" i="7"/>
  <c r="CH29" i="7"/>
  <c r="BR29" i="7"/>
  <c r="F41" i="7"/>
  <c r="R41" i="7"/>
  <c r="BR41" i="7"/>
  <c r="CD41" i="7"/>
  <c r="AY41" i="7"/>
  <c r="Q63" i="7"/>
  <c r="AD63" i="7"/>
  <c r="AP63" i="7"/>
  <c r="CC63" i="7"/>
  <c r="AK17" i="9"/>
  <c r="BQ17" i="9"/>
  <c r="AH146" i="9"/>
  <c r="AP146" i="9"/>
  <c r="AX146" i="9"/>
  <c r="BF146" i="9"/>
  <c r="BN146" i="9"/>
  <c r="BV146" i="9"/>
  <c r="CD146" i="9"/>
  <c r="BT146" i="9"/>
  <c r="CB146" i="9"/>
  <c r="BS78" i="9"/>
  <c r="AK24" i="10"/>
  <c r="AK138" i="9"/>
  <c r="AK24" i="9"/>
  <c r="AS24" i="10"/>
  <c r="AS138" i="9"/>
  <c r="AS24" i="9"/>
  <c r="BA24" i="10"/>
  <c r="BA138" i="9"/>
  <c r="BI138" i="9"/>
  <c r="BI24" i="10"/>
  <c r="BI24" i="9"/>
  <c r="BQ138" i="9"/>
  <c r="BQ24" i="10"/>
  <c r="BQ24" i="9"/>
  <c r="BY24" i="10"/>
  <c r="BY138" i="9"/>
  <c r="BY24" i="9"/>
  <c r="CG24" i="10"/>
  <c r="CG138" i="9"/>
  <c r="AJ142" i="9"/>
  <c r="BH142" i="9"/>
  <c r="BR37" i="9"/>
  <c r="BZ37" i="9"/>
  <c r="CH37" i="9"/>
  <c r="CG145" i="9"/>
  <c r="M11" i="6"/>
  <c r="BY11" i="6"/>
  <c r="S11" i="6"/>
  <c r="AI11" i="6"/>
  <c r="AI80" i="6" s="1"/>
  <c r="AY11" i="6"/>
  <c r="BO11" i="6"/>
  <c r="BO80" i="6" s="1"/>
  <c r="BW11" i="6"/>
  <c r="BW80" i="6" s="1"/>
  <c r="Q9" i="3"/>
  <c r="Y9" i="3"/>
  <c r="AG9" i="3"/>
  <c r="BM89" i="6"/>
  <c r="F81" i="6"/>
  <c r="N81" i="6"/>
  <c r="V81" i="6"/>
  <c r="AD81" i="6"/>
  <c r="AL81" i="6"/>
  <c r="AT81" i="6"/>
  <c r="BB81" i="6"/>
  <c r="BJ81" i="6"/>
  <c r="BR81" i="6"/>
  <c r="BZ81" i="6"/>
  <c r="CH81" i="6"/>
  <c r="E11" i="6"/>
  <c r="AF11" i="6"/>
  <c r="AF80" i="6" s="1"/>
  <c r="AO11" i="6"/>
  <c r="AO80" i="6" s="1"/>
  <c r="BQ11" i="6"/>
  <c r="BW87" i="6"/>
  <c r="F22" i="6"/>
  <c r="AG22" i="6"/>
  <c r="AG80" i="6" s="1"/>
  <c r="AZ22" i="6"/>
  <c r="AZ80" i="6" s="1"/>
  <c r="BR22" i="6"/>
  <c r="H41" i="6"/>
  <c r="BT41" i="6"/>
  <c r="BT87" i="6" s="1"/>
  <c r="BL88" i="6"/>
  <c r="BT88" i="6"/>
  <c r="CB88" i="6"/>
  <c r="AE63" i="6"/>
  <c r="BK63" i="6"/>
  <c r="BX72" i="6"/>
  <c r="G80" i="6"/>
  <c r="R80" i="6"/>
  <c r="AB80" i="6"/>
  <c r="BH80" i="6"/>
  <c r="BS80" i="6"/>
  <c r="T81" i="6"/>
  <c r="AZ81" i="6"/>
  <c r="BK81" i="6"/>
  <c r="CF81" i="6"/>
  <c r="V82" i="6"/>
  <c r="BB82" i="6"/>
  <c r="BM82" i="6"/>
  <c r="BZ82" i="6"/>
  <c r="AT83" i="6"/>
  <c r="BU87" i="6"/>
  <c r="AU89" i="6"/>
  <c r="BI89" i="6"/>
  <c r="CH89" i="6"/>
  <c r="AM8" i="3" s="1"/>
  <c r="AY11" i="7"/>
  <c r="BN22" i="7"/>
  <c r="BZ29" i="7"/>
  <c r="AT41" i="7"/>
  <c r="BF41" i="7"/>
  <c r="F63" i="7"/>
  <c r="R63" i="7"/>
  <c r="AS63" i="7"/>
  <c r="BE63" i="7"/>
  <c r="BR63" i="7"/>
  <c r="CD63" i="7"/>
  <c r="BW17" i="9"/>
  <c r="AN17" i="9"/>
  <c r="BX17" i="9"/>
  <c r="AI146" i="9"/>
  <c r="AQ146" i="9"/>
  <c r="AY146" i="9"/>
  <c r="BG146" i="9"/>
  <c r="BO146" i="9"/>
  <c r="BW146" i="9"/>
  <c r="CE146" i="9"/>
  <c r="AJ146" i="9"/>
  <c r="AR146" i="9"/>
  <c r="AZ146" i="9"/>
  <c r="BH146" i="9"/>
  <c r="BP146" i="9"/>
  <c r="AN44" i="9"/>
  <c r="AV44" i="9"/>
  <c r="BD44" i="9"/>
  <c r="BL44" i="9"/>
  <c r="CB44" i="9"/>
  <c r="AY44" i="9"/>
  <c r="CE44" i="9"/>
  <c r="AL49" i="9"/>
  <c r="AT49" i="9"/>
  <c r="BB49" i="9"/>
  <c r="BJ49" i="9"/>
  <c r="BR49" i="9"/>
  <c r="BZ49" i="9"/>
  <c r="CH49" i="9"/>
  <c r="X83" i="6"/>
  <c r="AF83" i="6"/>
  <c r="AN83" i="6"/>
  <c r="AV89" i="6"/>
  <c r="AV83" i="6"/>
  <c r="BD89" i="6"/>
  <c r="BD83" i="6"/>
  <c r="BL83" i="6"/>
  <c r="BT89" i="6"/>
  <c r="BT83" i="6"/>
  <c r="CB89" i="6"/>
  <c r="CB83" i="6"/>
  <c r="G82" i="6"/>
  <c r="O82" i="6"/>
  <c r="W82" i="6"/>
  <c r="AE82" i="6"/>
  <c r="AM82" i="6"/>
  <c r="AU82" i="6"/>
  <c r="BC82" i="6"/>
  <c r="BK82" i="6"/>
  <c r="BS82" i="6"/>
  <c r="CA29" i="6"/>
  <c r="BR72" i="7"/>
  <c r="BR72" i="6"/>
  <c r="BZ72" i="7"/>
  <c r="BZ72" i="6"/>
  <c r="CH72" i="7"/>
  <c r="CH72" i="6"/>
  <c r="S80" i="6"/>
  <c r="AD80" i="6"/>
  <c r="AN80" i="6"/>
  <c r="AY80" i="6"/>
  <c r="BJ80" i="6"/>
  <c r="K81" i="6"/>
  <c r="U81" i="6"/>
  <c r="BA81" i="6"/>
  <c r="BW81" i="6"/>
  <c r="CG81" i="6"/>
  <c r="V83" i="6"/>
  <c r="AI83" i="6"/>
  <c r="CH83" i="6"/>
  <c r="BJ89" i="6"/>
  <c r="AA11" i="7"/>
  <c r="P22" i="7"/>
  <c r="AP22" i="7"/>
  <c r="CB22" i="7"/>
  <c r="BT29" i="7"/>
  <c r="V41" i="7"/>
  <c r="AH41" i="7"/>
  <c r="CH41" i="7"/>
  <c r="CB72" i="7"/>
  <c r="AO145" i="9"/>
  <c r="AO17" i="9"/>
  <c r="AW145" i="9"/>
  <c r="AW17" i="9"/>
  <c r="BE145" i="9"/>
  <c r="BM145" i="9"/>
  <c r="BU145" i="9"/>
  <c r="BU17" i="9"/>
  <c r="CC145" i="9"/>
  <c r="CC17" i="9"/>
  <c r="AJ17" i="9"/>
  <c r="BH17" i="9"/>
  <c r="BP17" i="9"/>
  <c r="CF17" i="9"/>
  <c r="AM141" i="9"/>
  <c r="AU141" i="9"/>
  <c r="BC141" i="9"/>
  <c r="BK141" i="9"/>
  <c r="BS141" i="9"/>
  <c r="CA141" i="9"/>
  <c r="AK137" i="9"/>
  <c r="AS137" i="9"/>
  <c r="BA137" i="9"/>
  <c r="BQ137" i="9"/>
  <c r="BY137" i="9"/>
  <c r="CG137" i="9"/>
  <c r="AR17" i="9"/>
  <c r="BY17" i="9"/>
  <c r="BA24" i="9"/>
  <c r="AH139" i="9"/>
  <c r="AQ147" i="9"/>
  <c r="M80" i="6"/>
  <c r="U80" i="6"/>
  <c r="AC80" i="6"/>
  <c r="AS80" i="6"/>
  <c r="BA80" i="6"/>
  <c r="BI80" i="6"/>
  <c r="BY80" i="6"/>
  <c r="CG80" i="6"/>
  <c r="AI145" i="9"/>
  <c r="AQ145" i="9"/>
  <c r="AY145" i="9"/>
  <c r="BO17" i="9"/>
  <c r="CB17" i="9"/>
  <c r="BC24" i="9"/>
  <c r="BC78" i="9" s="1"/>
  <c r="AL24" i="10"/>
  <c r="AL138" i="9"/>
  <c r="AT24" i="10"/>
  <c r="AT138" i="9"/>
  <c r="BB24" i="10"/>
  <c r="BB138" i="9"/>
  <c r="BJ138" i="9"/>
  <c r="BJ24" i="10"/>
  <c r="BR138" i="9"/>
  <c r="BR24" i="10"/>
  <c r="BZ138" i="9"/>
  <c r="CH24" i="10"/>
  <c r="CH138" i="9"/>
  <c r="CE37" i="9"/>
  <c r="AI44" i="9"/>
  <c r="BH44" i="9"/>
  <c r="BU44" i="9"/>
  <c r="AM49" i="9"/>
  <c r="BL49" i="9"/>
  <c r="BX49" i="9"/>
  <c r="AX54" i="9"/>
  <c r="BT72" i="9"/>
  <c r="AI83" i="9"/>
  <c r="AQ83" i="9"/>
  <c r="AY83" i="9"/>
  <c r="BG83" i="9"/>
  <c r="BO83" i="9"/>
  <c r="BW83" i="9"/>
  <c r="CE83" i="9"/>
  <c r="BT143" i="9"/>
  <c r="CA147" i="9"/>
  <c r="BS96" i="9"/>
  <c r="BB139" i="9"/>
  <c r="BC142" i="9"/>
  <c r="BD145" i="9"/>
  <c r="AT147" i="9"/>
  <c r="BZ147" i="9"/>
  <c r="AJ145" i="9"/>
  <c r="AR145" i="9"/>
  <c r="AZ145" i="9"/>
  <c r="BH145" i="9"/>
  <c r="BC17" i="9"/>
  <c r="AH141" i="9"/>
  <c r="AP141" i="9"/>
  <c r="AX141" i="9"/>
  <c r="BV141" i="9"/>
  <c r="CD141" i="9"/>
  <c r="BY146" i="9"/>
  <c r="CG146" i="9"/>
  <c r="AM24" i="10"/>
  <c r="AU24" i="10"/>
  <c r="BC24" i="10"/>
  <c r="BK24" i="10"/>
  <c r="BS24" i="10"/>
  <c r="CA24" i="10"/>
  <c r="BL37" i="9"/>
  <c r="BT37" i="9"/>
  <c r="CB37" i="9"/>
  <c r="BW44" i="9"/>
  <c r="AH44" i="9"/>
  <c r="AP44" i="9"/>
  <c r="AX44" i="9"/>
  <c r="BF44" i="9"/>
  <c r="BV44" i="9"/>
  <c r="CD44" i="9"/>
  <c r="AN49" i="9"/>
  <c r="AZ49" i="9"/>
  <c r="BV54" i="9"/>
  <c r="AK54" i="9"/>
  <c r="AS54" i="9"/>
  <c r="BA54" i="9"/>
  <c r="BI54" i="9"/>
  <c r="BQ54" i="9"/>
  <c r="BY54" i="9"/>
  <c r="CG54" i="9"/>
  <c r="BX72" i="9"/>
  <c r="AJ147" i="9"/>
  <c r="AR147" i="9"/>
  <c r="AZ147" i="9"/>
  <c r="BP147" i="9"/>
  <c r="BX147" i="9"/>
  <c r="AJ139" i="9"/>
  <c r="AJ83" i="9"/>
  <c r="AR139" i="9"/>
  <c r="AR83" i="9"/>
  <c r="AZ139" i="9"/>
  <c r="AZ83" i="9"/>
  <c r="BH139" i="9"/>
  <c r="BH83" i="9"/>
  <c r="BP139" i="9"/>
  <c r="BP83" i="9"/>
  <c r="BX139" i="9"/>
  <c r="BX83" i="9"/>
  <c r="CF139" i="9"/>
  <c r="CF83" i="9"/>
  <c r="AM83" i="9"/>
  <c r="AM139" i="9"/>
  <c r="AU83" i="9"/>
  <c r="AU139" i="9"/>
  <c r="BC83" i="9"/>
  <c r="BK83" i="9"/>
  <c r="BK139" i="9"/>
  <c r="BS83" i="9"/>
  <c r="CA83" i="9"/>
  <c r="AW143" i="9"/>
  <c r="BE143" i="9"/>
  <c r="BU143" i="9"/>
  <c r="AO143" i="9"/>
  <c r="AK96" i="9"/>
  <c r="AS96" i="9"/>
  <c r="BI96" i="9"/>
  <c r="BQ96" i="9"/>
  <c r="CG96" i="9"/>
  <c r="AU116" i="9"/>
  <c r="BP129" i="9"/>
  <c r="BG139" i="9"/>
  <c r="AW141" i="9"/>
  <c r="CC141" i="9"/>
  <c r="AM143" i="9"/>
  <c r="BS143" i="9"/>
  <c r="AN146" i="9"/>
  <c r="CH147" i="9"/>
  <c r="BM37" i="9"/>
  <c r="BU37" i="9"/>
  <c r="CC37" i="9"/>
  <c r="AO49" i="9"/>
  <c r="AW49" i="9"/>
  <c r="BE49" i="9"/>
  <c r="BM49" i="9"/>
  <c r="BU49" i="9"/>
  <c r="CC49" i="9"/>
  <c r="CB49" i="9"/>
  <c r="AH54" i="9"/>
  <c r="AT54" i="9"/>
  <c r="BB54" i="9"/>
  <c r="BJ54" i="9"/>
  <c r="BR54" i="9"/>
  <c r="BZ54" i="9"/>
  <c r="CH54" i="9"/>
  <c r="AO54" i="9"/>
  <c r="AW54" i="9"/>
  <c r="BE54" i="9"/>
  <c r="BM54" i="9"/>
  <c r="BU54" i="9"/>
  <c r="CC54" i="9"/>
  <c r="BV72" i="9"/>
  <c r="CD72" i="9"/>
  <c r="AK147" i="9"/>
  <c r="AS147" i="9"/>
  <c r="BA147" i="9"/>
  <c r="BI147" i="9"/>
  <c r="BQ147" i="9"/>
  <c r="BY147" i="9"/>
  <c r="CG147" i="9"/>
  <c r="BI139" i="9"/>
  <c r="BC96" i="9"/>
  <c r="AS101" i="9"/>
  <c r="CC101" i="9"/>
  <c r="AM147" i="9"/>
  <c r="AU147" i="9"/>
  <c r="BC147" i="9"/>
  <c r="BK147" i="9"/>
  <c r="BS147" i="9"/>
  <c r="AR115" i="9"/>
  <c r="BS116" i="9"/>
  <c r="BS139" i="9" s="1"/>
  <c r="BJ139" i="9"/>
  <c r="BK142" i="9"/>
  <c r="BL145" i="9"/>
  <c r="BB147" i="9"/>
  <c r="AM146" i="9"/>
  <c r="AU146" i="9"/>
  <c r="BC146" i="9"/>
  <c r="BK146" i="9"/>
  <c r="BS146" i="9"/>
  <c r="CA146" i="9"/>
  <c r="BV78" i="9"/>
  <c r="AO24" i="10"/>
  <c r="AO138" i="9"/>
  <c r="AO24" i="9"/>
  <c r="AO78" i="9" s="1"/>
  <c r="AW24" i="10"/>
  <c r="AW138" i="9"/>
  <c r="AW24" i="9"/>
  <c r="AW78" i="9" s="1"/>
  <c r="BE138" i="9"/>
  <c r="BE24" i="10"/>
  <c r="BE24" i="9"/>
  <c r="BE78" i="9" s="1"/>
  <c r="BM138" i="9"/>
  <c r="BM24" i="10"/>
  <c r="BM24" i="9"/>
  <c r="BU138" i="9"/>
  <c r="BU24" i="10"/>
  <c r="BU24" i="9"/>
  <c r="CC138" i="9"/>
  <c r="CC24" i="9"/>
  <c r="CC24" i="10"/>
  <c r="AN142" i="9"/>
  <c r="AV142" i="9"/>
  <c r="BL142" i="9"/>
  <c r="BW37" i="9"/>
  <c r="BD49" i="9"/>
  <c r="BP49" i="9"/>
  <c r="CD49" i="9"/>
  <c r="BF54" i="9"/>
  <c r="BO101" i="9"/>
  <c r="BW101" i="9"/>
  <c r="CE101" i="9"/>
  <c r="BB101" i="9"/>
  <c r="BJ101" i="9"/>
  <c r="CE147" i="9"/>
  <c r="BX129" i="9"/>
  <c r="BT116" i="9"/>
  <c r="CB116" i="9"/>
  <c r="BE141" i="9"/>
  <c r="CA143" i="9"/>
  <c r="AV146" i="9"/>
  <c r="BH24" i="10"/>
  <c r="AM145" i="9"/>
  <c r="AU145" i="9"/>
  <c r="BC145" i="9"/>
  <c r="BK145" i="9"/>
  <c r="BS145" i="9"/>
  <c r="CA145" i="9"/>
  <c r="BY141" i="9"/>
  <c r="AI17" i="9"/>
  <c r="AV17" i="9"/>
  <c r="AX78" i="9"/>
  <c r="AH138" i="9"/>
  <c r="AH24" i="10"/>
  <c r="AP138" i="9"/>
  <c r="AX24" i="10"/>
  <c r="AX138" i="9"/>
  <c r="BF138" i="9"/>
  <c r="BF24" i="10"/>
  <c r="BN138" i="9"/>
  <c r="BN24" i="10"/>
  <c r="BV138" i="9"/>
  <c r="BV24" i="10"/>
  <c r="CD138" i="9"/>
  <c r="CD24" i="10"/>
  <c r="AO142" i="9"/>
  <c r="BE142" i="9"/>
  <c r="BM142" i="9"/>
  <c r="BU142" i="9"/>
  <c r="AO44" i="9"/>
  <c r="BO44" i="9"/>
  <c r="AR49" i="9"/>
  <c r="BF49" i="9"/>
  <c r="BS49" i="9"/>
  <c r="CD54" i="9"/>
  <c r="AN54" i="9"/>
  <c r="BD54" i="9"/>
  <c r="BL54" i="9"/>
  <c r="CB54" i="9"/>
  <c r="CF72" i="9"/>
  <c r="CF143" i="9"/>
  <c r="AM96" i="9"/>
  <c r="BM101" i="9"/>
  <c r="AZ115" i="9"/>
  <c r="BC116" i="9"/>
  <c r="CA116" i="9"/>
  <c r="AL139" i="9"/>
  <c r="BR139" i="9"/>
  <c r="BS142" i="9"/>
  <c r="AN145" i="9"/>
  <c r="BT145" i="9"/>
  <c r="BJ147" i="9"/>
  <c r="AL141" i="9"/>
  <c r="AT141" i="9"/>
  <c r="BB141" i="9"/>
  <c r="BJ141" i="9"/>
  <c r="BR141" i="9"/>
  <c r="BZ141" i="9"/>
  <c r="CH141" i="9"/>
  <c r="AJ137" i="9"/>
  <c r="AZ137" i="9"/>
  <c r="BH137" i="9"/>
  <c r="BP137" i="9"/>
  <c r="BX137" i="9"/>
  <c r="CF137" i="9"/>
  <c r="AO146" i="9"/>
  <c r="AW146" i="9"/>
  <c r="BE146" i="9"/>
  <c r="BM146" i="9"/>
  <c r="BU146" i="9"/>
  <c r="CC146" i="9"/>
  <c r="BK24" i="9"/>
  <c r="AI24" i="10"/>
  <c r="AQ24" i="10"/>
  <c r="BG24" i="10"/>
  <c r="BW24" i="10"/>
  <c r="CE24" i="10"/>
  <c r="AH142" i="9"/>
  <c r="AP142" i="9"/>
  <c r="BN37" i="9"/>
  <c r="BP37" i="9"/>
  <c r="BX37" i="9"/>
  <c r="AQ44" i="9"/>
  <c r="AL44" i="9"/>
  <c r="AT44" i="9"/>
  <c r="BB44" i="9"/>
  <c r="BJ44" i="9"/>
  <c r="BR44" i="9"/>
  <c r="BZ44" i="9"/>
  <c r="CH44" i="9"/>
  <c r="AH49" i="9"/>
  <c r="AU49" i="9"/>
  <c r="BT49" i="9"/>
  <c r="CF49" i="9"/>
  <c r="AP54" i="9"/>
  <c r="BQ72" i="9"/>
  <c r="BY72" i="9"/>
  <c r="CG72" i="9"/>
  <c r="BW72" i="9"/>
  <c r="CE72" i="9"/>
  <c r="AN139" i="9"/>
  <c r="AV139" i="9"/>
  <c r="BD139" i="9"/>
  <c r="BL139" i="9"/>
  <c r="BT139" i="9"/>
  <c r="AS143" i="9"/>
  <c r="BA143" i="9"/>
  <c r="BI143" i="9"/>
  <c r="BQ143" i="9"/>
  <c r="BY143" i="9"/>
  <c r="CG143" i="9"/>
  <c r="AK143" i="9"/>
  <c r="BK96" i="9"/>
  <c r="AJ129" i="9"/>
  <c r="CF129" i="9"/>
  <c r="BU116" i="9"/>
  <c r="BU139" i="9" s="1"/>
  <c r="BM141" i="9"/>
  <c r="BO147" i="9"/>
  <c r="BZ24" i="10"/>
  <c r="AM44" i="9"/>
  <c r="AU44" i="9"/>
  <c r="BC44" i="9"/>
  <c r="BK44" i="9"/>
  <c r="BS44" i="9"/>
  <c r="CA44" i="9"/>
  <c r="AK49" i="9"/>
  <c r="AS49" i="9"/>
  <c r="BA49" i="9"/>
  <c r="BI49" i="9"/>
  <c r="BQ49" i="9"/>
  <c r="BY49" i="9"/>
  <c r="CG49" i="9"/>
  <c r="AV49" i="9"/>
  <c r="BR72" i="9"/>
  <c r="BZ72" i="9"/>
  <c r="CH72" i="9"/>
  <c r="BJ143" i="9"/>
  <c r="BR143" i="9"/>
  <c r="AH96" i="9"/>
  <c r="AP96" i="9"/>
  <c r="AX96" i="9"/>
  <c r="BF96" i="9"/>
  <c r="BN96" i="9"/>
  <c r="BV96" i="9"/>
  <c r="CD96" i="9"/>
  <c r="AN101" i="9"/>
  <c r="AV101" i="9"/>
  <c r="BD101" i="9"/>
  <c r="BR101" i="9"/>
  <c r="BZ101" i="9"/>
  <c r="CH101" i="9"/>
  <c r="AM129" i="9"/>
  <c r="AM115" i="9"/>
  <c r="BH129" i="9"/>
  <c r="AH116" i="9"/>
  <c r="AP116" i="9"/>
  <c r="AX116" i="9"/>
  <c r="BF116" i="9"/>
  <c r="BN116" i="9"/>
  <c r="BV116" i="9"/>
  <c r="BV139" i="9" s="1"/>
  <c r="CD116" i="9"/>
  <c r="AK116" i="9"/>
  <c r="AS116" i="9"/>
  <c r="BA116" i="9"/>
  <c r="BA139" i="9" s="1"/>
  <c r="BI116" i="9"/>
  <c r="BQ116" i="9"/>
  <c r="BY116" i="9"/>
  <c r="CG116" i="9"/>
  <c r="CA142" i="9"/>
  <c r="AV145" i="9"/>
  <c r="CB145" i="9"/>
  <c r="AL147" i="9"/>
  <c r="BR147" i="9"/>
  <c r="AJ92" i="12"/>
  <c r="AJ86" i="12"/>
  <c r="AJ37" i="12"/>
  <c r="AR92" i="12"/>
  <c r="AR86" i="12"/>
  <c r="AR37" i="12"/>
  <c r="AZ92" i="12"/>
  <c r="AZ86" i="12"/>
  <c r="AZ37" i="12"/>
  <c r="BH92" i="12"/>
  <c r="BH86" i="12"/>
  <c r="BH37" i="12"/>
  <c r="BP92" i="12"/>
  <c r="BP86" i="12"/>
  <c r="BP37" i="12"/>
  <c r="BX92" i="12"/>
  <c r="BX86" i="12"/>
  <c r="BX37" i="12"/>
  <c r="CF92" i="12"/>
  <c r="CF86" i="12"/>
  <c r="CF37" i="12"/>
  <c r="AM87" i="12"/>
  <c r="AM11" i="12"/>
  <c r="AM38" i="12"/>
  <c r="AU87" i="12"/>
  <c r="AU11" i="12"/>
  <c r="AU38" i="12"/>
  <c r="BC87" i="12"/>
  <c r="BC11" i="12"/>
  <c r="BC38" i="12"/>
  <c r="BK87" i="12"/>
  <c r="BK11" i="12"/>
  <c r="BK38" i="12"/>
  <c r="BS87" i="12"/>
  <c r="BS11" i="12"/>
  <c r="BS38" i="12"/>
  <c r="CA87" i="12"/>
  <c r="CA11" i="12"/>
  <c r="CA38" i="12"/>
  <c r="AH88" i="12"/>
  <c r="AH39" i="12"/>
  <c r="AH11" i="12"/>
  <c r="AP88" i="12"/>
  <c r="AP39" i="12"/>
  <c r="AP11" i="12"/>
  <c r="AX88" i="12"/>
  <c r="AX39" i="12"/>
  <c r="AX11" i="12"/>
  <c r="BF88" i="12"/>
  <c r="BF39" i="12"/>
  <c r="BF11" i="12"/>
  <c r="BN88" i="12"/>
  <c r="BN39" i="12"/>
  <c r="BN11" i="12"/>
  <c r="BV88" i="12"/>
  <c r="BV39" i="12"/>
  <c r="BV11" i="12"/>
  <c r="CD88" i="12"/>
  <c r="CD39" i="12"/>
  <c r="CD11" i="12"/>
  <c r="AK89" i="12"/>
  <c r="AK40" i="12"/>
  <c r="AS89" i="12"/>
  <c r="AS40" i="12"/>
  <c r="BA89" i="12"/>
  <c r="BA40" i="12"/>
  <c r="BI89" i="12"/>
  <c r="BI40" i="12"/>
  <c r="BQ89" i="12"/>
  <c r="BQ40" i="12"/>
  <c r="BY89" i="12"/>
  <c r="BY40" i="12"/>
  <c r="CG89" i="12"/>
  <c r="CG40" i="12"/>
  <c r="AN90" i="12"/>
  <c r="AN41" i="12"/>
  <c r="AV90" i="12"/>
  <c r="AV41" i="12"/>
  <c r="BD90" i="12"/>
  <c r="BD41" i="12"/>
  <c r="BL90" i="12"/>
  <c r="BL41" i="12"/>
  <c r="BT90" i="12"/>
  <c r="BT41" i="12"/>
  <c r="CB90" i="12"/>
  <c r="CB41" i="12"/>
  <c r="AQ12" i="12"/>
  <c r="AQ93" i="12"/>
  <c r="CB32" i="12"/>
  <c r="AP99" i="12"/>
  <c r="BW14" i="17"/>
  <c r="BJ14" i="17"/>
  <c r="BZ14" i="17"/>
  <c r="BX14" i="17"/>
  <c r="CF14" i="17"/>
  <c r="AJ138" i="9"/>
  <c r="AR138" i="9"/>
  <c r="AZ138" i="9"/>
  <c r="BH138" i="9"/>
  <c r="BP138" i="9"/>
  <c r="BX138" i="9"/>
  <c r="CF138" i="9"/>
  <c r="AK141" i="9"/>
  <c r="AS141" i="9"/>
  <c r="BA141" i="9"/>
  <c r="BI141" i="9"/>
  <c r="BQ141" i="9"/>
  <c r="CG141" i="9"/>
  <c r="AZ24" i="10"/>
  <c r="BS15" i="12"/>
  <c r="BS23" i="12"/>
  <c r="BQ15" i="12"/>
  <c r="BQ23" i="12"/>
  <c r="BB23" i="12"/>
  <c r="BJ23" i="12"/>
  <c r="BE23" i="12"/>
  <c r="BH23" i="12"/>
  <c r="AU98" i="12"/>
  <c r="BT98" i="12"/>
  <c r="AJ54" i="9"/>
  <c r="AR54" i="9"/>
  <c r="AZ54" i="9"/>
  <c r="BH54" i="9"/>
  <c r="BP54" i="9"/>
  <c r="BX54" i="9"/>
  <c r="CF54" i="9"/>
  <c r="BU72" i="9"/>
  <c r="CC72" i="9"/>
  <c r="AH83" i="9"/>
  <c r="AP83" i="9"/>
  <c r="AX83" i="9"/>
  <c r="BF83" i="9"/>
  <c r="BN83" i="9"/>
  <c r="BV83" i="9"/>
  <c r="CD83" i="9"/>
  <c r="AW96" i="9"/>
  <c r="BE96" i="9"/>
  <c r="BM96" i="9"/>
  <c r="BU96" i="9"/>
  <c r="AL101" i="9"/>
  <c r="AT101" i="9"/>
  <c r="AO116" i="9"/>
  <c r="AW116" i="9"/>
  <c r="BE116" i="9"/>
  <c r="BM116" i="9"/>
  <c r="CC116" i="9"/>
  <c r="AJ143" i="9"/>
  <c r="AR143" i="9"/>
  <c r="AZ143" i="9"/>
  <c r="BP143" i="9"/>
  <c r="BX143" i="9"/>
  <c r="AK146" i="9"/>
  <c r="AS146" i="9"/>
  <c r="BA146" i="9"/>
  <c r="BI146" i="9"/>
  <c r="BQ146" i="9"/>
  <c r="AN147" i="9"/>
  <c r="AV147" i="9"/>
  <c r="BD147" i="9"/>
  <c r="BL147" i="9"/>
  <c r="BT147" i="9"/>
  <c r="CB147" i="9"/>
  <c r="AR24" i="10"/>
  <c r="AV32" i="12"/>
  <c r="BY97" i="12"/>
  <c r="AM17" i="9"/>
  <c r="AU17" i="9"/>
  <c r="BK17" i="9"/>
  <c r="BS17" i="9"/>
  <c r="CA17" i="9"/>
  <c r="AU101" i="9"/>
  <c r="BC101" i="9"/>
  <c r="AQ137" i="9"/>
  <c r="AY137" i="9"/>
  <c r="BG137" i="9"/>
  <c r="BO137" i="9"/>
  <c r="BW137" i="9"/>
  <c r="AO139" i="9"/>
  <c r="BE139" i="9"/>
  <c r="BM139" i="9"/>
  <c r="CC139" i="9"/>
  <c r="AX142" i="9"/>
  <c r="BF142" i="9"/>
  <c r="BN142" i="9"/>
  <c r="BV142" i="9"/>
  <c r="CD142" i="9"/>
  <c r="BG145" i="9"/>
  <c r="BO145" i="9"/>
  <c r="BW145" i="9"/>
  <c r="CE145" i="9"/>
  <c r="AO147" i="9"/>
  <c r="AW147" i="9"/>
  <c r="BE147" i="9"/>
  <c r="BM147" i="9"/>
  <c r="BU147" i="9"/>
  <c r="CC147" i="9"/>
  <c r="AJ24" i="10"/>
  <c r="BO12" i="12"/>
  <c r="BO93" i="12"/>
  <c r="BD32" i="12"/>
  <c r="AT100" i="12"/>
  <c r="BQ100" i="12"/>
  <c r="BL101" i="9"/>
  <c r="CB101" i="9"/>
  <c r="AN115" i="9"/>
  <c r="AV115" i="9"/>
  <c r="BD115" i="9"/>
  <c r="BL115" i="9"/>
  <c r="AI116" i="9"/>
  <c r="AQ116" i="9"/>
  <c r="AY116" i="9"/>
  <c r="BO116" i="9"/>
  <c r="BO139" i="9" s="1"/>
  <c r="BW116" i="9"/>
  <c r="BW139" i="9" s="1"/>
  <c r="CE116" i="9"/>
  <c r="AM138" i="9"/>
  <c r="AU138" i="9"/>
  <c r="BC138" i="9"/>
  <c r="BK138" i="9"/>
  <c r="BS138" i="9"/>
  <c r="CA138" i="9"/>
  <c r="AP139" i="9"/>
  <c r="CD139" i="9"/>
  <c r="BG142" i="9"/>
  <c r="BO142" i="9"/>
  <c r="CE142" i="9"/>
  <c r="AL143" i="9"/>
  <c r="BB143" i="9"/>
  <c r="BZ143" i="9"/>
  <c r="BP145" i="9"/>
  <c r="BX145" i="9"/>
  <c r="CF145" i="9"/>
  <c r="BW12" i="12"/>
  <c r="BW93" i="12"/>
  <c r="AK37" i="12"/>
  <c r="AS37" i="12"/>
  <c r="BA37" i="12"/>
  <c r="AI31" i="12"/>
  <c r="AQ31" i="12"/>
  <c r="AY31" i="12"/>
  <c r="BG31" i="12"/>
  <c r="BO31" i="12"/>
  <c r="BW31" i="12"/>
  <c r="CE31" i="12"/>
  <c r="AL31" i="12"/>
  <c r="AT31" i="12"/>
  <c r="BB31" i="12"/>
  <c r="BJ31" i="12"/>
  <c r="BR31" i="12"/>
  <c r="BZ31" i="12"/>
  <c r="CH31" i="12"/>
  <c r="AO31" i="12"/>
  <c r="AW31" i="12"/>
  <c r="BE31" i="12"/>
  <c r="BM31" i="12"/>
  <c r="BU31" i="12"/>
  <c r="CC31" i="12"/>
  <c r="CF97" i="12"/>
  <c r="CF24" i="10"/>
  <c r="BH97" i="12"/>
  <c r="BE96" i="12"/>
  <c r="BE102" i="12"/>
  <c r="BU96" i="12"/>
  <c r="AJ97" i="12"/>
  <c r="BI97" i="12"/>
  <c r="BI42" i="12"/>
  <c r="BA100" i="12"/>
  <c r="BP24" i="9"/>
  <c r="BP78" i="9" s="1"/>
  <c r="BX24" i="9"/>
  <c r="CF37" i="9"/>
  <c r="BN44" i="9"/>
  <c r="AV54" i="9"/>
  <c r="BT54" i="9"/>
  <c r="AL83" i="9"/>
  <c r="AT83" i="9"/>
  <c r="BB83" i="9"/>
  <c r="BJ83" i="9"/>
  <c r="BR83" i="9"/>
  <c r="BZ83" i="9"/>
  <c r="CH83" i="9"/>
  <c r="BA96" i="9"/>
  <c r="BY96" i="9"/>
  <c r="AH101" i="9"/>
  <c r="AP101" i="9"/>
  <c r="AX101" i="9"/>
  <c r="BF101" i="9"/>
  <c r="BN101" i="9"/>
  <c r="BV101" i="9"/>
  <c r="CD101" i="9"/>
  <c r="BF141" i="9"/>
  <c r="BN141" i="9"/>
  <c r="BH147" i="9"/>
  <c r="CF147" i="9"/>
  <c r="BF99" i="12"/>
  <c r="CE99" i="12"/>
  <c r="AT116" i="9"/>
  <c r="BZ116" i="9"/>
  <c r="BZ139" i="9" s="1"/>
  <c r="CH116" i="9"/>
  <c r="BD129" i="9"/>
  <c r="BS137" i="9"/>
  <c r="BQ139" i="9"/>
  <c r="AL142" i="9"/>
  <c r="AT142" i="9"/>
  <c r="BB142" i="9"/>
  <c r="BJ142" i="9"/>
  <c r="BR142" i="9"/>
  <c r="BZ142" i="9"/>
  <c r="CH142" i="9"/>
  <c r="AI12" i="12"/>
  <c r="AI93" i="12"/>
  <c r="BO23" i="12"/>
  <c r="AN87" i="12"/>
  <c r="AV87" i="12"/>
  <c r="BD87" i="12"/>
  <c r="BL87" i="12"/>
  <c r="BT87" i="12"/>
  <c r="CB87" i="12"/>
  <c r="AQ88" i="12"/>
  <c r="AY88" i="12"/>
  <c r="BG88" i="12"/>
  <c r="BO88" i="12"/>
  <c r="BW88" i="12"/>
  <c r="CE88" i="12"/>
  <c r="AL89" i="12"/>
  <c r="BF31" i="12"/>
  <c r="BN31" i="12"/>
  <c r="BC31" i="12"/>
  <c r="BF96" i="12"/>
  <c r="BV96" i="12"/>
  <c r="AK97" i="12"/>
  <c r="AV98" i="12"/>
  <c r="BS39" i="12"/>
  <c r="BG99" i="12"/>
  <c r="CD40" i="12"/>
  <c r="BR100" i="12"/>
  <c r="AS81" i="12"/>
  <c r="BA81" i="12"/>
  <c r="BI81" i="12"/>
  <c r="BY81" i="12"/>
  <c r="CG81" i="12"/>
  <c r="AN81" i="12"/>
  <c r="BD81" i="12"/>
  <c r="BL81" i="12"/>
  <c r="BT81" i="12"/>
  <c r="AX90" i="12"/>
  <c r="BC96" i="12"/>
  <c r="BC102" i="12"/>
  <c r="BK96" i="12"/>
  <c r="BS102" i="12"/>
  <c r="BS96" i="12"/>
  <c r="CA96" i="12"/>
  <c r="AH97" i="12"/>
  <c r="AH42" i="12"/>
  <c r="BN97" i="12"/>
  <c r="BN42" i="12"/>
  <c r="BV97" i="12"/>
  <c r="CD97" i="12"/>
  <c r="CD42" i="12"/>
  <c r="AK98" i="12"/>
  <c r="AS98" i="12"/>
  <c r="BY98" i="12"/>
  <c r="CG98" i="12"/>
  <c r="AN99" i="12"/>
  <c r="AV99" i="12"/>
  <c r="BD99" i="12"/>
  <c r="AI100" i="12"/>
  <c r="AQ100" i="12"/>
  <c r="AY100" i="12"/>
  <c r="BG100" i="12"/>
  <c r="BO100" i="12"/>
  <c r="BL15" i="12"/>
  <c r="BL23" i="12"/>
  <c r="BT15" i="12"/>
  <c r="BT23" i="12"/>
  <c r="BR15" i="12"/>
  <c r="BR23" i="12"/>
  <c r="BC23" i="12"/>
  <c r="BK23" i="12"/>
  <c r="AL37" i="12"/>
  <c r="AT37" i="12"/>
  <c r="BB37" i="12"/>
  <c r="AJ31" i="12"/>
  <c r="AR31" i="12"/>
  <c r="AZ31" i="12"/>
  <c r="BH31" i="12"/>
  <c r="BP31" i="12"/>
  <c r="BX31" i="12"/>
  <c r="CF31" i="12"/>
  <c r="BK31" i="12"/>
  <c r="AH102" i="12"/>
  <c r="AH96" i="12"/>
  <c r="AR38" i="12"/>
  <c r="CG97" i="12"/>
  <c r="CG42" i="12"/>
  <c r="BC39" i="12"/>
  <c r="AQ99" i="12"/>
  <c r="BN40" i="12"/>
  <c r="BB100" i="12"/>
  <c r="BY41" i="12"/>
  <c r="AN65" i="12"/>
  <c r="AV65" i="12"/>
  <c r="BD65" i="12"/>
  <c r="BL65" i="12"/>
  <c r="BT65" i="12"/>
  <c r="CB65" i="12"/>
  <c r="AO77" i="12"/>
  <c r="AW77" i="12"/>
  <c r="BE77" i="12"/>
  <c r="BM77" i="12"/>
  <c r="BU77" i="12"/>
  <c r="CC77" i="12"/>
  <c r="BS101" i="12"/>
  <c r="BS91" i="12"/>
  <c r="CA101" i="12"/>
  <c r="CA91" i="12"/>
  <c r="BN90" i="12"/>
  <c r="BD96" i="12"/>
  <c r="BL96" i="12"/>
  <c r="BT96" i="12"/>
  <c r="CB96" i="12"/>
  <c r="AI38" i="12"/>
  <c r="AQ38" i="12"/>
  <c r="BO38" i="12"/>
  <c r="BW38" i="12"/>
  <c r="CE38" i="12"/>
  <c r="AL39" i="12"/>
  <c r="AT39" i="12"/>
  <c r="BB39" i="12"/>
  <c r="BZ39" i="12"/>
  <c r="CH39" i="12"/>
  <c r="AO40" i="12"/>
  <c r="AW40" i="12"/>
  <c r="BE40" i="12"/>
  <c r="BM40" i="12"/>
  <c r="AJ41" i="12"/>
  <c r="AR41" i="12"/>
  <c r="AZ41" i="12"/>
  <c r="BH41" i="12"/>
  <c r="BP41" i="12"/>
  <c r="BX41" i="12"/>
  <c r="AY12" i="12"/>
  <c r="AY93" i="12"/>
  <c r="CE12" i="12"/>
  <c r="CE93" i="12"/>
  <c r="BM23" i="12"/>
  <c r="BU23" i="12"/>
  <c r="BI31" i="12"/>
  <c r="BQ31" i="12"/>
  <c r="BY31" i="12"/>
  <c r="CG31" i="12"/>
  <c r="AO102" i="12"/>
  <c r="AO96" i="12"/>
  <c r="BM96" i="12"/>
  <c r="CC96" i="12"/>
  <c r="AS97" i="12"/>
  <c r="AS42" i="12"/>
  <c r="BP38" i="12"/>
  <c r="BD98" i="12"/>
  <c r="CA39" i="12"/>
  <c r="BO99" i="12"/>
  <c r="AK41" i="12"/>
  <c r="AK42" i="12" s="1"/>
  <c r="BZ100" i="12"/>
  <c r="BV90" i="12"/>
  <c r="AU88" i="12"/>
  <c r="BC88" i="12"/>
  <c r="BK88" i="12"/>
  <c r="BF24" i="12"/>
  <c r="AM32" i="12"/>
  <c r="BS32" i="12"/>
  <c r="AP102" i="12"/>
  <c r="AP96" i="12"/>
  <c r="BN96" i="12"/>
  <c r="CD96" i="12"/>
  <c r="BQ97" i="12"/>
  <c r="AM39" i="12"/>
  <c r="CB98" i="12"/>
  <c r="AX99" i="12"/>
  <c r="AL100" i="12"/>
  <c r="BI100" i="12"/>
  <c r="AJ69" i="12"/>
  <c r="AR69" i="12"/>
  <c r="AZ69" i="12"/>
  <c r="BH69" i="12"/>
  <c r="BP69" i="12"/>
  <c r="BX69" i="12"/>
  <c r="CF69" i="12"/>
  <c r="CD90" i="12"/>
  <c r="AV88" i="12"/>
  <c r="BD88" i="12"/>
  <c r="BL88" i="12"/>
  <c r="BT88" i="12"/>
  <c r="BG12" i="12"/>
  <c r="BG93" i="12"/>
  <c r="BG24" i="12"/>
  <c r="AN32" i="12"/>
  <c r="BT32" i="12"/>
  <c r="AZ97" i="12"/>
  <c r="AN98" i="12"/>
  <c r="BK98" i="12"/>
  <c r="AY99" i="12"/>
  <c r="BV99" i="12"/>
  <c r="BJ100" i="12"/>
  <c r="CG100" i="12"/>
  <c r="AJ63" i="12"/>
  <c r="AR63" i="12"/>
  <c r="AZ63" i="12"/>
  <c r="BH63" i="12"/>
  <c r="AL63" i="12"/>
  <c r="AK24" i="16"/>
  <c r="AS24" i="16"/>
  <c r="BA24" i="16"/>
  <c r="BI24" i="16"/>
  <c r="BQ24" i="16"/>
  <c r="BY24" i="16"/>
  <c r="CG24" i="16"/>
  <c r="AI24" i="16"/>
  <c r="AQ24" i="16"/>
  <c r="AY24" i="16"/>
  <c r="BG24" i="16"/>
  <c r="BO24" i="16"/>
  <c r="BW24" i="16"/>
  <c r="CE24" i="16"/>
  <c r="AI92" i="12"/>
  <c r="AI86" i="12"/>
  <c r="AI37" i="12"/>
  <c r="AQ92" i="12"/>
  <c r="AQ86" i="12"/>
  <c r="AQ37" i="12"/>
  <c r="AY92" i="12"/>
  <c r="AY86" i="12"/>
  <c r="AY37" i="12"/>
  <c r="BG92" i="12"/>
  <c r="BG86" i="12"/>
  <c r="BG37" i="12"/>
  <c r="BO92" i="12"/>
  <c r="BO86" i="12"/>
  <c r="BO37" i="12"/>
  <c r="BW92" i="12"/>
  <c r="BW86" i="12"/>
  <c r="BW37" i="12"/>
  <c r="CE92" i="12"/>
  <c r="CE86" i="12"/>
  <c r="CE37" i="12"/>
  <c r="AL87" i="12"/>
  <c r="AL11" i="12"/>
  <c r="AL38" i="12"/>
  <c r="AT87" i="12"/>
  <c r="AT11" i="12"/>
  <c r="AT38" i="12"/>
  <c r="BB87" i="12"/>
  <c r="BB11" i="12"/>
  <c r="BB38" i="12"/>
  <c r="BJ87" i="12"/>
  <c r="BJ11" i="12"/>
  <c r="BJ38" i="12"/>
  <c r="BR87" i="12"/>
  <c r="BR11" i="12"/>
  <c r="BR38" i="12"/>
  <c r="BZ87" i="12"/>
  <c r="BZ11" i="12"/>
  <c r="BZ38" i="12"/>
  <c r="CH87" i="12"/>
  <c r="CH11" i="12"/>
  <c r="CH38" i="12"/>
  <c r="AO11" i="12"/>
  <c r="AO88" i="12"/>
  <c r="AO39" i="12"/>
  <c r="AW11" i="12"/>
  <c r="AW88" i="12"/>
  <c r="AW39" i="12"/>
  <c r="BE11" i="12"/>
  <c r="BE88" i="12"/>
  <c r="BE39" i="12"/>
  <c r="BM11" i="12"/>
  <c r="BM88" i="12"/>
  <c r="BM39" i="12"/>
  <c r="BU11" i="12"/>
  <c r="BU88" i="12"/>
  <c r="BU39" i="12"/>
  <c r="CC11" i="12"/>
  <c r="CC88" i="12"/>
  <c r="CC39" i="12"/>
  <c r="AJ89" i="12"/>
  <c r="AJ40" i="12"/>
  <c r="AJ11" i="12"/>
  <c r="AR89" i="12"/>
  <c r="AR40" i="12"/>
  <c r="AR11" i="12"/>
  <c r="AZ89" i="12"/>
  <c r="AZ40" i="12"/>
  <c r="AZ11" i="12"/>
  <c r="BH89" i="12"/>
  <c r="BH40" i="12"/>
  <c r="BH11" i="12"/>
  <c r="BP89" i="12"/>
  <c r="BP40" i="12"/>
  <c r="BP11" i="12"/>
  <c r="BX89" i="12"/>
  <c r="BX40" i="12"/>
  <c r="BX11" i="12"/>
  <c r="CF89" i="12"/>
  <c r="CF40" i="12"/>
  <c r="CF11" i="12"/>
  <c r="AM90" i="12"/>
  <c r="AM41" i="12"/>
  <c r="AU90" i="12"/>
  <c r="AU41" i="12"/>
  <c r="BC90" i="12"/>
  <c r="BC41" i="12"/>
  <c r="BK90" i="12"/>
  <c r="BK41" i="12"/>
  <c r="BS90" i="12"/>
  <c r="BS41" i="12"/>
  <c r="CA90" i="12"/>
  <c r="CA41" i="12"/>
  <c r="BN24" i="12"/>
  <c r="AU32" i="12"/>
  <c r="CA32" i="12"/>
  <c r="AX102" i="12"/>
  <c r="AX96" i="12"/>
  <c r="BA97" i="12"/>
  <c r="BX97" i="12"/>
  <c r="BL98" i="12"/>
  <c r="AH99" i="12"/>
  <c r="BW99" i="12"/>
  <c r="AS100" i="12"/>
  <c r="CH100" i="12"/>
  <c r="AK63" i="12"/>
  <c r="AS63" i="12"/>
  <c r="BA63" i="12"/>
  <c r="BI63" i="12"/>
  <c r="BP63" i="12"/>
  <c r="BX63" i="12"/>
  <c r="CF63" i="12"/>
  <c r="AM63" i="12"/>
  <c r="AU63" i="12"/>
  <c r="BC63" i="12"/>
  <c r="BK63" i="12"/>
  <c r="BS63" i="12"/>
  <c r="CA63" i="12"/>
  <c r="BO15" i="12"/>
  <c r="BP23" i="12"/>
  <c r="AI63" i="12"/>
  <c r="AQ63" i="12"/>
  <c r="AY63" i="12"/>
  <c r="BG63" i="12"/>
  <c r="BO63" i="12"/>
  <c r="BW63" i="12"/>
  <c r="CE63" i="12"/>
  <c r="AL65" i="12"/>
  <c r="AT65" i="12"/>
  <c r="BB65" i="12"/>
  <c r="BJ65" i="12"/>
  <c r="BR65" i="12"/>
  <c r="BZ65" i="12"/>
  <c r="CH65" i="12"/>
  <c r="AH69" i="12"/>
  <c r="AP69" i="12"/>
  <c r="AX69" i="12"/>
  <c r="BF69" i="12"/>
  <c r="BN69" i="12"/>
  <c r="BV69" i="12"/>
  <c r="CD69" i="12"/>
  <c r="AM77" i="12"/>
  <c r="AU77" i="12"/>
  <c r="BC77" i="12"/>
  <c r="BK77" i="12"/>
  <c r="BS77" i="12"/>
  <c r="CA77" i="12"/>
  <c r="AI81" i="12"/>
  <c r="AQ81" i="12"/>
  <c r="AY81" i="12"/>
  <c r="BG81" i="12"/>
  <c r="BO81" i="12"/>
  <c r="BW81" i="12"/>
  <c r="CE81" i="12"/>
  <c r="AM86" i="12"/>
  <c r="AU86" i="12"/>
  <c r="BC86" i="12"/>
  <c r="BK86" i="12"/>
  <c r="BS86" i="12"/>
  <c r="CA86" i="12"/>
  <c r="AH87" i="12"/>
  <c r="AP87" i="12"/>
  <c r="AX87" i="12"/>
  <c r="BF87" i="12"/>
  <c r="BN87" i="12"/>
  <c r="BV87" i="12"/>
  <c r="CD87" i="12"/>
  <c r="AK88" i="12"/>
  <c r="AS88" i="12"/>
  <c r="BA88" i="12"/>
  <c r="BI88" i="12"/>
  <c r="BQ88" i="12"/>
  <c r="BY88" i="12"/>
  <c r="CG88" i="12"/>
  <c r="AN89" i="12"/>
  <c r="AV89" i="12"/>
  <c r="BD89" i="12"/>
  <c r="BL89" i="12"/>
  <c r="BT89" i="12"/>
  <c r="CB89" i="12"/>
  <c r="AI90" i="12"/>
  <c r="AQ90" i="12"/>
  <c r="AY90" i="12"/>
  <c r="BG90" i="12"/>
  <c r="BO90" i="12"/>
  <c r="BW90" i="12"/>
  <c r="CE90" i="12"/>
  <c r="BP91" i="12"/>
  <c r="BX91" i="12"/>
  <c r="CF91" i="12"/>
  <c r="AM92" i="12"/>
  <c r="AU92" i="12"/>
  <c r="BC92" i="12"/>
  <c r="BK92" i="12"/>
  <c r="BS92" i="12"/>
  <c r="CA92" i="12"/>
  <c r="BQ96" i="12"/>
  <c r="BZ96" i="12"/>
  <c r="AJ98" i="12"/>
  <c r="AU99" i="12"/>
  <c r="BF100" i="12"/>
  <c r="BT101" i="12"/>
  <c r="CC101" i="12"/>
  <c r="BO10" i="15"/>
  <c r="BW10" i="15"/>
  <c r="CE10" i="15"/>
  <c r="AK11" i="12"/>
  <c r="AS11" i="12"/>
  <c r="BA11" i="12"/>
  <c r="BI11" i="12"/>
  <c r="BQ11" i="12"/>
  <c r="BY11" i="12"/>
  <c r="CG11" i="12"/>
  <c r="BP15" i="12"/>
  <c r="BA23" i="12"/>
  <c r="BI23" i="12"/>
  <c r="AH31" i="12"/>
  <c r="AP31" i="12"/>
  <c r="AX31" i="12"/>
  <c r="BV31" i="12"/>
  <c r="CD31" i="12"/>
  <c r="AM65" i="12"/>
  <c r="AU65" i="12"/>
  <c r="BC65" i="12"/>
  <c r="BK65" i="12"/>
  <c r="BS65" i="12"/>
  <c r="CA65" i="12"/>
  <c r="AN86" i="12"/>
  <c r="AV86" i="12"/>
  <c r="BD86" i="12"/>
  <c r="BL86" i="12"/>
  <c r="BT86" i="12"/>
  <c r="CB86" i="12"/>
  <c r="AI87" i="12"/>
  <c r="AQ87" i="12"/>
  <c r="AY87" i="12"/>
  <c r="BG87" i="12"/>
  <c r="BO87" i="12"/>
  <c r="BW87" i="12"/>
  <c r="CE87" i="12"/>
  <c r="AL88" i="12"/>
  <c r="AT88" i="12"/>
  <c r="BB88" i="12"/>
  <c r="BJ88" i="12"/>
  <c r="BR88" i="12"/>
  <c r="BZ88" i="12"/>
  <c r="CH88" i="12"/>
  <c r="AO89" i="12"/>
  <c r="AW89" i="12"/>
  <c r="BE89" i="12"/>
  <c r="BM89" i="12"/>
  <c r="BU89" i="12"/>
  <c r="CC89" i="12"/>
  <c r="AJ90" i="12"/>
  <c r="AR90" i="12"/>
  <c r="AZ90" i="12"/>
  <c r="BH90" i="12"/>
  <c r="BP90" i="12"/>
  <c r="BX90" i="12"/>
  <c r="CF90" i="12"/>
  <c r="BQ91" i="12"/>
  <c r="BY91" i="12"/>
  <c r="CG91" i="12"/>
  <c r="AN92" i="12"/>
  <c r="AV92" i="12"/>
  <c r="BD92" i="12"/>
  <c r="BL92" i="12"/>
  <c r="BT92" i="12"/>
  <c r="CB92" i="12"/>
  <c r="BI96" i="12"/>
  <c r="BR96" i="12"/>
  <c r="CC97" i="12"/>
  <c r="AM99" i="12"/>
  <c r="AX100" i="12"/>
  <c r="BL101" i="12"/>
  <c r="BU101" i="12"/>
  <c r="CD101" i="12"/>
  <c r="AN38" i="12"/>
  <c r="AV38" i="12"/>
  <c r="BD38" i="12"/>
  <c r="BL38" i="12"/>
  <c r="BT38" i="12"/>
  <c r="CB38" i="12"/>
  <c r="AI39" i="12"/>
  <c r="AQ39" i="12"/>
  <c r="AY39" i="12"/>
  <c r="BG39" i="12"/>
  <c r="BO39" i="12"/>
  <c r="BW39" i="12"/>
  <c r="CE39" i="12"/>
  <c r="AL40" i="12"/>
  <c r="AT40" i="12"/>
  <c r="BB40" i="12"/>
  <c r="BJ40" i="12"/>
  <c r="BR40" i="12"/>
  <c r="BZ40" i="12"/>
  <c r="CH40" i="12"/>
  <c r="AO41" i="12"/>
  <c r="AW41" i="12"/>
  <c r="BE41" i="12"/>
  <c r="BM41" i="12"/>
  <c r="BU41" i="12"/>
  <c r="CC41" i="12"/>
  <c r="AO86" i="12"/>
  <c r="AW86" i="12"/>
  <c r="BE86" i="12"/>
  <c r="BM86" i="12"/>
  <c r="BU86" i="12"/>
  <c r="CC86" i="12"/>
  <c r="BH87" i="12"/>
  <c r="BP87" i="12"/>
  <c r="BX87" i="12"/>
  <c r="CF87" i="12"/>
  <c r="AM88" i="12"/>
  <c r="BS88" i="12"/>
  <c r="CA88" i="12"/>
  <c r="AH89" i="12"/>
  <c r="AP89" i="12"/>
  <c r="AX89" i="12"/>
  <c r="CD89" i="12"/>
  <c r="AK90" i="12"/>
  <c r="AS90" i="12"/>
  <c r="BA90" i="12"/>
  <c r="BI90" i="12"/>
  <c r="BR91" i="12"/>
  <c r="BZ91" i="12"/>
  <c r="CH91" i="12"/>
  <c r="AW92" i="12"/>
  <c r="BE92" i="12"/>
  <c r="BM92" i="12"/>
  <c r="BU92" i="12"/>
  <c r="CC92" i="12"/>
  <c r="BJ96" i="12"/>
  <c r="BU97" i="12"/>
  <c r="CF98" i="12"/>
  <c r="AP100" i="12"/>
  <c r="BM101" i="12"/>
  <c r="BV101" i="12"/>
  <c r="CE101" i="12"/>
  <c r="CG102" i="12"/>
  <c r="AT63" i="12"/>
  <c r="BB63" i="12"/>
  <c r="BJ63" i="12"/>
  <c r="BR63" i="12"/>
  <c r="BZ63" i="12"/>
  <c r="CH63" i="12"/>
  <c r="AO65" i="12"/>
  <c r="AW65" i="12"/>
  <c r="BE65" i="12"/>
  <c r="BM65" i="12"/>
  <c r="BU65" i="12"/>
  <c r="CC65" i="12"/>
  <c r="AK69" i="12"/>
  <c r="AS69" i="12"/>
  <c r="BA69" i="12"/>
  <c r="AH86" i="12"/>
  <c r="AP86" i="12"/>
  <c r="AX86" i="12"/>
  <c r="BF86" i="12"/>
  <c r="BN86" i="12"/>
  <c r="BV86" i="12"/>
  <c r="CD86" i="12"/>
  <c r="BQ87" i="12"/>
  <c r="BY87" i="12"/>
  <c r="CG87" i="12"/>
  <c r="AN88" i="12"/>
  <c r="CB88" i="12"/>
  <c r="AI89" i="12"/>
  <c r="AQ89" i="12"/>
  <c r="AY89" i="12"/>
  <c r="AL90" i="12"/>
  <c r="AT90" i="12"/>
  <c r="BB90" i="12"/>
  <c r="BJ90" i="12"/>
  <c r="BF92" i="12"/>
  <c r="BN92" i="12"/>
  <c r="BV92" i="12"/>
  <c r="CD92" i="12"/>
  <c r="BM97" i="12"/>
  <c r="BX98" i="12"/>
  <c r="AH100" i="12"/>
  <c r="BN101" i="12"/>
  <c r="BW101" i="12"/>
  <c r="CH102" i="12"/>
  <c r="AJ5" i="15"/>
  <c r="AR5" i="15"/>
  <c r="AZ5" i="15"/>
  <c r="BH5" i="15"/>
  <c r="BP5" i="15"/>
  <c r="BX5" i="15"/>
  <c r="CF5" i="15"/>
  <c r="AH5" i="15"/>
  <c r="AP5" i="15"/>
  <c r="AX5" i="15"/>
  <c r="BF5" i="15"/>
  <c r="BN5" i="15"/>
  <c r="BV5" i="15"/>
  <c r="CD5" i="15"/>
  <c r="AN11" i="12"/>
  <c r="AV11" i="12"/>
  <c r="BD11" i="12"/>
  <c r="BL11" i="12"/>
  <c r="BT11" i="12"/>
  <c r="CB11" i="12"/>
  <c r="BD23" i="12"/>
  <c r="AK31" i="12"/>
  <c r="AS31" i="12"/>
  <c r="BA31" i="12"/>
  <c r="AM37" i="12"/>
  <c r="AU37" i="12"/>
  <c r="AP38" i="12"/>
  <c r="AX38" i="12"/>
  <c r="BF38" i="12"/>
  <c r="BA39" i="12"/>
  <c r="BA42" i="12" s="1"/>
  <c r="BI39" i="12"/>
  <c r="BQ39" i="12"/>
  <c r="BL40" i="12"/>
  <c r="BT40" i="12"/>
  <c r="CB40" i="12"/>
  <c r="BW41" i="12"/>
  <c r="CE41" i="12"/>
  <c r="AH65" i="12"/>
  <c r="AP65" i="12"/>
  <c r="BN65" i="12"/>
  <c r="BV65" i="12"/>
  <c r="AT69" i="12"/>
  <c r="BB69" i="12"/>
  <c r="BZ69" i="12"/>
  <c r="CH69" i="12"/>
  <c r="AQ77" i="12"/>
  <c r="AY77" i="12"/>
  <c r="BW77" i="12"/>
  <c r="CE77" i="12"/>
  <c r="AM81" i="12"/>
  <c r="AU81" i="12"/>
  <c r="BC81" i="12"/>
  <c r="BK81" i="12"/>
  <c r="BS81" i="12"/>
  <c r="CA81" i="12"/>
  <c r="BT91" i="12"/>
  <c r="CB91" i="12"/>
  <c r="BP98" i="12"/>
  <c r="CA99" i="12"/>
  <c r="BX101" i="12"/>
  <c r="CG101" i="12"/>
  <c r="BM35" i="16"/>
  <c r="AN37" i="12"/>
  <c r="AV37" i="12"/>
  <c r="AY38" i="12"/>
  <c r="BG38" i="12"/>
  <c r="BJ39" i="12"/>
  <c r="BR39" i="12"/>
  <c r="BU40" i="12"/>
  <c r="CC40" i="12"/>
  <c r="CF41" i="12"/>
  <c r="AN63" i="12"/>
  <c r="AV63" i="12"/>
  <c r="BD63" i="12"/>
  <c r="AI65" i="12"/>
  <c r="AQ65" i="12"/>
  <c r="AY65" i="12"/>
  <c r="BG65" i="12"/>
  <c r="BO65" i="12"/>
  <c r="BW65" i="12"/>
  <c r="CE65" i="12"/>
  <c r="AM69" i="12"/>
  <c r="AU69" i="12"/>
  <c r="BC69" i="12"/>
  <c r="BK69" i="12"/>
  <c r="BS69" i="12"/>
  <c r="CA69" i="12"/>
  <c r="AJ77" i="12"/>
  <c r="AR77" i="12"/>
  <c r="AZ77" i="12"/>
  <c r="BH77" i="12"/>
  <c r="BP77" i="12"/>
  <c r="BX77" i="12"/>
  <c r="CF77" i="12"/>
  <c r="BU91" i="12"/>
  <c r="CC91" i="12"/>
  <c r="BH98" i="12"/>
  <c r="BS99" i="12"/>
  <c r="CD100" i="12"/>
  <c r="BY101" i="12"/>
  <c r="CH101" i="12"/>
  <c r="BM4" i="15"/>
  <c r="BM10" i="15"/>
  <c r="BY14" i="16"/>
  <c r="AO63" i="12"/>
  <c r="AW63" i="12"/>
  <c r="BE63" i="12"/>
  <c r="AK86" i="12"/>
  <c r="AS86" i="12"/>
  <c r="BA86" i="12"/>
  <c r="BI86" i="12"/>
  <c r="BQ86" i="12"/>
  <c r="BY86" i="12"/>
  <c r="CG86" i="12"/>
  <c r="AI88" i="12"/>
  <c r="AT89" i="12"/>
  <c r="BE90" i="12"/>
  <c r="BV91" i="12"/>
  <c r="CD91" i="12"/>
  <c r="BY92" i="12"/>
  <c r="AZ98" i="12"/>
  <c r="BK99" i="12"/>
  <c r="BV100" i="12"/>
  <c r="BQ101" i="12"/>
  <c r="BZ101" i="12"/>
  <c r="AW10" i="15"/>
  <c r="AI10" i="16"/>
  <c r="AQ10" i="16"/>
  <c r="AY10" i="16"/>
  <c r="BG10" i="16"/>
  <c r="BO10" i="16"/>
  <c r="BW10" i="16"/>
  <c r="CE10" i="16"/>
  <c r="AO10" i="16"/>
  <c r="AW10" i="16"/>
  <c r="BE10" i="16"/>
  <c r="BM10" i="16"/>
  <c r="BU10" i="16"/>
  <c r="CC10" i="16"/>
  <c r="AM35" i="14"/>
  <c r="AU35" i="14"/>
  <c r="BC35" i="14"/>
  <c r="BK35" i="14"/>
  <c r="AK5" i="15"/>
  <c r="AS5" i="15"/>
  <c r="BA5" i="15"/>
  <c r="BI5" i="15"/>
  <c r="BQ5" i="15"/>
  <c r="BY5" i="15"/>
  <c r="CG5" i="15"/>
  <c r="AV4" i="15"/>
  <c r="AJ10" i="15"/>
  <c r="AR10" i="15"/>
  <c r="AZ10" i="15"/>
  <c r="BH10" i="15"/>
  <c r="BP10" i="15"/>
  <c r="BX10" i="15"/>
  <c r="CF10" i="15"/>
  <c r="CA10" i="15"/>
  <c r="AM21" i="15"/>
  <c r="AU21" i="15"/>
  <c r="BC21" i="15"/>
  <c r="BK21" i="15"/>
  <c r="BS21" i="15"/>
  <c r="CA21" i="15"/>
  <c r="BH30" i="15"/>
  <c r="AJ106" i="15"/>
  <c r="AR106" i="15"/>
  <c r="AZ106" i="15"/>
  <c r="BH106" i="15"/>
  <c r="BP106" i="15"/>
  <c r="BX106" i="15"/>
  <c r="CF106" i="15"/>
  <c r="BH19" i="14"/>
  <c r="BH20" i="14" s="1"/>
  <c r="BP19" i="14"/>
  <c r="BP20" i="14" s="1"/>
  <c r="BB35" i="14"/>
  <c r="AO5" i="15"/>
  <c r="BU5" i="15"/>
  <c r="BQ10" i="15"/>
  <c r="BX37" i="15"/>
  <c r="CF37" i="15"/>
  <c r="AH37" i="15"/>
  <c r="AP37" i="15"/>
  <c r="AX37" i="15"/>
  <c r="BF37" i="15"/>
  <c r="AO35" i="16"/>
  <c r="BU35" i="16"/>
  <c r="AR5" i="16"/>
  <c r="BH5" i="16"/>
  <c r="BX5" i="16"/>
  <c r="CA14" i="16"/>
  <c r="BQ14" i="16"/>
  <c r="AP23" i="16"/>
  <c r="AM5" i="15"/>
  <c r="AU5" i="15"/>
  <c r="BC5" i="15"/>
  <c r="BK5" i="15"/>
  <c r="BS5" i="15"/>
  <c r="CA5" i="15"/>
  <c r="AN10" i="15"/>
  <c r="BJ10" i="15"/>
  <c r="BR10" i="15"/>
  <c r="BZ10" i="15"/>
  <c r="CH10" i="15"/>
  <c r="AJ30" i="15"/>
  <c r="BP30" i="15"/>
  <c r="AL106" i="15"/>
  <c r="AT106" i="15"/>
  <c r="BB106" i="15"/>
  <c r="BJ106" i="15"/>
  <c r="BR106" i="15"/>
  <c r="BZ106" i="15"/>
  <c r="CH106" i="15"/>
  <c r="AH55" i="16"/>
  <c r="AP55" i="16"/>
  <c r="AX55" i="16"/>
  <c r="BF55" i="16"/>
  <c r="BN55" i="16"/>
  <c r="BV55" i="16"/>
  <c r="CD55" i="16"/>
  <c r="AN55" i="16"/>
  <c r="AV55" i="16"/>
  <c r="BD55" i="16"/>
  <c r="BL55" i="16"/>
  <c r="BT55" i="16"/>
  <c r="CB55" i="16"/>
  <c r="AI59" i="16"/>
  <c r="AH35" i="14"/>
  <c r="AP35" i="14"/>
  <c r="AX35" i="14"/>
  <c r="BF35" i="14"/>
  <c r="BJ35" i="14"/>
  <c r="AM39" i="14"/>
  <c r="AU39" i="14"/>
  <c r="BC39" i="14"/>
  <c r="BK39" i="14"/>
  <c r="BS39" i="14"/>
  <c r="CA39" i="14"/>
  <c r="BR4" i="15"/>
  <c r="AW5" i="15"/>
  <c r="CC5" i="15"/>
  <c r="BY10" i="15"/>
  <c r="AO10" i="15"/>
  <c r="BE10" i="15"/>
  <c r="AW35" i="16"/>
  <c r="CC35" i="16"/>
  <c r="BI14" i="16"/>
  <c r="AO52" i="16"/>
  <c r="AW52" i="16"/>
  <c r="BE52" i="16"/>
  <c r="BM52" i="16"/>
  <c r="BU52" i="16"/>
  <c r="CC52" i="16"/>
  <c r="BG65" i="16"/>
  <c r="BC19" i="14"/>
  <c r="BC20" i="14" s="1"/>
  <c r="BK19" i="14"/>
  <c r="BK20" i="14" s="1"/>
  <c r="BS19" i="14"/>
  <c r="BS20" i="14" s="1"/>
  <c r="AI35" i="14"/>
  <c r="AY35" i="14"/>
  <c r="CC10" i="15"/>
  <c r="AL27" i="15"/>
  <c r="AT27" i="15"/>
  <c r="BB27" i="15"/>
  <c r="BJ27" i="15"/>
  <c r="BR27" i="15"/>
  <c r="BZ27" i="15"/>
  <c r="CH27" i="15"/>
  <c r="AM30" i="15"/>
  <c r="AU30" i="15"/>
  <c r="BC30" i="15"/>
  <c r="BK30" i="15"/>
  <c r="BS30" i="15"/>
  <c r="CA30" i="15"/>
  <c r="AK30" i="15"/>
  <c r="AS30" i="15"/>
  <c r="BA30" i="15"/>
  <c r="BI30" i="15"/>
  <c r="BQ30" i="15"/>
  <c r="BY30" i="15"/>
  <c r="CG30" i="15"/>
  <c r="BS37" i="15"/>
  <c r="CA37" i="15"/>
  <c r="BN37" i="15"/>
  <c r="AK37" i="15"/>
  <c r="AS37" i="15"/>
  <c r="BA37" i="15"/>
  <c r="BI37" i="15"/>
  <c r="AM38" i="16"/>
  <c r="AU38" i="16"/>
  <c r="BC38" i="16"/>
  <c r="BK38" i="16"/>
  <c r="BS38" i="16"/>
  <c r="CA38" i="16"/>
  <c r="AK38" i="16"/>
  <c r="AS38" i="16"/>
  <c r="BA38" i="16"/>
  <c r="BI38" i="16"/>
  <c r="BQ38" i="16"/>
  <c r="BY38" i="16"/>
  <c r="CG38" i="16"/>
  <c r="AQ59" i="16"/>
  <c r="AY59" i="16"/>
  <c r="BG59" i="16"/>
  <c r="BO59" i="16"/>
  <c r="BW59" i="16"/>
  <c r="CE59" i="16"/>
  <c r="BE5" i="15"/>
  <c r="CG10" i="15"/>
  <c r="BU10" i="15"/>
  <c r="AJ21" i="15"/>
  <c r="AR21" i="15"/>
  <c r="AZ21" i="15"/>
  <c r="BH21" i="15"/>
  <c r="BP21" i="15"/>
  <c r="BX21" i="15"/>
  <c r="CF21" i="15"/>
  <c r="AH21" i="15"/>
  <c r="AP21" i="15"/>
  <c r="AX21" i="15"/>
  <c r="BF21" i="15"/>
  <c r="BN21" i="15"/>
  <c r="BV21" i="15"/>
  <c r="CD21" i="15"/>
  <c r="AN30" i="15"/>
  <c r="AV30" i="15"/>
  <c r="BD30" i="15"/>
  <c r="BL30" i="15"/>
  <c r="BT30" i="15"/>
  <c r="CB30" i="15"/>
  <c r="AI30" i="15"/>
  <c r="AQ30" i="15"/>
  <c r="AY30" i="15"/>
  <c r="BG30" i="15"/>
  <c r="BO30" i="15"/>
  <c r="BW30" i="15"/>
  <c r="CE30" i="15"/>
  <c r="BE35" i="16"/>
  <c r="AJ5" i="16"/>
  <c r="AZ5" i="16"/>
  <c r="BP5" i="16"/>
  <c r="CF5" i="16"/>
  <c r="AM6" i="16"/>
  <c r="AU6" i="16"/>
  <c r="BC6" i="16"/>
  <c r="BK6" i="16"/>
  <c r="BS6" i="16"/>
  <c r="CA6" i="16"/>
  <c r="BF23" i="16"/>
  <c r="AJ29" i="16"/>
  <c r="AR29" i="16"/>
  <c r="AZ29" i="16"/>
  <c r="BH29" i="16"/>
  <c r="BP29" i="16"/>
  <c r="BX29" i="16"/>
  <c r="CF29" i="16"/>
  <c r="AH29" i="16"/>
  <c r="AP29" i="16"/>
  <c r="AX29" i="16"/>
  <c r="BF29" i="16"/>
  <c r="BN29" i="16"/>
  <c r="BV29" i="16"/>
  <c r="CD29" i="16"/>
  <c r="AO44" i="16"/>
  <c r="AW44" i="16"/>
  <c r="BE44" i="16"/>
  <c r="BM44" i="16"/>
  <c r="BU44" i="16"/>
  <c r="CC44" i="16"/>
  <c r="AS65" i="16"/>
  <c r="BA65" i="16"/>
  <c r="BI65" i="16"/>
  <c r="BY65" i="16"/>
  <c r="CG65" i="16"/>
  <c r="CB35" i="17"/>
  <c r="BI38" i="17"/>
  <c r="BQ38" i="17"/>
  <c r="BY38" i="17"/>
  <c r="CG38" i="17"/>
  <c r="BL38" i="17"/>
  <c r="BT38" i="17"/>
  <c r="CB38" i="17"/>
  <c r="BG38" i="17"/>
  <c r="BO38" i="17"/>
  <c r="BW38" i="17"/>
  <c r="CE38" i="17"/>
  <c r="BM19" i="14"/>
  <c r="BM20" i="14" s="1"/>
  <c r="BU19" i="14"/>
  <c r="BU20" i="14" s="1"/>
  <c r="AN35" i="14"/>
  <c r="AV35" i="14"/>
  <c r="BD35" i="14"/>
  <c r="BD10" i="15"/>
  <c r="AZ30" i="15"/>
  <c r="CF30" i="15"/>
  <c r="AM106" i="15"/>
  <c r="AU106" i="15"/>
  <c r="BC106" i="15"/>
  <c r="BK106" i="15"/>
  <c r="BS106" i="15"/>
  <c r="CA106" i="15"/>
  <c r="AH106" i="15"/>
  <c r="AP106" i="15"/>
  <c r="AX106" i="15"/>
  <c r="BF106" i="15"/>
  <c r="BN106" i="15"/>
  <c r="BV106" i="15"/>
  <c r="CD106" i="15"/>
  <c r="CG14" i="16"/>
  <c r="AO14" i="16"/>
  <c r="AW14" i="16"/>
  <c r="BE14" i="16"/>
  <c r="BM14" i="16"/>
  <c r="BU14" i="16"/>
  <c r="CC14" i="16"/>
  <c r="AZ23" i="16"/>
  <c r="CF23" i="16"/>
  <c r="AK65" i="16"/>
  <c r="BQ65" i="16"/>
  <c r="AK59" i="16"/>
  <c r="AM65" i="16"/>
  <c r="AX65" i="16"/>
  <c r="BH65" i="16"/>
  <c r="BS65" i="16"/>
  <c r="CD65" i="16"/>
  <c r="AL65" i="16"/>
  <c r="AT65" i="16"/>
  <c r="BB65" i="16"/>
  <c r="BJ65" i="16"/>
  <c r="BR65" i="16"/>
  <c r="BZ65" i="16"/>
  <c r="CH65" i="16"/>
  <c r="AI158" i="16"/>
  <c r="AQ158" i="16"/>
  <c r="AY158" i="16"/>
  <c r="BG158" i="16"/>
  <c r="BO158" i="16"/>
  <c r="BW158" i="16"/>
  <c r="CE158" i="16"/>
  <c r="AL158" i="16"/>
  <c r="AT158" i="16"/>
  <c r="BB158" i="16"/>
  <c r="BJ158" i="16"/>
  <c r="BR158" i="16"/>
  <c r="BZ158" i="16"/>
  <c r="CH158" i="16"/>
  <c r="AO158" i="16"/>
  <c r="AW158" i="16"/>
  <c r="BE158" i="16"/>
  <c r="BM158" i="16"/>
  <c r="BU158" i="16"/>
  <c r="CC158" i="16"/>
  <c r="BK5" i="17"/>
  <c r="BT23" i="17"/>
  <c r="AI5" i="15"/>
  <c r="AQ5" i="15"/>
  <c r="AY5" i="15"/>
  <c r="BG5" i="15"/>
  <c r="BO5" i="15"/>
  <c r="BW5" i="15"/>
  <c r="CE5" i="15"/>
  <c r="BN10" i="15"/>
  <c r="BV10" i="15"/>
  <c r="CD10" i="15"/>
  <c r="AI21" i="15"/>
  <c r="AQ21" i="15"/>
  <c r="AY21" i="15"/>
  <c r="BG21" i="15"/>
  <c r="BO21" i="15"/>
  <c r="BW21" i="15"/>
  <c r="CE21" i="15"/>
  <c r="AL30" i="15"/>
  <c r="AT30" i="15"/>
  <c r="BB30" i="15"/>
  <c r="BJ30" i="15"/>
  <c r="BR30" i="15"/>
  <c r="BZ30" i="15"/>
  <c r="CH30" i="15"/>
  <c r="BO37" i="15"/>
  <c r="AH10" i="16"/>
  <c r="AP10" i="16"/>
  <c r="AX10" i="16"/>
  <c r="BF10" i="16"/>
  <c r="BN10" i="16"/>
  <c r="BV10" i="16"/>
  <c r="CD10" i="16"/>
  <c r="BJ14" i="16"/>
  <c r="BR14" i="16"/>
  <c r="BZ14" i="16"/>
  <c r="CH14" i="16"/>
  <c r="AJ24" i="16"/>
  <c r="AR24" i="16"/>
  <c r="BH24" i="16"/>
  <c r="BP24" i="16"/>
  <c r="BX24" i="16"/>
  <c r="AI29" i="16"/>
  <c r="AY29" i="16"/>
  <c r="BG29" i="16"/>
  <c r="BO29" i="16"/>
  <c r="CE29" i="16"/>
  <c r="AL38" i="16"/>
  <c r="BB38" i="16"/>
  <c r="BJ38" i="16"/>
  <c r="BR38" i="16"/>
  <c r="CH38" i="16"/>
  <c r="AN44" i="16"/>
  <c r="BD44" i="16"/>
  <c r="BL44" i="16"/>
  <c r="BT44" i="16"/>
  <c r="AV52" i="16"/>
  <c r="BD52" i="16"/>
  <c r="BL52" i="16"/>
  <c r="CB52" i="16"/>
  <c r="AW55" i="16"/>
  <c r="BE55" i="16"/>
  <c r="BM55" i="16"/>
  <c r="CC55" i="16"/>
  <c r="AL59" i="16"/>
  <c r="AV59" i="16"/>
  <c r="BF59" i="16"/>
  <c r="BQ59" i="16"/>
  <c r="CB59" i="16"/>
  <c r="AO65" i="16"/>
  <c r="AY65" i="16"/>
  <c r="BU65" i="16"/>
  <c r="CE65" i="16"/>
  <c r="AN198" i="16"/>
  <c r="AV198" i="16"/>
  <c r="BD198" i="16"/>
  <c r="BL198" i="16"/>
  <c r="BT198" i="16"/>
  <c r="CB198" i="16"/>
  <c r="AO201" i="16"/>
  <c r="AW201" i="16"/>
  <c r="BE201" i="16"/>
  <c r="BM201" i="16"/>
  <c r="BU201" i="16"/>
  <c r="CC201" i="16"/>
  <c r="BF6" i="17"/>
  <c r="BN6" i="17"/>
  <c r="BV6" i="17"/>
  <c r="CD6" i="17"/>
  <c r="BJ10" i="17"/>
  <c r="BR10" i="17"/>
  <c r="BZ10" i="17"/>
  <c r="CH10" i="17"/>
  <c r="BH10" i="17"/>
  <c r="BP10" i="17"/>
  <c r="BX10" i="17"/>
  <c r="CF10" i="17"/>
  <c r="BP14" i="17"/>
  <c r="AL35" i="16"/>
  <c r="AT35" i="16"/>
  <c r="BB35" i="16"/>
  <c r="BJ35" i="16"/>
  <c r="BR35" i="16"/>
  <c r="BZ35" i="16"/>
  <c r="CH35" i="16"/>
  <c r="AT59" i="16"/>
  <c r="BB59" i="16"/>
  <c r="BJ59" i="16"/>
  <c r="BR59" i="16"/>
  <c r="BZ59" i="16"/>
  <c r="CH59" i="16"/>
  <c r="AP65" i="16"/>
  <c r="AZ65" i="16"/>
  <c r="BK65" i="16"/>
  <c r="BV65" i="16"/>
  <c r="CF65" i="16"/>
  <c r="AN65" i="16"/>
  <c r="AV65" i="16"/>
  <c r="BD65" i="16"/>
  <c r="BL65" i="16"/>
  <c r="BT65" i="16"/>
  <c r="CB65" i="16"/>
  <c r="AN158" i="16"/>
  <c r="AV158" i="16"/>
  <c r="BD158" i="16"/>
  <c r="BL158" i="16"/>
  <c r="BT158" i="16"/>
  <c r="CB158" i="16"/>
  <c r="AL209" i="16"/>
  <c r="AT209" i="16"/>
  <c r="BB209" i="16"/>
  <c r="BJ209" i="16"/>
  <c r="BR209" i="16"/>
  <c r="BZ209" i="16"/>
  <c r="CH209" i="16"/>
  <c r="BG5" i="17"/>
  <c r="CE5" i="17"/>
  <c r="BJ5" i="17"/>
  <c r="BR5" i="17"/>
  <c r="CH5" i="17"/>
  <c r="BN9" i="17"/>
  <c r="CD9" i="17"/>
  <c r="AK5" i="16"/>
  <c r="AS5" i="16"/>
  <c r="BA5" i="16"/>
  <c r="BI5" i="16"/>
  <c r="BQ5" i="16"/>
  <c r="BY5" i="16"/>
  <c r="CG5" i="16"/>
  <c r="AN6" i="16"/>
  <c r="AV6" i="16"/>
  <c r="BD6" i="16"/>
  <c r="BL6" i="16"/>
  <c r="BT6" i="16"/>
  <c r="CB6" i="16"/>
  <c r="AJ10" i="16"/>
  <c r="AR10" i="16"/>
  <c r="AZ10" i="16"/>
  <c r="BH10" i="16"/>
  <c r="BP10" i="16"/>
  <c r="BX10" i="16"/>
  <c r="CF10" i="16"/>
  <c r="AN14" i="16"/>
  <c r="AV14" i="16"/>
  <c r="BD14" i="16"/>
  <c r="AL24" i="16"/>
  <c r="AT24" i="16"/>
  <c r="BB24" i="16"/>
  <c r="BJ24" i="16"/>
  <c r="BR24" i="16"/>
  <c r="BZ24" i="16"/>
  <c r="CH24" i="16"/>
  <c r="AK29" i="16"/>
  <c r="AS29" i="16"/>
  <c r="BA29" i="16"/>
  <c r="BI29" i="16"/>
  <c r="BQ29" i="16"/>
  <c r="BY29" i="16"/>
  <c r="CG29" i="16"/>
  <c r="AN38" i="16"/>
  <c r="AV38" i="16"/>
  <c r="BD38" i="16"/>
  <c r="BL38" i="16"/>
  <c r="BT38" i="16"/>
  <c r="CB38" i="16"/>
  <c r="AH44" i="16"/>
  <c r="AP44" i="16"/>
  <c r="AX44" i="16"/>
  <c r="BF44" i="16"/>
  <c r="BN44" i="16"/>
  <c r="BV44" i="16"/>
  <c r="CD44" i="16"/>
  <c r="AH52" i="16"/>
  <c r="AP52" i="16"/>
  <c r="AX52" i="16"/>
  <c r="BF52" i="16"/>
  <c r="BN52" i="16"/>
  <c r="BV52" i="16"/>
  <c r="CD52" i="16"/>
  <c r="AI55" i="16"/>
  <c r="AQ55" i="16"/>
  <c r="AY55" i="16"/>
  <c r="BG55" i="16"/>
  <c r="BO55" i="16"/>
  <c r="BW55" i="16"/>
  <c r="CE55" i="16"/>
  <c r="AN59" i="16"/>
  <c r="AX59" i="16"/>
  <c r="BT59" i="16"/>
  <c r="CD59" i="16"/>
  <c r="AQ65" i="16"/>
  <c r="BW65" i="16"/>
  <c r="BH35" i="17"/>
  <c r="BS5" i="17"/>
  <c r="BH14" i="17"/>
  <c r="AY23" i="19"/>
  <c r="AH4" i="19"/>
  <c r="AX4" i="19"/>
  <c r="AX23" i="19"/>
  <c r="AH158" i="16"/>
  <c r="AP158" i="16"/>
  <c r="AX158" i="16"/>
  <c r="BF158" i="16"/>
  <c r="BN158" i="16"/>
  <c r="BV158" i="16"/>
  <c r="CD158" i="16"/>
  <c r="BP35" i="17"/>
  <c r="CE9" i="17"/>
  <c r="BR14" i="17"/>
  <c r="BU42" i="17"/>
  <c r="BI55" i="17"/>
  <c r="BQ55" i="17"/>
  <c r="BY55" i="17"/>
  <c r="CG55" i="17"/>
  <c r="AN4" i="18"/>
  <c r="AV4" i="18"/>
  <c r="BD4" i="18"/>
  <c r="BL4" i="18"/>
  <c r="BT4" i="18"/>
  <c r="CB4" i="18"/>
  <c r="CC30" i="19"/>
  <c r="AM37" i="15"/>
  <c r="AU37" i="15"/>
  <c r="BC37" i="15"/>
  <c r="BK37" i="15"/>
  <c r="AH6" i="16"/>
  <c r="AP6" i="16"/>
  <c r="AX6" i="16"/>
  <c r="BF6" i="16"/>
  <c r="BN6" i="16"/>
  <c r="BV6" i="16"/>
  <c r="CD6" i="16"/>
  <c r="AL10" i="16"/>
  <c r="AT10" i="16"/>
  <c r="BB10" i="16"/>
  <c r="BJ10" i="16"/>
  <c r="BR10" i="16"/>
  <c r="BZ10" i="16"/>
  <c r="CH10" i="16"/>
  <c r="BN14" i="16"/>
  <c r="BV14" i="16"/>
  <c r="CD14" i="16"/>
  <c r="AN24" i="16"/>
  <c r="AV24" i="16"/>
  <c r="BD24" i="16"/>
  <c r="BL24" i="16"/>
  <c r="BT24" i="16"/>
  <c r="CB24" i="16"/>
  <c r="AM29" i="16"/>
  <c r="AU29" i="16"/>
  <c r="BC29" i="16"/>
  <c r="BK29" i="16"/>
  <c r="BS29" i="16"/>
  <c r="CA29" i="16"/>
  <c r="AH38" i="16"/>
  <c r="AP38" i="16"/>
  <c r="AX38" i="16"/>
  <c r="BF38" i="16"/>
  <c r="BN38" i="16"/>
  <c r="BV38" i="16"/>
  <c r="CD38" i="16"/>
  <c r="AJ44" i="16"/>
  <c r="AR44" i="16"/>
  <c r="AZ44" i="16"/>
  <c r="BH44" i="16"/>
  <c r="BP44" i="16"/>
  <c r="BX44" i="16"/>
  <c r="CF44" i="16"/>
  <c r="AJ52" i="16"/>
  <c r="AR52" i="16"/>
  <c r="AZ52" i="16"/>
  <c r="BH52" i="16"/>
  <c r="BP52" i="16"/>
  <c r="BX52" i="16"/>
  <c r="CF52" i="16"/>
  <c r="AK55" i="16"/>
  <c r="AS55" i="16"/>
  <c r="BA55" i="16"/>
  <c r="BI55" i="16"/>
  <c r="BQ55" i="16"/>
  <c r="BY55" i="16"/>
  <c r="CG55" i="16"/>
  <c r="AP59" i="16"/>
  <c r="BL59" i="16"/>
  <c r="BV59" i="16"/>
  <c r="AI65" i="16"/>
  <c r="BE65" i="16"/>
  <c r="BO65" i="16"/>
  <c r="AI168" i="16"/>
  <c r="AQ168" i="16"/>
  <c r="AY168" i="16"/>
  <c r="BG168" i="16"/>
  <c r="BO168" i="16"/>
  <c r="BW168" i="16"/>
  <c r="CE168" i="16"/>
  <c r="AJ168" i="16"/>
  <c r="AR168" i="16"/>
  <c r="AZ168" i="16"/>
  <c r="BH168" i="16"/>
  <c r="BP168" i="16"/>
  <c r="BX168" i="16"/>
  <c r="CF168" i="16"/>
  <c r="AN185" i="16"/>
  <c r="AV185" i="16"/>
  <c r="BD185" i="16"/>
  <c r="BL185" i="16"/>
  <c r="BT185" i="16"/>
  <c r="CB185" i="16"/>
  <c r="BX35" i="17"/>
  <c r="BJ65" i="17"/>
  <c r="BR65" i="17"/>
  <c r="BZ65" i="17"/>
  <c r="CH65" i="17"/>
  <c r="BM65" i="17"/>
  <c r="BU65" i="17"/>
  <c r="CC65" i="17"/>
  <c r="BH65" i="17"/>
  <c r="BP65" i="17"/>
  <c r="BX65" i="17"/>
  <c r="CF65" i="17"/>
  <c r="AN37" i="15"/>
  <c r="AV37" i="15"/>
  <c r="BD37" i="15"/>
  <c r="AI6" i="16"/>
  <c r="AQ6" i="16"/>
  <c r="AY6" i="16"/>
  <c r="BG6" i="16"/>
  <c r="BO6" i="16"/>
  <c r="BW6" i="16"/>
  <c r="CE6" i="16"/>
  <c r="AM10" i="16"/>
  <c r="AU10" i="16"/>
  <c r="BC10" i="16"/>
  <c r="BK10" i="16"/>
  <c r="BS10" i="16"/>
  <c r="CA10" i="16"/>
  <c r="BO14" i="16"/>
  <c r="BW14" i="16"/>
  <c r="CE14" i="16"/>
  <c r="AO24" i="16"/>
  <c r="AW24" i="16"/>
  <c r="BE24" i="16"/>
  <c r="BM24" i="16"/>
  <c r="BU24" i="16"/>
  <c r="CC24" i="16"/>
  <c r="BF65" i="16"/>
  <c r="CF35" i="17"/>
  <c r="CA5" i="17"/>
  <c r="BI14" i="17"/>
  <c r="BQ14" i="17"/>
  <c r="BY14" i="17"/>
  <c r="CG14" i="17"/>
  <c r="BG24" i="17"/>
  <c r="BO24" i="17"/>
  <c r="BW24" i="17"/>
  <c r="CE24" i="17"/>
  <c r="BJ24" i="17"/>
  <c r="BR24" i="17"/>
  <c r="BZ24" i="17"/>
  <c r="CH24" i="17"/>
  <c r="BF29" i="17"/>
  <c r="BN29" i="17"/>
  <c r="BV29" i="17"/>
  <c r="CD29" i="17"/>
  <c r="BI29" i="17"/>
  <c r="BQ29" i="17"/>
  <c r="BY29" i="17"/>
  <c r="CG29" i="17"/>
  <c r="BK65" i="17"/>
  <c r="BS65" i="17"/>
  <c r="CA65" i="17"/>
  <c r="BM185" i="17"/>
  <c r="BU185" i="17"/>
  <c r="CC185" i="17"/>
  <c r="AJ4" i="18"/>
  <c r="AR4" i="18"/>
  <c r="AZ4" i="18"/>
  <c r="BH4" i="18"/>
  <c r="BP4" i="18"/>
  <c r="BX14" i="34"/>
  <c r="BX4" i="18"/>
  <c r="CF14" i="34"/>
  <c r="CF4" i="18"/>
  <c r="BB23" i="19"/>
  <c r="BC33" i="19"/>
  <c r="AP16" i="22"/>
  <c r="AP40" i="22"/>
  <c r="AX16" i="22"/>
  <c r="AX40" i="22"/>
  <c r="AX28" i="22" s="1"/>
  <c r="AX29" i="22" s="1"/>
  <c r="BF40" i="22"/>
  <c r="BF16" i="22"/>
  <c r="BN16" i="22"/>
  <c r="BN40" i="22"/>
  <c r="BV16" i="22"/>
  <c r="BV40" i="22"/>
  <c r="CD16" i="22"/>
  <c r="CD40" i="22"/>
  <c r="AJ16" i="22"/>
  <c r="AJ4" i="22" s="1"/>
  <c r="AJ5" i="22" s="1"/>
  <c r="AR16" i="22"/>
  <c r="AZ16" i="22"/>
  <c r="BH16" i="22"/>
  <c r="BP16" i="22"/>
  <c r="BP40" i="22"/>
  <c r="BX16" i="22"/>
  <c r="AH40" i="22"/>
  <c r="BM6" i="17"/>
  <c r="BU6" i="17"/>
  <c r="CC6" i="17"/>
  <c r="BI10" i="17"/>
  <c r="BQ10" i="17"/>
  <c r="BY10" i="17"/>
  <c r="CG10" i="17"/>
  <c r="BO14" i="17"/>
  <c r="CA14" i="17"/>
  <c r="CH14" i="17"/>
  <c r="BM14" i="17"/>
  <c r="BU14" i="17"/>
  <c r="CC14" i="17"/>
  <c r="BS23" i="17"/>
  <c r="BH24" i="17"/>
  <c r="BP24" i="17"/>
  <c r="BX24" i="17"/>
  <c r="CF24" i="17"/>
  <c r="BT29" i="17"/>
  <c r="CE65" i="17"/>
  <c r="BF144" i="17"/>
  <c r="BN144" i="17"/>
  <c r="BV144" i="17"/>
  <c r="CD144" i="17"/>
  <c r="BK209" i="17"/>
  <c r="BS209" i="17"/>
  <c r="CA209" i="17"/>
  <c r="BO4" i="18"/>
  <c r="BZ14" i="34"/>
  <c r="BD23" i="19"/>
  <c r="CE23" i="19"/>
  <c r="D5" i="19"/>
  <c r="L5" i="19"/>
  <c r="T5" i="19"/>
  <c r="AR4" i="19"/>
  <c r="AR23" i="19"/>
  <c r="AZ5" i="19"/>
  <c r="BP5" i="19"/>
  <c r="BX5" i="19"/>
  <c r="CF5" i="19"/>
  <c r="J33" i="19"/>
  <c r="J5" i="19"/>
  <c r="Z5" i="19"/>
  <c r="Z33" i="19"/>
  <c r="AH14" i="19"/>
  <c r="AH33" i="19"/>
  <c r="AP5" i="19"/>
  <c r="AP14" i="19"/>
  <c r="AX33" i="19"/>
  <c r="AX14" i="19"/>
  <c r="BF5" i="19"/>
  <c r="BF33" i="19"/>
  <c r="BF14" i="19"/>
  <c r="BN33" i="19"/>
  <c r="BN5" i="19"/>
  <c r="BV14" i="19"/>
  <c r="BV33" i="19"/>
  <c r="BV5" i="19"/>
  <c r="CD14" i="19"/>
  <c r="CD33" i="19"/>
  <c r="G6" i="19"/>
  <c r="O6" i="19"/>
  <c r="AE33" i="19"/>
  <c r="AE6" i="19"/>
  <c r="AM6" i="19"/>
  <c r="AU6" i="19"/>
  <c r="BC6" i="19"/>
  <c r="BK14" i="19"/>
  <c r="BS6" i="19"/>
  <c r="CA6" i="19"/>
  <c r="Q30" i="19"/>
  <c r="BL30" i="19"/>
  <c r="BF23" i="17"/>
  <c r="BK38" i="17"/>
  <c r="CD38" i="17"/>
  <c r="BP44" i="17"/>
  <c r="BL55" i="17"/>
  <c r="BT55" i="17"/>
  <c r="CB55" i="17"/>
  <c r="BG55" i="17"/>
  <c r="BO55" i="17"/>
  <c r="BW55" i="17"/>
  <c r="CE55" i="17"/>
  <c r="BJ55" i="17"/>
  <c r="BR55" i="17"/>
  <c r="BZ55" i="17"/>
  <c r="CH55" i="17"/>
  <c r="BG158" i="17"/>
  <c r="BO158" i="17"/>
  <c r="BW158" i="17"/>
  <c r="CE158" i="17"/>
  <c r="AJ4" i="19"/>
  <c r="AJ23" i="19"/>
  <c r="BK4" i="19"/>
  <c r="BK23" i="19"/>
  <c r="K33" i="19"/>
  <c r="K36" i="19"/>
  <c r="K17" i="19"/>
  <c r="S36" i="19"/>
  <c r="S17" i="19"/>
  <c r="AA36" i="19"/>
  <c r="AA17" i="19"/>
  <c r="AI36" i="19"/>
  <c r="AI17" i="19"/>
  <c r="AQ36" i="19"/>
  <c r="AQ17" i="19"/>
  <c r="AY36" i="19"/>
  <c r="AY17" i="19"/>
  <c r="BG36" i="19"/>
  <c r="BO36" i="19"/>
  <c r="BO17" i="19"/>
  <c r="BW36" i="19"/>
  <c r="BW17" i="19"/>
  <c r="CE36" i="19"/>
  <c r="CE17" i="19"/>
  <c r="BL36" i="19"/>
  <c r="BL17" i="19"/>
  <c r="AK17" i="19"/>
  <c r="Z36" i="19"/>
  <c r="BL5" i="17"/>
  <c r="BT5" i="17"/>
  <c r="BO6" i="17"/>
  <c r="BW6" i="17"/>
  <c r="CA10" i="17"/>
  <c r="CE14" i="17"/>
  <c r="BL24" i="17"/>
  <c r="CB24" i="17"/>
  <c r="BN38" i="17"/>
  <c r="BO65" i="17"/>
  <c r="CE4" i="18"/>
  <c r="AK23" i="19"/>
  <c r="BL23" i="19"/>
  <c r="BR4" i="19"/>
  <c r="CH4" i="19"/>
  <c r="AI30" i="19"/>
  <c r="BG30" i="19"/>
  <c r="D33" i="19"/>
  <c r="L33" i="19"/>
  <c r="T33" i="19"/>
  <c r="AB33" i="19"/>
  <c r="AJ33" i="19"/>
  <c r="BH33" i="19"/>
  <c r="BP33" i="19"/>
  <c r="CF33" i="19"/>
  <c r="L36" i="19"/>
  <c r="T36" i="19"/>
  <c r="AJ36" i="19"/>
  <c r="G33" i="19"/>
  <c r="BO33" i="19"/>
  <c r="BJ36" i="19"/>
  <c r="CD36" i="19"/>
  <c r="CB43" i="21"/>
  <c r="BM24" i="17"/>
  <c r="CC24" i="17"/>
  <c r="BK52" i="17"/>
  <c r="BS52" i="17"/>
  <c r="CA52" i="17"/>
  <c r="BF52" i="17"/>
  <c r="BN52" i="17"/>
  <c r="BV52" i="17"/>
  <c r="CD52" i="17"/>
  <c r="BH59" i="17"/>
  <c r="BP59" i="17"/>
  <c r="BX59" i="17"/>
  <c r="CF59" i="17"/>
  <c r="BK59" i="17"/>
  <c r="BS59" i="17"/>
  <c r="CA59" i="17"/>
  <c r="BQ23" i="19"/>
  <c r="G5" i="19"/>
  <c r="O5" i="19"/>
  <c r="W5" i="19"/>
  <c r="AE5" i="19"/>
  <c r="AM5" i="19"/>
  <c r="AU5" i="19"/>
  <c r="BC5" i="19"/>
  <c r="BS5" i="19"/>
  <c r="CA5" i="19"/>
  <c r="D30" i="19"/>
  <c r="L30" i="19"/>
  <c r="AR11" i="19"/>
  <c r="AR30" i="19"/>
  <c r="AZ11" i="19"/>
  <c r="AZ30" i="19"/>
  <c r="BH11" i="19"/>
  <c r="BH30" i="19"/>
  <c r="BH5" i="19"/>
  <c r="BP11" i="19"/>
  <c r="BP30" i="19"/>
  <c r="BX11" i="19"/>
  <c r="BX30" i="19"/>
  <c r="CF11" i="19"/>
  <c r="CF30" i="19"/>
  <c r="I30" i="19"/>
  <c r="I6" i="19"/>
  <c r="Y30" i="19"/>
  <c r="Y6" i="19"/>
  <c r="AG6" i="19"/>
  <c r="AO30" i="19"/>
  <c r="AO6" i="19"/>
  <c r="AW11" i="19"/>
  <c r="AW30" i="19"/>
  <c r="AW6" i="19"/>
  <c r="BE11" i="19"/>
  <c r="BE30" i="19"/>
  <c r="BE6" i="19"/>
  <c r="BM11" i="19"/>
  <c r="BM30" i="19"/>
  <c r="BM6" i="19"/>
  <c r="BU11" i="19"/>
  <c r="BU6" i="19"/>
  <c r="BU30" i="19"/>
  <c r="W33" i="19"/>
  <c r="J36" i="19"/>
  <c r="AK36" i="19"/>
  <c r="AB4" i="22"/>
  <c r="AB5" i="22" s="1"/>
  <c r="Y28" i="22"/>
  <c r="Y29" i="22" s="1"/>
  <c r="BI6" i="17"/>
  <c r="BQ6" i="17"/>
  <c r="BY6" i="17"/>
  <c r="CG6" i="17"/>
  <c r="BM10" i="17"/>
  <c r="BU10" i="17"/>
  <c r="CC10" i="17"/>
  <c r="BV14" i="17"/>
  <c r="BK23" i="17"/>
  <c r="CA23" i="17"/>
  <c r="BL29" i="17"/>
  <c r="CB29" i="17"/>
  <c r="AI4" i="18"/>
  <c r="AL4" i="18"/>
  <c r="BB4" i="18"/>
  <c r="BR4" i="18"/>
  <c r="CH14" i="34"/>
  <c r="CH4" i="18"/>
  <c r="AO4" i="18"/>
  <c r="AW4" i="18"/>
  <c r="BE4" i="18"/>
  <c r="BM4" i="18"/>
  <c r="BU4" i="18"/>
  <c r="CC14" i="34"/>
  <c r="CC4" i="18"/>
  <c r="AL9" i="18"/>
  <c r="AT9" i="18"/>
  <c r="BB9" i="18"/>
  <c r="BJ9" i="18"/>
  <c r="BR9" i="18"/>
  <c r="BZ9" i="18"/>
  <c r="CH9" i="18"/>
  <c r="AS23" i="19"/>
  <c r="AS4" i="19"/>
  <c r="BT4" i="19"/>
  <c r="BT23" i="19"/>
  <c r="AN4" i="19"/>
  <c r="CB4" i="19"/>
  <c r="CB23" i="19"/>
  <c r="M30" i="19"/>
  <c r="U30" i="19"/>
  <c r="AS30" i="19"/>
  <c r="BA30" i="19"/>
  <c r="BI30" i="19"/>
  <c r="BY30" i="19"/>
  <c r="CG30" i="19"/>
  <c r="BB33" i="19"/>
  <c r="CH33" i="19"/>
  <c r="V36" i="19"/>
  <c r="BB36" i="19"/>
  <c r="CH36" i="19"/>
  <c r="AP33" i="19"/>
  <c r="BF28" i="22"/>
  <c r="BF29" i="22" s="1"/>
  <c r="BZ6" i="17"/>
  <c r="BF10" i="17"/>
  <c r="BK44" i="17"/>
  <c r="BS44" i="17"/>
  <c r="CA44" i="17"/>
  <c r="AH4" i="18"/>
  <c r="AP4" i="18"/>
  <c r="AX4" i="18"/>
  <c r="BF4" i="18"/>
  <c r="BN4" i="18"/>
  <c r="BV4" i="18"/>
  <c r="CD14" i="34"/>
  <c r="CD4" i="18"/>
  <c r="AK4" i="18"/>
  <c r="AS4" i="18"/>
  <c r="BA4" i="18"/>
  <c r="BI4" i="18"/>
  <c r="BQ4" i="18"/>
  <c r="BY14" i="34"/>
  <c r="BY4" i="18"/>
  <c r="CG14" i="34"/>
  <c r="CG4" i="18"/>
  <c r="BW23" i="19"/>
  <c r="AW4" i="19"/>
  <c r="BJ23" i="19"/>
  <c r="AY4" i="19"/>
  <c r="BW4" i="19"/>
  <c r="O33" i="19"/>
  <c r="AM33" i="19"/>
  <c r="BK33" i="19"/>
  <c r="CA33" i="19"/>
  <c r="AW23" i="19"/>
  <c r="AG30" i="19"/>
  <c r="H28" i="22"/>
  <c r="H29" i="22" s="1"/>
  <c r="H4" i="22"/>
  <c r="H5" i="22" s="1"/>
  <c r="F6" i="22"/>
  <c r="N6" i="22"/>
  <c r="V6" i="22"/>
  <c r="AD6" i="22"/>
  <c r="AD30" i="22"/>
  <c r="AL6" i="22"/>
  <c r="AL30" i="22"/>
  <c r="AT30" i="22"/>
  <c r="AT6" i="22"/>
  <c r="BB6" i="22"/>
  <c r="BB30" i="22"/>
  <c r="BJ6" i="22"/>
  <c r="BJ30" i="22"/>
  <c r="BR6" i="22"/>
  <c r="BR30" i="22"/>
  <c r="BZ30" i="22"/>
  <c r="BZ6" i="22"/>
  <c r="BZ4" i="22" s="1"/>
  <c r="BZ5" i="22" s="1"/>
  <c r="CH6" i="22"/>
  <c r="CH30" i="22"/>
  <c r="K6" i="22"/>
  <c r="S6" i="22"/>
  <c r="AA6" i="22"/>
  <c r="AA4" i="22" s="1"/>
  <c r="AA5" i="22" s="1"/>
  <c r="AI6" i="22"/>
  <c r="AQ30" i="22"/>
  <c r="AQ28" i="22" s="1"/>
  <c r="AQ29" i="22" s="1"/>
  <c r="AQ6" i="22"/>
  <c r="AY6" i="22"/>
  <c r="AY4" i="22" s="1"/>
  <c r="AY5" i="22" s="1"/>
  <c r="BG6" i="22"/>
  <c r="BO6" i="22"/>
  <c r="BW30" i="22"/>
  <c r="BW28" i="22" s="1"/>
  <c r="BW29" i="22" s="1"/>
  <c r="BW6" i="22"/>
  <c r="CE6" i="22"/>
  <c r="CE4" i="22" s="1"/>
  <c r="CE5" i="22" s="1"/>
  <c r="P6" i="22"/>
  <c r="X6" i="22"/>
  <c r="AF30" i="22"/>
  <c r="AF6" i="22"/>
  <c r="AN6" i="22"/>
  <c r="AV30" i="22"/>
  <c r="AV6" i="22"/>
  <c r="BD6" i="22"/>
  <c r="BL4" i="22"/>
  <c r="BL5" i="22" s="1"/>
  <c r="CB6" i="22"/>
  <c r="CB4" i="22" s="1"/>
  <c r="CB5" i="22" s="1"/>
  <c r="BD4" i="19"/>
  <c r="CE4" i="19"/>
  <c r="AB5" i="19"/>
  <c r="BR11" i="19"/>
  <c r="AW14" i="19"/>
  <c r="BP14" i="19"/>
  <c r="E17" i="19"/>
  <c r="AF17" i="19"/>
  <c r="BQ17" i="19"/>
  <c r="AQ33" i="19"/>
  <c r="BX33" i="19"/>
  <c r="AL36" i="19"/>
  <c r="BK36" i="19"/>
  <c r="BX4" i="20"/>
  <c r="H4" i="20"/>
  <c r="P4" i="20"/>
  <c r="X4" i="20"/>
  <c r="AN4" i="20"/>
  <c r="AN10" i="20"/>
  <c r="AV4" i="20"/>
  <c r="AV10" i="20"/>
  <c r="BD4" i="20"/>
  <c r="BD10" i="20"/>
  <c r="BL4" i="20"/>
  <c r="BL10" i="20"/>
  <c r="BT4" i="20"/>
  <c r="BT10" i="20"/>
  <c r="CB4" i="20"/>
  <c r="CB10" i="20"/>
  <c r="CD4" i="21"/>
  <c r="CD18" i="21"/>
  <c r="CC4" i="21"/>
  <c r="CC18" i="21"/>
  <c r="CB4" i="21"/>
  <c r="CB18" i="21"/>
  <c r="CA4" i="21"/>
  <c r="BZ43" i="21"/>
  <c r="BZ32" i="21"/>
  <c r="CH43" i="21"/>
  <c r="CH32" i="21"/>
  <c r="CG43" i="21"/>
  <c r="CG32" i="21"/>
  <c r="CF43" i="21"/>
  <c r="CF32" i="21"/>
  <c r="CE32" i="21"/>
  <c r="CA43" i="21"/>
  <c r="AZ4" i="22"/>
  <c r="AZ5" i="22" s="1"/>
  <c r="AM30" i="22"/>
  <c r="BS30" i="22"/>
  <c r="AB11" i="22"/>
  <c r="AJ35" i="22"/>
  <c r="AJ28" i="22" s="1"/>
  <c r="AJ29" i="22" s="1"/>
  <c r="AR35" i="22"/>
  <c r="AZ35" i="22"/>
  <c r="AZ28" i="22" s="1"/>
  <c r="AZ29" i="22" s="1"/>
  <c r="BH11" i="22"/>
  <c r="BP35" i="22"/>
  <c r="BP28" i="22" s="1"/>
  <c r="BP29" i="22" s="1"/>
  <c r="BX35" i="22"/>
  <c r="BX28" i="22" s="1"/>
  <c r="BX29" i="22" s="1"/>
  <c r="CF35" i="22"/>
  <c r="AQ40" i="22"/>
  <c r="AY40" i="22"/>
  <c r="BO40" i="22"/>
  <c r="CE40" i="22"/>
  <c r="AO22" i="22"/>
  <c r="BG35" i="22"/>
  <c r="AI40" i="22"/>
  <c r="AO46" i="22"/>
  <c r="CB26" i="34"/>
  <c r="CB4" i="34"/>
  <c r="AB6" i="19"/>
  <c r="BH14" i="19"/>
  <c r="X17" i="19"/>
  <c r="BI17" i="19"/>
  <c r="AV30" i="19"/>
  <c r="BW30" i="19"/>
  <c r="K30" i="19"/>
  <c r="BS33" i="19"/>
  <c r="CE33" i="19"/>
  <c r="AZ33" i="19"/>
  <c r="BL33" i="19"/>
  <c r="N36" i="19"/>
  <c r="AM36" i="19"/>
  <c r="BA36" i="19"/>
  <c r="BZ36" i="19"/>
  <c r="T4" i="20"/>
  <c r="AJ4" i="20"/>
  <c r="I4" i="20"/>
  <c r="Q4" i="20"/>
  <c r="Y4" i="20"/>
  <c r="AO4" i="20"/>
  <c r="AO10" i="20"/>
  <c r="AW4" i="20"/>
  <c r="AW10" i="20"/>
  <c r="BE4" i="20"/>
  <c r="BE10" i="20"/>
  <c r="BM4" i="20"/>
  <c r="BM10" i="20"/>
  <c r="BU4" i="20"/>
  <c r="BU10" i="20"/>
  <c r="CC4" i="20"/>
  <c r="CC10" i="20"/>
  <c r="CE18" i="21"/>
  <c r="CF18" i="21"/>
  <c r="BX4" i="22"/>
  <c r="BX5" i="22" s="1"/>
  <c r="AN30" i="22"/>
  <c r="AN28" i="22" s="1"/>
  <c r="AN29" i="22" s="1"/>
  <c r="BD30" i="22"/>
  <c r="AI46" i="22"/>
  <c r="AQ46" i="22"/>
  <c r="AY46" i="22"/>
  <c r="BW46" i="22"/>
  <c r="CE46" i="22"/>
  <c r="AG28" i="22"/>
  <c r="AG29" i="22" s="1"/>
  <c r="BG30" i="22"/>
  <c r="BG28" i="22" s="1"/>
  <c r="BG29" i="22" s="1"/>
  <c r="S5" i="23"/>
  <c r="BN9" i="23"/>
  <c r="BN66" i="23"/>
  <c r="BN65" i="23" s="1"/>
  <c r="BV66" i="23"/>
  <c r="BV65" i="23" s="1"/>
  <c r="BV9" i="23"/>
  <c r="CD9" i="23"/>
  <c r="CD8" i="23" s="1"/>
  <c r="CD66" i="23"/>
  <c r="CD65" i="23" s="1"/>
  <c r="BS9" i="23"/>
  <c r="BS8" i="23" s="1"/>
  <c r="CA9" i="23"/>
  <c r="CA8" i="23" s="1"/>
  <c r="BP9" i="23"/>
  <c r="BP8" i="23" s="1"/>
  <c r="CF9" i="23"/>
  <c r="U5" i="19"/>
  <c r="BO5" i="19"/>
  <c r="CG5" i="19"/>
  <c r="T6" i="19"/>
  <c r="AV6" i="19"/>
  <c r="BN6" i="19"/>
  <c r="CF6" i="19"/>
  <c r="AI11" i="19"/>
  <c r="AS11" i="19"/>
  <c r="BB11" i="19"/>
  <c r="AZ14" i="19"/>
  <c r="CA14" i="19"/>
  <c r="P17" i="19"/>
  <c r="Y17" i="19"/>
  <c r="AR17" i="19"/>
  <c r="BJ17" i="19"/>
  <c r="CB17" i="19"/>
  <c r="CH30" i="19"/>
  <c r="BO30" i="19"/>
  <c r="AU33" i="19"/>
  <c r="BG33" i="19"/>
  <c r="O36" i="19"/>
  <c r="AC36" i="19"/>
  <c r="CA36" i="19"/>
  <c r="AU36" i="19"/>
  <c r="BH4" i="20"/>
  <c r="AL10" i="20"/>
  <c r="BB10" i="20"/>
  <c r="BR10" i="20"/>
  <c r="CH10" i="20"/>
  <c r="CE4" i="21"/>
  <c r="CE43" i="21"/>
  <c r="BM30" i="22"/>
  <c r="BU30" i="22"/>
  <c r="BU28" i="22" s="1"/>
  <c r="BU29" i="22" s="1"/>
  <c r="F11" i="22"/>
  <c r="N11" i="22"/>
  <c r="V11" i="22"/>
  <c r="AD35" i="22"/>
  <c r="AD11" i="22"/>
  <c r="AL35" i="22"/>
  <c r="AL11" i="22"/>
  <c r="AT35" i="22"/>
  <c r="AT11" i="22"/>
  <c r="BB35" i="22"/>
  <c r="BB11" i="22"/>
  <c r="BJ35" i="22"/>
  <c r="BJ11" i="22"/>
  <c r="BR35" i="22"/>
  <c r="BR11" i="22"/>
  <c r="BZ35" i="22"/>
  <c r="BZ11" i="22"/>
  <c r="CH35" i="22"/>
  <c r="CH11" i="22"/>
  <c r="CG40" i="22"/>
  <c r="AJ46" i="22"/>
  <c r="AR46" i="22"/>
  <c r="AZ46" i="22"/>
  <c r="BP46" i="22"/>
  <c r="BX46" i="22"/>
  <c r="CF46" i="22"/>
  <c r="AA30" i="22"/>
  <c r="AA28" i="22" s="1"/>
  <c r="AA29" i="22" s="1"/>
  <c r="AB35" i="22"/>
  <c r="AU40" i="22"/>
  <c r="BT46" i="22"/>
  <c r="CA4" i="18"/>
  <c r="BQ4" i="19"/>
  <c r="M5" i="19"/>
  <c r="BG5" i="19"/>
  <c r="BY5" i="19"/>
  <c r="AN6" i="19"/>
  <c r="BF6" i="19"/>
  <c r="BO6" i="19"/>
  <c r="AK11" i="19"/>
  <c r="CD11" i="19"/>
  <c r="AR14" i="19"/>
  <c r="BA14" i="19"/>
  <c r="CB14" i="19"/>
  <c r="H17" i="19"/>
  <c r="Q17" i="19"/>
  <c r="AJ17" i="19"/>
  <c r="AS17" i="19"/>
  <c r="BB17" i="19"/>
  <c r="BT17" i="19"/>
  <c r="CC17" i="19"/>
  <c r="CC23" i="19"/>
  <c r="AI33" i="19"/>
  <c r="P33" i="19"/>
  <c r="CB33" i="19"/>
  <c r="BC36" i="19"/>
  <c r="D4" i="20"/>
  <c r="CF4" i="20"/>
  <c r="AM10" i="20"/>
  <c r="BC10" i="20"/>
  <c r="BS10" i="20"/>
  <c r="CF4" i="21"/>
  <c r="CG4" i="21"/>
  <c r="Z6" i="22"/>
  <c r="BF6" i="22"/>
  <c r="BV30" i="22"/>
  <c r="CD30" i="22"/>
  <c r="CD28" i="22" s="1"/>
  <c r="CD29" i="22" s="1"/>
  <c r="G6" i="22"/>
  <c r="O6" i="22"/>
  <c r="W6" i="22"/>
  <c r="AE6" i="22"/>
  <c r="AM6" i="22"/>
  <c r="AU6" i="22"/>
  <c r="BC6" i="22"/>
  <c r="BK6" i="22"/>
  <c r="BS6" i="22"/>
  <c r="CA6" i="22"/>
  <c r="O11" i="22"/>
  <c r="W11" i="22"/>
  <c r="AE11" i="22"/>
  <c r="AE35" i="22"/>
  <c r="AU35" i="22"/>
  <c r="AU11" i="22"/>
  <c r="BC11" i="22"/>
  <c r="BC35" i="22"/>
  <c r="BK11" i="22"/>
  <c r="BK35" i="22"/>
  <c r="CA35" i="22"/>
  <c r="CA11" i="22"/>
  <c r="AD40" i="22"/>
  <c r="AT16" i="22"/>
  <c r="BB40" i="22"/>
  <c r="BJ40" i="22"/>
  <c r="BZ40" i="22"/>
  <c r="CH40" i="22"/>
  <c r="AW22" i="22"/>
  <c r="I28" i="22"/>
  <c r="I29" i="22" s="1"/>
  <c r="BU46" i="22"/>
  <c r="AZ27" i="23"/>
  <c r="BH27" i="23"/>
  <c r="BP27" i="23"/>
  <c r="BX27" i="23"/>
  <c r="CF27" i="23"/>
  <c r="AO28" i="23"/>
  <c r="AW28" i="23"/>
  <c r="F6" i="23"/>
  <c r="N6" i="23"/>
  <c r="V6" i="23"/>
  <c r="AD6" i="23"/>
  <c r="AL6" i="23"/>
  <c r="AL28" i="23"/>
  <c r="AT6" i="23"/>
  <c r="AT28" i="23"/>
  <c r="BB6" i="23"/>
  <c r="BJ6" i="23"/>
  <c r="BR6" i="23"/>
  <c r="BZ6" i="23"/>
  <c r="CH6" i="23"/>
  <c r="K27" i="23"/>
  <c r="S27" i="23"/>
  <c r="AA27" i="23"/>
  <c r="AI85" i="23"/>
  <c r="AI27" i="23"/>
  <c r="AM93" i="23"/>
  <c r="AM34" i="23"/>
  <c r="AU93" i="23"/>
  <c r="AU34" i="23"/>
  <c r="BC93" i="23"/>
  <c r="BC34" i="23"/>
  <c r="BK93" i="23"/>
  <c r="BK34" i="23"/>
  <c r="BS93" i="23"/>
  <c r="BS34" i="23"/>
  <c r="CA93" i="23"/>
  <c r="CA34" i="23"/>
  <c r="D6" i="23"/>
  <c r="L6" i="23"/>
  <c r="T6" i="23"/>
  <c r="AB6" i="23"/>
  <c r="AJ34" i="23"/>
  <c r="AJ6" i="23"/>
  <c r="AR34" i="23"/>
  <c r="AR6" i="23"/>
  <c r="AZ34" i="23"/>
  <c r="AZ6" i="23"/>
  <c r="BH34" i="23"/>
  <c r="BH6" i="23"/>
  <c r="BP93" i="23"/>
  <c r="BP34" i="23"/>
  <c r="BP6" i="23"/>
  <c r="BX34" i="23"/>
  <c r="CF34" i="23"/>
  <c r="CF6" i="23"/>
  <c r="CH112" i="23"/>
  <c r="X30" i="19"/>
  <c r="AY30" i="19"/>
  <c r="BW33" i="19"/>
  <c r="BD33" i="19"/>
  <c r="F36" i="19"/>
  <c r="AE36" i="19"/>
  <c r="BR36" i="19"/>
  <c r="AR10" i="20"/>
  <c r="BH10" i="20"/>
  <c r="BX10" i="20"/>
  <c r="BZ18" i="21"/>
  <c r="CH18" i="21"/>
  <c r="CG18" i="21"/>
  <c r="CD43" i="21"/>
  <c r="T4" i="22"/>
  <c r="T5" i="22" s="1"/>
  <c r="CF4" i="22"/>
  <c r="CF5" i="22" s="1"/>
  <c r="AI30" i="22"/>
  <c r="AY30" i="22"/>
  <c r="BO30" i="22"/>
  <c r="BO28" i="22" s="1"/>
  <c r="BO29" i="22" s="1"/>
  <c r="CE30" i="22"/>
  <c r="CE28" i="22" s="1"/>
  <c r="CE29" i="22" s="1"/>
  <c r="AE40" i="22"/>
  <c r="AM40" i="22"/>
  <c r="AU16" i="22"/>
  <c r="BC40" i="22"/>
  <c r="BK40" i="22"/>
  <c r="AL46" i="22"/>
  <c r="AL22" i="22"/>
  <c r="AT46" i="22"/>
  <c r="AT22" i="22"/>
  <c r="BB46" i="22"/>
  <c r="BB22" i="22"/>
  <c r="BJ46" i="22"/>
  <c r="BJ22" i="22"/>
  <c r="BR46" i="22"/>
  <c r="BR22" i="22"/>
  <c r="BZ46" i="22"/>
  <c r="BZ22" i="22"/>
  <c r="CH46" i="22"/>
  <c r="CH22" i="22"/>
  <c r="AQ107" i="23"/>
  <c r="AQ106" i="23" s="1"/>
  <c r="AQ5" i="19"/>
  <c r="BI5" i="19"/>
  <c r="X6" i="19"/>
  <c r="AP6" i="19"/>
  <c r="BN11" i="19"/>
  <c r="CG11" i="19"/>
  <c r="AK14" i="19"/>
  <c r="BU14" i="19"/>
  <c r="T17" i="19"/>
  <c r="BD17" i="19"/>
  <c r="BM17" i="19"/>
  <c r="CF17" i="19"/>
  <c r="BJ30" i="19"/>
  <c r="AQ30" i="19"/>
  <c r="AY33" i="19"/>
  <c r="G36" i="19"/>
  <c r="U36" i="19"/>
  <c r="BS36" i="19"/>
  <c r="CG36" i="19"/>
  <c r="BP4" i="20"/>
  <c r="AQ10" i="20"/>
  <c r="BG10" i="20"/>
  <c r="BW10" i="20"/>
  <c r="CA18" i="21"/>
  <c r="BM4" i="22"/>
  <c r="BM5" i="22" s="1"/>
  <c r="AB30" i="22"/>
  <c r="AM46" i="22"/>
  <c r="AM22" i="22"/>
  <c r="AU46" i="22"/>
  <c r="AU22" i="22"/>
  <c r="BC46" i="22"/>
  <c r="BC22" i="22"/>
  <c r="BK46" i="22"/>
  <c r="BK22" i="22"/>
  <c r="BS46" i="22"/>
  <c r="BS22" i="22"/>
  <c r="CA46" i="22"/>
  <c r="CA22" i="22"/>
  <c r="Q28" i="22"/>
  <c r="Q29" i="22" s="1"/>
  <c r="AM35" i="22"/>
  <c r="CB35" i="22"/>
  <c r="N5" i="23"/>
  <c r="BB74" i="23"/>
  <c r="BJ5" i="23"/>
  <c r="BJ61" i="23" s="1"/>
  <c r="BJ78" i="23"/>
  <c r="K6" i="23"/>
  <c r="AA6" i="23"/>
  <c r="AQ6" i="23"/>
  <c r="BG6" i="23"/>
  <c r="BW78" i="23"/>
  <c r="BW74" i="23" s="1"/>
  <c r="BW6" i="23"/>
  <c r="CC74" i="23"/>
  <c r="AI5" i="19"/>
  <c r="BA5" i="19"/>
  <c r="AH6" i="19"/>
  <c r="BF11" i="19"/>
  <c r="BY11" i="19"/>
  <c r="BM14" i="19"/>
  <c r="CF14" i="19"/>
  <c r="F33" i="19"/>
  <c r="F6" i="19"/>
  <c r="N33" i="19"/>
  <c r="N6" i="19"/>
  <c r="V33" i="19"/>
  <c r="V6" i="19"/>
  <c r="AD33" i="19"/>
  <c r="AD6" i="19"/>
  <c r="AL33" i="19"/>
  <c r="AL6" i="19"/>
  <c r="AL23" i="19" s="1"/>
  <c r="AT33" i="19"/>
  <c r="AT6" i="19"/>
  <c r="BB6" i="19"/>
  <c r="BJ33" i="19"/>
  <c r="BJ6" i="19"/>
  <c r="BR33" i="19"/>
  <c r="BR6" i="19"/>
  <c r="BZ33" i="19"/>
  <c r="BZ6" i="19"/>
  <c r="CH6" i="19"/>
  <c r="CH23" i="19" s="1"/>
  <c r="L17" i="19"/>
  <c r="AD17" i="19"/>
  <c r="AV17" i="19"/>
  <c r="BE17" i="19"/>
  <c r="BX17" i="19"/>
  <c r="J17" i="19"/>
  <c r="R17" i="19"/>
  <c r="Z17" i="19"/>
  <c r="AH17" i="19"/>
  <c r="AP17" i="19"/>
  <c r="AX17" i="19"/>
  <c r="BF17" i="19"/>
  <c r="BN17" i="19"/>
  <c r="BV17" i="19"/>
  <c r="CD17" i="19"/>
  <c r="AH36" i="19"/>
  <c r="L4" i="20"/>
  <c r="F4" i="20"/>
  <c r="N4" i="20"/>
  <c r="V4" i="20"/>
  <c r="AD4" i="20"/>
  <c r="AL4" i="20"/>
  <c r="AT4" i="20"/>
  <c r="BB4" i="20"/>
  <c r="BJ4" i="20"/>
  <c r="BR4" i="20"/>
  <c r="BZ4" i="20"/>
  <c r="CH4" i="20"/>
  <c r="AT10" i="20"/>
  <c r="BJ10" i="20"/>
  <c r="BZ10" i="20"/>
  <c r="E6" i="22"/>
  <c r="M6" i="22"/>
  <c r="U6" i="22"/>
  <c r="AC30" i="22"/>
  <c r="AC28" i="22" s="1"/>
  <c r="AC29" i="22" s="1"/>
  <c r="AC6" i="22"/>
  <c r="AC4" i="22" s="1"/>
  <c r="AC5" i="22" s="1"/>
  <c r="AK30" i="22"/>
  <c r="AK6" i="22"/>
  <c r="AK4" i="22" s="1"/>
  <c r="AK5" i="22" s="1"/>
  <c r="AS30" i="22"/>
  <c r="AS28" i="22" s="1"/>
  <c r="AS29" i="22" s="1"/>
  <c r="AS6" i="22"/>
  <c r="AS4" i="22" s="1"/>
  <c r="AS5" i="22" s="1"/>
  <c r="BA30" i="22"/>
  <c r="BA6" i="22"/>
  <c r="BA4" i="22" s="1"/>
  <c r="BA5" i="22" s="1"/>
  <c r="BI30" i="22"/>
  <c r="BI6" i="22"/>
  <c r="BI4" i="22" s="1"/>
  <c r="BI5" i="22" s="1"/>
  <c r="BQ30" i="22"/>
  <c r="BQ6" i="22"/>
  <c r="BQ4" i="22" s="1"/>
  <c r="BQ5" i="22" s="1"/>
  <c r="BY30" i="22"/>
  <c r="BY6" i="22"/>
  <c r="BY4" i="22" s="1"/>
  <c r="BY5" i="22" s="1"/>
  <c r="CG30" i="22"/>
  <c r="CG6" i="22"/>
  <c r="CG4" i="22" s="1"/>
  <c r="CG5" i="22" s="1"/>
  <c r="AH35" i="22"/>
  <c r="AH28" i="22" s="1"/>
  <c r="AH29" i="22" s="1"/>
  <c r="AP35" i="22"/>
  <c r="AP28" i="22" s="1"/>
  <c r="AP29" i="22" s="1"/>
  <c r="BN35" i="22"/>
  <c r="BN28" i="22" s="1"/>
  <c r="BN29" i="22" s="1"/>
  <c r="BV35" i="22"/>
  <c r="AG40" i="22"/>
  <c r="AG16" i="22"/>
  <c r="AG4" i="22" s="1"/>
  <c r="AG5" i="22" s="1"/>
  <c r="AO40" i="22"/>
  <c r="AO16" i="22"/>
  <c r="AO4" i="22" s="1"/>
  <c r="AO5" i="22" s="1"/>
  <c r="AW40" i="22"/>
  <c r="AW16" i="22"/>
  <c r="AW4" i="22" s="1"/>
  <c r="AW5" i="22" s="1"/>
  <c r="BE40" i="22"/>
  <c r="BE16" i="22"/>
  <c r="BE4" i="22" s="1"/>
  <c r="BE5" i="22" s="1"/>
  <c r="BM40" i="22"/>
  <c r="BM16" i="22"/>
  <c r="BU40" i="22"/>
  <c r="BU16" i="22"/>
  <c r="BU4" i="22" s="1"/>
  <c r="BU5" i="22" s="1"/>
  <c r="CC40" i="22"/>
  <c r="CC16" i="22"/>
  <c r="CC4" i="22" s="1"/>
  <c r="CC5" i="22" s="1"/>
  <c r="BE22" i="22"/>
  <c r="AF46" i="22"/>
  <c r="AV46" i="22"/>
  <c r="BL46" i="22"/>
  <c r="CB46" i="22"/>
  <c r="AU30" i="22"/>
  <c r="AU28" i="22" s="1"/>
  <c r="AU29" i="22" s="1"/>
  <c r="CC30" i="22"/>
  <c r="CC28" i="22" s="1"/>
  <c r="CC29" i="22" s="1"/>
  <c r="CD35" i="22"/>
  <c r="BW40" i="22"/>
  <c r="E4" i="20"/>
  <c r="M4" i="20"/>
  <c r="U4" i="20"/>
  <c r="AC4" i="20"/>
  <c r="AK4" i="20"/>
  <c r="AS4" i="20"/>
  <c r="BA4" i="20"/>
  <c r="BI4" i="20"/>
  <c r="BQ4" i="20"/>
  <c r="BY4" i="20"/>
  <c r="CG4" i="20"/>
  <c r="CC32" i="21"/>
  <c r="J6" i="22"/>
  <c r="R6" i="22"/>
  <c r="AH6" i="22"/>
  <c r="AH4" i="22" s="1"/>
  <c r="AH5" i="22" s="1"/>
  <c r="AP6" i="22"/>
  <c r="AP4" i="22" s="1"/>
  <c r="AP5" i="22" s="1"/>
  <c r="AX6" i="22"/>
  <c r="AX4" i="22" s="1"/>
  <c r="AX5" i="22" s="1"/>
  <c r="BN6" i="22"/>
  <c r="BN4" i="22" s="1"/>
  <c r="BN5" i="22" s="1"/>
  <c r="BV6" i="22"/>
  <c r="BV4" i="22" s="1"/>
  <c r="BV5" i="22" s="1"/>
  <c r="CD6" i="22"/>
  <c r="CD4" i="22" s="1"/>
  <c r="CD5" i="22" s="1"/>
  <c r="K11" i="22"/>
  <c r="S11" i="22"/>
  <c r="AI11" i="22"/>
  <c r="AQ11" i="22"/>
  <c r="AY11" i="22"/>
  <c r="BO11" i="22"/>
  <c r="BW11" i="22"/>
  <c r="CE11" i="22"/>
  <c r="AD16" i="22"/>
  <c r="AL16" i="22"/>
  <c r="BB16" i="22"/>
  <c r="BJ16" i="22"/>
  <c r="BR16" i="22"/>
  <c r="BZ16" i="22"/>
  <c r="CH16" i="22"/>
  <c r="AI22" i="22"/>
  <c r="AQ22" i="22"/>
  <c r="AY22" i="22"/>
  <c r="BG22" i="22"/>
  <c r="BO22" i="22"/>
  <c r="BW22" i="22"/>
  <c r="CE22" i="22"/>
  <c r="AE30" i="22"/>
  <c r="AE28" i="22" s="1"/>
  <c r="AE29" i="22" s="1"/>
  <c r="BK30" i="22"/>
  <c r="BK28" i="22" s="1"/>
  <c r="BK29" i="22" s="1"/>
  <c r="AF35" i="22"/>
  <c r="BL35" i="22"/>
  <c r="H5" i="23"/>
  <c r="X4" i="23"/>
  <c r="X5" i="23"/>
  <c r="AN5" i="23"/>
  <c r="AN61" i="23" s="1"/>
  <c r="BD5" i="23"/>
  <c r="BD61" i="23" s="1"/>
  <c r="E5" i="23"/>
  <c r="M8" i="23"/>
  <c r="U8" i="23"/>
  <c r="AC8" i="23"/>
  <c r="AK8" i="23"/>
  <c r="AS8" i="23"/>
  <c r="BA8" i="23"/>
  <c r="BI8" i="23"/>
  <c r="BO66" i="23"/>
  <c r="CE66" i="23"/>
  <c r="BW70" i="23"/>
  <c r="BC78" i="23"/>
  <c r="BC74" i="23" s="1"/>
  <c r="CA78" i="23"/>
  <c r="CA74" i="23" s="1"/>
  <c r="BA24" i="23"/>
  <c r="BI24" i="23"/>
  <c r="BQ24" i="23"/>
  <c r="BY24" i="23"/>
  <c r="CG24" i="23"/>
  <c r="J6" i="23"/>
  <c r="R6" i="23"/>
  <c r="Z6" i="23"/>
  <c r="AH6" i="23"/>
  <c r="AP6" i="23"/>
  <c r="AX6" i="23"/>
  <c r="BF6" i="23"/>
  <c r="BF24" i="23"/>
  <c r="BF74" i="23" s="1"/>
  <c r="BN6" i="23"/>
  <c r="BN24" i="23"/>
  <c r="BV6" i="23"/>
  <c r="BV24" i="23"/>
  <c r="CD6" i="23"/>
  <c r="CD24" i="23"/>
  <c r="CE70" i="23"/>
  <c r="BZ4" i="21"/>
  <c r="CH4" i="21"/>
  <c r="CD32" i="21"/>
  <c r="BL30" i="22"/>
  <c r="BT30" i="22"/>
  <c r="BT28" i="22" s="1"/>
  <c r="BT29" i="22" s="1"/>
  <c r="CB30" i="22"/>
  <c r="D11" i="22"/>
  <c r="L11" i="22"/>
  <c r="T11" i="22"/>
  <c r="AJ11" i="22"/>
  <c r="AR11" i="22"/>
  <c r="AR4" i="22" s="1"/>
  <c r="AR5" i="22" s="1"/>
  <c r="AZ11" i="22"/>
  <c r="BP11" i="22"/>
  <c r="BP4" i="22" s="1"/>
  <c r="BP5" i="22" s="1"/>
  <c r="BX11" i="22"/>
  <c r="CF11" i="22"/>
  <c r="AG35" i="22"/>
  <c r="AO35" i="22"/>
  <c r="AO28" i="22" s="1"/>
  <c r="AO29" i="22" s="1"/>
  <c r="AW35" i="22"/>
  <c r="AW28" i="22" s="1"/>
  <c r="AW29" i="22" s="1"/>
  <c r="BE35" i="22"/>
  <c r="BE28" i="22" s="1"/>
  <c r="BE29" i="22" s="1"/>
  <c r="BM35" i="22"/>
  <c r="BU35" i="22"/>
  <c r="CC35" i="22"/>
  <c r="AE16" i="22"/>
  <c r="AM16" i="22"/>
  <c r="BC16" i="22"/>
  <c r="BK16" i="22"/>
  <c r="BS16" i="22"/>
  <c r="CA16" i="22"/>
  <c r="AJ40" i="22"/>
  <c r="AR40" i="22"/>
  <c r="AR28" i="22" s="1"/>
  <c r="AR29" i="22" s="1"/>
  <c r="AZ40" i="22"/>
  <c r="BH40" i="22"/>
  <c r="BH28" i="22" s="1"/>
  <c r="BH29" i="22" s="1"/>
  <c r="BX40" i="22"/>
  <c r="CF40" i="22"/>
  <c r="CF28" i="22" s="1"/>
  <c r="CF29" i="22" s="1"/>
  <c r="AJ22" i="22"/>
  <c r="AR22" i="22"/>
  <c r="AZ22" i="22"/>
  <c r="BH22" i="22"/>
  <c r="BH4" i="22" s="1"/>
  <c r="BH5" i="22" s="1"/>
  <c r="BP22" i="22"/>
  <c r="BX22" i="22"/>
  <c r="CF22" i="22"/>
  <c r="D28" i="22"/>
  <c r="D29" i="22" s="1"/>
  <c r="T28" i="22"/>
  <c r="T29" i="22" s="1"/>
  <c r="CF70" i="23"/>
  <c r="D27" i="23"/>
  <c r="L27" i="23"/>
  <c r="T27" i="23"/>
  <c r="AB85" i="23"/>
  <c r="AB27" i="23"/>
  <c r="AQ27" i="23"/>
  <c r="BH97" i="23"/>
  <c r="BX70" i="23"/>
  <c r="AH46" i="22"/>
  <c r="AP46" i="22"/>
  <c r="BF46" i="22"/>
  <c r="BN46" i="22"/>
  <c r="BV46" i="22"/>
  <c r="BC30" i="22"/>
  <c r="BC28" i="22" s="1"/>
  <c r="BC29" i="22" s="1"/>
  <c r="BD35" i="22"/>
  <c r="BD46" i="22"/>
  <c r="BY70" i="23"/>
  <c r="BY65" i="23" s="1"/>
  <c r="BF21" i="23"/>
  <c r="BF17" i="23" s="1"/>
  <c r="BN21" i="23"/>
  <c r="BN17" i="23" s="1"/>
  <c r="BV21" i="23"/>
  <c r="BV17" i="23" s="1"/>
  <c r="CD21" i="23"/>
  <c r="CD17" i="23" s="1"/>
  <c r="I17" i="23"/>
  <c r="Y17" i="23"/>
  <c r="AG17" i="23"/>
  <c r="AO17" i="23"/>
  <c r="AO74" i="23"/>
  <c r="AW74" i="23"/>
  <c r="AW17" i="23"/>
  <c r="BU78" i="23"/>
  <c r="F47" i="23"/>
  <c r="F46" i="23"/>
  <c r="N47" i="23"/>
  <c r="N46" i="23"/>
  <c r="V47" i="23"/>
  <c r="V46" i="23"/>
  <c r="AD47" i="23"/>
  <c r="AD46" i="23"/>
  <c r="AL107" i="23"/>
  <c r="AL106" i="23" s="1"/>
  <c r="AL47" i="23"/>
  <c r="AL46" i="23"/>
  <c r="AL5" i="23" s="1"/>
  <c r="AL61" i="23" s="1"/>
  <c r="AT107" i="23"/>
  <c r="AT106" i="23" s="1"/>
  <c r="AT47" i="23"/>
  <c r="AT46" i="23"/>
  <c r="AT5" i="23" s="1"/>
  <c r="AT61" i="23" s="1"/>
  <c r="BB107" i="23"/>
  <c r="BB106" i="23" s="1"/>
  <c r="BB47" i="23"/>
  <c r="BB46" i="23"/>
  <c r="BJ107" i="23"/>
  <c r="BJ47" i="23"/>
  <c r="BR47" i="23"/>
  <c r="BZ47" i="23"/>
  <c r="CH47" i="23"/>
  <c r="K46" i="23"/>
  <c r="K47" i="23"/>
  <c r="S46" i="23"/>
  <c r="S47" i="23"/>
  <c r="AA46" i="23"/>
  <c r="AA47" i="23"/>
  <c r="AI46" i="23"/>
  <c r="AI5" i="23" s="1"/>
  <c r="AI61" i="23" s="1"/>
  <c r="AI47" i="23"/>
  <c r="AQ46" i="23"/>
  <c r="AQ47" i="23"/>
  <c r="AY107" i="23"/>
  <c r="AY106" i="23" s="1"/>
  <c r="AY46" i="23"/>
  <c r="AY47" i="23"/>
  <c r="BG46" i="23"/>
  <c r="BG47" i="23"/>
  <c r="BO47" i="23"/>
  <c r="BW47" i="23"/>
  <c r="CE47" i="23"/>
  <c r="BL106" i="23"/>
  <c r="BL46" i="23"/>
  <c r="BT106" i="23"/>
  <c r="BT46" i="23"/>
  <c r="CB106" i="23"/>
  <c r="CB46" i="23"/>
  <c r="J52" i="23"/>
  <c r="R52" i="23"/>
  <c r="AH52" i="23"/>
  <c r="AP52" i="23"/>
  <c r="AX52" i="23"/>
  <c r="BF112" i="23"/>
  <c r="BF52" i="23"/>
  <c r="BN112" i="23"/>
  <c r="BN52" i="23"/>
  <c r="BV112" i="23"/>
  <c r="BV52" i="23"/>
  <c r="CD112" i="23"/>
  <c r="CD52" i="23"/>
  <c r="G52" i="23"/>
  <c r="O52" i="23"/>
  <c r="W52" i="23"/>
  <c r="AE52" i="23"/>
  <c r="AM52" i="23"/>
  <c r="AU52" i="23"/>
  <c r="BC52" i="23"/>
  <c r="BK52" i="23"/>
  <c r="BS52" i="23"/>
  <c r="CA112" i="23"/>
  <c r="CA52" i="23"/>
  <c r="D52" i="23"/>
  <c r="L52" i="23"/>
  <c r="T52" i="23"/>
  <c r="AB52" i="23"/>
  <c r="AJ52" i="23"/>
  <c r="AR52" i="23"/>
  <c r="AZ52" i="23"/>
  <c r="BH52" i="23"/>
  <c r="BP112" i="23"/>
  <c r="BP52" i="23"/>
  <c r="BX112" i="23"/>
  <c r="BX52" i="23"/>
  <c r="CF52" i="23"/>
  <c r="I52" i="23"/>
  <c r="Q52" i="23"/>
  <c r="Y52" i="23"/>
  <c r="AG52" i="23"/>
  <c r="AO52" i="23"/>
  <c r="AW52" i="23"/>
  <c r="BE52" i="23"/>
  <c r="BM52" i="23"/>
  <c r="BU112" i="23"/>
  <c r="BU52" i="23"/>
  <c r="CC52" i="23"/>
  <c r="AJ51" i="22"/>
  <c r="AR51" i="22"/>
  <c r="AZ51" i="22"/>
  <c r="BH51" i="22"/>
  <c r="BP51" i="22"/>
  <c r="BX51" i="22"/>
  <c r="CF51" i="22"/>
  <c r="CE5" i="23"/>
  <c r="CE61" i="23" s="1"/>
  <c r="BR13" i="23"/>
  <c r="BR70" i="23"/>
  <c r="BR65" i="23" s="1"/>
  <c r="BZ13" i="23"/>
  <c r="BZ70" i="23"/>
  <c r="BZ65" i="23" s="1"/>
  <c r="CH70" i="23"/>
  <c r="CH65" i="23" s="1"/>
  <c r="CH13" i="23"/>
  <c r="BO70" i="23"/>
  <c r="BO13" i="23"/>
  <c r="BW13" i="23"/>
  <c r="BW8" i="23" s="1"/>
  <c r="BT13" i="23"/>
  <c r="BT8" i="23" s="1"/>
  <c r="CB13" i="23"/>
  <c r="CB8" i="23" s="1"/>
  <c r="BN74" i="23"/>
  <c r="BV74" i="23"/>
  <c r="CD78" i="23"/>
  <c r="CD74" i="23" s="1"/>
  <c r="AL97" i="23"/>
  <c r="AL38" i="23"/>
  <c r="AT97" i="23"/>
  <c r="AT38" i="23"/>
  <c r="BB97" i="23"/>
  <c r="BB38" i="23"/>
  <c r="BJ97" i="23"/>
  <c r="BJ38" i="23"/>
  <c r="BR97" i="23"/>
  <c r="BR38" i="23"/>
  <c r="BZ97" i="23"/>
  <c r="BZ38" i="23"/>
  <c r="CH97" i="23"/>
  <c r="CH38" i="23"/>
  <c r="AI38" i="23"/>
  <c r="AQ38" i="23"/>
  <c r="AY38" i="23"/>
  <c r="BG38" i="23"/>
  <c r="BO38" i="23"/>
  <c r="BW97" i="23"/>
  <c r="BW38" i="23"/>
  <c r="CE38" i="23"/>
  <c r="BO112" i="23"/>
  <c r="CE78" i="23"/>
  <c r="BS40" i="22"/>
  <c r="CA40" i="22"/>
  <c r="CA30" i="22"/>
  <c r="CA28" i="22" s="1"/>
  <c r="CA29" i="22" s="1"/>
  <c r="AV35" i="22"/>
  <c r="P5" i="23"/>
  <c r="AF5" i="23"/>
  <c r="AV5" i="23"/>
  <c r="AV61" i="23" s="1"/>
  <c r="BL4" i="23"/>
  <c r="BL5" i="23"/>
  <c r="BL61" i="23" s="1"/>
  <c r="BE8" i="23"/>
  <c r="BQ8" i="23"/>
  <c r="BS66" i="23"/>
  <c r="CA66" i="23"/>
  <c r="N4" i="23"/>
  <c r="BS70" i="23"/>
  <c r="AI74" i="23"/>
  <c r="AV85" i="23"/>
  <c r="AY27" i="23"/>
  <c r="BG27" i="23"/>
  <c r="BO27" i="23"/>
  <c r="BW27" i="23"/>
  <c r="CE27" i="23"/>
  <c r="AN31" i="23"/>
  <c r="AN85" i="23" s="1"/>
  <c r="AV31" i="23"/>
  <c r="E6" i="23"/>
  <c r="M6" i="23"/>
  <c r="U6" i="23"/>
  <c r="AC6" i="23"/>
  <c r="AK31" i="23"/>
  <c r="AK6" i="23"/>
  <c r="AS31" i="23"/>
  <c r="AS6" i="23"/>
  <c r="BA6" i="23"/>
  <c r="BI6" i="23"/>
  <c r="BQ6" i="23"/>
  <c r="BY6" i="23"/>
  <c r="CG6" i="23"/>
  <c r="BA93" i="23"/>
  <c r="BQ93" i="23"/>
  <c r="CG93" i="23"/>
  <c r="BD107" i="23"/>
  <c r="BD106" i="23" s="1"/>
  <c r="J4" i="20"/>
  <c r="R4" i="20"/>
  <c r="Z4" i="20"/>
  <c r="AH4" i="20"/>
  <c r="AP4" i="20"/>
  <c r="AX4" i="20"/>
  <c r="BF4" i="20"/>
  <c r="BN4" i="20"/>
  <c r="BV4" i="20"/>
  <c r="CD4" i="20"/>
  <c r="AI16" i="22"/>
  <c r="AQ16" i="22"/>
  <c r="AY16" i="22"/>
  <c r="BG16" i="22"/>
  <c r="BO16" i="22"/>
  <c r="BW16" i="22"/>
  <c r="CE16" i="22"/>
  <c r="AF22" i="22"/>
  <c r="AN22" i="22"/>
  <c r="AV22" i="22"/>
  <c r="BD22" i="22"/>
  <c r="BL22" i="22"/>
  <c r="BT22" i="22"/>
  <c r="BT4" i="22" s="1"/>
  <c r="BT5" i="22" s="1"/>
  <c r="CB22" i="22"/>
  <c r="AK46" i="22"/>
  <c r="AS46" i="22"/>
  <c r="BA46" i="22"/>
  <c r="BI46" i="22"/>
  <c r="BQ46" i="22"/>
  <c r="BY46" i="22"/>
  <c r="CG46" i="22"/>
  <c r="BT66" i="23"/>
  <c r="CB66" i="23"/>
  <c r="BL70" i="23"/>
  <c r="BL65" i="23" s="1"/>
  <c r="J4" i="23"/>
  <c r="BF4" i="23"/>
  <c r="I8" i="23"/>
  <c r="Q8" i="23"/>
  <c r="Y8" i="23"/>
  <c r="AG8" i="23"/>
  <c r="AO8" i="23"/>
  <c r="AW8" i="23"/>
  <c r="BR9" i="23"/>
  <c r="BZ9" i="23"/>
  <c r="BZ8" i="23" s="1"/>
  <c r="CH9" i="23"/>
  <c r="CH8" i="23" s="1"/>
  <c r="BN13" i="23"/>
  <c r="BV13" i="23"/>
  <c r="CD13" i="23"/>
  <c r="F17" i="23"/>
  <c r="N17" i="23"/>
  <c r="V17" i="23"/>
  <c r="AD17" i="23"/>
  <c r="AL17" i="23"/>
  <c r="AT17" i="23"/>
  <c r="BE24" i="23"/>
  <c r="BE74" i="23" s="1"/>
  <c r="BM24" i="23"/>
  <c r="BM74" i="23" s="1"/>
  <c r="BU24" i="23"/>
  <c r="CC24" i="23"/>
  <c r="H27" i="23"/>
  <c r="P27" i="23"/>
  <c r="X27" i="23"/>
  <c r="AF27" i="23"/>
  <c r="AV27" i="23"/>
  <c r="BD27" i="23"/>
  <c r="BL27" i="23"/>
  <c r="BT27" i="23"/>
  <c r="CB27" i="23"/>
  <c r="AK28" i="23"/>
  <c r="AS28" i="23"/>
  <c r="AJ31" i="23"/>
  <c r="AR31" i="23"/>
  <c r="AI34" i="23"/>
  <c r="AQ34" i="23"/>
  <c r="AY34" i="23"/>
  <c r="BG34" i="23"/>
  <c r="BO34" i="23"/>
  <c r="BW34" i="23"/>
  <c r="CE34" i="23"/>
  <c r="AH38" i="23"/>
  <c r="AP38" i="23"/>
  <c r="AX38" i="23"/>
  <c r="BF38" i="23"/>
  <c r="BN38" i="23"/>
  <c r="BV38" i="23"/>
  <c r="CD38" i="23"/>
  <c r="E46" i="23"/>
  <c r="M46" i="23"/>
  <c r="U46" i="23"/>
  <c r="AC46" i="23"/>
  <c r="AK46" i="23"/>
  <c r="AS46" i="23"/>
  <c r="BA46" i="23"/>
  <c r="J47" i="23"/>
  <c r="R47" i="23"/>
  <c r="Z47" i="23"/>
  <c r="AH47" i="23"/>
  <c r="AP47" i="23"/>
  <c r="AX47" i="23"/>
  <c r="BF47" i="23"/>
  <c r="BN47" i="23"/>
  <c r="BV47" i="23"/>
  <c r="CD47" i="23"/>
  <c r="AM107" i="23"/>
  <c r="AM106" i="23" s="1"/>
  <c r="AU107" i="23"/>
  <c r="AU106" i="23" s="1"/>
  <c r="BC107" i="23"/>
  <c r="BC106" i="23" s="1"/>
  <c r="BK107" i="23"/>
  <c r="F52" i="23"/>
  <c r="N52" i="23"/>
  <c r="V52" i="23"/>
  <c r="AD52" i="23"/>
  <c r="AL52" i="23"/>
  <c r="AT52" i="23"/>
  <c r="BB52" i="23"/>
  <c r="BJ52" i="23"/>
  <c r="BR52" i="23"/>
  <c r="BZ52" i="23"/>
  <c r="CH52" i="23"/>
  <c r="BG112" i="23"/>
  <c r="BW112" i="23"/>
  <c r="CE112" i="23"/>
  <c r="BP66" i="23"/>
  <c r="BX66" i="23"/>
  <c r="BX65" i="23" s="1"/>
  <c r="CF66" i="23"/>
  <c r="CF65" i="23" s="1"/>
  <c r="BT70" i="23"/>
  <c r="CB70" i="23"/>
  <c r="AY21" i="23"/>
  <c r="BG21" i="23"/>
  <c r="BG17" i="23" s="1"/>
  <c r="BG4" i="23" s="1"/>
  <c r="BO21" i="23"/>
  <c r="BO17" i="23" s="1"/>
  <c r="BW21" i="23"/>
  <c r="BW17" i="23" s="1"/>
  <c r="CE21" i="23"/>
  <c r="BD74" i="23"/>
  <c r="BL78" i="23"/>
  <c r="BL74" i="23" s="1"/>
  <c r="BT74" i="23"/>
  <c r="AD85" i="23"/>
  <c r="BH112" i="23"/>
  <c r="CF112" i="23"/>
  <c r="BP70" i="23"/>
  <c r="BX13" i="23"/>
  <c r="CF13" i="23"/>
  <c r="H17" i="23"/>
  <c r="P17" i="23"/>
  <c r="X17" i="23"/>
  <c r="AF17" i="23"/>
  <c r="AN17" i="23"/>
  <c r="AV17" i="23"/>
  <c r="AV4" i="23" s="1"/>
  <c r="AJ74" i="23"/>
  <c r="AR74" i="23"/>
  <c r="AZ21" i="23"/>
  <c r="AZ17" i="23" s="1"/>
  <c r="BH21" i="23"/>
  <c r="BH17" i="23" s="1"/>
  <c r="BP21" i="23"/>
  <c r="BP17" i="23" s="1"/>
  <c r="BX21" i="23"/>
  <c r="BX17" i="23" s="1"/>
  <c r="CF21" i="23"/>
  <c r="CF17" i="23" s="1"/>
  <c r="AY24" i="23"/>
  <c r="BG24" i="23"/>
  <c r="BO24" i="23"/>
  <c r="BW24" i="23"/>
  <c r="CE24" i="23"/>
  <c r="J27" i="23"/>
  <c r="R27" i="23"/>
  <c r="Z27" i="23"/>
  <c r="BF27" i="23"/>
  <c r="BN27" i="23"/>
  <c r="BV27" i="23"/>
  <c r="CD27" i="23"/>
  <c r="AE85" i="23"/>
  <c r="AM28" i="23"/>
  <c r="AU28" i="23"/>
  <c r="AL31" i="23"/>
  <c r="AT31" i="23"/>
  <c r="AK34" i="23"/>
  <c r="AS34" i="23"/>
  <c r="BA34" i="23"/>
  <c r="BI34" i="23"/>
  <c r="G46" i="23"/>
  <c r="O46" i="23"/>
  <c r="W46" i="23"/>
  <c r="AE46" i="23"/>
  <c r="AM46" i="23"/>
  <c r="AU46" i="23"/>
  <c r="BC46" i="23"/>
  <c r="BK46" i="23"/>
  <c r="BK5" i="23" s="1"/>
  <c r="BK61" i="23" s="1"/>
  <c r="BS46" i="23"/>
  <c r="H52" i="23"/>
  <c r="P52" i="23"/>
  <c r="X52" i="23"/>
  <c r="AF52" i="23"/>
  <c r="AN52" i="23"/>
  <c r="AV52" i="23"/>
  <c r="BD52" i="23"/>
  <c r="BL52" i="23"/>
  <c r="BT52" i="23"/>
  <c r="CB52" i="23"/>
  <c r="BI112" i="23"/>
  <c r="BQ112" i="23"/>
  <c r="CG112" i="23"/>
  <c r="BW66" i="23"/>
  <c r="BW65" i="23" s="1"/>
  <c r="J5" i="23"/>
  <c r="AH5" i="23"/>
  <c r="AH61" i="23" s="1"/>
  <c r="AP5" i="23"/>
  <c r="AP61" i="23" s="1"/>
  <c r="AX5" i="23"/>
  <c r="AX61" i="23" s="1"/>
  <c r="D8" i="23"/>
  <c r="L8" i="23"/>
  <c r="T8" i="23"/>
  <c r="AB8" i="23"/>
  <c r="AJ8" i="23"/>
  <c r="AR8" i="23"/>
  <c r="AZ8" i="23"/>
  <c r="BH8" i="23"/>
  <c r="BM9" i="23"/>
  <c r="BM8" i="23" s="1"/>
  <c r="BU9" i="23"/>
  <c r="BU8" i="23" s="1"/>
  <c r="CC9" i="23"/>
  <c r="CC8" i="23" s="1"/>
  <c r="BQ13" i="23"/>
  <c r="BY13" i="23"/>
  <c r="BY8" i="23" s="1"/>
  <c r="CG13" i="23"/>
  <c r="CG8" i="23" s="1"/>
  <c r="BR112" i="23"/>
  <c r="BZ112" i="23"/>
  <c r="AT21" i="24"/>
  <c r="AT22" i="24"/>
  <c r="BB4" i="24"/>
  <c r="BB5" i="24"/>
  <c r="BJ4" i="24"/>
  <c r="BJ5" i="24"/>
  <c r="BR4" i="24"/>
  <c r="BR5" i="24"/>
  <c r="BZ5" i="24"/>
  <c r="CH5" i="24"/>
  <c r="AY4" i="24"/>
  <c r="AY5" i="24"/>
  <c r="BG4" i="24"/>
  <c r="BG5" i="24"/>
  <c r="BO4" i="24"/>
  <c r="BO5" i="24"/>
  <c r="CE4" i="24"/>
  <c r="CE5" i="24"/>
  <c r="AC21" i="24"/>
  <c r="K5" i="23"/>
  <c r="AQ5" i="23"/>
  <c r="AQ61" i="23" s="1"/>
  <c r="AY5" i="23"/>
  <c r="AY61" i="23" s="1"/>
  <c r="BG5" i="23"/>
  <c r="BG61" i="23" s="1"/>
  <c r="BB21" i="23"/>
  <c r="BR21" i="23"/>
  <c r="CH21" i="23"/>
  <c r="AY78" i="23"/>
  <c r="BG78" i="23"/>
  <c r="BO78" i="23"/>
  <c r="BO74" i="23" s="1"/>
  <c r="AJ93" i="23"/>
  <c r="AR93" i="23"/>
  <c r="AZ93" i="23"/>
  <c r="BH93" i="23"/>
  <c r="BX93" i="23"/>
  <c r="CF93" i="23"/>
  <c r="AI97" i="23"/>
  <c r="AQ97" i="23"/>
  <c r="AY97" i="23"/>
  <c r="BG97" i="23"/>
  <c r="BO97" i="23"/>
  <c r="CE97" i="23"/>
  <c r="AI107" i="23"/>
  <c r="AI106" i="23" s="1"/>
  <c r="BG107" i="23"/>
  <c r="BG106" i="23" s="1"/>
  <c r="BK112" i="23"/>
  <c r="BS112" i="23"/>
  <c r="CA70" i="23"/>
  <c r="G4" i="23"/>
  <c r="W4" i="23"/>
  <c r="AD8" i="23"/>
  <c r="BB8" i="23"/>
  <c r="BO9" i="23"/>
  <c r="AM74" i="23"/>
  <c r="AU74" i="23"/>
  <c r="BC21" i="23"/>
  <c r="BC17" i="23" s="1"/>
  <c r="BC4" i="23" s="1"/>
  <c r="BK21" i="23"/>
  <c r="BK17" i="23" s="1"/>
  <c r="BK4" i="23" s="1"/>
  <c r="BS21" i="23"/>
  <c r="BS17" i="23" s="1"/>
  <c r="CA21" i="23"/>
  <c r="CA17" i="23" s="1"/>
  <c r="AZ78" i="23"/>
  <c r="AZ74" i="23" s="1"/>
  <c r="BH78" i="23"/>
  <c r="BH74" i="23" s="1"/>
  <c r="BP74" i="23"/>
  <c r="BX74" i="23"/>
  <c r="CF74" i="23"/>
  <c r="BB24" i="23"/>
  <c r="BJ24" i="23"/>
  <c r="BR24" i="23"/>
  <c r="BR74" i="23" s="1"/>
  <c r="BZ24" i="23"/>
  <c r="BZ74" i="23" s="1"/>
  <c r="CH24" i="23"/>
  <c r="CH74" i="23" s="1"/>
  <c r="AH28" i="23"/>
  <c r="AP28" i="23"/>
  <c r="AX28" i="23"/>
  <c r="AO31" i="23"/>
  <c r="AW31" i="23"/>
  <c r="AN34" i="23"/>
  <c r="AV34" i="23"/>
  <c r="BD34" i="23"/>
  <c r="BL34" i="23"/>
  <c r="BT34" i="23"/>
  <c r="CB34" i="23"/>
  <c r="AS93" i="23"/>
  <c r="BI93" i="23"/>
  <c r="BY93" i="23"/>
  <c r="AM38" i="23"/>
  <c r="AU38" i="23"/>
  <c r="BC38" i="23"/>
  <c r="BK38" i="23"/>
  <c r="BS38" i="23"/>
  <c r="CA38" i="23"/>
  <c r="J46" i="23"/>
  <c r="R46" i="23"/>
  <c r="Z46" i="23"/>
  <c r="AH46" i="23"/>
  <c r="AP46" i="23"/>
  <c r="AX46" i="23"/>
  <c r="BF46" i="23"/>
  <c r="G47" i="23"/>
  <c r="O47" i="23"/>
  <c r="W47" i="23"/>
  <c r="AE47" i="23"/>
  <c r="AM47" i="23"/>
  <c r="AU47" i="23"/>
  <c r="BC47" i="23"/>
  <c r="BK47" i="23"/>
  <c r="BS47" i="23"/>
  <c r="CA47" i="23"/>
  <c r="K52" i="23"/>
  <c r="S52" i="23"/>
  <c r="AA52" i="23"/>
  <c r="AI52" i="23"/>
  <c r="AQ52" i="23"/>
  <c r="AY52" i="23"/>
  <c r="BG52" i="23"/>
  <c r="BO52" i="23"/>
  <c r="BW52" i="23"/>
  <c r="CE52" i="23"/>
  <c r="BD112" i="23"/>
  <c r="BL112" i="23"/>
  <c r="BT112" i="23"/>
  <c r="CB112" i="23"/>
  <c r="AN74" i="23"/>
  <c r="AV74" i="23"/>
  <c r="AA85" i="23"/>
  <c r="AQ85" i="23"/>
  <c r="AY85" i="23"/>
  <c r="BE112" i="23"/>
  <c r="BM112" i="23"/>
  <c r="CC112" i="23"/>
  <c r="AN21" i="24"/>
  <c r="BL21" i="24"/>
  <c r="BT21" i="24"/>
  <c r="BS4" i="25"/>
  <c r="BS43" i="25"/>
  <c r="CA4" i="25"/>
  <c r="CA43" i="25"/>
  <c r="BR4" i="25"/>
  <c r="BZ4" i="25"/>
  <c r="CH43" i="25"/>
  <c r="CH4" i="25"/>
  <c r="BQ43" i="25"/>
  <c r="BQ4" i="25"/>
  <c r="BY4" i="25"/>
  <c r="CG4" i="25"/>
  <c r="BL43" i="25"/>
  <c r="BL4" i="25"/>
  <c r="BT4" i="25"/>
  <c r="CB4" i="25"/>
  <c r="AP5" i="24"/>
  <c r="AQ4" i="24"/>
  <c r="AQ5" i="24"/>
  <c r="AK27" i="24"/>
  <c r="AS27" i="24"/>
  <c r="AS21" i="24" s="1"/>
  <c r="BA27" i="24"/>
  <c r="BI27" i="24"/>
  <c r="BI21" i="24" s="1"/>
  <c r="BQ27" i="24"/>
  <c r="BY27" i="24"/>
  <c r="BY22" i="24" s="1"/>
  <c r="CG27" i="24"/>
  <c r="CG21" i="24" s="1"/>
  <c r="BR31" i="24"/>
  <c r="BR14" i="24"/>
  <c r="CC14" i="24"/>
  <c r="BN23" i="24"/>
  <c r="CH27" i="24"/>
  <c r="BC4" i="24"/>
  <c r="AE5" i="24"/>
  <c r="AM5" i="24"/>
  <c r="AU5" i="24"/>
  <c r="BK5" i="24"/>
  <c r="CA5" i="24"/>
  <c r="CG14" i="24"/>
  <c r="AC22" i="24"/>
  <c r="BQ21" i="24"/>
  <c r="BQ22" i="24"/>
  <c r="AO120" i="23"/>
  <c r="AW120" i="23"/>
  <c r="BE120" i="23"/>
  <c r="BM120" i="23"/>
  <c r="BU120" i="23"/>
  <c r="CC120" i="23"/>
  <c r="BF5" i="24"/>
  <c r="AO22" i="24"/>
  <c r="AO21" i="24"/>
  <c r="AW22" i="24"/>
  <c r="AW21" i="24"/>
  <c r="BE22" i="24"/>
  <c r="BM22" i="24"/>
  <c r="BU22" i="24"/>
  <c r="BU21" i="24"/>
  <c r="CC22" i="24"/>
  <c r="CC21" i="24"/>
  <c r="BC27" i="24"/>
  <c r="BC21" i="24" s="1"/>
  <c r="CA27" i="24"/>
  <c r="CH31" i="24"/>
  <c r="CH14" i="24"/>
  <c r="CD15" i="24"/>
  <c r="BE31" i="24"/>
  <c r="BE14" i="24"/>
  <c r="AX22" i="24"/>
  <c r="AX21" i="24"/>
  <c r="BR27" i="24"/>
  <c r="BN43" i="25"/>
  <c r="BV43" i="25"/>
  <c r="CD43" i="25"/>
  <c r="AN27" i="24"/>
  <c r="AN10" i="24"/>
  <c r="AV27" i="24"/>
  <c r="AV21" i="24" s="1"/>
  <c r="AV10" i="24"/>
  <c r="BD27" i="24"/>
  <c r="BD22" i="24" s="1"/>
  <c r="BD10" i="24"/>
  <c r="BL27" i="24"/>
  <c r="BL22" i="24" s="1"/>
  <c r="BL10" i="24"/>
  <c r="BT27" i="24"/>
  <c r="BT22" i="24" s="1"/>
  <c r="BT10" i="24"/>
  <c r="CB27" i="24"/>
  <c r="CB22" i="24" s="1"/>
  <c r="CB10" i="24"/>
  <c r="J4" i="24"/>
  <c r="R4" i="24"/>
  <c r="Z4" i="24"/>
  <c r="AN22" i="24"/>
  <c r="BA21" i="24"/>
  <c r="BA22" i="24"/>
  <c r="I26" i="25"/>
  <c r="Q26" i="25"/>
  <c r="Y26" i="25"/>
  <c r="AG26" i="25"/>
  <c r="AO26" i="25"/>
  <c r="AW26" i="25"/>
  <c r="BE26" i="25"/>
  <c r="BM26" i="25"/>
  <c r="BU26" i="25"/>
  <c r="CC26" i="25"/>
  <c r="K26" i="25"/>
  <c r="S26" i="25"/>
  <c r="AA26" i="25"/>
  <c r="AI26" i="25"/>
  <c r="AQ26" i="25"/>
  <c r="AY26" i="25"/>
  <c r="BG26" i="25"/>
  <c r="BO26" i="25"/>
  <c r="BW26" i="25"/>
  <c r="CE26" i="25"/>
  <c r="Z22" i="24"/>
  <c r="Z21" i="24"/>
  <c r="AI23" i="24"/>
  <c r="AQ23" i="24"/>
  <c r="BG23" i="24"/>
  <c r="BW23" i="24"/>
  <c r="CE23" i="24"/>
  <c r="AI4" i="24"/>
  <c r="AI5" i="24"/>
  <c r="BX14" i="24"/>
  <c r="BX31" i="24"/>
  <c r="CF14" i="24"/>
  <c r="CF31" i="24"/>
  <c r="AH23" i="24"/>
  <c r="BY21" i="24"/>
  <c r="BB27" i="24"/>
  <c r="Z5" i="24"/>
  <c r="CD5" i="24"/>
  <c r="AJ21" i="24"/>
  <c r="AJ22" i="24"/>
  <c r="AR21" i="24"/>
  <c r="AR22" i="24"/>
  <c r="AZ23" i="24"/>
  <c r="AZ6" i="24"/>
  <c r="BH23" i="24"/>
  <c r="BH6" i="24"/>
  <c r="BP23" i="24"/>
  <c r="BP6" i="24"/>
  <c r="BX23" i="24"/>
  <c r="BX6" i="24"/>
  <c r="CF23" i="24"/>
  <c r="CF6" i="24"/>
  <c r="K4" i="24"/>
  <c r="S4" i="24"/>
  <c r="AA4" i="24"/>
  <c r="AA5" i="24"/>
  <c r="AH4" i="24"/>
  <c r="AP4" i="24"/>
  <c r="AX4" i="24"/>
  <c r="BF4" i="24"/>
  <c r="BN4" i="24"/>
  <c r="BV4" i="24"/>
  <c r="CD4" i="24"/>
  <c r="AK21" i="24"/>
  <c r="AK22" i="24"/>
  <c r="BP31" i="24"/>
  <c r="AB21" i="24"/>
  <c r="AB22" i="24"/>
  <c r="BZ15" i="24"/>
  <c r="BZ4" i="24" s="1"/>
  <c r="BI22" i="24"/>
  <c r="CD23" i="24"/>
  <c r="AL27" i="24"/>
  <c r="AL21" i="24" s="1"/>
  <c r="H4" i="24"/>
  <c r="P4" i="24"/>
  <c r="X4" i="24"/>
  <c r="AF4" i="24"/>
  <c r="BB14" i="24"/>
  <c r="BJ14" i="24"/>
  <c r="CA15" i="24"/>
  <c r="BB23" i="24"/>
  <c r="BJ23" i="24"/>
  <c r="BR23" i="24"/>
  <c r="BZ23" i="24"/>
  <c r="CH23" i="24"/>
  <c r="AY23" i="24"/>
  <c r="BO23" i="24"/>
  <c r="AH27" i="24"/>
  <c r="AP27" i="24"/>
  <c r="AP22" i="24" s="1"/>
  <c r="AX27" i="24"/>
  <c r="BF27" i="24"/>
  <c r="BF22" i="24" s="1"/>
  <c r="BN27" i="24"/>
  <c r="BV27" i="24"/>
  <c r="BV22" i="24" s="1"/>
  <c r="CD27" i="24"/>
  <c r="AM27" i="24"/>
  <c r="AU27" i="24"/>
  <c r="BK27" i="24"/>
  <c r="BS27" i="24"/>
  <c r="BM4" i="25"/>
  <c r="BU4" i="25"/>
  <c r="CC4" i="25"/>
  <c r="BT43" i="25"/>
  <c r="CB43" i="25"/>
  <c r="I17" i="25"/>
  <c r="Q17" i="25"/>
  <c r="Y17" i="25"/>
  <c r="AG17" i="25"/>
  <c r="AO17" i="25"/>
  <c r="AW17" i="25"/>
  <c r="J24" i="25"/>
  <c r="R24" i="25"/>
  <c r="Z24" i="25"/>
  <c r="AH24" i="25"/>
  <c r="AP24" i="25"/>
  <c r="AX24" i="25"/>
  <c r="BF24" i="25"/>
  <c r="BN24" i="25"/>
  <c r="BV24" i="25"/>
  <c r="CD24" i="25"/>
  <c r="K24" i="25"/>
  <c r="AE24" i="25"/>
  <c r="BB24" i="25"/>
  <c r="BW24" i="25"/>
  <c r="AB5" i="24"/>
  <c r="AW6" i="24"/>
  <c r="BE6" i="24"/>
  <c r="BM6" i="24"/>
  <c r="BU6" i="24"/>
  <c r="CC6" i="24"/>
  <c r="AK10" i="24"/>
  <c r="AS10" i="24"/>
  <c r="BA10" i="24"/>
  <c r="BI10" i="24"/>
  <c r="BQ10" i="24"/>
  <c r="BY10" i="24"/>
  <c r="CG10" i="24"/>
  <c r="AD22" i="24"/>
  <c r="BM31" i="24"/>
  <c r="BU31" i="24"/>
  <c r="CC31" i="24"/>
  <c r="AZ31" i="24"/>
  <c r="BH31" i="24"/>
  <c r="BN4" i="25"/>
  <c r="BV4" i="25"/>
  <c r="CD4" i="25"/>
  <c r="BM43" i="25"/>
  <c r="BU43" i="25"/>
  <c r="CC43" i="25"/>
  <c r="BZ17" i="25"/>
  <c r="CE17" i="25"/>
  <c r="N24" i="25"/>
  <c r="AI24" i="25"/>
  <c r="BZ24" i="25"/>
  <c r="BO4" i="25"/>
  <c r="BW4" i="25"/>
  <c r="CE4" i="25"/>
  <c r="D24" i="25"/>
  <c r="L24" i="25"/>
  <c r="T24" i="25"/>
  <c r="AB24" i="25"/>
  <c r="AJ24" i="25"/>
  <c r="AR24" i="25"/>
  <c r="AZ24" i="25"/>
  <c r="BH24" i="25"/>
  <c r="BP24" i="25"/>
  <c r="BX24" i="25"/>
  <c r="BX17" i="25"/>
  <c r="CF24" i="25"/>
  <c r="CF17" i="25"/>
  <c r="AL24" i="25"/>
  <c r="V36" i="26"/>
  <c r="I54" i="26"/>
  <c r="Q54" i="26"/>
  <c r="Y54" i="26"/>
  <c r="AG54" i="26"/>
  <c r="AO54" i="26"/>
  <c r="BE54" i="26"/>
  <c r="BM54" i="26"/>
  <c r="BU54" i="26"/>
  <c r="CC54" i="26"/>
  <c r="AD5" i="24"/>
  <c r="AL5" i="24"/>
  <c r="AT5" i="24"/>
  <c r="AF21" i="24"/>
  <c r="BO31" i="24"/>
  <c r="BW31" i="24"/>
  <c r="CE31" i="24"/>
  <c r="BP4" i="25"/>
  <c r="BX4" i="25"/>
  <c r="CF4" i="25"/>
  <c r="BO43" i="25"/>
  <c r="BW43" i="25"/>
  <c r="CE43" i="25"/>
  <c r="G16" i="25"/>
  <c r="O16" i="25"/>
  <c r="W16" i="25"/>
  <c r="AE16" i="25"/>
  <c r="AM16" i="25"/>
  <c r="AU16" i="25"/>
  <c r="BC16" i="25"/>
  <c r="BK16" i="25"/>
  <c r="BS16" i="25"/>
  <c r="CA16" i="25"/>
  <c r="D17" i="25"/>
  <c r="L17" i="25"/>
  <c r="T17" i="25"/>
  <c r="AB17" i="25"/>
  <c r="AJ17" i="25"/>
  <c r="AR17" i="25"/>
  <c r="AZ17" i="25"/>
  <c r="BI17" i="25"/>
  <c r="BR17" i="25"/>
  <c r="CC17" i="25"/>
  <c r="E24" i="25"/>
  <c r="M24" i="25"/>
  <c r="U24" i="25"/>
  <c r="AC24" i="25"/>
  <c r="AK24" i="25"/>
  <c r="AS24" i="25"/>
  <c r="BA24" i="25"/>
  <c r="BI24" i="25"/>
  <c r="BQ24" i="25"/>
  <c r="BY24" i="25"/>
  <c r="CG24" i="25"/>
  <c r="S24" i="25"/>
  <c r="AM24" i="25"/>
  <c r="BJ24" i="25"/>
  <c r="CE24" i="25"/>
  <c r="E26" i="25"/>
  <c r="M26" i="25"/>
  <c r="U26" i="25"/>
  <c r="AC26" i="25"/>
  <c r="AK26" i="25"/>
  <c r="AS26" i="25"/>
  <c r="BA26" i="25"/>
  <c r="BI26" i="25"/>
  <c r="BQ26" i="25"/>
  <c r="BY26" i="25"/>
  <c r="CG26" i="25"/>
  <c r="BP43" i="25"/>
  <c r="BX43" i="25"/>
  <c r="CF43" i="25"/>
  <c r="F26" i="25"/>
  <c r="N26" i="25"/>
  <c r="V26" i="25"/>
  <c r="AD26" i="25"/>
  <c r="AL26" i="25"/>
  <c r="AT26" i="25"/>
  <c r="BB26" i="25"/>
  <c r="BJ26" i="25"/>
  <c r="BR26" i="25"/>
  <c r="BZ26" i="25"/>
  <c r="CH26" i="25"/>
  <c r="F36" i="26"/>
  <c r="N36" i="26"/>
  <c r="AD36" i="26"/>
  <c r="AL36" i="26"/>
  <c r="AT36" i="26"/>
  <c r="BB36" i="26"/>
  <c r="BJ36" i="26"/>
  <c r="BR36" i="26"/>
  <c r="BY43" i="25"/>
  <c r="CG43" i="25"/>
  <c r="F17" i="25"/>
  <c r="N17" i="25"/>
  <c r="V17" i="25"/>
  <c r="AD17" i="25"/>
  <c r="AL17" i="25"/>
  <c r="AT17" i="25"/>
  <c r="BB17" i="25"/>
  <c r="BU17" i="25"/>
  <c r="BC17" i="25"/>
  <c r="BK17" i="25"/>
  <c r="BS17" i="25"/>
  <c r="CA17" i="25"/>
  <c r="W24" i="25"/>
  <c r="AT24" i="25"/>
  <c r="BO24" i="25"/>
  <c r="BR43" i="25"/>
  <c r="BZ43" i="25"/>
  <c r="J16" i="25"/>
  <c r="R16" i="25"/>
  <c r="Z16" i="25"/>
  <c r="AH16" i="25"/>
  <c r="AP16" i="25"/>
  <c r="AX16" i="25"/>
  <c r="BF16" i="25"/>
  <c r="BN16" i="25"/>
  <c r="BV16" i="25"/>
  <c r="CD16" i="25"/>
  <c r="G17" i="25"/>
  <c r="O17" i="25"/>
  <c r="W17" i="25"/>
  <c r="AE17" i="25"/>
  <c r="AM17" i="25"/>
  <c r="AU17" i="25"/>
  <c r="BD17" i="25"/>
  <c r="BM17" i="25"/>
  <c r="BV17" i="25"/>
  <c r="CH17" i="25"/>
  <c r="H24" i="25"/>
  <c r="P24" i="25"/>
  <c r="X24" i="25"/>
  <c r="AF24" i="25"/>
  <c r="AN24" i="25"/>
  <c r="AV24" i="25"/>
  <c r="BD24" i="25"/>
  <c r="BL24" i="25"/>
  <c r="BT24" i="25"/>
  <c r="CB24" i="25"/>
  <c r="F24" i="25"/>
  <c r="AA24" i="25"/>
  <c r="AU24" i="25"/>
  <c r="BR24" i="25"/>
  <c r="E58" i="26"/>
  <c r="M58" i="26"/>
  <c r="U58" i="26"/>
  <c r="AC58" i="26"/>
  <c r="AK58" i="26"/>
  <c r="AS58" i="26"/>
  <c r="BA58" i="26"/>
  <c r="BI58" i="26"/>
  <c r="BQ58" i="26"/>
  <c r="BY58" i="26"/>
  <c r="CG58" i="26"/>
  <c r="BM64" i="26"/>
  <c r="BU64" i="26"/>
  <c r="CC64" i="26"/>
  <c r="K54" i="26"/>
  <c r="S54" i="26"/>
  <c r="AA54" i="26"/>
  <c r="AI54" i="26"/>
  <c r="AQ54" i="26"/>
  <c r="AY54" i="26"/>
  <c r="BG54" i="26"/>
  <c r="BO54" i="26"/>
  <c r="BW54" i="26"/>
  <c r="CE54" i="26"/>
  <c r="BS64" i="26"/>
  <c r="G26" i="25"/>
  <c r="O26" i="25"/>
  <c r="W26" i="25"/>
  <c r="AE26" i="25"/>
  <c r="AM26" i="25"/>
  <c r="AU26" i="25"/>
  <c r="BC26" i="25"/>
  <c r="BK26" i="25"/>
  <c r="BS26" i="25"/>
  <c r="CA26" i="25"/>
  <c r="CA46" i="26"/>
  <c r="CA64" i="26"/>
  <c r="BO64" i="26"/>
  <c r="BW64" i="26"/>
  <c r="CE64" i="26"/>
  <c r="CD18" i="26"/>
  <c r="CA51" i="26"/>
  <c r="BP64" i="26"/>
  <c r="BP4" i="26"/>
  <c r="BX64" i="26"/>
  <c r="BX4" i="26"/>
  <c r="CF64" i="26"/>
  <c r="CF4" i="26"/>
  <c r="CA17" i="26"/>
  <c r="BX17" i="26"/>
  <c r="CF17" i="26"/>
  <c r="CC18" i="26"/>
  <c r="BQ64" i="26"/>
  <c r="BY64" i="26"/>
  <c r="CG64" i="26"/>
  <c r="I42" i="26"/>
  <c r="Q42" i="26"/>
  <c r="Y42" i="26"/>
  <c r="AG42" i="26"/>
  <c r="AW42" i="26"/>
  <c r="BE42" i="26"/>
  <c r="BM42" i="26"/>
  <c r="BU42" i="26"/>
  <c r="CC42" i="26"/>
  <c r="E38" i="26"/>
  <c r="M38" i="26"/>
  <c r="U38" i="26"/>
  <c r="AC38" i="26"/>
  <c r="AK38" i="26"/>
  <c r="BA38" i="26"/>
  <c r="BI38" i="26"/>
  <c r="BQ38" i="26"/>
  <c r="BY50" i="26"/>
  <c r="BY38" i="26"/>
  <c r="CG50" i="26"/>
  <c r="CG38" i="26"/>
  <c r="J38" i="26"/>
  <c r="R38" i="26"/>
  <c r="AH38" i="26"/>
  <c r="AP38" i="26"/>
  <c r="AX38" i="26"/>
  <c r="BF38" i="26"/>
  <c r="BN38" i="26"/>
  <c r="BV38" i="26"/>
  <c r="CD51" i="26"/>
  <c r="CD38" i="26"/>
  <c r="O38" i="26"/>
  <c r="W38" i="26"/>
  <c r="AE38" i="26"/>
  <c r="AM38" i="26"/>
  <c r="AU38" i="26"/>
  <c r="BC38" i="26"/>
  <c r="BK38" i="26"/>
  <c r="BS38" i="26"/>
  <c r="CA38" i="26"/>
  <c r="BW46" i="26"/>
  <c r="CE46" i="26"/>
  <c r="BW18" i="26"/>
  <c r="CE18" i="26"/>
  <c r="G36" i="26"/>
  <c r="O36" i="26"/>
  <c r="W36" i="26"/>
  <c r="AE36" i="26"/>
  <c r="AM36" i="26"/>
  <c r="AU36" i="26"/>
  <c r="BC36" i="26"/>
  <c r="BK36" i="26"/>
  <c r="BS36" i="26"/>
  <c r="CB50" i="26"/>
  <c r="BX51" i="26"/>
  <c r="CF51" i="26"/>
  <c r="CB52" i="26"/>
  <c r="BL64" i="26"/>
  <c r="BT64" i="26"/>
  <c r="CB64" i="26"/>
  <c r="BQ4" i="26"/>
  <c r="BY4" i="26"/>
  <c r="CG4" i="26"/>
  <c r="CB17" i="26"/>
  <c r="H36" i="26"/>
  <c r="P36" i="26"/>
  <c r="X36" i="26"/>
  <c r="AF36" i="26"/>
  <c r="AN36" i="26"/>
  <c r="AV36" i="26"/>
  <c r="BD36" i="26"/>
  <c r="BL36" i="26"/>
  <c r="BT36" i="26"/>
  <c r="N42" i="26"/>
  <c r="AD42" i="26"/>
  <c r="AL42" i="26"/>
  <c r="AT42" i="26"/>
  <c r="BB42" i="26"/>
  <c r="BR42" i="26"/>
  <c r="BZ42" i="26"/>
  <c r="CC46" i="26"/>
  <c r="CC50" i="26"/>
  <c r="CG51" i="26"/>
  <c r="CC52" i="26"/>
  <c r="F54" i="26"/>
  <c r="N54" i="26"/>
  <c r="V54" i="26"/>
  <c r="AD54" i="26"/>
  <c r="AL54" i="26"/>
  <c r="AT54" i="26"/>
  <c r="BB54" i="26"/>
  <c r="BJ54" i="26"/>
  <c r="BR54" i="26"/>
  <c r="BZ54" i="26"/>
  <c r="CH54" i="26"/>
  <c r="J58" i="26"/>
  <c r="R58" i="26"/>
  <c r="Z58" i="26"/>
  <c r="AH58" i="26"/>
  <c r="AP58" i="26"/>
  <c r="AX58" i="26"/>
  <c r="BF58" i="26"/>
  <c r="BN58" i="26"/>
  <c r="BV58" i="26"/>
  <c r="CD58" i="26"/>
  <c r="BR4" i="26"/>
  <c r="BZ4" i="26"/>
  <c r="CH4" i="26"/>
  <c r="CC17" i="26"/>
  <c r="I36" i="26"/>
  <c r="Q36" i="26"/>
  <c r="Y36" i="26"/>
  <c r="AG36" i="26"/>
  <c r="AO36" i="26"/>
  <c r="AW36" i="26"/>
  <c r="BE36" i="26"/>
  <c r="BM36" i="26"/>
  <c r="BU36" i="26"/>
  <c r="AA38" i="26"/>
  <c r="AQ38" i="26"/>
  <c r="AY38" i="26"/>
  <c r="BO38" i="26"/>
  <c r="BW38" i="26"/>
  <c r="CE38" i="26"/>
  <c r="O42" i="26"/>
  <c r="AE42" i="26"/>
  <c r="AM42" i="26"/>
  <c r="AU42" i="26"/>
  <c r="BC42" i="26"/>
  <c r="BK42" i="26"/>
  <c r="BS42" i="26"/>
  <c r="CA42" i="26"/>
  <c r="CD50" i="26"/>
  <c r="BZ51" i="26"/>
  <c r="CH51" i="26"/>
  <c r="CD52" i="26"/>
  <c r="G54" i="26"/>
  <c r="BN64" i="26"/>
  <c r="BV64" i="26"/>
  <c r="CD64" i="26"/>
  <c r="J36" i="26"/>
  <c r="R36" i="26"/>
  <c r="Z36" i="26"/>
  <c r="AH36" i="26"/>
  <c r="AP36" i="26"/>
  <c r="AX36" i="26"/>
  <c r="BF36" i="26"/>
  <c r="BN36" i="26"/>
  <c r="BW52" i="26"/>
  <c r="CE52" i="26"/>
  <c r="K36" i="26"/>
  <c r="S36" i="26"/>
  <c r="AA36" i="26"/>
  <c r="AI36" i="26"/>
  <c r="AQ36" i="26"/>
  <c r="AY36" i="26"/>
  <c r="BG36" i="26"/>
  <c r="BO36" i="26"/>
  <c r="BX46" i="26"/>
  <c r="CF46" i="26"/>
  <c r="BX50" i="26"/>
  <c r="CF50" i="26"/>
  <c r="D36" i="26"/>
  <c r="L36" i="26"/>
  <c r="T36" i="26"/>
  <c r="AB36" i="26"/>
  <c r="AJ36" i="26"/>
  <c r="AR36" i="26"/>
  <c r="AZ36" i="26"/>
  <c r="BH36" i="26"/>
  <c r="BP36" i="26"/>
  <c r="F38" i="26"/>
  <c r="AD38" i="26"/>
  <c r="BB38" i="26"/>
  <c r="BZ38" i="26"/>
  <c r="CH38" i="26"/>
  <c r="CC51" i="26"/>
  <c r="BJ48" i="27"/>
  <c r="BJ16" i="27"/>
  <c r="BJ4" i="27"/>
  <c r="BR48" i="27"/>
  <c r="BR16" i="27"/>
  <c r="BR4" i="27"/>
  <c r="BZ16" i="27"/>
  <c r="BZ4" i="27"/>
  <c r="CH48" i="27"/>
  <c r="CH16" i="27"/>
  <c r="CH4" i="27"/>
  <c r="K21" i="27"/>
  <c r="S21" i="27"/>
  <c r="AA21" i="27"/>
  <c r="AI21" i="27"/>
  <c r="AQ21" i="27"/>
  <c r="AY21" i="27"/>
  <c r="BG48" i="27"/>
  <c r="BG21" i="27"/>
  <c r="BG4" i="27"/>
  <c r="BO17" i="27"/>
  <c r="BO21" i="27"/>
  <c r="BO4" i="27"/>
  <c r="BW17" i="27"/>
  <c r="BW21" i="27"/>
  <c r="BW4" i="27"/>
  <c r="CE17" i="27"/>
  <c r="CE21" i="27"/>
  <c r="CE4" i="27"/>
  <c r="BD4" i="27"/>
  <c r="BL4" i="27"/>
  <c r="BL18" i="27"/>
  <c r="BT4" i="27"/>
  <c r="BT18" i="27"/>
  <c r="CB4" i="27"/>
  <c r="CB18" i="27"/>
  <c r="BI19" i="27"/>
  <c r="BI4" i="27"/>
  <c r="BQ19" i="27"/>
  <c r="BQ4" i="27"/>
  <c r="BY19" i="27"/>
  <c r="BY4" i="27"/>
  <c r="CG19" i="27"/>
  <c r="CG4" i="27"/>
  <c r="E36" i="26"/>
  <c r="M36" i="26"/>
  <c r="U36" i="26"/>
  <c r="AC36" i="26"/>
  <c r="AK36" i="26"/>
  <c r="AS36" i="26"/>
  <c r="BA36" i="26"/>
  <c r="BI36" i="26"/>
  <c r="BQ36" i="26"/>
  <c r="G38" i="26"/>
  <c r="K42" i="26"/>
  <c r="S42" i="26"/>
  <c r="AA42" i="26"/>
  <c r="CE42" i="26"/>
  <c r="BZ46" i="26"/>
  <c r="CH46" i="26"/>
  <c r="BZ52" i="26"/>
  <c r="CH52" i="26"/>
  <c r="BS16" i="27"/>
  <c r="CA16" i="27"/>
  <c r="BH17" i="27"/>
  <c r="BP17" i="27"/>
  <c r="BX17" i="27"/>
  <c r="CF17" i="27"/>
  <c r="BM18" i="27"/>
  <c r="BU18" i="27"/>
  <c r="CC18" i="27"/>
  <c r="BZ19" i="27"/>
  <c r="AZ39" i="27"/>
  <c r="AR154" i="26"/>
  <c r="AZ154" i="26"/>
  <c r="BH154" i="26"/>
  <c r="BP154" i="26"/>
  <c r="AA39" i="27"/>
  <c r="F41" i="27"/>
  <c r="O10" i="27"/>
  <c r="W10" i="27"/>
  <c r="AE10" i="27"/>
  <c r="AM10" i="27"/>
  <c r="AU10" i="27"/>
  <c r="BC10" i="27"/>
  <c r="BK10" i="27"/>
  <c r="BS10" i="27"/>
  <c r="CA10" i="27"/>
  <c r="F10" i="27"/>
  <c r="N10" i="27"/>
  <c r="V10" i="27"/>
  <c r="AD10" i="27"/>
  <c r="AL10" i="27"/>
  <c r="AT10" i="27"/>
  <c r="BB10" i="27"/>
  <c r="BJ10" i="27"/>
  <c r="BR10" i="27"/>
  <c r="BZ10" i="27"/>
  <c r="CH10" i="27"/>
  <c r="N20" i="27"/>
  <c r="V20" i="27"/>
  <c r="AD20" i="27"/>
  <c r="AL20" i="27"/>
  <c r="AT20" i="27"/>
  <c r="BB20" i="27"/>
  <c r="BJ20" i="27"/>
  <c r="V41" i="27"/>
  <c r="AT154" i="26"/>
  <c r="BB154" i="26"/>
  <c r="BJ154" i="26"/>
  <c r="BR154" i="26"/>
  <c r="BN48" i="27"/>
  <c r="CD48" i="27"/>
  <c r="BO15" i="27"/>
  <c r="BW48" i="27"/>
  <c r="CE48" i="27"/>
  <c r="H21" i="27"/>
  <c r="P21" i="27"/>
  <c r="AF21" i="27"/>
  <c r="AN21" i="27"/>
  <c r="AV21" i="27"/>
  <c r="BD21" i="27"/>
  <c r="BL21" i="27"/>
  <c r="BT21" i="27"/>
  <c r="CB21" i="27"/>
  <c r="F5" i="33"/>
  <c r="F40" i="27"/>
  <c r="N5" i="33"/>
  <c r="N15" i="33" s="1"/>
  <c r="N40" i="27"/>
  <c r="V5" i="33"/>
  <c r="V40" i="27"/>
  <c r="AD5" i="33"/>
  <c r="AD40" i="27"/>
  <c r="AL5" i="33"/>
  <c r="AL40" i="27"/>
  <c r="AL4" i="27"/>
  <c r="AT5" i="33"/>
  <c r="AT40" i="27"/>
  <c r="AT4" i="27"/>
  <c r="BB5" i="33"/>
  <c r="BB40" i="27"/>
  <c r="BB4" i="27"/>
  <c r="BJ5" i="33"/>
  <c r="BJ40" i="27"/>
  <c r="BR5" i="33"/>
  <c r="BZ5" i="33"/>
  <c r="CH5" i="33"/>
  <c r="K41" i="27"/>
  <c r="S41" i="27"/>
  <c r="AA41" i="27"/>
  <c r="AI41" i="27"/>
  <c r="AI4" i="27"/>
  <c r="AQ41" i="27"/>
  <c r="AQ4" i="27"/>
  <c r="AY41" i="27"/>
  <c r="AY4" i="27"/>
  <c r="BG41" i="27"/>
  <c r="H20" i="27"/>
  <c r="P42" i="27"/>
  <c r="P20" i="27"/>
  <c r="X20" i="27"/>
  <c r="AF42" i="27"/>
  <c r="AF20" i="27"/>
  <c r="AN4" i="27"/>
  <c r="AN20" i="27"/>
  <c r="AV4" i="27"/>
  <c r="AV42" i="27"/>
  <c r="AV20" i="27"/>
  <c r="BD20" i="27"/>
  <c r="BL42" i="27"/>
  <c r="BL20" i="27"/>
  <c r="BT20" i="27"/>
  <c r="CB20" i="27"/>
  <c r="E20" i="27"/>
  <c r="M43" i="27"/>
  <c r="M20" i="27"/>
  <c r="U20" i="27"/>
  <c r="AC43" i="27"/>
  <c r="AC20" i="27"/>
  <c r="AK4" i="27"/>
  <c r="AK20" i="27"/>
  <c r="AS4" i="27"/>
  <c r="AS43" i="27"/>
  <c r="AS20" i="27"/>
  <c r="BA43" i="27"/>
  <c r="BA4" i="27"/>
  <c r="BA20" i="27"/>
  <c r="BI43" i="27"/>
  <c r="BI20" i="27"/>
  <c r="BQ20" i="27"/>
  <c r="BY20" i="27"/>
  <c r="CG20" i="27"/>
  <c r="J20" i="27"/>
  <c r="J44" i="27"/>
  <c r="R20" i="27"/>
  <c r="Z20" i="27"/>
  <c r="Z44" i="27"/>
  <c r="AH44" i="27"/>
  <c r="AH20" i="27"/>
  <c r="AH4" i="27"/>
  <c r="AP20" i="27"/>
  <c r="AP44" i="27"/>
  <c r="AP4" i="27"/>
  <c r="AX20" i="27"/>
  <c r="AX44" i="27"/>
  <c r="AX4" i="27"/>
  <c r="BF44" i="27"/>
  <c r="BF20" i="27"/>
  <c r="BN20" i="27"/>
  <c r="BV20" i="27"/>
  <c r="CD20" i="27"/>
  <c r="G45" i="27"/>
  <c r="G20" i="27"/>
  <c r="O45" i="27"/>
  <c r="O20" i="27"/>
  <c r="W20" i="27"/>
  <c r="W45" i="27"/>
  <c r="AE45" i="27"/>
  <c r="AE20" i="27"/>
  <c r="AM45" i="27"/>
  <c r="AM4" i="27"/>
  <c r="AM20" i="27"/>
  <c r="AU4" i="27"/>
  <c r="AU20" i="27"/>
  <c r="AU45" i="27"/>
  <c r="BC4" i="27"/>
  <c r="BC45" i="27"/>
  <c r="BC20" i="27"/>
  <c r="BK20" i="27"/>
  <c r="BS20" i="27"/>
  <c r="CA20" i="27"/>
  <c r="I29" i="27"/>
  <c r="Q29" i="27"/>
  <c r="Y29" i="27"/>
  <c r="AO29" i="27"/>
  <c r="AW29" i="27"/>
  <c r="BE29" i="27"/>
  <c r="BM29" i="27"/>
  <c r="BU29" i="27"/>
  <c r="CC29" i="27"/>
  <c r="BO42" i="27"/>
  <c r="BW42" i="27"/>
  <c r="CE42" i="27"/>
  <c r="BT43" i="27"/>
  <c r="CB43" i="27"/>
  <c r="E29" i="27"/>
  <c r="M29" i="27"/>
  <c r="U29" i="27"/>
  <c r="AC29" i="27"/>
  <c r="AK29" i="27"/>
  <c r="AS29" i="27"/>
  <c r="BA29" i="27"/>
  <c r="BI29" i="27"/>
  <c r="BQ44" i="27"/>
  <c r="BQ29" i="27"/>
  <c r="BY44" i="27"/>
  <c r="BY29" i="27"/>
  <c r="CG44" i="27"/>
  <c r="CG29" i="27"/>
  <c r="J29" i="27"/>
  <c r="R29" i="27"/>
  <c r="Z29" i="27"/>
  <c r="AH29" i="27"/>
  <c r="AP29" i="27"/>
  <c r="AX29" i="27"/>
  <c r="BF29" i="27"/>
  <c r="BN45" i="27"/>
  <c r="BN29" i="27"/>
  <c r="BV45" i="27"/>
  <c r="BV29" i="27"/>
  <c r="CD45" i="27"/>
  <c r="CD29" i="27"/>
  <c r="BB41" i="27"/>
  <c r="AK43" i="27"/>
  <c r="AV154" i="26"/>
  <c r="BD154" i="26"/>
  <c r="BL154" i="26"/>
  <c r="BT154" i="26"/>
  <c r="H42" i="27"/>
  <c r="BK45" i="27"/>
  <c r="BL15" i="27"/>
  <c r="X42" i="27"/>
  <c r="BM16" i="27"/>
  <c r="BU16" i="27"/>
  <c r="CC16" i="27"/>
  <c r="BJ17" i="27"/>
  <c r="BR17" i="27"/>
  <c r="BZ17" i="27"/>
  <c r="CH17" i="27"/>
  <c r="BO18" i="27"/>
  <c r="BW18" i="27"/>
  <c r="CE18" i="27"/>
  <c r="BL19" i="27"/>
  <c r="BT19" i="27"/>
  <c r="CB19" i="27"/>
  <c r="J21" i="27"/>
  <c r="R21" i="27"/>
  <c r="Z21" i="27"/>
  <c r="AH21" i="27"/>
  <c r="AP21" i="27"/>
  <c r="AX21" i="27"/>
  <c r="BF21" i="27"/>
  <c r="BN21" i="27"/>
  <c r="BV21" i="27"/>
  <c r="CD21" i="27"/>
  <c r="G5" i="33"/>
  <c r="O5" i="33"/>
  <c r="W5" i="33"/>
  <c r="W40" i="27"/>
  <c r="AE5" i="33"/>
  <c r="AE40" i="27"/>
  <c r="AM5" i="33"/>
  <c r="AM40" i="27"/>
  <c r="AU5" i="33"/>
  <c r="AU40" i="27"/>
  <c r="BC5" i="33"/>
  <c r="BC40" i="27"/>
  <c r="BK5" i="33"/>
  <c r="BK15" i="33" s="1"/>
  <c r="BK40" i="27"/>
  <c r="BS5" i="33"/>
  <c r="CA5" i="33"/>
  <c r="D41" i="27"/>
  <c r="L41" i="27"/>
  <c r="T41" i="27"/>
  <c r="AB41" i="27"/>
  <c r="AJ41" i="27"/>
  <c r="AR41" i="27"/>
  <c r="AZ41" i="27"/>
  <c r="BH41" i="27"/>
  <c r="G41" i="27"/>
  <c r="W41" i="27"/>
  <c r="AM41" i="27"/>
  <c r="BC41" i="27"/>
  <c r="I42" i="27"/>
  <c r="Y42" i="27"/>
  <c r="AO42" i="27"/>
  <c r="BE42" i="27"/>
  <c r="BU42" i="27"/>
  <c r="F43" i="27"/>
  <c r="V43" i="27"/>
  <c r="AL43" i="27"/>
  <c r="CC43" i="27"/>
  <c r="S44" i="27"/>
  <c r="BJ44" i="27"/>
  <c r="CE44" i="27"/>
  <c r="AQ45" i="27"/>
  <c r="BL45" i="27"/>
  <c r="CB45" i="27"/>
  <c r="BP48" i="27"/>
  <c r="BT48" i="27"/>
  <c r="BD48" i="27"/>
  <c r="CB48" i="27"/>
  <c r="D10" i="27"/>
  <c r="L10" i="27"/>
  <c r="T10" i="27"/>
  <c r="AB10" i="27"/>
  <c r="AJ10" i="27"/>
  <c r="AR10" i="27"/>
  <c r="AZ10" i="27"/>
  <c r="BH10" i="27"/>
  <c r="BP10" i="27"/>
  <c r="BX10" i="27"/>
  <c r="CF10" i="27"/>
  <c r="BN16" i="27"/>
  <c r="BV16" i="27"/>
  <c r="CD16" i="27"/>
  <c r="BK17" i="27"/>
  <c r="BS17" i="27"/>
  <c r="CA17" i="27"/>
  <c r="BH18" i="27"/>
  <c r="BP18" i="27"/>
  <c r="BX18" i="27"/>
  <c r="CF18" i="27"/>
  <c r="BM19" i="27"/>
  <c r="BU19" i="27"/>
  <c r="CC19" i="27"/>
  <c r="F20" i="27"/>
  <c r="BR20" i="27"/>
  <c r="BZ20" i="27"/>
  <c r="CH20" i="27"/>
  <c r="H5" i="33"/>
  <c r="P5" i="33"/>
  <c r="X5" i="33"/>
  <c r="AF5" i="33"/>
  <c r="AN5" i="33"/>
  <c r="AV5" i="33"/>
  <c r="AV48" i="27"/>
  <c r="BD5" i="33"/>
  <c r="BL5" i="33"/>
  <c r="BT5" i="33"/>
  <c r="CB5" i="33"/>
  <c r="J42" i="27"/>
  <c r="R42" i="27"/>
  <c r="Z42" i="27"/>
  <c r="AH42" i="27"/>
  <c r="AP42" i="27"/>
  <c r="AX42" i="27"/>
  <c r="BF42" i="27"/>
  <c r="G43" i="27"/>
  <c r="O43" i="27"/>
  <c r="W43" i="27"/>
  <c r="AE43" i="27"/>
  <c r="AM43" i="27"/>
  <c r="AU43" i="27"/>
  <c r="BC48" i="27"/>
  <c r="BC43" i="27"/>
  <c r="BK43" i="27"/>
  <c r="D44" i="27"/>
  <c r="L44" i="27"/>
  <c r="T44" i="27"/>
  <c r="AB44" i="27"/>
  <c r="AJ44" i="27"/>
  <c r="AR44" i="27"/>
  <c r="AZ44" i="27"/>
  <c r="BH44" i="27"/>
  <c r="I45" i="27"/>
  <c r="Q45" i="27"/>
  <c r="Y45" i="27"/>
  <c r="AG45" i="27"/>
  <c r="AO45" i="27"/>
  <c r="AW45" i="27"/>
  <c r="BE45" i="27"/>
  <c r="BM45" i="27"/>
  <c r="F29" i="27"/>
  <c r="N29" i="27"/>
  <c r="V29" i="27"/>
  <c r="AD29" i="27"/>
  <c r="AL29" i="27"/>
  <c r="AT29" i="27"/>
  <c r="BB29" i="27"/>
  <c r="BJ29" i="27"/>
  <c r="BR29" i="27"/>
  <c r="BZ29" i="27"/>
  <c r="CH29" i="27"/>
  <c r="BQ42" i="27"/>
  <c r="BY42" i="27"/>
  <c r="CG42" i="27"/>
  <c r="BN43" i="27"/>
  <c r="BV43" i="27"/>
  <c r="CD43" i="27"/>
  <c r="BS44" i="27"/>
  <c r="CA44" i="27"/>
  <c r="BP45" i="27"/>
  <c r="BX45" i="27"/>
  <c r="CF45" i="27"/>
  <c r="X40" i="27"/>
  <c r="AN40" i="27"/>
  <c r="BD40" i="27"/>
  <c r="J41" i="27"/>
  <c r="Z41" i="27"/>
  <c r="AP41" i="27"/>
  <c r="BF41" i="27"/>
  <c r="L42" i="27"/>
  <c r="AB42" i="27"/>
  <c r="AR42" i="27"/>
  <c r="BH42" i="27"/>
  <c r="BX42" i="27"/>
  <c r="I43" i="27"/>
  <c r="Y43" i="27"/>
  <c r="AO43" i="27"/>
  <c r="CG43" i="27"/>
  <c r="V44" i="27"/>
  <c r="AQ44" i="27"/>
  <c r="BN44" i="27"/>
  <c r="CH44" i="27"/>
  <c r="X45" i="27"/>
  <c r="BO45" i="27"/>
  <c r="CE45" i="27"/>
  <c r="BS48" i="27"/>
  <c r="BH4" i="27"/>
  <c r="BP4" i="27"/>
  <c r="BX4" i="27"/>
  <c r="CF4" i="27"/>
  <c r="BE48" i="27"/>
  <c r="BU48" i="27"/>
  <c r="E10" i="27"/>
  <c r="M10" i="27"/>
  <c r="U10" i="27"/>
  <c r="AC10" i="27"/>
  <c r="AK10" i="27"/>
  <c r="AS10" i="27"/>
  <c r="BA10" i="27"/>
  <c r="BQ10" i="27"/>
  <c r="BY10" i="27"/>
  <c r="CG10" i="27"/>
  <c r="BW16" i="27"/>
  <c r="CE16" i="27"/>
  <c r="BL17" i="27"/>
  <c r="BT17" i="27"/>
  <c r="CB17" i="27"/>
  <c r="BI18" i="27"/>
  <c r="BQ18" i="27"/>
  <c r="CG18" i="27"/>
  <c r="BV19" i="27"/>
  <c r="CD19" i="27"/>
  <c r="L21" i="27"/>
  <c r="T21" i="27"/>
  <c r="AJ21" i="27"/>
  <c r="AR21" i="27"/>
  <c r="BH21" i="27"/>
  <c r="BP21" i="27"/>
  <c r="BX21" i="27"/>
  <c r="CF21" i="27"/>
  <c r="I5" i="33"/>
  <c r="I40" i="27"/>
  <c r="Q5" i="33"/>
  <c r="Q40" i="27"/>
  <c r="Y5" i="33"/>
  <c r="Y40" i="27"/>
  <c r="AG5" i="33"/>
  <c r="AG40" i="27"/>
  <c r="AO5" i="33"/>
  <c r="AO40" i="27"/>
  <c r="AW5" i="33"/>
  <c r="AW40" i="27"/>
  <c r="BE5" i="33"/>
  <c r="BE40" i="27"/>
  <c r="BM5" i="33"/>
  <c r="BM40" i="27"/>
  <c r="BU5" i="33"/>
  <c r="K42" i="27"/>
  <c r="S42" i="27"/>
  <c r="AA42" i="27"/>
  <c r="AI42" i="27"/>
  <c r="AQ42" i="27"/>
  <c r="AY42" i="27"/>
  <c r="BG42" i="27"/>
  <c r="H43" i="27"/>
  <c r="P43" i="27"/>
  <c r="X43" i="27"/>
  <c r="AF43" i="27"/>
  <c r="AN43" i="27"/>
  <c r="AV43" i="27"/>
  <c r="BD43" i="27"/>
  <c r="BL43" i="27"/>
  <c r="E44" i="27"/>
  <c r="M44" i="27"/>
  <c r="U44" i="27"/>
  <c r="AC44" i="27"/>
  <c r="AK44" i="27"/>
  <c r="AS44" i="27"/>
  <c r="BA44" i="27"/>
  <c r="BI44" i="27"/>
  <c r="J45" i="27"/>
  <c r="R45" i="27"/>
  <c r="Z45" i="27"/>
  <c r="AH45" i="27"/>
  <c r="AP45" i="27"/>
  <c r="AX45" i="27"/>
  <c r="BF45" i="27"/>
  <c r="G29" i="27"/>
  <c r="O29" i="27"/>
  <c r="W29" i="27"/>
  <c r="AE29" i="27"/>
  <c r="AM29" i="27"/>
  <c r="BC29" i="27"/>
  <c r="BK29" i="27"/>
  <c r="BS29" i="27"/>
  <c r="CA29" i="27"/>
  <c r="BR42" i="27"/>
  <c r="BZ42" i="27"/>
  <c r="CH42" i="27"/>
  <c r="BO43" i="27"/>
  <c r="BW43" i="27"/>
  <c r="CE43" i="27"/>
  <c r="BT44" i="27"/>
  <c r="CB44" i="27"/>
  <c r="BQ45" i="27"/>
  <c r="BY45" i="27"/>
  <c r="CG45" i="27"/>
  <c r="L40" i="27"/>
  <c r="M41" i="27"/>
  <c r="AC41" i="27"/>
  <c r="AS41" i="27"/>
  <c r="BI41" i="27"/>
  <c r="O42" i="27"/>
  <c r="AE42" i="27"/>
  <c r="AU42" i="27"/>
  <c r="BK42" i="27"/>
  <c r="CA42" i="27"/>
  <c r="L43" i="27"/>
  <c r="AB43" i="27"/>
  <c r="BM43" i="27"/>
  <c r="CH43" i="27"/>
  <c r="AT44" i="27"/>
  <c r="BO44" i="27"/>
  <c r="AA45" i="27"/>
  <c r="AV45" i="27"/>
  <c r="BX48" i="27"/>
  <c r="BO48" i="27"/>
  <c r="BH16" i="27"/>
  <c r="BX16" i="27"/>
  <c r="CF16" i="27"/>
  <c r="BM17" i="27"/>
  <c r="CC17" i="27"/>
  <c r="BJ18" i="27"/>
  <c r="CH18" i="27"/>
  <c r="BW19" i="27"/>
  <c r="CE19" i="27"/>
  <c r="E21" i="27"/>
  <c r="M21" i="27"/>
  <c r="U21" i="27"/>
  <c r="AC21" i="27"/>
  <c r="AK21" i="27"/>
  <c r="AS21" i="27"/>
  <c r="BA21" i="27"/>
  <c r="BI21" i="27"/>
  <c r="BQ21" i="27"/>
  <c r="BY21" i="27"/>
  <c r="CG21" i="27"/>
  <c r="J5" i="33"/>
  <c r="J40" i="27"/>
  <c r="R5" i="33"/>
  <c r="R40" i="27"/>
  <c r="Z5" i="33"/>
  <c r="Z40" i="27"/>
  <c r="AH5" i="33"/>
  <c r="AH40" i="27"/>
  <c r="AP5" i="33"/>
  <c r="AP40" i="27"/>
  <c r="AX5" i="33"/>
  <c r="AX40" i="27"/>
  <c r="BF5" i="33"/>
  <c r="BF40" i="27"/>
  <c r="BN5" i="33"/>
  <c r="BV5" i="33"/>
  <c r="CD5" i="33"/>
  <c r="H29" i="27"/>
  <c r="P29" i="27"/>
  <c r="X29" i="27"/>
  <c r="AF29" i="27"/>
  <c r="AN29" i="27"/>
  <c r="AV29" i="27"/>
  <c r="BD29" i="27"/>
  <c r="BL29" i="27"/>
  <c r="BT29" i="27"/>
  <c r="CB29" i="27"/>
  <c r="BP43" i="27"/>
  <c r="BX43" i="27"/>
  <c r="CF43" i="27"/>
  <c r="AB40" i="27"/>
  <c r="AD41" i="27"/>
  <c r="AT41" i="27"/>
  <c r="BJ41" i="27"/>
  <c r="CB42" i="27"/>
  <c r="AT43" i="27"/>
  <c r="BQ43" i="27"/>
  <c r="F44" i="27"/>
  <c r="AA44" i="27"/>
  <c r="BR44" i="27"/>
  <c r="H45" i="27"/>
  <c r="AY45" i="27"/>
  <c r="BS45" i="27"/>
  <c r="CC48" i="27"/>
  <c r="BI16" i="27"/>
  <c r="BQ16" i="27"/>
  <c r="BY16" i="27"/>
  <c r="CG16" i="27"/>
  <c r="BN17" i="27"/>
  <c r="BV17" i="27"/>
  <c r="CD17" i="27"/>
  <c r="BK18" i="27"/>
  <c r="BS18" i="27"/>
  <c r="CA18" i="27"/>
  <c r="BH19" i="27"/>
  <c r="BP19" i="27"/>
  <c r="BX19" i="27"/>
  <c r="CF19" i="27"/>
  <c r="F21" i="27"/>
  <c r="N21" i="27"/>
  <c r="V21" i="27"/>
  <c r="AD21" i="27"/>
  <c r="AL21" i="27"/>
  <c r="AT21" i="27"/>
  <c r="BB21" i="27"/>
  <c r="BJ21" i="27"/>
  <c r="BR21" i="27"/>
  <c r="BZ21" i="27"/>
  <c r="CH21" i="27"/>
  <c r="K5" i="33"/>
  <c r="S5" i="33"/>
  <c r="AA5" i="33"/>
  <c r="AI5" i="33"/>
  <c r="AQ5" i="33"/>
  <c r="AQ48" i="27"/>
  <c r="AY5" i="33"/>
  <c r="AY48" i="27"/>
  <c r="BG5" i="33"/>
  <c r="BW5" i="33"/>
  <c r="CE5" i="33"/>
  <c r="H41" i="27"/>
  <c r="P41" i="27"/>
  <c r="X41" i="27"/>
  <c r="AF41" i="27"/>
  <c r="AN41" i="27"/>
  <c r="AV41" i="27"/>
  <c r="BD41" i="27"/>
  <c r="BL41" i="27"/>
  <c r="E42" i="27"/>
  <c r="M42" i="27"/>
  <c r="U42" i="27"/>
  <c r="AK42" i="27"/>
  <c r="AS42" i="27"/>
  <c r="BA42" i="27"/>
  <c r="J43" i="27"/>
  <c r="R43" i="27"/>
  <c r="Z43" i="27"/>
  <c r="AH43" i="27"/>
  <c r="AP43" i="27"/>
  <c r="AX43" i="27"/>
  <c r="BF43" i="27"/>
  <c r="G44" i="27"/>
  <c r="O44" i="27"/>
  <c r="W44" i="27"/>
  <c r="AE44" i="27"/>
  <c r="AM44" i="27"/>
  <c r="AU44" i="27"/>
  <c r="BC44" i="27"/>
  <c r="BK44" i="27"/>
  <c r="D45" i="27"/>
  <c r="L45" i="27"/>
  <c r="T45" i="27"/>
  <c r="AB45" i="27"/>
  <c r="AR45" i="27"/>
  <c r="AZ45" i="27"/>
  <c r="BH45" i="27"/>
  <c r="O40" i="27"/>
  <c r="O41" i="27"/>
  <c r="AE41" i="27"/>
  <c r="AU41" i="27"/>
  <c r="BK41" i="27"/>
  <c r="Q42" i="27"/>
  <c r="AG42" i="27"/>
  <c r="AW42" i="27"/>
  <c r="BM42" i="27"/>
  <c r="CC42" i="27"/>
  <c r="N43" i="27"/>
  <c r="AD43" i="27"/>
  <c r="AW43" i="27"/>
  <c r="BR43" i="27"/>
  <c r="AD44" i="27"/>
  <c r="AY44" i="27"/>
  <c r="BV44" i="27"/>
  <c r="K45" i="27"/>
  <c r="AF45" i="27"/>
  <c r="BT45" i="27"/>
  <c r="CA48" i="27"/>
  <c r="BH48" i="27"/>
  <c r="G21" i="27"/>
  <c r="O21" i="27"/>
  <c r="W21" i="27"/>
  <c r="AE21" i="27"/>
  <c r="AM21" i="27"/>
  <c r="AU21" i="27"/>
  <c r="BC21" i="27"/>
  <c r="BK21" i="27"/>
  <c r="BS21" i="27"/>
  <c r="CA21" i="27"/>
  <c r="D5" i="33"/>
  <c r="T5" i="33"/>
  <c r="AJ5" i="33"/>
  <c r="AR5" i="33"/>
  <c r="AR48" i="27"/>
  <c r="AZ5" i="33"/>
  <c r="BH5" i="33"/>
  <c r="BP5" i="33"/>
  <c r="BX5" i="33"/>
  <c r="CF5" i="33"/>
  <c r="I41" i="27"/>
  <c r="Q41" i="27"/>
  <c r="Y41" i="27"/>
  <c r="AG41" i="27"/>
  <c r="AW41" i="27"/>
  <c r="BM41" i="27"/>
  <c r="N42" i="27"/>
  <c r="V42" i="27"/>
  <c r="AD42" i="27"/>
  <c r="AL42" i="27"/>
  <c r="AT42" i="27"/>
  <c r="BB42" i="27"/>
  <c r="BJ42" i="27"/>
  <c r="K43" i="27"/>
  <c r="AA43" i="27"/>
  <c r="AQ43" i="27"/>
  <c r="AY43" i="27"/>
  <c r="BG43" i="27"/>
  <c r="H44" i="27"/>
  <c r="P44" i="27"/>
  <c r="X44" i="27"/>
  <c r="AF44" i="27"/>
  <c r="AN44" i="27"/>
  <c r="BD44" i="27"/>
  <c r="E45" i="27"/>
  <c r="U45" i="27"/>
  <c r="AC45" i="27"/>
  <c r="AK45" i="27"/>
  <c r="AS45" i="27"/>
  <c r="BA45" i="27"/>
  <c r="BI45" i="27"/>
  <c r="D40" i="27"/>
  <c r="P40" i="27"/>
  <c r="AF40" i="27"/>
  <c r="AV40" i="27"/>
  <c r="BL40" i="27"/>
  <c r="R41" i="27"/>
  <c r="AH41" i="27"/>
  <c r="AX41" i="27"/>
  <c r="D42" i="27"/>
  <c r="T42" i="27"/>
  <c r="AJ42" i="27"/>
  <c r="AZ42" i="27"/>
  <c r="CF42" i="27"/>
  <c r="Q43" i="27"/>
  <c r="AG43" i="27"/>
  <c r="K44" i="27"/>
  <c r="BB44" i="27"/>
  <c r="BW44" i="27"/>
  <c r="AI45" i="27"/>
  <c r="BD45" i="27"/>
  <c r="BW45" i="27"/>
  <c r="BL48" i="27"/>
  <c r="CF48" i="27"/>
  <c r="BM48" i="27"/>
  <c r="BI48" i="27"/>
  <c r="BQ48" i="27"/>
  <c r="BY48" i="27"/>
  <c r="CG48" i="27"/>
  <c r="Q10" i="27"/>
  <c r="AG10" i="27"/>
  <c r="AW10" i="27"/>
  <c r="BM10" i="27"/>
  <c r="CC10" i="27"/>
  <c r="BK16" i="27"/>
  <c r="BJ19" i="27"/>
  <c r="BR19" i="27"/>
  <c r="CH19" i="27"/>
  <c r="K20" i="27"/>
  <c r="S20" i="27"/>
  <c r="AA20" i="27"/>
  <c r="AI20" i="27"/>
  <c r="AQ20" i="27"/>
  <c r="AY20" i="27"/>
  <c r="BG20" i="27"/>
  <c r="BO20" i="27"/>
  <c r="BW20" i="27"/>
  <c r="CE20" i="27"/>
  <c r="X21" i="27"/>
  <c r="E5" i="33"/>
  <c r="M5" i="33"/>
  <c r="U5" i="33"/>
  <c r="AC5" i="33"/>
  <c r="AK5" i="33"/>
  <c r="AS5" i="33"/>
  <c r="AS48" i="27"/>
  <c r="BA5" i="33"/>
  <c r="BA48" i="27"/>
  <c r="BI5" i="33"/>
  <c r="BQ5" i="33"/>
  <c r="BY5" i="33"/>
  <c r="CG5" i="33"/>
  <c r="AR43" i="27"/>
  <c r="AZ43" i="27"/>
  <c r="BH43" i="27"/>
  <c r="I44" i="27"/>
  <c r="Q44" i="27"/>
  <c r="Y44" i="27"/>
  <c r="AO44" i="27"/>
  <c r="AW44" i="27"/>
  <c r="BE44" i="27"/>
  <c r="F45" i="27"/>
  <c r="N45" i="27"/>
  <c r="V45" i="27"/>
  <c r="AD45" i="27"/>
  <c r="AL45" i="27"/>
  <c r="AT45" i="27"/>
  <c r="BB45" i="27"/>
  <c r="BJ45" i="27"/>
  <c r="K29" i="27"/>
  <c r="S29" i="27"/>
  <c r="AA29" i="27"/>
  <c r="AI29" i="27"/>
  <c r="AQ29" i="27"/>
  <c r="AY29" i="27"/>
  <c r="BG29" i="27"/>
  <c r="BO29" i="27"/>
  <c r="BW29" i="27"/>
  <c r="CE29" i="27"/>
  <c r="BN42" i="27"/>
  <c r="BV42" i="27"/>
  <c r="CD42" i="27"/>
  <c r="BS43" i="27"/>
  <c r="CA43" i="27"/>
  <c r="BP44" i="27"/>
  <c r="BX44" i="27"/>
  <c r="CF44" i="27"/>
  <c r="BU45" i="27"/>
  <c r="CC45" i="27"/>
  <c r="E40" i="27"/>
  <c r="S40" i="27"/>
  <c r="AI40" i="27"/>
  <c r="AY40" i="27"/>
  <c r="E41" i="27"/>
  <c r="U41" i="27"/>
  <c r="AK41" i="27"/>
  <c r="BA41" i="27"/>
  <c r="G42" i="27"/>
  <c r="W42" i="27"/>
  <c r="AM42" i="27"/>
  <c r="BC42" i="27"/>
  <c r="BS42" i="27"/>
  <c r="D43" i="27"/>
  <c r="T43" i="27"/>
  <c r="AJ43" i="27"/>
  <c r="BB43" i="27"/>
  <c r="BY43" i="27"/>
  <c r="N44" i="27"/>
  <c r="AI44" i="27"/>
  <c r="BZ44" i="27"/>
  <c r="P45" i="27"/>
  <c r="BG45" i="27"/>
  <c r="BB10" i="28"/>
  <c r="I10" i="28"/>
  <c r="I4" i="28"/>
  <c r="Q10" i="28"/>
  <c r="Q4" i="28"/>
  <c r="Y10" i="28"/>
  <c r="Y4" i="28"/>
  <c r="AG10" i="28"/>
  <c r="AG4" i="28"/>
  <c r="AO10" i="28"/>
  <c r="AO4" i="28"/>
  <c r="AW10" i="28"/>
  <c r="AW4" i="28"/>
  <c r="BE10" i="28"/>
  <c r="BE4" i="28"/>
  <c r="BM10" i="28"/>
  <c r="BM4" i="28"/>
  <c r="BU10" i="28"/>
  <c r="BU4" i="28"/>
  <c r="BU44" i="27"/>
  <c r="CC44" i="27"/>
  <c r="D5" i="30"/>
  <c r="D4" i="30" s="1"/>
  <c r="D13" i="30"/>
  <c r="D12" i="30" s="1"/>
  <c r="L5" i="30"/>
  <c r="L4" i="30" s="1"/>
  <c r="L13" i="30"/>
  <c r="L12" i="30" s="1"/>
  <c r="T5" i="30"/>
  <c r="T4" i="30" s="1"/>
  <c r="T13" i="30"/>
  <c r="T12" i="30" s="1"/>
  <c r="AB5" i="30"/>
  <c r="AB4" i="30" s="1"/>
  <c r="AB13" i="30"/>
  <c r="AB12" i="30" s="1"/>
  <c r="AJ5" i="30"/>
  <c r="AJ4" i="30" s="1"/>
  <c r="AJ13" i="30"/>
  <c r="AJ12" i="30" s="1"/>
  <c r="AR5" i="30"/>
  <c r="AR4" i="30" s="1"/>
  <c r="AR13" i="30"/>
  <c r="AR12" i="30" s="1"/>
  <c r="AZ5" i="30"/>
  <c r="AZ4" i="30" s="1"/>
  <c r="AZ13" i="30"/>
  <c r="AZ12" i="30" s="1"/>
  <c r="BH5" i="30"/>
  <c r="BH4" i="30" s="1"/>
  <c r="BH13" i="30"/>
  <c r="BH12" i="30" s="1"/>
  <c r="BX5" i="30"/>
  <c r="BX4" i="30" s="1"/>
  <c r="BX13" i="30"/>
  <c r="BX12" i="30" s="1"/>
  <c r="CF5" i="30"/>
  <c r="CF4" i="30" s="1"/>
  <c r="CF13" i="30"/>
  <c r="CF12" i="30" s="1"/>
  <c r="BF10" i="28"/>
  <c r="CH10" i="28"/>
  <c r="BW4" i="30"/>
  <c r="M12" i="30"/>
  <c r="E4" i="28"/>
  <c r="E10" i="28"/>
  <c r="M4" i="28"/>
  <c r="M10" i="28"/>
  <c r="U4" i="28"/>
  <c r="U10" i="28"/>
  <c r="AC4" i="28"/>
  <c r="AC10" i="28"/>
  <c r="AK4" i="28"/>
  <c r="AK10" i="28"/>
  <c r="AS4" i="28"/>
  <c r="AS10" i="28"/>
  <c r="BA4" i="28"/>
  <c r="BA10" i="28"/>
  <c r="BI4" i="28"/>
  <c r="BI10" i="28"/>
  <c r="BQ4" i="28"/>
  <c r="BQ10" i="28"/>
  <c r="BY4" i="28"/>
  <c r="BY10" i="28"/>
  <c r="CG4" i="28"/>
  <c r="CG10" i="28"/>
  <c r="J4" i="28"/>
  <c r="J10" i="28"/>
  <c r="R4" i="28"/>
  <c r="R10" i="28"/>
  <c r="Z4" i="28"/>
  <c r="Z10" i="28"/>
  <c r="AH4" i="28"/>
  <c r="AH10" i="28"/>
  <c r="AP4" i="28"/>
  <c r="AP10" i="28"/>
  <c r="AX4" i="28"/>
  <c r="AX10" i="28"/>
  <c r="BF4" i="28"/>
  <c r="BN4" i="28"/>
  <c r="BN10" i="28"/>
  <c r="BV4" i="28"/>
  <c r="BV10" i="28"/>
  <c r="CD4" i="28"/>
  <c r="CD10" i="28"/>
  <c r="L4" i="29"/>
  <c r="T4" i="29"/>
  <c r="AB4" i="29"/>
  <c r="AR4" i="29"/>
  <c r="BH4" i="29"/>
  <c r="AL10" i="28"/>
  <c r="BJ10" i="28"/>
  <c r="N10" i="28"/>
  <c r="K12" i="30"/>
  <c r="S12" i="30"/>
  <c r="AA12" i="30"/>
  <c r="AI12" i="30"/>
  <c r="AQ12" i="30"/>
  <c r="AY12" i="30"/>
  <c r="BG12" i="30"/>
  <c r="BO12" i="30"/>
  <c r="BW12" i="30"/>
  <c r="CE12" i="30"/>
  <c r="S10" i="28"/>
  <c r="AI10" i="28"/>
  <c r="AY10" i="28"/>
  <c r="BG10" i="28"/>
  <c r="BO10" i="28"/>
  <c r="CE10" i="28"/>
  <c r="O10" i="28"/>
  <c r="CA10" i="28"/>
  <c r="X4" i="29"/>
  <c r="E12" i="30"/>
  <c r="U12" i="30"/>
  <c r="AC12" i="30"/>
  <c r="AK12" i="30"/>
  <c r="BA12" i="30"/>
  <c r="AS12" i="30"/>
  <c r="D10" i="28"/>
  <c r="L10" i="28"/>
  <c r="AJ10" i="28"/>
  <c r="AR10" i="28"/>
  <c r="BP10" i="28"/>
  <c r="BX10" i="28"/>
  <c r="AM10" i="28"/>
  <c r="AQ10" i="28"/>
  <c r="AC4" i="29"/>
  <c r="F4" i="28"/>
  <c r="N4" i="28"/>
  <c r="V4" i="28"/>
  <c r="AD4" i="28"/>
  <c r="AL4" i="28"/>
  <c r="AT4" i="28"/>
  <c r="BB4" i="28"/>
  <c r="BJ4" i="28"/>
  <c r="BR4" i="28"/>
  <c r="BZ4" i="28"/>
  <c r="CH4" i="28"/>
  <c r="W10" i="28"/>
  <c r="AT10" i="28"/>
  <c r="AA10" i="28"/>
  <c r="H4" i="29"/>
  <c r="AN4" i="29"/>
  <c r="AV4" i="29"/>
  <c r="BD4" i="29"/>
  <c r="U4" i="29"/>
  <c r="BI4" i="29"/>
  <c r="K4" i="30"/>
  <c r="F10" i="28"/>
  <c r="AU10" i="28"/>
  <c r="BR10" i="28"/>
  <c r="I4" i="29"/>
  <c r="Q4" i="29"/>
  <c r="Y4" i="29"/>
  <c r="AG4" i="29"/>
  <c r="AO4" i="29"/>
  <c r="AW4" i="29"/>
  <c r="BE4" i="29"/>
  <c r="BM4" i="29"/>
  <c r="F4" i="29"/>
  <c r="N4" i="29"/>
  <c r="V4" i="29"/>
  <c r="AD4" i="29"/>
  <c r="AL4" i="29"/>
  <c r="AT4" i="29"/>
  <c r="BB4" i="29"/>
  <c r="BJ4" i="29"/>
  <c r="S4" i="29"/>
  <c r="AA4" i="29"/>
  <c r="AI4" i="29"/>
  <c r="AQ4" i="29"/>
  <c r="AY4" i="29"/>
  <c r="BG4" i="29"/>
  <c r="AD10" i="28"/>
  <c r="K10" i="28"/>
  <c r="BW10" i="28"/>
  <c r="S4" i="30"/>
  <c r="CE4" i="30"/>
  <c r="R13" i="30"/>
  <c r="R12" i="30" s="1"/>
  <c r="AX13" i="30"/>
  <c r="AX12" i="30" s="1"/>
  <c r="CD13" i="30"/>
  <c r="CD12" i="30" s="1"/>
  <c r="BE5" i="31"/>
  <c r="BE4" i="31" s="1"/>
  <c r="CC5" i="31"/>
  <c r="CC4" i="31" s="1"/>
  <c r="AH18" i="31"/>
  <c r="AH17" i="31" s="1"/>
  <c r="J4" i="29"/>
  <c r="R4" i="29"/>
  <c r="Z4" i="29"/>
  <c r="AH4" i="29"/>
  <c r="AP4" i="29"/>
  <c r="AX4" i="29"/>
  <c r="BF4" i="29"/>
  <c r="AA4" i="30"/>
  <c r="AY4" i="30"/>
  <c r="F12" i="30"/>
  <c r="N12" i="30"/>
  <c r="V12" i="30"/>
  <c r="AD12" i="30"/>
  <c r="AL12" i="30"/>
  <c r="AT12" i="30"/>
  <c r="BB12" i="30"/>
  <c r="BJ13" i="30"/>
  <c r="BJ12" i="30" s="1"/>
  <c r="BR13" i="30"/>
  <c r="BR12" i="30" s="1"/>
  <c r="BZ13" i="30"/>
  <c r="BZ12" i="30" s="1"/>
  <c r="CH13" i="30"/>
  <c r="CH12" i="30" s="1"/>
  <c r="AH13" i="30"/>
  <c r="AH12" i="30" s="1"/>
  <c r="BN13" i="30"/>
  <c r="BN12" i="30" s="1"/>
  <c r="AD5" i="31"/>
  <c r="AD4" i="31" s="1"/>
  <c r="AI4" i="30"/>
  <c r="BC5" i="30"/>
  <c r="BC4" i="30" s="1"/>
  <c r="H13" i="30"/>
  <c r="H12" i="30" s="1"/>
  <c r="P13" i="30"/>
  <c r="P12" i="30" s="1"/>
  <c r="X13" i="30"/>
  <c r="X12" i="30" s="1"/>
  <c r="AF13" i="30"/>
  <c r="AF12" i="30" s="1"/>
  <c r="AN13" i="30"/>
  <c r="AN12" i="30" s="1"/>
  <c r="AV13" i="30"/>
  <c r="AV12" i="30" s="1"/>
  <c r="BD13" i="30"/>
  <c r="BD12" i="30" s="1"/>
  <c r="BL13" i="30"/>
  <c r="BL12" i="30" s="1"/>
  <c r="BT13" i="30"/>
  <c r="BT12" i="30" s="1"/>
  <c r="CB13" i="30"/>
  <c r="CB12" i="30" s="1"/>
  <c r="J13" i="30"/>
  <c r="J12" i="30" s="1"/>
  <c r="AP13" i="30"/>
  <c r="AP12" i="30" s="1"/>
  <c r="BV13" i="30"/>
  <c r="BV12" i="30" s="1"/>
  <c r="N5" i="31"/>
  <c r="N4" i="31" s="1"/>
  <c r="AX4" i="31"/>
  <c r="BG4" i="30"/>
  <c r="I13" i="30"/>
  <c r="I12" i="30" s="1"/>
  <c r="Q13" i="30"/>
  <c r="Q12" i="30" s="1"/>
  <c r="Y13" i="30"/>
  <c r="Y12" i="30" s="1"/>
  <c r="AG13" i="30"/>
  <c r="AG12" i="30" s="1"/>
  <c r="AO13" i="30"/>
  <c r="AO12" i="30" s="1"/>
  <c r="AW13" i="30"/>
  <c r="AW12" i="30" s="1"/>
  <c r="BE13" i="30"/>
  <c r="BE12" i="30" s="1"/>
  <c r="BM13" i="30"/>
  <c r="BM12" i="30" s="1"/>
  <c r="BU13" i="30"/>
  <c r="BU12" i="30" s="1"/>
  <c r="CC13" i="30"/>
  <c r="CC12" i="30" s="1"/>
  <c r="H18" i="31"/>
  <c r="H17" i="31" s="1"/>
  <c r="H5" i="31"/>
  <c r="H4" i="31" s="1"/>
  <c r="P18" i="31"/>
  <c r="P17" i="31" s="1"/>
  <c r="P5" i="31"/>
  <c r="P4" i="31" s="1"/>
  <c r="X18" i="31"/>
  <c r="X17" i="31" s="1"/>
  <c r="X5" i="31"/>
  <c r="X4" i="31" s="1"/>
  <c r="AN18" i="31"/>
  <c r="AN17" i="31" s="1"/>
  <c r="AN5" i="31"/>
  <c r="AN4" i="31" s="1"/>
  <c r="BD18" i="31"/>
  <c r="BD17" i="31" s="1"/>
  <c r="BD5" i="31"/>
  <c r="BD4" i="31" s="1"/>
  <c r="BL18" i="31"/>
  <c r="BL17" i="31" s="1"/>
  <c r="BL5" i="31"/>
  <c r="BL4" i="31" s="1"/>
  <c r="BT5" i="31"/>
  <c r="BT4" i="31" s="1"/>
  <c r="BT18" i="31"/>
  <c r="BT17" i="31" s="1"/>
  <c r="CB5" i="31"/>
  <c r="CB4" i="31" s="1"/>
  <c r="CB18" i="31"/>
  <c r="CB17" i="31" s="1"/>
  <c r="BM5" i="31"/>
  <c r="BM4" i="31" s="1"/>
  <c r="BU5" i="31"/>
  <c r="BU4" i="31" s="1"/>
  <c r="AL5" i="31"/>
  <c r="AL4" i="31" s="1"/>
  <c r="AT5" i="31"/>
  <c r="AT4" i="31" s="1"/>
  <c r="BZ5" i="31"/>
  <c r="BZ4" i="31" s="1"/>
  <c r="S5" i="31"/>
  <c r="S4" i="31" s="1"/>
  <c r="AA5" i="31"/>
  <c r="AA4" i="31" s="1"/>
  <c r="AQ18" i="31"/>
  <c r="AQ17" i="31" s="1"/>
  <c r="AQ5" i="31"/>
  <c r="AQ4" i="31" s="1"/>
  <c r="AY5" i="31"/>
  <c r="AY4" i="31" s="1"/>
  <c r="J4" i="31"/>
  <c r="AH4" i="31"/>
  <c r="BN4" i="31"/>
  <c r="BV4" i="31"/>
  <c r="R17" i="31"/>
  <c r="CD17" i="31"/>
  <c r="F5" i="30"/>
  <c r="F4" i="30" s="1"/>
  <c r="N5" i="30"/>
  <c r="N4" i="30" s="1"/>
  <c r="V5" i="30"/>
  <c r="V4" i="30" s="1"/>
  <c r="AD5" i="30"/>
  <c r="AD4" i="30" s="1"/>
  <c r="AL5" i="30"/>
  <c r="AL4" i="30" s="1"/>
  <c r="AT5" i="30"/>
  <c r="AT4" i="30" s="1"/>
  <c r="BB5" i="30"/>
  <c r="BB4" i="30" s="1"/>
  <c r="BJ5" i="30"/>
  <c r="BJ4" i="30" s="1"/>
  <c r="BR5" i="30"/>
  <c r="BR4" i="30" s="1"/>
  <c r="BZ5" i="30"/>
  <c r="BZ4" i="30" s="1"/>
  <c r="CH5" i="30"/>
  <c r="CH4" i="30" s="1"/>
  <c r="L5" i="31"/>
  <c r="L4" i="31" s="1"/>
  <c r="V5" i="31"/>
  <c r="V4" i="31" s="1"/>
  <c r="AE5" i="31"/>
  <c r="AE4" i="31" s="1"/>
  <c r="AW5" i="31"/>
  <c r="AW4" i="31" s="1"/>
  <c r="BR5" i="31"/>
  <c r="BR4" i="31" s="1"/>
  <c r="CD5" i="31"/>
  <c r="CD4" i="31" s="1"/>
  <c r="I18" i="31"/>
  <c r="I17" i="31" s="1"/>
  <c r="Q18" i="31"/>
  <c r="Q17" i="31" s="1"/>
  <c r="Y18" i="31"/>
  <c r="Y17" i="31" s="1"/>
  <c r="AG18" i="31"/>
  <c r="AG17" i="31" s="1"/>
  <c r="AO18" i="31"/>
  <c r="AO17" i="31" s="1"/>
  <c r="AW18" i="31"/>
  <c r="AW17" i="31" s="1"/>
  <c r="BE18" i="31"/>
  <c r="BE17" i="31" s="1"/>
  <c r="BM18" i="31"/>
  <c r="BM17" i="31" s="1"/>
  <c r="BU18" i="31"/>
  <c r="BU17" i="31" s="1"/>
  <c r="CC18" i="31"/>
  <c r="CC17" i="31" s="1"/>
  <c r="Z18" i="31"/>
  <c r="Z17" i="31" s="1"/>
  <c r="H5" i="30"/>
  <c r="H4" i="30" s="1"/>
  <c r="P5" i="30"/>
  <c r="P4" i="30" s="1"/>
  <c r="X5" i="30"/>
  <c r="X4" i="30" s="1"/>
  <c r="AF5" i="30"/>
  <c r="AF4" i="30" s="1"/>
  <c r="AN5" i="30"/>
  <c r="AN4" i="30" s="1"/>
  <c r="AV5" i="30"/>
  <c r="AV4" i="30" s="1"/>
  <c r="BD5" i="30"/>
  <c r="BD4" i="30" s="1"/>
  <c r="BL5" i="30"/>
  <c r="BL4" i="30" s="1"/>
  <c r="BT5" i="30"/>
  <c r="BT4" i="30" s="1"/>
  <c r="CB5" i="30"/>
  <c r="CB4" i="30" s="1"/>
  <c r="F5" i="31"/>
  <c r="F4" i="31" s="1"/>
  <c r="O5" i="31"/>
  <c r="O4" i="31" s="1"/>
  <c r="BJ5" i="31"/>
  <c r="BJ4" i="31" s="1"/>
  <c r="CH5" i="31"/>
  <c r="CH4" i="31" s="1"/>
  <c r="K18" i="31"/>
  <c r="K17" i="31" s="1"/>
  <c r="S18" i="31"/>
  <c r="S17" i="31" s="1"/>
  <c r="AA18" i="31"/>
  <c r="AA17" i="31" s="1"/>
  <c r="AI18" i="31"/>
  <c r="AI17" i="31" s="1"/>
  <c r="AY18" i="31"/>
  <c r="AY17" i="31" s="1"/>
  <c r="BG18" i="31"/>
  <c r="BG17" i="31" s="1"/>
  <c r="BO18" i="31"/>
  <c r="BO17" i="31" s="1"/>
  <c r="BW18" i="31"/>
  <c r="BW17" i="31" s="1"/>
  <c r="CE18" i="31"/>
  <c r="CE17" i="31" s="1"/>
  <c r="AP18" i="31"/>
  <c r="AP17" i="31" s="1"/>
  <c r="I5" i="30"/>
  <c r="I4" i="30" s="1"/>
  <c r="Q5" i="30"/>
  <c r="Q4" i="30" s="1"/>
  <c r="Y5" i="30"/>
  <c r="Y4" i="30" s="1"/>
  <c r="AG5" i="30"/>
  <c r="AG4" i="30" s="1"/>
  <c r="AO5" i="30"/>
  <c r="AO4" i="30" s="1"/>
  <c r="AW5" i="30"/>
  <c r="AW4" i="30" s="1"/>
  <c r="BE5" i="30"/>
  <c r="BE4" i="30" s="1"/>
  <c r="BM5" i="30"/>
  <c r="BM4" i="30" s="1"/>
  <c r="BU5" i="30"/>
  <c r="BU4" i="30" s="1"/>
  <c r="CC5" i="30"/>
  <c r="CC4" i="30" s="1"/>
  <c r="G5" i="31"/>
  <c r="G4" i="31" s="1"/>
  <c r="BK5" i="31"/>
  <c r="BK4" i="31" s="1"/>
  <c r="D18" i="31"/>
  <c r="D17" i="31" s="1"/>
  <c r="L18" i="31"/>
  <c r="L17" i="31" s="1"/>
  <c r="T18" i="31"/>
  <c r="T17" i="31" s="1"/>
  <c r="AB18" i="31"/>
  <c r="AB17" i="31" s="1"/>
  <c r="AJ18" i="31"/>
  <c r="AJ17" i="31" s="1"/>
  <c r="AR18" i="31"/>
  <c r="AR17" i="31" s="1"/>
  <c r="AZ18" i="31"/>
  <c r="AZ17" i="31" s="1"/>
  <c r="BH5" i="31"/>
  <c r="BH4" i="31" s="1"/>
  <c r="BH18" i="31"/>
  <c r="BH17" i="31" s="1"/>
  <c r="BP5" i="31"/>
  <c r="BP4" i="31" s="1"/>
  <c r="BP18" i="31"/>
  <c r="BP17" i="31" s="1"/>
  <c r="BX5" i="31"/>
  <c r="BX4" i="31" s="1"/>
  <c r="BX18" i="31"/>
  <c r="BX17" i="31" s="1"/>
  <c r="CF5" i="31"/>
  <c r="CF4" i="31" s="1"/>
  <c r="CF18" i="31"/>
  <c r="CF17" i="31" s="1"/>
  <c r="AX18" i="31"/>
  <c r="AX17" i="31" s="1"/>
  <c r="BK30" i="32"/>
  <c r="Q5" i="31"/>
  <c r="Q4" i="31" s="1"/>
  <c r="Z5" i="31"/>
  <c r="Z4" i="31" s="1"/>
  <c r="AI5" i="31"/>
  <c r="AI4" i="31" s="1"/>
  <c r="AR5" i="31"/>
  <c r="AR4" i="31" s="1"/>
  <c r="BB5" i="31"/>
  <c r="BB4" i="31" s="1"/>
  <c r="BW5" i="31"/>
  <c r="BW4" i="31" s="1"/>
  <c r="E5" i="31"/>
  <c r="E4" i="31" s="1"/>
  <c r="M5" i="31"/>
  <c r="M4" i="31" s="1"/>
  <c r="U5" i="31"/>
  <c r="U4" i="31" s="1"/>
  <c r="AC5" i="31"/>
  <c r="AC4" i="31" s="1"/>
  <c r="AK5" i="31"/>
  <c r="AK4" i="31" s="1"/>
  <c r="AS5" i="31"/>
  <c r="AS4" i="31" s="1"/>
  <c r="BA5" i="31"/>
  <c r="BA4" i="31" s="1"/>
  <c r="BI5" i="31"/>
  <c r="BI4" i="31" s="1"/>
  <c r="BQ5" i="31"/>
  <c r="BQ4" i="31" s="1"/>
  <c r="BY5" i="31"/>
  <c r="BY4" i="31" s="1"/>
  <c r="CG5" i="31"/>
  <c r="CG4" i="31" s="1"/>
  <c r="BF18" i="31"/>
  <c r="BF17" i="31" s="1"/>
  <c r="F18" i="31"/>
  <c r="F17" i="31" s="1"/>
  <c r="N18" i="31"/>
  <c r="N17" i="31" s="1"/>
  <c r="V18" i="31"/>
  <c r="V17" i="31" s="1"/>
  <c r="AD18" i="31"/>
  <c r="AD17" i="31" s="1"/>
  <c r="AL18" i="31"/>
  <c r="AL17" i="31" s="1"/>
  <c r="AT18" i="31"/>
  <c r="AT17" i="31" s="1"/>
  <c r="BB18" i="31"/>
  <c r="BB17" i="31" s="1"/>
  <c r="BJ18" i="31"/>
  <c r="BJ17" i="31" s="1"/>
  <c r="BR18" i="31"/>
  <c r="BR17" i="31" s="1"/>
  <c r="BZ18" i="31"/>
  <c r="BZ17" i="31" s="1"/>
  <c r="CH18" i="31"/>
  <c r="CH17" i="31" s="1"/>
  <c r="BN18" i="31"/>
  <c r="AE17" i="31"/>
  <c r="BK18" i="31"/>
  <c r="BK17" i="31" s="1"/>
  <c r="BS18" i="31"/>
  <c r="BS17" i="31" s="1"/>
  <c r="CA18" i="31"/>
  <c r="CA17" i="31" s="1"/>
  <c r="J18" i="31"/>
  <c r="J17" i="31" s="1"/>
  <c r="BV18" i="31"/>
  <c r="BV17" i="31" s="1"/>
  <c r="AS30" i="32"/>
  <c r="AS5" i="32"/>
  <c r="AS4" i="32" s="1"/>
  <c r="BA30" i="32"/>
  <c r="BA29" i="32" s="1"/>
  <c r="BA5" i="32"/>
  <c r="BA4" i="32" s="1"/>
  <c r="BI30" i="32"/>
  <c r="BI29" i="32" s="1"/>
  <c r="BI5" i="32"/>
  <c r="BQ30" i="32"/>
  <c r="BQ29" i="32" s="1"/>
  <c r="BQ5" i="32"/>
  <c r="AX30" i="32"/>
  <c r="AX29" i="32" s="1"/>
  <c r="AX5" i="32"/>
  <c r="BF5" i="32"/>
  <c r="BF4" i="32" s="1"/>
  <c r="BN5" i="32"/>
  <c r="BN4" i="32" s="1"/>
  <c r="AU30" i="32"/>
  <c r="AU29" i="32" s="1"/>
  <c r="AU5" i="32"/>
  <c r="BC30" i="32"/>
  <c r="BC29" i="32" s="1"/>
  <c r="BC5" i="32"/>
  <c r="BK5" i="32"/>
  <c r="BK4" i="32" s="1"/>
  <c r="AQ4" i="32"/>
  <c r="BG29" i="32"/>
  <c r="BR30" i="32"/>
  <c r="BF9" i="32"/>
  <c r="CE9" i="32"/>
  <c r="CE4" i="32" s="1"/>
  <c r="AW34" i="32"/>
  <c r="BE34" i="32"/>
  <c r="BM34" i="32"/>
  <c r="BQ38" i="32"/>
  <c r="BP45" i="32"/>
  <c r="AW30" i="32"/>
  <c r="AW29" i="32" s="1"/>
  <c r="BG9" i="32"/>
  <c r="BG4" i="32" s="1"/>
  <c r="AX34" i="32"/>
  <c r="BN34" i="32"/>
  <c r="BV34" i="32"/>
  <c r="BV29" i="32" s="1"/>
  <c r="BN13" i="32"/>
  <c r="BJ38" i="32"/>
  <c r="BR38" i="32"/>
  <c r="CE38" i="32"/>
  <c r="BD4" i="33"/>
  <c r="BY15" i="33"/>
  <c r="E18" i="31"/>
  <c r="E17" i="31" s="1"/>
  <c r="M18" i="31"/>
  <c r="M17" i="31" s="1"/>
  <c r="U18" i="31"/>
  <c r="U17" i="31" s="1"/>
  <c r="AC18" i="31"/>
  <c r="AC17" i="31" s="1"/>
  <c r="AK18" i="31"/>
  <c r="AK17" i="31" s="1"/>
  <c r="AS18" i="31"/>
  <c r="AS17" i="31" s="1"/>
  <c r="BA18" i="31"/>
  <c r="BA17" i="31" s="1"/>
  <c r="BI18" i="31"/>
  <c r="BI17" i="31" s="1"/>
  <c r="BQ18" i="31"/>
  <c r="BQ17" i="31" s="1"/>
  <c r="BY18" i="31"/>
  <c r="BY17" i="31" s="1"/>
  <c r="CG18" i="31"/>
  <c r="CG17" i="31" s="1"/>
  <c r="BV9" i="32"/>
  <c r="BV4" i="32" s="1"/>
  <c r="BK38" i="32"/>
  <c r="BL20" i="32"/>
  <c r="BR45" i="32"/>
  <c r="BJ34" i="32"/>
  <c r="BE30" i="32"/>
  <c r="BE29" i="32" s="1"/>
  <c r="AX9" i="32"/>
  <c r="BW9" i="32"/>
  <c r="BW4" i="32" s="1"/>
  <c r="BM20" i="32"/>
  <c r="CF20" i="32"/>
  <c r="BW45" i="32"/>
  <c r="AT30" i="32"/>
  <c r="BK34" i="32"/>
  <c r="BV38" i="32"/>
  <c r="BV45" i="32"/>
  <c r="BN30" i="32"/>
  <c r="BN29" i="32" s="1"/>
  <c r="BM13" i="32"/>
  <c r="BM38" i="32"/>
  <c r="BZ38" i="32"/>
  <c r="BZ13" i="32"/>
  <c r="CH38" i="32"/>
  <c r="CH13" i="32"/>
  <c r="BL45" i="32"/>
  <c r="BK45" i="32"/>
  <c r="BK20" i="32"/>
  <c r="BY45" i="32"/>
  <c r="BY20" i="32"/>
  <c r="CG45" i="32"/>
  <c r="CG20" i="32"/>
  <c r="BZ4" i="32"/>
  <c r="AT9" i="32"/>
  <c r="AT34" i="32"/>
  <c r="BB34" i="32"/>
  <c r="BB9" i="32"/>
  <c r="BR34" i="32"/>
  <c r="BR9" i="32"/>
  <c r="BZ34" i="32"/>
  <c r="BZ9" i="32"/>
  <c r="CH34" i="32"/>
  <c r="CH9" i="32"/>
  <c r="CH4" i="32" s="1"/>
  <c r="BS38" i="32"/>
  <c r="BS13" i="32"/>
  <c r="CA38" i="32"/>
  <c r="CA13" i="32"/>
  <c r="BZ45" i="32"/>
  <c r="BZ20" i="32"/>
  <c r="CH45" i="32"/>
  <c r="CH20" i="32"/>
  <c r="BS4" i="32"/>
  <c r="AR5" i="32"/>
  <c r="AR4" i="32" s="1"/>
  <c r="AR30" i="32"/>
  <c r="AR29" i="32" s="1"/>
  <c r="AZ30" i="32"/>
  <c r="AZ29" i="32" s="1"/>
  <c r="AZ5" i="32"/>
  <c r="AZ4" i="32" s="1"/>
  <c r="BH5" i="32"/>
  <c r="BH4" i="32" s="1"/>
  <c r="BH30" i="32"/>
  <c r="BP30" i="32"/>
  <c r="BP29" i="32" s="1"/>
  <c r="BP5" i="32"/>
  <c r="BP4" i="32" s="1"/>
  <c r="BE5" i="32"/>
  <c r="BE4" i="32" s="1"/>
  <c r="BM5" i="32"/>
  <c r="BM4" i="32" s="1"/>
  <c r="AT4" i="32"/>
  <c r="BB5" i="32"/>
  <c r="BB4" i="32" s="1"/>
  <c r="BB30" i="32"/>
  <c r="BB29" i="32" s="1"/>
  <c r="BJ30" i="32"/>
  <c r="BJ29" i="32" s="1"/>
  <c r="BJ5" i="32"/>
  <c r="BJ4" i="32" s="1"/>
  <c r="BR5" i="32"/>
  <c r="BR4" i="32" s="1"/>
  <c r="AU9" i="32"/>
  <c r="AU34" i="32"/>
  <c r="BC34" i="32"/>
  <c r="BC9" i="32"/>
  <c r="BS9" i="32"/>
  <c r="BS34" i="32"/>
  <c r="BS29" i="32" s="1"/>
  <c r="CA34" i="32"/>
  <c r="CA9" i="32"/>
  <c r="CA4" i="32" s="1"/>
  <c r="BS45" i="32"/>
  <c r="BF30" i="32"/>
  <c r="BF29" i="32" s="1"/>
  <c r="BP13" i="32"/>
  <c r="BX13" i="32"/>
  <c r="CF13" i="32"/>
  <c r="BO38" i="32"/>
  <c r="BN20" i="32"/>
  <c r="BV20" i="32"/>
  <c r="CD20" i="32"/>
  <c r="BN45" i="32"/>
  <c r="CA45" i="32"/>
  <c r="BY29" i="32"/>
  <c r="AS34" i="32"/>
  <c r="AP4" i="33"/>
  <c r="BA9" i="32"/>
  <c r="BI9" i="32"/>
  <c r="BQ9" i="32"/>
  <c r="BY9" i="32"/>
  <c r="BY4" i="32" s="1"/>
  <c r="CG9" i="32"/>
  <c r="CG4" i="32" s="1"/>
  <c r="BQ13" i="32"/>
  <c r="BY13" i="32"/>
  <c r="CG13" i="32"/>
  <c r="BP38" i="32"/>
  <c r="BO20" i="32"/>
  <c r="BW20" i="32"/>
  <c r="CE20" i="32"/>
  <c r="BO45" i="32"/>
  <c r="BZ29" i="32"/>
  <c r="CH29" i="32"/>
  <c r="CF45" i="32"/>
  <c r="M4" i="33"/>
  <c r="BJ4" i="33"/>
  <c r="AY5" i="32"/>
  <c r="AY4" i="32" s="1"/>
  <c r="BO5" i="32"/>
  <c r="BO4" i="32" s="1"/>
  <c r="AV30" i="32"/>
  <c r="AV29" i="32" s="1"/>
  <c r="BD30" i="32"/>
  <c r="BD29" i="32" s="1"/>
  <c r="BL30" i="32"/>
  <c r="BL29" i="32" s="1"/>
  <c r="BJ13" i="32"/>
  <c r="BR13" i="32"/>
  <c r="BP20" i="32"/>
  <c r="BX20" i="32"/>
  <c r="BU45" i="32"/>
  <c r="CC45" i="32"/>
  <c r="CA29" i="32"/>
  <c r="AE4" i="33"/>
  <c r="BM30" i="32"/>
  <c r="BM29" i="32" s="1"/>
  <c r="AY34" i="32"/>
  <c r="AY29" i="32" s="1"/>
  <c r="BG34" i="32"/>
  <c r="BO34" i="32"/>
  <c r="BO29" i="32" s="1"/>
  <c r="BW34" i="32"/>
  <c r="BW29" i="32" s="1"/>
  <c r="CE34" i="32"/>
  <c r="CE29" i="32" s="1"/>
  <c r="BK13" i="32"/>
  <c r="BW38" i="32"/>
  <c r="BQ20" i="32"/>
  <c r="BQ45" i="32"/>
  <c r="P6" i="33"/>
  <c r="P4" i="33" s="1"/>
  <c r="BH34" i="32"/>
  <c r="BP34" i="32"/>
  <c r="BX34" i="32"/>
  <c r="BX29" i="32" s="1"/>
  <c r="CF34" i="32"/>
  <c r="CF29" i="32" s="1"/>
  <c r="BL13" i="32"/>
  <c r="BT13" i="32"/>
  <c r="CB13" i="32"/>
  <c r="BX38" i="32"/>
  <c r="CF38" i="32"/>
  <c r="BJ20" i="32"/>
  <c r="BR20" i="32"/>
  <c r="BJ45" i="32"/>
  <c r="CE45" i="32"/>
  <c r="CG34" i="32"/>
  <c r="CG29" i="32" s="1"/>
  <c r="BL38" i="32"/>
  <c r="BY38" i="32"/>
  <c r="CG38" i="32"/>
  <c r="BX45" i="32"/>
  <c r="BB4" i="33"/>
  <c r="CH4" i="33"/>
  <c r="K6" i="33"/>
  <c r="K4" i="33" s="1"/>
  <c r="K17" i="33"/>
  <c r="K15" i="33" s="1"/>
  <c r="S17" i="33"/>
  <c r="S15" i="33" s="1"/>
  <c r="S6" i="33"/>
  <c r="S4" i="33" s="1"/>
  <c r="AA6" i="33"/>
  <c r="AA4" i="33" s="1"/>
  <c r="AA17" i="33"/>
  <c r="AA15" i="33" s="1"/>
  <c r="AI17" i="33"/>
  <c r="AI15" i="33" s="1"/>
  <c r="AI6" i="33"/>
  <c r="AI4" i="33" s="1"/>
  <c r="AQ6" i="33"/>
  <c r="AQ4" i="33" s="1"/>
  <c r="AQ17" i="33"/>
  <c r="AQ15" i="33" s="1"/>
  <c r="AY17" i="33"/>
  <c r="AY15" i="33" s="1"/>
  <c r="AY6" i="33"/>
  <c r="AY4" i="33" s="1"/>
  <c r="BG6" i="33"/>
  <c r="BG4" i="33" s="1"/>
  <c r="BG17" i="33"/>
  <c r="BG15" i="33" s="1"/>
  <c r="BO17" i="33"/>
  <c r="BO15" i="33" s="1"/>
  <c r="BO6" i="33"/>
  <c r="BO4" i="33" s="1"/>
  <c r="BW6" i="33"/>
  <c r="BW4" i="33" s="1"/>
  <c r="BW17" i="33"/>
  <c r="BW15" i="33" s="1"/>
  <c r="CE17" i="33"/>
  <c r="CE15" i="33" s="1"/>
  <c r="CE6" i="33"/>
  <c r="CE4" i="33" s="1"/>
  <c r="H6" i="33"/>
  <c r="H4" i="33" s="1"/>
  <c r="X17" i="33"/>
  <c r="X15" i="33" s="1"/>
  <c r="X6" i="33"/>
  <c r="X4" i="33" s="1"/>
  <c r="AF6" i="33"/>
  <c r="AF4" i="33" s="1"/>
  <c r="AN6" i="33"/>
  <c r="AN4" i="33" s="1"/>
  <c r="AV17" i="33"/>
  <c r="AV15" i="33" s="1"/>
  <c r="AV6" i="33"/>
  <c r="AV4" i="33" s="1"/>
  <c r="BL17" i="33"/>
  <c r="BL15" i="33" s="1"/>
  <c r="BL6" i="33"/>
  <c r="BL4" i="33" s="1"/>
  <c r="BT6" i="33"/>
  <c r="BT4" i="33" s="1"/>
  <c r="CB6" i="33"/>
  <c r="CB4" i="33" s="1"/>
  <c r="R4" i="33"/>
  <c r="BF4" i="33"/>
  <c r="D17" i="33"/>
  <c r="D15" i="33" s="1"/>
  <c r="D6" i="33"/>
  <c r="D4" i="33" s="1"/>
  <c r="L17" i="33"/>
  <c r="L15" i="33" s="1"/>
  <c r="L6" i="33"/>
  <c r="L4" i="33" s="1"/>
  <c r="T17" i="33"/>
  <c r="T6" i="33"/>
  <c r="AB17" i="33"/>
  <c r="AB15" i="33" s="1"/>
  <c r="AB6" i="33"/>
  <c r="AB4" i="33" s="1"/>
  <c r="AJ17" i="33"/>
  <c r="AJ15" i="33" s="1"/>
  <c r="AJ6" i="33"/>
  <c r="AR17" i="33"/>
  <c r="AR15" i="33" s="1"/>
  <c r="AR6" i="33"/>
  <c r="AR4" i="33" s="1"/>
  <c r="AZ17" i="33"/>
  <c r="AZ15" i="33" s="1"/>
  <c r="AZ6" i="33"/>
  <c r="AZ4" i="33" s="1"/>
  <c r="BH17" i="33"/>
  <c r="BH15" i="33" s="1"/>
  <c r="BH6" i="33"/>
  <c r="BP17" i="33"/>
  <c r="BP15" i="33" s="1"/>
  <c r="BP6" i="33"/>
  <c r="BX17" i="33"/>
  <c r="BX15" i="33" s="1"/>
  <c r="BX6" i="33"/>
  <c r="BX4" i="33" s="1"/>
  <c r="CF17" i="33"/>
  <c r="CF15" i="33" s="1"/>
  <c r="CF6" i="33"/>
  <c r="CF4" i="33" s="1"/>
  <c r="Q17" i="33"/>
  <c r="Q15" i="33" s="1"/>
  <c r="Q6" i="33"/>
  <c r="Q4" i="33" s="1"/>
  <c r="Y6" i="33"/>
  <c r="Y4" i="33" s="1"/>
  <c r="AW6" i="33"/>
  <c r="AW4" i="33" s="1"/>
  <c r="BE6" i="33"/>
  <c r="U4" i="33"/>
  <c r="AG4" i="33"/>
  <c r="BU4" i="33"/>
  <c r="E17" i="33"/>
  <c r="E15" i="33" s="1"/>
  <c r="E6" i="33"/>
  <c r="E4" i="33" s="1"/>
  <c r="M15" i="33"/>
  <c r="U15" i="33"/>
  <c r="AC6" i="33"/>
  <c r="AC4" i="33" s="1"/>
  <c r="AC17" i="33"/>
  <c r="AC15" i="33" s="1"/>
  <c r="AK15" i="33"/>
  <c r="BA15" i="33"/>
  <c r="BI15" i="33"/>
  <c r="BQ15" i="33"/>
  <c r="CG15" i="33"/>
  <c r="BV4" i="33"/>
  <c r="BB15" i="33"/>
  <c r="CH15" i="33"/>
  <c r="I4" i="33"/>
  <c r="BY4" i="33"/>
  <c r="J4" i="33"/>
  <c r="BA4" i="33"/>
  <c r="BM4" i="33"/>
  <c r="P17" i="33"/>
  <c r="P15" i="33" s="1"/>
  <c r="AF17" i="33"/>
  <c r="AF15" i="33" s="1"/>
  <c r="CB17" i="33"/>
  <c r="CB15" i="33" s="1"/>
  <c r="Z4" i="33"/>
  <c r="BN4" i="33"/>
  <c r="AG15" i="33"/>
  <c r="AW17" i="33"/>
  <c r="AW15" i="33" s="1"/>
  <c r="BM15" i="33"/>
  <c r="CC15" i="33"/>
  <c r="BJ15" i="33"/>
  <c r="CG4" i="33"/>
  <c r="O6" i="33"/>
  <c r="O4" i="33" s="1"/>
  <c r="AK6" i="33"/>
  <c r="AK4" i="33" s="1"/>
  <c r="AU6" i="33"/>
  <c r="AU4" i="33" s="1"/>
  <c r="BQ6" i="33"/>
  <c r="BQ4" i="33" s="1"/>
  <c r="CA6" i="33"/>
  <c r="CA4" i="33" s="1"/>
  <c r="G15" i="33"/>
  <c r="O15" i="33"/>
  <c r="AE15" i="33"/>
  <c r="AU15" i="33"/>
  <c r="CA15" i="33"/>
  <c r="G6" i="33"/>
  <c r="G4" i="33" s="1"/>
  <c r="BI6" i="33"/>
  <c r="BI4" i="33" s="1"/>
  <c r="CC6" i="33"/>
  <c r="CC4" i="33" s="1"/>
  <c r="H17" i="33"/>
  <c r="H15" i="33" s="1"/>
  <c r="AN17" i="33"/>
  <c r="AN15" i="33" s="1"/>
  <c r="BD17" i="33"/>
  <c r="BD15" i="33" s="1"/>
  <c r="BT17" i="33"/>
  <c r="BT15" i="33" s="1"/>
  <c r="J17" i="33"/>
  <c r="J15" i="33" s="1"/>
  <c r="R15" i="33"/>
  <c r="Z17" i="33"/>
  <c r="Z15" i="33" s="1"/>
  <c r="AH15" i="33"/>
  <c r="BX26" i="34"/>
  <c r="CG4" i="34"/>
  <c r="CG26" i="34"/>
  <c r="BY4" i="34"/>
  <c r="CH4" i="34"/>
  <c r="CA15" i="34"/>
  <c r="CA11" i="34"/>
  <c r="AP17" i="33"/>
  <c r="AP15" i="33" s="1"/>
  <c r="AX17" i="33"/>
  <c r="BF17" i="33"/>
  <c r="BF15" i="33" s="1"/>
  <c r="BN17" i="33"/>
  <c r="BN15" i="33" s="1"/>
  <c r="BV17" i="33"/>
  <c r="BV15" i="33" s="1"/>
  <c r="CD17" i="33"/>
  <c r="CE26" i="34"/>
  <c r="CE4" i="34"/>
  <c r="CA5" i="34"/>
  <c r="BW11" i="34"/>
  <c r="I17" i="33"/>
  <c r="I15" i="33" s="1"/>
  <c r="Y17" i="33"/>
  <c r="Y15" i="33" s="1"/>
  <c r="AO17" i="33"/>
  <c r="BE17" i="33"/>
  <c r="BU17" i="33"/>
  <c r="BU15" i="33" s="1"/>
  <c r="BW26" i="34"/>
  <c r="BW4" i="34"/>
  <c r="CF26" i="34"/>
  <c r="BY26" i="34"/>
  <c r="BZ26" i="34"/>
  <c r="CH26" i="34"/>
  <c r="BX4" i="34"/>
  <c r="CF4" i="34"/>
  <c r="BX10" i="5" l="1"/>
  <c r="CG5" i="23"/>
  <c r="CG61" i="23" s="1"/>
  <c r="AM21" i="3"/>
  <c r="Y8" i="3"/>
  <c r="BE85" i="6"/>
  <c r="BL10" i="5"/>
  <c r="AL85" i="6"/>
  <c r="AK85" i="6"/>
  <c r="AJ8" i="3"/>
  <c r="AU21" i="24"/>
  <c r="AU22" i="24"/>
  <c r="BY5" i="23"/>
  <c r="BY61" i="23" s="1"/>
  <c r="AW85" i="6"/>
  <c r="AT85" i="6"/>
  <c r="BU10" i="5"/>
  <c r="AM21" i="24"/>
  <c r="AM22" i="24"/>
  <c r="AF28" i="22"/>
  <c r="AF29" i="22" s="1"/>
  <c r="AK43" i="12"/>
  <c r="AO85" i="6"/>
  <c r="CH10" i="5"/>
  <c r="AD8" i="3"/>
  <c r="CC85" i="6"/>
  <c r="BK22" i="24"/>
  <c r="BK21" i="24"/>
  <c r="AI85" i="6"/>
  <c r="AZ85" i="6"/>
  <c r="BG85" i="6"/>
  <c r="X8" i="3"/>
  <c r="AV85" i="6"/>
  <c r="BT10" i="5"/>
  <c r="BO21" i="24"/>
  <c r="BO22" i="24"/>
  <c r="BW85" i="6"/>
  <c r="AM85" i="6"/>
  <c r="AQ85" i="6"/>
  <c r="BR10" i="5"/>
  <c r="CE85" i="6"/>
  <c r="BO85" i="6"/>
  <c r="AH8" i="3"/>
  <c r="BM85" i="6"/>
  <c r="BA43" i="12"/>
  <c r="BS21" i="24"/>
  <c r="BS22" i="24"/>
  <c r="AY21" i="24"/>
  <c r="AY22" i="24"/>
  <c r="BW5" i="23"/>
  <c r="BW61" i="23" s="1"/>
  <c r="BW4" i="23"/>
  <c r="AV28" i="22"/>
  <c r="AV29" i="22" s="1"/>
  <c r="BD85" i="6"/>
  <c r="BU85" i="6"/>
  <c r="V8" i="3"/>
  <c r="BE15" i="33"/>
  <c r="AS29" i="32"/>
  <c r="CC39" i="27"/>
  <c r="BE39" i="27"/>
  <c r="H39" i="27"/>
  <c r="BZ15" i="33"/>
  <c r="BZ4" i="33"/>
  <c r="BP21" i="24"/>
  <c r="BP22" i="24"/>
  <c r="BG21" i="24"/>
  <c r="BG22" i="24"/>
  <c r="BD21" i="24"/>
  <c r="AH17" i="16"/>
  <c r="AH13" i="15"/>
  <c r="AZ5" i="23"/>
  <c r="AZ61" i="23" s="1"/>
  <c r="AZ4" i="23"/>
  <c r="AS27" i="23"/>
  <c r="AS85" i="23"/>
  <c r="Q5" i="23"/>
  <c r="Q4" i="23"/>
  <c r="O5" i="23"/>
  <c r="BB17" i="16"/>
  <c r="BB13" i="15"/>
  <c r="CG74" i="23"/>
  <c r="CG17" i="23"/>
  <c r="CG4" i="23" s="1"/>
  <c r="BA74" i="23"/>
  <c r="BA17" i="23"/>
  <c r="CG12" i="4"/>
  <c r="AL24" i="3"/>
  <c r="BX61" i="23"/>
  <c r="S4" i="22"/>
  <c r="S5" i="22" s="1"/>
  <c r="S28" i="22"/>
  <c r="S29" i="22" s="1"/>
  <c r="BR4" i="22"/>
  <c r="BR5" i="22" s="1"/>
  <c r="AL4" i="22"/>
  <c r="AL5" i="22" s="1"/>
  <c r="F28" i="22"/>
  <c r="F29" i="22" s="1"/>
  <c r="F4" i="22"/>
  <c r="F5" i="22" s="1"/>
  <c r="AO4" i="19"/>
  <c r="CD10" i="4"/>
  <c r="BE10" i="4"/>
  <c r="BB10" i="4"/>
  <c r="CG5" i="17"/>
  <c r="BH4" i="19"/>
  <c r="BH23" i="19"/>
  <c r="BF4" i="19"/>
  <c r="BF23" i="19"/>
  <c r="BH23" i="17"/>
  <c r="CG9" i="17"/>
  <c r="AR10" i="4"/>
  <c r="CF34" i="17"/>
  <c r="AO23" i="16"/>
  <c r="CA9" i="16"/>
  <c r="BO5" i="16"/>
  <c r="AM23" i="16"/>
  <c r="BR9" i="16"/>
  <c r="BF5" i="16"/>
  <c r="CE37" i="17"/>
  <c r="BJ23" i="16"/>
  <c r="AJ9" i="16"/>
  <c r="BY35" i="16"/>
  <c r="CH34" i="16"/>
  <c r="BP9" i="17"/>
  <c r="BR9" i="17"/>
  <c r="BN5" i="17"/>
  <c r="CC4" i="15"/>
  <c r="CH4" i="15"/>
  <c r="BU34" i="16"/>
  <c r="AN4" i="15"/>
  <c r="BM9" i="16"/>
  <c r="CE9" i="16"/>
  <c r="BU99" i="12"/>
  <c r="BM34" i="16"/>
  <c r="BQ98" i="12"/>
  <c r="BA32" i="12"/>
  <c r="AV93" i="12"/>
  <c r="AV12" i="12"/>
  <c r="BU100" i="12"/>
  <c r="BJ99" i="12"/>
  <c r="AY98" i="12"/>
  <c r="AN97" i="12"/>
  <c r="AN42" i="12"/>
  <c r="BT102" i="12"/>
  <c r="BS100" i="12"/>
  <c r="CF99" i="12"/>
  <c r="BP99" i="12"/>
  <c r="AZ99" i="12"/>
  <c r="AJ99" i="12"/>
  <c r="BZ93" i="12"/>
  <c r="BZ12" i="12"/>
  <c r="BJ93" i="12"/>
  <c r="BJ12" i="12"/>
  <c r="AT93" i="12"/>
  <c r="AT12" i="12"/>
  <c r="CA98" i="12"/>
  <c r="BY32" i="12"/>
  <c r="AY94" i="13"/>
  <c r="AY94" i="12"/>
  <c r="BM99" i="12"/>
  <c r="AL98" i="12"/>
  <c r="BY100" i="12"/>
  <c r="CG43" i="12"/>
  <c r="AR32" i="12"/>
  <c r="AL96" i="12"/>
  <c r="AL102" i="12"/>
  <c r="BD130" i="9"/>
  <c r="BD8" i="5"/>
  <c r="BD7" i="4"/>
  <c r="BE32" i="12"/>
  <c r="AI32" i="12"/>
  <c r="BW94" i="13"/>
  <c r="BW94" i="12"/>
  <c r="AY115" i="9"/>
  <c r="AY129" i="9"/>
  <c r="AY139" i="9"/>
  <c r="CA18" i="9"/>
  <c r="CA6" i="5"/>
  <c r="AW115" i="9"/>
  <c r="BJ24" i="12"/>
  <c r="BY99" i="12"/>
  <c r="BV98" i="12"/>
  <c r="BK93" i="12"/>
  <c r="BK12" i="12"/>
  <c r="AU93" i="12"/>
  <c r="AU12" i="12"/>
  <c r="BY129" i="9"/>
  <c r="BY115" i="9"/>
  <c r="BN115" i="9"/>
  <c r="BH136" i="9"/>
  <c r="AN144" i="9"/>
  <c r="AM144" i="9"/>
  <c r="CB129" i="9"/>
  <c r="CB115" i="9"/>
  <c r="AW79" i="9"/>
  <c r="AW7" i="5"/>
  <c r="BH144" i="9"/>
  <c r="AS142" i="9"/>
  <c r="BC79" i="9"/>
  <c r="BC7" i="5"/>
  <c r="BQ136" i="9"/>
  <c r="BH18" i="9"/>
  <c r="BH6" i="5"/>
  <c r="BU144" i="9"/>
  <c r="BA9" i="5"/>
  <c r="BT86" i="6"/>
  <c r="X11" i="5"/>
  <c r="CF9" i="5"/>
  <c r="AB8" i="3"/>
  <c r="BR9" i="5"/>
  <c r="F9" i="5"/>
  <c r="BS79" i="9"/>
  <c r="BS7" i="5"/>
  <c r="N9" i="3"/>
  <c r="BF11" i="5"/>
  <c r="BR85" i="6"/>
  <c r="AZ79" i="9"/>
  <c r="AZ7" i="5"/>
  <c r="CH144" i="9"/>
  <c r="BJ132" i="9"/>
  <c r="BJ18" i="9"/>
  <c r="BJ6" i="5"/>
  <c r="AT144" i="9"/>
  <c r="CE86" i="6"/>
  <c r="R11" i="5"/>
  <c r="AB9" i="5"/>
  <c r="BP10" i="5"/>
  <c r="AP78" i="9"/>
  <c r="BE136" i="9"/>
  <c r="AY140" i="9"/>
  <c r="BD18" i="9"/>
  <c r="BD6" i="5"/>
  <c r="BI144" i="9"/>
  <c r="AK144" i="9"/>
  <c r="BI10" i="5"/>
  <c r="BO10" i="5"/>
  <c r="BP11" i="5"/>
  <c r="T11" i="5"/>
  <c r="K9" i="3"/>
  <c r="AM11" i="5"/>
  <c r="F10" i="5"/>
  <c r="BC85" i="6"/>
  <c r="AP9" i="5"/>
  <c r="E10" i="5"/>
  <c r="BL80" i="6"/>
  <c r="AK11" i="5"/>
  <c r="CE9" i="5"/>
  <c r="AB7" i="3"/>
  <c r="BZ136" i="9"/>
  <c r="CD144" i="9"/>
  <c r="BN18" i="9"/>
  <c r="BN6" i="5"/>
  <c r="AP144" i="9"/>
  <c r="BT9" i="5"/>
  <c r="AN9" i="5"/>
  <c r="H9" i="5"/>
  <c r="BU11" i="5"/>
  <c r="BE11" i="5"/>
  <c r="AO11" i="5"/>
  <c r="AX11" i="5"/>
  <c r="BM9" i="5"/>
  <c r="BY11" i="5"/>
  <c r="E11" i="5"/>
  <c r="AL8" i="3"/>
  <c r="P10" i="5"/>
  <c r="BZ79" i="9"/>
  <c r="BZ7" i="5"/>
  <c r="AL79" i="9"/>
  <c r="AL7" i="5"/>
  <c r="BO78" i="9"/>
  <c r="AY18" i="9"/>
  <c r="AY6" i="5"/>
  <c r="BC11" i="5"/>
  <c r="AH10" i="5"/>
  <c r="AJ9" i="3"/>
  <c r="BR29" i="32"/>
  <c r="BV39" i="27"/>
  <c r="CF39" i="27"/>
  <c r="BL39" i="27"/>
  <c r="AX39" i="27"/>
  <c r="BD39" i="27"/>
  <c r="BK39" i="27"/>
  <c r="AM39" i="27"/>
  <c r="CC15" i="27"/>
  <c r="BB39" i="27"/>
  <c r="AL39" i="27"/>
  <c r="N39" i="27"/>
  <c r="AK39" i="27"/>
  <c r="BH39" i="27"/>
  <c r="AQ39" i="27"/>
  <c r="BS15" i="27"/>
  <c r="CH15" i="27"/>
  <c r="BQ4" i="24"/>
  <c r="BQ5" i="24"/>
  <c r="BE5" i="24"/>
  <c r="BE4" i="24"/>
  <c r="AG22" i="24"/>
  <c r="AG21" i="24"/>
  <c r="BF21" i="24"/>
  <c r="AS22" i="24"/>
  <c r="BO8" i="23"/>
  <c r="AU85" i="23"/>
  <c r="AU27" i="23"/>
  <c r="AU4" i="23" s="1"/>
  <c r="CA65" i="23"/>
  <c r="BO65" i="23"/>
  <c r="J4" i="22"/>
  <c r="J5" i="22" s="1"/>
  <c r="J28" i="22"/>
  <c r="J29" i="22" s="1"/>
  <c r="CA4" i="22"/>
  <c r="CA5" i="22" s="1"/>
  <c r="O28" i="22"/>
  <c r="O29" i="22" s="1"/>
  <c r="O4" i="22"/>
  <c r="O5" i="22" s="1"/>
  <c r="CD5" i="23"/>
  <c r="CD61" i="23" s="1"/>
  <c r="CD4" i="23"/>
  <c r="BO5" i="17"/>
  <c r="AO15" i="33"/>
  <c r="CD15" i="33"/>
  <c r="CD4" i="33"/>
  <c r="BH4" i="33"/>
  <c r="AU4" i="32"/>
  <c r="BQ4" i="32"/>
  <c r="AV39" i="27"/>
  <c r="O39" i="27"/>
  <c r="CG15" i="27"/>
  <c r="AX48" i="27"/>
  <c r="Z39" i="27"/>
  <c r="BZ39" i="27"/>
  <c r="AN39" i="27"/>
  <c r="AM48" i="27"/>
  <c r="BU15" i="27"/>
  <c r="BP39" i="27"/>
  <c r="AL15" i="33"/>
  <c r="AL4" i="33"/>
  <c r="AR39" i="27"/>
  <c r="BJ15" i="27"/>
  <c r="BT15" i="27"/>
  <c r="BI4" i="24"/>
  <c r="BI5" i="24"/>
  <c r="AW5" i="24"/>
  <c r="AW4" i="24"/>
  <c r="CA14" i="24"/>
  <c r="CA31" i="24"/>
  <c r="CA46" i="6"/>
  <c r="CA80" i="6" s="1"/>
  <c r="CD22" i="24"/>
  <c r="BH4" i="24"/>
  <c r="BH5" i="24"/>
  <c r="CB5" i="24"/>
  <c r="CB4" i="24"/>
  <c r="AV5" i="24"/>
  <c r="AV4" i="24"/>
  <c r="BB5" i="23"/>
  <c r="BB61" i="23" s="1"/>
  <c r="O4" i="23"/>
  <c r="AR5" i="23"/>
  <c r="AR61" i="23" s="1"/>
  <c r="BS17" i="17"/>
  <c r="BS13" i="15"/>
  <c r="BS17" i="16"/>
  <c r="AM85" i="23"/>
  <c r="AM27" i="23"/>
  <c r="AM4" i="23" s="1"/>
  <c r="BP65" i="23"/>
  <c r="BA13" i="15"/>
  <c r="BA17" i="16"/>
  <c r="AK27" i="23"/>
  <c r="AK4" i="23" s="1"/>
  <c r="AK85" i="23"/>
  <c r="CH5" i="23"/>
  <c r="CH61" i="23" s="1"/>
  <c r="I5" i="23"/>
  <c r="I4" i="23"/>
  <c r="G5" i="23"/>
  <c r="BS65" i="23"/>
  <c r="BT17" i="17"/>
  <c r="BT13" i="15"/>
  <c r="BT17" i="16"/>
  <c r="L28" i="22"/>
  <c r="L29" i="22" s="1"/>
  <c r="BL28" i="22"/>
  <c r="BL29" i="22" s="1"/>
  <c r="AK5" i="23"/>
  <c r="AK61" i="23" s="1"/>
  <c r="E4" i="23"/>
  <c r="BI28" i="22"/>
  <c r="BI29" i="22" s="1"/>
  <c r="D4" i="22"/>
  <c r="D5" i="22" s="1"/>
  <c r="BM17" i="23"/>
  <c r="AI4" i="23"/>
  <c r="AW85" i="23"/>
  <c r="AW27" i="23"/>
  <c r="BS4" i="22"/>
  <c r="BS5" i="22" s="1"/>
  <c r="G28" i="22"/>
  <c r="G29" i="22" s="1"/>
  <c r="G4" i="22"/>
  <c r="G5" i="22" s="1"/>
  <c r="CF12" i="4"/>
  <c r="AK24" i="3"/>
  <c r="BV8" i="23"/>
  <c r="CC12" i="4"/>
  <c r="AH24" i="3"/>
  <c r="AF4" i="22"/>
  <c r="AF5" i="22" s="1"/>
  <c r="BW4" i="22"/>
  <c r="BW5" i="22" s="1"/>
  <c r="AQ4" i="22"/>
  <c r="AQ5" i="22" s="1"/>
  <c r="K4" i="22"/>
  <c r="K5" i="22" s="1"/>
  <c r="K28" i="22"/>
  <c r="K29" i="22" s="1"/>
  <c r="BJ28" i="22"/>
  <c r="BJ29" i="22" s="1"/>
  <c r="AD28" i="22"/>
  <c r="AD29" i="22" s="1"/>
  <c r="BA10" i="4"/>
  <c r="CD4" i="34"/>
  <c r="CD26" i="34"/>
  <c r="AX10" i="4"/>
  <c r="CC10" i="4"/>
  <c r="AL10" i="4"/>
  <c r="BY5" i="17"/>
  <c r="BM23" i="19"/>
  <c r="BM4" i="19"/>
  <c r="CA4" i="19"/>
  <c r="CA23" i="19"/>
  <c r="AM23" i="19"/>
  <c r="AM4" i="19"/>
  <c r="BR23" i="19"/>
  <c r="CE10" i="4"/>
  <c r="CB23" i="17"/>
  <c r="BT35" i="17"/>
  <c r="BV23" i="19"/>
  <c r="BV4" i="19"/>
  <c r="BZ4" i="18"/>
  <c r="BS43" i="17"/>
  <c r="BY9" i="17"/>
  <c r="BZ23" i="17"/>
  <c r="BW23" i="17"/>
  <c r="BG5" i="16"/>
  <c r="CB23" i="16"/>
  <c r="BJ9" i="16"/>
  <c r="AX5" i="16"/>
  <c r="CB10" i="4"/>
  <c r="AV10" i="4"/>
  <c r="BZ4" i="19"/>
  <c r="BB23" i="16"/>
  <c r="CB5" i="16"/>
  <c r="BQ35" i="16"/>
  <c r="BV9" i="17"/>
  <c r="BW9" i="17"/>
  <c r="BZ34" i="16"/>
  <c r="BX23" i="16"/>
  <c r="CF43" i="16"/>
  <c r="CG9" i="16"/>
  <c r="BS5" i="16"/>
  <c r="AM5" i="16"/>
  <c r="AJ4" i="16"/>
  <c r="AJ35" i="16"/>
  <c r="AX23" i="16"/>
  <c r="AW34" i="16"/>
  <c r="AW4" i="15"/>
  <c r="BZ4" i="15"/>
  <c r="CA4" i="15"/>
  <c r="AP43" i="16"/>
  <c r="BX35" i="16"/>
  <c r="CG4" i="15"/>
  <c r="BR98" i="12"/>
  <c r="BI98" i="12"/>
  <c r="AS32" i="12"/>
  <c r="AN93" i="12"/>
  <c r="AN12" i="12"/>
  <c r="CF4" i="15"/>
  <c r="AZ4" i="15"/>
  <c r="BM100" i="12"/>
  <c r="BB99" i="12"/>
  <c r="AQ98" i="12"/>
  <c r="CD32" i="12"/>
  <c r="CG93" i="12"/>
  <c r="CG12" i="12"/>
  <c r="AU100" i="12"/>
  <c r="BU12" i="12"/>
  <c r="BU93" i="12"/>
  <c r="BE12" i="12"/>
  <c r="BE93" i="12"/>
  <c r="AO12" i="12"/>
  <c r="AO93" i="12"/>
  <c r="BG23" i="16"/>
  <c r="CG23" i="16"/>
  <c r="BA23" i="16"/>
  <c r="AH23" i="16"/>
  <c r="BM102" i="12"/>
  <c r="BQ32" i="12"/>
  <c r="BE99" i="12"/>
  <c r="CE97" i="12"/>
  <c r="CE42" i="12"/>
  <c r="BX32" i="12"/>
  <c r="BT24" i="12"/>
  <c r="BV42" i="12"/>
  <c r="BF102" i="12"/>
  <c r="CH115" i="9"/>
  <c r="BZ32" i="12"/>
  <c r="AT32" i="12"/>
  <c r="BO32" i="12"/>
  <c r="AQ115" i="9"/>
  <c r="AQ129" i="9"/>
  <c r="BW136" i="9"/>
  <c r="BS18" i="9"/>
  <c r="BS6" i="5"/>
  <c r="BS6" i="4"/>
  <c r="AO115" i="9"/>
  <c r="AK140" i="9"/>
  <c r="AQ94" i="13"/>
  <c r="AQ94" i="12"/>
  <c r="BL100" i="12"/>
  <c r="BA99" i="12"/>
  <c r="AU142" i="9"/>
  <c r="AS129" i="9"/>
  <c r="AS115" i="9"/>
  <c r="AH115" i="9"/>
  <c r="AH129" i="9"/>
  <c r="CH143" i="9"/>
  <c r="AJ130" i="9"/>
  <c r="AJ8" i="5"/>
  <c r="AJ7" i="4"/>
  <c r="CF142" i="9"/>
  <c r="AT140" i="9"/>
  <c r="CD143" i="9"/>
  <c r="CA129" i="9"/>
  <c r="CA115" i="9"/>
  <c r="CB142" i="9"/>
  <c r="BM143" i="9"/>
  <c r="AZ144" i="9"/>
  <c r="CH139" i="9"/>
  <c r="AN143" i="9"/>
  <c r="BL143" i="9"/>
  <c r="BQ142" i="9"/>
  <c r="CB18" i="9"/>
  <c r="CB6" i="5"/>
  <c r="AU136" i="9"/>
  <c r="BY85" i="6"/>
  <c r="BA78" i="9"/>
  <c r="CA140" i="9"/>
  <c r="AO18" i="9"/>
  <c r="AO6" i="5"/>
  <c r="AO6" i="4"/>
  <c r="U9" i="5"/>
  <c r="CA82" i="6"/>
  <c r="AU10" i="5"/>
  <c r="O10" i="5"/>
  <c r="BL11" i="5"/>
  <c r="BK9" i="5"/>
  <c r="BJ9" i="5"/>
  <c r="AR142" i="9"/>
  <c r="AU78" i="9"/>
  <c r="F9" i="3"/>
  <c r="AE11" i="5"/>
  <c r="AR78" i="9"/>
  <c r="AL18" i="9"/>
  <c r="AL6" i="5"/>
  <c r="AL6" i="4"/>
  <c r="BR86" i="6"/>
  <c r="BJ10" i="5"/>
  <c r="G9" i="5"/>
  <c r="CE143" i="9"/>
  <c r="BL18" i="9"/>
  <c r="BL6" i="4"/>
  <c r="BL6" i="5"/>
  <c r="AQ18" i="9"/>
  <c r="AQ6" i="5"/>
  <c r="AQ6" i="4"/>
  <c r="BI18" i="9"/>
  <c r="BI6" i="5"/>
  <c r="BQ9" i="5"/>
  <c r="BG10" i="5"/>
  <c r="BH11" i="5"/>
  <c r="L11" i="5"/>
  <c r="CD78" i="9"/>
  <c r="AA11" i="5"/>
  <c r="BP9" i="5"/>
  <c r="AH85" i="6"/>
  <c r="AH9" i="5"/>
  <c r="AZ132" i="9"/>
  <c r="AZ18" i="9"/>
  <c r="AZ6" i="5"/>
  <c r="AZ6" i="4"/>
  <c r="BY9" i="5"/>
  <c r="BB85" i="6"/>
  <c r="CG78" i="9"/>
  <c r="CG6" i="4" s="1"/>
  <c r="Y10" i="5"/>
  <c r="AY9" i="5"/>
  <c r="BF10" i="5"/>
  <c r="BB78" i="9"/>
  <c r="CC9" i="5"/>
  <c r="BF144" i="9"/>
  <c r="AP18" i="9"/>
  <c r="AP6" i="5"/>
  <c r="AP6" i="4"/>
  <c r="AF9" i="3"/>
  <c r="BU86" i="6"/>
  <c r="Q11" i="5"/>
  <c r="BB129" i="9"/>
  <c r="CA78" i="9"/>
  <c r="CA132" i="9" s="1"/>
  <c r="CA9" i="5"/>
  <c r="BQ11" i="5"/>
  <c r="H11" i="5"/>
  <c r="AQ78" i="9"/>
  <c r="CB78" i="9"/>
  <c r="BD78" i="9"/>
  <c r="BD132" i="9" s="1"/>
  <c r="BX90" i="6"/>
  <c r="AU11" i="5"/>
  <c r="BJ11" i="5"/>
  <c r="BY86" i="6"/>
  <c r="CD12" i="12"/>
  <c r="CD93" i="12"/>
  <c r="BN12" i="12"/>
  <c r="BN93" i="12"/>
  <c r="AX12" i="12"/>
  <c r="AX93" i="12"/>
  <c r="AH12" i="12"/>
  <c r="BC42" i="12"/>
  <c r="BC97" i="12"/>
  <c r="AM42" i="12"/>
  <c r="AM97" i="12"/>
  <c r="BX96" i="12"/>
  <c r="BX102" i="12"/>
  <c r="AR102" i="12"/>
  <c r="AR96" i="12"/>
  <c r="BQ115" i="9"/>
  <c r="AK129" i="9"/>
  <c r="AK115" i="9"/>
  <c r="BF115" i="9"/>
  <c r="BH130" i="9"/>
  <c r="BH7" i="4"/>
  <c r="BH8" i="5"/>
  <c r="BC143" i="9"/>
  <c r="CB139" i="9"/>
  <c r="AZ136" i="9"/>
  <c r="BZ140" i="9"/>
  <c r="BC129" i="9"/>
  <c r="BC115" i="9"/>
  <c r="CC142" i="9"/>
  <c r="AW142" i="9"/>
  <c r="BT129" i="9"/>
  <c r="BT115" i="9"/>
  <c r="BM78" i="9"/>
  <c r="BT136" i="9"/>
  <c r="AS139" i="9"/>
  <c r="BP130" i="9"/>
  <c r="BP8" i="5"/>
  <c r="BP7" i="4"/>
  <c r="AR144" i="9"/>
  <c r="BD143" i="9"/>
  <c r="AK142" i="9"/>
  <c r="BO18" i="9"/>
  <c r="BO6" i="4"/>
  <c r="BO6" i="5"/>
  <c r="BQ80" i="6"/>
  <c r="BY18" i="9"/>
  <c r="BY6" i="5"/>
  <c r="BS140" i="9"/>
  <c r="AJ6" i="5"/>
  <c r="AJ18" i="9"/>
  <c r="BM144" i="9"/>
  <c r="AO144" i="9"/>
  <c r="K9" i="5"/>
  <c r="BD11" i="5"/>
  <c r="Z8" i="3"/>
  <c r="AZ9" i="5"/>
  <c r="BB9" i="5"/>
  <c r="BQ78" i="9"/>
  <c r="AS78" i="9"/>
  <c r="BS86" i="6"/>
  <c r="F11" i="5"/>
  <c r="AJ78" i="9"/>
  <c r="BJ144" i="9"/>
  <c r="AZ10" i="5"/>
  <c r="BO140" i="9"/>
  <c r="CG18" i="9"/>
  <c r="CG6" i="5"/>
  <c r="BG9" i="5"/>
  <c r="AY10" i="5"/>
  <c r="D11" i="5"/>
  <c r="N11" i="5"/>
  <c r="BE9" i="5"/>
  <c r="Z9" i="5"/>
  <c r="CG90" i="6"/>
  <c r="CG85" i="6" s="1"/>
  <c r="BK11" i="5"/>
  <c r="BO9" i="5"/>
  <c r="BK80" i="6"/>
  <c r="W9" i="5"/>
  <c r="AQ9" i="5"/>
  <c r="J10" i="5"/>
  <c r="X10" i="5"/>
  <c r="I9" i="5"/>
  <c r="BU140" i="9"/>
  <c r="BR136" i="9"/>
  <c r="AL136" i="9"/>
  <c r="CD18" i="9"/>
  <c r="CD6" i="5"/>
  <c r="CD6" i="4"/>
  <c r="BF18" i="9"/>
  <c r="BF6" i="5"/>
  <c r="BV10" i="5"/>
  <c r="BL9" i="5"/>
  <c r="AF9" i="5"/>
  <c r="AL129" i="9"/>
  <c r="AL132" i="9" s="1"/>
  <c r="CE18" i="9"/>
  <c r="CE6" i="5"/>
  <c r="AM9" i="5"/>
  <c r="BI11" i="5"/>
  <c r="BR78" i="9"/>
  <c r="CE78" i="9"/>
  <c r="AT10" i="5"/>
  <c r="AG10" i="5"/>
  <c r="AG39" i="27"/>
  <c r="AC5" i="23"/>
  <c r="AC4" i="23"/>
  <c r="BY23" i="19"/>
  <c r="BY4" i="19"/>
  <c r="AD4" i="22"/>
  <c r="AD5" i="22" s="1"/>
  <c r="BY10" i="4"/>
  <c r="BQ5" i="17"/>
  <c r="BL35" i="17"/>
  <c r="BR34" i="16"/>
  <c r="CB34" i="17"/>
  <c r="BE4" i="15"/>
  <c r="BU4" i="15"/>
  <c r="BY4" i="15"/>
  <c r="BJ98" i="12"/>
  <c r="BV32" i="12"/>
  <c r="BY93" i="12"/>
  <c r="BY12" i="12"/>
  <c r="BI32" i="12"/>
  <c r="BX100" i="12"/>
  <c r="BW97" i="12"/>
  <c r="BW42" i="12"/>
  <c r="AJ32" i="12"/>
  <c r="BI43" i="12"/>
  <c r="AL32" i="12"/>
  <c r="BB24" i="12"/>
  <c r="BK4" i="33"/>
  <c r="BE4" i="33"/>
  <c r="T4" i="33"/>
  <c r="BH29" i="32"/>
  <c r="AT29" i="32"/>
  <c r="BI4" i="32"/>
  <c r="BS39" i="27"/>
  <c r="AS15" i="33"/>
  <c r="AS4" i="33"/>
  <c r="P39" i="27"/>
  <c r="AZ48" i="27"/>
  <c r="BQ15" i="27"/>
  <c r="AP39" i="27"/>
  <c r="CF15" i="27"/>
  <c r="BR39" i="27"/>
  <c r="AW39" i="27"/>
  <c r="CG39" i="27"/>
  <c r="BU39" i="27"/>
  <c r="BC39" i="27"/>
  <c r="AE39" i="27"/>
  <c r="BJ39" i="27"/>
  <c r="AT39" i="27"/>
  <c r="F39" i="27"/>
  <c r="BT39" i="27"/>
  <c r="AJ39" i="27"/>
  <c r="BZ15" i="27"/>
  <c r="AS4" i="24"/>
  <c r="AS5" i="24"/>
  <c r="CH21" i="24"/>
  <c r="CH22" i="24"/>
  <c r="CF4" i="24"/>
  <c r="CF5" i="24"/>
  <c r="AZ4" i="24"/>
  <c r="AZ5" i="24"/>
  <c r="AI21" i="24"/>
  <c r="AI22" i="24"/>
  <c r="BT5" i="24"/>
  <c r="BT4" i="24"/>
  <c r="AN5" i="24"/>
  <c r="AN4" i="24"/>
  <c r="AF22" i="24"/>
  <c r="AD21" i="24"/>
  <c r="CB21" i="24"/>
  <c r="AV22" i="24"/>
  <c r="BG74" i="23"/>
  <c r="AB5" i="23"/>
  <c r="AB4" i="23"/>
  <c r="Z5" i="23"/>
  <c r="BC13" i="15"/>
  <c r="BC17" i="16"/>
  <c r="AY17" i="23"/>
  <c r="AY4" i="23" s="1"/>
  <c r="AK13" i="15"/>
  <c r="AK17" i="16"/>
  <c r="BR8" i="23"/>
  <c r="BC5" i="23"/>
  <c r="BC61" i="23" s="1"/>
  <c r="BE17" i="23"/>
  <c r="BE4" i="23" s="1"/>
  <c r="V4" i="23"/>
  <c r="BE5" i="23"/>
  <c r="BE61" i="23" s="1"/>
  <c r="AF4" i="23"/>
  <c r="CC17" i="23"/>
  <c r="BL17" i="17"/>
  <c r="BL13" i="15"/>
  <c r="BL17" i="16"/>
  <c r="AT17" i="16"/>
  <c r="AT13" i="15"/>
  <c r="CH12" i="4"/>
  <c r="AM24" i="3"/>
  <c r="BI5" i="23"/>
  <c r="BI61" i="23" s="1"/>
  <c r="CG28" i="22"/>
  <c r="CG29" i="22" s="1"/>
  <c r="BA28" i="22"/>
  <c r="BA29" i="22" s="1"/>
  <c r="AQ4" i="19"/>
  <c r="AQ23" i="19"/>
  <c r="BZ17" i="23"/>
  <c r="AA4" i="23"/>
  <c r="AT85" i="23"/>
  <c r="AT27" i="23"/>
  <c r="AT4" i="23" s="1"/>
  <c r="AO85" i="23"/>
  <c r="AO27" i="23"/>
  <c r="BC4" i="22"/>
  <c r="BC5" i="22" s="1"/>
  <c r="BV28" i="22"/>
  <c r="BV29" i="22" s="1"/>
  <c r="BG4" i="19"/>
  <c r="BG23" i="19"/>
  <c r="BM28" i="22"/>
  <c r="BM29" i="22" s="1"/>
  <c r="CA4" i="23"/>
  <c r="CA5" i="23"/>
  <c r="CA61" i="23" s="1"/>
  <c r="CD12" i="4"/>
  <c r="AI24" i="3"/>
  <c r="BZ23" i="19"/>
  <c r="BD4" i="22"/>
  <c r="BD5" i="22" s="1"/>
  <c r="X28" i="22"/>
  <c r="X29" i="22" s="1"/>
  <c r="X4" i="22"/>
  <c r="X5" i="22" s="1"/>
  <c r="BO4" i="22"/>
  <c r="BO5" i="22" s="1"/>
  <c r="AI4" i="22"/>
  <c r="AI5" i="22" s="1"/>
  <c r="BB28" i="22"/>
  <c r="BB29" i="22" s="1"/>
  <c r="BJ4" i="19"/>
  <c r="AS10" i="4"/>
  <c r="BV10" i="4"/>
  <c r="AP10" i="4"/>
  <c r="BK43" i="17"/>
  <c r="BI5" i="17"/>
  <c r="BS4" i="19"/>
  <c r="BS23" i="19"/>
  <c r="BY23" i="17"/>
  <c r="CF4" i="19"/>
  <c r="CF23" i="19"/>
  <c r="BJ4" i="18"/>
  <c r="BI9" i="17"/>
  <c r="BB4" i="19"/>
  <c r="BQ23" i="17"/>
  <c r="BN23" i="17"/>
  <c r="BR23" i="17"/>
  <c r="BO23" i="17"/>
  <c r="CC23" i="16"/>
  <c r="AQ5" i="16"/>
  <c r="CA23" i="16"/>
  <c r="BL23" i="16"/>
  <c r="AH5" i="16"/>
  <c r="BT10" i="4"/>
  <c r="AN10" i="4"/>
  <c r="BP34" i="17"/>
  <c r="AL23" i="16"/>
  <c r="BX9" i="16"/>
  <c r="BX4" i="16" s="1"/>
  <c r="BL5" i="16"/>
  <c r="BA35" i="16"/>
  <c r="BN37" i="17"/>
  <c r="CH35" i="17"/>
  <c r="BJ34" i="16"/>
  <c r="BH23" i="16"/>
  <c r="BV9" i="16"/>
  <c r="CE4" i="15"/>
  <c r="AZ43" i="16"/>
  <c r="BD9" i="16"/>
  <c r="BK5" i="16"/>
  <c r="CF4" i="16"/>
  <c r="CF35" i="16"/>
  <c r="AV9" i="16"/>
  <c r="BI9" i="16"/>
  <c r="BJ4" i="15"/>
  <c r="BQ9" i="16"/>
  <c r="BQ4" i="16" s="1"/>
  <c r="BH35" i="16"/>
  <c r="AO34" i="16"/>
  <c r="AO4" i="15"/>
  <c r="BQ4" i="15"/>
  <c r="BG97" i="12"/>
  <c r="BG42" i="12"/>
  <c r="CE100" i="12"/>
  <c r="BF97" i="12"/>
  <c r="BF42" i="12"/>
  <c r="BD24" i="12"/>
  <c r="BX4" i="15"/>
  <c r="AR4" i="15"/>
  <c r="AW100" i="12"/>
  <c r="AL99" i="12"/>
  <c r="CB97" i="12"/>
  <c r="CB42" i="12"/>
  <c r="AX32" i="12"/>
  <c r="BQ93" i="12"/>
  <c r="BQ12" i="12"/>
  <c r="BK100" i="12"/>
  <c r="BX93" i="12"/>
  <c r="BX12" i="12"/>
  <c r="BH12" i="12"/>
  <c r="BH93" i="12"/>
  <c r="AR12" i="12"/>
  <c r="AR93" i="12"/>
  <c r="CC98" i="12"/>
  <c r="CC42" i="12"/>
  <c r="BM98" i="12"/>
  <c r="BM42" i="12"/>
  <c r="AW98" i="12"/>
  <c r="AW42" i="12"/>
  <c r="CH97" i="12"/>
  <c r="CH42" i="12"/>
  <c r="BR42" i="12"/>
  <c r="BR97" i="12"/>
  <c r="BB42" i="12"/>
  <c r="BB97" i="12"/>
  <c r="AL42" i="12"/>
  <c r="AL97" i="12"/>
  <c r="BW96" i="12"/>
  <c r="BW102" i="12"/>
  <c r="BG102" i="12"/>
  <c r="BG96" i="12"/>
  <c r="AQ102" i="12"/>
  <c r="AQ96" i="12"/>
  <c r="CE23" i="16"/>
  <c r="AY23" i="16"/>
  <c r="BY23" i="16"/>
  <c r="AS23" i="16"/>
  <c r="CD102" i="12"/>
  <c r="BP97" i="12"/>
  <c r="BP42" i="12"/>
  <c r="BU24" i="12"/>
  <c r="BP100" i="12"/>
  <c r="AO99" i="12"/>
  <c r="BO97" i="12"/>
  <c r="BO42" i="12"/>
  <c r="BL102" i="12"/>
  <c r="BN99" i="12"/>
  <c r="BP32" i="12"/>
  <c r="CA102" i="12"/>
  <c r="CD99" i="12"/>
  <c r="BN32" i="12"/>
  <c r="AI94" i="13"/>
  <c r="AI94" i="12"/>
  <c r="AT115" i="9"/>
  <c r="AT129" i="9"/>
  <c r="BR32" i="12"/>
  <c r="BG32" i="12"/>
  <c r="CF144" i="9"/>
  <c r="BG136" i="9"/>
  <c r="AU18" i="9"/>
  <c r="AU6" i="5"/>
  <c r="AU6" i="4"/>
  <c r="CB100" i="12"/>
  <c r="AN100" i="12"/>
  <c r="BQ99" i="12"/>
  <c r="BN98" i="12"/>
  <c r="AX98" i="12"/>
  <c r="AH98" i="12"/>
  <c r="BS42" i="12"/>
  <c r="BS97" i="12"/>
  <c r="AM93" i="12"/>
  <c r="AM12" i="12"/>
  <c r="BH102" i="12"/>
  <c r="BH96" i="12"/>
  <c r="AT139" i="9"/>
  <c r="BM140" i="9"/>
  <c r="CF136" i="9"/>
  <c r="BR140" i="9"/>
  <c r="AL140" i="9"/>
  <c r="AX79" i="9"/>
  <c r="AX7" i="5"/>
  <c r="CA144" i="9"/>
  <c r="BT142" i="9"/>
  <c r="AO79" i="9"/>
  <c r="AO7" i="5"/>
  <c r="AK139" i="9"/>
  <c r="AJ144" i="9"/>
  <c r="BL136" i="9"/>
  <c r="BI142" i="9"/>
  <c r="BI85" i="6"/>
  <c r="AR18" i="9"/>
  <c r="AR6" i="5"/>
  <c r="BA136" i="9"/>
  <c r="CH11" i="5"/>
  <c r="BS10" i="5"/>
  <c r="AM10" i="5"/>
  <c r="G10" i="5"/>
  <c r="AT11" i="5"/>
  <c r="T9" i="5"/>
  <c r="AT9" i="5"/>
  <c r="BX142" i="9"/>
  <c r="BY10" i="5"/>
  <c r="BA144" i="9"/>
  <c r="BX140" i="9"/>
  <c r="AR140" i="9"/>
  <c r="BZ18" i="9"/>
  <c r="BZ6" i="5"/>
  <c r="BB132" i="9"/>
  <c r="BB18" i="9"/>
  <c r="BB6" i="5"/>
  <c r="BB6" i="4"/>
  <c r="AL144" i="9"/>
  <c r="AO10" i="5"/>
  <c r="CC136" i="9"/>
  <c r="AQ140" i="9"/>
  <c r="BA18" i="9"/>
  <c r="BA6" i="5"/>
  <c r="BA6" i="4"/>
  <c r="AK9" i="5"/>
  <c r="AQ10" i="5"/>
  <c r="AZ11" i="5"/>
  <c r="AM78" i="9"/>
  <c r="AM6" i="4" s="1"/>
  <c r="CG10" i="5"/>
  <c r="AU9" i="5"/>
  <c r="CD9" i="5"/>
  <c r="R9" i="5"/>
  <c r="BV90" i="6"/>
  <c r="BV85" i="6" s="1"/>
  <c r="AY11" i="5"/>
  <c r="AS9" i="5"/>
  <c r="AA9" i="5"/>
  <c r="AO9" i="5"/>
  <c r="AX10" i="5"/>
  <c r="BS10" i="4"/>
  <c r="X9" i="3"/>
  <c r="BV86" i="6"/>
  <c r="BV144" i="9"/>
  <c r="AH144" i="9"/>
  <c r="CC82" i="6"/>
  <c r="AG11" i="5"/>
  <c r="BR129" i="9"/>
  <c r="AE9" i="5"/>
  <c r="BA11" i="5"/>
  <c r="BG79" i="9"/>
  <c r="BG7" i="5"/>
  <c r="BT78" i="9"/>
  <c r="BW11" i="5"/>
  <c r="G11" i="5"/>
  <c r="AR9" i="5"/>
  <c r="Q10" i="5"/>
  <c r="BN39" i="27"/>
  <c r="AF39" i="27"/>
  <c r="AM15" i="33"/>
  <c r="AM4" i="33"/>
  <c r="AD39" i="27"/>
  <c r="AQ21" i="24"/>
  <c r="AQ22" i="24"/>
  <c r="BQ5" i="23"/>
  <c r="BQ61" i="23" s="1"/>
  <c r="BQ4" i="23"/>
  <c r="U4" i="22"/>
  <c r="U5" i="22" s="1"/>
  <c r="U28" i="22"/>
  <c r="U29" i="22" s="1"/>
  <c r="CA43" i="17"/>
  <c r="BL23" i="17"/>
  <c r="AJ10" i="4"/>
  <c r="BH9" i="17"/>
  <c r="BT43" i="17"/>
  <c r="CC32" i="12"/>
  <c r="AW32" i="12"/>
  <c r="BA102" i="12"/>
  <c r="BA96" i="12"/>
  <c r="BZ4" i="34"/>
  <c r="AH4" i="33"/>
  <c r="T15" i="33"/>
  <c r="AY39" i="27"/>
  <c r="AK48" i="27"/>
  <c r="BK15" i="27"/>
  <c r="D39" i="27"/>
  <c r="AI48" i="27"/>
  <c r="BI15" i="27"/>
  <c r="AP48" i="27"/>
  <c r="R39" i="27"/>
  <c r="BX15" i="27"/>
  <c r="AW48" i="27"/>
  <c r="Y39" i="27"/>
  <c r="AN48" i="27"/>
  <c r="CD15" i="27"/>
  <c r="BC15" i="33"/>
  <c r="BC4" i="33"/>
  <c r="CE39" i="27"/>
  <c r="AT48" i="27"/>
  <c r="AD15" i="33"/>
  <c r="AD4" i="33"/>
  <c r="BA39" i="27"/>
  <c r="U39" i="27"/>
  <c r="K39" i="27"/>
  <c r="BZ48" i="27"/>
  <c r="AK4" i="24"/>
  <c r="AK5" i="24"/>
  <c r="BZ22" i="24"/>
  <c r="BZ31" i="24"/>
  <c r="BZ14" i="24"/>
  <c r="BZ46" i="6"/>
  <c r="CF21" i="24"/>
  <c r="CF22" i="24"/>
  <c r="AZ21" i="24"/>
  <c r="AZ22" i="24"/>
  <c r="BM21" i="24"/>
  <c r="AE21" i="24"/>
  <c r="AE22" i="24"/>
  <c r="BC22" i="24"/>
  <c r="CA4" i="24"/>
  <c r="CG22" i="24"/>
  <c r="AY74" i="23"/>
  <c r="AL22" i="24"/>
  <c r="CC5" i="23"/>
  <c r="CC61" i="23" s="1"/>
  <c r="CC4" i="23"/>
  <c r="T5" i="23"/>
  <c r="T4" i="23"/>
  <c r="R5" i="23"/>
  <c r="AU13" i="15"/>
  <c r="AU17" i="16"/>
  <c r="AW5" i="23"/>
  <c r="AW61" i="23" s="1"/>
  <c r="AW4" i="23"/>
  <c r="AU5" i="23"/>
  <c r="AU61" i="23" s="1"/>
  <c r="CB65" i="23"/>
  <c r="BG17" i="16"/>
  <c r="BG17" i="17"/>
  <c r="BG13" i="15"/>
  <c r="V5" i="23"/>
  <c r="AA5" i="23"/>
  <c r="BZ12" i="4"/>
  <c r="AE24" i="3"/>
  <c r="BQ74" i="23"/>
  <c r="BQ17" i="23"/>
  <c r="BA5" i="23"/>
  <c r="BA61" i="23" s="1"/>
  <c r="BA4" i="23"/>
  <c r="M4" i="22"/>
  <c r="M5" i="22" s="1"/>
  <c r="M28" i="22"/>
  <c r="M29" i="22" s="1"/>
  <c r="BJ17" i="23"/>
  <c r="BJ4" i="23" s="1"/>
  <c r="AU4" i="22"/>
  <c r="AU5" i="22" s="1"/>
  <c r="BF4" i="22"/>
  <c r="BF5" i="22" s="1"/>
  <c r="BN8" i="23"/>
  <c r="L4" i="22"/>
  <c r="L5" i="22" s="1"/>
  <c r="BS28" i="22"/>
  <c r="BS29" i="22" s="1"/>
  <c r="AO23" i="19"/>
  <c r="BB4" i="22"/>
  <c r="BB5" i="22" s="1"/>
  <c r="V28" i="22"/>
  <c r="V29" i="22" s="1"/>
  <c r="V4" i="22"/>
  <c r="V5" i="22" s="1"/>
  <c r="AN23" i="19"/>
  <c r="BU10" i="4"/>
  <c r="AO10" i="4"/>
  <c r="BE4" i="19"/>
  <c r="BE23" i="19"/>
  <c r="BI23" i="17"/>
  <c r="BV23" i="17"/>
  <c r="BN23" i="19"/>
  <c r="BN4" i="19"/>
  <c r="AP4" i="19"/>
  <c r="AP23" i="19"/>
  <c r="BX4" i="19"/>
  <c r="BX23" i="19"/>
  <c r="AT4" i="18"/>
  <c r="CC5" i="17"/>
  <c r="BH10" i="4"/>
  <c r="BU23" i="16"/>
  <c r="AI5" i="16"/>
  <c r="BS23" i="16"/>
  <c r="BD23" i="16"/>
  <c r="BS35" i="17"/>
  <c r="BP9" i="16"/>
  <c r="BD5" i="16"/>
  <c r="AS35" i="16"/>
  <c r="BG35" i="17"/>
  <c r="BB34" i="16"/>
  <c r="CF9" i="17"/>
  <c r="CH9" i="17"/>
  <c r="CD5" i="17"/>
  <c r="AR23" i="16"/>
  <c r="BN9" i="16"/>
  <c r="BW4" i="15"/>
  <c r="BO9" i="17"/>
  <c r="BE34" i="16"/>
  <c r="BD4" i="15"/>
  <c r="BI4" i="15"/>
  <c r="CC9" i="16"/>
  <c r="AW9" i="16"/>
  <c r="BO9" i="16"/>
  <c r="AY42" i="12"/>
  <c r="AY97" i="12"/>
  <c r="BW100" i="12"/>
  <c r="AX97" i="12"/>
  <c r="AX42" i="12"/>
  <c r="CB93" i="12"/>
  <c r="CB12" i="12"/>
  <c r="BV4" i="15"/>
  <c r="AO100" i="12"/>
  <c r="CE98" i="12"/>
  <c r="BT97" i="12"/>
  <c r="BT42" i="12"/>
  <c r="AP32" i="12"/>
  <c r="BI93" i="12"/>
  <c r="BI103" i="12" s="1"/>
  <c r="BI12" i="12"/>
  <c r="AM100" i="12"/>
  <c r="BX99" i="12"/>
  <c r="BH99" i="12"/>
  <c r="AR99" i="12"/>
  <c r="CH93" i="12"/>
  <c r="CH12" i="12"/>
  <c r="BR93" i="12"/>
  <c r="BR12" i="12"/>
  <c r="BB93" i="12"/>
  <c r="BB12" i="12"/>
  <c r="AL93" i="12"/>
  <c r="AL12" i="12"/>
  <c r="BK102" i="12"/>
  <c r="AZ42" i="12"/>
  <c r="BM24" i="12"/>
  <c r="BH100" i="12"/>
  <c r="CH98" i="12"/>
  <c r="AQ42" i="12"/>
  <c r="AQ97" i="12"/>
  <c r="BC24" i="12"/>
  <c r="BL24" i="12"/>
  <c r="BN43" i="12"/>
  <c r="BN103" i="12"/>
  <c r="BF32" i="12"/>
  <c r="BX78" i="9"/>
  <c r="AJ42" i="12"/>
  <c r="BU32" i="12"/>
  <c r="AO32" i="12"/>
  <c r="CE32" i="12"/>
  <c r="AY32" i="12"/>
  <c r="AS96" i="12"/>
  <c r="AS102" i="12"/>
  <c r="BX144" i="9"/>
  <c r="CE144" i="9"/>
  <c r="AY136" i="9"/>
  <c r="AM132" i="9"/>
  <c r="AM18" i="9"/>
  <c r="AM6" i="5"/>
  <c r="BH24" i="12"/>
  <c r="BQ24" i="12"/>
  <c r="BD100" i="12"/>
  <c r="AS99" i="12"/>
  <c r="CD98" i="12"/>
  <c r="BS93" i="12"/>
  <c r="BS12" i="12"/>
  <c r="BC93" i="12"/>
  <c r="BC12" i="12"/>
  <c r="CD115" i="9"/>
  <c r="CD129" i="9"/>
  <c r="CD132" i="9" s="1"/>
  <c r="AX115" i="9"/>
  <c r="AT143" i="9"/>
  <c r="BX136" i="9"/>
  <c r="AR136" i="9"/>
  <c r="AV6" i="4"/>
  <c r="AV18" i="9"/>
  <c r="AV6" i="5"/>
  <c r="BS144" i="9"/>
  <c r="AU143" i="9"/>
  <c r="AU129" i="9"/>
  <c r="AU132" i="9" s="1"/>
  <c r="AU115" i="9"/>
  <c r="CC143" i="9"/>
  <c r="CB143" i="9"/>
  <c r="AM136" i="9"/>
  <c r="BA85" i="6"/>
  <c r="AZ142" i="9"/>
  <c r="AS136" i="9"/>
  <c r="BK140" i="9"/>
  <c r="CF18" i="9"/>
  <c r="CF6" i="5"/>
  <c r="CC18" i="9"/>
  <c r="CC6" i="5"/>
  <c r="BE144" i="9"/>
  <c r="AI11" i="5"/>
  <c r="BT80" i="6"/>
  <c r="AV11" i="5"/>
  <c r="BZ10" i="5"/>
  <c r="AL9" i="5"/>
  <c r="CG144" i="9"/>
  <c r="BQ18" i="9"/>
  <c r="BQ6" i="5"/>
  <c r="BQ6" i="4"/>
  <c r="BA10" i="5"/>
  <c r="BI136" i="9"/>
  <c r="CD136" i="9"/>
  <c r="BZ144" i="9"/>
  <c r="AD10" i="5"/>
  <c r="BF85" i="6"/>
  <c r="BW143" i="9"/>
  <c r="BU136" i="9"/>
  <c r="AO136" i="9"/>
  <c r="BY144" i="9"/>
  <c r="BO11" i="5"/>
  <c r="E9" i="5"/>
  <c r="AG8" i="3"/>
  <c r="AI10" i="5"/>
  <c r="CF11" i="5"/>
  <c r="BK129" i="9"/>
  <c r="BH10" i="5"/>
  <c r="AJ9" i="5"/>
  <c r="BV9" i="5"/>
  <c r="J9" i="5"/>
  <c r="AD9" i="3"/>
  <c r="AL11" i="5"/>
  <c r="AI9" i="5"/>
  <c r="AC8" i="3"/>
  <c r="S9" i="5"/>
  <c r="Q9" i="5"/>
  <c r="H10" i="5"/>
  <c r="BW10" i="4"/>
  <c r="AB9" i="3"/>
  <c r="CE11" i="5"/>
  <c r="AO140" i="9"/>
  <c r="BJ136" i="9"/>
  <c r="CB140" i="9"/>
  <c r="AX144" i="9"/>
  <c r="AH132" i="9"/>
  <c r="AH18" i="9"/>
  <c r="AH6" i="5"/>
  <c r="AH6" i="4"/>
  <c r="AF10" i="5"/>
  <c r="BX9" i="5"/>
  <c r="BD9" i="5"/>
  <c r="X9" i="5"/>
  <c r="CC11" i="5"/>
  <c r="BM11" i="5"/>
  <c r="AW11" i="5"/>
  <c r="I11" i="5"/>
  <c r="O9" i="5"/>
  <c r="AS11" i="5"/>
  <c r="CB10" i="5"/>
  <c r="AM142" i="9"/>
  <c r="BJ78" i="9"/>
  <c r="AI78" i="9"/>
  <c r="AI6" i="4" s="1"/>
  <c r="AV78" i="9"/>
  <c r="BE10" i="5"/>
  <c r="BP90" i="6"/>
  <c r="AP85" i="6"/>
  <c r="I10" i="5"/>
  <c r="CB39" i="27"/>
  <c r="I39" i="27"/>
  <c r="BH21" i="24"/>
  <c r="BH22" i="24"/>
  <c r="AD4" i="23"/>
  <c r="AD5" i="23"/>
  <c r="AJ5" i="23"/>
  <c r="AJ61" i="23" s="1"/>
  <c r="AJ4" i="23"/>
  <c r="BK17" i="17"/>
  <c r="BK13" i="15"/>
  <c r="BK17" i="16"/>
  <c r="BI23" i="19"/>
  <c r="BI4" i="19"/>
  <c r="BP5" i="23"/>
  <c r="BP61" i="23" s="1"/>
  <c r="BP4" i="23"/>
  <c r="BJ4" i="22"/>
  <c r="BJ5" i="22" s="1"/>
  <c r="CC26" i="34"/>
  <c r="CC4" i="34"/>
  <c r="AW10" i="4"/>
  <c r="BQ9" i="17"/>
  <c r="BT23" i="16"/>
  <c r="AP5" i="16"/>
  <c r="AT23" i="16"/>
  <c r="CF9" i="16"/>
  <c r="BT5" i="16"/>
  <c r="BI35" i="16"/>
  <c r="BJ9" i="17"/>
  <c r="BP23" i="16"/>
  <c r="CD9" i="16"/>
  <c r="BR20" i="15"/>
  <c r="AW99" i="12"/>
  <c r="AR42" i="12"/>
  <c r="AR97" i="12"/>
  <c r="AI115" i="9"/>
  <c r="AI129" i="9"/>
  <c r="BO136" i="9"/>
  <c r="BK6" i="5"/>
  <c r="BK18" i="9"/>
  <c r="AX4" i="33"/>
  <c r="BK29" i="32"/>
  <c r="AI39" i="27"/>
  <c r="BF39" i="27"/>
  <c r="BH15" i="27"/>
  <c r="CA39" i="27"/>
  <c r="CE15" i="27"/>
  <c r="BY39" i="27"/>
  <c r="BV15" i="27"/>
  <c r="AU39" i="27"/>
  <c r="BP15" i="27"/>
  <c r="BW39" i="27"/>
  <c r="AT15" i="33"/>
  <c r="AT4" i="33"/>
  <c r="V39" i="27"/>
  <c r="F15" i="33"/>
  <c r="F4" i="33"/>
  <c r="CB15" i="27"/>
  <c r="CC5" i="24"/>
  <c r="CC4" i="24"/>
  <c r="BR21" i="24"/>
  <c r="BR22" i="24"/>
  <c r="BX4" i="24"/>
  <c r="BX5" i="24"/>
  <c r="CE21" i="24"/>
  <c r="CE22" i="24"/>
  <c r="BL5" i="24"/>
  <c r="BL4" i="24"/>
  <c r="BF17" i="17"/>
  <c r="BF17" i="16"/>
  <c r="BF13" i="15"/>
  <c r="AX85" i="23"/>
  <c r="AX27" i="23"/>
  <c r="AX4" i="23" s="1"/>
  <c r="CH17" i="23"/>
  <c r="CH4" i="23" s="1"/>
  <c r="BU5" i="23"/>
  <c r="BU61" i="23" s="1"/>
  <c r="L5" i="23"/>
  <c r="L4" i="23"/>
  <c r="AM13" i="15"/>
  <c r="AM17" i="16"/>
  <c r="AO5" i="23"/>
  <c r="AO61" i="23" s="1"/>
  <c r="AO4" i="23"/>
  <c r="AM5" i="23"/>
  <c r="AM61" i="23" s="1"/>
  <c r="BT65" i="23"/>
  <c r="CB4" i="23"/>
  <c r="CB5" i="23"/>
  <c r="CB61" i="23" s="1"/>
  <c r="AI17" i="16"/>
  <c r="AI13" i="15"/>
  <c r="BU74" i="23"/>
  <c r="BU17" i="23"/>
  <c r="BU4" i="23" s="1"/>
  <c r="U5" i="23"/>
  <c r="U4" i="23"/>
  <c r="BD4" i="23"/>
  <c r="BY28" i="22"/>
  <c r="BY29" i="22" s="1"/>
  <c r="AT23" i="19"/>
  <c r="AT4" i="19"/>
  <c r="AY28" i="22"/>
  <c r="AY29" i="22" s="1"/>
  <c r="S4" i="23"/>
  <c r="AM4" i="22"/>
  <c r="AM5" i="22" s="1"/>
  <c r="Z4" i="22"/>
  <c r="Z5" i="22" s="1"/>
  <c r="Z28" i="22"/>
  <c r="Z29" i="22" s="1"/>
  <c r="CG23" i="19"/>
  <c r="CG4" i="19"/>
  <c r="CA12" i="4"/>
  <c r="AF24" i="3"/>
  <c r="AV4" i="22"/>
  <c r="AV5" i="22" s="1"/>
  <c r="P28" i="22"/>
  <c r="P29" i="22" s="1"/>
  <c r="P4" i="22"/>
  <c r="P5" i="22" s="1"/>
  <c r="BG4" i="22"/>
  <c r="BG5" i="22" s="1"/>
  <c r="AT4" i="22"/>
  <c r="AT5" i="22" s="1"/>
  <c r="N28" i="22"/>
  <c r="N29" i="22" s="1"/>
  <c r="N4" i="22"/>
  <c r="N5" i="22" s="1"/>
  <c r="AK10" i="4"/>
  <c r="BN10" i="4"/>
  <c r="AH10" i="4"/>
  <c r="CH10" i="4"/>
  <c r="CC9" i="17"/>
  <c r="BC23" i="19"/>
  <c r="BC4" i="19"/>
  <c r="BF43" i="17"/>
  <c r="BP4" i="19"/>
  <c r="BP23" i="19"/>
  <c r="BO10" i="4"/>
  <c r="CF23" i="17"/>
  <c r="BU5" i="17"/>
  <c r="BJ23" i="17"/>
  <c r="BG23" i="17"/>
  <c r="CA35" i="17"/>
  <c r="BM23" i="16"/>
  <c r="BK23" i="16"/>
  <c r="AV23" i="16"/>
  <c r="CD5" i="16"/>
  <c r="BL10" i="4"/>
  <c r="BU64" i="17"/>
  <c r="CH23" i="16"/>
  <c r="BH9" i="16"/>
  <c r="AV5" i="16"/>
  <c r="AK35" i="16"/>
  <c r="BR35" i="17"/>
  <c r="AT34" i="16"/>
  <c r="AJ23" i="16"/>
  <c r="BO4" i="15"/>
  <c r="BF43" i="16"/>
  <c r="BC5" i="16"/>
  <c r="BP35" i="16"/>
  <c r="AN9" i="16"/>
  <c r="AR35" i="16"/>
  <c r="BY9" i="16"/>
  <c r="AV96" i="12"/>
  <c r="AV102" i="12"/>
  <c r="CB99" i="12"/>
  <c r="AP42" i="12"/>
  <c r="AP97" i="12"/>
  <c r="BT93" i="12"/>
  <c r="BT12" i="12"/>
  <c r="BP4" i="15"/>
  <c r="AJ4" i="15"/>
  <c r="CH99" i="12"/>
  <c r="BW98" i="12"/>
  <c r="BL97" i="12"/>
  <c r="BL42" i="12"/>
  <c r="AH32" i="12"/>
  <c r="BA93" i="12"/>
  <c r="BA12" i="12"/>
  <c r="CA100" i="12"/>
  <c r="CC93" i="12"/>
  <c r="CC12" i="12"/>
  <c r="BM12" i="12"/>
  <c r="BM93" i="12"/>
  <c r="AW12" i="12"/>
  <c r="AW93" i="12"/>
  <c r="BW23" i="16"/>
  <c r="AQ23" i="16"/>
  <c r="BQ23" i="16"/>
  <c r="AK23" i="16"/>
  <c r="AM98" i="12"/>
  <c r="BN102" i="12"/>
  <c r="AK100" i="12"/>
  <c r="AS43" i="12"/>
  <c r="CE94" i="13"/>
  <c r="CE94" i="12"/>
  <c r="AZ100" i="12"/>
  <c r="BZ98" i="12"/>
  <c r="AI97" i="12"/>
  <c r="AI42" i="12"/>
  <c r="BH32" i="12"/>
  <c r="BB96" i="12"/>
  <c r="BB102" i="12"/>
  <c r="BP79" i="9"/>
  <c r="BP7" i="5"/>
  <c r="BJ32" i="12"/>
  <c r="BP144" i="9"/>
  <c r="BN139" i="9"/>
  <c r="CE115" i="9"/>
  <c r="CE129" i="9"/>
  <c r="CE132" i="9" s="1"/>
  <c r="CE139" i="9"/>
  <c r="BW144" i="9"/>
  <c r="AQ136" i="9"/>
  <c r="CC115" i="9"/>
  <c r="CC129" i="9"/>
  <c r="BQ140" i="9"/>
  <c r="CB144" i="9"/>
  <c r="BD136" i="9"/>
  <c r="BI115" i="9"/>
  <c r="AQ139" i="9"/>
  <c r="BJ140" i="9"/>
  <c r="AI18" i="9"/>
  <c r="AI6" i="5"/>
  <c r="BK144" i="9"/>
  <c r="BE140" i="9"/>
  <c r="BX130" i="9"/>
  <c r="BX8" i="5"/>
  <c r="BX9" i="4"/>
  <c r="BX7" i="4"/>
  <c r="CC78" i="9"/>
  <c r="BE79" i="9"/>
  <c r="BE7" i="5"/>
  <c r="AN136" i="9"/>
  <c r="AR129" i="9"/>
  <c r="AV143" i="9"/>
  <c r="CG142" i="9"/>
  <c r="BK136" i="9"/>
  <c r="AY144" i="9"/>
  <c r="AS85" i="6"/>
  <c r="CC144" i="9"/>
  <c r="V11" i="5"/>
  <c r="BJ85" i="6"/>
  <c r="BK10" i="5"/>
  <c r="AE10" i="5"/>
  <c r="CB11" i="5"/>
  <c r="BX132" i="9"/>
  <c r="BX18" i="9"/>
  <c r="BX6" i="4"/>
  <c r="BX6" i="5"/>
  <c r="BM10" i="5"/>
  <c r="BS85" i="6"/>
  <c r="AD9" i="5"/>
  <c r="BP142" i="9"/>
  <c r="BI78" i="9"/>
  <c r="AK78" i="9"/>
  <c r="AK6" i="4" s="1"/>
  <c r="AK18" i="9"/>
  <c r="AK6" i="5"/>
  <c r="AK8" i="3"/>
  <c r="BI9" i="5"/>
  <c r="AN129" i="9"/>
  <c r="BV136" i="9"/>
  <c r="AP136" i="9"/>
  <c r="AJ140" i="9"/>
  <c r="BB144" i="9"/>
  <c r="BS9" i="5"/>
  <c r="AU85" i="6"/>
  <c r="BG132" i="9"/>
  <c r="BG18" i="9"/>
  <c r="BG6" i="5"/>
  <c r="BG6" i="4"/>
  <c r="AI140" i="9"/>
  <c r="AS132" i="9"/>
  <c r="AS18" i="9"/>
  <c r="AS6" i="5"/>
  <c r="AS6" i="4"/>
  <c r="AP11" i="5"/>
  <c r="AA10" i="5"/>
  <c r="AR11" i="5"/>
  <c r="AW10" i="5"/>
  <c r="Y9" i="5"/>
  <c r="BN9" i="5"/>
  <c r="S9" i="3"/>
  <c r="Z11" i="5"/>
  <c r="M9" i="5"/>
  <c r="BX80" i="6"/>
  <c r="AX85" i="6"/>
  <c r="AP10" i="5"/>
  <c r="W11" i="5"/>
  <c r="BG11" i="5"/>
  <c r="BV18" i="9"/>
  <c r="BV6" i="5"/>
  <c r="BV6" i="4"/>
  <c r="AX18" i="9"/>
  <c r="AX6" i="5"/>
  <c r="AX6" i="4"/>
  <c r="BM18" i="9"/>
  <c r="BM6" i="5"/>
  <c r="BM6" i="4"/>
  <c r="W9" i="3"/>
  <c r="CC86" i="6"/>
  <c r="BV11" i="5"/>
  <c r="AC11" i="5"/>
  <c r="BC9" i="5"/>
  <c r="T9" i="3"/>
  <c r="BY15" i="27"/>
  <c r="BR15" i="33"/>
  <c r="BR4" i="33"/>
  <c r="BI39" i="27"/>
  <c r="BK4" i="22"/>
  <c r="BK5" i="22" s="1"/>
  <c r="AI10" i="4"/>
  <c r="BW9" i="16"/>
  <c r="AK32" i="12"/>
  <c r="CC102" i="12"/>
  <c r="BK24" i="12"/>
  <c r="CA4" i="34"/>
  <c r="CA26" i="34"/>
  <c r="AO4" i="33"/>
  <c r="S39" i="27"/>
  <c r="CD39" i="27"/>
  <c r="AB39" i="27"/>
  <c r="AH39" i="27"/>
  <c r="L39" i="27"/>
  <c r="BM39" i="27"/>
  <c r="AO39" i="27"/>
  <c r="BW15" i="27"/>
  <c r="BN15" i="27"/>
  <c r="AU48" i="27"/>
  <c r="W39" i="27"/>
  <c r="T39" i="27"/>
  <c r="AL48" i="27"/>
  <c r="AS39" i="27"/>
  <c r="BG39" i="27"/>
  <c r="BR15" i="27"/>
  <c r="CG4" i="24"/>
  <c r="CG5" i="24"/>
  <c r="BU5" i="24"/>
  <c r="BU4" i="24"/>
  <c r="BJ21" i="24"/>
  <c r="BJ22" i="24"/>
  <c r="AA21" i="24"/>
  <c r="AA22" i="24"/>
  <c r="BX21" i="24"/>
  <c r="BX22" i="24"/>
  <c r="AH22" i="24"/>
  <c r="AH21" i="24"/>
  <c r="BV21" i="24"/>
  <c r="CD14" i="24"/>
  <c r="CD31" i="24"/>
  <c r="CD46" i="6"/>
  <c r="BE21" i="24"/>
  <c r="CA22" i="24"/>
  <c r="AP21" i="24"/>
  <c r="AX17" i="16"/>
  <c r="AX13" i="15"/>
  <c r="AP85" i="23"/>
  <c r="AP27" i="23"/>
  <c r="AP4" i="23" s="1"/>
  <c r="BR17" i="23"/>
  <c r="BM5" i="23"/>
  <c r="BM61" i="23" s="1"/>
  <c r="BM4" i="23"/>
  <c r="D5" i="23"/>
  <c r="D4" i="23"/>
  <c r="AG5" i="23"/>
  <c r="AG4" i="23"/>
  <c r="AE5" i="23"/>
  <c r="Z4" i="23"/>
  <c r="P4" i="23"/>
  <c r="AR27" i="23"/>
  <c r="AR4" i="23" s="1"/>
  <c r="AL17" i="16"/>
  <c r="AL13" i="15"/>
  <c r="AJ27" i="23"/>
  <c r="BI74" i="23"/>
  <c r="BI17" i="23"/>
  <c r="BI4" i="23" s="1"/>
  <c r="M5" i="23"/>
  <c r="M4" i="23"/>
  <c r="H4" i="23"/>
  <c r="E4" i="22"/>
  <c r="E5" i="22" s="1"/>
  <c r="E28" i="22"/>
  <c r="E29" i="22" s="1"/>
  <c r="BA23" i="19"/>
  <c r="BA4" i="19"/>
  <c r="BJ74" i="23"/>
  <c r="AL85" i="23"/>
  <c r="AL27" i="23"/>
  <c r="AL4" i="23" s="1"/>
  <c r="AE4" i="22"/>
  <c r="AE5" i="22" s="1"/>
  <c r="CA10" i="4"/>
  <c r="BO4" i="19"/>
  <c r="BO23" i="19"/>
  <c r="CF8" i="23"/>
  <c r="BS4" i="23"/>
  <c r="BS5" i="23"/>
  <c r="BS61" i="23" s="1"/>
  <c r="BD28" i="22"/>
  <c r="BD29" i="22" s="1"/>
  <c r="AM28" i="22"/>
  <c r="AM29" i="22" s="1"/>
  <c r="AL4" i="19"/>
  <c r="BZ28" i="22"/>
  <c r="BZ29" i="22" s="1"/>
  <c r="AT28" i="22"/>
  <c r="AT29" i="22" s="1"/>
  <c r="BZ5" i="17"/>
  <c r="AV4" i="19"/>
  <c r="BM10" i="4"/>
  <c r="BU9" i="17"/>
  <c r="BU23" i="19"/>
  <c r="BU4" i="19"/>
  <c r="CC23" i="17"/>
  <c r="CA9" i="17"/>
  <c r="CA4" i="17" s="1"/>
  <c r="AZ4" i="19"/>
  <c r="AZ23" i="19"/>
  <c r="BX23" i="17"/>
  <c r="BM5" i="17"/>
  <c r="AZ10" i="4"/>
  <c r="BE23" i="16"/>
  <c r="CE5" i="16"/>
  <c r="BC23" i="16"/>
  <c r="AN23" i="16"/>
  <c r="CH9" i="16"/>
  <c r="BV5" i="16"/>
  <c r="BZ23" i="16"/>
  <c r="AZ9" i="16"/>
  <c r="AN5" i="16"/>
  <c r="AL34" i="16"/>
  <c r="BX9" i="17"/>
  <c r="BZ9" i="17"/>
  <c r="BV5" i="17"/>
  <c r="BK35" i="17"/>
  <c r="CC34" i="16"/>
  <c r="AV20" i="15"/>
  <c r="BU9" i="16"/>
  <c r="AO9" i="16"/>
  <c r="CF100" i="12"/>
  <c r="AN102" i="12"/>
  <c r="AN96" i="12"/>
  <c r="BT99" i="12"/>
  <c r="AU96" i="12"/>
  <c r="AU102" i="12"/>
  <c r="BL93" i="12"/>
  <c r="BL12" i="12"/>
  <c r="BN4" i="15"/>
  <c r="BY102" i="12"/>
  <c r="BZ99" i="12"/>
  <c r="BO98" i="12"/>
  <c r="BD97" i="12"/>
  <c r="BD42" i="12"/>
  <c r="BI24" i="12"/>
  <c r="AS93" i="12"/>
  <c r="AS12" i="12"/>
  <c r="BP24" i="12"/>
  <c r="BX42" i="12"/>
  <c r="BC100" i="12"/>
  <c r="AW102" i="12"/>
  <c r="BG94" i="13"/>
  <c r="BG94" i="12"/>
  <c r="BQ42" i="12"/>
  <c r="AR100" i="12"/>
  <c r="BB98" i="12"/>
  <c r="BD102" i="12"/>
  <c r="BC98" i="12"/>
  <c r="BK32" i="12"/>
  <c r="AZ32" i="12"/>
  <c r="AT96" i="12"/>
  <c r="AT102" i="12"/>
  <c r="BR24" i="12"/>
  <c r="CD103" i="12"/>
  <c r="CD43" i="12"/>
  <c r="BS98" i="12"/>
  <c r="BV102" i="12"/>
  <c r="BS136" i="9"/>
  <c r="BH42" i="12"/>
  <c r="BM32" i="12"/>
  <c r="AQ32" i="12"/>
  <c r="AK96" i="12"/>
  <c r="AK102" i="12"/>
  <c r="BW115" i="9"/>
  <c r="BW129" i="9"/>
  <c r="BO144" i="9"/>
  <c r="BY42" i="12"/>
  <c r="BM129" i="9"/>
  <c r="BM132" i="9" s="1"/>
  <c r="BM115" i="9"/>
  <c r="BE24" i="12"/>
  <c r="BI140" i="9"/>
  <c r="BT100" i="12"/>
  <c r="CG99" i="12"/>
  <c r="BI99" i="12"/>
  <c r="BV12" i="12"/>
  <c r="BV93" i="12"/>
  <c r="BF12" i="12"/>
  <c r="BF93" i="12"/>
  <c r="AP12" i="12"/>
  <c r="AP93" i="12"/>
  <c r="CA42" i="12"/>
  <c r="CA97" i="12"/>
  <c r="AU42" i="12"/>
  <c r="AU97" i="12"/>
  <c r="CF96" i="12"/>
  <c r="CF102" i="12"/>
  <c r="BP102" i="12"/>
  <c r="BP96" i="12"/>
  <c r="AJ96" i="12"/>
  <c r="AJ102" i="12"/>
  <c r="AV144" i="9"/>
  <c r="CG115" i="9"/>
  <c r="BA115" i="9"/>
  <c r="BV115" i="9"/>
  <c r="AP115" i="9"/>
  <c r="AM130" i="9"/>
  <c r="AM7" i="4"/>
  <c r="AM8" i="5"/>
  <c r="AM9" i="4"/>
  <c r="AW139" i="9"/>
  <c r="BU115" i="9"/>
  <c r="BK78" i="9"/>
  <c r="BP136" i="9"/>
  <c r="BC144" i="9"/>
  <c r="AZ129" i="9"/>
  <c r="BD142" i="9"/>
  <c r="BV79" i="9"/>
  <c r="BV7" i="5"/>
  <c r="BL144" i="9"/>
  <c r="BS115" i="9"/>
  <c r="CG139" i="9"/>
  <c r="CA139" i="9"/>
  <c r="AH140" i="9"/>
  <c r="BD144" i="9"/>
  <c r="BA142" i="9"/>
  <c r="AQ144" i="9"/>
  <c r="BF139" i="9"/>
  <c r="BY136" i="9"/>
  <c r="BC140" i="9"/>
  <c r="BP132" i="9"/>
  <c r="BP6" i="4"/>
  <c r="BP18" i="9"/>
  <c r="BP6" i="5"/>
  <c r="AW18" i="9"/>
  <c r="AW6" i="5"/>
  <c r="AW6" i="4"/>
  <c r="CG9" i="5"/>
  <c r="AY85" i="6"/>
  <c r="CB86" i="6"/>
  <c r="AN11" i="5"/>
  <c r="AN132" i="9"/>
  <c r="AN18" i="9"/>
  <c r="AN6" i="5"/>
  <c r="BB10" i="5"/>
  <c r="BH85" i="6"/>
  <c r="CH9" i="5"/>
  <c r="V9" i="5"/>
  <c r="BQ90" i="6"/>
  <c r="W8" i="3"/>
  <c r="AC9" i="5"/>
  <c r="CF78" i="9"/>
  <c r="CF6" i="4" s="1"/>
  <c r="BR132" i="9"/>
  <c r="BR18" i="9"/>
  <c r="BR6" i="5"/>
  <c r="BR6" i="4"/>
  <c r="AT18" i="9"/>
  <c r="AT6" i="5"/>
  <c r="AT6" i="4"/>
  <c r="AQ11" i="5"/>
  <c r="BH9" i="5"/>
  <c r="AJ85" i="6"/>
  <c r="CF10" i="5"/>
  <c r="BM136" i="9"/>
  <c r="BG140" i="9"/>
  <c r="BT18" i="9"/>
  <c r="BT6" i="4"/>
  <c r="BT6" i="5"/>
  <c r="BQ144" i="9"/>
  <c r="AS144" i="9"/>
  <c r="O11" i="5"/>
  <c r="CE10" i="5"/>
  <c r="S10" i="5"/>
  <c r="BX11" i="5"/>
  <c r="AJ11" i="5"/>
  <c r="AP143" i="9"/>
  <c r="AL10" i="5"/>
  <c r="D9" i="5"/>
  <c r="BF9" i="5"/>
  <c r="AH78" i="9"/>
  <c r="CH80" i="6"/>
  <c r="AR85" i="6"/>
  <c r="G9" i="3"/>
  <c r="N10" i="5"/>
  <c r="S11" i="5"/>
  <c r="CH136" i="9"/>
  <c r="BB136" i="9"/>
  <c r="BT140" i="9"/>
  <c r="AN140" i="9"/>
  <c r="BN144" i="9"/>
  <c r="K11" i="5"/>
  <c r="BU9" i="5"/>
  <c r="BE18" i="9"/>
  <c r="BE6" i="4"/>
  <c r="BE6" i="5"/>
  <c r="CB9" i="5"/>
  <c r="AV9" i="5"/>
  <c r="P9" i="5"/>
  <c r="Y11" i="5"/>
  <c r="BJ129" i="9"/>
  <c r="BG129" i="9"/>
  <c r="J11" i="5"/>
  <c r="U11" i="5"/>
  <c r="P11" i="5"/>
  <c r="O9" i="3"/>
  <c r="AV10" i="5"/>
  <c r="CH78" i="9"/>
  <c r="AT78" i="9"/>
  <c r="BW78" i="9"/>
  <c r="BW132" i="9" s="1"/>
  <c r="BL78" i="9"/>
  <c r="BL132" i="9" s="1"/>
  <c r="AN78" i="9"/>
  <c r="CF90" i="6"/>
  <c r="CF10" i="4" s="1"/>
  <c r="BN10" i="5"/>
  <c r="X39" i="27"/>
  <c r="BM15" i="27"/>
  <c r="AC39" i="27"/>
  <c r="BA4" i="24"/>
  <c r="BA5" i="24"/>
  <c r="AS13" i="15"/>
  <c r="AS17" i="16"/>
  <c r="BZ4" i="23"/>
  <c r="BZ5" i="23"/>
  <c r="BZ61" i="23" s="1"/>
  <c r="AQ17" i="16"/>
  <c r="AQ13" i="15"/>
  <c r="AQ4" i="23"/>
  <c r="BY74" i="23"/>
  <c r="BY17" i="23"/>
  <c r="BY4" i="23" s="1"/>
  <c r="AY5" i="16"/>
  <c r="CE35" i="17"/>
  <c r="BF5" i="17"/>
  <c r="BE9" i="16"/>
  <c r="BM20" i="15"/>
  <c r="BA98" i="12"/>
  <c r="CD4" i="15"/>
  <c r="BE100" i="12"/>
  <c r="AT99" i="12"/>
  <c r="AI98" i="12"/>
  <c r="BC32" i="12"/>
  <c r="BO24" i="12"/>
  <c r="BZ115" i="9"/>
  <c r="BZ129" i="9"/>
  <c r="BZ132" i="9" s="1"/>
  <c r="AX15" i="33"/>
  <c r="BP4" i="33"/>
  <c r="AJ4" i="33"/>
  <c r="N4" i="33"/>
  <c r="BC4" i="32"/>
  <c r="AX4" i="32"/>
  <c r="BN17" i="31"/>
  <c r="E39" i="27"/>
  <c r="AJ48" i="27"/>
  <c r="AH48" i="27"/>
  <c r="J39" i="27"/>
  <c r="CH39" i="27"/>
  <c r="AO48" i="27"/>
  <c r="Q39" i="27"/>
  <c r="BX39" i="27"/>
  <c r="BQ39" i="27"/>
  <c r="BS15" i="33"/>
  <c r="BS4" i="33"/>
  <c r="W15" i="33"/>
  <c r="W4" i="33"/>
  <c r="G39" i="27"/>
  <c r="BO39" i="27"/>
  <c r="BB48" i="27"/>
  <c r="V15" i="33"/>
  <c r="V4" i="33"/>
  <c r="M39" i="27"/>
  <c r="CA15" i="27"/>
  <c r="BY4" i="24"/>
  <c r="BY5" i="24"/>
  <c r="BM5" i="24"/>
  <c r="BM4" i="24"/>
  <c r="BB21" i="24"/>
  <c r="BB22" i="24"/>
  <c r="BP4" i="24"/>
  <c r="BP5" i="24"/>
  <c r="BD5" i="24"/>
  <c r="BD4" i="24"/>
  <c r="BN22" i="24"/>
  <c r="BN21" i="24"/>
  <c r="AP17" i="16"/>
  <c r="AP13" i="15"/>
  <c r="AH85" i="23"/>
  <c r="AH27" i="23"/>
  <c r="AH4" i="23" s="1"/>
  <c r="AE4" i="23"/>
  <c r="BB17" i="23"/>
  <c r="BB4" i="23" s="1"/>
  <c r="BH5" i="23"/>
  <c r="BH61" i="23" s="1"/>
  <c r="BH4" i="23"/>
  <c r="BF5" i="23"/>
  <c r="BF61" i="23" s="1"/>
  <c r="CE17" i="23"/>
  <c r="CE4" i="23" s="1"/>
  <c r="AN27" i="23"/>
  <c r="AN4" i="23" s="1"/>
  <c r="Y5" i="23"/>
  <c r="Y4" i="23"/>
  <c r="W5" i="23"/>
  <c r="R4" i="23"/>
  <c r="F4" i="23"/>
  <c r="CE74" i="23"/>
  <c r="AR85" i="23"/>
  <c r="BT4" i="23"/>
  <c r="BT5" i="23"/>
  <c r="BT61" i="23" s="1"/>
  <c r="CB17" i="17"/>
  <c r="CB13" i="15"/>
  <c r="CB17" i="16"/>
  <c r="AY17" i="16"/>
  <c r="AY13" i="15"/>
  <c r="CB28" i="22"/>
  <c r="CB29" i="22" s="1"/>
  <c r="AJ85" i="23"/>
  <c r="CE65" i="23"/>
  <c r="AS5" i="23"/>
  <c r="AS61" i="23" s="1"/>
  <c r="AS4" i="23"/>
  <c r="R4" i="22"/>
  <c r="R5" i="22" s="1"/>
  <c r="R28" i="22"/>
  <c r="R29" i="22" s="1"/>
  <c r="BQ28" i="22"/>
  <c r="BQ29" i="22" s="1"/>
  <c r="AK28" i="22"/>
  <c r="AK29" i="22" s="1"/>
  <c r="AI4" i="19"/>
  <c r="AI23" i="19"/>
  <c r="F5" i="23"/>
  <c r="AB28" i="22"/>
  <c r="AB29" i="22" s="1"/>
  <c r="AI28" i="22"/>
  <c r="AI29" i="22" s="1"/>
  <c r="K4" i="23"/>
  <c r="W28" i="22"/>
  <c r="W29" i="22" s="1"/>
  <c r="W4" i="22"/>
  <c r="W5" i="22" s="1"/>
  <c r="AJ24" i="3"/>
  <c r="CE12" i="4"/>
  <c r="AG24" i="3"/>
  <c r="CB12" i="4"/>
  <c r="AN4" i="22"/>
  <c r="AN5" i="22" s="1"/>
  <c r="BR28" i="22"/>
  <c r="BR29" i="22" s="1"/>
  <c r="AL28" i="22"/>
  <c r="AL29" i="22" s="1"/>
  <c r="CG10" i="4"/>
  <c r="BI10" i="4"/>
  <c r="BF10" i="4"/>
  <c r="AV23" i="19"/>
  <c r="BR10" i="4"/>
  <c r="BM9" i="17"/>
  <c r="AU23" i="19"/>
  <c r="AU4" i="19"/>
  <c r="BM23" i="17"/>
  <c r="BW5" i="17"/>
  <c r="BP23" i="17"/>
  <c r="BX10" i="4"/>
  <c r="CG23" i="17"/>
  <c r="CD23" i="17"/>
  <c r="CH23" i="17"/>
  <c r="CE23" i="17"/>
  <c r="AW23" i="16"/>
  <c r="BW5" i="16"/>
  <c r="BX34" i="17"/>
  <c r="AU23" i="16"/>
  <c r="BZ9" i="16"/>
  <c r="BN5" i="16"/>
  <c r="BD10" i="4"/>
  <c r="AH23" i="19"/>
  <c r="BH34" i="17"/>
  <c r="BR23" i="16"/>
  <c r="AR9" i="16"/>
  <c r="CG4" i="16"/>
  <c r="CG35" i="16"/>
  <c r="CD37" i="17"/>
  <c r="BJ35" i="17"/>
  <c r="BJ4" i="17"/>
  <c r="CA5" i="16"/>
  <c r="AU5" i="16"/>
  <c r="AZ4" i="16"/>
  <c r="AZ35" i="16"/>
  <c r="CD23" i="16"/>
  <c r="BV23" i="16"/>
  <c r="CC99" i="12"/>
  <c r="BL99" i="12"/>
  <c r="AM96" i="12"/>
  <c r="AM102" i="12"/>
  <c r="BD93" i="12"/>
  <c r="BD12" i="12"/>
  <c r="BH4" i="15"/>
  <c r="CC100" i="12"/>
  <c r="BR99" i="12"/>
  <c r="BG98" i="12"/>
  <c r="AV97" i="12"/>
  <c r="AV42" i="12"/>
  <c r="BA24" i="12"/>
  <c r="AK93" i="12"/>
  <c r="AK12" i="12"/>
  <c r="CF93" i="12"/>
  <c r="CF12" i="12"/>
  <c r="BP12" i="12"/>
  <c r="BP93" i="12"/>
  <c r="AZ12" i="12"/>
  <c r="AZ93" i="12"/>
  <c r="AJ12" i="12"/>
  <c r="AJ93" i="12"/>
  <c r="BU98" i="12"/>
  <c r="BU42" i="12"/>
  <c r="BE98" i="12"/>
  <c r="BE42" i="12"/>
  <c r="AO98" i="12"/>
  <c r="AO42" i="12"/>
  <c r="BZ97" i="12"/>
  <c r="BZ42" i="12"/>
  <c r="BJ42" i="12"/>
  <c r="BJ97" i="12"/>
  <c r="AT42" i="12"/>
  <c r="AT97" i="12"/>
  <c r="CE96" i="12"/>
  <c r="CE102" i="12"/>
  <c r="BO96" i="12"/>
  <c r="BO102" i="12"/>
  <c r="AY102" i="12"/>
  <c r="AY96" i="12"/>
  <c r="AI102" i="12"/>
  <c r="AI96" i="12"/>
  <c r="BO23" i="16"/>
  <c r="AI23" i="16"/>
  <c r="BI23" i="16"/>
  <c r="BN23" i="16"/>
  <c r="CG32" i="12"/>
  <c r="AJ100" i="12"/>
  <c r="AT98" i="12"/>
  <c r="CB102" i="12"/>
  <c r="CF32" i="12"/>
  <c r="AH43" i="12"/>
  <c r="AH103" i="12"/>
  <c r="BL129" i="9"/>
  <c r="BU102" i="12"/>
  <c r="CF42" i="12"/>
  <c r="CH32" i="12"/>
  <c r="BB32" i="12"/>
  <c r="BW32" i="12"/>
  <c r="BO115" i="9"/>
  <c r="BO94" i="13"/>
  <c r="BO94" i="12"/>
  <c r="BG144" i="9"/>
  <c r="BE115" i="9"/>
  <c r="BS24" i="12"/>
  <c r="AV100" i="12"/>
  <c r="AK99" i="12"/>
  <c r="BF98" i="12"/>
  <c r="AP98" i="12"/>
  <c r="CA93" i="12"/>
  <c r="CA12" i="12"/>
  <c r="BK42" i="12"/>
  <c r="BK97" i="12"/>
  <c r="AZ102" i="12"/>
  <c r="AZ96" i="12"/>
  <c r="BF143" i="9"/>
  <c r="CF130" i="9"/>
  <c r="CF7" i="4"/>
  <c r="CF8" i="5"/>
  <c r="AJ136" i="9"/>
  <c r="BB140" i="9"/>
  <c r="BT144" i="9"/>
  <c r="AV136" i="9"/>
  <c r="AU144" i="9"/>
  <c r="AI139" i="9"/>
  <c r="BU78" i="9"/>
  <c r="BV143" i="9"/>
  <c r="AV129" i="9"/>
  <c r="BY139" i="9"/>
  <c r="CC140" i="9"/>
  <c r="BC139" i="9"/>
  <c r="BF78" i="9"/>
  <c r="BC132" i="9"/>
  <c r="BC6" i="5"/>
  <c r="BC18" i="9"/>
  <c r="BC6" i="4"/>
  <c r="BN143" i="9"/>
  <c r="BY142" i="9"/>
  <c r="BC136" i="9"/>
  <c r="AI144" i="9"/>
  <c r="AX139" i="9"/>
  <c r="BU18" i="9"/>
  <c r="BU6" i="5"/>
  <c r="BU6" i="4"/>
  <c r="AW144" i="9"/>
  <c r="BW9" i="5"/>
  <c r="AN85" i="6"/>
  <c r="BC10" i="5"/>
  <c r="W10" i="5"/>
  <c r="BT11" i="5"/>
  <c r="AF11" i="5"/>
  <c r="BW18" i="9"/>
  <c r="BW6" i="4"/>
  <c r="BW6" i="5"/>
  <c r="CH86" i="6"/>
  <c r="V10" i="5"/>
  <c r="BZ9" i="5"/>
  <c r="N9" i="5"/>
  <c r="BY78" i="9"/>
  <c r="BY132" i="9" s="1"/>
  <c r="AI9" i="3"/>
  <c r="BR11" i="5"/>
  <c r="CB85" i="6"/>
  <c r="BH78" i="9"/>
  <c r="BH132" i="9" s="1"/>
  <c r="BN136" i="9"/>
  <c r="AH136" i="9"/>
  <c r="BH140" i="9"/>
  <c r="CH18" i="9"/>
  <c r="CH6" i="5"/>
  <c r="BR144" i="9"/>
  <c r="AD11" i="5"/>
  <c r="AW9" i="5"/>
  <c r="BO143" i="9"/>
  <c r="BN78" i="9"/>
  <c r="BN6" i="4" s="1"/>
  <c r="CE140" i="9"/>
  <c r="BQ86" i="6"/>
  <c r="BW10" i="5"/>
  <c r="K10" i="5"/>
  <c r="BX86" i="6"/>
  <c r="AB11" i="5"/>
  <c r="AH143" i="9"/>
  <c r="AE9" i="3"/>
  <c r="BN11" i="5"/>
  <c r="AB10" i="5"/>
  <c r="BN85" i="6"/>
  <c r="AX9" i="5"/>
  <c r="AX143" i="9"/>
  <c r="AK10" i="5"/>
  <c r="AA8" i="3"/>
  <c r="Z10" i="5"/>
  <c r="AN10" i="5"/>
  <c r="L9" i="5"/>
  <c r="AH11" i="5"/>
  <c r="CG11" i="5"/>
  <c r="M11" i="5"/>
  <c r="AG9" i="5"/>
  <c r="AY78" i="9"/>
  <c r="BS11" i="5"/>
  <c r="BB11" i="5"/>
  <c r="AA6" i="3" l="1"/>
  <c r="BI104" i="13"/>
  <c r="BI104" i="12"/>
  <c r="CG96" i="6"/>
  <c r="CG100" i="6" s="1"/>
  <c r="AL22" i="3" s="1"/>
  <c r="AL6" i="3"/>
  <c r="BH20" i="15"/>
  <c r="AL14" i="16"/>
  <c r="AX10" i="15"/>
  <c r="Y12" i="5"/>
  <c r="CC79" i="9"/>
  <c r="CC7" i="5"/>
  <c r="BF42" i="16"/>
  <c r="AV35" i="16"/>
  <c r="AV4" i="16"/>
  <c r="BG43" i="17"/>
  <c r="BP43" i="16"/>
  <c r="Q12" i="5"/>
  <c r="AJ42" i="5"/>
  <c r="AJ12" i="5"/>
  <c r="BZ89" i="6"/>
  <c r="BZ83" i="6"/>
  <c r="BB133" i="9"/>
  <c r="BB14" i="5"/>
  <c r="AO48" i="16"/>
  <c r="BV37" i="16"/>
  <c r="BY94" i="13"/>
  <c r="BY94" i="12"/>
  <c r="BR48" i="16"/>
  <c r="Z12" i="5"/>
  <c r="AJ79" i="9"/>
  <c r="AJ7" i="5"/>
  <c r="BT130" i="9"/>
  <c r="BT9" i="4"/>
  <c r="BT8" i="5"/>
  <c r="BT7" i="4"/>
  <c r="AK130" i="9"/>
  <c r="AK8" i="5"/>
  <c r="AK9" i="4"/>
  <c r="AK7" i="4"/>
  <c r="CB79" i="9"/>
  <c r="CB7" i="5"/>
  <c r="BV43" i="12"/>
  <c r="BV103" i="12"/>
  <c r="BL85" i="6"/>
  <c r="F12" i="5"/>
  <c r="F27" i="5"/>
  <c r="BH6" i="4"/>
  <c r="CB130" i="9"/>
  <c r="CB9" i="4"/>
  <c r="CB7" i="4"/>
  <c r="CB8" i="5"/>
  <c r="CA6" i="4"/>
  <c r="AN20" i="15"/>
  <c r="BP37" i="17"/>
  <c r="BP4" i="17"/>
  <c r="BJ43" i="16"/>
  <c r="AM43" i="16"/>
  <c r="Z6" i="3"/>
  <c r="BZ80" i="6"/>
  <c r="X21" i="3"/>
  <c r="Y21" i="3"/>
  <c r="AY79" i="9"/>
  <c r="AY7" i="5"/>
  <c r="V7" i="3"/>
  <c r="BW14" i="5"/>
  <c r="BU79" i="9"/>
  <c r="BU7" i="5"/>
  <c r="BF140" i="9"/>
  <c r="BI43" i="16"/>
  <c r="AZ94" i="12"/>
  <c r="AZ94" i="13"/>
  <c r="CH43" i="17"/>
  <c r="BM37" i="17"/>
  <c r="CB10" i="15"/>
  <c r="BE37" i="16"/>
  <c r="BE4" i="16"/>
  <c r="AS14" i="16"/>
  <c r="AT79" i="9"/>
  <c r="AT7" i="5"/>
  <c r="P12" i="5"/>
  <c r="BE14" i="5"/>
  <c r="BR14" i="5"/>
  <c r="W21" i="3"/>
  <c r="CG12" i="5"/>
  <c r="AP94" i="13"/>
  <c r="AP94" i="12"/>
  <c r="BX37" i="17"/>
  <c r="BX4" i="17"/>
  <c r="BZ43" i="16"/>
  <c r="BC43" i="16"/>
  <c r="BM4" i="17"/>
  <c r="BM35" i="17"/>
  <c r="AX14" i="16"/>
  <c r="CF86" i="6"/>
  <c r="BI79" i="9"/>
  <c r="BI7" i="5"/>
  <c r="AR130" i="9"/>
  <c r="AR8" i="5"/>
  <c r="AR9" i="4"/>
  <c r="AR7" i="4"/>
  <c r="CE136" i="9"/>
  <c r="BW43" i="16"/>
  <c r="BY37" i="16"/>
  <c r="BJ43" i="17"/>
  <c r="AM10" i="15"/>
  <c r="CF37" i="16"/>
  <c r="BQ37" i="17"/>
  <c r="AH14" i="5"/>
  <c r="AG21" i="3"/>
  <c r="BT85" i="6"/>
  <c r="CC14" i="5"/>
  <c r="BR94" i="13"/>
  <c r="BR94" i="12"/>
  <c r="BI20" i="15"/>
  <c r="AS34" i="16"/>
  <c r="BS34" i="17"/>
  <c r="BL43" i="17"/>
  <c r="AE27" i="5"/>
  <c r="AE12" i="5"/>
  <c r="AS42" i="5"/>
  <c r="AS27" i="5"/>
  <c r="AS12" i="5"/>
  <c r="CA136" i="9"/>
  <c r="AS43" i="16"/>
  <c r="BR103" i="12"/>
  <c r="BR43" i="12"/>
  <c r="BM43" i="12"/>
  <c r="BM103" i="12"/>
  <c r="BX20" i="15"/>
  <c r="BG103" i="12"/>
  <c r="BG43" i="12"/>
  <c r="BK35" i="16"/>
  <c r="BN36" i="17"/>
  <c r="BO43" i="17"/>
  <c r="BI37" i="17"/>
  <c r="BI35" i="17"/>
  <c r="BI4" i="17"/>
  <c r="BR4" i="23"/>
  <c r="BR5" i="23"/>
  <c r="BR61" i="23" s="1"/>
  <c r="BU20" i="15"/>
  <c r="BO12" i="5"/>
  <c r="BG12" i="5"/>
  <c r="AZ12" i="5"/>
  <c r="BH9" i="4"/>
  <c r="AH94" i="13"/>
  <c r="AH94" i="12"/>
  <c r="AQ79" i="9"/>
  <c r="AQ7" i="5"/>
  <c r="BB130" i="9"/>
  <c r="BB8" i="5"/>
  <c r="BB7" i="4"/>
  <c r="BB9" i="4"/>
  <c r="BB79" i="9"/>
  <c r="BB7" i="5"/>
  <c r="G6" i="3"/>
  <c r="BQ12" i="5"/>
  <c r="BQ42" i="5"/>
  <c r="BL14" i="5"/>
  <c r="BK27" i="5"/>
  <c r="BK12" i="5"/>
  <c r="CA10" i="5"/>
  <c r="CB6" i="4"/>
  <c r="AO129" i="9"/>
  <c r="BX34" i="16"/>
  <c r="BZ20" i="15"/>
  <c r="BV37" i="17"/>
  <c r="BW43" i="17"/>
  <c r="BY35" i="17"/>
  <c r="BY4" i="17"/>
  <c r="BT10" i="15"/>
  <c r="BS14" i="16"/>
  <c r="CD21" i="24"/>
  <c r="BO79" i="9"/>
  <c r="BO7" i="5"/>
  <c r="BM12" i="5"/>
  <c r="BD6" i="4"/>
  <c r="AJ7" i="3"/>
  <c r="AW140" i="9"/>
  <c r="BN129" i="9"/>
  <c r="AU94" i="13"/>
  <c r="AU94" i="12"/>
  <c r="BD9" i="4"/>
  <c r="AV94" i="13"/>
  <c r="AV94" i="12"/>
  <c r="BU48" i="16"/>
  <c r="CH48" i="16"/>
  <c r="CF48" i="17"/>
  <c r="AH21" i="3"/>
  <c r="CH12" i="5"/>
  <c r="AX15" i="5"/>
  <c r="AR94" i="13"/>
  <c r="AR94" i="12"/>
  <c r="BL14" i="17"/>
  <c r="AR79" i="9"/>
  <c r="AR7" i="5"/>
  <c r="CB14" i="5"/>
  <c r="BZ10" i="4"/>
  <c r="L12" i="5"/>
  <c r="BF79" i="9"/>
  <c r="BF7" i="5"/>
  <c r="CA94" i="13"/>
  <c r="CA94" i="12"/>
  <c r="AR37" i="16"/>
  <c r="CB14" i="17"/>
  <c r="AM16" i="5"/>
  <c r="BW130" i="9"/>
  <c r="BW7" i="4"/>
  <c r="BW9" i="4"/>
  <c r="BW8" i="5"/>
  <c r="AS94" i="13"/>
  <c r="AS94" i="12"/>
  <c r="CC43" i="17"/>
  <c r="BM14" i="5"/>
  <c r="BX8" i="4"/>
  <c r="BX13" i="4" s="1"/>
  <c r="CE130" i="9"/>
  <c r="CE7" i="4"/>
  <c r="CE8" i="5"/>
  <c r="CE9" i="4"/>
  <c r="AI103" i="12"/>
  <c r="AI43" i="12"/>
  <c r="AP43" i="12"/>
  <c r="AP103" i="12"/>
  <c r="AN37" i="16"/>
  <c r="BO20" i="15"/>
  <c r="BR34" i="17"/>
  <c r="BH37" i="16"/>
  <c r="CD35" i="16"/>
  <c r="CD4" i="16"/>
  <c r="BM43" i="16"/>
  <c r="S12" i="5"/>
  <c r="BZ6" i="4"/>
  <c r="AT12" i="5"/>
  <c r="BS103" i="12"/>
  <c r="BS43" i="12"/>
  <c r="BH34" i="16"/>
  <c r="BJ20" i="15"/>
  <c r="BH43" i="16"/>
  <c r="AL43" i="16"/>
  <c r="AQ35" i="16"/>
  <c r="BR43" i="17"/>
  <c r="AK14" i="16"/>
  <c r="AL130" i="9"/>
  <c r="AL8" i="5"/>
  <c r="AL7" i="4"/>
  <c r="AL9" i="4"/>
  <c r="BE12" i="5"/>
  <c r="AW136" i="9"/>
  <c r="AM140" i="9"/>
  <c r="BP16" i="5"/>
  <c r="BY140" i="9"/>
  <c r="BH16" i="5"/>
  <c r="CD94" i="13"/>
  <c r="CD94" i="12"/>
  <c r="AP14" i="5"/>
  <c r="CD79" i="9"/>
  <c r="CD7" i="5"/>
  <c r="AQ14" i="5"/>
  <c r="AZ140" i="9"/>
  <c r="CB132" i="9"/>
  <c r="AH130" i="9"/>
  <c r="AH8" i="5"/>
  <c r="AH7" i="4"/>
  <c r="AH9" i="4"/>
  <c r="BG43" i="16"/>
  <c r="BU94" i="13"/>
  <c r="BU94" i="12"/>
  <c r="AM35" i="16"/>
  <c r="BQ34" i="16"/>
  <c r="CB43" i="16"/>
  <c r="BT14" i="17"/>
  <c r="BS10" i="15"/>
  <c r="H27" i="5"/>
  <c r="H12" i="5"/>
  <c r="BL140" i="9"/>
  <c r="AB20" i="3"/>
  <c r="AP79" i="9"/>
  <c r="AP7" i="5"/>
  <c r="BR12" i="5"/>
  <c r="Y7" i="3"/>
  <c r="AS140" i="9"/>
  <c r="CA14" i="5"/>
  <c r="BD16" i="5"/>
  <c r="AT94" i="13"/>
  <c r="AT94" i="12"/>
  <c r="CE36" i="17"/>
  <c r="I6" i="3"/>
  <c r="CC96" i="6"/>
  <c r="CC100" i="6" s="1"/>
  <c r="AH22" i="3" s="1"/>
  <c r="AH6" i="3"/>
  <c r="CB96" i="6"/>
  <c r="CB100" i="6" s="1"/>
  <c r="AG22" i="3" s="1"/>
  <c r="AG6" i="3"/>
  <c r="N12" i="5"/>
  <c r="CE43" i="17"/>
  <c r="CD20" i="15"/>
  <c r="AS14" i="5"/>
  <c r="BA94" i="13"/>
  <c r="BA94" i="12"/>
  <c r="AT48" i="16"/>
  <c r="AM14" i="16"/>
  <c r="U9" i="3"/>
  <c r="BS94" i="13"/>
  <c r="BS94" i="12"/>
  <c r="CH37" i="17"/>
  <c r="BP85" i="6"/>
  <c r="CG94" i="13"/>
  <c r="CG94" i="12"/>
  <c r="CF42" i="16"/>
  <c r="BJ37" i="16"/>
  <c r="BJ4" i="16"/>
  <c r="BZ94" i="13"/>
  <c r="BZ94" i="12"/>
  <c r="BU103" i="12"/>
  <c r="BU43" i="12"/>
  <c r="CH85" i="6"/>
  <c r="BK79" i="9"/>
  <c r="BK7" i="5"/>
  <c r="BU37" i="16"/>
  <c r="BU4" i="16"/>
  <c r="BZ35" i="17"/>
  <c r="BZ4" i="17"/>
  <c r="BX34" i="4"/>
  <c r="BX41" i="4"/>
  <c r="AP140" i="9"/>
  <c r="CC9" i="4"/>
  <c r="CC130" i="9"/>
  <c r="CC133" i="9" s="1"/>
  <c r="CC8" i="5"/>
  <c r="CC7" i="4"/>
  <c r="BF10" i="15"/>
  <c r="AI130" i="9"/>
  <c r="AI7" i="4"/>
  <c r="AI8" i="5"/>
  <c r="AI9" i="4"/>
  <c r="BR19" i="15"/>
  <c r="BJ37" i="17"/>
  <c r="CC132" i="9"/>
  <c r="AL94" i="13"/>
  <c r="AL94" i="12"/>
  <c r="BT103" i="12"/>
  <c r="BT43" i="12"/>
  <c r="BO37" i="16"/>
  <c r="BD20" i="15"/>
  <c r="BN37" i="16"/>
  <c r="CF37" i="17"/>
  <c r="CF4" i="17"/>
  <c r="AI35" i="16"/>
  <c r="BT42" i="17"/>
  <c r="AC7" i="3"/>
  <c r="BA140" i="9"/>
  <c r="BL130" i="9"/>
  <c r="BL9" i="4"/>
  <c r="BL8" i="5"/>
  <c r="BL7" i="4"/>
  <c r="AI43" i="16"/>
  <c r="BP94" i="13"/>
  <c r="BP94" i="12"/>
  <c r="BD94" i="13"/>
  <c r="BD94" i="12"/>
  <c r="BJ34" i="17"/>
  <c r="BW4" i="16"/>
  <c r="BW35" i="16"/>
  <c r="CD43" i="17"/>
  <c r="BF35" i="17"/>
  <c r="AH79" i="9"/>
  <c r="AH7" i="5"/>
  <c r="V9" i="3"/>
  <c r="BU129" i="9"/>
  <c r="BL94" i="13"/>
  <c r="BL94" i="12"/>
  <c r="AL48" i="16"/>
  <c r="BV35" i="16"/>
  <c r="BV4" i="16"/>
  <c r="CE4" i="16"/>
  <c r="CE35" i="16"/>
  <c r="CF5" i="23"/>
  <c r="CF61" i="23" s="1"/>
  <c r="CF4" i="23"/>
  <c r="BW37" i="16"/>
  <c r="BX14" i="5"/>
  <c r="BI129" i="9"/>
  <c r="AK43" i="16"/>
  <c r="AW94" i="12"/>
  <c r="AW94" i="13"/>
  <c r="CC94" i="12"/>
  <c r="CC94" i="13"/>
  <c r="BL103" i="12"/>
  <c r="BL43" i="12"/>
  <c r="AJ20" i="15"/>
  <c r="BP34" i="16"/>
  <c r="BR4" i="17"/>
  <c r="BU35" i="17"/>
  <c r="BU4" i="17"/>
  <c r="BF42" i="17"/>
  <c r="BQ10" i="4"/>
  <c r="BF14" i="16"/>
  <c r="BK6" i="4"/>
  <c r="AT43" i="16"/>
  <c r="AV79" i="9"/>
  <c r="AV7" i="5"/>
  <c r="O12" i="5"/>
  <c r="BX12" i="5"/>
  <c r="E27" i="5"/>
  <c r="E12" i="5"/>
  <c r="AL12" i="5"/>
  <c r="AL27" i="5"/>
  <c r="AL42" i="5"/>
  <c r="AX140" i="9"/>
  <c r="AJ103" i="12"/>
  <c r="AJ43" i="12"/>
  <c r="CH94" i="13"/>
  <c r="CH94" i="12"/>
  <c r="CC4" i="17"/>
  <c r="CC35" i="17"/>
  <c r="BT79" i="9"/>
  <c r="BT7" i="5"/>
  <c r="BR130" i="9"/>
  <c r="BR7" i="4"/>
  <c r="BR8" i="5"/>
  <c r="BR9" i="4"/>
  <c r="AU12" i="5"/>
  <c r="AU27" i="5"/>
  <c r="AX136" i="9"/>
  <c r="AR6" i="4"/>
  <c r="AO15" i="5"/>
  <c r="AU14" i="5"/>
  <c r="BY43" i="16"/>
  <c r="AL43" i="12"/>
  <c r="AL103" i="12"/>
  <c r="BH94" i="13"/>
  <c r="BH94" i="12"/>
  <c r="BH4" i="16"/>
  <c r="BI37" i="16"/>
  <c r="BD37" i="16"/>
  <c r="BA34" i="16"/>
  <c r="AH35" i="16"/>
  <c r="BJ10" i="4"/>
  <c r="AK10" i="15"/>
  <c r="AM42" i="5"/>
  <c r="AM12" i="5"/>
  <c r="AF12" i="5"/>
  <c r="X7" i="3"/>
  <c r="Z21" i="3"/>
  <c r="BQ85" i="6"/>
  <c r="BY12" i="5"/>
  <c r="AH12" i="5"/>
  <c r="AH42" i="5"/>
  <c r="BI6" i="4"/>
  <c r="AQ132" i="9"/>
  <c r="W7" i="3"/>
  <c r="U57" i="5"/>
  <c r="U12" i="5"/>
  <c r="U27" i="5"/>
  <c r="BA79" i="9"/>
  <c r="BA7" i="5"/>
  <c r="AQ130" i="9"/>
  <c r="AQ7" i="4"/>
  <c r="AQ8" i="5"/>
  <c r="AQ9" i="4"/>
  <c r="AZ20" i="15"/>
  <c r="AW20" i="15"/>
  <c r="BZ43" i="17"/>
  <c r="BS14" i="17"/>
  <c r="CA83" i="6"/>
  <c r="CA89" i="6"/>
  <c r="AL15" i="5"/>
  <c r="AT136" i="9"/>
  <c r="BD14" i="5"/>
  <c r="BH14" i="5"/>
  <c r="CG103" i="12"/>
  <c r="CH20" i="15"/>
  <c r="BN35" i="17"/>
  <c r="BN4" i="17"/>
  <c r="BY34" i="16"/>
  <c r="BO4" i="16"/>
  <c r="BO35" i="16"/>
  <c r="BB10" i="15"/>
  <c r="L6" i="3"/>
  <c r="BN43" i="16"/>
  <c r="BJ103" i="12"/>
  <c r="BJ43" i="12"/>
  <c r="BW79" i="9"/>
  <c r="BW133" i="9" s="1"/>
  <c r="BW7" i="5"/>
  <c r="AX43" i="12"/>
  <c r="AX103" i="12"/>
  <c r="BB12" i="5"/>
  <c r="AJ132" i="9"/>
  <c r="CG20" i="15"/>
  <c r="BO35" i="17"/>
  <c r="BO4" i="17"/>
  <c r="AO43" i="12"/>
  <c r="AO103" i="12"/>
  <c r="CA35" i="16"/>
  <c r="CA4" i="16"/>
  <c r="BR43" i="16"/>
  <c r="BN35" i="16"/>
  <c r="BN4" i="16"/>
  <c r="BW35" i="17"/>
  <c r="BW4" i="17"/>
  <c r="AV57" i="5"/>
  <c r="AV42" i="5"/>
  <c r="AV12" i="5"/>
  <c r="AV27" i="5"/>
  <c r="BU12" i="5"/>
  <c r="BU57" i="5"/>
  <c r="BU27" i="5"/>
  <c r="BT133" i="9"/>
  <c r="BT14" i="5"/>
  <c r="AT14" i="5"/>
  <c r="BP140" i="9"/>
  <c r="AG7" i="3"/>
  <c r="AW14" i="5"/>
  <c r="AP129" i="9"/>
  <c r="BA129" i="9"/>
  <c r="AU43" i="12"/>
  <c r="AU103" i="12"/>
  <c r="BF94" i="13"/>
  <c r="BF94" i="12"/>
  <c r="BH103" i="12"/>
  <c r="BH43" i="12"/>
  <c r="CC48" i="16"/>
  <c r="BX43" i="17"/>
  <c r="BS12" i="5"/>
  <c r="BS27" i="5"/>
  <c r="AD12" i="5"/>
  <c r="AD27" i="5"/>
  <c r="O6" i="3"/>
  <c r="BX16" i="5"/>
  <c r="AI14" i="5"/>
  <c r="BP15" i="5"/>
  <c r="BP4" i="16"/>
  <c r="CH43" i="16"/>
  <c r="AV43" i="16"/>
  <c r="BF14" i="17"/>
  <c r="BK133" i="9"/>
  <c r="BK14" i="5"/>
  <c r="BI34" i="16"/>
  <c r="BK14" i="16"/>
  <c r="AI79" i="9"/>
  <c r="AI7" i="5"/>
  <c r="BK130" i="9"/>
  <c r="BK7" i="4"/>
  <c r="BK8" i="5"/>
  <c r="BK9" i="4"/>
  <c r="CG136" i="9"/>
  <c r="BX79" i="9"/>
  <c r="BX133" i="9" s="1"/>
  <c r="BX7" i="5"/>
  <c r="BV20" i="15"/>
  <c r="AW37" i="16"/>
  <c r="AW4" i="16"/>
  <c r="AR43" i="16"/>
  <c r="BB48" i="16"/>
  <c r="BD35" i="16"/>
  <c r="BD4" i="16"/>
  <c r="BV43" i="17"/>
  <c r="BN5" i="23"/>
  <c r="BN61" i="23" s="1"/>
  <c r="BN4" i="23"/>
  <c r="BG10" i="15"/>
  <c r="AU14" i="16"/>
  <c r="BZ21" i="24"/>
  <c r="BH37" i="17"/>
  <c r="BH4" i="17"/>
  <c r="CA42" i="17"/>
  <c r="AK12" i="5"/>
  <c r="BZ14" i="5"/>
  <c r="T12" i="5"/>
  <c r="T27" i="5"/>
  <c r="T42" i="5"/>
  <c r="BO103" i="12"/>
  <c r="BO43" i="12"/>
  <c r="CH103" i="12"/>
  <c r="CH43" i="12"/>
  <c r="CC103" i="12"/>
  <c r="CC43" i="12"/>
  <c r="BQ94" i="13"/>
  <c r="BQ94" i="12"/>
  <c r="BF43" i="12"/>
  <c r="BF103" i="12"/>
  <c r="AZ42" i="16"/>
  <c r="BJ48" i="16"/>
  <c r="BN43" i="17"/>
  <c r="BK42" i="17"/>
  <c r="AT10" i="15"/>
  <c r="BL34" i="17"/>
  <c r="CD14" i="5"/>
  <c r="AQ12" i="5"/>
  <c r="BF129" i="9"/>
  <c r="BQ129" i="9"/>
  <c r="AM43" i="12"/>
  <c r="AM103" i="12"/>
  <c r="AX94" i="13"/>
  <c r="AX94" i="12"/>
  <c r="AY12" i="5"/>
  <c r="BY96" i="6"/>
  <c r="BY100" i="6" s="1"/>
  <c r="AD22" i="3" s="1"/>
  <c r="AD6" i="3"/>
  <c r="CH129" i="9"/>
  <c r="AO94" i="13"/>
  <c r="AO94" i="12"/>
  <c r="AP42" i="16"/>
  <c r="AW48" i="16"/>
  <c r="BS35" i="16"/>
  <c r="BX43" i="16"/>
  <c r="BG35" i="16"/>
  <c r="BY37" i="17"/>
  <c r="BA14" i="16"/>
  <c r="BO5" i="23"/>
  <c r="BO61" i="23" s="1"/>
  <c r="BO4" i="23"/>
  <c r="AY6" i="4"/>
  <c r="BN14" i="5"/>
  <c r="CE42" i="5"/>
  <c r="CE27" i="5"/>
  <c r="CE12" i="5"/>
  <c r="AP12" i="5"/>
  <c r="AP42" i="5"/>
  <c r="AP27" i="5"/>
  <c r="AB21" i="3"/>
  <c r="BC15" i="5"/>
  <c r="BK94" i="13"/>
  <c r="BK94" i="12"/>
  <c r="AN43" i="12"/>
  <c r="AN103" i="12"/>
  <c r="CE37" i="16"/>
  <c r="BY4" i="16"/>
  <c r="BF35" i="16"/>
  <c r="CG37" i="17"/>
  <c r="CG35" i="17"/>
  <c r="CG4" i="17"/>
  <c r="BB14" i="16"/>
  <c r="T6" i="3"/>
  <c r="AD21" i="3"/>
  <c r="BP133" i="9"/>
  <c r="BP14" i="5"/>
  <c r="BN20" i="15"/>
  <c r="AN43" i="16"/>
  <c r="CA43" i="16"/>
  <c r="BW103" i="12"/>
  <c r="BW43" i="12"/>
  <c r="BK85" i="6"/>
  <c r="BY133" i="9"/>
  <c r="BY14" i="5"/>
  <c r="CG79" i="9"/>
  <c r="CG7" i="5"/>
  <c r="AI136" i="9"/>
  <c r="AK94" i="13"/>
  <c r="AK94" i="12"/>
  <c r="BX48" i="17"/>
  <c r="AS10" i="15"/>
  <c r="M6" i="3"/>
  <c r="BV15" i="5"/>
  <c r="BN7" i="5"/>
  <c r="BN79" i="9"/>
  <c r="AM7" i="3"/>
  <c r="AH104" i="13"/>
  <c r="AH104" i="12"/>
  <c r="AT103" i="12"/>
  <c r="AT43" i="12"/>
  <c r="AJ94" i="12"/>
  <c r="AJ94" i="13"/>
  <c r="CD36" i="17"/>
  <c r="AW43" i="16"/>
  <c r="CG43" i="17"/>
  <c r="BM19" i="15"/>
  <c r="CE4" i="17"/>
  <c r="AQ10" i="15"/>
  <c r="AK9" i="3"/>
  <c r="CB12" i="5"/>
  <c r="CB27" i="5"/>
  <c r="BT132" i="9"/>
  <c r="AZ130" i="9"/>
  <c r="AZ9" i="4"/>
  <c r="AZ7" i="4"/>
  <c r="AZ8" i="5"/>
  <c r="BM130" i="9"/>
  <c r="BM9" i="4"/>
  <c r="BM8" i="5"/>
  <c r="BM7" i="4"/>
  <c r="BN140" i="9"/>
  <c r="BX103" i="12"/>
  <c r="BX43" i="12"/>
  <c r="BD43" i="12"/>
  <c r="BD103" i="12"/>
  <c r="BV35" i="17"/>
  <c r="BV4" i="17"/>
  <c r="AN35" i="16"/>
  <c r="AN4" i="16"/>
  <c r="CH37" i="16"/>
  <c r="CH4" i="16"/>
  <c r="BE43" i="16"/>
  <c r="BU37" i="17"/>
  <c r="CD89" i="6"/>
  <c r="CD83" i="6"/>
  <c r="CD80" i="6"/>
  <c r="AH7" i="3"/>
  <c r="BV14" i="5"/>
  <c r="AK14" i="5"/>
  <c r="X6" i="3"/>
  <c r="AS103" i="12"/>
  <c r="BQ43" i="16"/>
  <c r="BP20" i="15"/>
  <c r="AR34" i="16"/>
  <c r="AK34" i="16"/>
  <c r="CA34" i="17"/>
  <c r="BI4" i="16"/>
  <c r="AP35" i="16"/>
  <c r="BK10" i="15"/>
  <c r="BJ79" i="9"/>
  <c r="BJ7" i="5"/>
  <c r="X57" i="5"/>
  <c r="X12" i="5"/>
  <c r="X42" i="5"/>
  <c r="X27" i="5"/>
  <c r="J12" i="5"/>
  <c r="J27" i="5"/>
  <c r="CF133" i="9"/>
  <c r="CF14" i="5"/>
  <c r="AV14" i="5"/>
  <c r="BC94" i="13"/>
  <c r="BC94" i="12"/>
  <c r="BE48" i="16"/>
  <c r="BD43" i="16"/>
  <c r="AT10" i="4"/>
  <c r="BI43" i="17"/>
  <c r="BG14" i="17"/>
  <c r="AU10" i="15"/>
  <c r="AR12" i="5"/>
  <c r="AR57" i="5"/>
  <c r="BG15" i="5"/>
  <c r="AO12" i="5"/>
  <c r="AO27" i="5"/>
  <c r="AO42" i="5"/>
  <c r="AA9" i="3"/>
  <c r="AR133" i="9"/>
  <c r="AR14" i="5"/>
  <c r="AT130" i="9"/>
  <c r="AT133" i="9" s="1"/>
  <c r="AT8" i="5"/>
  <c r="AT7" i="4"/>
  <c r="AT9" i="4"/>
  <c r="BP103" i="12"/>
  <c r="BP43" i="12"/>
  <c r="AY43" i="16"/>
  <c r="BQ20" i="15"/>
  <c r="BQ37" i="16"/>
  <c r="AV37" i="16"/>
  <c r="BP48" i="17"/>
  <c r="AT14" i="16"/>
  <c r="BC14" i="16"/>
  <c r="BE20" i="15"/>
  <c r="BQ35" i="17"/>
  <c r="BQ4" i="17"/>
  <c r="CE79" i="9"/>
  <c r="CE133" i="9" s="1"/>
  <c r="CE7" i="5"/>
  <c r="CE6" i="4"/>
  <c r="BL57" i="5"/>
  <c r="BL12" i="5"/>
  <c r="BL42" i="5"/>
  <c r="BF6" i="4"/>
  <c r="AL9" i="3"/>
  <c r="CG14" i="5"/>
  <c r="AS79" i="9"/>
  <c r="AS133" i="9" s="1"/>
  <c r="AS7" i="5"/>
  <c r="AJ133" i="9"/>
  <c r="AJ14" i="5"/>
  <c r="CB136" i="9"/>
  <c r="Z7" i="3"/>
  <c r="BI14" i="5"/>
  <c r="BW140" i="9"/>
  <c r="CF140" i="9"/>
  <c r="AU79" i="9"/>
  <c r="AU133" i="9" s="1"/>
  <c r="AU7" i="5"/>
  <c r="CA130" i="9"/>
  <c r="CA7" i="4"/>
  <c r="CA8" i="5"/>
  <c r="CA9" i="4"/>
  <c r="AJ9" i="4"/>
  <c r="CE103" i="12"/>
  <c r="CE43" i="12"/>
  <c r="AH43" i="16"/>
  <c r="CF20" i="15"/>
  <c r="CB35" i="16"/>
  <c r="BT34" i="17"/>
  <c r="BA10" i="15"/>
  <c r="AN12" i="5"/>
  <c r="BN132" i="9"/>
  <c r="H6" i="3"/>
  <c r="AB12" i="5"/>
  <c r="AB57" i="5"/>
  <c r="AB42" i="5"/>
  <c r="AB27" i="5"/>
  <c r="AZ15" i="5"/>
  <c r="BA12" i="5"/>
  <c r="BA42" i="5"/>
  <c r="AW15" i="5"/>
  <c r="CH140" i="9"/>
  <c r="AW129" i="9"/>
  <c r="BJ94" i="13"/>
  <c r="BJ94" i="12"/>
  <c r="BR37" i="17"/>
  <c r="CA37" i="16"/>
  <c r="BA103" i="12"/>
  <c r="CF85" i="6"/>
  <c r="E6" i="3"/>
  <c r="AK103" i="12"/>
  <c r="AJ21" i="3"/>
  <c r="AA21" i="3"/>
  <c r="CB14" i="16"/>
  <c r="AP14" i="16"/>
  <c r="AO37" i="16"/>
  <c r="AO4" i="16"/>
  <c r="CA37" i="17"/>
  <c r="M42" i="5"/>
  <c r="M27" i="5"/>
  <c r="M12" i="5"/>
  <c r="AK79" i="9"/>
  <c r="AK7" i="5"/>
  <c r="BT94" i="13"/>
  <c r="BT94" i="12"/>
  <c r="AI14" i="16"/>
  <c r="BT43" i="16"/>
  <c r="CD130" i="9"/>
  <c r="CD133" i="9" s="1"/>
  <c r="CD8" i="5"/>
  <c r="CD7" i="4"/>
  <c r="CD9" i="4"/>
  <c r="BW20" i="15"/>
  <c r="R12" i="5"/>
  <c r="BA14" i="5"/>
  <c r="BX37" i="16"/>
  <c r="BP9" i="4"/>
  <c r="CA79" i="9"/>
  <c r="CA7" i="5"/>
  <c r="CG43" i="16"/>
  <c r="BW37" i="17"/>
  <c r="BT14" i="16"/>
  <c r="AG12" i="5"/>
  <c r="AG27" i="5"/>
  <c r="AG42" i="5"/>
  <c r="BZ103" i="12"/>
  <c r="BZ43" i="12"/>
  <c r="AU35" i="16"/>
  <c r="BP43" i="17"/>
  <c r="CH79" i="9"/>
  <c r="CH7" i="5"/>
  <c r="CH6" i="4"/>
  <c r="BU14" i="5"/>
  <c r="BO43" i="16"/>
  <c r="BV43" i="16"/>
  <c r="BG130" i="9"/>
  <c r="BG8" i="5"/>
  <c r="BG7" i="4"/>
  <c r="BG9" i="4"/>
  <c r="BF42" i="5"/>
  <c r="BF57" i="5"/>
  <c r="BF27" i="5"/>
  <c r="BF12" i="5"/>
  <c r="AX57" i="5"/>
  <c r="AX27" i="5"/>
  <c r="AX42" i="5"/>
  <c r="AX12" i="5"/>
  <c r="AW12" i="5"/>
  <c r="AW42" i="5"/>
  <c r="CH14" i="5"/>
  <c r="BY79" i="9"/>
  <c r="BY7" i="5"/>
  <c r="BW27" i="5"/>
  <c r="BW12" i="5"/>
  <c r="BU132" i="9"/>
  <c r="BC14" i="5"/>
  <c r="CF9" i="4"/>
  <c r="BK103" i="12"/>
  <c r="BK43" i="12"/>
  <c r="BO129" i="9"/>
  <c r="AV43" i="12"/>
  <c r="AV103" i="12"/>
  <c r="CD43" i="16"/>
  <c r="BZ37" i="16"/>
  <c r="BZ4" i="16"/>
  <c r="BM43" i="17"/>
  <c r="AY10" i="15"/>
  <c r="CE34" i="17"/>
  <c r="AQ14" i="16"/>
  <c r="AN79" i="9"/>
  <c r="AN7" i="5"/>
  <c r="BJ130" i="9"/>
  <c r="BJ7" i="4"/>
  <c r="BJ8" i="5"/>
  <c r="BJ9" i="4"/>
  <c r="D27" i="5"/>
  <c r="D12" i="5"/>
  <c r="BH27" i="5"/>
  <c r="BH12" i="5"/>
  <c r="AT132" i="9"/>
  <c r="CF79" i="9"/>
  <c r="CF7" i="5"/>
  <c r="V57" i="5"/>
  <c r="V42" i="5"/>
  <c r="V12" i="5"/>
  <c r="AN6" i="4"/>
  <c r="AK136" i="9"/>
  <c r="BS129" i="9"/>
  <c r="CG129" i="9"/>
  <c r="CD104" i="13"/>
  <c r="CD104" i="12"/>
  <c r="BC12" i="5"/>
  <c r="BC57" i="5"/>
  <c r="BC42" i="5"/>
  <c r="BC27" i="5"/>
  <c r="AN130" i="9"/>
  <c r="AN8" i="5"/>
  <c r="AN9" i="4"/>
  <c r="AN7" i="4"/>
  <c r="AK132" i="9"/>
  <c r="AI132" i="9"/>
  <c r="BM94" i="12"/>
  <c r="BM94" i="13"/>
  <c r="AR4" i="16"/>
  <c r="BC35" i="16"/>
  <c r="AJ43" i="16"/>
  <c r="BU63" i="17"/>
  <c r="BK43" i="16"/>
  <c r="CF43" i="17"/>
  <c r="BK132" i="9"/>
  <c r="AR103" i="12"/>
  <c r="AR43" i="12"/>
  <c r="CD37" i="16"/>
  <c r="BK14" i="17"/>
  <c r="AV140" i="9"/>
  <c r="AI27" i="5"/>
  <c r="AI12" i="5"/>
  <c r="AI57" i="5"/>
  <c r="K6" i="3"/>
  <c r="BQ14" i="5"/>
  <c r="CC6" i="4"/>
  <c r="CF132" i="9"/>
  <c r="AX129" i="9"/>
  <c r="BB94" i="13"/>
  <c r="BB94" i="12"/>
  <c r="AY103" i="12"/>
  <c r="AY43" i="12"/>
  <c r="CC37" i="16"/>
  <c r="CC4" i="16"/>
  <c r="CD35" i="17"/>
  <c r="CD4" i="17"/>
  <c r="BP37" i="16"/>
  <c r="BU43" i="16"/>
  <c r="BG14" i="16"/>
  <c r="CC10" i="5"/>
  <c r="AR132" i="9"/>
  <c r="BV140" i="9"/>
  <c r="BB103" i="12"/>
  <c r="BB43" i="12"/>
  <c r="AW43" i="12"/>
  <c r="AW103" i="12"/>
  <c r="CF34" i="16"/>
  <c r="CE20" i="15"/>
  <c r="CH34" i="17"/>
  <c r="BL35" i="16"/>
  <c r="BL43" i="16"/>
  <c r="CC43" i="16"/>
  <c r="BQ43" i="17"/>
  <c r="BY43" i="17"/>
  <c r="BL14" i="16"/>
  <c r="BC10" i="15"/>
  <c r="CB48" i="17"/>
  <c r="BR79" i="9"/>
  <c r="BR133" i="9" s="1"/>
  <c r="BR7" i="5"/>
  <c r="BF14" i="5"/>
  <c r="I12" i="5"/>
  <c r="I27" i="5"/>
  <c r="W27" i="5"/>
  <c r="W12" i="5"/>
  <c r="W42" i="5"/>
  <c r="W57" i="5"/>
  <c r="CG132" i="9"/>
  <c r="BQ79" i="9"/>
  <c r="BQ7" i="5"/>
  <c r="AJ6" i="4"/>
  <c r="BY6" i="4"/>
  <c r="BO14" i="5"/>
  <c r="CD140" i="9"/>
  <c r="BM79" i="9"/>
  <c r="BM133" i="9" s="1"/>
  <c r="BM7" i="5"/>
  <c r="AD7" i="3"/>
  <c r="AC9" i="3"/>
  <c r="BP57" i="5"/>
  <c r="BP42" i="5"/>
  <c r="BP27" i="5"/>
  <c r="BP12" i="5"/>
  <c r="BI132" i="9"/>
  <c r="BF136" i="9"/>
  <c r="AO14" i="5"/>
  <c r="AS130" i="9"/>
  <c r="AS8" i="5"/>
  <c r="AS9" i="4"/>
  <c r="AS7" i="4"/>
  <c r="BA43" i="16"/>
  <c r="AX43" i="16"/>
  <c r="CG37" i="16"/>
  <c r="BZ48" i="16"/>
  <c r="AX35" i="16"/>
  <c r="CB43" i="17"/>
  <c r="BV5" i="23"/>
  <c r="BV61" i="23" s="1"/>
  <c r="BV4" i="23"/>
  <c r="AY133" i="9"/>
  <c r="AY14" i="5"/>
  <c r="BT57" i="5"/>
  <c r="BT27" i="5"/>
  <c r="BT12" i="5"/>
  <c r="BJ6" i="4"/>
  <c r="BS15" i="5"/>
  <c r="CF12" i="5"/>
  <c r="CF42" i="5"/>
  <c r="AU140" i="9"/>
  <c r="BY130" i="9"/>
  <c r="BY8" i="5"/>
  <c r="BY9" i="4"/>
  <c r="BY7" i="4"/>
  <c r="AY130" i="9"/>
  <c r="AY7" i="4"/>
  <c r="AY9" i="4"/>
  <c r="AY8" i="5"/>
  <c r="BM37" i="16"/>
  <c r="BM4" i="16"/>
  <c r="CC20" i="15"/>
  <c r="AJ37" i="16"/>
  <c r="BR37" i="16"/>
  <c r="BR4" i="16"/>
  <c r="AH10" i="15"/>
  <c r="R6" i="3"/>
  <c r="AJ6" i="3"/>
  <c r="CE96" i="6"/>
  <c r="CE100" i="6" s="1"/>
  <c r="AJ22" i="3" s="1"/>
  <c r="BW96" i="6"/>
  <c r="BW100" i="6" s="1"/>
  <c r="AB22" i="3" s="1"/>
  <c r="AB6" i="3"/>
  <c r="J6" i="3"/>
  <c r="CF94" i="13"/>
  <c r="CF94" i="12"/>
  <c r="BZ130" i="9"/>
  <c r="BZ133" i="9" s="1"/>
  <c r="BZ8" i="5"/>
  <c r="BZ7" i="4"/>
  <c r="BZ9" i="4"/>
  <c r="AY35" i="16"/>
  <c r="S6" i="3"/>
  <c r="BH79" i="9"/>
  <c r="BH7" i="5"/>
  <c r="AV130" i="9"/>
  <c r="AV9" i="4"/>
  <c r="AV7" i="4"/>
  <c r="AV8" i="5"/>
  <c r="CF16" i="5"/>
  <c r="BE129" i="9"/>
  <c r="CF103" i="12"/>
  <c r="CF43" i="12"/>
  <c r="BE43" i="12"/>
  <c r="BE103" i="12"/>
  <c r="AZ34" i="16"/>
  <c r="CG34" i="16"/>
  <c r="BH48" i="17"/>
  <c r="AU43" i="16"/>
  <c r="AY14" i="16"/>
  <c r="AP10" i="15"/>
  <c r="BL79" i="9"/>
  <c r="BL7" i="5"/>
  <c r="AC12" i="5"/>
  <c r="AC27" i="5"/>
  <c r="AC57" i="5"/>
  <c r="AC42" i="5"/>
  <c r="AN133" i="9"/>
  <c r="AN14" i="5"/>
  <c r="AM8" i="4"/>
  <c r="AM13" i="4" s="1"/>
  <c r="BV129" i="9"/>
  <c r="CA103" i="12"/>
  <c r="CA43" i="12"/>
  <c r="BV94" i="13"/>
  <c r="BV94" i="12"/>
  <c r="BY103" i="12"/>
  <c r="BY43" i="12"/>
  <c r="BQ103" i="12"/>
  <c r="BQ43" i="12"/>
  <c r="AV19" i="15"/>
  <c r="BK34" i="17"/>
  <c r="BZ37" i="17"/>
  <c r="AZ37" i="16"/>
  <c r="AL10" i="15"/>
  <c r="BP10" i="4"/>
  <c r="AX14" i="5"/>
  <c r="BX85" i="6"/>
  <c r="BN12" i="5"/>
  <c r="BN57" i="5"/>
  <c r="BG133" i="9"/>
  <c r="BG14" i="5"/>
  <c r="BI12" i="5"/>
  <c r="BI57" i="5"/>
  <c r="BI27" i="5"/>
  <c r="BI42" i="5"/>
  <c r="BE15" i="5"/>
  <c r="AQ43" i="16"/>
  <c r="CC37" i="17"/>
  <c r="AI10" i="15"/>
  <c r="BT35" i="16"/>
  <c r="BD57" i="5"/>
  <c r="BD12" i="5"/>
  <c r="BD27" i="5"/>
  <c r="BV12" i="5"/>
  <c r="BV57" i="5"/>
  <c r="BV27" i="5"/>
  <c r="BV42" i="5"/>
  <c r="F6" i="3"/>
  <c r="AU130" i="9"/>
  <c r="AU8" i="5"/>
  <c r="AU7" i="4"/>
  <c r="AU9" i="4"/>
  <c r="AV132" i="9"/>
  <c r="CG140" i="9"/>
  <c r="AM133" i="9"/>
  <c r="AM14" i="5"/>
  <c r="BN104" i="12"/>
  <c r="BN104" i="13"/>
  <c r="AQ103" i="12"/>
  <c r="AQ43" i="12"/>
  <c r="AZ103" i="12"/>
  <c r="AZ43" i="12"/>
  <c r="BI94" i="13"/>
  <c r="BI94" i="12"/>
  <c r="CB94" i="13"/>
  <c r="CB94" i="12"/>
  <c r="BO37" i="17"/>
  <c r="BG34" i="17"/>
  <c r="BS43" i="16"/>
  <c r="AA7" i="3"/>
  <c r="AA42" i="5"/>
  <c r="AA27" i="5"/>
  <c r="AA57" i="5"/>
  <c r="AA12" i="5"/>
  <c r="AM79" i="9"/>
  <c r="AM7" i="5"/>
  <c r="N6" i="3"/>
  <c r="AM94" i="13"/>
  <c r="AM94" i="12"/>
  <c r="CE43" i="16"/>
  <c r="BX94" i="13"/>
  <c r="BX94" i="12"/>
  <c r="CB103" i="12"/>
  <c r="CB43" i="12"/>
  <c r="AR20" i="15"/>
  <c r="AO20" i="15"/>
  <c r="CH4" i="17"/>
  <c r="BL10" i="15"/>
  <c r="BY20" i="15"/>
  <c r="CE14" i="5"/>
  <c r="BF132" i="9"/>
  <c r="BD140" i="9"/>
  <c r="K42" i="5"/>
  <c r="K27" i="5"/>
  <c r="K12" i="5"/>
  <c r="BC130" i="9"/>
  <c r="BC8" i="5"/>
  <c r="BC7" i="4"/>
  <c r="BC9" i="4"/>
  <c r="BC103" i="12"/>
  <c r="BC43" i="12"/>
  <c r="BN94" i="13"/>
  <c r="BN94" i="12"/>
  <c r="BD79" i="9"/>
  <c r="BD7" i="5"/>
  <c r="CC12" i="5"/>
  <c r="AZ133" i="9"/>
  <c r="AZ14" i="5"/>
  <c r="G12" i="5"/>
  <c r="G27" i="5"/>
  <c r="AL133" i="9"/>
  <c r="AL14" i="5"/>
  <c r="BJ12" i="5"/>
  <c r="BJ42" i="5"/>
  <c r="BJ27" i="5"/>
  <c r="AJ16" i="5"/>
  <c r="BS14" i="5"/>
  <c r="BE94" i="13"/>
  <c r="BE94" i="12"/>
  <c r="AN94" i="13"/>
  <c r="AN94" i="12"/>
  <c r="CA20" i="15"/>
  <c r="AJ34" i="16"/>
  <c r="BB43" i="16"/>
  <c r="BS42" i="17"/>
  <c r="AY132" i="9"/>
  <c r="BZ15" i="5"/>
  <c r="CG86" i="6"/>
  <c r="BJ133" i="9"/>
  <c r="BJ14" i="5"/>
  <c r="W6" i="3"/>
  <c r="BM48" i="16"/>
  <c r="AO43" i="16"/>
  <c r="BH43" i="17"/>
  <c r="AH14" i="16"/>
  <c r="CA21" i="24"/>
  <c r="BH42" i="17" l="1"/>
  <c r="BD15" i="5"/>
  <c r="BN27" i="5"/>
  <c r="BZ104" i="13"/>
  <c r="BZ104" i="12"/>
  <c r="R27" i="5"/>
  <c r="AH42" i="16"/>
  <c r="BB42" i="16"/>
  <c r="CC42" i="5"/>
  <c r="BC8" i="4"/>
  <c r="BC13" i="4" s="1"/>
  <c r="BL4" i="15"/>
  <c r="AO19" i="15"/>
  <c r="BG48" i="17"/>
  <c r="CC36" i="17"/>
  <c r="BL15" i="5"/>
  <c r="AZ33" i="16"/>
  <c r="AZ48" i="16"/>
  <c r="BE130" i="9"/>
  <c r="BE9" i="4"/>
  <c r="BE7" i="4"/>
  <c r="BE8" i="5"/>
  <c r="BE132" i="9"/>
  <c r="AH4" i="15"/>
  <c r="CG36" i="16"/>
  <c r="BL34" i="16"/>
  <c r="CC27" i="5"/>
  <c r="V27" i="5"/>
  <c r="BH57" i="5"/>
  <c r="CD42" i="16"/>
  <c r="BG8" i="4"/>
  <c r="BG13" i="4" s="1"/>
  <c r="AK104" i="13"/>
  <c r="AK104" i="12"/>
  <c r="CA16" i="5"/>
  <c r="BQ34" i="17"/>
  <c r="BG9" i="17"/>
  <c r="BP19" i="15"/>
  <c r="X19" i="3"/>
  <c r="CD11" i="5"/>
  <c r="CH36" i="16"/>
  <c r="BD104" i="12"/>
  <c r="BD104" i="13"/>
  <c r="AQ4" i="15"/>
  <c r="AM20" i="3"/>
  <c r="AN104" i="12"/>
  <c r="AN104" i="13"/>
  <c r="CE57" i="5"/>
  <c r="AQ27" i="5"/>
  <c r="AZ64" i="16"/>
  <c r="T57" i="5"/>
  <c r="AK42" i="5"/>
  <c r="AW36" i="16"/>
  <c r="BK8" i="4"/>
  <c r="BK13" i="4" s="1"/>
  <c r="AI15" i="5"/>
  <c r="BH104" i="13"/>
  <c r="BH104" i="12"/>
  <c r="BJ104" i="13"/>
  <c r="BJ104" i="12"/>
  <c r="CA86" i="6"/>
  <c r="AF8" i="3"/>
  <c r="AQ16" i="5"/>
  <c r="AH27" i="5"/>
  <c r="V6" i="3"/>
  <c r="AF27" i="5"/>
  <c r="AR34" i="4"/>
  <c r="AR41" i="4"/>
  <c r="AU57" i="5"/>
  <c r="BX57" i="5"/>
  <c r="BK34" i="4"/>
  <c r="BU130" i="9"/>
  <c r="BU9" i="4"/>
  <c r="BU8" i="5"/>
  <c r="BU7" i="4"/>
  <c r="AH15" i="5"/>
  <c r="BL8" i="4"/>
  <c r="BL13" i="4" s="1"/>
  <c r="BK15" i="5"/>
  <c r="U6" i="3"/>
  <c r="AT47" i="16"/>
  <c r="N27" i="5"/>
  <c r="BT9" i="17"/>
  <c r="AH8" i="4"/>
  <c r="AH13" i="4" s="1"/>
  <c r="AQ133" i="9"/>
  <c r="BE42" i="5"/>
  <c r="AL8" i="4"/>
  <c r="AL13" i="4" s="1"/>
  <c r="BH42" i="16"/>
  <c r="AT57" i="5"/>
  <c r="S42" i="5"/>
  <c r="CE16" i="5"/>
  <c r="BW8" i="4"/>
  <c r="BW13" i="4" s="1"/>
  <c r="L27" i="5"/>
  <c r="AR15" i="5"/>
  <c r="CH42" i="5"/>
  <c r="BB8" i="4"/>
  <c r="BB13" i="4" s="1"/>
  <c r="AZ42" i="5"/>
  <c r="BO27" i="5"/>
  <c r="BI36" i="17"/>
  <c r="AK7" i="3"/>
  <c r="BP41" i="4"/>
  <c r="CH42" i="17"/>
  <c r="BI42" i="16"/>
  <c r="AM42" i="16"/>
  <c r="AN19" i="15"/>
  <c r="BT16" i="5"/>
  <c r="Q42" i="5"/>
  <c r="Y42" i="5"/>
  <c r="AM34" i="4"/>
  <c r="AV104" i="13"/>
  <c r="AV104" i="12"/>
  <c r="BZ8" i="4"/>
  <c r="BZ13" i="4" s="1"/>
  <c r="BU42" i="16"/>
  <c r="BM47" i="16"/>
  <c r="AA20" i="3"/>
  <c r="AZ104" i="13"/>
  <c r="AZ104" i="12"/>
  <c r="AU16" i="5"/>
  <c r="BT34" i="16"/>
  <c r="BX96" i="6"/>
  <c r="BX100" i="6" s="1"/>
  <c r="AC22" i="3" s="1"/>
  <c r="AC6" i="3"/>
  <c r="AL4" i="15"/>
  <c r="AZ36" i="16"/>
  <c r="AU42" i="16"/>
  <c r="AY34" i="16"/>
  <c r="AJ36" i="16"/>
  <c r="BY16" i="5"/>
  <c r="CB42" i="17"/>
  <c r="AS16" i="5"/>
  <c r="BL9" i="16"/>
  <c r="BL42" i="16"/>
  <c r="CH48" i="17"/>
  <c r="AW104" i="13"/>
  <c r="AW104" i="12"/>
  <c r="CD34" i="17"/>
  <c r="BK9" i="17"/>
  <c r="CF42" i="17"/>
  <c r="AN15" i="5"/>
  <c r="CF8" i="4"/>
  <c r="CF13" i="4" s="1"/>
  <c r="BW42" i="5"/>
  <c r="AU34" i="16"/>
  <c r="BT9" i="16"/>
  <c r="AI9" i="16"/>
  <c r="AK15" i="5"/>
  <c r="AK17" i="5" s="1"/>
  <c r="CA36" i="17"/>
  <c r="BA27" i="5"/>
  <c r="AL34" i="4"/>
  <c r="AZ17" i="4"/>
  <c r="BQ36" i="16"/>
  <c r="BB41" i="4"/>
  <c r="BE47" i="16"/>
  <c r="BJ15" i="5"/>
  <c r="AK48" i="16"/>
  <c r="BQ42" i="16"/>
  <c r="CD86" i="6"/>
  <c r="AI8" i="3"/>
  <c r="BM8" i="4"/>
  <c r="BM13" i="4" s="1"/>
  <c r="CA42" i="16"/>
  <c r="BP17" i="5"/>
  <c r="CG36" i="17"/>
  <c r="BX42" i="16"/>
  <c r="AP64" i="16"/>
  <c r="AY27" i="5"/>
  <c r="AQ42" i="5"/>
  <c r="CC104" i="13"/>
  <c r="CC104" i="12"/>
  <c r="AK57" i="5"/>
  <c r="BG4" i="15"/>
  <c r="BD34" i="16"/>
  <c r="BF9" i="17"/>
  <c r="BX42" i="17"/>
  <c r="BT17" i="5"/>
  <c r="BR42" i="16"/>
  <c r="AX104" i="13"/>
  <c r="AX104" i="12"/>
  <c r="BB4" i="15"/>
  <c r="BN34" i="17"/>
  <c r="CA11" i="5"/>
  <c r="AH57" i="5"/>
  <c r="AF57" i="5"/>
  <c r="BI36" i="16"/>
  <c r="BI33" i="16" s="1"/>
  <c r="BY42" i="16"/>
  <c r="AU42" i="5"/>
  <c r="BT15" i="5"/>
  <c r="AL57" i="5"/>
  <c r="BX42" i="5"/>
  <c r="BF9" i="16"/>
  <c r="BL104" i="13"/>
  <c r="BL104" i="12"/>
  <c r="BI130" i="9"/>
  <c r="BI8" i="5"/>
  <c r="BI9" i="4"/>
  <c r="BI7" i="4"/>
  <c r="BW36" i="16"/>
  <c r="BV34" i="16"/>
  <c r="CD42" i="17"/>
  <c r="BL16" i="5"/>
  <c r="CF36" i="17"/>
  <c r="BO36" i="16"/>
  <c r="BR26" i="15"/>
  <c r="AG19" i="3"/>
  <c r="BR27" i="5"/>
  <c r="AH34" i="4"/>
  <c r="AH41" i="4"/>
  <c r="BS104" i="13"/>
  <c r="BS104" i="12"/>
  <c r="BH36" i="16"/>
  <c r="AN36" i="16"/>
  <c r="BW34" i="4"/>
  <c r="BW41" i="4"/>
  <c r="CB9" i="17"/>
  <c r="L42" i="5"/>
  <c r="CH57" i="5"/>
  <c r="BU47" i="16"/>
  <c r="BM42" i="5"/>
  <c r="BQ57" i="5"/>
  <c r="BB34" i="4"/>
  <c r="BO42" i="5"/>
  <c r="BG104" i="12"/>
  <c r="BG104" i="13"/>
  <c r="BW42" i="16"/>
  <c r="AR8" i="4"/>
  <c r="AR13" i="4" s="1"/>
  <c r="BZ42" i="16"/>
  <c r="CB8" i="4"/>
  <c r="CB13" i="4" s="1"/>
  <c r="AK8" i="4"/>
  <c r="AK13" i="4" s="1"/>
  <c r="BV36" i="16"/>
  <c r="AJ27" i="5"/>
  <c r="BH19" i="15"/>
  <c r="AM41" i="4"/>
  <c r="AH9" i="16"/>
  <c r="AJ48" i="16"/>
  <c r="AP4" i="15"/>
  <c r="BJ8" i="4"/>
  <c r="BJ13" i="4" s="1"/>
  <c r="CD8" i="4"/>
  <c r="CD13" i="4" s="1"/>
  <c r="BW17" i="4"/>
  <c r="AL17" i="4"/>
  <c r="BP104" i="13"/>
  <c r="BP104" i="12"/>
  <c r="CA64" i="17"/>
  <c r="BK9" i="16"/>
  <c r="CG19" i="15"/>
  <c r="AI8" i="4"/>
  <c r="AI13" i="4" s="1"/>
  <c r="BZ34" i="17"/>
  <c r="CH96" i="6"/>
  <c r="CH100" i="6" s="1"/>
  <c r="AM22" i="3" s="1"/>
  <c r="AM6" i="3"/>
  <c r="BJ36" i="16"/>
  <c r="CD19" i="15"/>
  <c r="BR57" i="5"/>
  <c r="CB42" i="16"/>
  <c r="AM34" i="16"/>
  <c r="BR42" i="17"/>
  <c r="BJ19" i="15"/>
  <c r="BF15" i="5"/>
  <c r="BM27" i="5"/>
  <c r="BY34" i="17"/>
  <c r="BH8" i="4"/>
  <c r="BH13" i="4" s="1"/>
  <c r="BO42" i="17"/>
  <c r="Y6" i="3"/>
  <c r="BQ36" i="17"/>
  <c r="AX9" i="16"/>
  <c r="CG27" i="5"/>
  <c r="BE36" i="16"/>
  <c r="BZ85" i="6"/>
  <c r="CB16" i="5"/>
  <c r="BR47" i="16"/>
  <c r="BP42" i="16"/>
  <c r="BF64" i="16"/>
  <c r="AX4" i="15"/>
  <c r="AL19" i="3"/>
  <c r="AA19" i="3"/>
  <c r="AK34" i="4"/>
  <c r="AJ19" i="3"/>
  <c r="AY8" i="4"/>
  <c r="AY13" i="4" s="1"/>
  <c r="AX42" i="16"/>
  <c r="BR36" i="17"/>
  <c r="AR27" i="5"/>
  <c r="BI42" i="17"/>
  <c r="BM16" i="5"/>
  <c r="CD51" i="17"/>
  <c r="BN15" i="5"/>
  <c r="AY41" i="4"/>
  <c r="BY36" i="17"/>
  <c r="AY42" i="5"/>
  <c r="BK64" i="17"/>
  <c r="BN42" i="16"/>
  <c r="BR8" i="4"/>
  <c r="BR13" i="4" s="1"/>
  <c r="AV15" i="5"/>
  <c r="BP48" i="16"/>
  <c r="BN36" i="16"/>
  <c r="BC104" i="13"/>
  <c r="BC104" i="12"/>
  <c r="BC16" i="5"/>
  <c r="CE42" i="16"/>
  <c r="AM15" i="5"/>
  <c r="AM17" i="5" s="1"/>
  <c r="AH17" i="4"/>
  <c r="AI4" i="15"/>
  <c r="BQ104" i="13"/>
  <c r="BQ104" i="12"/>
  <c r="BR41" i="4"/>
  <c r="BE104" i="13"/>
  <c r="BE104" i="12"/>
  <c r="BT42" i="5"/>
  <c r="AX34" i="16"/>
  <c r="AD20" i="3"/>
  <c r="BQ15" i="5"/>
  <c r="BR15" i="5"/>
  <c r="BY42" i="17"/>
  <c r="CE19" i="15"/>
  <c r="CC34" i="4"/>
  <c r="CD36" i="16"/>
  <c r="BK42" i="16"/>
  <c r="BC34" i="16"/>
  <c r="CG130" i="9"/>
  <c r="CG8" i="5"/>
  <c r="CG9" i="4"/>
  <c r="CG7" i="4"/>
  <c r="BM42" i="17"/>
  <c r="BC133" i="9"/>
  <c r="AW27" i="5"/>
  <c r="BG16" i="5"/>
  <c r="BW36" i="17"/>
  <c r="CA15" i="5"/>
  <c r="CD34" i="4"/>
  <c r="CD41" i="4"/>
  <c r="AP9" i="16"/>
  <c r="CF96" i="6"/>
  <c r="CF100" i="6" s="1"/>
  <c r="AK22" i="3" s="1"/>
  <c r="AK6" i="3"/>
  <c r="BA57" i="5"/>
  <c r="BT48" i="17"/>
  <c r="CF19" i="15"/>
  <c r="AL41" i="4"/>
  <c r="Z20" i="3"/>
  <c r="BE19" i="15"/>
  <c r="AR42" i="5"/>
  <c r="BK4" i="15"/>
  <c r="AR48" i="16"/>
  <c r="AS104" i="13"/>
  <c r="AS104" i="12"/>
  <c r="AK133" i="9"/>
  <c r="BU36" i="17"/>
  <c r="AN34" i="16"/>
  <c r="CB42" i="5"/>
  <c r="AN42" i="16"/>
  <c r="BB9" i="16"/>
  <c r="BF34" i="16"/>
  <c r="BG34" i="16"/>
  <c r="AM104" i="13"/>
  <c r="AM104" i="12"/>
  <c r="BL48" i="17"/>
  <c r="BN42" i="17"/>
  <c r="BF104" i="13"/>
  <c r="BF104" i="12"/>
  <c r="CH104" i="13"/>
  <c r="CH104" i="12"/>
  <c r="BK16" i="5"/>
  <c r="BS42" i="5"/>
  <c r="AU104" i="13"/>
  <c r="AU104" i="12"/>
  <c r="AG20" i="3"/>
  <c r="BB27" i="5"/>
  <c r="BO34" i="16"/>
  <c r="CH19" i="15"/>
  <c r="BS9" i="17"/>
  <c r="BZ42" i="17"/>
  <c r="AM27" i="5"/>
  <c r="AH34" i="16"/>
  <c r="AJ104" i="13"/>
  <c r="AJ104" i="12"/>
  <c r="BW34" i="16"/>
  <c r="BT104" i="12"/>
  <c r="BT104" i="13"/>
  <c r="CC16" i="5"/>
  <c r="CA17" i="5"/>
  <c r="BR42" i="5"/>
  <c r="AH16" i="5"/>
  <c r="CD15" i="5"/>
  <c r="AL16" i="5"/>
  <c r="AL17" i="5" s="1"/>
  <c r="AQ34" i="16"/>
  <c r="BR48" i="17"/>
  <c r="BR33" i="17"/>
  <c r="CC42" i="17"/>
  <c r="BW16" i="5"/>
  <c r="BN130" i="9"/>
  <c r="BN8" i="5"/>
  <c r="BN7" i="4"/>
  <c r="BN9" i="4"/>
  <c r="AJ20" i="3"/>
  <c r="BM57" i="5"/>
  <c r="BX48" i="16"/>
  <c r="BK42" i="5"/>
  <c r="BB16" i="5"/>
  <c r="BG57" i="5"/>
  <c r="BR104" i="12"/>
  <c r="BR104" i="13"/>
  <c r="BL42" i="17"/>
  <c r="BI19" i="15"/>
  <c r="CF36" i="16"/>
  <c r="AR16" i="5"/>
  <c r="CG42" i="5"/>
  <c r="V20" i="3"/>
  <c r="Z19" i="3"/>
  <c r="BJ42" i="16"/>
  <c r="AK16" i="5"/>
  <c r="AJ15" i="5"/>
  <c r="AJ57" i="5"/>
  <c r="AK41" i="4"/>
  <c r="BB47" i="16"/>
  <c r="BV19" i="15"/>
  <c r="BI48" i="16"/>
  <c r="AI17" i="5"/>
  <c r="BS57" i="5"/>
  <c r="CC47" i="16"/>
  <c r="BW34" i="17"/>
  <c r="CA34" i="16"/>
  <c r="BB42" i="5"/>
  <c r="AZ19" i="15"/>
  <c r="BA15" i="5"/>
  <c r="W20" i="3"/>
  <c r="X20" i="3"/>
  <c r="CC34" i="17"/>
  <c r="AL47" i="16"/>
  <c r="BF34" i="17"/>
  <c r="AI42" i="16"/>
  <c r="AI34" i="16"/>
  <c r="AI34" i="4"/>
  <c r="AI41" i="4"/>
  <c r="CC8" i="4"/>
  <c r="CC13" i="4" s="1"/>
  <c r="CF64" i="16"/>
  <c r="CA133" i="9"/>
  <c r="BM42" i="16"/>
  <c r="AP104" i="13"/>
  <c r="AP104" i="12"/>
  <c r="CE8" i="4"/>
  <c r="CE13" i="4" s="1"/>
  <c r="CB17" i="5"/>
  <c r="CF47" i="17"/>
  <c r="BS9" i="16"/>
  <c r="BW42" i="17"/>
  <c r="BK57" i="5"/>
  <c r="BL133" i="9"/>
  <c r="BQ27" i="5"/>
  <c r="BB15" i="5"/>
  <c r="BG27" i="5"/>
  <c r="BN51" i="17"/>
  <c r="BI15" i="5"/>
  <c r="BM34" i="17"/>
  <c r="BX36" i="17"/>
  <c r="CG57" i="5"/>
  <c r="CB4" i="15"/>
  <c r="BU15" i="5"/>
  <c r="AY15" i="5"/>
  <c r="AY17" i="5" s="1"/>
  <c r="BH34" i="4"/>
  <c r="BH41" i="4"/>
  <c r="AO47" i="16"/>
  <c r="BZ11" i="5"/>
  <c r="AL9" i="16"/>
  <c r="AK17" i="4"/>
  <c r="BG9" i="16"/>
  <c r="AQ9" i="16"/>
  <c r="BV130" i="9"/>
  <c r="BV8" i="5"/>
  <c r="BV9" i="4"/>
  <c r="BV7" i="4"/>
  <c r="BV132" i="9"/>
  <c r="AY9" i="16"/>
  <c r="CC19" i="15"/>
  <c r="BY41" i="4"/>
  <c r="AT8" i="4"/>
  <c r="AT13" i="4" s="1"/>
  <c r="BG17" i="4"/>
  <c r="BM26" i="15"/>
  <c r="BT17" i="4"/>
  <c r="BS34" i="16"/>
  <c r="AD19" i="3"/>
  <c r="AR19" i="15"/>
  <c r="AQ42" i="16"/>
  <c r="BK48" i="17"/>
  <c r="BR17" i="4"/>
  <c r="BH47" i="17"/>
  <c r="AV8" i="4"/>
  <c r="AV13" i="4" s="1"/>
  <c r="AJ34" i="4"/>
  <c r="AJ41" i="4"/>
  <c r="CB47" i="17"/>
  <c r="BQ42" i="17"/>
  <c r="BB104" i="13"/>
  <c r="BB104" i="12"/>
  <c r="AN8" i="4"/>
  <c r="AN13" i="4" s="1"/>
  <c r="BJ16" i="5"/>
  <c r="BV42" i="16"/>
  <c r="CG42" i="16"/>
  <c r="BP8" i="4"/>
  <c r="BP13" i="4" s="1"/>
  <c r="R42" i="5"/>
  <c r="CD16" i="5"/>
  <c r="CB9" i="16"/>
  <c r="AW9" i="4"/>
  <c r="AW8" i="5"/>
  <c r="AW130" i="9"/>
  <c r="AW7" i="4"/>
  <c r="AW132" i="9"/>
  <c r="AN27" i="5"/>
  <c r="CA8" i="4"/>
  <c r="CA13" i="4" s="1"/>
  <c r="BC9" i="16"/>
  <c r="AT41" i="4"/>
  <c r="AT34" i="4"/>
  <c r="BG34" i="4"/>
  <c r="AH20" i="3"/>
  <c r="BE42" i="16"/>
  <c r="BX104" i="13"/>
  <c r="BX104" i="12"/>
  <c r="AZ41" i="4"/>
  <c r="AZ34" i="4"/>
  <c r="CB57" i="5"/>
  <c r="CG42" i="17"/>
  <c r="BC41" i="4"/>
  <c r="BN133" i="9"/>
  <c r="BA9" i="16"/>
  <c r="CH130" i="9"/>
  <c r="CH8" i="5"/>
  <c r="CH7" i="4"/>
  <c r="CH9" i="4"/>
  <c r="CH132" i="9"/>
  <c r="AT4" i="15"/>
  <c r="BH36" i="17"/>
  <c r="BV42" i="17"/>
  <c r="AR42" i="16"/>
  <c r="AC21" i="3"/>
  <c r="AV42" i="16"/>
  <c r="AI133" i="9"/>
  <c r="AD42" i="5"/>
  <c r="BU42" i="5"/>
  <c r="BO34" i="17"/>
  <c r="BB57" i="5"/>
  <c r="BW15" i="5"/>
  <c r="BW17" i="5" s="1"/>
  <c r="BD133" i="9"/>
  <c r="AQ8" i="4"/>
  <c r="AQ13" i="4" s="1"/>
  <c r="BY27" i="5"/>
  <c r="AM57" i="5"/>
  <c r="BA48" i="16"/>
  <c r="BR16" i="5"/>
  <c r="O42" i="5"/>
  <c r="BF64" i="17"/>
  <c r="CE34" i="16"/>
  <c r="BD19" i="15"/>
  <c r="AI16" i="5"/>
  <c r="BU36" i="16"/>
  <c r="CH36" i="17"/>
  <c r="AM9" i="16"/>
  <c r="CE42" i="17"/>
  <c r="AK9" i="16"/>
  <c r="S57" i="5"/>
  <c r="BO19" i="15"/>
  <c r="AR36" i="16"/>
  <c r="CB133" i="9"/>
  <c r="BL9" i="17"/>
  <c r="BD8" i="4"/>
  <c r="BD13" i="4" s="1"/>
  <c r="BD34" i="4"/>
  <c r="BD41" i="4"/>
  <c r="BV36" i="17"/>
  <c r="AO130" i="9"/>
  <c r="AO8" i="5"/>
  <c r="AO9" i="4"/>
  <c r="AO7" i="4"/>
  <c r="AO132" i="9"/>
  <c r="BG42" i="5"/>
  <c r="BU19" i="15"/>
  <c r="AS42" i="16"/>
  <c r="AE42" i="5"/>
  <c r="BS48" i="17"/>
  <c r="AH17" i="5"/>
  <c r="AM4" i="15"/>
  <c r="AT15" i="5"/>
  <c r="AT17" i="5" s="1"/>
  <c r="Q6" i="3"/>
  <c r="BT34" i="4"/>
  <c r="BT41" i="4"/>
  <c r="Z27" i="5"/>
  <c r="BZ86" i="6"/>
  <c r="AE8" i="3"/>
  <c r="BG42" i="17"/>
  <c r="CC15" i="5"/>
  <c r="CA85" i="6"/>
  <c r="CF41" i="4"/>
  <c r="BO36" i="17"/>
  <c r="CA104" i="13"/>
  <c r="CA104" i="12"/>
  <c r="BZ36" i="17"/>
  <c r="BR34" i="4"/>
  <c r="CC36" i="16"/>
  <c r="BS130" i="9"/>
  <c r="BS7" i="4"/>
  <c r="BS8" i="5"/>
  <c r="BS9" i="4"/>
  <c r="BS132" i="9"/>
  <c r="AO36" i="16"/>
  <c r="BA104" i="13"/>
  <c r="BA104" i="12"/>
  <c r="AL7" i="3"/>
  <c r="AU8" i="4"/>
  <c r="AU13" i="4" s="1"/>
  <c r="AY16" i="5"/>
  <c r="CF57" i="5"/>
  <c r="BO130" i="9"/>
  <c r="BO7" i="4"/>
  <c r="BO8" i="5"/>
  <c r="BO9" i="4"/>
  <c r="BO132" i="9"/>
  <c r="AO42" i="16"/>
  <c r="W19" i="3"/>
  <c r="CA19" i="15"/>
  <c r="BJ57" i="5"/>
  <c r="BS42" i="16"/>
  <c r="AU34" i="4"/>
  <c r="BD42" i="5"/>
  <c r="BN42" i="5"/>
  <c r="BY104" i="13"/>
  <c r="BY104" i="12"/>
  <c r="CG48" i="16"/>
  <c r="CG33" i="16"/>
  <c r="CF104" i="13"/>
  <c r="CF104" i="12"/>
  <c r="AB19" i="3"/>
  <c r="BR36" i="16"/>
  <c r="CF27" i="5"/>
  <c r="BZ47" i="16"/>
  <c r="AS34" i="4"/>
  <c r="AS41" i="4"/>
  <c r="AX130" i="9"/>
  <c r="AX8" i="5"/>
  <c r="AX7" i="4"/>
  <c r="AX9" i="4"/>
  <c r="AX132" i="9"/>
  <c r="AS17" i="4"/>
  <c r="AY4" i="15"/>
  <c r="BZ36" i="16"/>
  <c r="BW57" i="5"/>
  <c r="BY15" i="5"/>
  <c r="BY17" i="5" s="1"/>
  <c r="BP42" i="17"/>
  <c r="AG57" i="5"/>
  <c r="BX36" i="16"/>
  <c r="BX33" i="16" s="1"/>
  <c r="BW19" i="15"/>
  <c r="AN42" i="5"/>
  <c r="BA4" i="15"/>
  <c r="CB34" i="16"/>
  <c r="AU15" i="5"/>
  <c r="AS15" i="5"/>
  <c r="BL27" i="5"/>
  <c r="BP47" i="17"/>
  <c r="BQ19" i="15"/>
  <c r="AO57" i="5"/>
  <c r="AU4" i="15"/>
  <c r="BD42" i="16"/>
  <c r="AV133" i="9"/>
  <c r="AP34" i="16"/>
  <c r="BG41" i="4"/>
  <c r="BV34" i="17"/>
  <c r="AZ8" i="4"/>
  <c r="AZ13" i="4" s="1"/>
  <c r="AT104" i="13"/>
  <c r="AT104" i="12"/>
  <c r="BC17" i="4"/>
  <c r="BX47" i="17"/>
  <c r="CE36" i="16"/>
  <c r="AP57" i="5"/>
  <c r="BQ130" i="9"/>
  <c r="BQ8" i="5"/>
  <c r="BQ9" i="4"/>
  <c r="BQ7" i="4"/>
  <c r="BQ132" i="9"/>
  <c r="AQ57" i="5"/>
  <c r="BO104" i="13"/>
  <c r="BO104" i="12"/>
  <c r="BK17" i="5"/>
  <c r="AD57" i="5"/>
  <c r="BA130" i="9"/>
  <c r="BA8" i="5"/>
  <c r="BA9" i="4"/>
  <c r="BA7" i="4"/>
  <c r="BA132" i="9"/>
  <c r="BY48" i="16"/>
  <c r="BY42" i="5"/>
  <c r="AF42" i="5"/>
  <c r="AK4" i="15"/>
  <c r="AL104" i="12"/>
  <c r="AL104" i="13"/>
  <c r="BX27" i="5"/>
  <c r="O27" i="5"/>
  <c r="AT42" i="16"/>
  <c r="BJ48" i="17"/>
  <c r="BL41" i="4"/>
  <c r="BL34" i="4"/>
  <c r="AC20" i="3"/>
  <c r="BU104" i="13"/>
  <c r="BU104" i="12"/>
  <c r="N42" i="5"/>
  <c r="CE51" i="17"/>
  <c r="AP15" i="5"/>
  <c r="AB49" i="3"/>
  <c r="AB61" i="3"/>
  <c r="BS4" i="15"/>
  <c r="BG42" i="16"/>
  <c r="BE57" i="5"/>
  <c r="AL42" i="16"/>
  <c r="BH33" i="16"/>
  <c r="BH48" i="16"/>
  <c r="AT27" i="5"/>
  <c r="BO15" i="5"/>
  <c r="BT4" i="15"/>
  <c r="CB41" i="4"/>
  <c r="AQ15" i="5"/>
  <c r="AQ17" i="5" s="1"/>
  <c r="AZ27" i="5"/>
  <c r="BI34" i="17"/>
  <c r="BX19" i="15"/>
  <c r="AE57" i="5"/>
  <c r="AS48" i="16"/>
  <c r="AH133" i="9"/>
  <c r="BJ42" i="17"/>
  <c r="BJ33" i="17" s="1"/>
  <c r="AK21" i="3"/>
  <c r="BP17" i="4"/>
  <c r="P27" i="5"/>
  <c r="BP36" i="17"/>
  <c r="Z57" i="5"/>
  <c r="AU17" i="4"/>
  <c r="Y57" i="5"/>
  <c r="CF17" i="4"/>
  <c r="AQ104" i="13"/>
  <c r="AQ104" i="12"/>
  <c r="AV34" i="4"/>
  <c r="AV41" i="4"/>
  <c r="BA42" i="16"/>
  <c r="CF15" i="5"/>
  <c r="CF17" i="5" s="1"/>
  <c r="CE48" i="17"/>
  <c r="AW57" i="5"/>
  <c r="CH15" i="5"/>
  <c r="AJ8" i="4"/>
  <c r="AJ13" i="4" s="1"/>
  <c r="CE15" i="5"/>
  <c r="CE17" i="5" s="1"/>
  <c r="P6" i="3"/>
  <c r="BS64" i="17"/>
  <c r="CC57" i="5"/>
  <c r="BY19" i="15"/>
  <c r="CB104" i="13"/>
  <c r="CB104" i="12"/>
  <c r="AV26" i="15"/>
  <c r="AV16" i="5"/>
  <c r="BH15" i="5"/>
  <c r="BH17" i="5" s="1"/>
  <c r="BZ16" i="5"/>
  <c r="BZ17" i="5" s="1"/>
  <c r="V21" i="3"/>
  <c r="BM36" i="16"/>
  <c r="BY8" i="4"/>
  <c r="BY13" i="4" s="1"/>
  <c r="AS8" i="4"/>
  <c r="AS13" i="4" s="1"/>
  <c r="BM15" i="5"/>
  <c r="BM17" i="5" s="1"/>
  <c r="BC4" i="15"/>
  <c r="CC42" i="16"/>
  <c r="CF33" i="16"/>
  <c r="CF48" i="16"/>
  <c r="BP36" i="16"/>
  <c r="BP33" i="16" s="1"/>
  <c r="AY104" i="13"/>
  <c r="AY104" i="12"/>
  <c r="AV17" i="4"/>
  <c r="AI42" i="5"/>
  <c r="AR104" i="13"/>
  <c r="AR104" i="12"/>
  <c r="AJ42" i="16"/>
  <c r="AJ33" i="16" s="1"/>
  <c r="AN16" i="5"/>
  <c r="BH42" i="5"/>
  <c r="BK104" i="13"/>
  <c r="BK104" i="12"/>
  <c r="BO42" i="16"/>
  <c r="BT42" i="16"/>
  <c r="CA36" i="16"/>
  <c r="AN57" i="5"/>
  <c r="CE104" i="13"/>
  <c r="CE104" i="12"/>
  <c r="AT9" i="16"/>
  <c r="AV36" i="16"/>
  <c r="AY42" i="16"/>
  <c r="AT16" i="5"/>
  <c r="BB17" i="4"/>
  <c r="CA48" i="17"/>
  <c r="CA33" i="17"/>
  <c r="CD85" i="6"/>
  <c r="BM41" i="4"/>
  <c r="BM34" i="4"/>
  <c r="AZ16" i="5"/>
  <c r="AZ17" i="5" s="1"/>
  <c r="AW42" i="16"/>
  <c r="BC34" i="4"/>
  <c r="AS4" i="15"/>
  <c r="CG15" i="5"/>
  <c r="BW104" i="13"/>
  <c r="BW104" i="12"/>
  <c r="BN19" i="15"/>
  <c r="CG34" i="17"/>
  <c r="AW47" i="16"/>
  <c r="AY57" i="5"/>
  <c r="BF130" i="9"/>
  <c r="BF8" i="5"/>
  <c r="BF7" i="4"/>
  <c r="BF9" i="4"/>
  <c r="BJ47" i="16"/>
  <c r="AK27" i="5"/>
  <c r="AU9" i="16"/>
  <c r="BX15" i="5"/>
  <c r="BX17" i="5" s="1"/>
  <c r="CH42" i="16"/>
  <c r="AP130" i="9"/>
  <c r="AP7" i="4"/>
  <c r="AP8" i="5"/>
  <c r="AP9" i="4"/>
  <c r="AP132" i="9"/>
  <c r="BN34" i="16"/>
  <c r="AO104" i="13"/>
  <c r="AO104" i="12"/>
  <c r="CG104" i="13"/>
  <c r="CG104" i="12"/>
  <c r="BH133" i="9"/>
  <c r="AW19" i="15"/>
  <c r="AQ34" i="4"/>
  <c r="AQ41" i="4"/>
  <c r="U42" i="5"/>
  <c r="BY57" i="5"/>
  <c r="BD36" i="16"/>
  <c r="BU34" i="17"/>
  <c r="AJ19" i="15"/>
  <c r="AK42" i="16"/>
  <c r="BT64" i="17"/>
  <c r="BJ36" i="17"/>
  <c r="BF4" i="15"/>
  <c r="BX17" i="4"/>
  <c r="AH19" i="3"/>
  <c r="Y20" i="3"/>
  <c r="AL21" i="3"/>
  <c r="BQ48" i="16"/>
  <c r="BQ33" i="16"/>
  <c r="BE27" i="5"/>
  <c r="AT42" i="5"/>
  <c r="S27" i="5"/>
  <c r="CD34" i="16"/>
  <c r="AI104" i="13"/>
  <c r="AI104" i="12"/>
  <c r="CH27" i="5"/>
  <c r="CH47" i="16"/>
  <c r="BZ19" i="15"/>
  <c r="AZ57" i="5"/>
  <c r="BO57" i="5"/>
  <c r="BK34" i="16"/>
  <c r="BM104" i="13"/>
  <c r="BM104" i="12"/>
  <c r="AS57" i="5"/>
  <c r="BY36" i="16"/>
  <c r="BY33" i="16" s="1"/>
  <c r="BC42" i="16"/>
  <c r="BP34" i="4"/>
  <c r="P42" i="5"/>
  <c r="AS9" i="16"/>
  <c r="BM36" i="17"/>
  <c r="BV104" i="13"/>
  <c r="BV104" i="12"/>
  <c r="CB15" i="5"/>
  <c r="BT8" i="4"/>
  <c r="BT13" i="4" s="1"/>
  <c r="Z42" i="5"/>
  <c r="AU41" i="4"/>
  <c r="Q27" i="5"/>
  <c r="AV34" i="16"/>
  <c r="Y27" i="5"/>
  <c r="AM17" i="4"/>
  <c r="AI17" i="4"/>
  <c r="CF34" i="4"/>
  <c r="CE51" i="16" l="1"/>
  <c r="AU20" i="15"/>
  <c r="CG64" i="17"/>
  <c r="W55" i="3"/>
  <c r="W49" i="3"/>
  <c r="W61" i="3"/>
  <c r="BJ64" i="16"/>
  <c r="AX64" i="16"/>
  <c r="AM48" i="16"/>
  <c r="BV51" i="16"/>
  <c r="BQ47" i="16"/>
  <c r="CC51" i="16"/>
  <c r="CC33" i="16"/>
  <c r="CE64" i="17"/>
  <c r="BE64" i="16"/>
  <c r="AW34" i="4"/>
  <c r="AW41" i="4"/>
  <c r="BN50" i="17"/>
  <c r="BX47" i="16"/>
  <c r="CD62" i="5"/>
  <c r="BK20" i="15"/>
  <c r="CG16" i="5"/>
  <c r="CG133" i="9"/>
  <c r="AI20" i="15"/>
  <c r="BW64" i="16"/>
  <c r="BB20" i="15"/>
  <c r="AR47" i="5"/>
  <c r="CB17" i="4"/>
  <c r="AL64" i="16"/>
  <c r="AB55" i="3"/>
  <c r="BV33" i="17"/>
  <c r="BV48" i="17"/>
  <c r="BO8" i="4"/>
  <c r="BO13" i="4" s="1"/>
  <c r="AL20" i="3"/>
  <c r="BF63" i="17"/>
  <c r="BV64" i="17"/>
  <c r="AW16" i="5"/>
  <c r="AW133" i="9"/>
  <c r="CG64" i="16"/>
  <c r="BS48" i="16"/>
  <c r="CC26" i="15"/>
  <c r="BV16" i="5"/>
  <c r="BV133" i="9"/>
  <c r="BG37" i="16"/>
  <c r="BG4" i="16"/>
  <c r="BX51" i="17"/>
  <c r="BX33" i="17"/>
  <c r="AI48" i="16"/>
  <c r="CC33" i="17"/>
  <c r="CC48" i="17"/>
  <c r="BW48" i="17"/>
  <c r="BW33" i="17"/>
  <c r="BI26" i="15"/>
  <c r="BG48" i="16"/>
  <c r="Z61" i="3"/>
  <c r="Z55" i="3"/>
  <c r="Z49" i="3"/>
  <c r="AK19" i="3"/>
  <c r="CC17" i="4"/>
  <c r="AD55" i="3"/>
  <c r="AD61" i="3"/>
  <c r="AD49" i="3"/>
  <c r="BN64" i="16"/>
  <c r="AA25" i="3"/>
  <c r="BP64" i="16"/>
  <c r="BJ26" i="15"/>
  <c r="AM19" i="3"/>
  <c r="BI8" i="4"/>
  <c r="BI13" i="4" s="1"/>
  <c r="BD48" i="16"/>
  <c r="BD33" i="16"/>
  <c r="BP47" i="5"/>
  <c r="AI7" i="3"/>
  <c r="AK47" i="16"/>
  <c r="AJ51" i="16"/>
  <c r="BU64" i="16"/>
  <c r="BU16" i="5"/>
  <c r="BU133" i="9"/>
  <c r="BK41" i="4"/>
  <c r="AO26" i="15"/>
  <c r="BJ47" i="5"/>
  <c r="BC47" i="5"/>
  <c r="AP16" i="5"/>
  <c r="AP133" i="9"/>
  <c r="CH34" i="4"/>
  <c r="CA17" i="4"/>
  <c r="AB25" i="3"/>
  <c r="CA26" i="15"/>
  <c r="BW32" i="5"/>
  <c r="BW47" i="5"/>
  <c r="BW64" i="17"/>
  <c r="AJ47" i="16"/>
  <c r="AI37" i="16"/>
  <c r="AI4" i="16"/>
  <c r="BK37" i="17"/>
  <c r="BK4" i="17"/>
  <c r="BU8" i="4"/>
  <c r="BU13" i="4" s="1"/>
  <c r="BS63" i="17"/>
  <c r="CE33" i="17"/>
  <c r="CA41" i="4"/>
  <c r="CB48" i="16"/>
  <c r="BP64" i="17"/>
  <c r="AN17" i="4"/>
  <c r="BG64" i="17"/>
  <c r="AM20" i="15"/>
  <c r="BS47" i="17"/>
  <c r="AV64" i="16"/>
  <c r="BH51" i="17"/>
  <c r="BH33" i="17"/>
  <c r="CH16" i="5"/>
  <c r="CH133" i="9"/>
  <c r="AH61" i="3"/>
  <c r="AH55" i="3"/>
  <c r="AH49" i="3"/>
  <c r="CD32" i="5"/>
  <c r="BQ64" i="17"/>
  <c r="AQ64" i="16"/>
  <c r="BM25" i="15"/>
  <c r="AY37" i="16"/>
  <c r="AY4" i="16"/>
  <c r="BS37" i="16"/>
  <c r="BS4" i="16"/>
  <c r="AJ62" i="5"/>
  <c r="AJ32" i="5"/>
  <c r="Z25" i="3"/>
  <c r="BL64" i="17"/>
  <c r="BN16" i="5"/>
  <c r="BR47" i="17"/>
  <c r="AH47" i="5"/>
  <c r="CH26" i="15"/>
  <c r="CA62" i="5"/>
  <c r="BC48" i="16"/>
  <c r="CC41" i="4"/>
  <c r="AX48" i="16"/>
  <c r="BP47" i="16"/>
  <c r="AY34" i="4"/>
  <c r="BR64" i="17"/>
  <c r="CB64" i="16"/>
  <c r="BK37" i="16"/>
  <c r="BK4" i="16"/>
  <c r="AJ17" i="5"/>
  <c r="BH26" i="15"/>
  <c r="BZ64" i="16"/>
  <c r="BP62" i="5"/>
  <c r="BT37" i="16"/>
  <c r="BT4" i="16"/>
  <c r="BL64" i="16"/>
  <c r="CB64" i="17"/>
  <c r="AC19" i="3"/>
  <c r="AN26" i="15"/>
  <c r="AK20" i="3"/>
  <c r="X25" i="3"/>
  <c r="CD64" i="16"/>
  <c r="BL48" i="16"/>
  <c r="BL32" i="5"/>
  <c r="BL20" i="15"/>
  <c r="AL47" i="5"/>
  <c r="BC32" i="5"/>
  <c r="AP34" i="4"/>
  <c r="AP41" i="4"/>
  <c r="AZ63" i="16"/>
  <c r="CD96" i="6"/>
  <c r="CD100" i="6" s="1"/>
  <c r="AI22" i="3" s="1"/>
  <c r="AI6" i="3"/>
  <c r="BO64" i="16"/>
  <c r="CC64" i="16"/>
  <c r="CE47" i="17"/>
  <c r="CA34" i="4"/>
  <c r="AJ26" i="15"/>
  <c r="AW64" i="16"/>
  <c r="BP51" i="17"/>
  <c r="BP33" i="17"/>
  <c r="CC32" i="5"/>
  <c r="BX26" i="15"/>
  <c r="CB34" i="4"/>
  <c r="BA34" i="4"/>
  <c r="BA41" i="4"/>
  <c r="AP48" i="16"/>
  <c r="BW26" i="15"/>
  <c r="BY32" i="5"/>
  <c r="AN34" i="4"/>
  <c r="AX8" i="4"/>
  <c r="AX13" i="4" s="1"/>
  <c r="CG47" i="16"/>
  <c r="BO34" i="4"/>
  <c r="BO41" i="4"/>
  <c r="BS8" i="4"/>
  <c r="BS13" i="4" s="1"/>
  <c r="BZ51" i="17"/>
  <c r="BV51" i="17"/>
  <c r="AR51" i="16"/>
  <c r="AK37" i="16"/>
  <c r="AK4" i="16"/>
  <c r="AM37" i="16"/>
  <c r="AM4" i="16"/>
  <c r="BC37" i="16"/>
  <c r="BC4" i="16"/>
  <c r="AW8" i="4"/>
  <c r="AW13" i="4" s="1"/>
  <c r="BV64" i="16"/>
  <c r="CB20" i="15"/>
  <c r="BM33" i="17"/>
  <c r="BM48" i="17"/>
  <c r="AI64" i="16"/>
  <c r="BI47" i="16"/>
  <c r="CF51" i="16"/>
  <c r="BL47" i="5"/>
  <c r="AH48" i="16"/>
  <c r="BO33" i="16"/>
  <c r="BO48" i="16"/>
  <c r="BN64" i="17"/>
  <c r="BF48" i="16"/>
  <c r="BE51" i="16"/>
  <c r="BE33" i="16"/>
  <c r="BQ51" i="17"/>
  <c r="CD17" i="5"/>
  <c r="AP20" i="15"/>
  <c r="AH37" i="16"/>
  <c r="AH4" i="16"/>
  <c r="BR25" i="15"/>
  <c r="CD64" i="17"/>
  <c r="BI16" i="5"/>
  <c r="BI133" i="9"/>
  <c r="BT62" i="5"/>
  <c r="BX64" i="17"/>
  <c r="BG20" i="15"/>
  <c r="AP63" i="16"/>
  <c r="AK47" i="5"/>
  <c r="BJ62" i="5"/>
  <c r="AR17" i="5"/>
  <c r="BU17" i="5"/>
  <c r="AU64" i="16"/>
  <c r="AA49" i="3"/>
  <c r="AA55" i="3"/>
  <c r="AA61" i="3"/>
  <c r="AR62" i="5"/>
  <c r="AR32" i="5"/>
  <c r="AF21" i="3"/>
  <c r="BQ33" i="17"/>
  <c r="BQ48" i="17"/>
  <c r="BE34" i="4"/>
  <c r="BE41" i="4"/>
  <c r="AH64" i="16"/>
  <c r="BH64" i="17"/>
  <c r="BC17" i="5"/>
  <c r="BT63" i="17"/>
  <c r="AS20" i="15"/>
  <c r="AT32" i="5"/>
  <c r="AO51" i="16"/>
  <c r="AO33" i="16"/>
  <c r="AG49" i="3"/>
  <c r="AG55" i="3"/>
  <c r="AG61" i="3"/>
  <c r="CA63" i="17"/>
  <c r="BI51" i="16"/>
  <c r="AS47" i="5"/>
  <c r="BD32" i="5"/>
  <c r="BY51" i="16"/>
  <c r="AV51" i="16"/>
  <c r="BM51" i="16"/>
  <c r="BM33" i="16"/>
  <c r="BJ47" i="17"/>
  <c r="BH47" i="5"/>
  <c r="BZ26" i="15"/>
  <c r="Y49" i="3"/>
  <c r="Y55" i="3"/>
  <c r="Y61" i="3"/>
  <c r="BN33" i="16"/>
  <c r="BN48" i="16"/>
  <c r="BF8" i="4"/>
  <c r="BF13" i="4" s="1"/>
  <c r="BN26" i="15"/>
  <c r="AT37" i="16"/>
  <c r="AT4" i="16"/>
  <c r="BY26" i="15"/>
  <c r="BR17" i="5"/>
  <c r="AH25" i="3"/>
  <c r="BF20" i="15"/>
  <c r="BU33" i="17"/>
  <c r="BU48" i="17"/>
  <c r="AW26" i="15"/>
  <c r="BX32" i="5"/>
  <c r="BX47" i="5"/>
  <c r="BT64" i="16"/>
  <c r="AJ64" i="16"/>
  <c r="BC20" i="15"/>
  <c r="CF62" i="5"/>
  <c r="CF32" i="5"/>
  <c r="CF47" i="5"/>
  <c r="BT20" i="15"/>
  <c r="BG64" i="16"/>
  <c r="AT64" i="16"/>
  <c r="BY47" i="16"/>
  <c r="BA8" i="4"/>
  <c r="BA13" i="4" s="1"/>
  <c r="BA20" i="15"/>
  <c r="AN41" i="4"/>
  <c r="AX34" i="4"/>
  <c r="AX41" i="4"/>
  <c r="W25" i="3"/>
  <c r="BO51" i="17"/>
  <c r="AE21" i="3"/>
  <c r="AS64" i="16"/>
  <c r="BR62" i="5"/>
  <c r="BR32" i="5"/>
  <c r="BA37" i="16"/>
  <c r="BA4" i="16"/>
  <c r="AV17" i="5"/>
  <c r="AS62" i="5"/>
  <c r="AJ49" i="3"/>
  <c r="AJ55" i="3"/>
  <c r="AJ61" i="3"/>
  <c r="AQ17" i="4"/>
  <c r="AQ48" i="16"/>
  <c r="BW33" i="16"/>
  <c r="BW48" i="16"/>
  <c r="BE26" i="15"/>
  <c r="CF26" i="15"/>
  <c r="BK64" i="16"/>
  <c r="CE26" i="15"/>
  <c r="BG62" i="5"/>
  <c r="AM32" i="5"/>
  <c r="AM47" i="5"/>
  <c r="BK63" i="17"/>
  <c r="BI64" i="17"/>
  <c r="AL25" i="3"/>
  <c r="BZ48" i="17"/>
  <c r="BZ33" i="17"/>
  <c r="CD47" i="5"/>
  <c r="BB47" i="5"/>
  <c r="AN51" i="16"/>
  <c r="BO51" i="16"/>
  <c r="BV33" i="16"/>
  <c r="BV48" i="16"/>
  <c r="BR64" i="16"/>
  <c r="BF37" i="17"/>
  <c r="BF4" i="17"/>
  <c r="BP32" i="5"/>
  <c r="BQ51" i="16"/>
  <c r="CA51" i="17"/>
  <c r="AN47" i="5"/>
  <c r="CD33" i="17"/>
  <c r="CD48" i="17"/>
  <c r="BL37" i="16"/>
  <c r="BL4" i="16"/>
  <c r="BT48" i="16"/>
  <c r="AM64" i="16"/>
  <c r="BH64" i="16"/>
  <c r="BT37" i="17"/>
  <c r="BT4" i="17"/>
  <c r="AH32" i="5"/>
  <c r="AF7" i="3"/>
  <c r="AW51" i="16"/>
  <c r="AW33" i="16"/>
  <c r="AM55" i="3"/>
  <c r="AM49" i="3"/>
  <c r="AM61" i="3"/>
  <c r="BP26" i="15"/>
  <c r="BG37" i="17"/>
  <c r="BG4" i="17"/>
  <c r="BE8" i="4"/>
  <c r="BE13" i="4" s="1"/>
  <c r="AM62" i="5"/>
  <c r="AN17" i="5"/>
  <c r="CE17" i="4"/>
  <c r="BC62" i="5"/>
  <c r="CA51" i="16"/>
  <c r="BO26" i="15"/>
  <c r="CB37" i="16"/>
  <c r="CB4" i="16"/>
  <c r="BN51" i="16"/>
  <c r="BI41" i="4"/>
  <c r="BY62" i="5"/>
  <c r="CH47" i="17"/>
  <c r="AR17" i="4"/>
  <c r="BJ17" i="5"/>
  <c r="CD33" i="16"/>
  <c r="CD48" i="16"/>
  <c r="CG33" i="17"/>
  <c r="CG48" i="17"/>
  <c r="CH41" i="4"/>
  <c r="BD51" i="16"/>
  <c r="AV48" i="16"/>
  <c r="AV33" i="16"/>
  <c r="BM51" i="17"/>
  <c r="BI34" i="4"/>
  <c r="AP8" i="4"/>
  <c r="AP13" i="4" s="1"/>
  <c r="CH64" i="16"/>
  <c r="AZ62" i="5"/>
  <c r="AZ47" i="5"/>
  <c r="BP51" i="16"/>
  <c r="CE62" i="5"/>
  <c r="CE32" i="5"/>
  <c r="CE47" i="5"/>
  <c r="CC17" i="5"/>
  <c r="BI48" i="17"/>
  <c r="BI33" i="17"/>
  <c r="CE50" i="17"/>
  <c r="AC55" i="3"/>
  <c r="AK20" i="15"/>
  <c r="BQ41" i="4"/>
  <c r="BQ34" i="4"/>
  <c r="AU62" i="5"/>
  <c r="BX51" i="16"/>
  <c r="BO16" i="5"/>
  <c r="BO133" i="9"/>
  <c r="BS34" i="4"/>
  <c r="BS41" i="4"/>
  <c r="AE7" i="3"/>
  <c r="AO41" i="4"/>
  <c r="AO34" i="4"/>
  <c r="CH51" i="17"/>
  <c r="BD26" i="15"/>
  <c r="BO48" i="17"/>
  <c r="BO33" i="17"/>
  <c r="AT20" i="15"/>
  <c r="BF34" i="4"/>
  <c r="BK47" i="17"/>
  <c r="BY34" i="4"/>
  <c r="BV34" i="4"/>
  <c r="BV41" i="4"/>
  <c r="AL37" i="16"/>
  <c r="AL4" i="16"/>
  <c r="BH17" i="4"/>
  <c r="AS17" i="5"/>
  <c r="AZ26" i="15"/>
  <c r="BL62" i="5"/>
  <c r="BW62" i="5"/>
  <c r="CA32" i="5"/>
  <c r="CC47" i="5"/>
  <c r="CC62" i="5"/>
  <c r="BZ64" i="17"/>
  <c r="BL47" i="17"/>
  <c r="BB37" i="16"/>
  <c r="BB4" i="16"/>
  <c r="AN48" i="16"/>
  <c r="AN33" i="16"/>
  <c r="AR47" i="16"/>
  <c r="BT47" i="17"/>
  <c r="AP37" i="16"/>
  <c r="AP4" i="16"/>
  <c r="BW51" i="17"/>
  <c r="BM64" i="17"/>
  <c r="CG34" i="4"/>
  <c r="CG41" i="4"/>
  <c r="BG47" i="5"/>
  <c r="AZ32" i="5"/>
  <c r="AV32" i="5"/>
  <c r="AX20" i="15"/>
  <c r="Y19" i="3"/>
  <c r="BY48" i="17"/>
  <c r="BY33" i="17"/>
  <c r="BZ41" i="4"/>
  <c r="BB32" i="5"/>
  <c r="CA42" i="5"/>
  <c r="CA27" i="5"/>
  <c r="CA57" i="5"/>
  <c r="CA12" i="5"/>
  <c r="BX64" i="16"/>
  <c r="CA64" i="16"/>
  <c r="AU48" i="16"/>
  <c r="AZ51" i="16"/>
  <c r="BI64" i="16"/>
  <c r="AP17" i="5"/>
  <c r="CH51" i="16"/>
  <c r="CH33" i="16"/>
  <c r="BE16" i="5"/>
  <c r="BE133" i="9"/>
  <c r="BB64" i="16"/>
  <c r="AN32" i="5"/>
  <c r="CE41" i="4"/>
  <c r="BJ34" i="4"/>
  <c r="AS37" i="16"/>
  <c r="AS4" i="16"/>
  <c r="AY64" i="16"/>
  <c r="CH17" i="4"/>
  <c r="AK64" i="16"/>
  <c r="AV25" i="15"/>
  <c r="BH62" i="5"/>
  <c r="BQ16" i="5"/>
  <c r="BQ133" i="9"/>
  <c r="AY20" i="15"/>
  <c r="AO16" i="5"/>
  <c r="AO133" i="9"/>
  <c r="BD17" i="4"/>
  <c r="AD25" i="3"/>
  <c r="BM64" i="16"/>
  <c r="BD47" i="5"/>
  <c r="AY17" i="4"/>
  <c r="CA47" i="17"/>
  <c r="BM17" i="4"/>
  <c r="BR47" i="5"/>
  <c r="CB47" i="5"/>
  <c r="CB62" i="5"/>
  <c r="BK48" i="16"/>
  <c r="BJ51" i="17"/>
  <c r="BI17" i="4"/>
  <c r="AU37" i="16"/>
  <c r="AU4" i="16"/>
  <c r="BF16" i="5"/>
  <c r="BF133" i="9"/>
  <c r="BM62" i="5"/>
  <c r="BM47" i="5"/>
  <c r="BH47" i="16"/>
  <c r="BS20" i="15"/>
  <c r="AT62" i="5"/>
  <c r="BA16" i="5"/>
  <c r="BA133" i="9"/>
  <c r="BQ8" i="4"/>
  <c r="BQ13" i="4" s="1"/>
  <c r="BD64" i="16"/>
  <c r="BZ51" i="16"/>
  <c r="BZ33" i="16"/>
  <c r="AX16" i="5"/>
  <c r="AX133" i="9"/>
  <c r="BR51" i="16"/>
  <c r="BR33" i="16"/>
  <c r="AO64" i="16"/>
  <c r="BS16" i="5"/>
  <c r="BS133" i="9"/>
  <c r="AH62" i="5"/>
  <c r="AO8" i="4"/>
  <c r="AO13" i="4" s="1"/>
  <c r="BL37" i="17"/>
  <c r="BL4" i="17"/>
  <c r="AR64" i="16"/>
  <c r="AV47" i="5"/>
  <c r="BF17" i="4"/>
  <c r="AJ17" i="4"/>
  <c r="AR26" i="15"/>
  <c r="BY17" i="4"/>
  <c r="BV8" i="4"/>
  <c r="BV13" i="4" s="1"/>
  <c r="AS32" i="5"/>
  <c r="BF48" i="17"/>
  <c r="X55" i="3"/>
  <c r="X49" i="3"/>
  <c r="X61" i="3"/>
  <c r="BD62" i="5"/>
  <c r="BV26" i="15"/>
  <c r="CD17" i="4"/>
  <c r="BL17" i="5"/>
  <c r="BN8" i="4"/>
  <c r="BN13" i="4" s="1"/>
  <c r="AL62" i="5"/>
  <c r="AL32" i="5"/>
  <c r="AU17" i="5"/>
  <c r="AR33" i="16"/>
  <c r="CG8" i="4"/>
  <c r="CG13" i="4" s="1"/>
  <c r="CD51" i="16"/>
  <c r="BG17" i="5"/>
  <c r="CE64" i="16"/>
  <c r="CD50" i="17"/>
  <c r="BR51" i="17"/>
  <c r="BZ96" i="6"/>
  <c r="BZ100" i="6" s="1"/>
  <c r="AE22" i="3" s="1"/>
  <c r="AE6" i="3"/>
  <c r="AX37" i="16"/>
  <c r="AX4" i="16"/>
  <c r="BZ34" i="4"/>
  <c r="CD26" i="15"/>
  <c r="CG26" i="15"/>
  <c r="BB62" i="5"/>
  <c r="BH51" i="16"/>
  <c r="AG25" i="3"/>
  <c r="CF51" i="17"/>
  <c r="CF33" i="17"/>
  <c r="BW51" i="16"/>
  <c r="BY64" i="16"/>
  <c r="BT47" i="5"/>
  <c r="BQ64" i="16"/>
  <c r="AK62" i="5"/>
  <c r="AK32" i="5"/>
  <c r="AY48" i="16"/>
  <c r="AU32" i="5"/>
  <c r="AU47" i="5"/>
  <c r="BM32" i="5"/>
  <c r="BK47" i="5"/>
  <c r="BK62" i="5"/>
  <c r="BK32" i="5"/>
  <c r="BU41" i="4"/>
  <c r="BU34" i="4"/>
  <c r="BX62" i="5"/>
  <c r="V19" i="3"/>
  <c r="AI47" i="5"/>
  <c r="AI62" i="5"/>
  <c r="AQ20" i="15"/>
  <c r="BG47" i="17"/>
  <c r="AN62" i="5"/>
  <c r="CE34" i="4"/>
  <c r="BJ17" i="4"/>
  <c r="BC64" i="16"/>
  <c r="CF47" i="16"/>
  <c r="BZ32" i="5"/>
  <c r="BZ47" i="5"/>
  <c r="BZ62" i="5"/>
  <c r="BA64" i="16"/>
  <c r="BJ64" i="17"/>
  <c r="AS47" i="16"/>
  <c r="AQ32" i="5"/>
  <c r="AQ47" i="5"/>
  <c r="AQ62" i="5"/>
  <c r="BH32" i="5"/>
  <c r="AT47" i="5"/>
  <c r="BQ26" i="15"/>
  <c r="BS64" i="16"/>
  <c r="AF6" i="3"/>
  <c r="CA96" i="6"/>
  <c r="CA100" i="6" s="1"/>
  <c r="AF22" i="3" s="1"/>
  <c r="BU26" i="15"/>
  <c r="BU51" i="16"/>
  <c r="BU33" i="16"/>
  <c r="CE33" i="16"/>
  <c r="CE48" i="16"/>
  <c r="BA47" i="16"/>
  <c r="CH8" i="4"/>
  <c r="CH13" i="4" s="1"/>
  <c r="AV62" i="5"/>
  <c r="BF41" i="4"/>
  <c r="AQ37" i="16"/>
  <c r="AQ4" i="16"/>
  <c r="BZ57" i="5"/>
  <c r="BZ42" i="5"/>
  <c r="BZ27" i="5"/>
  <c r="BZ12" i="5"/>
  <c r="AY62" i="5"/>
  <c r="AY32" i="5"/>
  <c r="CB32" i="5"/>
  <c r="CF63" i="16"/>
  <c r="BD17" i="5"/>
  <c r="CA48" i="16"/>
  <c r="CA33" i="16"/>
  <c r="AI32" i="5"/>
  <c r="BL17" i="4"/>
  <c r="V61" i="3"/>
  <c r="V49" i="3"/>
  <c r="BN34" i="4"/>
  <c r="BN41" i="4"/>
  <c r="CC64" i="17"/>
  <c r="CA47" i="5"/>
  <c r="BS37" i="17"/>
  <c r="BS4" i="17"/>
  <c r="AN64" i="16"/>
  <c r="BU51" i="17"/>
  <c r="BY64" i="17"/>
  <c r="AY47" i="5"/>
  <c r="BG32" i="5"/>
  <c r="BY51" i="17"/>
  <c r="AJ25" i="3"/>
  <c r="BF63" i="16"/>
  <c r="BO64" i="17"/>
  <c r="BZ17" i="4"/>
  <c r="BJ51" i="16"/>
  <c r="BJ33" i="16"/>
  <c r="AJ47" i="5"/>
  <c r="BB17" i="5"/>
  <c r="CB37" i="17"/>
  <c r="CB4" i="17"/>
  <c r="BF37" i="16"/>
  <c r="BF4" i="16"/>
  <c r="BN33" i="17"/>
  <c r="BN48" i="17"/>
  <c r="BT32" i="5"/>
  <c r="CG51" i="17"/>
  <c r="BY47" i="5"/>
  <c r="AI21" i="3"/>
  <c r="CF64" i="17"/>
  <c r="CH33" i="17"/>
  <c r="AL20" i="15"/>
  <c r="CH64" i="17"/>
  <c r="BI51" i="17"/>
  <c r="BK17" i="4"/>
  <c r="CD27" i="5"/>
  <c r="CD57" i="5"/>
  <c r="CD42" i="5"/>
  <c r="CD12" i="5"/>
  <c r="BA17" i="5"/>
  <c r="CG51" i="16"/>
  <c r="AH20" i="15"/>
  <c r="AZ47" i="16"/>
  <c r="CC51" i="17"/>
  <c r="BJ32" i="5"/>
  <c r="AT17" i="4"/>
  <c r="BJ41" i="4"/>
  <c r="BQ47" i="5" l="1"/>
  <c r="BF36" i="16"/>
  <c r="CC63" i="17"/>
  <c r="AF19" i="3"/>
  <c r="AV47" i="16"/>
  <c r="BX25" i="15"/>
  <c r="AS36" i="16"/>
  <c r="AH63" i="16"/>
  <c r="BX63" i="17"/>
  <c r="BW63" i="16"/>
  <c r="CG62" i="5"/>
  <c r="CG32" i="5"/>
  <c r="CG47" i="5"/>
  <c r="BA63" i="16"/>
  <c r="BZ50" i="16"/>
  <c r="BS19" i="15"/>
  <c r="AZ25" i="15"/>
  <c r="BP50" i="16"/>
  <c r="CD47" i="17"/>
  <c r="BQ50" i="16"/>
  <c r="CF25" i="15"/>
  <c r="AS19" i="15"/>
  <c r="BE50" i="16"/>
  <c r="AI63" i="16"/>
  <c r="BW25" i="15"/>
  <c r="BL63" i="16"/>
  <c r="BH25" i="15"/>
  <c r="AV63" i="16"/>
  <c r="BG63" i="17"/>
  <c r="BP63" i="17"/>
  <c r="AI36" i="16"/>
  <c r="AJ50" i="16"/>
  <c r="AM25" i="3"/>
  <c r="BN63" i="16"/>
  <c r="BW47" i="17"/>
  <c r="BB19" i="15"/>
  <c r="AP36" i="16"/>
  <c r="CG47" i="17"/>
  <c r="CA50" i="16"/>
  <c r="BS63" i="16"/>
  <c r="BF62" i="5"/>
  <c r="BF32" i="5"/>
  <c r="BF47" i="5"/>
  <c r="BF17" i="5"/>
  <c r="AK63" i="16"/>
  <c r="BY47" i="17"/>
  <c r="BS17" i="4"/>
  <c r="CB36" i="16"/>
  <c r="BP25" i="15"/>
  <c r="BT47" i="16"/>
  <c r="BV47" i="16"/>
  <c r="AH19" i="15"/>
  <c r="CH63" i="17"/>
  <c r="CG50" i="17"/>
  <c r="BY63" i="17"/>
  <c r="BN17" i="4"/>
  <c r="CE47" i="16"/>
  <c r="BC63" i="16"/>
  <c r="BU17" i="4"/>
  <c r="AZ50" i="16"/>
  <c r="BB36" i="16"/>
  <c r="BH63" i="16"/>
  <c r="BI63" i="17"/>
  <c r="AQ47" i="16"/>
  <c r="BT19" i="15"/>
  <c r="BF19" i="15"/>
  <c r="BY25" i="15"/>
  <c r="BZ25" i="15"/>
  <c r="AV50" i="16"/>
  <c r="AU63" i="16"/>
  <c r="BN63" i="17"/>
  <c r="AR50" i="16"/>
  <c r="BO17" i="4"/>
  <c r="BO63" i="16"/>
  <c r="BL19" i="15"/>
  <c r="CB63" i="16"/>
  <c r="BC47" i="16"/>
  <c r="AY36" i="16"/>
  <c r="BU47" i="5"/>
  <c r="BU32" i="5"/>
  <c r="BU62" i="5"/>
  <c r="BI25" i="15"/>
  <c r="CC25" i="15"/>
  <c r="CG63" i="16"/>
  <c r="BV63" i="17"/>
  <c r="BE63" i="16"/>
  <c r="AX63" i="16"/>
  <c r="BJ63" i="16"/>
  <c r="BM63" i="17"/>
  <c r="AL36" i="16"/>
  <c r="AO17" i="4"/>
  <c r="BI47" i="17"/>
  <c r="BZ47" i="17"/>
  <c r="BE25" i="15"/>
  <c r="AW25" i="15"/>
  <c r="AT36" i="16"/>
  <c r="BN47" i="16"/>
  <c r="AO50" i="16"/>
  <c r="BG19" i="15"/>
  <c r="CF50" i="16"/>
  <c r="CB19" i="15"/>
  <c r="BV63" i="16"/>
  <c r="BP50" i="17"/>
  <c r="AP17" i="4"/>
  <c r="CB47" i="16"/>
  <c r="AO25" i="15"/>
  <c r="BD47" i="16"/>
  <c r="BG47" i="16"/>
  <c r="AI19" i="15"/>
  <c r="AU19" i="15"/>
  <c r="CD25" i="15"/>
  <c r="CG17" i="4"/>
  <c r="BM50" i="16"/>
  <c r="BT36" i="16"/>
  <c r="BV47" i="17"/>
  <c r="CF50" i="17"/>
  <c r="AX36" i="16"/>
  <c r="CD50" i="16"/>
  <c r="BF47" i="17"/>
  <c r="AR63" i="16"/>
  <c r="BR50" i="16"/>
  <c r="BD63" i="16"/>
  <c r="BJ50" i="17"/>
  <c r="CC50" i="17"/>
  <c r="CG50" i="16"/>
  <c r="BN47" i="17"/>
  <c r="BO63" i="17"/>
  <c r="BS36" i="17"/>
  <c r="BU25" i="15"/>
  <c r="AY47" i="16"/>
  <c r="BA62" i="5"/>
  <c r="BA32" i="5"/>
  <c r="BA47" i="5"/>
  <c r="AU36" i="16"/>
  <c r="BQ62" i="5"/>
  <c r="BQ32" i="5"/>
  <c r="BQ17" i="5"/>
  <c r="Y25" i="3"/>
  <c r="BO47" i="17"/>
  <c r="BX50" i="16"/>
  <c r="BQ17" i="4"/>
  <c r="AK19" i="15"/>
  <c r="BN50" i="16"/>
  <c r="BO25" i="15"/>
  <c r="BO50" i="16"/>
  <c r="BC19" i="15"/>
  <c r="AH36" i="16"/>
  <c r="BO47" i="16"/>
  <c r="AM36" i="16"/>
  <c r="AI19" i="3"/>
  <c r="BZ63" i="16"/>
  <c r="BR63" i="17"/>
  <c r="AX47" i="16"/>
  <c r="CH62" i="5"/>
  <c r="CH32" i="5"/>
  <c r="CH47" i="5"/>
  <c r="CH17" i="5"/>
  <c r="BJ25" i="15"/>
  <c r="CC47" i="17"/>
  <c r="BX50" i="17"/>
  <c r="BG36" i="16"/>
  <c r="BK19" i="15"/>
  <c r="CE63" i="17"/>
  <c r="AR25" i="15"/>
  <c r="BE62" i="5"/>
  <c r="BE32" i="5"/>
  <c r="BE47" i="5"/>
  <c r="BE17" i="5"/>
  <c r="CA50" i="17"/>
  <c r="BZ50" i="17"/>
  <c r="AJ25" i="15"/>
  <c r="BQ63" i="17"/>
  <c r="AM47" i="16"/>
  <c r="AN63" i="16"/>
  <c r="CA47" i="16"/>
  <c r="AQ36" i="16"/>
  <c r="CG25" i="15"/>
  <c r="AE19" i="3"/>
  <c r="CE63" i="16"/>
  <c r="BV25" i="15"/>
  <c r="CA46" i="17"/>
  <c r="AO32" i="5"/>
  <c r="AO47" i="5"/>
  <c r="AO62" i="5"/>
  <c r="AO17" i="5"/>
  <c r="AY63" i="16"/>
  <c r="CH50" i="16"/>
  <c r="BI63" i="16"/>
  <c r="BW50" i="17"/>
  <c r="AE20" i="3"/>
  <c r="BM50" i="17"/>
  <c r="BD50" i="16"/>
  <c r="BF36" i="17"/>
  <c r="CE25" i="15"/>
  <c r="BA36" i="16"/>
  <c r="BO50" i="17"/>
  <c r="BA19" i="15"/>
  <c r="BU47" i="17"/>
  <c r="BY50" i="16"/>
  <c r="BI50" i="16"/>
  <c r="BE17" i="4"/>
  <c r="BI62" i="5"/>
  <c r="BI47" i="5"/>
  <c r="BI32" i="5"/>
  <c r="BI17" i="5"/>
  <c r="AP47" i="16"/>
  <c r="AW63" i="16"/>
  <c r="BL47" i="16"/>
  <c r="AC25" i="3"/>
  <c r="BK36" i="16"/>
  <c r="BN62" i="5"/>
  <c r="BN32" i="5"/>
  <c r="BN47" i="5"/>
  <c r="BN17" i="5"/>
  <c r="BK36" i="17"/>
  <c r="BP63" i="16"/>
  <c r="AW62" i="5"/>
  <c r="AW32" i="5"/>
  <c r="AW47" i="5"/>
  <c r="AW17" i="5"/>
  <c r="AL63" i="16"/>
  <c r="BV50" i="16"/>
  <c r="CE50" i="16"/>
  <c r="BJ50" i="16"/>
  <c r="BR50" i="17"/>
  <c r="AO63" i="16"/>
  <c r="BX63" i="16"/>
  <c r="AP19" i="15"/>
  <c r="BA17" i="4"/>
  <c r="CC63" i="16"/>
  <c r="BI50" i="17"/>
  <c r="CF63" i="17"/>
  <c r="BY50" i="17"/>
  <c r="BU50" i="16"/>
  <c r="BM63" i="16"/>
  <c r="BB63" i="16"/>
  <c r="AU47" i="16"/>
  <c r="BZ63" i="17"/>
  <c r="BV17" i="4"/>
  <c r="BD25" i="15"/>
  <c r="BO32" i="5"/>
  <c r="BO62" i="5"/>
  <c r="BO47" i="5"/>
  <c r="AC61" i="3"/>
  <c r="CH63" i="16"/>
  <c r="CD47" i="16"/>
  <c r="BG36" i="17"/>
  <c r="AW50" i="16"/>
  <c r="AM63" i="16"/>
  <c r="AN50" i="16"/>
  <c r="BK63" i="16"/>
  <c r="AX17" i="4"/>
  <c r="AT63" i="16"/>
  <c r="AJ63" i="16"/>
  <c r="BN25" i="15"/>
  <c r="BH63" i="17"/>
  <c r="BC36" i="16"/>
  <c r="AK49" i="3"/>
  <c r="AK61" i="3"/>
  <c r="AK55" i="3"/>
  <c r="AQ63" i="16"/>
  <c r="AP62" i="5"/>
  <c r="AP47" i="5"/>
  <c r="AP32" i="5"/>
  <c r="BW50" i="16"/>
  <c r="CH50" i="17"/>
  <c r="AF20" i="3"/>
  <c r="AS63" i="16"/>
  <c r="BT63" i="16"/>
  <c r="AN25" i="15"/>
  <c r="BW63" i="17"/>
  <c r="CB36" i="17"/>
  <c r="BQ25" i="15"/>
  <c r="BQ63" i="16"/>
  <c r="AZ46" i="16"/>
  <c r="AL19" i="15"/>
  <c r="CF46" i="16"/>
  <c r="CG17" i="5"/>
  <c r="BY63" i="16"/>
  <c r="BL36" i="17"/>
  <c r="BS62" i="5"/>
  <c r="BS32" i="5"/>
  <c r="BS47" i="5"/>
  <c r="BS17" i="5"/>
  <c r="AX32" i="5"/>
  <c r="AX47" i="5"/>
  <c r="AX62" i="5"/>
  <c r="AX17" i="5"/>
  <c r="BU50" i="17"/>
  <c r="V55" i="3"/>
  <c r="BJ63" i="17"/>
  <c r="AQ19" i="15"/>
  <c r="V25" i="3"/>
  <c r="BH50" i="16"/>
  <c r="BK47" i="16"/>
  <c r="AY19" i="15"/>
  <c r="CA63" i="16"/>
  <c r="AX19" i="15"/>
  <c r="AN47" i="16"/>
  <c r="AT19" i="15"/>
  <c r="AC49" i="3"/>
  <c r="BT36" i="17"/>
  <c r="BL36" i="16"/>
  <c r="BR63" i="16"/>
  <c r="BW47" i="16"/>
  <c r="BG63" i="16"/>
  <c r="BQ47" i="17"/>
  <c r="CD63" i="17"/>
  <c r="BQ50" i="17"/>
  <c r="BF47" i="16"/>
  <c r="AH47" i="16"/>
  <c r="BI46" i="16"/>
  <c r="BM47" i="17"/>
  <c r="AK36" i="16"/>
  <c r="BV50" i="17"/>
  <c r="CE46" i="17"/>
  <c r="CD63" i="16"/>
  <c r="CB63" i="17"/>
  <c r="CH25" i="15"/>
  <c r="BL63" i="17"/>
  <c r="BS36" i="16"/>
  <c r="BH50" i="17"/>
  <c r="AM19" i="15"/>
  <c r="CA25" i="15"/>
  <c r="BU63" i="16"/>
  <c r="AI20" i="3"/>
  <c r="AK25" i="3"/>
  <c r="AI47" i="16"/>
  <c r="BV47" i="5"/>
  <c r="BV62" i="5"/>
  <c r="BV32" i="5"/>
  <c r="BV17" i="5"/>
  <c r="BS47" i="16"/>
  <c r="AL55" i="3"/>
  <c r="AL61" i="3"/>
  <c r="AL49" i="3"/>
  <c r="AW17" i="4"/>
  <c r="CC50" i="16"/>
  <c r="CG63" i="17"/>
  <c r="BO17" i="5"/>
  <c r="AI61" i="3" l="1"/>
  <c r="AI49" i="3"/>
  <c r="AI55" i="3"/>
  <c r="AT26" i="15"/>
  <c r="BU46" i="16"/>
  <c r="AY51" i="16"/>
  <c r="AY33" i="16"/>
  <c r="AV46" i="16"/>
  <c r="BM46" i="17"/>
  <c r="AN46" i="16"/>
  <c r="BG51" i="17"/>
  <c r="BG33" i="17"/>
  <c r="BJ46" i="16"/>
  <c r="BK51" i="17"/>
  <c r="BK33" i="17"/>
  <c r="CG46" i="16"/>
  <c r="BU46" i="17"/>
  <c r="BK26" i="15"/>
  <c r="BO46" i="17"/>
  <c r="BN46" i="17"/>
  <c r="BH46" i="16"/>
  <c r="BV46" i="17"/>
  <c r="BQ46" i="16"/>
  <c r="BP46" i="17"/>
  <c r="CB51" i="16"/>
  <c r="CB33" i="16"/>
  <c r="BB26" i="15"/>
  <c r="CC46" i="16"/>
  <c r="AK51" i="16"/>
  <c r="AK33" i="16"/>
  <c r="BS51" i="16"/>
  <c r="BS33" i="16"/>
  <c r="AE61" i="3"/>
  <c r="AE55" i="3"/>
  <c r="AE49" i="3"/>
  <c r="AQ51" i="16"/>
  <c r="AQ33" i="16"/>
  <c r="BI46" i="17"/>
  <c r="AS26" i="15"/>
  <c r="AS51" i="16"/>
  <c r="AS33" i="16"/>
  <c r="BF51" i="16"/>
  <c r="BF33" i="16"/>
  <c r="BL51" i="16"/>
  <c r="BL33" i="16"/>
  <c r="AQ26" i="15"/>
  <c r="AL26" i="15"/>
  <c r="CB51" i="17"/>
  <c r="CB33" i="17"/>
  <c r="AP26" i="15"/>
  <c r="CA46" i="16"/>
  <c r="BG51" i="16"/>
  <c r="BG33" i="16"/>
  <c r="AI26" i="15"/>
  <c r="AO46" i="16"/>
  <c r="BY46" i="16"/>
  <c r="BB51" i="16"/>
  <c r="BB33" i="16"/>
  <c r="AI51" i="16"/>
  <c r="AI33" i="16"/>
  <c r="BH46" i="17"/>
  <c r="BC26" i="15"/>
  <c r="CF46" i="17"/>
  <c r="BM46" i="16"/>
  <c r="BC51" i="16"/>
  <c r="BC33" i="16"/>
  <c r="BA26" i="15"/>
  <c r="BF51" i="17"/>
  <c r="BF33" i="17"/>
  <c r="AM51" i="16"/>
  <c r="AM33" i="16"/>
  <c r="AK26" i="15"/>
  <c r="BL26" i="15"/>
  <c r="BW46" i="17"/>
  <c r="BL51" i="17"/>
  <c r="BL33" i="17"/>
  <c r="BG26" i="15"/>
  <c r="BV46" i="16"/>
  <c r="AF61" i="3"/>
  <c r="AF55" i="3"/>
  <c r="AF49" i="3"/>
  <c r="CH46" i="17"/>
  <c r="BQ46" i="17"/>
  <c r="AX26" i="15"/>
  <c r="CD46" i="16"/>
  <c r="AR46" i="16"/>
  <c r="AU51" i="16"/>
  <c r="AU33" i="16"/>
  <c r="CB26" i="15"/>
  <c r="BN46" i="16"/>
  <c r="CE46" i="16"/>
  <c r="AP51" i="16"/>
  <c r="AP33" i="16"/>
  <c r="BS26" i="15"/>
  <c r="BW46" i="16"/>
  <c r="AM26" i="15"/>
  <c r="BT51" i="17"/>
  <c r="BT33" i="17"/>
  <c r="BX46" i="17"/>
  <c r="BO46" i="16"/>
  <c r="BS51" i="17"/>
  <c r="BS33" i="17"/>
  <c r="BR46" i="16"/>
  <c r="AX51" i="16"/>
  <c r="AX33" i="16"/>
  <c r="BY46" i="17"/>
  <c r="BE46" i="16"/>
  <c r="CD46" i="17"/>
  <c r="BZ46" i="16"/>
  <c r="AF25" i="3"/>
  <c r="BA51" i="16"/>
  <c r="BA33" i="16"/>
  <c r="CH46" i="16"/>
  <c r="AI25" i="3"/>
  <c r="BT51" i="16"/>
  <c r="BT33" i="16"/>
  <c r="BD46" i="16"/>
  <c r="AT51" i="16"/>
  <c r="AT33" i="16"/>
  <c r="AL51" i="16"/>
  <c r="AL33" i="16"/>
  <c r="AJ46" i="16"/>
  <c r="BF26" i="15"/>
  <c r="BX46" i="16"/>
  <c r="AY26" i="15"/>
  <c r="BJ46" i="17"/>
  <c r="AW46" i="16"/>
  <c r="BK51" i="16"/>
  <c r="BK33" i="16"/>
  <c r="AE25" i="3"/>
  <c r="CC46" i="17"/>
  <c r="BR46" i="17"/>
  <c r="AH51" i="16"/>
  <c r="AH33" i="16"/>
  <c r="AU26" i="15"/>
  <c r="BZ46" i="17"/>
  <c r="BP46" i="16"/>
  <c r="BT26" i="15"/>
  <c r="AH26" i="15"/>
  <c r="CG46" i="17"/>
  <c r="AM25" i="15" l="1"/>
  <c r="AP25" i="15"/>
  <c r="BF50" i="16"/>
  <c r="BS50" i="17"/>
  <c r="AU25" i="15"/>
  <c r="AQ25" i="15"/>
  <c r="AI25" i="15"/>
  <c r="AH25" i="15"/>
  <c r="BA50" i="16"/>
  <c r="BG25" i="15"/>
  <c r="BL25" i="15"/>
  <c r="BC25" i="15"/>
  <c r="AQ50" i="16"/>
  <c r="BT25" i="15"/>
  <c r="AH50" i="16"/>
  <c r="AY25" i="15"/>
  <c r="BF25" i="15"/>
  <c r="AU50" i="16"/>
  <c r="BC50" i="16"/>
  <c r="BB50" i="16"/>
  <c r="BG50" i="16"/>
  <c r="BL50" i="16"/>
  <c r="BS50" i="16"/>
  <c r="BB25" i="15"/>
  <c r="BG50" i="17"/>
  <c r="AT25" i="15"/>
  <c r="BL50" i="17"/>
  <c r="AT50" i="16"/>
  <c r="BS25" i="15"/>
  <c r="AS50" i="16"/>
  <c r="AL25" i="15"/>
  <c r="AX50" i="16"/>
  <c r="AX25" i="15"/>
  <c r="AM50" i="16"/>
  <c r="BK50" i="16"/>
  <c r="BF50" i="17"/>
  <c r="CB50" i="17"/>
  <c r="AS25" i="15"/>
  <c r="CB50" i="16"/>
  <c r="BK50" i="17"/>
  <c r="AL50" i="16"/>
  <c r="BT50" i="16"/>
  <c r="BT50" i="17"/>
  <c r="AP50" i="16"/>
  <c r="CB25" i="15"/>
  <c r="AK25" i="15"/>
  <c r="BA25" i="15"/>
  <c r="AI50" i="16"/>
  <c r="AK50" i="16"/>
  <c r="BK25" i="15"/>
  <c r="AY50" i="16"/>
  <c r="AY46" i="16" l="1"/>
  <c r="BT46" i="17"/>
  <c r="CB46" i="17"/>
  <c r="BT46" i="16"/>
  <c r="BK46" i="17"/>
  <c r="BF46" i="17"/>
  <c r="AX46" i="16"/>
  <c r="AQ46" i="16"/>
  <c r="BA46" i="16"/>
  <c r="BB46" i="16"/>
  <c r="CB46" i="16"/>
  <c r="BK46" i="16"/>
  <c r="BL46" i="17"/>
  <c r="BS46" i="16"/>
  <c r="BC46" i="16"/>
  <c r="AK46" i="16"/>
  <c r="AL46" i="16"/>
  <c r="BG46" i="16"/>
  <c r="BG46" i="17"/>
  <c r="AT46" i="16"/>
  <c r="AM46" i="16"/>
  <c r="AS46" i="16"/>
  <c r="BL46" i="16"/>
  <c r="AU46" i="16"/>
  <c r="BS46" i="17"/>
  <c r="AI46" i="16"/>
  <c r="AP46" i="16"/>
  <c r="AH46" i="16"/>
  <c r="BF46" i="16"/>
</calcChain>
</file>

<file path=xl/sharedStrings.xml><?xml version="1.0" encoding="utf-8"?>
<sst xmlns="http://schemas.openxmlformats.org/spreadsheetml/2006/main" count="17209" uniqueCount="1030">
  <si>
    <t>Autumn Budget  2025</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</si>
  <si>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</si>
  <si>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</si>
  <si>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</si>
  <si>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</si>
  <si>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</si>
  <si>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</si>
  <si>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</si>
  <si>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</si>
  <si>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</si>
  <si>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</si>
  <si>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</si>
  <si>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</si>
  <si>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</si>
  <si>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</si>
  <si>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</si>
  <si>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</si>
  <si>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</si>
  <si>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</si>
  <si>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</si>
  <si>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</si>
  <si>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</si>
  <si>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</si>
  <si>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</si>
  <si>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</si>
  <si>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</si>
  <si>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</si>
  <si>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</si>
  <si>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</si>
  <si>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</si>
  <si>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</si>
  <si>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</si>
  <si>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</si>
  <si>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</si>
  <si>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</si>
  <si>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</si>
  <si>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</si>
  <si>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</si>
  <si>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</si>
  <si>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</si>
  <si>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</si>
  <si>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</si>
  <si>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</si>
  <si>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</si>
  <si>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</si>
  <si>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</si>
  <si>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</si>
  <si>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</si>
  <si>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Autumn Budget 2025</t>
  </si>
  <si>
    <t>BASIS FOR THIS FORECAST</t>
  </si>
  <si>
    <t>1)</t>
  </si>
  <si>
    <r>
      <t xml:space="preserve">Forecast figures are consistent with the Autumn 2025 Economic and Fiscal Outlook (EFO) published by the Office for Budget Responsibility (OBR) on 26th November 2025. The OBR EFO is available at </t>
    </r>
    <r>
      <rPr>
        <u/>
        <sz val="12"/>
        <color rgb="FF0000FF"/>
        <rFont val="Arial"/>
        <family val="2"/>
      </rPr>
      <t>Economic and fiscal outlook – November 2025 - Office for Budget Responsibility</t>
    </r>
    <r>
      <rPr>
        <sz val="12"/>
        <rFont val="Arial"/>
        <family val="2"/>
      </rPr>
      <t>. Forecasts reflect the Government's delivery plans and the OBR’s additional judgements, as set out in the EFO. </t>
    </r>
  </si>
  <si>
    <t>Details of the DWP Social Security forecast are published in the EFO (Detailed forecast tables: expenditure Table 4.7) at:</t>
  </si>
  <si>
    <t>Economic and fiscal outlook – November 2025 - Office for Budget Responsibility</t>
  </si>
  <si>
    <t>Due to different definitions of spending, and additional analysis leading to reassignment of spending across benefits, figures in these tables do not exactly match those in the EFO, but a reconciliation between the two is included at the foot of Table 1a.</t>
  </si>
  <si>
    <t>PRESENTATION OF FIGURES</t>
  </si>
  <si>
    <t>2)</t>
  </si>
  <si>
    <t>Welfare Cap:</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</si>
  <si>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</si>
  <si>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</si>
  <si>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</si>
  <si>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</si>
  <si>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</si>
  <si>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</si>
  <si>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</si>
  <si>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</si>
  <si>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</si>
  <si>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 From this point, Scottish caseload and expenditure are no longer included in our tables.</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</si>
  <si>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</si>
  <si>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</si>
  <si>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</si>
  <si>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</si>
  <si>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</si>
  <si>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</si>
  <si>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2025/26 (the base year), has been calculated using the GDP deflator, as published by HMT and available here:</t>
  </si>
  <si>
    <t>GDP deflators at market prices, and money GDP November 2025 (Budget 2025) - GOV.UK</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</si>
  <si>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</si>
  <si>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</si>
  <si>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</si>
  <si>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</si>
  <si>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</si>
  <si>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</si>
  <si>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</si>
  <si>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Autumn Budget on 26th November 2025.)</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</si>
  <si>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</si>
  <si>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</si>
  <si>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</si>
  <si>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10)</t>
  </si>
  <si>
    <t>Figures for 1999/00 onwards are on a Resource Accounting and Budgeting basis. There may be small differences between figures quoted in these tables and those quoted in Department for Work and Pensions Accounts.</t>
  </si>
  <si>
    <t>BENEFIT SPECIFIC NOTES  </t>
  </si>
  <si>
    <t>11)</t>
  </si>
  <si>
    <t xml:space="preserve">Universal Credit and methodology :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</si>
  <si>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</si>
  <si>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</si>
  <si>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</si>
  <si>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 payment. However, to support estimates of expenditure, we’ve applied analytical assumptions on eligibility for each element in order to estimate expenditure relating to each element. The element breakdowns are an estimate designed to be consistent with the Office for Budget Responsibility’s Economic and Fiscal Outlook, although other credible breakdowns could be reached.</t>
  </si>
  <si>
    <t>Universal Credit Elements:</t>
  </si>
  <si>
    <t>For each of the following breakdowns, a total positive entitlement is calculated before applying any reductions, e.g. for earnings, receipt of other benefits or sanctions, in order to reach a final figure.</t>
  </si>
  <si>
    <t>Breakdowns of Universal Credit (UC) expenditure include estimates of the following:</t>
  </si>
  <si>
    <t>The Universal Credit standard allowance</t>
  </si>
  <si>
    <t>Universal Credit directed at those with health conditions</t>
  </si>
  <si>
    <t>Universal Credit expenditure on support for Caring</t>
  </si>
  <si>
    <t>Universal Credit expenditure on support for Housing</t>
  </si>
  <si>
    <t>Universal Credit expenditure on the Child Element</t>
  </si>
  <si>
    <t>Universal Credit expenditure on the Disabled Child Element</t>
  </si>
  <si>
    <t>Universal Credit expenditure on support for Childcare</t>
  </si>
  <si>
    <t>Universal Credit expenditure on Transitional Element</t>
  </si>
  <si>
    <t>While these elements drive eligibility, they should not be treated as estimates of how Universal Credit is spent by claimants.</t>
  </si>
  <si>
    <t>Disability and Health:</t>
  </si>
  <si>
    <t>To be as consistent as possible with previous tables on disability/health conditions (Table 4), under UC, expenditure directed at those with health conditions will be defined as households where at least one person has been found to have either:</t>
  </si>
  <si>
    <t xml:space="preserve">Limited Capability for Work;  </t>
  </si>
  <si>
    <t>Limited Capability for Work and Work Related Activity;</t>
  </si>
  <si>
    <t>or Be awaiting a Work Capability Assessment.</t>
  </si>
  <si>
    <t>For consistency with previous information on ESA and ESA-passported HB, expenditure included will be the estimated spend on:</t>
  </si>
  <si>
    <t>Standard Allowance;</t>
  </si>
  <si>
    <t>Health Element;</t>
  </si>
  <si>
    <t>Other parts of the payment, for example Housing Element, Child Element, and Disabled Child Element are not included.</t>
  </si>
  <si>
    <t>Housing:</t>
  </si>
  <si>
    <t>The methodology for calculating expenditure relating to the housing element is the same as for all other elements. Additionally, the forecast also provides figures on the basis of country (England, Scotland and Wales) and tenure (private rented sector, social rented sector and other). </t>
  </si>
  <si>
    <t>UC &amp; legacy:</t>
  </si>
  <si>
    <t>Differences in assumptions, particularly around apportioning deductions and earnings, means that direct comparisons between UC and the legacy benefits on specific types of support should be treated with caution. Additionally, different rules between the current and legacy systems may lead to differences in behaviour which may affect awards.</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</si>
  <si>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</si>
  <si>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</si>
  <si>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</si>
  <si>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</si>
  <si>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</si>
  <si>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</si>
  <si>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</si>
  <si>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</si>
  <si>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</si>
  <si>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</si>
  <si>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</si>
  <si>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</si>
  <si>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</si>
  <si>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</si>
  <si>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</si>
  <si>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</si>
  <si>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</si>
  <si>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</si>
  <si>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</si>
  <si>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</si>
  <si>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</si>
  <si>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</si>
  <si>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</si>
  <si>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Household Support Fund from 2021/22</t>
  </si>
  <si>
    <t xml:space="preserve">   Vaccine Damage Payments from 2014/15</t>
  </si>
  <si>
    <t xml:space="preserve">   Access to Work Grants from 2009/10</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</si>
  <si>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</si>
  <si>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</si>
  <si>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</si>
  <si>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</si>
  <si>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</si>
  <si>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</si>
  <si>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</si>
  <si>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</si>
  <si>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</si>
  <si>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</si>
  <si>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</si>
  <si>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</si>
  <si>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</si>
  <si>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</si>
  <si>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</si>
  <si>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</si>
  <si>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</si>
  <si>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</si>
  <si>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</si>
  <si>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</si>
  <si>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</si>
  <si>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</si>
  <si>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</si>
  <si>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</si>
  <si>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</si>
  <si>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</si>
  <si>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Household Support Fund</t>
  </si>
  <si>
    <t xml:space="preserve">Household Support Fund (HSF) has been added into this publication for the first time at Autumn Budget 2025. Please note that the yearly totals for HSF in this publication will differ from those published elsewhere on GOV.UK as admin costs have been removed from overall expenditure. </t>
  </si>
  <si>
    <t>24)</t>
  </si>
  <si>
    <t>Statutory Maternity Pay</t>
  </si>
  <si>
    <t>SMP expenditure outturn for years 2021/22 to 2024/25 is provisional due to expected future retrospective changes. Expenditure outturn prior to this is final. Due to data lags, the latest SMP caseload outturn is 2022/23.</t>
  </si>
  <si>
    <t>25)</t>
  </si>
  <si>
    <t xml:space="preserve">Maternity Allowance </t>
  </si>
  <si>
    <r>
      <rPr>
        <sz val="12"/>
        <rFont val="Arial"/>
        <family val="2"/>
      </rPr>
      <t xml:space="preserve">MA caseload outturn should be treated with caution due to known errors in the MA quarterly dataset: </t>
    </r>
    <r>
      <rPr>
        <u/>
        <sz val="12"/>
        <color indexed="12"/>
        <rFont val="Arial"/>
        <family val="2"/>
      </rPr>
      <t xml:space="preserve">Maternity Allowance: quarterly statistics - GOV.UK. </t>
    </r>
    <r>
      <rPr>
        <sz val="12"/>
        <rFont val="Arial"/>
        <family val="2"/>
      </rPr>
      <t>This dataset has been suspended and therefore the latest MA caseload outturn is 2022/23.</t>
    </r>
  </si>
  <si>
    <t>INFORMATION ON SPECIFIC TABLES</t>
  </si>
  <si>
    <t>26)</t>
  </si>
  <si>
    <t>Benefit expenditure to support disabled people and people with health conditions (Table 4 ):</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</si>
  <si>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</si>
  <si>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</si>
  <si>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Expenditure on the Disabled Child Element of Universal Credit is not included in this table as we do not have a comparable back series for the disability element of Child Tax Credit. This is a development being considered for future publications; currently, expenditure on the disabled child element can be found within the Universal Credit tab.</t>
  </si>
  <si>
    <t>27)</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</si>
  <si>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</si>
  <si>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</si>
  <si>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t>
  </si>
  <si>
    <t>28)</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</si>
  <si>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</si>
  <si>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</si>
  <si>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29)</t>
  </si>
  <si>
    <t>UC and equivalents table</t>
  </si>
  <si>
    <t>This table has been added to depict total Universal Credit (UC) and equivalent legacy benefit expenditure, including Tax Credits paid by His Majesty’s Revenue and Customs.</t>
  </si>
  <si>
    <t>30)</t>
  </si>
  <si>
    <t>GB and UK tables</t>
  </si>
  <si>
    <t>TRANSFERS AND DEVOLUTION</t>
  </si>
  <si>
    <t>31)</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</si>
  <si>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</si>
  <si>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</si>
  <si>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</si>
  <si>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</si>
  <si>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</si>
  <si>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</si>
  <si>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</si>
  <si>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</si>
  <si>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</si>
  <si>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</si>
  <si>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</si>
  <si>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</si>
  <si>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</si>
  <si>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</si>
  <si>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</si>
  <si>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Competence for Winter Fuel Payment was transferred to the Scottish Government on 1st April 2024. This means that: Figures up to and including 2023/24 present data for the whole of Great Britain. Figures for 2024/25 onwards present data for England and Wales only.</t>
  </si>
  <si>
    <t>32)</t>
  </si>
  <si>
    <t>Removal of expenditure information for Scotland</t>
  </si>
  <si>
    <r>
      <rPr>
        <sz val="12"/>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</si>
  <si>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</si>
  <si>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 xml:space="preserve">Autumn Budget </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</si>
  <si>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</si>
  <si>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</si>
  <si>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</si>
  <si>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</si>
  <si>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</si>
  <si>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</si>
  <si>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</si>
  <si>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</si>
  <si>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</si>
  <si>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</si>
  <si>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</si>
  <si>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</si>
  <si>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</si>
  <si>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</si>
  <si>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</si>
  <si>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</si>
  <si>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</si>
  <si>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</si>
  <si>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</si>
  <si>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</si>
  <si>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</si>
  <si>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</si>
  <si>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</si>
  <si>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</si>
  <si>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</si>
  <si>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</si>
  <si>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</si>
  <si>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</si>
  <si>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</si>
  <si>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</si>
  <si>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</si>
  <si>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</si>
  <si>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</si>
  <si>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</si>
  <si>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</si>
  <si>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</si>
  <si>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</si>
  <si>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</si>
  <si>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</si>
  <si>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</si>
  <si>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</si>
  <si>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</si>
  <si>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</si>
  <si>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</si>
  <si>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</si>
  <si>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</si>
  <si>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</si>
  <si>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</si>
  <si>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</si>
  <si>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</si>
  <si>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</si>
  <si>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</si>
  <si>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Total (consistent with OBR's Economic &amp; Fiscal Outlook definition)</t>
  </si>
  <si>
    <t>United Kingdom welfare spending including Cost of Living payments, 
£ billion, nominal terms</t>
  </si>
  <si>
    <t>Cost of Living payments</t>
  </si>
  <si>
    <t xml:space="preserve">Total, including Cost of Living payments </t>
  </si>
  <si>
    <t>United Kingdom welfare spending, 
£ billion, real terms, 2025/26 prices</t>
  </si>
  <si>
    <t>United Kingdom welfare spending including Cost of Living payments, 
£ billion, real terms, 2025/26 prices</t>
  </si>
  <si>
    <t>Total, including Cost of Living payments</t>
  </si>
  <si>
    <t>United Kingdom welfare spending, 
£ per year, real terms, 2025/26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</si>
  <si>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</si>
  <si>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</si>
  <si>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</si>
  <si>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</si>
  <si>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</si>
  <si>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Deflators and Denominators sourced from the Office for National Statistics</t>
  </si>
  <si>
    <t>GDP Deflator Series</t>
  </si>
  <si>
    <t>Conversion factor</t>
  </si>
  <si>
    <t>GDP denominator</t>
  </si>
  <si>
    <t>TME denominator</t>
  </si>
  <si>
    <t>h</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</si>
  <si>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</si>
  <si>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</si>
  <si>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</si>
  <si>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</si>
  <si>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</si>
  <si>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</si>
  <si>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</si>
  <si>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</si>
  <si>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</si>
  <si>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</si>
  <si>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</si>
  <si>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</si>
  <si>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</si>
  <si>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</si>
  <si>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</si>
  <si>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</si>
  <si>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</si>
  <si>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</si>
  <si>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</si>
  <si>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</si>
  <si>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</si>
  <si>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</si>
  <si>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</si>
  <si>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</si>
  <si>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</si>
  <si>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</si>
  <si>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</si>
  <si>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</si>
  <si>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</si>
  <si>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</si>
  <si>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</si>
  <si>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</si>
  <si>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</si>
  <si>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</si>
  <si>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</si>
  <si>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</si>
  <si>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</si>
  <si>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</si>
  <si>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</si>
  <si>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</si>
  <si>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</si>
  <si>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</si>
  <si>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</si>
  <si>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</si>
  <si>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</si>
  <si>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</si>
  <si>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</si>
  <si>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</si>
  <si>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</si>
  <si>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</si>
  <si>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</si>
  <si>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</si>
  <si>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</si>
  <si>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</si>
  <si>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</si>
  <si>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</si>
  <si>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2025/26 prices</t>
  </si>
  <si>
    <t>Great Britain welfare spending including Cost of Living payments, 
£ billion, real terms, 2025/26 prices</t>
  </si>
  <si>
    <t>Great Britain welfare spending, 
£ per year, real terms, 2025/26 prices, per total household</t>
  </si>
  <si>
    <t>Great Britain welfare spending including Cost of Living payments, 
£ per year, real terms, 2025/26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</si>
  <si>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</si>
  <si>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</si>
  <si>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</si>
  <si>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</si>
  <si>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</si>
  <si>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</si>
  <si>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</si>
  <si>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</si>
  <si>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</si>
  <si>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</si>
  <si>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</si>
  <si>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2025/26 prices</t>
  </si>
  <si>
    <t>Benefit expenditure consistent with current DWP coverage, 
£ billion, real terms, 2025/26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</si>
  <si>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</si>
  <si>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</si>
  <si>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</si>
  <si>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</si>
  <si>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</si>
  <si>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</si>
  <si>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</si>
  <si>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Access to Work Grants</t>
  </si>
  <si>
    <t>(NC / NIR)</t>
  </si>
  <si>
    <t>Armed Forces Independence Payment</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</si>
  <si>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</si>
  <si>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</si>
  <si>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</si>
  <si>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</si>
  <si>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</si>
  <si>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</si>
  <si>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</si>
  <si>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</si>
  <si>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</si>
  <si>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</si>
  <si>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</si>
  <si>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</si>
  <si>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</si>
  <si>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</si>
  <si>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</si>
  <si>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</si>
  <si>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</si>
  <si>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</si>
  <si>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</si>
  <si>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</si>
  <si>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</si>
  <si>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</si>
  <si>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</si>
  <si>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</si>
  <si>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</si>
  <si>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Houshold Support Fund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</si>
  <si>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</si>
  <si>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</si>
  <si>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</si>
  <si>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</si>
  <si>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</si>
  <si>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</si>
  <si>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</si>
  <si>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</si>
  <si>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</si>
  <si>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</si>
  <si>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</si>
  <si>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</si>
  <si>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</si>
  <si>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</si>
  <si>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</si>
  <si>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</si>
  <si>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</si>
  <si>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</si>
  <si>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</si>
  <si>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</si>
  <si>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</si>
  <si>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</si>
  <si>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</si>
  <si>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</si>
  <si>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</si>
  <si>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</si>
  <si>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</si>
  <si>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</si>
  <si>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</si>
  <si>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</si>
  <si>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</si>
  <si>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</si>
  <si>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</si>
  <si>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</si>
  <si>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</si>
  <si>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</si>
  <si>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</si>
  <si>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</si>
  <si>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</si>
  <si>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</si>
  <si>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</si>
  <si>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</si>
  <si>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</si>
  <si>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</si>
  <si>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</si>
  <si>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</si>
  <si>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</si>
  <si>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</si>
  <si>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</si>
  <si>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</si>
  <si>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removal of accounting adjustments</t>
  </si>
  <si>
    <t>addition of Tax Credits transferred debt</t>
  </si>
  <si>
    <t xml:space="preserve">Cost of Living payments, other Industrial Injuries and rounding variance </t>
  </si>
  <si>
    <t>Total DWP AME (consistent with OBR's Economic &amp; Fiscal Outlook definition)</t>
  </si>
  <si>
    <t>DWP Social Security spending as shown in the Supplementary Fiscal Table 4.7 OBR Economic and Fiscal Outlook Published 26 November 2025</t>
  </si>
  <si>
    <t>Table 1b: Expenditure by benefit,</t>
  </si>
  <si>
    <t>£ million, real terms, 2025/26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</si>
  <si>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</si>
  <si>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</si>
  <si>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</si>
  <si>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</si>
  <si>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</si>
  <si>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</si>
  <si>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</si>
  <si>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</si>
  <si>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</si>
  <si>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</si>
  <si>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</si>
  <si>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</si>
  <si>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</si>
  <si>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</si>
  <si>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</si>
  <si>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</si>
  <si>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</si>
  <si>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</si>
  <si>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</si>
  <si>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</si>
  <si>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</si>
  <si>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</si>
  <si>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</si>
  <si>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</si>
  <si>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</si>
  <si>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</si>
  <si>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</si>
  <si>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</si>
  <si>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</si>
  <si>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</si>
  <si>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</si>
  <si>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</si>
  <si>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</si>
  <si>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</si>
  <si>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</si>
  <si>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</si>
  <si>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</si>
  <si>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</si>
  <si>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</si>
  <si>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</si>
  <si>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</si>
  <si>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</si>
  <si>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</si>
  <si>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</si>
  <si>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</si>
  <si>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</si>
  <si>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</si>
  <si>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</si>
  <si>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</si>
  <si>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</si>
  <si>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</si>
  <si>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</si>
  <si>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</si>
  <si>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</si>
  <si>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</si>
  <si>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</si>
  <si>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</si>
  <si>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</si>
  <si>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</si>
  <si>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</si>
  <si>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</si>
  <si>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</si>
  <si>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</si>
  <si>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</si>
  <si>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</si>
  <si>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</si>
  <si>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</si>
  <si>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</si>
  <si>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</si>
  <si>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</si>
  <si>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</si>
  <si>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</si>
  <si>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</si>
  <si>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</si>
  <si>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</si>
  <si>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</si>
  <si>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</si>
  <si>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</si>
  <si>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</si>
  <si>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</si>
  <si>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</si>
  <si>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</si>
  <si>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</si>
  <si>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</si>
  <si>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</si>
  <si>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</si>
  <si>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</si>
  <si>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</si>
  <si>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</si>
  <si>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</si>
  <si>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</si>
  <si>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</si>
  <si>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</si>
  <si>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</si>
  <si>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</si>
  <si>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</si>
  <si>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</si>
  <si>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</si>
  <si>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</si>
  <si>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</si>
  <si>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</si>
  <si>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</si>
  <si>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</si>
  <si>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</si>
  <si>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</si>
  <si>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</si>
  <si>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</si>
  <si>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</si>
  <si>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</si>
  <si>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</si>
  <si>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</si>
  <si>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</si>
  <si>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</si>
  <si>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</si>
  <si>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</si>
  <si>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</si>
  <si>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</si>
  <si>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</si>
  <si>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</si>
  <si>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</si>
  <si>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</si>
  <si>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</si>
  <si>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</si>
  <si>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</si>
  <si>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</si>
  <si>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</si>
  <si>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</si>
  <si>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Disability and Incapacity Benefits Total</t>
  </si>
  <si>
    <t>of which Disability Benefits</t>
  </si>
  <si>
    <t xml:space="preserve">Personal Independence Payment </t>
  </si>
  <si>
    <t>of which Incapacity Benefits</t>
  </si>
  <si>
    <t xml:space="preserve">Income Support (Incapacity / Sick and Disabled) </t>
  </si>
  <si>
    <t xml:space="preserve">Sickness Benefit </t>
  </si>
  <si>
    <t>Universal Credit Health Element</t>
  </si>
  <si>
    <t>Universal Credit Standard Allowance Element</t>
  </si>
  <si>
    <t>Disability, Incapacity and Carers Benefits Total*</t>
  </si>
  <si>
    <t>of which Disability and Incapacity Benefits Total</t>
  </si>
  <si>
    <t>of which Carers Benefits</t>
  </si>
  <si>
    <t xml:space="preserve">Carers Allowance </t>
  </si>
  <si>
    <t>Income Support for Carers</t>
  </si>
  <si>
    <t>Universal Credit Carers Element</t>
  </si>
  <si>
    <t>Broader Definition Total</t>
  </si>
  <si>
    <t>of which Disability, Incapacity and Carers Benefits Total</t>
  </si>
  <si>
    <t xml:space="preserve">of which additional Disability Benefits </t>
  </si>
  <si>
    <t>of which Industrial Injuries Benefits</t>
  </si>
  <si>
    <t xml:space="preserve">Industrial Death Benefit </t>
  </si>
  <si>
    <t xml:space="preserve">Industrial Injuries Disablement Benefit, Reduced Earnings Allowance or Retirement Allowance </t>
  </si>
  <si>
    <t xml:space="preserve">Mesothelioma 2008 &amp; 2014 </t>
  </si>
  <si>
    <t>Other Industrial Injuries Benefits</t>
  </si>
  <si>
    <t>of which Universal Credit Housing Element (for those with Universal Credit Health Element)</t>
  </si>
  <si>
    <t>of which associated Housing Benefits</t>
  </si>
  <si>
    <t>Housing Benefit (Disabled, Health and Carer's total)</t>
  </si>
  <si>
    <t>by claimant group (previous National Statistics definition)</t>
  </si>
  <si>
    <t xml:space="preserve">Carer </t>
  </si>
  <si>
    <t>-</t>
  </si>
  <si>
    <t xml:space="preserve">Disabled </t>
  </si>
  <si>
    <t xml:space="preserve">Incapacity </t>
  </si>
  <si>
    <t>by claimant group (previous definition)</t>
  </si>
  <si>
    <t xml:space="preserve">Long-term sick and disabled </t>
  </si>
  <si>
    <t>of which Cost of Living Payments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</si>
  <si>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</si>
  <si>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</si>
  <si>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</si>
  <si>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</si>
  <si>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 xml:space="preserve">Incapacity and Disability Caseloads </t>
  </si>
  <si>
    <t>Income Support (Incapacity / Sick and Disabled) (overlaps with other benefits)</t>
  </si>
  <si>
    <t>Universal Credit Standard Allowance and Health Element</t>
  </si>
  <si>
    <t>of which Universal Credit for those with health conditions also in receipt of Employment and Support Allowance</t>
  </si>
  <si>
    <t>Disability, Incapacity and Carers Caseloads</t>
  </si>
  <si>
    <t>Broader Definition Caseloads</t>
  </si>
  <si>
    <t>Universal Credit Housing Element (for those with Universal Credit Health Element)</t>
  </si>
  <si>
    <t>Associated Housing Benefits</t>
  </si>
  <si>
    <t>* Definition consistent with the memo line in table 4.9 of the Economic and Fiscal Outlook publication.</t>
  </si>
  <si>
    <t>** Summing the rows of caseloads for individual benefits to create a total caseload is not possible due to the overlap of individuals who are in receipt of more than one benefit.</t>
  </si>
  <si>
    <t>Table 4 (i): Benefit expenditure to support disabled people and people with health conditions, by age group (DWP Coverage)</t>
  </si>
  <si>
    <t>of which Children</t>
  </si>
  <si>
    <t xml:space="preserve">Disability Living Allowance </t>
  </si>
  <si>
    <t>of which Working Age</t>
  </si>
  <si>
    <t xml:space="preserve">Employment and Support Allowance </t>
  </si>
  <si>
    <t xml:space="preserve">Incapacity Benefit </t>
  </si>
  <si>
    <t>See Note 22</t>
  </si>
  <si>
    <t>of which Pensioners</t>
  </si>
  <si>
    <t xml:space="preserve">Attendance Allowance </t>
  </si>
  <si>
    <t>of which Carer Benefits</t>
  </si>
  <si>
    <t xml:space="preserve">Universal Credit Carers Element </t>
  </si>
  <si>
    <t>of which Additional Disability Benefits</t>
  </si>
  <si>
    <t>Industrial Death Benefit</t>
  </si>
  <si>
    <t>of which housing benefits</t>
  </si>
  <si>
    <t>Housing Benefit</t>
  </si>
  <si>
    <t>Table 4 (i): Benefit expenditure to support disabled people and people with health conditions (DWP Coverage)</t>
  </si>
  <si>
    <t>Table 4 (i): Caseloads of benefits to support disabled people and people with health conditions, by age group (DWP Coverage) **</t>
  </si>
  <si>
    <t>Disability and Incapacity Benefits Caseloads</t>
  </si>
  <si>
    <t>Working Age</t>
  </si>
  <si>
    <t>Carer Benefits Caseloads</t>
  </si>
  <si>
    <t xml:space="preserve">Broader Definition Caseloads </t>
  </si>
  <si>
    <t>Table 4 (ii): Benefit expenditure to support disabled people and people with health conditions, by age group (GB Coverage for Reserved Benefits, England &amp; Wales Coverage for Devolved Benefits)</t>
  </si>
  <si>
    <t>Table 4 (ii): Benefit expenditure to support disabled people and people with health conditions (GB Coverage for Reserved Benefits, England &amp; Wales Coverage for Devolved Benefits)</t>
  </si>
  <si>
    <t>Table 4 (ii): Caseloads of benefits to support disabled people and people with health conditions, by age group  (GB Coverage for Reserved Benefits, England &amp; Wales Coverage for Devolved Benefits)**</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</si>
  <si>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</si>
  <si>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</si>
  <si>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</si>
  <si>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</si>
  <si>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</si>
  <si>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</si>
  <si>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</si>
  <si>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</si>
  <si>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</si>
  <si>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</si>
  <si>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</si>
  <si>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</si>
  <si>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</si>
  <si>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</si>
  <si>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</si>
  <si>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</si>
  <si>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</si>
  <si>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</si>
  <si>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</si>
  <si>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</si>
  <si>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</si>
  <si>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</si>
  <si>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</si>
  <si>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</si>
  <si>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</si>
  <si>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</si>
  <si>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</si>
  <si>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</si>
  <si>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</si>
  <si>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</si>
  <si>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</si>
  <si>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</si>
  <si>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</si>
  <si>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</si>
  <si>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</si>
  <si>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</si>
  <si>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</si>
  <si>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</si>
  <si>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</si>
  <si>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</si>
  <si>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</si>
  <si>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</si>
  <si>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</si>
  <si>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</si>
  <si>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</si>
  <si>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</si>
  <si>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</si>
  <si>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</si>
  <si>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</si>
  <si>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</si>
  <si>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</si>
  <si>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</si>
  <si>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</si>
  <si>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</si>
  <si>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</si>
  <si>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</si>
  <si>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</si>
  <si>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</si>
  <si>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</si>
  <si>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</si>
  <si>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</si>
  <si>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</si>
  <si>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</si>
  <si>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</si>
  <si>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</si>
  <si>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</si>
  <si>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</si>
  <si>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</si>
  <si>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</si>
  <si>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</si>
  <si>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</si>
  <si>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</si>
  <si>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</si>
  <si>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</si>
  <si>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</si>
  <si>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</si>
  <si>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</si>
  <si>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</si>
  <si>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</si>
  <si>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</si>
  <si>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</si>
  <si>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</si>
  <si>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</si>
  <si>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</si>
  <si>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</si>
  <si>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</si>
  <si>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</si>
  <si>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</si>
  <si>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</si>
  <si>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</si>
  <si>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</si>
  <si>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</si>
  <si>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</si>
  <si>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</si>
  <si>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</si>
  <si>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</si>
  <si>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</si>
  <si>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</si>
  <si>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</si>
  <si>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</si>
  <si>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</si>
  <si>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</si>
  <si>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2030/31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</si>
  <si>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</si>
  <si>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</si>
  <si>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</si>
  <si>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</si>
  <si>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</si>
  <si>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</si>
  <si>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</si>
  <si>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</si>
  <si>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</si>
  <si>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</si>
  <si>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</si>
  <si>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</si>
  <si>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</si>
  <si>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</si>
  <si>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</si>
  <si>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</si>
  <si>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</si>
  <si>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</si>
  <si>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</si>
  <si>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2025/26 prices*</t>
  </si>
  <si>
    <t>* Winter Fuel Payment is excluded from this table and is included in the Northern Ireland Social Security expenditure found in the UK Welfare table.</t>
  </si>
  <si>
    <t>Disability benefits expenditure,</t>
  </si>
  <si>
    <t>of which of which included within Disability Benefits expenditure in Table 4</t>
  </si>
  <si>
    <t>of which children</t>
  </si>
  <si>
    <t>of which outside UK</t>
  </si>
  <si>
    <t>Disability benefits caseload,
thousands</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</si>
  <si>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</si>
  <si>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</si>
  <si>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</si>
  <si>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</si>
  <si>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</si>
  <si>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</si>
  <si>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</si>
  <si>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</si>
  <si>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</si>
  <si>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</si>
  <si>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</si>
  <si>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</si>
  <si>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</si>
  <si>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</si>
  <si>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</si>
  <si>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</si>
  <si>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</si>
  <si>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</si>
  <si>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</si>
  <si>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</si>
  <si>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</si>
  <si>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</si>
  <si>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</si>
  <si>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</si>
  <si>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</si>
  <si>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</si>
  <si>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</si>
  <si>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</si>
  <si>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</si>
  <si>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</si>
  <si>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</si>
  <si>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</si>
  <si>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</si>
  <si>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</si>
  <si>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</si>
  <si>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</si>
  <si>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</si>
  <si>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</si>
  <si>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</si>
  <si>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</si>
  <si>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</si>
  <si>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</si>
  <si>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</si>
  <si>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Industrial injuries benefits expenditure,</t>
  </si>
  <si>
    <t>of which in DWP Annually Managed Expenditure*</t>
  </si>
  <si>
    <t xml:space="preserve">of which Industrial Injuries Disablement Benefit, Reduced Earnings Allowance or Retirement Allowance </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</si>
  <si>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</si>
  <si>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</si>
  <si>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</si>
  <si>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</si>
  <si>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</si>
  <si>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</si>
  <si>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</si>
  <si>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</si>
  <si>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of which in DWP Annually Managed Expenditure</t>
  </si>
  <si>
    <t>Industrial injuries benefits caseload,
thousands</t>
  </si>
  <si>
    <t>* Age split data prior to 1978 is not available.</t>
  </si>
  <si>
    <t>Council Tax Benefit and predecessors expenditure,</t>
  </si>
  <si>
    <t>By Claimant Group - National Statistics definition:</t>
  </si>
  <si>
    <t>Jobseeker</t>
  </si>
  <si>
    <t>Incapacity benefits</t>
  </si>
  <si>
    <t>Lone Parent on Income Support</t>
  </si>
  <si>
    <t>Carer</t>
  </si>
  <si>
    <t>Other Income Related benefit - Working Age</t>
  </si>
  <si>
    <t>Other Income Related benefit - Pensioner</t>
  </si>
  <si>
    <t>Disabled</t>
  </si>
  <si>
    <t>Bereaved</t>
  </si>
  <si>
    <t>Housing Benefit / Council Tax Benefit only</t>
  </si>
  <si>
    <t>Total over Pension Credit qualifying age</t>
  </si>
  <si>
    <t>Total under Pension Credit qualifying age</t>
  </si>
  <si>
    <t>By Claimant Group - Previous Definition:</t>
  </si>
  <si>
    <t>Over Pension Credit Qualifying Age</t>
  </si>
  <si>
    <t>Long-term sick and disabled</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</si>
  <si>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</si>
  <si>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</si>
  <si>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</si>
  <si>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</si>
  <si>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</si>
  <si>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</si>
  <si>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</si>
  <si>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</si>
  <si>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</si>
  <si>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</si>
  <si>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</si>
  <si>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</si>
  <si>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</si>
  <si>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</si>
  <si>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</si>
  <si>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</si>
  <si>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</si>
  <si>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</si>
  <si>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</si>
  <si>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</si>
  <si>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</si>
  <si>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</si>
  <si>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</si>
  <si>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</si>
  <si>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</si>
  <si>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</si>
  <si>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</si>
  <si>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</si>
  <si>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</si>
  <si>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</si>
  <si>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</si>
  <si>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</si>
  <si>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t>Housing Benefit</t>
    </r>
    <r>
      <rPr>
        <sz val="12"/>
        <rFont val="Arial"/>
        <family val="2"/>
      </rPr>
      <t xml:space="preserve"> by Benefit Group</t>
    </r>
  </si>
  <si>
    <t xml:space="preserve">     of which ESA</t>
  </si>
  <si>
    <t xml:space="preserve">     of which other Working-Age benefits</t>
  </si>
  <si>
    <t xml:space="preserve">     of which Pension Credit</t>
  </si>
  <si>
    <t xml:space="preserve">     of which State Pension</t>
  </si>
  <si>
    <r>
      <t>Housing Benefit</t>
    </r>
    <r>
      <rPr>
        <sz val="12"/>
        <rFont val="Arial"/>
        <family val="2"/>
      </rPr>
      <t xml:space="preserve"> by Accomodation Type</t>
    </r>
  </si>
  <si>
    <t xml:space="preserve">     of which General Needs</t>
  </si>
  <si>
    <t xml:space="preserve">     of which Temporary Accomodation</t>
  </si>
  <si>
    <t xml:space="preserve">     of which Supported Accomodation</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</si>
  <si>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</si>
  <si>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</si>
  <si>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</si>
  <si>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</si>
  <si>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</si>
  <si>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</si>
  <si>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</si>
  <si>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</si>
  <si>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</si>
  <si>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</si>
  <si>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</si>
  <si>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</si>
  <si>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</si>
  <si>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</si>
  <si>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</si>
  <si>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</si>
  <si>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</si>
  <si>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2025/26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</si>
  <si>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</si>
  <si>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</si>
  <si>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</si>
  <si>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</si>
  <si>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 xml:space="preserve">     of which  ESA</t>
  </si>
  <si>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</si>
  <si>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</si>
  <si>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</si>
  <si>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</si>
  <si>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</si>
  <si>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</si>
  <si>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</si>
  <si>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</si>
  <si>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</si>
  <si>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</si>
  <si>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</si>
  <si>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 xml:space="preserve">&lt;- Supplementary Benefit </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</si>
  <si>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</si>
  <si>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</si>
  <si>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</si>
  <si>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</si>
  <si>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</si>
  <si>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</si>
  <si>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</si>
  <si>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</si>
  <si>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</si>
  <si>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</si>
  <si>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</si>
  <si>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&lt;- Supplementary Benefit</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</si>
  <si>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</si>
  <si>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</si>
  <si>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</si>
  <si>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</si>
  <si>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</si>
  <si>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</si>
  <si>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</si>
  <si>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</si>
  <si>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</si>
  <si>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</si>
  <si>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</si>
  <si>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</si>
  <si>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</si>
  <si>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</si>
  <si>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</si>
  <si>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</si>
  <si>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</si>
  <si>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</si>
  <si>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</si>
  <si>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</si>
  <si>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</si>
  <si>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</si>
  <si>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</si>
  <si>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</si>
  <si>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</si>
  <si>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</si>
  <si>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</si>
  <si>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</si>
  <si>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</si>
  <si>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</si>
  <si>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</si>
  <si>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</si>
  <si>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</si>
  <si>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</si>
  <si>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</si>
  <si>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</si>
  <si>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</si>
  <si>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</si>
  <si>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</si>
  <si>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</si>
  <si>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</si>
  <si>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</si>
  <si>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</si>
  <si>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</si>
  <si>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</si>
  <si>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</si>
  <si>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</si>
  <si>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</si>
  <si>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</si>
  <si>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</si>
  <si>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</si>
  <si>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</si>
  <si>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</si>
  <si>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</si>
  <si>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</si>
  <si>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</si>
  <si>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</si>
  <si>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</si>
  <si>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</si>
  <si>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</si>
  <si>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</si>
  <si>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</si>
  <si>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</si>
  <si>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of which Carer Element</t>
  </si>
  <si>
    <t>of which Child Element</t>
  </si>
  <si>
    <t>of which Childcare Element</t>
  </si>
  <si>
    <t>of which Disabled Child Element</t>
  </si>
  <si>
    <t>of which Health Element</t>
  </si>
  <si>
    <t>of which Housing Element</t>
  </si>
  <si>
    <t>of which Standard Allowance Element</t>
  </si>
  <si>
    <t>of which Transitional Element</t>
  </si>
  <si>
    <t xml:space="preserve">Universal Credit and equivalents expenditure, </t>
  </si>
  <si>
    <t>£million, real terms, 2025/26 prices</t>
  </si>
  <si>
    <t xml:space="preserve">Universal Credit and equivalents caseloads, </t>
  </si>
  <si>
    <t>Universal Credit by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</si>
  <si>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</si>
  <si>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</si>
  <si>
    <t>Accounting definitions:</t>
  </si>
  <si>
    <t>Total in DWP Annually Managed Expenditure (see Row 85)</t>
  </si>
  <si>
    <t>One of the government's fiscal rules is the Welfare Cap. The Welfare Cap was introduced at Budget 2014 and is a limit on the amount that government can spend on certain social security benefits and tax credits. The current Cap was reset at Autumn Budget 2024 and applies to all DWP AME excluding State Pension and most cyclical elements of welfare (Jobseeker’s Allowance, associated Housing Benefit [historical only - see Note 9: Revisions], and the equivalent in Universal Credit). The Cap also includes the equivalent expenditure in Northern Ireland, linked Scottish Government block grant addition and social security spending by other departments. The current Welfare Cap is set for 2029-30 and includes a margin of 5.0 per cent. Information on spending within and outside the Cap has been included in these tables, although only covers the elements of welfare spending covered by DWP. Other spending within the Welfare Cap is detailed in OBR’s EFO (Table 7.2 and Detailed forecast tables: expenditure Table 4.7) and summarised in the UK welfare table.</t>
  </si>
  <si>
    <t xml:space="preserve">The GB table includes other non-DWP GB expenditure (excluding expenditure devolved to the Scottish Government) whilst the UK table includes the GB expenditure (excluding expenditure devolved to the Scottish Government) and expenditure devolved to the Northern Ireland Executive.
In this publication, for the first time, OBR consistent metric lines have been added to the UK welfare tab. Due to different definitions of spending, the summary lines in the UK welfare tab do not exactly match those in the EFO; with these new lines, metrics like spending per houshold, share of GDP and share of TME are all now included on a OBR consistent basis. </t>
  </si>
  <si>
    <t xml:space="preserve">Cost of Living Payments started in Autumn 2022 with the first expenditure year being 2022/23. The last payment package was in February 2024; any expenditure beyond this date reflects mop-up payments, i.e. payments to claimants who weren't paid in the initial batch but who were eligible for them, and recoveries of overpayments. </t>
  </si>
  <si>
    <t>Revisions at this publication include:
- Revision to historic Financial Assistance Scheme (FAS) expenditure totals as accounting basis has switched from National Accounts to DWP Accounts
- Winter Fuel Payments (WFP) expenditure and caseloads for those outside of the UK is now forecast to be 0, as WFPs will no longer be payable internationally from winter 2025/26 onwards.
- As the Move to UC continues, the National Statistics definition splits for Housing Benefit (HB) are becoming less informative, because they use legacy benefit information to create the splits. Therefore, a new methodology has been used to calculate historic and forecast Disabled, Health and Carer's HB expenditure and caseloads in Tables 4, 4(i) and 4(ii) (back to 2013/14). This new methodology is more accurate as it now includes health-related HB spend for pension-age claimants, meaning health-related HB expenditure has increased for historic years, compared to the Spring 2025 publication. Move to UC has also impacted the "within Welfare Cap" and "outside Welfare Cap" splits for HB. As almost all expenditure is within the Welfare Cap from 2025/26, all forecast HB expenditure and caseloads have been assigned as "within Welfare 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</si>
</sst>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 ;\-#,##0\ ;\-"/>
    <numFmt numFmtId="165" formatCode="#,##0.0\ ;\-#,##0.0\ ;\-"/>
    <numFmt numFmtId="166" formatCode="#,##0.00\ ;\-#,##0.00\ ;\-"/>
    <numFmt numFmtId="167" formatCode="0.00000"/>
    <numFmt numFmtId="168" formatCode="0.0%"/>
    <numFmt numFmtId="169" formatCode="0.000%"/>
    <numFmt numFmtId="170" formatCode="_-* #,##0_-;\-* #,##0_-;_-* &quot;-&quot;??_-;_-@_-"/>
    <numFmt numFmtId="171" formatCode="#,##0.00000000_ ;\-#,##0.00000000\ "/>
    <numFmt numFmtId="172" formatCode="#,##0.000_ ;\-#,##0.000\ "/>
    <numFmt numFmtId="173" formatCode="#,##0.0\ ;\-#,##0.0\ ;\-\ "/>
    <numFmt numFmtId="174" formatCode="0.000000%"/>
    <numFmt numFmtId="175" formatCode="0.00000%"/>
    <numFmt numFmtId="176" formatCode="#,##0.00000000000\ ;\-#,##0.00000000000\ ;\-"/>
    <numFmt numFmtId="177" formatCode="#,##0.0000\ ;\-#,##0.0000\ ;\-"/>
    <numFmt numFmtId="178" formatCode="#,##0.000\ ;\-#,##0.000\ ;\-\ "/>
    <numFmt numFmtId="179" formatCode="#,##0&quot; &quot;;&quot;-&quot;#,##0&quot; &quot;;&quot;-&quot;"/>
    <numFmt numFmtId="180" formatCode="#,##0.000\ ;\-#,##0.000\ ;\-"/>
    <numFmt numFmtId="181" formatCode="_-* #,##0.000_-;\-* #,##0.000_-;_-* &quot;-&quot;??_-;_-@_-"/>
    <numFmt numFmtId="182" formatCode="#,##0\ ;\-#,##0\ ;\-\ "/>
    <numFmt numFmtId="183" formatCode="0.000000"/>
    <numFmt numFmtId="184" formatCode="&quot; &quot;* #,##0.00&quot; &quot;;&quot;-&quot;* #,##0.00&quot; &quot;;&quot; &quot;* &quot;-&quot;#&quot; &quot;;&quot; &quot;@&quot; &quot;"/>
    <numFmt numFmtId="185" formatCode="&quot; &quot;#,##0&quot; &quot;;&quot;-&quot;#,##0&quot; &quot;;&quot; -&quot;00&quot; &quot;;&quot; &quot;@&quot; &quot;"/>
    <numFmt numFmtId="186" formatCode="#,##0;\-#,##0;\-"/>
    <numFmt numFmtId="187" formatCode="&quot; &quot;* #,##0&quot; &quot;;&quot;-&quot;* #,##0&quot; &quot;;&quot; &quot;* &quot;-&quot;#&quot; &quot;;&quot; &quot;@&quot; &quot;"/>
    <numFmt numFmtId="188" formatCode="#,##0;&quot;-&quot;#,##0;&quot;-&quot;"/>
  </numFmts>
  <fonts count="34" x14ac:knownFonts="1">
    <font>
      <sz val="10"/>
      <name val="Arial"/>
      <family val="2"/>
    </font>
    <font>
      <sz val="11"/>
      <color theme="1"/>
      <name val="Calibri"/>
      <family val="2"/>
      <scheme val="minor"/>
    </font>
    <font>
      <b/>
      <sz val="11"/>
      <color theme="1"/>
      <name val="Calibri"/>
      <family val="2"/>
      <scheme val="minor"/>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b/>
      <sz val="18"/>
      <name val="Arial"/>
      <family val="2"/>
    </font>
    <font>
      <u/>
      <sz val="12"/>
      <color rgb="FF0000FF"/>
      <name val="Arial"/>
      <family val="2"/>
    </font>
    <font>
      <sz val="12"/>
      <color rgb="FF000000"/>
      <name val="Arial"/>
      <family val="2"/>
    </font>
    <font>
      <u/>
      <sz val="12"/>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8"/>
      <name val="Arial"/>
      <family val="2"/>
    </font>
    <font>
      <b/>
      <sz val="12"/>
      <color rgb="FF000000"/>
      <name val="Arial"/>
      <family val="2"/>
    </font>
    <font>
      <u/>
      <sz val="10"/>
      <color rgb="FF0000FF"/>
      <name val="Arial"/>
      <family val="2"/>
    </font>
    <font>
      <sz val="10"/>
      <color rgb="FF000000"/>
      <name val="Arial"/>
      <family val="2"/>
    </font>
    <font>
      <sz val="12"/>
      <color indexed="10"/>
      <name val="Arial"/>
      <family val="2"/>
    </font>
    <font>
      <u val="singleAccounting"/>
      <sz val="12"/>
      <name val="Arial"/>
      <family val="2"/>
    </font>
    <font>
      <b/>
      <sz val="12"/>
      <color indexed="12"/>
      <name val="Arial"/>
      <family val="2"/>
    </font>
    <font>
      <b/>
      <sz val="12"/>
      <color indexed="10"/>
      <name val="Arial"/>
      <family val="2"/>
    </font>
    <font>
      <b/>
      <u/>
      <sz val="12"/>
      <color indexed="12"/>
      <name val="Arial"/>
      <family val="2"/>
    </font>
    <font>
      <sz val="12"/>
      <color indexed="8"/>
      <name val="Arial"/>
      <family val="2"/>
    </font>
    <font>
      <b/>
      <sz val="12"/>
      <color indexed="9"/>
      <name val="Arial"/>
      <family val="2"/>
    </font>
    <font>
      <b/>
      <sz val="12"/>
      <color indexed="8"/>
      <name val="Arial"/>
      <family val="2"/>
    </font>
    <font>
      <sz val="12"/>
      <color indexed="12"/>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3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auto="1"/>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indexed="64"/>
      </bottom>
      <diagonal/>
    </border>
    <border>
      <left/>
      <right style="medium">
        <color indexed="64"/>
      </right>
      <top/>
      <bottom style="thin">
        <color auto="1"/>
      </bottom>
      <diagonal/>
    </border>
    <border>
      <left/>
      <right/>
      <top/>
      <bottom style="medium">
        <color indexed="64"/>
      </bottom>
      <diagonal/>
    </border>
    <border>
      <left style="thin">
        <color indexed="64"/>
      </left>
      <right/>
      <top/>
      <bottom/>
      <diagonal/>
    </border>
    <border>
      <left/>
      <right/>
      <top style="thin">
        <color auto="1"/>
      </top>
      <bottom/>
      <diagonal/>
    </border>
    <border>
      <left/>
      <right style="thin">
        <color auto="1"/>
      </right>
      <top/>
      <bottom/>
      <diagonal/>
    </border>
    <border>
      <left/>
      <right style="medium">
        <color indexed="64"/>
      </right>
      <top style="thin">
        <color indexed="64"/>
      </top>
      <bottom/>
      <diagonal/>
    </border>
    <border>
      <left/>
      <right/>
      <top/>
      <bottom style="thin">
        <color rgb="FF000000"/>
      </bottom>
      <diagonal/>
    </border>
    <border>
      <left/>
      <right style="medium">
        <color indexed="64"/>
      </right>
      <top/>
      <bottom style="thin">
        <color rgb="FF000000"/>
      </bottom>
      <diagonal/>
    </border>
    <border>
      <left/>
      <right/>
      <top style="thin">
        <color rgb="FF000000"/>
      </top>
      <bottom/>
      <diagonal/>
    </border>
    <border>
      <left/>
      <right style="medium">
        <color rgb="FF000000"/>
      </right>
      <top style="thin">
        <color rgb="FF000000"/>
      </top>
      <bottom/>
      <diagonal/>
    </border>
    <border>
      <left/>
      <right style="medium">
        <color rgb="FF000000"/>
      </right>
      <top/>
      <bottom/>
      <diagonal/>
    </border>
    <border>
      <left/>
      <right style="medium">
        <color rgb="FF000000"/>
      </right>
      <top style="medium">
        <color auto="1"/>
      </top>
      <bottom/>
      <diagonal/>
    </border>
    <border>
      <left/>
      <right style="medium">
        <color rgb="FF000000"/>
      </right>
      <top/>
      <bottom style="thin">
        <color rgb="FF000000"/>
      </bottom>
      <diagonal/>
    </border>
    <border>
      <left/>
      <right style="medium">
        <color rgb="FF000000"/>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style="medium">
        <color auto="1"/>
      </bottom>
      <diagonal/>
    </border>
  </borders>
  <cellStyleXfs count="15">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0" fontId="3" fillId="0" borderId="0"/>
    <xf numFmtId="9" fontId="3" fillId="0" borderId="0" applyFont="0" applyFill="0" applyBorder="0" applyAlignment="0" applyProtection="0"/>
    <xf numFmtId="0" fontId="20" fillId="0" borderId="0"/>
    <xf numFmtId="43" fontId="3" fillId="0" borderId="0" applyFont="0" applyFill="0" applyBorder="0" applyAlignment="0" applyProtection="0"/>
    <xf numFmtId="0" fontId="3" fillId="0" borderId="0"/>
    <xf numFmtId="0" fontId="22" fillId="0" borderId="0" applyNumberFormat="0" applyFill="0" applyBorder="0" applyAlignment="0" applyProtection="0"/>
    <xf numFmtId="0" fontId="23" fillId="0" borderId="0" applyNumberFormat="0" applyFont="0" applyBorder="0" applyProtection="0"/>
    <xf numFmtId="0" fontId="1" fillId="0" borderId="0"/>
    <xf numFmtId="0" fontId="23" fillId="0" borderId="0" applyNumberFormat="0" applyFont="0" applyBorder="0" applyProtection="0"/>
    <xf numFmtId="184" fontId="23" fillId="0" borderId="0" applyFont="0" applyFill="0" applyBorder="0" applyAlignment="0" applyProtection="0"/>
    <xf numFmtId="0" fontId="3" fillId="0" borderId="0"/>
  </cellStyleXfs>
  <cellXfs count="720">
    <xf numFmtId="0" fontId="0" fillId="0" borderId="0" xfId="0"/>
    <xf numFmtId="0" fontId="0" fillId="2" borderId="0" xfId="0" applyFill="1"/>
    <xf numFmtId="0" fontId="4" fillId="2" borderId="1" xfId="0" applyFont="1" applyFill="1" applyBorder="1" applyAlignment="1">
      <alignment horizontal="left" vertical="center" indent="22"/>
    </xf>
    <xf numFmtId="0" fontId="5" fillId="2" borderId="2" xfId="0" applyFont="1" applyFill="1" applyBorder="1" applyAlignment="1">
      <alignment horizontal="left" indent="18"/>
    </xf>
    <xf numFmtId="0" fontId="5" fillId="2" borderId="3" xfId="0" applyFont="1" applyFill="1" applyBorder="1" applyAlignment="1">
      <alignment horizontal="left" vertical="top" indent="18"/>
    </xf>
    <xf numFmtId="0" fontId="6" fillId="2" borderId="2" xfId="0" applyFont="1" applyFill="1" applyBorder="1" applyAlignment="1">
      <alignment horizontal="left" wrapText="1" indent="2"/>
    </xf>
    <xf numFmtId="0" fontId="6" fillId="2" borderId="2" xfId="0" applyFont="1" applyFill="1" applyBorder="1" applyAlignment="1">
      <alignment horizontal="left" indent="2"/>
    </xf>
    <xf numFmtId="0" fontId="7" fillId="2" borderId="2" xfId="0" applyFont="1" applyFill="1" applyBorder="1" applyAlignment="1">
      <alignment horizontal="left" indent="2"/>
    </xf>
    <xf numFmtId="0" fontId="3" fillId="2" borderId="0" xfId="0" applyFont="1" applyFill="1"/>
    <xf numFmtId="0" fontId="9" fillId="2" borderId="2" xfId="2" applyFont="1" applyFill="1" applyBorder="1" applyAlignment="1" applyProtection="1">
      <alignment horizontal="left" indent="2"/>
    </xf>
    <xf numFmtId="0" fontId="6" fillId="2" borderId="0" xfId="0" applyFont="1" applyFill="1"/>
    <xf numFmtId="0" fontId="9" fillId="2" borderId="2" xfId="2" applyFont="1" applyFill="1" applyBorder="1" applyAlignment="1" applyProtection="1">
      <alignment horizontal="left" wrapText="1" indent="2"/>
    </xf>
    <xf numFmtId="0" fontId="7" fillId="2" borderId="2" xfId="0" applyFont="1" applyFill="1" applyBorder="1" applyAlignment="1">
      <alignment horizontal="left" wrapText="1" indent="2"/>
    </xf>
    <xf numFmtId="0" fontId="9" fillId="2" borderId="2" xfId="2" applyFont="1" applyFill="1" applyBorder="1" applyAlignment="1" applyProtection="1">
      <alignment horizontal="left" vertical="top" indent="2"/>
    </xf>
    <xf numFmtId="0" fontId="9" fillId="2" borderId="4" xfId="2" applyFont="1" applyFill="1" applyBorder="1" applyAlignment="1" applyProtection="1">
      <alignment horizontal="left" vertical="top" indent="2"/>
    </xf>
    <xf numFmtId="0" fontId="9" fillId="2" borderId="0" xfId="2" applyFont="1" applyFill="1" applyBorder="1" applyAlignment="1" applyProtection="1">
      <alignment horizontal="center" vertical="top"/>
    </xf>
    <xf numFmtId="0" fontId="6" fillId="2" borderId="0" xfId="3" applyFont="1" applyFill="1"/>
    <xf numFmtId="0" fontId="10" fillId="2" borderId="5" xfId="4" applyFont="1" applyFill="1" applyBorder="1" applyAlignment="1">
      <alignment horizontal="center" vertical="top" wrapText="1"/>
    </xf>
    <xf numFmtId="0" fontId="11" fillId="2" borderId="6" xfId="3" applyFont="1" applyFill="1" applyBorder="1" applyAlignment="1">
      <alignment vertical="center"/>
    </xf>
    <xf numFmtId="0" fontId="10" fillId="2" borderId="7" xfId="4" applyFont="1" applyFill="1" applyBorder="1" applyAlignment="1">
      <alignment horizontal="center" vertical="top" wrapText="1"/>
    </xf>
    <xf numFmtId="0" fontId="10" fillId="2" borderId="8" xfId="3" applyFont="1" applyFill="1" applyBorder="1"/>
    <xf numFmtId="0" fontId="10" fillId="2" borderId="7" xfId="3" applyFont="1" applyFill="1" applyBorder="1" applyAlignment="1">
      <alignment vertical="center" wrapText="1"/>
    </xf>
    <xf numFmtId="0" fontId="10" fillId="2" borderId="8" xfId="3" applyFont="1" applyFill="1" applyBorder="1" applyAlignment="1">
      <alignment vertical="top" wrapText="1"/>
    </xf>
    <xf numFmtId="0" fontId="6" fillId="2" borderId="7" xfId="3" applyFont="1" applyFill="1" applyBorder="1" applyAlignment="1">
      <alignment horizontal="right" vertical="top"/>
    </xf>
    <xf numFmtId="0" fontId="6" fillId="2" borderId="8" xfId="2" applyFont="1" applyFill="1" applyBorder="1" applyAlignment="1" applyProtection="1">
      <alignment vertical="top" wrapText="1"/>
    </xf>
    <xf numFmtId="0" fontId="6" fillId="2" borderId="7" xfId="3" applyFont="1" applyFill="1" applyBorder="1" applyAlignment="1">
      <alignment horizontal="right" vertical="center"/>
    </xf>
    <xf numFmtId="0" fontId="6" fillId="2" borderId="8" xfId="3" applyFont="1" applyFill="1" applyBorder="1" applyAlignment="1">
      <alignment vertical="top" wrapText="1"/>
    </xf>
    <xf numFmtId="0" fontId="12" fillId="2" borderId="8" xfId="2" applyFont="1" applyFill="1" applyBorder="1" applyAlignment="1" applyProtection="1">
      <alignment vertical="top"/>
    </xf>
    <xf numFmtId="0" fontId="9" fillId="2" borderId="8" xfId="2" applyFont="1" applyFill="1" applyBorder="1" applyAlignment="1" applyProtection="1"/>
    <xf numFmtId="0" fontId="10" fillId="2" borderId="8" xfId="2" applyFont="1" applyFill="1" applyBorder="1" applyAlignment="1" applyProtection="1">
      <alignment vertical="top" wrapText="1"/>
    </xf>
    <xf numFmtId="0" fontId="13" fillId="2" borderId="8" xfId="3" applyFont="1" applyFill="1" applyBorder="1" applyAlignment="1">
      <alignment vertical="top" wrapText="1"/>
    </xf>
    <xf numFmtId="0" fontId="14" fillId="2" borderId="8" xfId="3" applyFont="1" applyFill="1" applyBorder="1" applyAlignment="1">
      <alignment vertical="top" wrapText="1"/>
    </xf>
    <xf numFmtId="0" fontId="6" fillId="2" borderId="8" xfId="3" applyFont="1" applyFill="1" applyBorder="1" applyAlignment="1">
      <alignment horizontal="left" vertical="top" wrapText="1" indent="1"/>
    </xf>
    <xf numFmtId="0" fontId="6" fillId="2" borderId="8" xfId="3" applyFont="1" applyFill="1" applyBorder="1" applyAlignment="1">
      <alignment horizontal="left" vertical="top" wrapText="1"/>
    </xf>
    <xf numFmtId="0" fontId="9" fillId="2" borderId="8" xfId="2" applyFont="1" applyFill="1" applyBorder="1" applyAlignment="1" applyProtection="1">
      <alignment vertical="top" wrapText="1"/>
    </xf>
    <xf numFmtId="0" fontId="10" fillId="2" borderId="8" xfId="3" applyFont="1" applyFill="1" applyBorder="1" applyAlignment="1">
      <alignment vertical="center" wrapText="1"/>
    </xf>
    <xf numFmtId="0" fontId="6" fillId="2" borderId="8" xfId="3" applyFont="1" applyFill="1" applyBorder="1" applyAlignment="1">
      <alignment vertical="center" wrapText="1"/>
    </xf>
    <xf numFmtId="0" fontId="6" fillId="2" borderId="8" xfId="2" applyFont="1" applyFill="1" applyBorder="1" applyAlignment="1" applyProtection="1">
      <alignment horizontal="left" vertical="top" wrapText="1" indent="1"/>
    </xf>
    <xf numFmtId="0" fontId="6" fillId="2" borderId="7" xfId="3" applyFont="1" applyFill="1" applyBorder="1" applyAlignment="1">
      <alignment vertical="top"/>
    </xf>
    <xf numFmtId="0" fontId="6" fillId="2" borderId="7" xfId="3" applyFont="1" applyFill="1" applyBorder="1"/>
    <xf numFmtId="0" fontId="6" fillId="2" borderId="9" xfId="3" applyFont="1" applyFill="1" applyBorder="1"/>
    <xf numFmtId="0" fontId="6" fillId="2" borderId="10" xfId="3" applyFont="1" applyFill="1" applyBorder="1" applyAlignment="1">
      <alignment vertical="top" wrapText="1"/>
    </xf>
    <xf numFmtId="0" fontId="9" fillId="2" borderId="0" xfId="2" applyFont="1" applyFill="1" applyBorder="1" applyAlignment="1" applyProtection="1">
      <alignment horizontal="center" vertical="center"/>
    </xf>
    <xf numFmtId="0" fontId="9" fillId="2" borderId="0" xfId="2" applyFont="1" applyFill="1" applyBorder="1" applyAlignment="1" applyProtection="1">
      <alignment horizontal="left" vertical="center"/>
    </xf>
    <xf numFmtId="164" fontId="6" fillId="2" borderId="0" xfId="4" applyNumberFormat="1" applyFont="1" applyFill="1" applyAlignment="1">
      <alignment vertical="center"/>
    </xf>
    <xf numFmtId="0" fontId="6" fillId="2" borderId="0" xfId="4" applyFont="1" applyFill="1" applyAlignment="1">
      <alignment vertical="center"/>
    </xf>
    <xf numFmtId="0" fontId="10" fillId="2" borderId="5" xfId="4" applyFont="1" applyFill="1" applyBorder="1" applyAlignment="1">
      <alignment horizontal="center" wrapText="1"/>
    </xf>
    <xf numFmtId="0" fontId="10" fillId="2" borderId="11" xfId="4" applyFont="1" applyFill="1" applyBorder="1" applyAlignment="1">
      <alignment wrapText="1"/>
    </xf>
    <xf numFmtId="0" fontId="6" fillId="2" borderId="11" xfId="4" applyFont="1" applyFill="1" applyBorder="1"/>
    <xf numFmtId="164" fontId="10" fillId="2" borderId="5" xfId="4" applyNumberFormat="1" applyFont="1" applyFill="1" applyBorder="1" applyAlignment="1">
      <alignment horizontal="right"/>
    </xf>
    <xf numFmtId="164" fontId="10" fillId="2" borderId="11" xfId="4" applyNumberFormat="1" applyFont="1" applyFill="1" applyBorder="1" applyAlignment="1">
      <alignment horizontal="right"/>
    </xf>
    <xf numFmtId="164" fontId="10" fillId="2" borderId="6" xfId="4" applyNumberFormat="1" applyFont="1" applyFill="1" applyBorder="1" applyAlignment="1">
      <alignment horizontal="right"/>
    </xf>
    <xf numFmtId="0" fontId="6" fillId="2" borderId="0" xfId="4" applyFont="1" applyFill="1"/>
    <xf numFmtId="0" fontId="10" fillId="2" borderId="0" xfId="4" applyFont="1" applyFill="1" applyAlignment="1">
      <alignment vertical="center" wrapText="1"/>
    </xf>
    <xf numFmtId="0" fontId="6" fillId="2" borderId="0" xfId="4" applyFont="1" applyFill="1" applyAlignment="1">
      <alignment vertical="top" wrapText="1"/>
    </xf>
    <xf numFmtId="164" fontId="10" fillId="2" borderId="7" xfId="4" applyNumberFormat="1" applyFont="1" applyFill="1" applyBorder="1" applyAlignment="1">
      <alignment horizontal="right"/>
    </xf>
    <xf numFmtId="164" fontId="10" fillId="2" borderId="0" xfId="4" applyNumberFormat="1" applyFont="1" applyFill="1" applyAlignment="1">
      <alignment horizontal="right"/>
    </xf>
    <xf numFmtId="164" fontId="10" fillId="2" borderId="8" xfId="4" applyNumberFormat="1" applyFont="1" applyFill="1" applyBorder="1" applyAlignment="1">
      <alignment horizontal="right"/>
    </xf>
    <xf numFmtId="0" fontId="10" fillId="2" borderId="12" xfId="4" applyFont="1" applyFill="1" applyBorder="1" applyAlignment="1">
      <alignment vertical="center" wrapText="1"/>
    </xf>
    <xf numFmtId="0" fontId="10" fillId="2" borderId="13" xfId="4" applyFont="1" applyFill="1" applyBorder="1" applyAlignment="1">
      <alignment vertical="center" wrapText="1"/>
    </xf>
    <xf numFmtId="0" fontId="6" fillId="2" borderId="13" xfId="4" applyFont="1" applyFill="1" applyBorder="1"/>
    <xf numFmtId="164" fontId="15" fillId="2" borderId="12" xfId="4" applyNumberFormat="1" applyFont="1" applyFill="1" applyBorder="1"/>
    <xf numFmtId="164" fontId="15" fillId="2" borderId="13" xfId="4" applyNumberFormat="1" applyFont="1" applyFill="1" applyBorder="1"/>
    <xf numFmtId="164" fontId="6" fillId="2" borderId="13" xfId="4" applyNumberFormat="1" applyFont="1" applyFill="1" applyBorder="1"/>
    <xf numFmtId="164" fontId="6" fillId="2" borderId="14" xfId="4" applyNumberFormat="1" applyFont="1" applyFill="1" applyBorder="1"/>
    <xf numFmtId="0" fontId="10" fillId="2" borderId="0" xfId="4" applyFont="1" applyFill="1" applyAlignment="1">
      <alignment wrapText="1"/>
    </xf>
    <xf numFmtId="0" fontId="6" fillId="2" borderId="8" xfId="4" applyFont="1" applyFill="1" applyBorder="1"/>
    <xf numFmtId="164" fontId="6" fillId="2" borderId="0" xfId="4" applyNumberFormat="1" applyFont="1" applyFill="1"/>
    <xf numFmtId="0" fontId="16" fillId="2" borderId="0" xfId="4" applyFont="1" applyFill="1" applyAlignment="1">
      <alignment wrapText="1"/>
    </xf>
    <xf numFmtId="0" fontId="17" fillId="2" borderId="8" xfId="4" applyFont="1" applyFill="1" applyBorder="1"/>
    <xf numFmtId="165" fontId="6" fillId="2" borderId="0" xfId="4" applyNumberFormat="1" applyFont="1" applyFill="1"/>
    <xf numFmtId="165" fontId="6" fillId="2" borderId="8" xfId="4" applyNumberFormat="1" applyFont="1" applyFill="1" applyBorder="1"/>
    <xf numFmtId="0" fontId="6" fillId="2" borderId="0" xfId="4" applyFont="1" applyFill="1" applyAlignment="1">
      <alignment horizontal="left" indent="1"/>
    </xf>
    <xf numFmtId="165" fontId="6" fillId="2" borderId="0" xfId="4" applyNumberFormat="1" applyFont="1" applyFill="1" applyAlignment="1">
      <alignment horizontal="right"/>
    </xf>
    <xf numFmtId="0" fontId="6" fillId="2" borderId="0" xfId="4" applyFont="1" applyFill="1" applyAlignment="1">
      <alignment horizontal="left"/>
    </xf>
    <xf numFmtId="165" fontId="6" fillId="2" borderId="8" xfId="4" applyNumberFormat="1" applyFont="1" applyFill="1" applyBorder="1" applyAlignment="1">
      <alignment horizontal="right"/>
    </xf>
    <xf numFmtId="166" fontId="6" fillId="2" borderId="0" xfId="4" applyNumberFormat="1" applyFont="1" applyFill="1" applyAlignment="1">
      <alignment horizontal="right"/>
    </xf>
    <xf numFmtId="0" fontId="6" fillId="2" borderId="0" xfId="4" applyFont="1" applyFill="1" applyAlignment="1">
      <alignment horizontal="center" vertical="center" wrapText="1"/>
    </xf>
    <xf numFmtId="165" fontId="10" fillId="2" borderId="0" xfId="4" applyNumberFormat="1" applyFont="1" applyFill="1"/>
    <xf numFmtId="0" fontId="10" fillId="2" borderId="0" xfId="4" applyFont="1" applyFill="1" applyAlignment="1">
      <alignment horizontal="left"/>
    </xf>
    <xf numFmtId="165" fontId="18" fillId="2" borderId="0" xfId="4" applyNumberFormat="1" applyFont="1" applyFill="1" applyAlignment="1">
      <alignment horizontal="right"/>
    </xf>
    <xf numFmtId="165" fontId="10" fillId="2" borderId="0" xfId="4" applyNumberFormat="1" applyFont="1" applyFill="1" applyAlignment="1">
      <alignment horizontal="right"/>
    </xf>
    <xf numFmtId="165" fontId="10" fillId="2" borderId="8" xfId="4" applyNumberFormat="1" applyFont="1" applyFill="1" applyBorder="1" applyAlignment="1">
      <alignment horizontal="right"/>
    </xf>
    <xf numFmtId="0" fontId="6" fillId="2" borderId="0" xfId="4" applyFont="1" applyFill="1" applyAlignment="1">
      <alignment vertical="center" wrapText="1"/>
    </xf>
    <xf numFmtId="0" fontId="6" fillId="2" borderId="0" xfId="4" applyFont="1" applyFill="1" applyAlignment="1">
      <alignment horizontal="left" vertical="top" indent="1"/>
    </xf>
    <xf numFmtId="0" fontId="6" fillId="2" borderId="8" xfId="4" applyFont="1" applyFill="1" applyBorder="1" applyAlignment="1">
      <alignment vertical="top"/>
    </xf>
    <xf numFmtId="165" fontId="6" fillId="2" borderId="0" xfId="4" applyNumberFormat="1" applyFont="1" applyFill="1" applyAlignment="1">
      <alignment horizontal="right" vertical="top"/>
    </xf>
    <xf numFmtId="165" fontId="6" fillId="2" borderId="8" xfId="4" applyNumberFormat="1" applyFont="1" applyFill="1" applyBorder="1" applyAlignment="1">
      <alignment horizontal="right" vertical="top"/>
    </xf>
    <xf numFmtId="0" fontId="6" fillId="2" borderId="0" xfId="4" applyFont="1" applyFill="1" applyAlignment="1">
      <alignment vertical="top"/>
    </xf>
    <xf numFmtId="0" fontId="10" fillId="2" borderId="0" xfId="4" applyFont="1" applyFill="1" applyAlignment="1">
      <alignment horizontal="left" vertical="center"/>
    </xf>
    <xf numFmtId="165" fontId="10" fillId="2" borderId="0" xfId="4" applyNumberFormat="1" applyFont="1" applyFill="1" applyAlignment="1">
      <alignment horizontal="right" vertical="center"/>
    </xf>
    <xf numFmtId="165" fontId="10" fillId="2" borderId="8" xfId="4" applyNumberFormat="1" applyFont="1" applyFill="1" applyBorder="1" applyAlignment="1">
      <alignment horizontal="right" vertical="center"/>
    </xf>
    <xf numFmtId="0" fontId="10" fillId="2" borderId="15" xfId="4" applyFont="1" applyFill="1" applyBorder="1" applyAlignment="1">
      <alignment horizontal="left" vertical="center"/>
    </xf>
    <xf numFmtId="0" fontId="6" fillId="2" borderId="10" xfId="4" applyFont="1" applyFill="1" applyBorder="1" applyAlignment="1">
      <alignment vertical="top"/>
    </xf>
    <xf numFmtId="0" fontId="6" fillId="2" borderId="6" xfId="4" applyFont="1" applyFill="1" applyBorder="1"/>
    <xf numFmtId="165" fontId="6" fillId="2" borderId="5" xfId="4" applyNumberFormat="1" applyFont="1" applyFill="1" applyBorder="1"/>
    <xf numFmtId="165" fontId="6" fillId="2" borderId="11" xfId="4" applyNumberFormat="1" applyFont="1" applyFill="1" applyBorder="1"/>
    <xf numFmtId="165" fontId="6" fillId="2" borderId="11" xfId="4" applyNumberFormat="1" applyFont="1" applyFill="1" applyBorder="1" applyAlignment="1">
      <alignment horizontal="center"/>
    </xf>
    <xf numFmtId="165" fontId="6" fillId="2" borderId="6" xfId="4" applyNumberFormat="1" applyFont="1" applyFill="1" applyBorder="1" applyAlignment="1">
      <alignment horizontal="center"/>
    </xf>
    <xf numFmtId="0" fontId="6" fillId="2" borderId="0" xfId="4" applyFont="1" applyFill="1" applyAlignment="1">
      <alignment wrapText="1"/>
    </xf>
    <xf numFmtId="164" fontId="6" fillId="2" borderId="7" xfId="4" applyNumberFormat="1" applyFont="1" applyFill="1" applyBorder="1"/>
    <xf numFmtId="165" fontId="6" fillId="2" borderId="7" xfId="4" applyNumberFormat="1" applyFont="1" applyFill="1" applyBorder="1" applyAlignment="1">
      <alignment horizontal="right"/>
    </xf>
    <xf numFmtId="165" fontId="6" fillId="2" borderId="7" xfId="4" applyNumberFormat="1" applyFont="1" applyFill="1" applyBorder="1"/>
    <xf numFmtId="165" fontId="10" fillId="2" borderId="7" xfId="4" applyNumberFormat="1" applyFont="1" applyFill="1" applyBorder="1"/>
    <xf numFmtId="165" fontId="6" fillId="2" borderId="7" xfId="4" applyNumberFormat="1" applyFont="1" applyFill="1" applyBorder="1" applyAlignment="1">
      <alignment horizontal="right" vertical="top"/>
    </xf>
    <xf numFmtId="165" fontId="10" fillId="2" borderId="0" xfId="4" applyNumberFormat="1" applyFont="1" applyFill="1" applyAlignment="1">
      <alignment horizontal="right" vertical="top"/>
    </xf>
    <xf numFmtId="165" fontId="10" fillId="2" borderId="8" xfId="4" applyNumberFormat="1" applyFont="1" applyFill="1" applyBorder="1" applyAlignment="1">
      <alignment horizontal="right" vertical="top"/>
    </xf>
    <xf numFmtId="167" fontId="6" fillId="2" borderId="11" xfId="4" applyNumberFormat="1" applyFont="1" applyFill="1" applyBorder="1"/>
    <xf numFmtId="167" fontId="6" fillId="2" borderId="6" xfId="4" applyNumberFormat="1" applyFont="1" applyFill="1" applyBorder="1"/>
    <xf numFmtId="164" fontId="6" fillId="2" borderId="8" xfId="4" applyNumberFormat="1" applyFont="1" applyFill="1" applyBorder="1"/>
    <xf numFmtId="0" fontId="10" fillId="2" borderId="0" xfId="4" applyFont="1" applyFill="1" applyAlignment="1">
      <alignment vertical="center"/>
    </xf>
    <xf numFmtId="0" fontId="6" fillId="2" borderId="8" xfId="4" applyFont="1" applyFill="1" applyBorder="1" applyAlignment="1">
      <alignment vertical="center"/>
    </xf>
    <xf numFmtId="164" fontId="10" fillId="2" borderId="0" xfId="4" applyNumberFormat="1" applyFont="1" applyFill="1" applyAlignment="1">
      <alignment vertical="center"/>
    </xf>
    <xf numFmtId="164" fontId="10" fillId="2" borderId="8" xfId="4" applyNumberFormat="1" applyFont="1" applyFill="1" applyBorder="1" applyAlignment="1">
      <alignment vertical="center"/>
    </xf>
    <xf numFmtId="0" fontId="10" fillId="2" borderId="15" xfId="4" applyFont="1" applyFill="1" applyBorder="1" applyAlignment="1">
      <alignment vertical="center"/>
    </xf>
    <xf numFmtId="0" fontId="6" fillId="2" borderId="10" xfId="4" applyFont="1" applyFill="1" applyBorder="1" applyAlignment="1">
      <alignment vertical="center"/>
    </xf>
    <xf numFmtId="164" fontId="10" fillId="2" borderId="15" xfId="4" applyNumberFormat="1" applyFont="1" applyFill="1" applyBorder="1" applyAlignment="1">
      <alignment vertical="center"/>
    </xf>
    <xf numFmtId="164" fontId="10" fillId="2" borderId="10" xfId="4" applyNumberFormat="1" applyFont="1" applyFill="1" applyBorder="1" applyAlignment="1">
      <alignment vertical="center"/>
    </xf>
    <xf numFmtId="168" fontId="6" fillId="2" borderId="0" xfId="5" applyNumberFormat="1" applyFont="1" applyFill="1" applyBorder="1"/>
    <xf numFmtId="168" fontId="6" fillId="2" borderId="8" xfId="5" applyNumberFormat="1" applyFont="1" applyFill="1" applyBorder="1"/>
    <xf numFmtId="0" fontId="6" fillId="2" borderId="7" xfId="4" applyFont="1" applyFill="1" applyBorder="1"/>
    <xf numFmtId="168" fontId="10" fillId="2" borderId="0" xfId="5" applyNumberFormat="1" applyFont="1" applyFill="1" applyBorder="1" applyAlignment="1">
      <alignment vertical="center"/>
    </xf>
    <xf numFmtId="168" fontId="10" fillId="2" borderId="8" xfId="5" applyNumberFormat="1" applyFont="1" applyFill="1" applyBorder="1" applyAlignment="1">
      <alignment vertical="center"/>
    </xf>
    <xf numFmtId="0" fontId="10" fillId="2" borderId="0" xfId="4" applyFont="1" applyFill="1"/>
    <xf numFmtId="169" fontId="6" fillId="2" borderId="0" xfId="4" applyNumberFormat="1" applyFont="1" applyFill="1"/>
    <xf numFmtId="10" fontId="6" fillId="2" borderId="0" xfId="4" applyNumberFormat="1" applyFont="1" applyFill="1"/>
    <xf numFmtId="168" fontId="10" fillId="2" borderId="15" xfId="5" applyNumberFormat="1" applyFont="1" applyFill="1" applyBorder="1" applyAlignment="1">
      <alignment vertical="center"/>
    </xf>
    <xf numFmtId="168" fontId="10" fillId="2" borderId="10" xfId="5" applyNumberFormat="1" applyFont="1" applyFill="1" applyBorder="1" applyAlignment="1">
      <alignment vertical="center"/>
    </xf>
    <xf numFmtId="0" fontId="10" fillId="2" borderId="7" xfId="4" applyFont="1" applyFill="1" applyBorder="1" applyAlignment="1">
      <alignment vertical="center"/>
    </xf>
    <xf numFmtId="0" fontId="10" fillId="2" borderId="8" xfId="4" applyFont="1" applyFill="1" applyBorder="1" applyAlignment="1">
      <alignment vertical="center"/>
    </xf>
    <xf numFmtId="0" fontId="10" fillId="2" borderId="9" xfId="4" applyFont="1" applyFill="1" applyBorder="1" applyAlignment="1">
      <alignment vertical="center"/>
    </xf>
    <xf numFmtId="0" fontId="10" fillId="2" borderId="10" xfId="4" applyFont="1" applyFill="1" applyBorder="1" applyAlignment="1">
      <alignment vertical="center"/>
    </xf>
    <xf numFmtId="43" fontId="6" fillId="2" borderId="0" xfId="1" applyFont="1" applyFill="1"/>
    <xf numFmtId="43" fontId="6" fillId="2" borderId="0" xfId="1" applyFont="1" applyFill="1" applyBorder="1"/>
    <xf numFmtId="43" fontId="6" fillId="2" borderId="8" xfId="1" applyFont="1" applyFill="1" applyBorder="1"/>
    <xf numFmtId="170" fontId="6" fillId="2" borderId="0" xfId="1" applyNumberFormat="1" applyFont="1" applyFill="1" applyBorder="1"/>
    <xf numFmtId="170" fontId="6" fillId="2" borderId="8" xfId="1" applyNumberFormat="1" applyFont="1" applyFill="1" applyBorder="1"/>
    <xf numFmtId="0" fontId="6" fillId="2" borderId="15" xfId="4" applyFont="1" applyFill="1" applyBorder="1"/>
    <xf numFmtId="0" fontId="6" fillId="2" borderId="10" xfId="4" applyFont="1" applyFill="1" applyBorder="1"/>
    <xf numFmtId="170" fontId="6" fillId="2" borderId="15" xfId="1" applyNumberFormat="1" applyFont="1" applyFill="1" applyBorder="1"/>
    <xf numFmtId="170" fontId="6" fillId="2" borderId="10" xfId="1" applyNumberFormat="1" applyFont="1" applyFill="1" applyBorder="1"/>
    <xf numFmtId="0" fontId="9" fillId="2" borderId="15" xfId="2" applyFont="1" applyFill="1" applyBorder="1" applyAlignment="1" applyProtection="1">
      <alignment horizontal="left" vertical="center"/>
    </xf>
    <xf numFmtId="0" fontId="9" fillId="2" borderId="15" xfId="2" applyFont="1" applyFill="1" applyBorder="1" applyAlignment="1" applyProtection="1">
      <alignment horizontal="center" vertical="center"/>
    </xf>
    <xf numFmtId="164" fontId="6" fillId="2" borderId="15" xfId="4" applyNumberFormat="1" applyFont="1" applyFill="1" applyBorder="1" applyAlignment="1">
      <alignment vertical="center"/>
    </xf>
    <xf numFmtId="0" fontId="10" fillId="2" borderId="7" xfId="4" applyFont="1" applyFill="1" applyBorder="1" applyAlignment="1">
      <alignment horizontal="center" wrapText="1"/>
    </xf>
    <xf numFmtId="165" fontId="10" fillId="2" borderId="8" xfId="4" applyNumberFormat="1" applyFont="1" applyFill="1" applyBorder="1"/>
    <xf numFmtId="165" fontId="6" fillId="2" borderId="9" xfId="4" applyNumberFormat="1" applyFont="1" applyFill="1" applyBorder="1"/>
    <xf numFmtId="165" fontId="6" fillId="2" borderId="15" xfId="4" applyNumberFormat="1" applyFont="1" applyFill="1" applyBorder="1"/>
    <xf numFmtId="165" fontId="10" fillId="2" borderId="15" xfId="4" applyNumberFormat="1" applyFont="1" applyFill="1" applyBorder="1"/>
    <xf numFmtId="165" fontId="10" fillId="2" borderId="10" xfId="4" applyNumberFormat="1" applyFont="1" applyFill="1" applyBorder="1"/>
    <xf numFmtId="164" fontId="10" fillId="2" borderId="0" xfId="4" applyNumberFormat="1" applyFont="1" applyFill="1"/>
    <xf numFmtId="164" fontId="10" fillId="2" borderId="8" xfId="4" applyNumberFormat="1" applyFont="1" applyFill="1" applyBorder="1"/>
    <xf numFmtId="164" fontId="6" fillId="2" borderId="9" xfId="4" applyNumberFormat="1" applyFont="1" applyFill="1" applyBorder="1"/>
    <xf numFmtId="164" fontId="6" fillId="2" borderId="15" xfId="4" applyNumberFormat="1" applyFont="1" applyFill="1" applyBorder="1"/>
    <xf numFmtId="164" fontId="10" fillId="2" borderId="15" xfId="4" applyNumberFormat="1" applyFont="1" applyFill="1" applyBorder="1"/>
    <xf numFmtId="164" fontId="10" fillId="2" borderId="10" xfId="4" applyNumberFormat="1" applyFont="1" applyFill="1" applyBorder="1"/>
    <xf numFmtId="168" fontId="10" fillId="2" borderId="0" xfId="5" applyNumberFormat="1" applyFont="1" applyFill="1" applyBorder="1"/>
    <xf numFmtId="168" fontId="10" fillId="2" borderId="8" xfId="5" applyNumberFormat="1" applyFont="1" applyFill="1" applyBorder="1"/>
    <xf numFmtId="0" fontId="6" fillId="2" borderId="9" xfId="4" applyFont="1" applyFill="1" applyBorder="1"/>
    <xf numFmtId="168" fontId="10" fillId="2" borderId="15" xfId="5" applyNumberFormat="1" applyFont="1" applyFill="1" applyBorder="1"/>
    <xf numFmtId="168" fontId="10" fillId="2" borderId="10" xfId="5" applyNumberFormat="1" applyFont="1" applyFill="1" applyBorder="1"/>
    <xf numFmtId="0" fontId="10" fillId="2" borderId="7" xfId="4" applyFont="1" applyFill="1" applyBorder="1"/>
    <xf numFmtId="170" fontId="6" fillId="2" borderId="0" xfId="1" applyNumberFormat="1" applyFont="1" applyFill="1" applyAlignment="1">
      <alignment horizontal="left" indent="1"/>
    </xf>
    <xf numFmtId="170" fontId="6" fillId="2" borderId="0" xfId="1" applyNumberFormat="1" applyFont="1" applyFill="1" applyBorder="1" applyAlignment="1">
      <alignment horizontal="right"/>
    </xf>
    <xf numFmtId="170" fontId="6" fillId="2" borderId="8" xfId="1" applyNumberFormat="1" applyFont="1" applyFill="1" applyBorder="1" applyAlignment="1">
      <alignment horizontal="right"/>
    </xf>
    <xf numFmtId="170" fontId="6" fillId="2" borderId="15" xfId="1" applyNumberFormat="1" applyFont="1" applyFill="1" applyBorder="1" applyAlignment="1">
      <alignment horizontal="right"/>
    </xf>
    <xf numFmtId="170" fontId="6" fillId="2" borderId="10" xfId="1" applyNumberFormat="1" applyFont="1" applyFill="1" applyBorder="1" applyAlignment="1">
      <alignment horizontal="right"/>
    </xf>
    <xf numFmtId="165" fontId="6" fillId="2" borderId="15" xfId="4" applyNumberFormat="1" applyFont="1" applyFill="1" applyBorder="1" applyAlignment="1">
      <alignment vertical="center"/>
    </xf>
    <xf numFmtId="0" fontId="10" fillId="2" borderId="11" xfId="4" applyFont="1" applyFill="1" applyBorder="1" applyAlignment="1">
      <alignment vertical="top" wrapText="1"/>
    </xf>
    <xf numFmtId="0" fontId="10" fillId="2" borderId="0" xfId="4" applyFont="1" applyFill="1" applyAlignment="1">
      <alignment vertical="top" wrapText="1"/>
    </xf>
    <xf numFmtId="0" fontId="10" fillId="2" borderId="13" xfId="4" applyFont="1" applyFill="1" applyBorder="1" applyAlignment="1">
      <alignment vertical="top" wrapText="1"/>
    </xf>
    <xf numFmtId="165" fontId="15" fillId="2" borderId="13" xfId="4" applyNumberFormat="1" applyFont="1" applyFill="1" applyBorder="1"/>
    <xf numFmtId="165" fontId="6" fillId="2" borderId="13" xfId="4" applyNumberFormat="1" applyFont="1" applyFill="1" applyBorder="1"/>
    <xf numFmtId="165" fontId="6" fillId="2" borderId="14" xfId="4" applyNumberFormat="1" applyFont="1" applyFill="1" applyBorder="1"/>
    <xf numFmtId="165" fontId="6" fillId="2" borderId="10" xfId="4" applyNumberFormat="1" applyFont="1" applyFill="1" applyBorder="1"/>
    <xf numFmtId="171" fontId="6" fillId="2" borderId="0" xfId="4" applyNumberFormat="1" applyFont="1" applyFill="1"/>
    <xf numFmtId="172" fontId="6" fillId="2" borderId="0" xfId="4" applyNumberFormat="1" applyFont="1" applyFill="1"/>
    <xf numFmtId="168" fontId="6" fillId="2" borderId="0" xfId="5" applyNumberFormat="1" applyFont="1" applyFill="1"/>
    <xf numFmtId="173" fontId="6" fillId="2" borderId="0" xfId="4" applyNumberFormat="1" applyFont="1" applyFill="1"/>
    <xf numFmtId="173" fontId="10" fillId="2" borderId="0" xfId="4" applyNumberFormat="1" applyFont="1" applyFill="1"/>
    <xf numFmtId="168" fontId="10" fillId="2" borderId="0" xfId="5" applyNumberFormat="1" applyFont="1" applyFill="1"/>
    <xf numFmtId="174" fontId="6" fillId="2" borderId="0" xfId="4" applyNumberFormat="1" applyFont="1" applyFill="1"/>
    <xf numFmtId="175" fontId="6" fillId="2" borderId="0" xfId="4" applyNumberFormat="1" applyFont="1" applyFill="1"/>
    <xf numFmtId="164" fontId="19" fillId="2" borderId="15" xfId="4" applyNumberFormat="1" applyFont="1" applyFill="1" applyBorder="1" applyAlignment="1">
      <alignment horizontal="center" vertical="center"/>
    </xf>
    <xf numFmtId="0" fontId="10" fillId="2" borderId="0" xfId="4" applyFont="1" applyFill="1" applyAlignment="1">
      <alignment horizontal="center" vertical="top" wrapText="1"/>
    </xf>
    <xf numFmtId="164" fontId="15" fillId="2" borderId="14" xfId="4" applyNumberFormat="1" applyFont="1" applyFill="1" applyBorder="1"/>
    <xf numFmtId="0" fontId="10" fillId="2" borderId="7" xfId="4" applyFont="1" applyFill="1" applyBorder="1" applyAlignment="1">
      <alignment vertical="center" wrapText="1"/>
    </xf>
    <xf numFmtId="0" fontId="6" fillId="2" borderId="0" xfId="0" applyFont="1" applyFill="1" applyAlignment="1">
      <alignment horizontal="center"/>
    </xf>
    <xf numFmtId="164" fontId="6" fillId="2" borderId="0" xfId="4" applyNumberFormat="1" applyFont="1" applyFill="1" applyAlignment="1">
      <alignment horizontal="right"/>
    </xf>
    <xf numFmtId="164" fontId="6" fillId="2" borderId="8" xfId="4" applyNumberFormat="1" applyFont="1" applyFill="1" applyBorder="1" applyAlignment="1">
      <alignment horizontal="right"/>
    </xf>
    <xf numFmtId="0" fontId="6" fillId="2" borderId="7" xfId="4" applyFont="1" applyFill="1" applyBorder="1" applyAlignment="1">
      <alignment horizontal="center"/>
    </xf>
    <xf numFmtId="0" fontId="6" fillId="2" borderId="0" xfId="4" applyFont="1" applyFill="1" applyAlignment="1">
      <alignment horizontal="center"/>
    </xf>
    <xf numFmtId="3" fontId="6" fillId="2" borderId="7" xfId="6" applyNumberFormat="1" applyFont="1" applyFill="1" applyBorder="1" applyAlignment="1">
      <alignment horizontal="center"/>
    </xf>
    <xf numFmtId="176" fontId="6" fillId="2" borderId="0" xfId="4" applyNumberFormat="1" applyFont="1" applyFill="1"/>
    <xf numFmtId="1" fontId="6" fillId="2" borderId="0" xfId="4" applyNumberFormat="1" applyFont="1" applyFill="1" applyAlignment="1">
      <alignment horizontal="right"/>
    </xf>
    <xf numFmtId="2" fontId="6" fillId="2" borderId="0" xfId="4" applyNumberFormat="1" applyFont="1" applyFill="1" applyAlignment="1">
      <alignment horizontal="right"/>
    </xf>
    <xf numFmtId="177" fontId="6" fillId="2" borderId="0" xfId="4" applyNumberFormat="1" applyFont="1" applyFill="1" applyAlignment="1">
      <alignment horizontal="right"/>
    </xf>
    <xf numFmtId="178" fontId="6" fillId="2" borderId="7" xfId="4" applyNumberFormat="1" applyFont="1" applyFill="1" applyBorder="1" applyAlignment="1">
      <alignment horizontal="center"/>
    </xf>
    <xf numFmtId="0" fontId="6" fillId="2" borderId="0" xfId="0" applyFont="1" applyFill="1" applyAlignment="1">
      <alignment horizontal="left" indent="1"/>
    </xf>
    <xf numFmtId="0" fontId="10" fillId="2" borderId="7" xfId="4" applyFont="1" applyFill="1" applyBorder="1" applyAlignment="1">
      <alignment horizontal="center"/>
    </xf>
    <xf numFmtId="0" fontId="10" fillId="2" borderId="0" xfId="4" applyFont="1" applyFill="1" applyAlignment="1">
      <alignment horizontal="center"/>
    </xf>
    <xf numFmtId="179" fontId="21" fillId="2" borderId="0" xfId="4" applyNumberFormat="1" applyFont="1" applyFill="1" applyAlignment="1">
      <alignment horizontal="right"/>
    </xf>
    <xf numFmtId="179" fontId="10" fillId="2" borderId="0" xfId="4" applyNumberFormat="1" applyFont="1" applyFill="1"/>
    <xf numFmtId="179" fontId="13" fillId="2" borderId="0" xfId="0" applyNumberFormat="1" applyFont="1" applyFill="1"/>
    <xf numFmtId="179" fontId="13" fillId="2" borderId="8" xfId="0" applyNumberFormat="1" applyFont="1" applyFill="1" applyBorder="1"/>
    <xf numFmtId="179" fontId="6" fillId="2" borderId="0" xfId="4" applyNumberFormat="1" applyFont="1" applyFill="1"/>
    <xf numFmtId="0" fontId="6" fillId="2" borderId="15" xfId="4" applyFont="1" applyFill="1" applyBorder="1" applyAlignment="1">
      <alignment horizontal="center"/>
    </xf>
    <xf numFmtId="180" fontId="6" fillId="2" borderId="15" xfId="4" applyNumberFormat="1" applyFont="1" applyFill="1" applyBorder="1"/>
    <xf numFmtId="164" fontId="6" fillId="2" borderId="10" xfId="4" applyNumberFormat="1" applyFont="1" applyFill="1" applyBorder="1"/>
    <xf numFmtId="0" fontId="10" fillId="2" borderId="11" xfId="4" applyFont="1" applyFill="1" applyBorder="1"/>
    <xf numFmtId="170" fontId="10" fillId="2" borderId="11" xfId="7" applyNumberFormat="1" applyFont="1" applyFill="1" applyBorder="1" applyAlignment="1">
      <alignment horizontal="center"/>
    </xf>
    <xf numFmtId="164" fontId="10" fillId="2" borderId="11" xfId="7" applyNumberFormat="1" applyFont="1" applyFill="1" applyBorder="1"/>
    <xf numFmtId="164" fontId="10" fillId="2" borderId="6" xfId="7" applyNumberFormat="1" applyFont="1" applyFill="1" applyBorder="1"/>
    <xf numFmtId="170" fontId="10" fillId="2" borderId="0" xfId="7" applyNumberFormat="1" applyFont="1" applyFill="1" applyBorder="1" applyAlignment="1">
      <alignment horizontal="center"/>
    </xf>
    <xf numFmtId="0" fontId="6" fillId="2" borderId="7" xfId="4" applyFont="1" applyFill="1" applyBorder="1" applyAlignment="1">
      <alignment horizontal="center" vertical="top"/>
    </xf>
    <xf numFmtId="0" fontId="6" fillId="2" borderId="0" xfId="4" applyFont="1" applyFill="1" applyAlignment="1">
      <alignment horizontal="center" vertical="top"/>
    </xf>
    <xf numFmtId="164" fontId="6" fillId="2" borderId="0" xfId="4" applyNumberFormat="1" applyFont="1" applyFill="1" applyAlignment="1">
      <alignment vertical="top"/>
    </xf>
    <xf numFmtId="164" fontId="6" fillId="2" borderId="0" xfId="4" applyNumberFormat="1" applyFont="1" applyFill="1" applyAlignment="1">
      <alignment horizontal="right" vertical="top"/>
    </xf>
    <xf numFmtId="164" fontId="6" fillId="2" borderId="8" xfId="4" applyNumberFormat="1" applyFont="1" applyFill="1" applyBorder="1" applyAlignment="1">
      <alignment horizontal="right" vertical="top"/>
    </xf>
    <xf numFmtId="177" fontId="6" fillId="2" borderId="0" xfId="4" applyNumberFormat="1" applyFont="1" applyFill="1" applyAlignment="1">
      <alignment vertical="top"/>
    </xf>
    <xf numFmtId="177" fontId="6" fillId="2" borderId="0" xfId="4" applyNumberFormat="1" applyFont="1" applyFill="1" applyAlignment="1">
      <alignment horizontal="right" vertical="top"/>
    </xf>
    <xf numFmtId="177" fontId="6" fillId="2" borderId="8" xfId="4" applyNumberFormat="1" applyFont="1" applyFill="1" applyBorder="1" applyAlignment="1">
      <alignment horizontal="right" vertical="top"/>
    </xf>
    <xf numFmtId="164" fontId="10" fillId="2" borderId="0" xfId="4" applyNumberFormat="1" applyFont="1" applyFill="1" applyAlignment="1">
      <alignment vertical="top"/>
    </xf>
    <xf numFmtId="164" fontId="10" fillId="2" borderId="0" xfId="4" applyNumberFormat="1" applyFont="1" applyFill="1" applyAlignment="1">
      <alignment horizontal="right" vertical="top"/>
    </xf>
    <xf numFmtId="164" fontId="10" fillId="2" borderId="8" xfId="4" applyNumberFormat="1" applyFont="1" applyFill="1" applyBorder="1" applyAlignment="1">
      <alignment horizontal="right" vertical="top"/>
    </xf>
    <xf numFmtId="0" fontId="6" fillId="2" borderId="9" xfId="4" applyFont="1" applyFill="1" applyBorder="1" applyAlignment="1">
      <alignment horizontal="center" vertical="top"/>
    </xf>
    <xf numFmtId="0" fontId="6" fillId="2" borderId="15" xfId="4" applyFont="1" applyFill="1" applyBorder="1" applyAlignment="1">
      <alignment horizontal="left" vertical="top" indent="1"/>
    </xf>
    <xf numFmtId="0" fontId="6" fillId="2" borderId="15" xfId="4" applyFont="1" applyFill="1" applyBorder="1" applyAlignment="1">
      <alignment horizontal="center" vertical="top"/>
    </xf>
    <xf numFmtId="164" fontId="6" fillId="2" borderId="15" xfId="4" applyNumberFormat="1" applyFont="1" applyFill="1" applyBorder="1" applyAlignment="1">
      <alignment vertical="top"/>
    </xf>
    <xf numFmtId="0" fontId="10" fillId="2" borderId="5" xfId="4" applyFont="1" applyFill="1" applyBorder="1" applyAlignment="1">
      <alignment horizontal="center"/>
    </xf>
    <xf numFmtId="164" fontId="10" fillId="2" borderId="11" xfId="7" applyNumberFormat="1" applyFont="1" applyFill="1" applyBorder="1" applyAlignment="1">
      <alignment horizontal="right"/>
    </xf>
    <xf numFmtId="170" fontId="6" fillId="2" borderId="0" xfId="7" applyNumberFormat="1" applyFont="1" applyFill="1" applyBorder="1" applyAlignment="1">
      <alignment horizontal="center"/>
    </xf>
    <xf numFmtId="164" fontId="6" fillId="2" borderId="0" xfId="7" applyNumberFormat="1" applyFont="1" applyFill="1" applyBorder="1" applyAlignment="1">
      <alignment horizontal="right"/>
    </xf>
    <xf numFmtId="164" fontId="6" fillId="2" borderId="0" xfId="7" applyNumberFormat="1" applyFont="1" applyFill="1" applyBorder="1"/>
    <xf numFmtId="164" fontId="6" fillId="2" borderId="8" xfId="7" applyNumberFormat="1" applyFont="1" applyFill="1" applyBorder="1"/>
    <xf numFmtId="164" fontId="6" fillId="2" borderId="0" xfId="5" applyNumberFormat="1" applyFont="1" applyFill="1" applyBorder="1"/>
    <xf numFmtId="0" fontId="6" fillId="2" borderId="0" xfId="4" applyFont="1" applyFill="1" applyAlignment="1">
      <alignment horizontal="left" indent="2"/>
    </xf>
    <xf numFmtId="0" fontId="6" fillId="2" borderId="9" xfId="4" applyFont="1" applyFill="1" applyBorder="1" applyAlignment="1">
      <alignment horizontal="center"/>
    </xf>
    <xf numFmtId="0" fontId="6" fillId="2" borderId="15" xfId="4" applyFont="1" applyFill="1" applyBorder="1" applyAlignment="1">
      <alignment vertical="top"/>
    </xf>
    <xf numFmtId="164" fontId="6" fillId="2" borderId="15" xfId="8" applyNumberFormat="1" applyFont="1" applyFill="1" applyBorder="1" applyAlignment="1">
      <alignment vertical="center"/>
    </xf>
    <xf numFmtId="0" fontId="6" fillId="2" borderId="0" xfId="8" applyFont="1" applyFill="1" applyAlignment="1">
      <alignment vertical="center"/>
    </xf>
    <xf numFmtId="0" fontId="10" fillId="2" borderId="11" xfId="8" applyFont="1" applyFill="1" applyBorder="1" applyAlignment="1">
      <alignment wrapText="1"/>
    </xf>
    <xf numFmtId="0" fontId="10" fillId="2" borderId="11" xfId="8" applyFont="1" applyFill="1" applyBorder="1" applyAlignment="1">
      <alignment vertical="top" wrapText="1"/>
    </xf>
    <xf numFmtId="0" fontId="6" fillId="2" borderId="0" xfId="8" applyFont="1" applyFill="1"/>
    <xf numFmtId="0" fontId="10" fillId="2" borderId="0" xfId="8" applyFont="1" applyFill="1" applyAlignment="1">
      <alignment vertical="center" wrapText="1"/>
    </xf>
    <xf numFmtId="0" fontId="10" fillId="2" borderId="0" xfId="8" applyFont="1" applyFill="1" applyAlignment="1">
      <alignment vertical="top" wrapText="1"/>
    </xf>
    <xf numFmtId="0" fontId="6" fillId="2" borderId="0" xfId="8" applyFont="1" applyFill="1" applyAlignment="1">
      <alignment vertical="top" wrapText="1"/>
    </xf>
    <xf numFmtId="0" fontId="10" fillId="2" borderId="13" xfId="8" applyFont="1" applyFill="1" applyBorder="1" applyAlignment="1">
      <alignment vertical="center" wrapText="1"/>
    </xf>
    <xf numFmtId="0" fontId="10" fillId="2" borderId="13" xfId="8" applyFont="1" applyFill="1" applyBorder="1" applyAlignment="1">
      <alignment vertical="top" wrapText="1"/>
    </xf>
    <xf numFmtId="164" fontId="15" fillId="2" borderId="13" xfId="8" applyNumberFormat="1" applyFont="1" applyFill="1" applyBorder="1"/>
    <xf numFmtId="164" fontId="15" fillId="2" borderId="14" xfId="8" applyNumberFormat="1" applyFont="1" applyFill="1" applyBorder="1"/>
    <xf numFmtId="164" fontId="6" fillId="2" borderId="0" xfId="8" applyNumberFormat="1" applyFont="1" applyFill="1" applyAlignment="1">
      <alignment horizontal="right"/>
    </xf>
    <xf numFmtId="164" fontId="6" fillId="2" borderId="8" xfId="8" applyNumberFormat="1" applyFont="1" applyFill="1" applyBorder="1" applyAlignment="1">
      <alignment horizontal="right"/>
    </xf>
    <xf numFmtId="0" fontId="6" fillId="2" borderId="0" xfId="8" applyFont="1" applyFill="1" applyAlignment="1">
      <alignment horizontal="center"/>
    </xf>
    <xf numFmtId="0" fontId="6" fillId="2" borderId="0" xfId="8" applyFont="1" applyFill="1" applyAlignment="1">
      <alignment horizontal="left" indent="1"/>
    </xf>
    <xf numFmtId="164" fontId="6" fillId="2" borderId="0" xfId="7" applyNumberFormat="1" applyFont="1" applyFill="1" applyAlignment="1">
      <alignment horizontal="right"/>
    </xf>
    <xf numFmtId="164" fontId="6" fillId="2" borderId="8" xfId="7" applyNumberFormat="1" applyFont="1" applyFill="1" applyBorder="1" applyAlignment="1">
      <alignment horizontal="right"/>
    </xf>
    <xf numFmtId="164" fontId="6" fillId="2" borderId="0" xfId="8" applyNumberFormat="1" applyFont="1" applyFill="1"/>
    <xf numFmtId="1" fontId="6" fillId="2" borderId="0" xfId="0" applyNumberFormat="1" applyFont="1" applyFill="1"/>
    <xf numFmtId="1" fontId="6" fillId="2" borderId="8" xfId="0" applyNumberFormat="1" applyFont="1" applyFill="1" applyBorder="1"/>
    <xf numFmtId="0" fontId="10" fillId="2" borderId="15" xfId="8" applyFont="1" applyFill="1" applyBorder="1" applyAlignment="1">
      <alignment horizontal="center"/>
    </xf>
    <xf numFmtId="0" fontId="10" fillId="2" borderId="15" xfId="8" applyFont="1" applyFill="1" applyBorder="1" applyAlignment="1">
      <alignment wrapText="1"/>
    </xf>
    <xf numFmtId="170" fontId="10" fillId="2" borderId="15" xfId="7" applyNumberFormat="1" applyFont="1" applyFill="1" applyBorder="1" applyAlignment="1">
      <alignment horizontal="center"/>
    </xf>
    <xf numFmtId="164" fontId="10" fillId="2" borderId="15" xfId="7" applyNumberFormat="1" applyFont="1" applyFill="1" applyBorder="1"/>
    <xf numFmtId="164" fontId="10" fillId="2" borderId="10" xfId="7" applyNumberFormat="1" applyFont="1" applyFill="1" applyBorder="1"/>
    <xf numFmtId="0" fontId="10" fillId="2" borderId="0" xfId="8" applyFont="1" applyFill="1"/>
    <xf numFmtId="1" fontId="6" fillId="2" borderId="0" xfId="8" applyNumberFormat="1" applyFont="1" applyFill="1"/>
    <xf numFmtId="9" fontId="6" fillId="2" borderId="0" xfId="5" applyFont="1" applyFill="1"/>
    <xf numFmtId="164" fontId="10" fillId="2" borderId="13" xfId="4" applyNumberFormat="1" applyFont="1" applyFill="1" applyBorder="1"/>
    <xf numFmtId="181" fontId="10" fillId="2" borderId="0" xfId="4" applyNumberFormat="1" applyFont="1" applyFill="1"/>
    <xf numFmtId="181" fontId="6" fillId="2" borderId="0" xfId="4" applyNumberFormat="1" applyFont="1" applyFill="1" applyAlignment="1">
      <alignment horizontal="center"/>
    </xf>
    <xf numFmtId="0" fontId="10" fillId="2" borderId="0" xfId="4" applyFont="1" applyFill="1" applyAlignment="1">
      <alignment horizontal="left" indent="1"/>
    </xf>
    <xf numFmtId="182" fontId="6" fillId="2" borderId="7" xfId="4" applyNumberFormat="1" applyFont="1" applyFill="1" applyBorder="1" applyAlignment="1">
      <alignment horizontal="center"/>
    </xf>
    <xf numFmtId="182" fontId="6" fillId="2" borderId="0" xfId="4" applyNumberFormat="1" applyFont="1" applyFill="1" applyAlignment="1">
      <alignment horizontal="right"/>
    </xf>
    <xf numFmtId="179" fontId="21" fillId="3" borderId="0" xfId="4" applyNumberFormat="1" applyFont="1" applyFill="1" applyAlignment="1">
      <alignment horizontal="right"/>
    </xf>
    <xf numFmtId="179" fontId="21" fillId="3" borderId="8" xfId="4" applyNumberFormat="1" applyFont="1" applyFill="1" applyBorder="1" applyAlignment="1">
      <alignment horizontal="right"/>
    </xf>
    <xf numFmtId="183" fontId="6" fillId="2" borderId="0" xfId="4" applyNumberFormat="1" applyFont="1" applyFill="1"/>
    <xf numFmtId="164" fontId="6" fillId="2" borderId="16" xfId="4" applyNumberFormat="1" applyFont="1" applyFill="1" applyBorder="1" applyAlignment="1">
      <alignment horizontal="right"/>
    </xf>
    <xf numFmtId="169" fontId="6" fillId="2" borderId="0" xfId="5" applyNumberFormat="1" applyFont="1" applyFill="1"/>
    <xf numFmtId="164" fontId="10" fillId="2" borderId="0" xfId="7" applyNumberFormat="1" applyFont="1" applyFill="1" applyBorder="1"/>
    <xf numFmtId="164" fontId="10" fillId="2" borderId="8" xfId="7" applyNumberFormat="1" applyFont="1" applyFill="1" applyBorder="1"/>
    <xf numFmtId="0" fontId="10" fillId="2" borderId="0" xfId="0" applyFont="1" applyFill="1"/>
    <xf numFmtId="164" fontId="6" fillId="2" borderId="0" xfId="4" applyNumberFormat="1" applyFont="1" applyFill="1" applyAlignment="1">
      <alignment horizontal="left"/>
    </xf>
    <xf numFmtId="179" fontId="21" fillId="4" borderId="0" xfId="4" applyNumberFormat="1" applyFont="1" applyFill="1" applyAlignment="1">
      <alignment horizontal="right"/>
    </xf>
    <xf numFmtId="170" fontId="6" fillId="2" borderId="0" xfId="7" applyNumberFormat="1" applyFont="1" applyFill="1" applyBorder="1" applyAlignment="1">
      <alignment horizontal="left" indent="2"/>
    </xf>
    <xf numFmtId="170" fontId="10" fillId="2" borderId="0" xfId="7" applyNumberFormat="1" applyFont="1" applyFill="1" applyBorder="1"/>
    <xf numFmtId="0" fontId="10" fillId="2" borderId="11" xfId="8" applyFont="1" applyFill="1" applyBorder="1" applyAlignment="1">
      <alignment vertical="center" wrapText="1"/>
    </xf>
    <xf numFmtId="0" fontId="6" fillId="2" borderId="0" xfId="8" applyFont="1" applyFill="1" applyAlignment="1">
      <alignment wrapText="1"/>
    </xf>
    <xf numFmtId="0" fontId="6" fillId="2" borderId="0" xfId="8" applyFont="1" applyFill="1" applyAlignment="1">
      <alignment horizontal="left"/>
    </xf>
    <xf numFmtId="182" fontId="6" fillId="2" borderId="0" xfId="8" applyNumberFormat="1" applyFont="1" applyFill="1" applyAlignment="1">
      <alignment horizontal="center"/>
    </xf>
    <xf numFmtId="182" fontId="6" fillId="2" borderId="0" xfId="8" applyNumberFormat="1" applyFont="1" applyFill="1" applyAlignment="1">
      <alignment horizontal="right"/>
    </xf>
    <xf numFmtId="164" fontId="6" fillId="2" borderId="0" xfId="8" quotePrefix="1" applyNumberFormat="1" applyFont="1" applyFill="1" applyAlignment="1">
      <alignment horizontal="right"/>
    </xf>
    <xf numFmtId="164" fontId="6" fillId="2" borderId="8" xfId="8" quotePrefix="1" applyNumberFormat="1" applyFont="1" applyFill="1" applyBorder="1" applyAlignment="1">
      <alignment horizontal="right"/>
    </xf>
    <xf numFmtId="0" fontId="6" fillId="2" borderId="0" xfId="8" applyFont="1" applyFill="1" applyAlignment="1">
      <alignment horizontal="left" indent="2"/>
    </xf>
    <xf numFmtId="0" fontId="10" fillId="2" borderId="0" xfId="8" applyFont="1" applyFill="1" applyAlignment="1">
      <alignment horizontal="center"/>
    </xf>
    <xf numFmtId="0" fontId="6" fillId="2" borderId="15" xfId="8" applyFont="1" applyFill="1" applyBorder="1" applyAlignment="1">
      <alignment horizontal="center"/>
    </xf>
    <xf numFmtId="0" fontId="6" fillId="2" borderId="15" xfId="8" applyFont="1" applyFill="1" applyBorder="1"/>
    <xf numFmtId="164" fontId="6" fillId="2" borderId="15" xfId="8" applyNumberFormat="1" applyFont="1" applyFill="1" applyBorder="1" applyAlignment="1">
      <alignment horizontal="right"/>
    </xf>
    <xf numFmtId="164" fontId="6" fillId="2" borderId="10" xfId="8" applyNumberFormat="1" applyFont="1" applyFill="1" applyBorder="1" applyAlignment="1">
      <alignment horizontal="right"/>
    </xf>
    <xf numFmtId="0" fontId="10" fillId="2" borderId="11" xfId="4" applyFont="1" applyFill="1" applyBorder="1" applyAlignment="1">
      <alignment vertical="center" wrapText="1"/>
    </xf>
    <xf numFmtId="164" fontId="6" fillId="2" borderId="17" xfId="4" applyNumberFormat="1" applyFont="1" applyFill="1" applyBorder="1" applyAlignment="1">
      <alignment horizontal="left"/>
    </xf>
    <xf numFmtId="164" fontId="6" fillId="2" borderId="17" xfId="4" applyNumberFormat="1" applyFont="1" applyFill="1" applyBorder="1" applyAlignment="1">
      <alignment horizontal="right"/>
    </xf>
    <xf numFmtId="164" fontId="6" fillId="2" borderId="16" xfId="4" applyNumberFormat="1" applyFont="1" applyFill="1" applyBorder="1" applyAlignment="1">
      <alignment horizontal="left"/>
    </xf>
    <xf numFmtId="164" fontId="6" fillId="2" borderId="18" xfId="4" applyNumberFormat="1" applyFont="1" applyFill="1" applyBorder="1" applyAlignment="1">
      <alignment horizontal="right"/>
    </xf>
    <xf numFmtId="164" fontId="6" fillId="2" borderId="0" xfId="4" quotePrefix="1" applyNumberFormat="1" applyFont="1" applyFill="1" applyAlignment="1">
      <alignment horizontal="right"/>
    </xf>
    <xf numFmtId="0" fontId="6" fillId="2" borderId="0" xfId="4" applyFont="1" applyFill="1" applyAlignment="1">
      <alignment horizontal="left" indent="4"/>
    </xf>
    <xf numFmtId="164" fontId="10" fillId="2" borderId="0" xfId="7" applyNumberFormat="1" applyFont="1" applyFill="1" applyBorder="1" applyAlignment="1">
      <alignment horizontal="right"/>
    </xf>
    <xf numFmtId="0" fontId="10" fillId="2" borderId="9" xfId="4" applyFont="1" applyFill="1" applyBorder="1" applyAlignment="1">
      <alignment horizontal="center"/>
    </xf>
    <xf numFmtId="0" fontId="10" fillId="2" borderId="15" xfId="4" applyFont="1" applyFill="1" applyBorder="1"/>
    <xf numFmtId="164" fontId="10" fillId="2" borderId="15" xfId="4" applyNumberFormat="1" applyFont="1" applyFill="1" applyBorder="1" applyAlignment="1">
      <alignment horizontal="right"/>
    </xf>
    <xf numFmtId="164" fontId="10" fillId="2" borderId="10" xfId="4" applyNumberFormat="1" applyFont="1" applyFill="1" applyBorder="1" applyAlignment="1">
      <alignment horizontal="right"/>
    </xf>
    <xf numFmtId="164" fontId="6" fillId="2" borderId="15" xfId="4" applyNumberFormat="1" applyFont="1" applyFill="1" applyBorder="1" applyAlignment="1">
      <alignment horizontal="right"/>
    </xf>
    <xf numFmtId="164" fontId="6" fillId="2" borderId="8" xfId="8" applyNumberFormat="1" applyFont="1" applyFill="1" applyBorder="1"/>
    <xf numFmtId="164" fontId="6" fillId="2" borderId="16" xfId="8" applyNumberFormat="1" applyFont="1" applyFill="1" applyBorder="1" applyAlignment="1">
      <alignment horizontal="right"/>
    </xf>
    <xf numFmtId="0" fontId="6" fillId="0" borderId="0" xfId="8" applyFont="1"/>
    <xf numFmtId="0" fontId="6" fillId="2" borderId="8" xfId="8" applyFont="1" applyFill="1" applyBorder="1"/>
    <xf numFmtId="164" fontId="6" fillId="2" borderId="18" xfId="8" applyNumberFormat="1" applyFont="1" applyFill="1" applyBorder="1" applyAlignment="1">
      <alignment horizontal="right"/>
    </xf>
    <xf numFmtId="164" fontId="6" fillId="2" borderId="15" xfId="8" applyNumberFormat="1" applyFont="1" applyFill="1" applyBorder="1"/>
    <xf numFmtId="164" fontId="6" fillId="2" borderId="0" xfId="8" applyNumberFormat="1" applyFont="1" applyFill="1" applyAlignment="1">
      <alignment vertical="center"/>
    </xf>
    <xf numFmtId="9" fontId="6" fillId="2" borderId="0" xfId="5" applyFont="1" applyFill="1" applyAlignment="1">
      <alignment vertical="center"/>
    </xf>
    <xf numFmtId="164" fontId="10" fillId="2" borderId="13" xfId="4" applyNumberFormat="1" applyFont="1" applyFill="1" applyBorder="1" applyAlignment="1">
      <alignment horizontal="right"/>
    </xf>
    <xf numFmtId="164" fontId="10" fillId="2" borderId="14" xfId="4" applyNumberFormat="1" applyFont="1" applyFill="1" applyBorder="1" applyAlignment="1">
      <alignment horizontal="right"/>
    </xf>
    <xf numFmtId="0" fontId="10" fillId="2" borderId="7" xfId="8" applyFont="1" applyFill="1" applyBorder="1" applyAlignment="1">
      <alignment horizontal="center"/>
    </xf>
    <xf numFmtId="164" fontId="10" fillId="2" borderId="0" xfId="8" applyNumberFormat="1" applyFont="1" applyFill="1" applyAlignment="1">
      <alignment horizontal="right"/>
    </xf>
    <xf numFmtId="164" fontId="10" fillId="2" borderId="17" xfId="8" applyNumberFormat="1" applyFont="1" applyFill="1" applyBorder="1" applyAlignment="1">
      <alignment horizontal="right"/>
    </xf>
    <xf numFmtId="164" fontId="10" fillId="2" borderId="19" xfId="8" applyNumberFormat="1" applyFont="1" applyFill="1" applyBorder="1" applyAlignment="1">
      <alignment horizontal="right"/>
    </xf>
    <xf numFmtId="0" fontId="6" fillId="2" borderId="7" xfId="8" applyFont="1" applyFill="1" applyBorder="1" applyAlignment="1">
      <alignment horizontal="center"/>
    </xf>
    <xf numFmtId="0" fontId="10" fillId="2" borderId="0" xfId="8" applyFont="1" applyFill="1" applyAlignment="1">
      <alignment horizontal="left"/>
    </xf>
    <xf numFmtId="164" fontId="10" fillId="2" borderId="8" xfId="8" applyNumberFormat="1" applyFont="1" applyFill="1" applyBorder="1" applyAlignment="1">
      <alignment horizontal="right"/>
    </xf>
    <xf numFmtId="3" fontId="6" fillId="2" borderId="0" xfId="4" applyNumberFormat="1" applyFont="1" applyFill="1" applyAlignment="1">
      <alignment horizontal="left" indent="2"/>
    </xf>
    <xf numFmtId="0" fontId="6" fillId="2" borderId="0" xfId="4" applyFont="1" applyFill="1" applyAlignment="1">
      <alignment horizontal="left" vertical="center" indent="2"/>
    </xf>
    <xf numFmtId="0" fontId="6" fillId="2" borderId="0" xfId="8" applyFont="1" applyFill="1" applyAlignment="1">
      <alignment horizontal="left" indent="3"/>
    </xf>
    <xf numFmtId="0" fontId="6" fillId="2" borderId="7" xfId="8" applyFont="1" applyFill="1" applyBorder="1" applyAlignment="1">
      <alignment horizontal="center" vertical="top"/>
    </xf>
    <xf numFmtId="9" fontId="10" fillId="2" borderId="0" xfId="5" applyFont="1" applyFill="1"/>
    <xf numFmtId="0" fontId="10" fillId="2" borderId="0" xfId="8" applyFont="1" applyFill="1" applyAlignment="1">
      <alignment horizontal="left" wrapText="1"/>
    </xf>
    <xf numFmtId="168" fontId="10" fillId="2" borderId="0" xfId="5" applyNumberFormat="1" applyFont="1" applyFill="1" applyBorder="1" applyAlignment="1"/>
    <xf numFmtId="168" fontId="10" fillId="2" borderId="8" xfId="5" applyNumberFormat="1" applyFont="1" applyFill="1" applyBorder="1" applyAlignment="1"/>
    <xf numFmtId="0" fontId="10" fillId="2" borderId="15" xfId="8" applyFont="1" applyFill="1" applyBorder="1" applyAlignment="1">
      <alignment horizontal="left" vertical="center" wrapText="1"/>
    </xf>
    <xf numFmtId="0" fontId="6" fillId="2" borderId="15" xfId="8" applyFont="1" applyFill="1" applyBorder="1" applyAlignment="1">
      <alignment vertical="center"/>
    </xf>
    <xf numFmtId="0" fontId="6" fillId="2" borderId="0" xfId="8" applyFont="1" applyFill="1" applyAlignment="1">
      <alignment horizontal="left" indent="4"/>
    </xf>
    <xf numFmtId="0" fontId="6" fillId="2" borderId="10" xfId="8" applyFont="1" applyFill="1" applyBorder="1"/>
    <xf numFmtId="164" fontId="6" fillId="3" borderId="0" xfId="8" applyNumberFormat="1" applyFont="1" applyFill="1"/>
    <xf numFmtId="0" fontId="12" fillId="3" borderId="0" xfId="9" applyFont="1" applyFill="1" applyAlignment="1">
      <alignment horizontal="center" vertical="center"/>
    </xf>
    <xf numFmtId="179" fontId="13" fillId="3" borderId="0" xfId="10" applyNumberFormat="1" applyFont="1" applyFill="1" applyAlignment="1">
      <alignment vertical="center"/>
    </xf>
    <xf numFmtId="0" fontId="1" fillId="2" borderId="0" xfId="11" applyFill="1"/>
    <xf numFmtId="0" fontId="21" fillId="2" borderId="5" xfId="12" applyFont="1" applyFill="1" applyBorder="1" applyAlignment="1">
      <alignment horizontal="center" wrapText="1"/>
    </xf>
    <xf numFmtId="0" fontId="21" fillId="2" borderId="11" xfId="10" applyFont="1" applyFill="1" applyBorder="1" applyAlignment="1">
      <alignment wrapText="1"/>
    </xf>
    <xf numFmtId="0" fontId="21" fillId="2" borderId="11" xfId="10" applyFont="1" applyFill="1" applyBorder="1" applyAlignment="1">
      <alignment vertical="top" wrapText="1"/>
    </xf>
    <xf numFmtId="179" fontId="21" fillId="2" borderId="11" xfId="12" applyNumberFormat="1" applyFont="1" applyFill="1" applyBorder="1" applyAlignment="1">
      <alignment horizontal="right"/>
    </xf>
    <xf numFmtId="0" fontId="21" fillId="2" borderId="11" xfId="12" applyNumberFormat="1" applyFont="1" applyFill="1" applyBorder="1" applyAlignment="1">
      <alignment horizontal="right"/>
    </xf>
    <xf numFmtId="0" fontId="21" fillId="2" borderId="6" xfId="12" applyNumberFormat="1" applyFont="1" applyFill="1" applyBorder="1" applyAlignment="1">
      <alignment horizontal="right"/>
    </xf>
    <xf numFmtId="0" fontId="21" fillId="2" borderId="7" xfId="12" applyFont="1" applyFill="1" applyBorder="1" applyAlignment="1">
      <alignment horizontal="center" vertical="center" wrapText="1"/>
    </xf>
    <xf numFmtId="0" fontId="21" fillId="2" borderId="20" xfId="12" applyFont="1" applyFill="1" applyBorder="1" applyAlignment="1">
      <alignment vertical="center" wrapText="1"/>
    </xf>
    <xf numFmtId="0" fontId="21" fillId="2" borderId="20" xfId="10" applyFont="1" applyFill="1" applyBorder="1" applyAlignment="1">
      <alignment vertical="top" wrapText="1"/>
    </xf>
    <xf numFmtId="179" fontId="21" fillId="2" borderId="20" xfId="12" applyNumberFormat="1" applyFont="1" applyFill="1" applyBorder="1" applyAlignment="1">
      <alignment horizontal="right"/>
    </xf>
    <xf numFmtId="179" fontId="21" fillId="2" borderId="21" xfId="12" applyNumberFormat="1" applyFont="1" applyFill="1" applyBorder="1" applyAlignment="1">
      <alignment horizontal="right"/>
    </xf>
    <xf numFmtId="0" fontId="21" fillId="2" borderId="7" xfId="10" applyFont="1" applyFill="1" applyBorder="1" applyAlignment="1">
      <alignment horizontal="center"/>
    </xf>
    <xf numFmtId="0" fontId="21" fillId="2" borderId="0" xfId="10" applyFont="1" applyFill="1" applyBorder="1"/>
    <xf numFmtId="179" fontId="21" fillId="2" borderId="0" xfId="10" applyNumberFormat="1" applyFont="1" applyFill="1" applyBorder="1" applyAlignment="1">
      <alignment horizontal="right"/>
    </xf>
    <xf numFmtId="179" fontId="21" fillId="2" borderId="22" xfId="10" applyNumberFormat="1" applyFont="1" applyFill="1" applyBorder="1" applyAlignment="1">
      <alignment horizontal="right"/>
    </xf>
    <xf numFmtId="179" fontId="21" fillId="2" borderId="23" xfId="10" applyNumberFormat="1" applyFont="1" applyFill="1" applyBorder="1" applyAlignment="1">
      <alignment horizontal="right"/>
    </xf>
    <xf numFmtId="0" fontId="21" fillId="2" borderId="0" xfId="10" applyFont="1" applyFill="1" applyBorder="1" applyAlignment="1">
      <alignment horizontal="left" indent="1"/>
    </xf>
    <xf numFmtId="179" fontId="21" fillId="2" borderId="0" xfId="10" applyNumberFormat="1" applyFont="1" applyFill="1" applyBorder="1"/>
    <xf numFmtId="179" fontId="13" fillId="2" borderId="0" xfId="10" applyNumberFormat="1" applyFont="1" applyFill="1" applyBorder="1"/>
    <xf numFmtId="179" fontId="13" fillId="2" borderId="8" xfId="10" applyNumberFormat="1" applyFont="1" applyFill="1" applyBorder="1"/>
    <xf numFmtId="0" fontId="2" fillId="2" borderId="0" xfId="11" applyFont="1" applyFill="1"/>
    <xf numFmtId="0" fontId="13" fillId="2" borderId="7" xfId="10" applyFont="1" applyFill="1" applyBorder="1" applyAlignment="1">
      <alignment horizontal="center"/>
    </xf>
    <xf numFmtId="0" fontId="16" fillId="2" borderId="0" xfId="11" applyFont="1" applyFill="1" applyAlignment="1">
      <alignment horizontal="left" indent="2"/>
    </xf>
    <xf numFmtId="0" fontId="13" fillId="2" borderId="0" xfId="10" applyFont="1" applyFill="1" applyBorder="1"/>
    <xf numFmtId="0" fontId="16" fillId="2" borderId="0" xfId="11" applyFont="1" applyFill="1" applyAlignment="1">
      <alignment horizontal="left" indent="3"/>
    </xf>
    <xf numFmtId="179" fontId="13" fillId="2" borderId="24" xfId="10" applyNumberFormat="1" applyFont="1" applyFill="1" applyBorder="1"/>
    <xf numFmtId="0" fontId="13" fillId="0" borderId="0" xfId="0" applyFont="1" applyAlignment="1">
      <alignment horizontal="left" indent="3"/>
    </xf>
    <xf numFmtId="0" fontId="8" fillId="2" borderId="0" xfId="2" applyFill="1" applyBorder="1" applyAlignment="1" applyProtection="1"/>
    <xf numFmtId="179" fontId="13" fillId="2" borderId="0" xfId="10" applyNumberFormat="1" applyFont="1" applyFill="1"/>
    <xf numFmtId="0" fontId="13" fillId="2" borderId="0" xfId="10" applyFont="1" applyFill="1" applyBorder="1" applyAlignment="1">
      <alignment horizontal="center"/>
    </xf>
    <xf numFmtId="0" fontId="13" fillId="2" borderId="0" xfId="10" applyFont="1" applyFill="1" applyBorder="1" applyAlignment="1">
      <alignment horizontal="left" indent="3"/>
    </xf>
    <xf numFmtId="179" fontId="21" fillId="2" borderId="24" xfId="10" applyNumberFormat="1" applyFont="1" applyFill="1" applyBorder="1"/>
    <xf numFmtId="0" fontId="13" fillId="2" borderId="0" xfId="10" applyFont="1" applyFill="1" applyBorder="1" applyAlignment="1">
      <alignment horizontal="left" indent="2"/>
    </xf>
    <xf numFmtId="179" fontId="21" fillId="2" borderId="8" xfId="10" applyNumberFormat="1" applyFont="1" applyFill="1" applyBorder="1"/>
    <xf numFmtId="0" fontId="13" fillId="2" borderId="0" xfId="10" applyFont="1" applyFill="1" applyBorder="1" applyAlignment="1">
      <alignment horizontal="left" vertical="center" indent="2"/>
    </xf>
    <xf numFmtId="179" fontId="13" fillId="2" borderId="0" xfId="10" applyNumberFormat="1" applyFont="1" applyFill="1" applyBorder="1" applyAlignment="1">
      <alignment horizontal="left" vertical="center" indent="2"/>
    </xf>
    <xf numFmtId="179" fontId="13" fillId="2" borderId="0" xfId="10" applyNumberFormat="1" applyFont="1" applyFill="1" applyBorder="1" applyAlignment="1">
      <alignment horizontal="right" vertical="center"/>
    </xf>
    <xf numFmtId="179" fontId="13" fillId="2" borderId="0" xfId="10" applyNumberFormat="1" applyFont="1" applyFill="1" applyAlignment="1">
      <alignment horizontal="left" vertical="center" indent="2"/>
    </xf>
    <xf numFmtId="179" fontId="13" fillId="2" borderId="15" xfId="10" applyNumberFormat="1" applyFont="1" applyFill="1" applyBorder="1" applyAlignment="1">
      <alignment horizontal="left" vertical="center" indent="2"/>
    </xf>
    <xf numFmtId="179" fontId="13" fillId="2" borderId="10" xfId="10" applyNumberFormat="1" applyFont="1" applyFill="1" applyBorder="1" applyAlignment="1">
      <alignment horizontal="left" vertical="center" indent="2"/>
    </xf>
    <xf numFmtId="0" fontId="1" fillId="2" borderId="0" xfId="11" applyFill="1" applyAlignment="1">
      <alignment horizontal="left" vertical="center" indent="2"/>
    </xf>
    <xf numFmtId="0" fontId="21" fillId="2" borderId="0" xfId="12" applyFont="1" applyFill="1" applyBorder="1" applyAlignment="1">
      <alignment horizontal="center" wrapText="1"/>
    </xf>
    <xf numFmtId="179" fontId="21" fillId="2" borderId="25" xfId="12" applyNumberFormat="1" applyFont="1" applyFill="1" applyBorder="1" applyAlignment="1">
      <alignment horizontal="right"/>
    </xf>
    <xf numFmtId="179" fontId="21" fillId="2" borderId="26" xfId="12" applyNumberFormat="1" applyFont="1" applyFill="1" applyBorder="1" applyAlignment="1">
      <alignment horizontal="right"/>
    </xf>
    <xf numFmtId="179" fontId="1" fillId="2" borderId="0" xfId="11" applyNumberFormat="1" applyFill="1"/>
    <xf numFmtId="9" fontId="2" fillId="2" borderId="0" xfId="5" applyFont="1" applyFill="1"/>
    <xf numFmtId="9" fontId="1" fillId="2" borderId="0" xfId="5" applyFont="1" applyFill="1"/>
    <xf numFmtId="179" fontId="21" fillId="2" borderId="22" xfId="10" applyNumberFormat="1" applyFont="1" applyFill="1" applyBorder="1"/>
    <xf numFmtId="179" fontId="21" fillId="2" borderId="23" xfId="10" applyNumberFormat="1" applyFont="1" applyFill="1" applyBorder="1"/>
    <xf numFmtId="0" fontId="13" fillId="2" borderId="9" xfId="10" applyFont="1" applyFill="1" applyBorder="1" applyAlignment="1">
      <alignment horizontal="center" vertical="center"/>
    </xf>
    <xf numFmtId="0" fontId="13" fillId="2" borderId="15" xfId="10" applyFont="1" applyFill="1" applyBorder="1" applyAlignment="1">
      <alignment vertical="center"/>
    </xf>
    <xf numFmtId="179" fontId="13" fillId="2" borderId="15" xfId="10" applyNumberFormat="1" applyFont="1" applyFill="1" applyBorder="1" applyAlignment="1">
      <alignment vertical="center"/>
    </xf>
    <xf numFmtId="179" fontId="13" fillId="2" borderId="27" xfId="10" applyNumberFormat="1" applyFont="1" applyFill="1" applyBorder="1" applyAlignment="1">
      <alignment vertical="center"/>
    </xf>
    <xf numFmtId="185" fontId="13" fillId="3" borderId="0" xfId="13" applyNumberFormat="1" applyFont="1" applyFill="1" applyBorder="1" applyAlignment="1">
      <alignment vertical="top"/>
    </xf>
    <xf numFmtId="3" fontId="13" fillId="3" borderId="0" xfId="12" applyNumberFormat="1" applyFont="1" applyFill="1" applyBorder="1" applyAlignment="1">
      <alignment horizontal="left" vertical="top" indent="2"/>
    </xf>
    <xf numFmtId="3" fontId="13" fillId="3" borderId="0" xfId="12" applyNumberFormat="1" applyFont="1" applyFill="1" applyBorder="1" applyAlignment="1">
      <alignment horizontal="left" vertical="top"/>
    </xf>
    <xf numFmtId="179" fontId="13" fillId="3" borderId="0" xfId="13" applyNumberFormat="1" applyFont="1" applyFill="1" applyBorder="1" applyAlignment="1">
      <alignment horizontal="right" vertical="top" wrapText="1"/>
    </xf>
    <xf numFmtId="0" fontId="13" fillId="3" borderId="0" xfId="10" applyFont="1" applyFill="1" applyAlignment="1">
      <alignment horizontal="left" indent="2"/>
    </xf>
    <xf numFmtId="179" fontId="13" fillId="2" borderId="0" xfId="10" applyNumberFormat="1" applyFont="1" applyFill="1" applyBorder="1" applyAlignment="1">
      <alignment horizontal="right"/>
    </xf>
    <xf numFmtId="179" fontId="13" fillId="2" borderId="0" xfId="10" applyNumberFormat="1" applyFont="1" applyFill="1" applyAlignment="1">
      <alignment horizontal="right" vertical="center"/>
    </xf>
    <xf numFmtId="164" fontId="6" fillId="2" borderId="15" xfId="7" applyNumberFormat="1" applyFont="1" applyFill="1" applyBorder="1" applyAlignment="1">
      <alignment vertical="center"/>
    </xf>
    <xf numFmtId="164" fontId="6" fillId="2" borderId="15" xfId="7" applyNumberFormat="1" applyFont="1" applyFill="1" applyBorder="1" applyAlignment="1">
      <alignment horizontal="right" vertical="center"/>
    </xf>
    <xf numFmtId="170" fontId="6" fillId="2" borderId="0" xfId="7" applyNumberFormat="1" applyFont="1" applyFill="1"/>
    <xf numFmtId="170" fontId="6" fillId="2" borderId="0" xfId="7" applyNumberFormat="1" applyFont="1" applyFill="1" applyBorder="1" applyAlignment="1">
      <alignment vertical="center"/>
    </xf>
    <xf numFmtId="0" fontId="10" fillId="2" borderId="11" xfId="4" applyFont="1" applyFill="1" applyBorder="1" applyAlignment="1">
      <alignment vertical="top"/>
    </xf>
    <xf numFmtId="164" fontId="10" fillId="2" borderId="6" xfId="4" quotePrefix="1" applyNumberFormat="1" applyFont="1" applyFill="1" applyBorder="1" applyAlignment="1">
      <alignment horizontal="right"/>
    </xf>
    <xf numFmtId="170" fontId="6" fillId="2" borderId="0" xfId="7" applyNumberFormat="1" applyFont="1" applyFill="1" applyBorder="1"/>
    <xf numFmtId="0" fontId="10" fillId="2" borderId="13" xfId="4" applyFont="1" applyFill="1" applyBorder="1" applyAlignment="1">
      <alignment vertical="center"/>
    </xf>
    <xf numFmtId="0" fontId="10" fillId="2" borderId="13" xfId="4" applyFont="1" applyFill="1" applyBorder="1" applyAlignment="1">
      <alignment vertical="top"/>
    </xf>
    <xf numFmtId="0" fontId="10" fillId="2" borderId="7" xfId="14" applyFont="1" applyFill="1" applyBorder="1" applyAlignment="1">
      <alignment horizontal="left" vertical="center"/>
    </xf>
    <xf numFmtId="0" fontId="10" fillId="2" borderId="0" xfId="14" applyFont="1" applyFill="1" applyAlignment="1">
      <alignment horizontal="left"/>
    </xf>
    <xf numFmtId="164" fontId="10" fillId="2" borderId="17" xfId="7" applyNumberFormat="1" applyFont="1" applyFill="1" applyBorder="1" applyAlignment="1">
      <alignment horizontal="right"/>
    </xf>
    <xf numFmtId="164" fontId="10" fillId="2" borderId="19" xfId="7" applyNumberFormat="1" applyFont="1" applyFill="1" applyBorder="1" applyAlignment="1">
      <alignment horizontal="right"/>
    </xf>
    <xf numFmtId="170" fontId="10" fillId="2" borderId="0" xfId="7" applyNumberFormat="1" applyFont="1" applyFill="1" applyBorder="1" applyAlignment="1"/>
    <xf numFmtId="170" fontId="6" fillId="2" borderId="7" xfId="7" applyNumberFormat="1" applyFont="1" applyFill="1" applyBorder="1" applyAlignment="1"/>
    <xf numFmtId="0" fontId="6" fillId="2" borderId="0" xfId="14" applyFont="1" applyFill="1" applyAlignment="1">
      <alignment horizontal="left" indent="1"/>
    </xf>
    <xf numFmtId="170" fontId="6" fillId="2" borderId="0" xfId="7" applyNumberFormat="1" applyFont="1" applyFill="1" applyBorder="1" applyAlignment="1"/>
    <xf numFmtId="3" fontId="6" fillId="2" borderId="0" xfId="4" applyNumberFormat="1" applyFont="1" applyFill="1" applyAlignment="1">
      <alignment horizontal="left"/>
    </xf>
    <xf numFmtId="170" fontId="6" fillId="2" borderId="7" xfId="7" applyNumberFormat="1" applyFont="1" applyFill="1" applyBorder="1" applyAlignment="1">
      <alignment vertical="top"/>
    </xf>
    <xf numFmtId="0" fontId="6" fillId="2" borderId="0" xfId="4" applyFont="1" applyFill="1" applyAlignment="1">
      <alignment horizontal="left" vertical="top" indent="2"/>
    </xf>
    <xf numFmtId="170" fontId="6" fillId="2" borderId="0" xfId="7" applyNumberFormat="1" applyFont="1" applyFill="1" applyBorder="1" applyAlignment="1">
      <alignment vertical="top"/>
    </xf>
    <xf numFmtId="164" fontId="6" fillId="2" borderId="0" xfId="7" applyNumberFormat="1" applyFont="1" applyFill="1" applyBorder="1" applyAlignment="1">
      <alignment vertical="top"/>
    </xf>
    <xf numFmtId="170" fontId="6" fillId="2" borderId="7" xfId="7" applyNumberFormat="1" applyFont="1" applyFill="1" applyBorder="1"/>
    <xf numFmtId="170" fontId="6" fillId="2" borderId="0" xfId="7" applyNumberFormat="1" applyFont="1" applyFill="1" applyBorder="1" applyAlignment="1">
      <alignment horizontal="left" indent="1"/>
    </xf>
    <xf numFmtId="164" fontId="6" fillId="2" borderId="13" xfId="7" applyNumberFormat="1" applyFont="1" applyFill="1" applyBorder="1"/>
    <xf numFmtId="164" fontId="6" fillId="2" borderId="13" xfId="7" applyNumberFormat="1" applyFont="1" applyFill="1" applyBorder="1" applyAlignment="1">
      <alignment horizontal="right"/>
    </xf>
    <xf numFmtId="170" fontId="6" fillId="2" borderId="13" xfId="7" applyNumberFormat="1" applyFont="1" applyFill="1" applyBorder="1"/>
    <xf numFmtId="170" fontId="6" fillId="2" borderId="14" xfId="7" applyNumberFormat="1" applyFont="1" applyFill="1" applyBorder="1"/>
    <xf numFmtId="170" fontId="10" fillId="2" borderId="7" xfId="2" applyNumberFormat="1" applyFont="1" applyFill="1" applyBorder="1" applyAlignment="1" applyProtection="1">
      <alignment vertical="justify"/>
    </xf>
    <xf numFmtId="0" fontId="10" fillId="2" borderId="17" xfId="4" applyFont="1" applyFill="1" applyBorder="1" applyAlignment="1">
      <alignment wrapText="1"/>
    </xf>
    <xf numFmtId="170" fontId="6" fillId="2" borderId="17" xfId="7" applyNumberFormat="1" applyFont="1" applyFill="1" applyBorder="1" applyAlignment="1"/>
    <xf numFmtId="164" fontId="10" fillId="2" borderId="19" xfId="4" applyNumberFormat="1" applyFont="1" applyFill="1" applyBorder="1" applyAlignment="1">
      <alignment horizontal="right"/>
    </xf>
    <xf numFmtId="0" fontId="10" fillId="2" borderId="13" xfId="4" applyFont="1" applyFill="1" applyBorder="1"/>
    <xf numFmtId="170" fontId="24" fillId="2" borderId="13" xfId="7" applyNumberFormat="1" applyFont="1" applyFill="1" applyBorder="1" applyAlignment="1"/>
    <xf numFmtId="164" fontId="10" fillId="2" borderId="8" xfId="4" quotePrefix="1" applyNumberFormat="1" applyFont="1" applyFill="1" applyBorder="1" applyAlignment="1">
      <alignment horizontal="right"/>
    </xf>
    <xf numFmtId="170" fontId="10" fillId="2" borderId="7" xfId="7" applyNumberFormat="1" applyFont="1" applyFill="1" applyBorder="1" applyAlignment="1"/>
    <xf numFmtId="0" fontId="10" fillId="2" borderId="17" xfId="14" applyFont="1" applyFill="1" applyBorder="1" applyAlignment="1">
      <alignment horizontal="left"/>
    </xf>
    <xf numFmtId="0" fontId="6" fillId="2" borderId="17" xfId="4" applyFont="1" applyFill="1" applyBorder="1"/>
    <xf numFmtId="164" fontId="6" fillId="2" borderId="17" xfId="4" applyNumberFormat="1" applyFont="1" applyFill="1" applyBorder="1"/>
    <xf numFmtId="3" fontId="10" fillId="2" borderId="0" xfId="4" applyNumberFormat="1" applyFont="1" applyFill="1" applyAlignment="1">
      <alignment horizontal="left"/>
    </xf>
    <xf numFmtId="164" fontId="10" fillId="2" borderId="0" xfId="4" applyNumberFormat="1" applyFont="1" applyFill="1" applyAlignment="1">
      <alignment horizontal="left"/>
    </xf>
    <xf numFmtId="170" fontId="25" fillId="2" borderId="9" xfId="7" applyNumberFormat="1" applyFont="1" applyFill="1" applyBorder="1" applyAlignment="1"/>
    <xf numFmtId="170" fontId="6" fillId="2" borderId="15" xfId="7" applyNumberFormat="1" applyFont="1" applyFill="1" applyBorder="1" applyAlignment="1"/>
    <xf numFmtId="170" fontId="6" fillId="2" borderId="10" xfId="7" applyNumberFormat="1" applyFont="1" applyFill="1" applyBorder="1" applyAlignment="1"/>
    <xf numFmtId="170" fontId="6" fillId="2" borderId="8" xfId="7" applyNumberFormat="1" applyFont="1" applyFill="1" applyBorder="1"/>
    <xf numFmtId="164" fontId="6" fillId="2" borderId="0" xfId="7" applyNumberFormat="1" applyFont="1" applyFill="1"/>
    <xf numFmtId="164" fontId="10" fillId="2" borderId="0" xfId="7" applyNumberFormat="1" applyFont="1" applyFill="1" applyAlignment="1">
      <alignment horizontal="right" wrapText="1"/>
    </xf>
    <xf numFmtId="164" fontId="10" fillId="2" borderId="0" xfId="7" applyNumberFormat="1" applyFont="1" applyFill="1" applyBorder="1" applyAlignment="1">
      <alignment horizontal="right" wrapText="1"/>
    </xf>
    <xf numFmtId="164" fontId="10" fillId="2" borderId="17" xfId="7" applyNumberFormat="1" applyFont="1" applyFill="1" applyBorder="1" applyAlignment="1">
      <alignment horizontal="right" wrapText="1"/>
    </xf>
    <xf numFmtId="164" fontId="10" fillId="2" borderId="19" xfId="7" applyNumberFormat="1" applyFont="1" applyFill="1" applyBorder="1" applyAlignment="1">
      <alignment horizontal="right" wrapText="1"/>
    </xf>
    <xf numFmtId="3" fontId="10" fillId="2" borderId="0" xfId="4" applyNumberFormat="1" applyFont="1" applyFill="1"/>
    <xf numFmtId="164" fontId="6" fillId="2" borderId="0" xfId="7" applyNumberFormat="1" applyFont="1" applyFill="1" applyAlignment="1">
      <alignment horizontal="right" wrapText="1"/>
    </xf>
    <xf numFmtId="164" fontId="6" fillId="2" borderId="0" xfId="7" applyNumberFormat="1" applyFont="1" applyFill="1" applyBorder="1" applyAlignment="1">
      <alignment horizontal="right" wrapText="1"/>
    </xf>
    <xf numFmtId="164" fontId="6" fillId="2" borderId="8" xfId="7" applyNumberFormat="1" applyFont="1" applyFill="1" applyBorder="1" applyAlignment="1">
      <alignment horizontal="right" wrapText="1"/>
    </xf>
    <xf numFmtId="165" fontId="10" fillId="2" borderId="0" xfId="7" applyNumberFormat="1" applyFont="1" applyFill="1" applyBorder="1" applyAlignment="1">
      <alignment horizontal="right" wrapText="1"/>
    </xf>
    <xf numFmtId="164" fontId="10" fillId="2" borderId="8" xfId="7" applyNumberFormat="1" applyFont="1" applyFill="1" applyBorder="1" applyAlignment="1">
      <alignment horizontal="right" wrapText="1"/>
    </xf>
    <xf numFmtId="170" fontId="10" fillId="2" borderId="0" xfId="7" applyNumberFormat="1" applyFont="1" applyFill="1"/>
    <xf numFmtId="170" fontId="10" fillId="2" borderId="15" xfId="7" applyNumberFormat="1" applyFont="1" applyFill="1" applyBorder="1" applyAlignment="1">
      <alignment horizontal="left" vertical="center"/>
    </xf>
    <xf numFmtId="164" fontId="6" fillId="2" borderId="15" xfId="7" applyNumberFormat="1" applyFont="1" applyFill="1" applyBorder="1" applyAlignment="1">
      <alignment horizontal="right" vertical="top" wrapText="1"/>
    </xf>
    <xf numFmtId="164" fontId="6" fillId="2" borderId="10" xfId="7" applyNumberFormat="1" applyFont="1" applyFill="1" applyBorder="1" applyAlignment="1">
      <alignment horizontal="right" vertical="top" wrapText="1"/>
    </xf>
    <xf numFmtId="170" fontId="10" fillId="2" borderId="0" xfId="2" applyNumberFormat="1" applyFont="1" applyFill="1" applyAlignment="1" applyProtection="1">
      <alignment vertical="justify"/>
    </xf>
    <xf numFmtId="170" fontId="24" fillId="2" borderId="13" xfId="7" applyNumberFormat="1" applyFont="1" applyFill="1" applyBorder="1"/>
    <xf numFmtId="170" fontId="10" fillId="2" borderId="0" xfId="2" applyNumberFormat="1" applyFont="1" applyFill="1" applyAlignment="1" applyProtection="1">
      <alignment horizontal="center" vertical="justify"/>
    </xf>
    <xf numFmtId="0" fontId="10" fillId="2" borderId="28" xfId="4" applyFont="1" applyFill="1" applyBorder="1" applyAlignment="1">
      <alignment wrapText="1"/>
    </xf>
    <xf numFmtId="170" fontId="6" fillId="2" borderId="28" xfId="7" applyNumberFormat="1" applyFont="1" applyFill="1" applyBorder="1"/>
    <xf numFmtId="164" fontId="10" fillId="2" borderId="28" xfId="7" applyNumberFormat="1" applyFont="1" applyFill="1" applyBorder="1" applyAlignment="1">
      <alignment horizontal="right" wrapText="1"/>
    </xf>
    <xf numFmtId="164" fontId="10" fillId="2" borderId="29" xfId="7" applyNumberFormat="1" applyFont="1" applyFill="1" applyBorder="1" applyAlignment="1">
      <alignment horizontal="right" wrapText="1"/>
    </xf>
    <xf numFmtId="3" fontId="6" fillId="2" borderId="0" xfId="4" applyNumberFormat="1" applyFont="1" applyFill="1"/>
    <xf numFmtId="3" fontId="10" fillId="2" borderId="15" xfId="4" applyNumberFormat="1" applyFont="1" applyFill="1" applyBorder="1"/>
    <xf numFmtId="0" fontId="10" fillId="2" borderId="15" xfId="4" applyFont="1" applyFill="1" applyBorder="1" applyAlignment="1">
      <alignment horizontal="left"/>
    </xf>
    <xf numFmtId="170" fontId="6" fillId="2" borderId="15" xfId="7" applyNumberFormat="1" applyFont="1" applyFill="1" applyBorder="1"/>
    <xf numFmtId="164" fontId="10" fillId="2" borderId="15" xfId="7" applyNumberFormat="1" applyFont="1" applyFill="1" applyBorder="1" applyAlignment="1">
      <alignment horizontal="right" wrapText="1"/>
    </xf>
    <xf numFmtId="164" fontId="10" fillId="2" borderId="10" xfId="7" applyNumberFormat="1" applyFont="1" applyFill="1" applyBorder="1" applyAlignment="1">
      <alignment horizontal="right" wrapText="1"/>
    </xf>
    <xf numFmtId="164" fontId="26" fillId="2" borderId="15" xfId="4" applyNumberFormat="1" applyFont="1" applyFill="1" applyBorder="1" applyAlignment="1">
      <alignment vertical="center"/>
    </xf>
    <xf numFmtId="0" fontId="6" fillId="2" borderId="15" xfId="4" applyFont="1" applyFill="1" applyBorder="1" applyAlignment="1">
      <alignment horizontal="left" vertical="center" indent="1"/>
    </xf>
    <xf numFmtId="0" fontId="6" fillId="2" borderId="15" xfId="4" applyFont="1" applyFill="1" applyBorder="1" applyAlignment="1">
      <alignment horizontal="left" vertical="center"/>
    </xf>
    <xf numFmtId="164" fontId="6" fillId="2" borderId="15" xfId="7" applyNumberFormat="1" applyFont="1" applyFill="1" applyBorder="1" applyAlignment="1">
      <alignment horizontal="right" vertical="center" wrapText="1"/>
    </xf>
    <xf numFmtId="164" fontId="6" fillId="2" borderId="10" xfId="7" applyNumberFormat="1" applyFont="1" applyFill="1" applyBorder="1" applyAlignment="1">
      <alignment horizontal="right" vertical="center" wrapText="1"/>
    </xf>
    <xf numFmtId="170" fontId="10" fillId="2" borderId="0" xfId="2" applyNumberFormat="1" applyFont="1" applyFill="1" applyBorder="1" applyAlignment="1" applyProtection="1">
      <alignment horizontal="center" vertical="justify"/>
    </xf>
    <xf numFmtId="3" fontId="6" fillId="2" borderId="28" xfId="4" applyNumberFormat="1" applyFont="1" applyFill="1" applyBorder="1" applyAlignment="1">
      <alignment horizontal="left" indent="1"/>
    </xf>
    <xf numFmtId="3" fontId="10" fillId="2" borderId="0" xfId="4" applyNumberFormat="1" applyFont="1" applyFill="1" applyAlignment="1">
      <alignment wrapText="1"/>
    </xf>
    <xf numFmtId="170" fontId="10" fillId="2" borderId="0" xfId="7" applyNumberFormat="1" applyFont="1" applyFill="1" applyAlignment="1">
      <alignment wrapText="1"/>
    </xf>
    <xf numFmtId="170" fontId="10" fillId="2" borderId="0" xfId="7" applyNumberFormat="1" applyFont="1" applyFill="1" applyBorder="1" applyAlignment="1">
      <alignment wrapText="1"/>
    </xf>
    <xf numFmtId="0" fontId="6" fillId="2" borderId="15" xfId="4" applyFont="1" applyFill="1" applyBorder="1" applyAlignment="1">
      <alignment horizontal="left" indent="3"/>
    </xf>
    <xf numFmtId="164" fontId="6" fillId="2" borderId="15" xfId="7" applyNumberFormat="1" applyFont="1" applyFill="1" applyBorder="1" applyAlignment="1">
      <alignment horizontal="right" wrapText="1"/>
    </xf>
    <xf numFmtId="164" fontId="6" fillId="2" borderId="10" xfId="7" applyNumberFormat="1" applyFont="1" applyFill="1" applyBorder="1" applyAlignment="1">
      <alignment horizontal="right" wrapText="1"/>
    </xf>
    <xf numFmtId="164" fontId="10" fillId="2" borderId="11" xfId="4" quotePrefix="1" applyNumberFormat="1" applyFont="1" applyFill="1" applyBorder="1" applyAlignment="1">
      <alignment horizontal="right"/>
    </xf>
    <xf numFmtId="170" fontId="10" fillId="2" borderId="0" xfId="7" applyNumberFormat="1" applyFont="1" applyFill="1" applyBorder="1" applyAlignment="1">
      <alignment horizontal="right" wrapText="1"/>
    </xf>
    <xf numFmtId="170" fontId="10" fillId="2" borderId="8" xfId="7" applyNumberFormat="1" applyFont="1" applyFill="1" applyBorder="1" applyAlignment="1">
      <alignment horizontal="right" wrapText="1"/>
    </xf>
    <xf numFmtId="170" fontId="6" fillId="2" borderId="0" xfId="7" applyNumberFormat="1" applyFont="1" applyFill="1" applyBorder="1" applyAlignment="1">
      <alignment horizontal="right" wrapText="1"/>
    </xf>
    <xf numFmtId="170" fontId="6" fillId="2" borderId="8" xfId="7" applyNumberFormat="1" applyFont="1" applyFill="1" applyBorder="1" applyAlignment="1">
      <alignment horizontal="right" wrapText="1"/>
    </xf>
    <xf numFmtId="0" fontId="6" fillId="2" borderId="0" xfId="4" applyFont="1" applyFill="1" applyAlignment="1">
      <alignment horizontal="left" wrapText="1" indent="2"/>
    </xf>
    <xf numFmtId="170" fontId="6" fillId="2" borderId="15" xfId="7" applyNumberFormat="1" applyFont="1" applyFill="1" applyBorder="1" applyAlignment="1">
      <alignment horizontal="right" wrapText="1"/>
    </xf>
    <xf numFmtId="170" fontId="6" fillId="2" borderId="10" xfId="7" applyNumberFormat="1" applyFont="1" applyFill="1" applyBorder="1" applyAlignment="1">
      <alignment horizontal="right" wrapText="1"/>
    </xf>
    <xf numFmtId="186" fontId="6" fillId="2" borderId="15" xfId="7" applyNumberFormat="1" applyFont="1" applyFill="1" applyBorder="1" applyAlignment="1">
      <alignment vertical="center"/>
    </xf>
    <xf numFmtId="186" fontId="26" fillId="2" borderId="15" xfId="4" applyNumberFormat="1" applyFont="1" applyFill="1" applyBorder="1" applyAlignment="1">
      <alignment vertical="center"/>
    </xf>
    <xf numFmtId="170" fontId="6" fillId="2" borderId="11" xfId="7" applyNumberFormat="1" applyFont="1" applyFill="1" applyBorder="1"/>
    <xf numFmtId="170" fontId="27" fillId="2" borderId="0" xfId="7" applyNumberFormat="1" applyFont="1" applyFill="1"/>
    <xf numFmtId="186" fontId="10" fillId="2" borderId="0" xfId="7" applyNumberFormat="1" applyFont="1" applyFill="1" applyBorder="1" applyAlignment="1">
      <alignment horizontal="right" wrapText="1"/>
    </xf>
    <xf numFmtId="186" fontId="10" fillId="2" borderId="17" xfId="7" applyNumberFormat="1" applyFont="1" applyFill="1" applyBorder="1" applyAlignment="1">
      <alignment horizontal="right" wrapText="1"/>
    </xf>
    <xf numFmtId="186" fontId="10" fillId="2" borderId="19" xfId="7" applyNumberFormat="1" applyFont="1" applyFill="1" applyBorder="1" applyAlignment="1">
      <alignment horizontal="right" wrapText="1"/>
    </xf>
    <xf numFmtId="186" fontId="10" fillId="2" borderId="8" xfId="7" applyNumberFormat="1" applyFont="1" applyFill="1" applyBorder="1" applyAlignment="1">
      <alignment horizontal="right" wrapText="1"/>
    </xf>
    <xf numFmtId="186" fontId="10" fillId="2" borderId="0" xfId="7" applyNumberFormat="1" applyFont="1" applyFill="1" applyAlignment="1">
      <alignment horizontal="right" wrapText="1"/>
    </xf>
    <xf numFmtId="3" fontId="6" fillId="2" borderId="0" xfId="4" applyNumberFormat="1" applyFont="1" applyFill="1" applyAlignment="1">
      <alignment horizontal="left" indent="1"/>
    </xf>
    <xf numFmtId="186" fontId="6" fillId="2" borderId="0" xfId="7" applyNumberFormat="1" applyFont="1" applyFill="1" applyAlignment="1">
      <alignment horizontal="right" wrapText="1"/>
    </xf>
    <xf numFmtId="186" fontId="6" fillId="2" borderId="0" xfId="7" applyNumberFormat="1" applyFont="1" applyFill="1" applyBorder="1" applyAlignment="1">
      <alignment horizontal="right" wrapText="1"/>
    </xf>
    <xf numFmtId="186" fontId="6" fillId="2" borderId="8" xfId="7" applyNumberFormat="1" applyFont="1" applyFill="1" applyBorder="1" applyAlignment="1">
      <alignment horizontal="right" wrapText="1"/>
    </xf>
    <xf numFmtId="170" fontId="27" fillId="2" borderId="0" xfId="7" applyNumberFormat="1" applyFont="1" applyFill="1" applyBorder="1"/>
    <xf numFmtId="3" fontId="6" fillId="2" borderId="0" xfId="4" applyNumberFormat="1" applyFont="1" applyFill="1" applyAlignment="1">
      <alignment horizontal="left" indent="3"/>
    </xf>
    <xf numFmtId="3" fontId="10" fillId="2" borderId="0" xfId="4" applyNumberFormat="1" applyFont="1" applyFill="1" applyAlignment="1">
      <alignment horizontal="left" indent="1"/>
    </xf>
    <xf numFmtId="3" fontId="6" fillId="2" borderId="15" xfId="4" applyNumberFormat="1" applyFont="1" applyFill="1" applyBorder="1" applyAlignment="1">
      <alignment horizontal="left" vertical="top" indent="2"/>
    </xf>
    <xf numFmtId="3" fontId="6" fillId="2" borderId="15" xfId="4" applyNumberFormat="1" applyFont="1" applyFill="1" applyBorder="1" applyAlignment="1">
      <alignment horizontal="left" vertical="top"/>
    </xf>
    <xf numFmtId="186" fontId="6" fillId="2" borderId="15" xfId="7" applyNumberFormat="1" applyFont="1" applyFill="1" applyBorder="1" applyAlignment="1">
      <alignment horizontal="right" vertical="top" wrapText="1"/>
    </xf>
    <xf numFmtId="186" fontId="6" fillId="2" borderId="10" xfId="7" applyNumberFormat="1" applyFont="1" applyFill="1" applyBorder="1" applyAlignment="1">
      <alignment horizontal="right" vertical="top" wrapText="1"/>
    </xf>
    <xf numFmtId="170" fontId="28" fillId="2" borderId="0" xfId="2" applyNumberFormat="1" applyFont="1" applyFill="1" applyAlignment="1" applyProtection="1">
      <alignment horizontal="center" vertical="justify"/>
    </xf>
    <xf numFmtId="186" fontId="10" fillId="2" borderId="0" xfId="7" applyNumberFormat="1" applyFont="1" applyFill="1" applyBorder="1" applyAlignment="1">
      <alignment horizontal="right"/>
    </xf>
    <xf numFmtId="170" fontId="10" fillId="2" borderId="0" xfId="7" applyNumberFormat="1" applyFont="1" applyFill="1" applyAlignment="1"/>
    <xf numFmtId="170" fontId="10" fillId="2" borderId="0" xfId="7" applyNumberFormat="1" applyFont="1" applyFill="1" applyAlignment="1">
      <alignment horizontal="left" indent="2"/>
    </xf>
    <xf numFmtId="170" fontId="29" fillId="2" borderId="0" xfId="7" applyNumberFormat="1" applyFont="1" applyFill="1" applyAlignment="1">
      <alignment horizontal="left" indent="1"/>
    </xf>
    <xf numFmtId="170" fontId="6" fillId="2" borderId="0" xfId="7" applyNumberFormat="1" applyFont="1" applyFill="1" applyAlignment="1">
      <alignment horizontal="left" indent="1"/>
    </xf>
    <xf numFmtId="3" fontId="6" fillId="2" borderId="0" xfId="4" applyNumberFormat="1" applyFont="1" applyFill="1" applyAlignment="1">
      <alignment horizontal="left" indent="4"/>
    </xf>
    <xf numFmtId="3" fontId="6" fillId="2" borderId="15" xfId="4" applyNumberFormat="1" applyFont="1" applyFill="1" applyBorder="1" applyAlignment="1">
      <alignment horizontal="left" indent="1"/>
    </xf>
    <xf numFmtId="186" fontId="6" fillId="2" borderId="15" xfId="7" applyNumberFormat="1" applyFont="1" applyFill="1" applyBorder="1" applyAlignment="1">
      <alignment horizontal="right" wrapText="1"/>
    </xf>
    <xf numFmtId="186" fontId="6" fillId="2" borderId="10" xfId="7" applyNumberFormat="1" applyFont="1" applyFill="1" applyBorder="1" applyAlignment="1">
      <alignment horizontal="right" wrapText="1"/>
    </xf>
    <xf numFmtId="186" fontId="6" fillId="2" borderId="0" xfId="7" applyNumberFormat="1" applyFont="1" applyFill="1"/>
    <xf numFmtId="186" fontId="6" fillId="2" borderId="15" xfId="7" applyNumberFormat="1" applyFont="1" applyFill="1" applyBorder="1" applyAlignment="1">
      <alignment horizontal="right" vertical="center"/>
    </xf>
    <xf numFmtId="3" fontId="17" fillId="2" borderId="0" xfId="4" applyNumberFormat="1" applyFont="1" applyFill="1" applyAlignment="1">
      <alignment horizontal="left" vertical="center" wrapText="1"/>
    </xf>
    <xf numFmtId="181" fontId="6" fillId="2" borderId="0" xfId="7" applyNumberFormat="1" applyFont="1" applyFill="1" applyBorder="1"/>
    <xf numFmtId="187" fontId="13" fillId="4" borderId="0" xfId="13" applyNumberFormat="1" applyFont="1" applyFill="1"/>
    <xf numFmtId="3" fontId="21" fillId="3" borderId="0" xfId="12" applyNumberFormat="1" applyFont="1" applyFill="1" applyAlignment="1">
      <alignment horizontal="left"/>
    </xf>
    <xf numFmtId="3" fontId="21" fillId="3" borderId="0" xfId="12" applyNumberFormat="1" applyFont="1" applyFill="1" applyAlignment="1">
      <alignment horizontal="left" indent="1"/>
    </xf>
    <xf numFmtId="188" fontId="21" fillId="3" borderId="0" xfId="13" applyNumberFormat="1" applyFont="1" applyFill="1" applyBorder="1" applyAlignment="1">
      <alignment horizontal="right" wrapText="1"/>
    </xf>
    <xf numFmtId="188" fontId="21" fillId="2" borderId="0" xfId="13" applyNumberFormat="1" applyFont="1" applyFill="1" applyBorder="1" applyAlignment="1">
      <alignment horizontal="right" wrapText="1"/>
    </xf>
    <xf numFmtId="188" fontId="21" fillId="3" borderId="8" xfId="13" applyNumberFormat="1" applyFont="1" applyFill="1" applyBorder="1" applyAlignment="1">
      <alignment horizontal="right" wrapText="1"/>
    </xf>
    <xf numFmtId="3" fontId="13" fillId="3" borderId="0" xfId="12" applyNumberFormat="1" applyFont="1" applyFill="1" applyAlignment="1">
      <alignment horizontal="left" indent="1"/>
    </xf>
    <xf numFmtId="188" fontId="13" fillId="3" borderId="0" xfId="13" applyNumberFormat="1" applyFont="1" applyFill="1" applyBorder="1" applyAlignment="1">
      <alignment horizontal="right" wrapText="1"/>
    </xf>
    <xf numFmtId="188" fontId="13" fillId="3" borderId="8" xfId="13" applyNumberFormat="1" applyFont="1" applyFill="1" applyBorder="1" applyAlignment="1">
      <alignment horizontal="right" wrapText="1"/>
    </xf>
    <xf numFmtId="187" fontId="13" fillId="4" borderId="0" xfId="13" applyNumberFormat="1" applyFont="1" applyFill="1" applyAlignment="1">
      <alignment vertical="top"/>
    </xf>
    <xf numFmtId="0" fontId="13" fillId="3" borderId="0" xfId="12" applyFont="1" applyFill="1" applyBorder="1" applyAlignment="1">
      <alignment horizontal="left" vertical="top" indent="1"/>
    </xf>
    <xf numFmtId="187" fontId="13" fillId="3" borderId="0" xfId="13" applyNumberFormat="1" applyFont="1" applyFill="1" applyBorder="1" applyAlignment="1">
      <alignment vertical="top"/>
    </xf>
    <xf numFmtId="170" fontId="6" fillId="2" borderId="15" xfId="7" applyNumberFormat="1" applyFont="1" applyFill="1" applyBorder="1" applyAlignment="1">
      <alignment vertical="top"/>
    </xf>
    <xf numFmtId="186" fontId="10" fillId="2" borderId="16" xfId="7" applyNumberFormat="1" applyFont="1" applyFill="1" applyBorder="1" applyAlignment="1">
      <alignment horizontal="right" wrapText="1"/>
    </xf>
    <xf numFmtId="186" fontId="6" fillId="2" borderId="16" xfId="7" applyNumberFormat="1" applyFont="1" applyFill="1" applyBorder="1" applyAlignment="1">
      <alignment horizontal="right" wrapText="1"/>
    </xf>
    <xf numFmtId="188" fontId="21" fillId="3" borderId="0" xfId="13" applyNumberFormat="1" applyFont="1" applyFill="1" applyAlignment="1">
      <alignment horizontal="right" wrapText="1"/>
    </xf>
    <xf numFmtId="188" fontId="13" fillId="3" borderId="0" xfId="13" applyNumberFormat="1" applyFont="1" applyFill="1" applyAlignment="1">
      <alignment horizontal="right" wrapText="1"/>
    </xf>
    <xf numFmtId="186" fontId="6" fillId="2" borderId="0" xfId="7" quotePrefix="1" applyNumberFormat="1" applyFont="1" applyFill="1" applyBorder="1" applyAlignment="1">
      <alignment horizontal="right" wrapText="1"/>
    </xf>
    <xf numFmtId="186" fontId="6" fillId="2" borderId="8" xfId="7" quotePrefix="1" applyNumberFormat="1" applyFont="1" applyFill="1" applyBorder="1" applyAlignment="1">
      <alignment horizontal="right" wrapText="1"/>
    </xf>
    <xf numFmtId="186" fontId="10" fillId="2" borderId="0" xfId="7" quotePrefix="1" applyNumberFormat="1" applyFont="1" applyFill="1" applyBorder="1" applyAlignment="1">
      <alignment horizontal="right" wrapText="1"/>
    </xf>
    <xf numFmtId="186" fontId="6" fillId="2" borderId="0" xfId="7" applyNumberFormat="1" applyFont="1" applyFill="1" applyBorder="1" applyAlignment="1">
      <alignment horizontal="right"/>
    </xf>
    <xf numFmtId="186" fontId="6" fillId="2" borderId="8" xfId="7" applyNumberFormat="1" applyFont="1" applyFill="1" applyBorder="1" applyAlignment="1">
      <alignment horizontal="right"/>
    </xf>
    <xf numFmtId="187" fontId="21" fillId="4" borderId="7" xfId="13" applyNumberFormat="1" applyFont="1" applyFill="1" applyBorder="1"/>
    <xf numFmtId="0" fontId="10" fillId="3" borderId="0" xfId="12" applyFont="1" applyFill="1" applyBorder="1" applyAlignment="1">
      <alignment horizontal="left"/>
    </xf>
    <xf numFmtId="187" fontId="21" fillId="4" borderId="0" xfId="13" applyNumberFormat="1" applyFont="1" applyFill="1"/>
    <xf numFmtId="3" fontId="21" fillId="4" borderId="7" xfId="12" applyNumberFormat="1" applyFont="1" applyFill="1" applyBorder="1" applyAlignment="1">
      <alignment horizontal="left" indent="1"/>
    </xf>
    <xf numFmtId="3" fontId="6" fillId="2" borderId="0" xfId="12" applyNumberFormat="1" applyFont="1" applyFill="1" applyBorder="1" applyAlignment="1">
      <alignment horizontal="left" indent="1"/>
    </xf>
    <xf numFmtId="187" fontId="21" fillId="4" borderId="0" xfId="13" applyNumberFormat="1" applyFont="1" applyFill="1" applyAlignment="1">
      <alignment horizontal="left" indent="1"/>
    </xf>
    <xf numFmtId="187" fontId="21" fillId="4" borderId="7" xfId="13" applyNumberFormat="1" applyFont="1" applyFill="1" applyBorder="1" applyAlignment="1">
      <alignment horizontal="left" indent="1"/>
    </xf>
    <xf numFmtId="0" fontId="10" fillId="3" borderId="0" xfId="12" applyFont="1" applyFill="1" applyBorder="1" applyAlignment="1">
      <alignment horizontal="left" indent="1"/>
    </xf>
    <xf numFmtId="3" fontId="6" fillId="2" borderId="0" xfId="12" applyNumberFormat="1" applyFont="1" applyFill="1" applyBorder="1" applyAlignment="1">
      <alignment horizontal="left" indent="2"/>
    </xf>
    <xf numFmtId="187" fontId="13" fillId="4" borderId="7" xfId="13" applyNumberFormat="1" applyFont="1" applyFill="1" applyBorder="1" applyAlignment="1">
      <alignment horizontal="left" vertical="top"/>
    </xf>
    <xf numFmtId="0" fontId="6" fillId="3" borderId="0" xfId="12" applyFont="1" applyFill="1" applyBorder="1" applyAlignment="1">
      <alignment horizontal="left" vertical="top" indent="2"/>
    </xf>
    <xf numFmtId="164" fontId="6" fillId="2" borderId="0" xfId="7" applyNumberFormat="1" applyFont="1" applyFill="1" applyAlignment="1">
      <alignment horizontal="right" vertical="top" wrapText="1"/>
    </xf>
    <xf numFmtId="164" fontId="6" fillId="2" borderId="0" xfId="7" applyNumberFormat="1" applyFont="1" applyFill="1" applyBorder="1" applyAlignment="1">
      <alignment horizontal="right" vertical="top" wrapText="1"/>
    </xf>
    <xf numFmtId="164" fontId="6" fillId="2" borderId="8" xfId="7" applyNumberFormat="1" applyFont="1" applyFill="1" applyBorder="1" applyAlignment="1">
      <alignment horizontal="right" vertical="top" wrapText="1"/>
    </xf>
    <xf numFmtId="187" fontId="13" fillId="4" borderId="0" xfId="13" applyNumberFormat="1" applyFont="1" applyFill="1" applyAlignment="1">
      <alignment horizontal="left" vertical="top"/>
    </xf>
    <xf numFmtId="186" fontId="10" fillId="2" borderId="18" xfId="7" applyNumberFormat="1" applyFont="1" applyFill="1" applyBorder="1" applyAlignment="1">
      <alignment horizontal="right" wrapText="1"/>
    </xf>
    <xf numFmtId="3" fontId="6" fillId="2" borderId="0" xfId="4" applyNumberFormat="1" applyFont="1" applyFill="1" applyAlignment="1">
      <alignment horizontal="left" wrapText="1" indent="1"/>
    </xf>
    <xf numFmtId="49" fontId="6" fillId="2" borderId="0" xfId="7" applyNumberFormat="1" applyFont="1" applyFill="1" applyBorder="1" applyAlignment="1">
      <alignment wrapText="1"/>
    </xf>
    <xf numFmtId="0" fontId="0" fillId="2" borderId="0" xfId="0" applyFill="1" applyAlignment="1">
      <alignment wrapText="1"/>
    </xf>
    <xf numFmtId="0" fontId="6" fillId="2" borderId="0" xfId="4" applyFont="1" applyFill="1" applyAlignment="1">
      <alignment horizontal="left" vertical="center" wrapText="1" indent="1"/>
    </xf>
    <xf numFmtId="49" fontId="6" fillId="2" borderId="15" xfId="7" applyNumberFormat="1" applyFont="1" applyFill="1" applyBorder="1" applyAlignment="1">
      <alignment vertical="center" wrapText="1"/>
    </xf>
    <xf numFmtId="0" fontId="6" fillId="2" borderId="15" xfId="4" applyFont="1" applyFill="1" applyBorder="1" applyAlignment="1">
      <alignment horizontal="left" vertical="center" wrapText="1" indent="1"/>
    </xf>
    <xf numFmtId="186" fontId="6" fillId="2" borderId="15" xfId="7" applyNumberFormat="1" applyFont="1" applyFill="1" applyBorder="1" applyAlignment="1">
      <alignment horizontal="right"/>
    </xf>
    <xf numFmtId="170" fontId="6" fillId="2" borderId="10" xfId="7" applyNumberFormat="1" applyFont="1" applyFill="1" applyBorder="1"/>
    <xf numFmtId="186" fontId="6" fillId="2" borderId="0" xfId="7" applyNumberFormat="1" applyFont="1" applyFill="1" applyAlignment="1">
      <alignment horizontal="right"/>
    </xf>
    <xf numFmtId="3" fontId="6" fillId="2" borderId="7" xfId="4" applyNumberFormat="1" applyFont="1" applyFill="1" applyBorder="1"/>
    <xf numFmtId="3" fontId="6" fillId="2" borderId="7" xfId="4" applyNumberFormat="1" applyFont="1" applyFill="1" applyBorder="1" applyAlignment="1">
      <alignment vertical="center"/>
    </xf>
    <xf numFmtId="164" fontId="6" fillId="2" borderId="0" xfId="7" applyNumberFormat="1" applyFont="1" applyFill="1" applyBorder="1" applyAlignment="1">
      <alignment horizontal="right" vertical="center" wrapText="1"/>
    </xf>
    <xf numFmtId="164" fontId="6" fillId="2" borderId="8" xfId="7" applyNumberFormat="1" applyFont="1" applyFill="1" applyBorder="1" applyAlignment="1">
      <alignment horizontal="right" vertical="center" wrapText="1"/>
    </xf>
    <xf numFmtId="164" fontId="10" fillId="2" borderId="0" xfId="7" applyNumberFormat="1" applyFont="1" applyFill="1" applyBorder="1" applyAlignment="1">
      <alignment horizontal="right" vertical="center" wrapText="1"/>
    </xf>
    <xf numFmtId="164" fontId="10" fillId="2" borderId="8" xfId="7" applyNumberFormat="1" applyFont="1" applyFill="1" applyBorder="1" applyAlignment="1">
      <alignment horizontal="right" vertical="center" wrapText="1"/>
    </xf>
    <xf numFmtId="3" fontId="6" fillId="2" borderId="0" xfId="4" applyNumberFormat="1" applyFont="1" applyFill="1" applyAlignment="1">
      <alignment horizontal="left" vertical="top" indent="3"/>
    </xf>
    <xf numFmtId="3" fontId="6" fillId="2" borderId="0" xfId="4" applyNumberFormat="1" applyFont="1" applyFill="1" applyAlignment="1">
      <alignment horizontal="left" vertical="top"/>
    </xf>
    <xf numFmtId="170" fontId="30" fillId="2" borderId="7" xfId="7" applyNumberFormat="1" applyFont="1" applyFill="1" applyBorder="1"/>
    <xf numFmtId="0" fontId="10" fillId="2" borderId="13" xfId="4" applyFont="1" applyFill="1" applyBorder="1" applyAlignment="1">
      <alignment wrapText="1"/>
    </xf>
    <xf numFmtId="164" fontId="6" fillId="2" borderId="0" xfId="7" quotePrefix="1" applyNumberFormat="1" applyFont="1" applyFill="1" applyAlignment="1">
      <alignment horizontal="right" wrapText="1"/>
    </xf>
    <xf numFmtId="3" fontId="6" fillId="2" borderId="15" xfId="4" applyNumberFormat="1" applyFont="1" applyFill="1" applyBorder="1"/>
    <xf numFmtId="170" fontId="31" fillId="2" borderId="0" xfId="7" applyNumberFormat="1" applyFont="1" applyFill="1" applyAlignment="1"/>
    <xf numFmtId="170" fontId="24" fillId="2" borderId="0" xfId="7" applyNumberFormat="1" applyFont="1" applyFill="1"/>
    <xf numFmtId="170" fontId="15" fillId="2" borderId="0" xfId="7" applyNumberFormat="1" applyFont="1" applyFill="1"/>
    <xf numFmtId="170" fontId="15" fillId="2" borderId="0" xfId="7" applyNumberFormat="1" applyFont="1" applyFill="1" applyAlignment="1">
      <alignment vertical="top"/>
    </xf>
    <xf numFmtId="0" fontId="6" fillId="2" borderId="15" xfId="4" applyFont="1" applyFill="1" applyBorder="1" applyAlignment="1">
      <alignment horizontal="left" vertical="top" indent="2"/>
    </xf>
    <xf numFmtId="170" fontId="24" fillId="2" borderId="15" xfId="7" applyNumberFormat="1" applyFont="1" applyFill="1" applyBorder="1" applyAlignment="1">
      <alignment vertical="top"/>
    </xf>
    <xf numFmtId="170" fontId="30" fillId="2" borderId="0" xfId="7" applyNumberFormat="1" applyFont="1" applyFill="1"/>
    <xf numFmtId="0" fontId="10" fillId="2" borderId="28" xfId="4" applyFont="1" applyFill="1" applyBorder="1" applyAlignment="1">
      <alignment horizontal="left" wrapText="1"/>
    </xf>
    <xf numFmtId="170" fontId="15" fillId="2" borderId="15" xfId="7" applyNumberFormat="1" applyFont="1" applyFill="1" applyBorder="1"/>
    <xf numFmtId="0" fontId="6" fillId="2" borderId="15" xfId="4" applyFont="1" applyFill="1" applyBorder="1" applyAlignment="1">
      <alignment horizontal="left" indent="1"/>
    </xf>
    <xf numFmtId="164" fontId="10" fillId="2" borderId="11" xfId="7" applyNumberFormat="1" applyFont="1" applyFill="1" applyBorder="1" applyAlignment="1">
      <alignment horizontal="right" wrapText="1"/>
    </xf>
    <xf numFmtId="164" fontId="10" fillId="2" borderId="6" xfId="7" applyNumberFormat="1" applyFont="1" applyFill="1" applyBorder="1" applyAlignment="1">
      <alignment horizontal="right" wrapText="1"/>
    </xf>
    <xf numFmtId="0" fontId="10" fillId="3" borderId="0" xfId="12" applyFont="1" applyFill="1" applyAlignment="1">
      <alignment horizontal="left" indent="1"/>
    </xf>
    <xf numFmtId="164" fontId="26" fillId="2" borderId="0" xfId="4" applyNumberFormat="1" applyFont="1" applyFill="1" applyAlignment="1">
      <alignment vertical="center"/>
    </xf>
    <xf numFmtId="0" fontId="6" fillId="3" borderId="0" xfId="12" applyFont="1" applyFill="1" applyAlignment="1">
      <alignment horizontal="left" indent="1"/>
    </xf>
    <xf numFmtId="0" fontId="6" fillId="3" borderId="0" xfId="12" applyFont="1" applyFill="1" applyAlignment="1">
      <alignment horizontal="left" indent="2"/>
    </xf>
    <xf numFmtId="0" fontId="6" fillId="2" borderId="7" xfId="4" applyFont="1" applyFill="1" applyBorder="1" applyAlignment="1">
      <alignment horizontal="left"/>
    </xf>
    <xf numFmtId="0" fontId="10" fillId="3" borderId="0" xfId="12" applyFont="1" applyFill="1" applyAlignment="1">
      <alignment horizontal="left"/>
    </xf>
    <xf numFmtId="170" fontId="15" fillId="2" borderId="7" xfId="7" applyNumberFormat="1" applyFont="1" applyFill="1" applyBorder="1"/>
    <xf numFmtId="180" fontId="6" fillId="2" borderId="0" xfId="7" applyNumberFormat="1" applyFont="1" applyFill="1" applyBorder="1" applyAlignment="1">
      <alignment horizontal="right" wrapText="1"/>
    </xf>
    <xf numFmtId="0" fontId="6" fillId="3" borderId="0" xfId="12" applyFont="1" applyFill="1"/>
    <xf numFmtId="0" fontId="6" fillId="2" borderId="7" xfId="4" applyFont="1" applyFill="1" applyBorder="1" applyAlignment="1">
      <alignment vertical="top"/>
    </xf>
    <xf numFmtId="0" fontId="10" fillId="3" borderId="0" xfId="12" applyFont="1" applyFill="1" applyAlignment="1">
      <alignment horizontal="left" indent="2"/>
    </xf>
    <xf numFmtId="170" fontId="10" fillId="2" borderId="7" xfId="2" applyNumberFormat="1" applyFont="1" applyFill="1" applyBorder="1" applyAlignment="1" applyProtection="1">
      <alignment horizontal="center" vertical="justify"/>
    </xf>
    <xf numFmtId="0" fontId="6" fillId="2" borderId="28" xfId="4" applyFont="1" applyFill="1" applyBorder="1"/>
    <xf numFmtId="164" fontId="6" fillId="2" borderId="15" xfId="7" applyNumberFormat="1" applyFont="1" applyFill="1" applyBorder="1" applyAlignment="1">
      <alignment horizontal="right"/>
    </xf>
    <xf numFmtId="0" fontId="6" fillId="2" borderId="0" xfId="4" applyFont="1" applyFill="1" applyAlignment="1">
      <alignment horizontal="left" indent="3"/>
    </xf>
    <xf numFmtId="164" fontId="6" fillId="2" borderId="18" xfId="7" applyNumberFormat="1" applyFont="1" applyFill="1" applyBorder="1" applyAlignment="1">
      <alignment horizontal="right" wrapText="1"/>
    </xf>
    <xf numFmtId="164" fontId="6" fillId="2" borderId="18" xfId="7" applyNumberFormat="1" applyFont="1" applyFill="1" applyBorder="1" applyAlignment="1">
      <alignment horizontal="right"/>
    </xf>
    <xf numFmtId="0" fontId="6" fillId="2" borderId="0" xfId="4" applyFont="1" applyFill="1" applyAlignment="1">
      <alignment horizontal="left" wrapText="1" indent="1"/>
    </xf>
    <xf numFmtId="3" fontId="6" fillId="2" borderId="0" xfId="4" applyNumberFormat="1" applyFont="1" applyFill="1" applyAlignment="1">
      <alignment horizontal="left" vertical="top" indent="2"/>
    </xf>
    <xf numFmtId="164" fontId="6" fillId="2" borderId="30" xfId="7" applyNumberFormat="1" applyFont="1" applyFill="1" applyBorder="1" applyAlignment="1">
      <alignment horizontal="right" vertical="top" wrapText="1"/>
    </xf>
    <xf numFmtId="3" fontId="6" fillId="2" borderId="28" xfId="4" applyNumberFormat="1" applyFont="1" applyFill="1" applyBorder="1" applyAlignment="1">
      <alignment horizontal="left"/>
    </xf>
    <xf numFmtId="164" fontId="6" fillId="2" borderId="0" xfId="4" applyNumberFormat="1" applyFont="1" applyFill="1" applyAlignment="1">
      <alignment horizontal="right" indent="1"/>
    </xf>
    <xf numFmtId="0" fontId="6" fillId="2" borderId="15" xfId="4" applyFont="1" applyFill="1" applyBorder="1" applyAlignment="1">
      <alignment horizontal="left" indent="2"/>
    </xf>
    <xf numFmtId="0" fontId="6" fillId="2" borderId="15" xfId="4" applyFont="1" applyFill="1" applyBorder="1" applyAlignment="1">
      <alignment horizontal="left" vertical="center" wrapText="1" indent="2"/>
    </xf>
    <xf numFmtId="170" fontId="6" fillId="2" borderId="0" xfId="7" applyNumberFormat="1" applyFont="1" applyFill="1" applyAlignment="1">
      <alignment vertical="center"/>
    </xf>
    <xf numFmtId="0" fontId="10" fillId="2" borderId="0" xfId="4" applyFont="1" applyFill="1" applyAlignment="1">
      <alignment horizontal="left" vertical="center" indent="1"/>
    </xf>
    <xf numFmtId="0" fontId="6" fillId="2" borderId="0" xfId="4" applyFont="1" applyFill="1" applyAlignment="1">
      <alignment horizontal="left" vertical="center"/>
    </xf>
    <xf numFmtId="164" fontId="6" fillId="2" borderId="0" xfId="7" applyNumberFormat="1" applyFont="1" applyFill="1" applyAlignment="1">
      <alignment horizontal="right" vertical="center" wrapText="1"/>
    </xf>
    <xf numFmtId="170" fontId="6" fillId="2" borderId="15" xfId="7" applyNumberFormat="1" applyFont="1" applyFill="1" applyBorder="1" applyAlignment="1">
      <alignment vertical="center"/>
    </xf>
    <xf numFmtId="0" fontId="10" fillId="2" borderId="15" xfId="4" applyFont="1" applyFill="1" applyBorder="1" applyAlignment="1">
      <alignment horizontal="left" vertical="center" indent="1"/>
    </xf>
    <xf numFmtId="164" fontId="10" fillId="2" borderId="15" xfId="7" applyNumberFormat="1" applyFont="1" applyFill="1" applyBorder="1" applyAlignment="1">
      <alignment horizontal="right" vertical="center" wrapText="1"/>
    </xf>
    <xf numFmtId="164" fontId="10" fillId="2" borderId="10" xfId="7" applyNumberFormat="1" applyFont="1" applyFill="1" applyBorder="1" applyAlignment="1">
      <alignment horizontal="right" vertical="center" wrapText="1"/>
    </xf>
    <xf numFmtId="3" fontId="6" fillId="2" borderId="15" xfId="4" applyNumberFormat="1" applyFont="1" applyFill="1" applyBorder="1" applyAlignment="1">
      <alignment horizontal="left" vertical="top" indent="1"/>
    </xf>
    <xf numFmtId="164" fontId="10" fillId="2" borderId="0" xfId="4" applyNumberFormat="1" applyFont="1" applyFill="1" applyAlignment="1">
      <alignment horizontal="right" wrapText="1"/>
    </xf>
    <xf numFmtId="164" fontId="10" fillId="2" borderId="17" xfId="4" applyNumberFormat="1" applyFont="1" applyFill="1" applyBorder="1" applyAlignment="1">
      <alignment horizontal="right" wrapText="1"/>
    </xf>
    <xf numFmtId="164" fontId="10" fillId="2" borderId="19" xfId="4" applyNumberFormat="1" applyFont="1" applyFill="1" applyBorder="1" applyAlignment="1">
      <alignment horizontal="right" wrapText="1"/>
    </xf>
    <xf numFmtId="164" fontId="6" fillId="2" borderId="0" xfId="4" applyNumberFormat="1" applyFont="1" applyFill="1" applyAlignment="1">
      <alignment horizontal="right" wrapText="1"/>
    </xf>
    <xf numFmtId="164" fontId="6" fillId="2" borderId="8" xfId="4" applyNumberFormat="1" applyFont="1" applyFill="1" applyBorder="1" applyAlignment="1">
      <alignment horizontal="right" wrapText="1"/>
    </xf>
    <xf numFmtId="164" fontId="6" fillId="2" borderId="0" xfId="4" applyNumberFormat="1" applyFont="1" applyFill="1" applyAlignment="1">
      <alignment horizontal="right" vertical="top" wrapText="1"/>
    </xf>
    <xf numFmtId="164" fontId="6" fillId="2" borderId="8" xfId="4" applyNumberFormat="1" applyFont="1" applyFill="1" applyBorder="1" applyAlignment="1">
      <alignment horizontal="right" vertical="top" wrapText="1"/>
    </xf>
    <xf numFmtId="170" fontId="29" fillId="2" borderId="0" xfId="7" applyNumberFormat="1" applyFont="1" applyFill="1" applyBorder="1" applyAlignment="1">
      <alignment vertical="center"/>
    </xf>
    <xf numFmtId="170" fontId="29" fillId="2" borderId="15" xfId="7" applyNumberFormat="1" applyFont="1" applyFill="1" applyBorder="1" applyAlignment="1">
      <alignment horizontal="left" vertical="center"/>
    </xf>
    <xf numFmtId="164" fontId="6" fillId="2" borderId="15" xfId="4" applyNumberFormat="1" applyFont="1" applyFill="1" applyBorder="1" applyAlignment="1">
      <alignment horizontal="right" vertical="center" wrapText="1"/>
    </xf>
    <xf numFmtId="164" fontId="6" fillId="2" borderId="10" xfId="4" applyNumberFormat="1" applyFont="1" applyFill="1" applyBorder="1" applyAlignment="1">
      <alignment horizontal="right" vertical="center" wrapText="1"/>
    </xf>
    <xf numFmtId="0" fontId="10" fillId="2" borderId="13" xfId="4" applyFont="1" applyFill="1" applyBorder="1" applyAlignment="1">
      <alignment horizontal="left"/>
    </xf>
    <xf numFmtId="164" fontId="10" fillId="2" borderId="8" xfId="4" applyNumberFormat="1" applyFont="1" applyFill="1" applyBorder="1" applyAlignment="1">
      <alignment horizontal="right" wrapText="1"/>
    </xf>
    <xf numFmtId="164" fontId="6" fillId="2" borderId="8" xfId="4" quotePrefix="1" applyNumberFormat="1" applyFont="1" applyFill="1" applyBorder="1" applyAlignment="1">
      <alignment horizontal="right"/>
    </xf>
    <xf numFmtId="170" fontId="29" fillId="2" borderId="15" xfId="7" applyNumberFormat="1" applyFont="1" applyFill="1" applyBorder="1" applyAlignment="1">
      <alignment horizontal="left" vertical="center" wrapText="1" indent="1"/>
    </xf>
    <xf numFmtId="170" fontId="29" fillId="2" borderId="28" xfId="7" applyNumberFormat="1" applyFont="1" applyFill="1" applyBorder="1" applyAlignment="1">
      <alignment horizontal="left" indent="1"/>
    </xf>
    <xf numFmtId="170" fontId="29" fillId="2" borderId="15" xfId="7" applyNumberFormat="1" applyFont="1" applyFill="1" applyBorder="1"/>
    <xf numFmtId="164" fontId="6" fillId="2" borderId="15" xfId="4" applyNumberFormat="1" applyFont="1" applyFill="1" applyBorder="1" applyAlignment="1">
      <alignment horizontal="right" wrapText="1"/>
    </xf>
    <xf numFmtId="164" fontId="6" fillId="2" borderId="10" xfId="4" applyNumberFormat="1" applyFont="1" applyFill="1" applyBorder="1" applyAlignment="1">
      <alignment horizontal="right" wrapText="1"/>
    </xf>
    <xf numFmtId="170" fontId="6" fillId="2" borderId="0" xfId="7" applyNumberFormat="1" applyFont="1" applyFill="1" applyAlignment="1">
      <alignment horizontal="left"/>
    </xf>
    <xf numFmtId="3" fontId="6" fillId="2" borderId="0" xfId="6" applyNumberFormat="1" applyFont="1" applyFill="1" applyAlignment="1">
      <alignment horizontal="left" indent="1"/>
    </xf>
    <xf numFmtId="170" fontId="6" fillId="2" borderId="15" xfId="7" applyNumberFormat="1" applyFont="1" applyFill="1" applyBorder="1" applyAlignment="1">
      <alignment horizontal="left" indent="1"/>
    </xf>
    <xf numFmtId="170" fontId="10" fillId="2" borderId="0" xfId="2" applyNumberFormat="1" applyFont="1" applyFill="1" applyBorder="1" applyAlignment="1" applyProtection="1">
      <alignment vertical="justify"/>
    </xf>
    <xf numFmtId="170" fontId="28" fillId="2" borderId="0" xfId="2" applyNumberFormat="1" applyFont="1" applyFill="1" applyBorder="1" applyAlignment="1" applyProtection="1">
      <alignment horizontal="center" vertical="justify"/>
    </xf>
    <xf numFmtId="164" fontId="10" fillId="2" borderId="0" xfId="7" applyNumberFormat="1" applyFont="1" applyFill="1" applyAlignment="1">
      <alignment horizontal="right"/>
    </xf>
    <xf numFmtId="164" fontId="10" fillId="2" borderId="8" xfId="7" applyNumberFormat="1" applyFont="1" applyFill="1" applyBorder="1" applyAlignment="1">
      <alignment horizontal="right"/>
    </xf>
    <xf numFmtId="164" fontId="6" fillId="2" borderId="15" xfId="7" applyNumberFormat="1" applyFont="1" applyFill="1" applyBorder="1" applyAlignment="1"/>
    <xf numFmtId="164" fontId="6" fillId="2" borderId="10" xfId="7" applyNumberFormat="1" applyFont="1" applyFill="1" applyBorder="1" applyAlignment="1"/>
    <xf numFmtId="0" fontId="31" fillId="2" borderId="0" xfId="4" applyFont="1" applyFill="1" applyAlignment="1">
      <alignment vertical="center"/>
    </xf>
    <xf numFmtId="0" fontId="31" fillId="2" borderId="0" xfId="4" applyFont="1" applyFill="1"/>
    <xf numFmtId="0" fontId="31" fillId="2" borderId="0" xfId="4" applyFont="1" applyFill="1" applyAlignment="1">
      <alignment horizontal="left" indent="1"/>
    </xf>
    <xf numFmtId="0" fontId="6" fillId="2" borderId="15" xfId="4" applyFont="1" applyFill="1" applyBorder="1" applyAlignment="1">
      <alignment horizontal="left" vertical="top" indent="4"/>
    </xf>
    <xf numFmtId="164" fontId="6" fillId="2" borderId="15" xfId="7" applyNumberFormat="1" applyFont="1" applyFill="1" applyBorder="1" applyAlignment="1">
      <alignment horizontal="right" vertical="top"/>
    </xf>
    <xf numFmtId="164" fontId="6" fillId="2" borderId="10" xfId="7" applyNumberFormat="1" applyFont="1" applyFill="1" applyBorder="1" applyAlignment="1">
      <alignment horizontal="right" vertical="top"/>
    </xf>
    <xf numFmtId="0" fontId="31" fillId="2" borderId="11" xfId="4" applyFont="1" applyFill="1" applyBorder="1"/>
    <xf numFmtId="164" fontId="6" fillId="2" borderId="10" xfId="7" applyNumberFormat="1" applyFont="1" applyFill="1" applyBorder="1" applyAlignment="1">
      <alignment horizontal="right"/>
    </xf>
    <xf numFmtId="170" fontId="6" fillId="2" borderId="7" xfId="7" applyNumberFormat="1" applyFont="1" applyFill="1" applyBorder="1" applyAlignment="1">
      <alignment vertical="center"/>
    </xf>
    <xf numFmtId="0" fontId="6" fillId="2" borderId="0" xfId="4" applyFont="1" applyFill="1" applyAlignment="1">
      <alignment horizontal="left" vertical="center" indent="1"/>
    </xf>
    <xf numFmtId="170" fontId="6" fillId="2" borderId="0" xfId="7" applyNumberFormat="1" applyFont="1" applyFill="1" applyBorder="1" applyAlignment="1">
      <alignment horizontal="left" vertical="center"/>
    </xf>
    <xf numFmtId="164" fontId="6" fillId="2" borderId="0" xfId="7" applyNumberFormat="1" applyFont="1" applyFill="1" applyBorder="1" applyAlignment="1">
      <alignment horizontal="right" vertical="center"/>
    </xf>
    <xf numFmtId="164" fontId="6" fillId="2" borderId="8" xfId="7" applyNumberFormat="1" applyFont="1" applyFill="1" applyBorder="1" applyAlignment="1">
      <alignment horizontal="right" vertical="center"/>
    </xf>
    <xf numFmtId="0" fontId="10" fillId="2" borderId="7" xfId="4" applyFont="1" applyFill="1" applyBorder="1" applyAlignment="1">
      <alignment vertical="top"/>
    </xf>
    <xf numFmtId="170" fontId="27" fillId="2" borderId="15" xfId="7" applyNumberFormat="1" applyFont="1" applyFill="1" applyBorder="1" applyAlignment="1">
      <alignment vertical="top"/>
    </xf>
    <xf numFmtId="164" fontId="10" fillId="2" borderId="0" xfId="7" applyNumberFormat="1" applyFont="1" applyFill="1" applyBorder="1" applyAlignment="1">
      <alignment horizontal="right" vertical="top"/>
    </xf>
    <xf numFmtId="164" fontId="6" fillId="2" borderId="0" xfId="7" applyNumberFormat="1" applyFont="1" applyFill="1" applyBorder="1" applyAlignment="1">
      <alignment horizontal="right" vertical="top"/>
    </xf>
    <xf numFmtId="164" fontId="6" fillId="2" borderId="8" xfId="7" applyNumberFormat="1" applyFont="1" applyFill="1" applyBorder="1" applyAlignment="1">
      <alignment horizontal="right" vertical="top"/>
    </xf>
    <xf numFmtId="170" fontId="10" fillId="2" borderId="0" xfId="7" applyNumberFormat="1" applyFont="1" applyFill="1" applyBorder="1" applyAlignment="1">
      <alignment vertical="top"/>
    </xf>
    <xf numFmtId="170" fontId="28" fillId="2" borderId="7" xfId="2" applyNumberFormat="1" applyFont="1" applyFill="1" applyBorder="1" applyAlignment="1" applyProtection="1">
      <alignment horizontal="center" vertical="justify"/>
    </xf>
    <xf numFmtId="170" fontId="28" fillId="2" borderId="7" xfId="2" applyNumberFormat="1" applyFont="1" applyFill="1" applyBorder="1" applyAlignment="1" applyProtection="1">
      <alignment horizontal="center" vertical="top"/>
    </xf>
    <xf numFmtId="170" fontId="27" fillId="2" borderId="0" xfId="7" applyNumberFormat="1" applyFont="1" applyFill="1" applyBorder="1" applyAlignment="1">
      <alignment vertical="top"/>
    </xf>
    <xf numFmtId="164" fontId="6" fillId="2" borderId="0" xfId="7" quotePrefix="1" applyNumberFormat="1" applyFont="1" applyFill="1" applyBorder="1" applyAlignment="1">
      <alignment horizontal="right"/>
    </xf>
    <xf numFmtId="170" fontId="6" fillId="2" borderId="9" xfId="7" applyNumberFormat="1" applyFont="1" applyFill="1" applyBorder="1" applyAlignment="1">
      <alignment vertical="top"/>
    </xf>
    <xf numFmtId="0" fontId="6" fillId="2" borderId="15" xfId="4" applyFont="1" applyFill="1" applyBorder="1" applyAlignment="1">
      <alignment horizontal="left" vertical="top" wrapText="1"/>
    </xf>
    <xf numFmtId="17" fontId="10" fillId="2" borderId="0" xfId="7" applyNumberFormat="1" applyFont="1" applyFill="1" applyAlignment="1">
      <alignment horizontal="right"/>
    </xf>
    <xf numFmtId="0" fontId="8" fillId="2" borderId="15" xfId="2" applyFill="1" applyBorder="1" applyAlignment="1" applyProtection="1">
      <alignment horizontal="left" vertical="center"/>
    </xf>
    <xf numFmtId="0" fontId="0" fillId="2" borderId="11" xfId="0" applyFill="1" applyBorder="1"/>
    <xf numFmtId="0" fontId="0" fillId="2" borderId="15" xfId="0" applyFill="1" applyBorder="1"/>
    <xf numFmtId="0" fontId="18" fillId="2" borderId="0" xfId="0" applyFont="1" applyFill="1"/>
    <xf numFmtId="164" fontId="10" fillId="2" borderId="6" xfId="7" applyNumberFormat="1" applyFont="1" applyFill="1" applyBorder="1" applyAlignment="1">
      <alignment horizontal="right"/>
    </xf>
    <xf numFmtId="170" fontId="32" fillId="2" borderId="7" xfId="2" applyNumberFormat="1" applyFont="1" applyFill="1" applyBorder="1" applyAlignment="1" applyProtection="1">
      <alignment horizontal="center" vertical="justify"/>
    </xf>
    <xf numFmtId="0" fontId="16" fillId="2" borderId="0" xfId="0" applyFont="1" applyFill="1" applyAlignment="1">
      <alignment horizontal="left" indent="1"/>
    </xf>
    <xf numFmtId="0" fontId="16" fillId="2" borderId="7" xfId="0" applyFont="1" applyFill="1" applyBorder="1"/>
    <xf numFmtId="164" fontId="16" fillId="2" borderId="0" xfId="0" applyNumberFormat="1" applyFont="1" applyFill="1" applyAlignment="1">
      <alignment horizontal="right"/>
    </xf>
    <xf numFmtId="164" fontId="16" fillId="2" borderId="8" xfId="0" applyNumberFormat="1" applyFont="1" applyFill="1" applyBorder="1" applyAlignment="1">
      <alignment horizontal="right"/>
    </xf>
    <xf numFmtId="0" fontId="16" fillId="2" borderId="7" xfId="0" applyFont="1" applyFill="1" applyBorder="1" applyAlignment="1">
      <alignment vertical="center"/>
    </xf>
    <xf numFmtId="0" fontId="0" fillId="2" borderId="0" xfId="0" applyFill="1" applyAlignment="1">
      <alignment vertical="center"/>
    </xf>
    <xf numFmtId="164" fontId="16" fillId="2" borderId="0" xfId="0" applyNumberFormat="1" applyFont="1" applyFill="1" applyAlignment="1">
      <alignment horizontal="right" vertical="center"/>
    </xf>
    <xf numFmtId="164" fontId="16" fillId="2" borderId="8" xfId="0" applyNumberFormat="1" applyFont="1" applyFill="1" applyBorder="1" applyAlignment="1">
      <alignment horizontal="right" vertical="center"/>
    </xf>
    <xf numFmtId="0" fontId="16" fillId="2" borderId="0" xfId="0" applyFont="1" applyFill="1" applyAlignment="1">
      <alignment horizontal="left" vertical="center" indent="2"/>
    </xf>
    <xf numFmtId="0" fontId="16" fillId="2" borderId="7" xfId="0" applyFont="1" applyFill="1" applyBorder="1" applyAlignment="1">
      <alignment vertical="top"/>
    </xf>
    <xf numFmtId="0" fontId="10" fillId="2" borderId="15" xfId="4" applyFont="1" applyFill="1" applyBorder="1" applyAlignment="1">
      <alignment horizontal="right"/>
    </xf>
    <xf numFmtId="0" fontId="33" fillId="2" borderId="0" xfId="0" applyFont="1" applyFill="1"/>
    <xf numFmtId="0" fontId="33" fillId="2" borderId="11" xfId="0" applyFont="1" applyFill="1" applyBorder="1"/>
    <xf numFmtId="0" fontId="16" fillId="2" borderId="0" xfId="0" applyFont="1" applyFill="1"/>
    <xf numFmtId="0" fontId="10" fillId="2" borderId="0" xfId="4" applyFont="1" applyFill="1" applyAlignment="1">
      <alignment horizontal="right"/>
    </xf>
    <xf numFmtId="0" fontId="16" fillId="2" borderId="0" xfId="0" applyFont="1" applyFill="1" applyAlignment="1">
      <alignment horizontal="left"/>
    </xf>
    <xf numFmtId="9" fontId="0" fillId="2" borderId="0" xfId="5" applyFont="1" applyFill="1"/>
    <xf numFmtId="164" fontId="0" fillId="2" borderId="0" xfId="0" applyNumberFormat="1" applyFill="1"/>
    <xf numFmtId="0" fontId="16" fillId="2" borderId="0" xfId="0" applyFont="1" applyFill="1" applyAlignment="1">
      <alignment horizontal="left" indent="2"/>
    </xf>
    <xf numFmtId="0" fontId="16" fillId="2" borderId="0" xfId="0" applyFont="1" applyFill="1" applyAlignment="1">
      <alignment horizontal="left" vertical="center" wrapText="1" indent="2"/>
    </xf>
    <xf numFmtId="0" fontId="0" fillId="2" borderId="8" xfId="0" applyFill="1" applyBorder="1"/>
    <xf numFmtId="0" fontId="9" fillId="2" borderId="0" xfId="2" applyFont="1" applyFill="1" applyAlignment="1" applyProtection="1">
      <alignment horizontal="center" vertical="center"/>
    </xf>
    <xf numFmtId="0" fontId="6" fillId="2" borderId="0" xfId="4" applyFont="1" applyFill="1" applyAlignment="1">
      <alignment horizontal="center" vertical="center" wrapText="1"/>
    </xf>
  </cellXfs>
  <cellStyles count="15">
    <cellStyle name="Comma" xfId="1" builtinId="3"/>
    <cellStyle name="Comma 10 2" xfId="7" xr:uid="{84791057-0C9C-4EDE-A08C-8E9A1A2CA653}"/>
    <cellStyle name="Comma 10 2 7" xfId="13" xr:uid="{56F0F0E5-8924-4CB7-A51D-09CEC7A9BB3E}"/>
    <cellStyle name="Hyperlink" xfId="2" builtinId="8"/>
    <cellStyle name="Hyperlink 2 12" xfId="9" xr:uid="{3594CFFB-B3E2-41CB-B862-97AA0EB19C20}"/>
    <cellStyle name="Normal" xfId="0" builtinId="0"/>
    <cellStyle name="Normal 10 4" xfId="3" xr:uid="{8424311B-77B7-4504-A973-390244728B89}"/>
    <cellStyle name="Normal 211" xfId="11" xr:uid="{EB5B8372-A4E1-494D-B8DC-5E2526C6ED28}"/>
    <cellStyle name="Normal_Annex A_new format 1,2,4" xfId="6" xr:uid="{CBAD38F9-9DD8-423F-B7A0-96970A699EF7}"/>
    <cellStyle name="Normal_Autumn 2011 expenditure tables (linked)" xfId="8" xr:uid="{D873A6A9-8F0F-4898-A4F4-8C24542C8FB1}"/>
    <cellStyle name="Normal_Autumn 2011 expenditure tables (linked) 2" xfId="10" xr:uid="{79AB4F85-30FA-4EAA-A791-4B6C195FD767}"/>
    <cellStyle name="Normal_Autumn 2011 expenditure tables input sheets" xfId="4" xr:uid="{34C225CF-66B1-44B1-8C88-9A59EE11C3DC}"/>
    <cellStyle name="Normal_Autumn 2011 expenditure tables input sheets 3" xfId="12" xr:uid="{A783E920-8872-4A2B-BFB5-2568053ED5FD}"/>
    <cellStyle name="Normal_Great Britain benefits and tax credits" xfId="14" xr:uid="{55B5D8C3-C6B4-4E2E-B833-95302481915C}"/>
    <cellStyle name="Percent 10 2 2 2" xfId="5" xr:uid="{714CC879-FC24-408A-A5F6-1F218DADBA34}"/>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501739</xdr:rowOff>
    </xdr:to>
    <xdr:pic>
      <xdr:nvPicPr>
        <xdr:cNvPr id="2" name="DWP logo" descr="Department for Work and Pensions" title="Department for Work and Pensions">
          <a:extLst>
            <a:ext uri="{FF2B5EF4-FFF2-40B4-BE49-F238E27FC236}">
              <a16:creationId xmlns:a16="http://schemas.microsoft.com/office/drawing/2014/main" id="{F34B7775-17F3-4CBE-8B3F-AE5CCC2FB784}"/>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33511" y="271461"/>
          <a:ext cx="145891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obr.uk/efo/economic-and-fiscal-outlook-november-2025/" TargetMode="External"/><Relationship Id="rId2" Type="http://schemas.openxmlformats.org/officeDocument/2006/relationships/hyperlink" Target="https://www.gov.uk/government/publications/block-grant-transparency-july-2023" TargetMode="External"/><Relationship Id="rId1" Type="http://schemas.openxmlformats.org/officeDocument/2006/relationships/hyperlink" Target="https://www.gov.uk/government/collections/maternity-allowance-quarterly-statistics"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statistics/gdp-deflators-at-market-prices-and-money-gdp-november-2025-budget-2025" TargetMode="External"/><Relationship Id="rId4" Type="http://schemas.openxmlformats.org/officeDocument/2006/relationships/hyperlink" Target="https://obr.uk/efo/economic-and-fiscal-outlook-november-202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532A-1B16-4152-884C-570E97D82798}">
  <dimension ref="B1:D49"/>
  <sheetViews>
    <sheetView topLeftCell="A5" zoomScaleNormal="100" workbookViewId="0">
      <selection activeCell="B5" sqref="B5"/>
    </sheetView>
  </sheetViews>
  <sheetFormatPr defaultColWidth="9" defaultRowHeight="12.5" x14ac:dyDescent="0.25"/>
  <cols>
    <col min="1" max="1" width="7.17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3</v>
      </c>
    </row>
    <row r="7" spans="2:4" ht="30" customHeight="1" x14ac:dyDescent="0.35">
      <c r="B7" s="7" t="s">
        <v>4</v>
      </c>
      <c r="D7" s="8"/>
    </row>
    <row r="8" spans="2:4" ht="15.5" x14ac:dyDescent="0.35">
      <c r="B8" s="9" t="s">
        <v>5</v>
      </c>
      <c r="C8" s="10"/>
    </row>
    <row r="9" spans="2:4" ht="15.5" x14ac:dyDescent="0.35">
      <c r="B9" s="9" t="s">
        <v>6</v>
      </c>
      <c r="C9" s="10"/>
    </row>
    <row r="10" spans="2:4" ht="15.5" x14ac:dyDescent="0.35">
      <c r="B10" s="9" t="s">
        <v>7</v>
      </c>
      <c r="C10" s="10"/>
    </row>
    <row r="11" spans="2:4" ht="15.5" x14ac:dyDescent="0.35">
      <c r="B11" s="9" t="s">
        <v>8</v>
      </c>
      <c r="C11" s="10"/>
    </row>
    <row r="12" spans="2:4" ht="15.5" x14ac:dyDescent="0.35">
      <c r="B12" s="9" t="s">
        <v>9</v>
      </c>
      <c r="C12" s="10"/>
    </row>
    <row r="13" spans="2:4" ht="15.5" x14ac:dyDescent="0.35">
      <c r="B13" s="9" t="s">
        <v>10</v>
      </c>
      <c r="C13" s="10"/>
    </row>
    <row r="14" spans="2:4" ht="15.5" x14ac:dyDescent="0.35">
      <c r="B14" s="9" t="s">
        <v>11</v>
      </c>
      <c r="C14" s="10"/>
    </row>
    <row r="15" spans="2:4" ht="15.5" x14ac:dyDescent="0.35">
      <c r="B15" s="9" t="s">
        <v>12</v>
      </c>
      <c r="C15" s="10"/>
    </row>
    <row r="16" spans="2:4" ht="15.5" x14ac:dyDescent="0.35">
      <c r="B16" s="9" t="s">
        <v>13</v>
      </c>
      <c r="C16" s="10"/>
    </row>
    <row r="17" spans="2:4" ht="15.5" x14ac:dyDescent="0.35">
      <c r="B17" s="9" t="s">
        <v>14</v>
      </c>
      <c r="C17" s="10"/>
    </row>
    <row r="18" spans="2:4" ht="15.5" x14ac:dyDescent="0.35">
      <c r="B18" s="9" t="s">
        <v>15</v>
      </c>
      <c r="C18" s="10"/>
    </row>
    <row r="19" spans="2:4" ht="15.5" x14ac:dyDescent="0.35">
      <c r="B19" s="9" t="s">
        <v>16</v>
      </c>
      <c r="C19" s="10"/>
    </row>
    <row r="20" spans="2:4" ht="15.5" x14ac:dyDescent="0.35">
      <c r="B20" s="9" t="s">
        <v>17</v>
      </c>
      <c r="C20" s="10"/>
    </row>
    <row r="21" spans="2:4" ht="15.5" x14ac:dyDescent="0.35">
      <c r="B21" s="9" t="s">
        <v>18</v>
      </c>
      <c r="C21" s="10"/>
    </row>
    <row r="22" spans="2:4" ht="15.5" x14ac:dyDescent="0.35">
      <c r="B22" s="9" t="s">
        <v>19</v>
      </c>
      <c r="C22" s="10"/>
    </row>
    <row r="23" spans="2:4" ht="31" x14ac:dyDescent="0.35">
      <c r="B23" s="11" t="s">
        <v>20</v>
      </c>
      <c r="C23" s="10"/>
    </row>
    <row r="24" spans="2:4" ht="30" customHeight="1" x14ac:dyDescent="0.35">
      <c r="B24" s="12" t="s">
        <v>21</v>
      </c>
    </row>
    <row r="25" spans="2:4" ht="15.5" x14ac:dyDescent="0.35">
      <c r="B25" s="9" t="s">
        <v>22</v>
      </c>
      <c r="C25" s="10"/>
      <c r="D25" s="10"/>
    </row>
    <row r="26" spans="2:4" ht="15.5" x14ac:dyDescent="0.35">
      <c r="B26" s="9" t="s">
        <v>23</v>
      </c>
      <c r="C26" s="10"/>
      <c r="D26" s="10"/>
    </row>
    <row r="27" spans="2:4" ht="15.5" x14ac:dyDescent="0.35">
      <c r="B27" s="9" t="s">
        <v>24</v>
      </c>
      <c r="C27" s="10"/>
      <c r="D27" s="10"/>
    </row>
    <row r="28" spans="2:4" ht="15.5" x14ac:dyDescent="0.35">
      <c r="B28" s="9" t="s">
        <v>25</v>
      </c>
      <c r="C28" s="10"/>
      <c r="D28" s="10"/>
    </row>
    <row r="29" spans="2:4" ht="15.5" x14ac:dyDescent="0.35">
      <c r="B29" s="9" t="s">
        <v>27</v>
      </c>
      <c r="C29" s="10"/>
      <c r="D29" s="10"/>
    </row>
    <row r="30" spans="2:4" ht="15.5" x14ac:dyDescent="0.35">
      <c r="B30" s="9" t="s">
        <v>29</v>
      </c>
      <c r="C30" s="10"/>
      <c r="D30" s="10"/>
    </row>
    <row r="31" spans="2:4" ht="15.5" x14ac:dyDescent="0.35">
      <c r="B31" s="9" t="s">
        <v>31</v>
      </c>
      <c r="C31" s="10"/>
      <c r="D31" s="10"/>
    </row>
    <row r="32" spans="2:4" ht="15.5" x14ac:dyDescent="0.35">
      <c r="B32" s="9" t="s">
        <v>26</v>
      </c>
      <c r="C32" s="10"/>
      <c r="D32" s="10"/>
    </row>
    <row r="33" spans="2:4" ht="15.5" x14ac:dyDescent="0.35">
      <c r="B33" s="9" t="s">
        <v>28</v>
      </c>
      <c r="C33" s="10"/>
      <c r="D33" s="10"/>
    </row>
    <row r="34" spans="2:4" ht="15.5" x14ac:dyDescent="0.35">
      <c r="B34" s="9" t="s">
        <v>30</v>
      </c>
      <c r="C34" s="10"/>
    </row>
    <row r="35" spans="2:4" ht="15.5" x14ac:dyDescent="0.35">
      <c r="B35" s="9" t="s">
        <v>32</v>
      </c>
      <c r="C35" s="10"/>
    </row>
    <row r="36" spans="2:4" ht="15.5" x14ac:dyDescent="0.35">
      <c r="B36" s="9" t="s">
        <v>33</v>
      </c>
      <c r="C36" s="10"/>
    </row>
    <row r="37" spans="2:4" ht="15.5" x14ac:dyDescent="0.35">
      <c r="B37" s="9" t="s">
        <v>34</v>
      </c>
      <c r="C37" s="10"/>
    </row>
    <row r="38" spans="2:4" ht="15.5" x14ac:dyDescent="0.35">
      <c r="B38" s="9" t="s">
        <v>36</v>
      </c>
      <c r="C38" s="10"/>
    </row>
    <row r="39" spans="2:4" ht="15.5" x14ac:dyDescent="0.35">
      <c r="B39" s="9" t="s">
        <v>35</v>
      </c>
      <c r="C39" s="10"/>
    </row>
    <row r="40" spans="2:4" ht="15.5" x14ac:dyDescent="0.35">
      <c r="B40" s="9" t="s">
        <v>37</v>
      </c>
      <c r="C40" s="10"/>
    </row>
    <row r="41" spans="2:4" ht="15.5" x14ac:dyDescent="0.35">
      <c r="B41" s="9" t="s">
        <v>38</v>
      </c>
    </row>
    <row r="42" spans="2:4" ht="48.75" customHeight="1" x14ac:dyDescent="0.35">
      <c r="B42" s="6" t="s">
        <v>39</v>
      </c>
    </row>
    <row r="43" spans="2:4" ht="31.4" customHeight="1" x14ac:dyDescent="0.25">
      <c r="B43" s="13" t="s">
        <v>40</v>
      </c>
    </row>
    <row r="44" spans="2:4" ht="26.25" customHeight="1" x14ac:dyDescent="0.35">
      <c r="B44" s="6" t="s">
        <v>41</v>
      </c>
    </row>
    <row r="45" spans="2:4" ht="31.4" customHeight="1" x14ac:dyDescent="0.25">
      <c r="B45" s="13" t="s">
        <v>42</v>
      </c>
    </row>
    <row r="46" spans="2:4" ht="15.5" x14ac:dyDescent="0.35">
      <c r="B46" s="6" t="s">
        <v>43</v>
      </c>
    </row>
    <row r="47" spans="2:4" ht="18" customHeight="1" x14ac:dyDescent="0.35">
      <c r="B47" s="9" t="s">
        <v>44</v>
      </c>
    </row>
    <row r="48" spans="2:4" ht="41.25" customHeight="1" x14ac:dyDescent="0.35">
      <c r="B48" s="5" t="s">
        <v>45</v>
      </c>
    </row>
    <row r="49" spans="2:2" ht="41.25" customHeight="1" thickBot="1" x14ac:dyDescent="0.3">
      <c r="B49" s="14" t="s">
        <v>46</v>
      </c>
    </row>
  </sheetData>
  <hyperlinks>
    <hyperlink ref="B8" location="Notes!A1" display="Notes" xr:uid="{9F5229A4-BF8C-4C80-95CE-8FB8D4EC8C3C}"/>
    <hyperlink ref="B10" location="'GB welfare'!A1" display="GB welfare" xr:uid="{41CD67CA-B9BA-4193-A820-10614AB9A8ED}"/>
    <hyperlink ref="B11" location="'Benefit summary table'!A1" display="Benefit summary table: Benefit expenditure 1948/49 to 2024/25. " xr:uid="{35BB1EC5-D1B6-4CFA-9950-D32D73158F2E}"/>
    <hyperlink ref="B12" location="'Table 1a'!A1" display="Table 1a: Benefit expenditure by benefit 1948/49 to 2028/29 nominal terms. " xr:uid="{5D6BBA2D-B1F5-416C-955D-7D1688032853}"/>
    <hyperlink ref="B13" location="'Table 1b'!A1" display="Table 1b: Benefit expenditure by benefit 1948/49 to 2028/29 real terms prices. " xr:uid="{7C144547-AA5D-4733-822A-4B378FC9CF10}"/>
    <hyperlink ref="B14" location="'Table 1c'!A1" display="Table 1c: Caseloads by benefit" xr:uid="{BF36690B-89D9-441D-ADBD-8D6B2AB23BDB}"/>
    <hyperlink ref="B15" location="'Table 2a'!A1" display="Table 2a: Benefit expenditure by age group, 1978/79 to 2028/29 nominal terms." xr:uid="{2B12C4D3-C051-4192-AEFF-880E39FE6862}"/>
    <hyperlink ref="B16" location="'Table 2b'!A1" display="Table 2b: Benefit expenditure by age group, 1978/79 to 2028/29 real terms prices." xr:uid="{53A8BD1F-53B7-4A12-B5FC-FDA73995F713}"/>
    <hyperlink ref="B17" location="'Table 2c'!A1" display="Table 2c: Caseloads by age group" xr:uid="{1D61E69D-EDC7-4659-B06D-4BC846AEC0FE}"/>
    <hyperlink ref="B18" location="'Table 3a'!A1" display="Table 3a: Income-related benefit expenditure, by claimant group and selected components, nominal terms." xr:uid="{36E47CFB-0D18-4D83-8F0D-DB672B44DEEA}"/>
    <hyperlink ref="B19" location="'Table 3b'!A1" display="Table 3b: Income-related benefit expenditure, by claimant group and selected components, real terms prices. " xr:uid="{A7FE1BDF-92CE-4C72-821C-3E3333F1517E}"/>
    <hyperlink ref="B20" location="'Table 3c'!A1" display="Table 3c: Caseloads by claimant group and selected components" xr:uid="{36471DE9-8FC1-4834-8D55-6B80A2CA1756}"/>
    <hyperlink ref="B25" location="'Non-DWP welfare'!A1" display="Non-DWP welfare" xr:uid="{63684484-7EA4-434B-A295-3EEBA7506B5F}"/>
    <hyperlink ref="B26" location="'Bereavement benefits'!A1" display="Bereavement benefits" xr:uid="{2E7C429F-679B-40B6-8E2B-1C245DD9D654}"/>
    <hyperlink ref="B27" location="'Carers Allowance'!A1" display="Carer’s Allowance" xr:uid="{0CB90845-DD12-4917-94D3-E48EA59477FE}"/>
    <hyperlink ref="B32" location="'Council Tax Benefit'!A1" display="Council Tax Benefit" xr:uid="{F7BC8343-3966-49C8-8C65-18CED44B4391}"/>
    <hyperlink ref="B33" location="'Housing benefits'!A1" display="Housing Benefit" xr:uid="{9DA3E2AF-CC3A-492A-B1E5-36377F79F660}"/>
    <hyperlink ref="B34" location="'Income Support'!A1" display="Income Support" xr:uid="{F92B401D-6163-4018-8A66-FE72218899A9}"/>
    <hyperlink ref="B36" location="'New Deal &amp; Emp prog allowances'!A1" display="New Deal and Employment programme allowances" xr:uid="{37C92652-50D3-47AF-8F98-DE6674A3BBB5}"/>
    <hyperlink ref="B37" location="'Pension Credit'!A1" display="Pension Credit" xr:uid="{B836E3E0-F321-40A7-BA80-7AB8DBFC405A}"/>
    <hyperlink ref="B39" location="'Social Fund'!A1" display="Social Fund" xr:uid="{459AEB63-3A12-4299-988A-3D3E3730CC85}"/>
    <hyperlink ref="B40" location="'Unemployment benefits'!A1" display="Unemployment benefits" xr:uid="{B7254E9A-62A3-44F1-A119-4426EE36A6CC}"/>
    <hyperlink ref="B47" r:id="rId1" xr:uid="{089C7009-94F4-4357-A000-2474693F2705}"/>
    <hyperlink ref="B9" location="'UK welfare '!A1" display="UK welfare" xr:uid="{FE5BC021-19C9-4F3F-A418-87B5A69EF9AE}"/>
    <hyperlink ref="B21" location="'Table 4'!A1" display="Table 4: Benefit expenditure to support disabled people and people with health conditions" xr:uid="{368D6C89-B93A-471A-A176-ECF14660EA78}"/>
    <hyperlink ref="B35" location="'Maternity benefits'!A1" display="Maternity benefits" xr:uid="{E429983A-D7CB-463E-B4BB-F2773BF702AD}"/>
    <hyperlink ref="B41" location="'Universal Credit and equivalent'!A1" display="Universal Credit and equivalent" xr:uid="{F8ACDC6E-9D85-4064-BD30-D41597BAA4FE}"/>
    <hyperlink ref="B28" location="'Cost of Living'!A1" display="Cost of Living " xr:uid="{1B41EFDB-C6CF-45F7-80DA-10A0E61B382D}"/>
    <hyperlink ref="B22" location="'Table 4 (i)'!A1" display="Table 4. (i): Benefit expenditure to support disabled people and people with health conditions (DWP Coverage)" xr:uid="{7F3D1C2D-CECC-4234-8B4E-E50BCDFC8580}"/>
    <hyperlink ref="B23" location="'Table 4 (ii)'!A1" display="Table 4.(ii): Benefit expenditure to support disabled people and people with health conditions, by age group (GB Coverage for Reserved Benefits, England &amp; Wales Coverage for Devolved Benefits)" xr:uid="{8F518C9A-FC17-4F12-A2B8-C8368076BD19}"/>
    <hyperlink ref="B43" r:id="rId2" display="https://www.gov.uk/government/organisations/department-for-work-pensions" xr:uid="{CBDFF780-8FAA-4820-B03E-32509214776C}"/>
    <hyperlink ref="B45" r:id="rId3" display="https://twitter.com/DWPgovuk?ref_src=twsrc%5Egoogle%7Ctwcamp%5Eserp%7Ctwgr%5Eauthor" xr:uid="{747568DD-0CC9-4327-B5D4-D764A452F4FC}"/>
    <hyperlink ref="B49" r:id="rId4" display="https://www.gov.uk/government/organisations/department-for-work-pensions/about/media-enquiries" xr:uid="{CC6FD13F-300E-4254-B02B-ADF9C17414C4}"/>
    <hyperlink ref="B29" location="'Disability benefits'!A1" display="Disability benefits" xr:uid="{5EBAEF06-8B0C-44FB-A92D-EB23F239E264}"/>
    <hyperlink ref="B30" location="'Incapacity benefits'!A1" display="Incapacity benefits" xr:uid="{45DAE3FD-7BBF-40F2-BAFC-4CDB148C9EC2}"/>
    <hyperlink ref="B31" location="'Industrial injuries benefits'!A1" display="Industrial injuries benefits" xr:uid="{709E9A39-7753-4E24-B51F-BB6CE641BD79}"/>
    <hyperlink ref="B38" location="'State Pension'!A1" display="State Pension" xr:uid="{6EFDAF0F-EC47-4A93-BFB2-862639E4911B}"/>
  </hyperlinks>
  <pageMargins left="0.7" right="0.7" top="0.75" bottom="0.75" header="0.3" footer="0.3"/>
  <pageSetup orientation="portrait" r:id="rId5"/>
  <headerFooter>
    <oddHeader>&amp;C&amp;"Calibri"&amp;12&amp;K000000 Official - DWP Use Only&amp;1#_x000D_</oddHeader>
    <oddFooter>&amp;C_x000D_&amp;1#&amp;"Calibri"&amp;12&amp;K000000 Official - DWP Use Only</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D397-0013-4D8C-A4BD-2F9428DF479D}">
  <dimension ref="A1:CK159"/>
  <sheetViews>
    <sheetView topLeftCell="A120" zoomScale="85" zoomScaleNormal="85" workbookViewId="0">
      <pane xSplit="2" topLeftCell="BP1" activePane="topRight" state="frozen"/>
      <selection activeCell="B8" sqref="B8"/>
      <selection pane="topRight" activeCell="A120" sqref="A1:XFD1048576"/>
    </sheetView>
  </sheetViews>
  <sheetFormatPr defaultColWidth="9" defaultRowHeight="15.5" x14ac:dyDescent="0.35"/>
  <cols>
    <col min="1" max="1" width="23" style="191" bestFit="1" customWidth="1"/>
    <col min="2" max="2" width="75.54296875" style="52" customWidth="1"/>
    <col min="3" max="3" width="25.54296875" style="52" customWidth="1"/>
    <col min="4" max="75" width="12.54296875" style="67" customWidth="1"/>
    <col min="76" max="84" width="12.54296875" style="52" customWidth="1"/>
    <col min="85" max="86" width="10.54296875" style="52" bestFit="1" customWidth="1"/>
    <col min="87" max="16384" width="9" style="52"/>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5">
      <c r="A2" s="46" t="s">
        <v>221</v>
      </c>
      <c r="B2" s="47" t="s">
        <v>522</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458</v>
      </c>
      <c r="C3" s="169"/>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8"/>
      <c r="B4" s="59"/>
      <c r="C4" s="170"/>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6" ht="27" customHeight="1" x14ac:dyDescent="0.35">
      <c r="A5" s="190"/>
      <c r="B5" s="123" t="s">
        <v>479</v>
      </c>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9"/>
    </row>
    <row r="6" spans="1:86" ht="24" customHeight="1" x14ac:dyDescent="0.35">
      <c r="A6" s="190"/>
      <c r="B6" s="52" t="s">
        <v>376</v>
      </c>
      <c r="C6" s="270" t="s">
        <v>374</v>
      </c>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v>184.38332067922573</v>
      </c>
      <c r="AI6" s="188">
        <v>181.81768203801244</v>
      </c>
      <c r="AJ6" s="188">
        <v>183.71276454095263</v>
      </c>
      <c r="AK6" s="188">
        <v>192.48737902548737</v>
      </c>
      <c r="AL6" s="188">
        <v>208.29585699803633</v>
      </c>
      <c r="AM6" s="188">
        <v>219.16885283044166</v>
      </c>
      <c r="AN6" s="188">
        <v>225.13746797222325</v>
      </c>
      <c r="AO6" s="188">
        <v>243.40959790754636</v>
      </c>
      <c r="AP6" s="188">
        <v>253.54486019457164</v>
      </c>
      <c r="AQ6" s="188">
        <v>268.08489730138933</v>
      </c>
      <c r="AR6" s="188">
        <v>271.43848960268645</v>
      </c>
      <c r="AS6" s="188">
        <v>273.9020429015344</v>
      </c>
      <c r="AT6" s="188">
        <v>297.1908154036314</v>
      </c>
      <c r="AU6" s="188">
        <v>342.40374672826903</v>
      </c>
      <c r="AV6" s="188">
        <v>0</v>
      </c>
      <c r="AW6" s="188">
        <v>0</v>
      </c>
      <c r="AX6" s="188">
        <v>0</v>
      </c>
      <c r="AY6" s="188">
        <v>0</v>
      </c>
      <c r="AZ6" s="188">
        <v>0</v>
      </c>
      <c r="BA6" s="188">
        <v>0</v>
      </c>
      <c r="BB6" s="188">
        <v>0</v>
      </c>
      <c r="BC6" s="188">
        <v>0</v>
      </c>
      <c r="BD6" s="188">
        <v>0</v>
      </c>
      <c r="BE6" s="188">
        <v>0</v>
      </c>
      <c r="BF6" s="188">
        <v>0</v>
      </c>
      <c r="BG6" s="188">
        <v>0</v>
      </c>
      <c r="BH6" s="188">
        <v>0</v>
      </c>
      <c r="BI6" s="188">
        <v>0</v>
      </c>
      <c r="BJ6" s="188">
        <v>0</v>
      </c>
      <c r="BK6" s="188">
        <v>0</v>
      </c>
      <c r="BL6" s="188">
        <v>0</v>
      </c>
      <c r="BM6" s="188">
        <v>0</v>
      </c>
      <c r="BN6" s="188">
        <v>0</v>
      </c>
      <c r="BO6" s="188">
        <v>0</v>
      </c>
      <c r="BP6" s="188">
        <v>0</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9">
        <v>0</v>
      </c>
    </row>
    <row r="7" spans="1:86" x14ac:dyDescent="0.35">
      <c r="A7" s="190"/>
      <c r="B7" s="52" t="s">
        <v>480</v>
      </c>
      <c r="C7" s="270" t="s">
        <v>374</v>
      </c>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v>11388.367511633609</v>
      </c>
      <c r="AI7" s="188">
        <v>15336.81919154547</v>
      </c>
      <c r="AJ7" s="188">
        <v>13675.26470821058</v>
      </c>
      <c r="AK7" s="188">
        <v>14196.040534729891</v>
      </c>
      <c r="AL7" s="188">
        <v>14383.56039945972</v>
      </c>
      <c r="AM7" s="188">
        <v>14989.476861314055</v>
      </c>
      <c r="AN7" s="188">
        <v>15202.365432956562</v>
      </c>
      <c r="AO7" s="188">
        <v>15092.778791768213</v>
      </c>
      <c r="AP7" s="188">
        <v>14689.545912163705</v>
      </c>
      <c r="AQ7" s="188">
        <v>14176.891303591668</v>
      </c>
      <c r="AR7" s="188">
        <v>13087.630112007499</v>
      </c>
      <c r="AS7" s="188">
        <v>12219.925793355682</v>
      </c>
      <c r="AT7" s="188">
        <v>11471.177570568905</v>
      </c>
      <c r="AU7" s="188">
        <v>12207.647513175089</v>
      </c>
      <c r="AV7" s="188">
        <v>13008.654108618859</v>
      </c>
      <c r="AW7" s="188">
        <v>13452.339805236752</v>
      </c>
      <c r="AX7" s="188">
        <v>13383.904939699969</v>
      </c>
      <c r="AY7" s="188">
        <v>13456.542511723168</v>
      </c>
      <c r="AZ7" s="188">
        <v>13602.47073069267</v>
      </c>
      <c r="BA7" s="188">
        <v>13854.449214939243</v>
      </c>
      <c r="BB7" s="188">
        <v>14060.851580186873</v>
      </c>
      <c r="BC7" s="188">
        <v>15770.921687646891</v>
      </c>
      <c r="BD7" s="188">
        <v>16341.534946182161</v>
      </c>
      <c r="BE7" s="188">
        <v>16271.362709212486</v>
      </c>
      <c r="BF7" s="188">
        <v>16215.214457439197</v>
      </c>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9"/>
    </row>
    <row r="8" spans="1:86" x14ac:dyDescent="0.35">
      <c r="A8" s="190"/>
      <c r="B8" s="52" t="s">
        <v>385</v>
      </c>
      <c r="C8" s="270" t="s">
        <v>374</v>
      </c>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0</v>
      </c>
      <c r="BH8" s="188">
        <v>0</v>
      </c>
      <c r="BI8" s="188">
        <v>0</v>
      </c>
      <c r="BJ8" s="188">
        <v>0</v>
      </c>
      <c r="BK8" s="188">
        <v>0</v>
      </c>
      <c r="BL8" s="188">
        <v>0</v>
      </c>
      <c r="BM8" s="188">
        <v>0</v>
      </c>
      <c r="BN8" s="188">
        <v>0</v>
      </c>
      <c r="BO8" s="188">
        <v>0</v>
      </c>
      <c r="BP8" s="188">
        <v>0</v>
      </c>
      <c r="BQ8" s="188">
        <v>0</v>
      </c>
      <c r="BR8" s="188">
        <v>0</v>
      </c>
      <c r="BS8" s="188">
        <v>0</v>
      </c>
      <c r="BT8" s="188">
        <v>0</v>
      </c>
      <c r="BU8" s="188">
        <v>0</v>
      </c>
      <c r="BV8" s="188">
        <v>0</v>
      </c>
      <c r="BW8" s="188">
        <v>0</v>
      </c>
      <c r="BX8" s="188">
        <v>0</v>
      </c>
      <c r="BY8" s="188">
        <v>0</v>
      </c>
      <c r="BZ8" s="188">
        <v>117.3825591751751</v>
      </c>
      <c r="CA8" s="188">
        <v>127.32682487161922</v>
      </c>
      <c r="CB8" s="188">
        <v>0.30521673919050613</v>
      </c>
      <c r="CC8" s="188">
        <v>4.2311577669902914E-2</v>
      </c>
      <c r="CD8" s="188">
        <v>0</v>
      </c>
      <c r="CE8" s="188">
        <v>0</v>
      </c>
      <c r="CF8" s="188">
        <v>0</v>
      </c>
      <c r="CG8" s="188">
        <v>0</v>
      </c>
      <c r="CH8" s="189">
        <v>0</v>
      </c>
    </row>
    <row r="9" spans="1:86" x14ac:dyDescent="0.35">
      <c r="A9" s="190"/>
      <c r="B9" s="52" t="s">
        <v>387</v>
      </c>
      <c r="C9" s="270" t="s">
        <v>374</v>
      </c>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v>0</v>
      </c>
      <c r="AI9" s="188">
        <v>0</v>
      </c>
      <c r="AJ9" s="188">
        <v>0</v>
      </c>
      <c r="AK9" s="188">
        <v>0</v>
      </c>
      <c r="AL9" s="188">
        <v>0</v>
      </c>
      <c r="AM9" s="188">
        <v>0</v>
      </c>
      <c r="AN9" s="188">
        <v>0</v>
      </c>
      <c r="AO9" s="188">
        <v>0</v>
      </c>
      <c r="AP9" s="188">
        <v>0</v>
      </c>
      <c r="AQ9" s="188">
        <v>0</v>
      </c>
      <c r="AR9" s="188">
        <v>0</v>
      </c>
      <c r="AS9" s="188">
        <v>0</v>
      </c>
      <c r="AT9" s="188">
        <v>0</v>
      </c>
      <c r="AU9" s="188">
        <v>0</v>
      </c>
      <c r="AV9" s="188">
        <v>505.80802410827567</v>
      </c>
      <c r="AW9" s="188">
        <v>690.97245709708761</v>
      </c>
      <c r="AX9" s="188">
        <v>763.14361414273912</v>
      </c>
      <c r="AY9" s="188">
        <v>886.11553035900192</v>
      </c>
      <c r="AZ9" s="188">
        <v>868.6269141519723</v>
      </c>
      <c r="BA9" s="188">
        <v>955.02060988760513</v>
      </c>
      <c r="BB9" s="188">
        <v>1018.8318197421258</v>
      </c>
      <c r="BC9" s="188">
        <v>1078.3288875217813</v>
      </c>
      <c r="BD9" s="188">
        <v>1145.5376009039462</v>
      </c>
      <c r="BE9" s="188">
        <v>1246.2196558946418</v>
      </c>
      <c r="BF9" s="188">
        <v>1381.731665239038</v>
      </c>
      <c r="BG9" s="188">
        <v>1404.0583775700868</v>
      </c>
      <c r="BH9" s="188">
        <v>1446.8861417705348</v>
      </c>
      <c r="BI9" s="188">
        <v>1544.714094474964</v>
      </c>
      <c r="BJ9" s="188">
        <v>1579.0675017184749</v>
      </c>
      <c r="BK9" s="188">
        <v>1655.6662280129185</v>
      </c>
      <c r="BL9" s="188">
        <v>1697.6628729414688</v>
      </c>
      <c r="BM9" s="188">
        <v>1806.5580026426005</v>
      </c>
      <c r="BN9" s="188">
        <v>1818.2135414350644</v>
      </c>
      <c r="BO9" s="188">
        <v>1918.0956288177538</v>
      </c>
      <c r="BP9" s="188">
        <v>1994.2818364611237</v>
      </c>
      <c r="BQ9" s="188">
        <v>2055.8495152333126</v>
      </c>
      <c r="BR9" s="188">
        <v>2378.9324966517711</v>
      </c>
      <c r="BS9" s="188">
        <v>2524.047236750002</v>
      </c>
      <c r="BT9" s="188">
        <v>2558.4146272869934</v>
      </c>
      <c r="BU9" s="188">
        <v>2617.1343922953947</v>
      </c>
      <c r="BV9" s="188">
        <v>2752.8836216233663</v>
      </c>
      <c r="BW9" s="188">
        <v>2917.4087333750676</v>
      </c>
      <c r="BX9" s="188">
        <v>2707.765718245802</v>
      </c>
      <c r="BY9" s="188">
        <v>2942.7777522247038</v>
      </c>
      <c r="BZ9" s="188">
        <v>3196.2817774009518</v>
      </c>
      <c r="CA9" s="188">
        <v>3891.1555878187983</v>
      </c>
      <c r="CB9" s="188">
        <v>4697.2237789139172</v>
      </c>
      <c r="CC9" s="188">
        <v>5166.4093020474074</v>
      </c>
      <c r="CD9" s="188">
        <v>5697.6321070262202</v>
      </c>
      <c r="CE9" s="188">
        <v>6159.7482953971594</v>
      </c>
      <c r="CF9" s="188">
        <v>6536.005247865276</v>
      </c>
      <c r="CG9" s="188">
        <v>6886.1011227050312</v>
      </c>
      <c r="CH9" s="189">
        <v>7211.5870997106458</v>
      </c>
    </row>
    <row r="10" spans="1:86" x14ac:dyDescent="0.35">
      <c r="A10" s="190"/>
      <c r="B10" s="52" t="s">
        <v>481</v>
      </c>
      <c r="C10" s="270" t="s">
        <v>384</v>
      </c>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1.4281130991486646</v>
      </c>
      <c r="AW10" s="188">
        <v>3.4457882076620434</v>
      </c>
      <c r="AX10" s="188">
        <v>5.3824089409021152</v>
      </c>
      <c r="AY10" s="188">
        <v>8.2444579215866067</v>
      </c>
      <c r="AZ10" s="188">
        <v>14.472397278825316</v>
      </c>
      <c r="BA10" s="188">
        <v>18.170966051348216</v>
      </c>
      <c r="BB10" s="188">
        <v>20.823822957664124</v>
      </c>
      <c r="BC10" s="188">
        <v>17.813036114159676</v>
      </c>
      <c r="BD10" s="188">
        <v>0</v>
      </c>
      <c r="BE10" s="188">
        <v>0</v>
      </c>
      <c r="BF10" s="188">
        <v>0</v>
      </c>
      <c r="BG10" s="188">
        <v>0</v>
      </c>
      <c r="BH10" s="188">
        <v>0</v>
      </c>
      <c r="BI10" s="188">
        <v>0</v>
      </c>
      <c r="BJ10" s="188">
        <v>0</v>
      </c>
      <c r="BK10" s="188">
        <v>0</v>
      </c>
      <c r="BL10" s="188">
        <v>0</v>
      </c>
      <c r="BM10" s="188">
        <v>0</v>
      </c>
      <c r="BN10" s="188">
        <v>0</v>
      </c>
      <c r="BO10" s="188">
        <v>0</v>
      </c>
      <c r="BP10" s="188">
        <v>0</v>
      </c>
      <c r="BQ10" s="188">
        <v>0</v>
      </c>
      <c r="BR10" s="188">
        <v>0</v>
      </c>
      <c r="BS10" s="188">
        <v>0</v>
      </c>
      <c r="BT10" s="188">
        <v>0</v>
      </c>
      <c r="BU10" s="188">
        <v>0</v>
      </c>
      <c r="BV10" s="188">
        <v>0</v>
      </c>
      <c r="BW10" s="188">
        <v>0</v>
      </c>
      <c r="BX10" s="188">
        <v>0</v>
      </c>
      <c r="BY10" s="188">
        <v>0</v>
      </c>
      <c r="BZ10" s="188">
        <v>0</v>
      </c>
      <c r="CA10" s="188">
        <v>0</v>
      </c>
      <c r="CB10" s="188">
        <v>0</v>
      </c>
      <c r="CC10" s="188">
        <v>0</v>
      </c>
      <c r="CD10" s="188">
        <v>0</v>
      </c>
      <c r="CE10" s="188">
        <v>0</v>
      </c>
      <c r="CF10" s="188">
        <v>0</v>
      </c>
      <c r="CG10" s="188">
        <v>0</v>
      </c>
      <c r="CH10" s="189">
        <v>0</v>
      </c>
    </row>
    <row r="11" spans="1:86" x14ac:dyDescent="0.35">
      <c r="A11" s="190"/>
      <c r="B11" s="74" t="s">
        <v>393</v>
      </c>
      <c r="C11" s="270" t="s">
        <v>384</v>
      </c>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v>91.917471174765637</v>
      </c>
      <c r="AI11" s="188">
        <v>87.432477723732731</v>
      </c>
      <c r="AJ11" s="188">
        <v>112.48498456591444</v>
      </c>
      <c r="AK11" s="188">
        <v>157.50917038164738</v>
      </c>
      <c r="AL11" s="188">
        <v>205.87202107357916</v>
      </c>
      <c r="AM11" s="188">
        <v>254.15784511121419</v>
      </c>
      <c r="AN11" s="188">
        <v>244.82174905398853</v>
      </c>
      <c r="AO11" s="188">
        <v>239.15782965894866</v>
      </c>
      <c r="AP11" s="188">
        <v>284.62372488206051</v>
      </c>
      <c r="AQ11" s="188">
        <v>301.21883441874741</v>
      </c>
      <c r="AR11" s="188">
        <v>598.65629466319217</v>
      </c>
      <c r="AS11" s="188">
        <v>635.2098069639286</v>
      </c>
      <c r="AT11" s="188">
        <v>692.09642438608546</v>
      </c>
      <c r="AU11" s="188">
        <v>841.63014926300116</v>
      </c>
      <c r="AV11" s="188">
        <v>1127.3521720027959</v>
      </c>
      <c r="AW11" s="188">
        <v>1358.6808486563887</v>
      </c>
      <c r="AX11" s="188">
        <v>1559.5365197649094</v>
      </c>
      <c r="AY11" s="188">
        <v>1759.0322972421973</v>
      </c>
      <c r="AZ11" s="188">
        <v>1987.7645492634033</v>
      </c>
      <c r="BA11" s="188">
        <v>2187.5897666496962</v>
      </c>
      <c r="BB11" s="188">
        <v>2238.4151998512398</v>
      </c>
      <c r="BC11" s="188">
        <v>1814.4320065255233</v>
      </c>
      <c r="BD11" s="188">
        <v>1.6222180962844917</v>
      </c>
      <c r="BE11" s="188">
        <v>0</v>
      </c>
      <c r="BF11" s="188">
        <v>0</v>
      </c>
      <c r="BG11" s="188">
        <v>7.5789837387710862E-2</v>
      </c>
      <c r="BH11" s="188">
        <v>0</v>
      </c>
      <c r="BI11" s="188">
        <v>0</v>
      </c>
      <c r="BJ11" s="188">
        <v>0</v>
      </c>
      <c r="BK11" s="188">
        <v>0</v>
      </c>
      <c r="BL11" s="188">
        <v>0</v>
      </c>
      <c r="BM11" s="188">
        <v>0</v>
      </c>
      <c r="BN11" s="188">
        <v>0</v>
      </c>
      <c r="BO11" s="188">
        <v>0</v>
      </c>
      <c r="BP11" s="188">
        <v>0</v>
      </c>
      <c r="BQ11" s="188">
        <v>0</v>
      </c>
      <c r="BR11" s="188">
        <v>0</v>
      </c>
      <c r="BS11" s="188">
        <v>0</v>
      </c>
      <c r="BT11" s="188">
        <v>0</v>
      </c>
      <c r="BU11" s="188">
        <v>0</v>
      </c>
      <c r="BV11" s="188">
        <v>0</v>
      </c>
      <c r="BW11" s="188">
        <v>0</v>
      </c>
      <c r="BX11" s="188">
        <v>0</v>
      </c>
      <c r="BY11" s="188">
        <v>0</v>
      </c>
      <c r="BZ11" s="188">
        <v>0</v>
      </c>
      <c r="CA11" s="188">
        <v>0</v>
      </c>
      <c r="CB11" s="188">
        <v>0</v>
      </c>
      <c r="CC11" s="188">
        <v>0</v>
      </c>
      <c r="CD11" s="188">
        <v>0</v>
      </c>
      <c r="CE11" s="188">
        <v>0</v>
      </c>
      <c r="CF11" s="188">
        <v>0</v>
      </c>
      <c r="CG11" s="188">
        <v>0</v>
      </c>
      <c r="CH11" s="189">
        <v>0</v>
      </c>
    </row>
    <row r="12" spans="1:86" ht="24.75" customHeight="1" x14ac:dyDescent="0.35">
      <c r="A12" s="190"/>
      <c r="B12" s="74" t="s">
        <v>396</v>
      </c>
      <c r="C12" s="270" t="s">
        <v>378</v>
      </c>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v>12.667817031850509</v>
      </c>
      <c r="AI12" s="188">
        <v>10.838741478124007</v>
      </c>
      <c r="AJ12" s="188">
        <v>9.1016736826692703</v>
      </c>
      <c r="AK12" s="188">
        <v>8.2343622591240671</v>
      </c>
      <c r="AL12" s="188">
        <v>7.6691870964861213</v>
      </c>
      <c r="AM12" s="188">
        <v>7.3208678199336044</v>
      </c>
      <c r="AN12" s="188">
        <v>6.9164537911540309</v>
      </c>
      <c r="AO12" s="188">
        <v>3.2796129491021757</v>
      </c>
      <c r="AP12" s="188">
        <v>6.3031735302139911</v>
      </c>
      <c r="AQ12" s="188">
        <v>4.2707570813397275</v>
      </c>
      <c r="AR12" s="188">
        <v>3.7698601907024423</v>
      </c>
      <c r="AS12" s="188">
        <v>3.4955961883258206</v>
      </c>
      <c r="AT12" s="188">
        <v>3.6915259115119929</v>
      </c>
      <c r="AU12" s="188">
        <v>3.302495410812837</v>
      </c>
      <c r="AV12" s="188">
        <v>4.3703203744750434</v>
      </c>
      <c r="AW12" s="188">
        <v>2.1247025823576671</v>
      </c>
      <c r="AX12" s="188">
        <v>2.0900288083253149</v>
      </c>
      <c r="AY12" s="188">
        <v>3.4865891568978125</v>
      </c>
      <c r="AZ12" s="188">
        <v>2.9315961087681717</v>
      </c>
      <c r="BA12" s="188">
        <v>3.0725670647680317</v>
      </c>
      <c r="BB12" s="188">
        <v>3.4251278875276676</v>
      </c>
      <c r="BC12" s="188">
        <v>2.587443256432683</v>
      </c>
      <c r="BD12" s="188">
        <v>2.7400872380542505</v>
      </c>
      <c r="BE12" s="188">
        <v>2.9904553240138854</v>
      </c>
      <c r="BF12" s="188">
        <v>2.9017586037741752</v>
      </c>
      <c r="BG12" s="188">
        <v>0</v>
      </c>
      <c r="BH12" s="188">
        <v>0</v>
      </c>
      <c r="BI12" s="188">
        <v>0</v>
      </c>
      <c r="BJ12" s="188">
        <v>0</v>
      </c>
      <c r="BK12" s="188">
        <v>0</v>
      </c>
      <c r="BL12" s="188">
        <v>0</v>
      </c>
      <c r="BM12" s="188">
        <v>0</v>
      </c>
      <c r="BN12" s="188">
        <v>0</v>
      </c>
      <c r="BO12" s="188">
        <v>0</v>
      </c>
      <c r="BP12" s="188">
        <v>0</v>
      </c>
      <c r="BQ12" s="188">
        <v>0</v>
      </c>
      <c r="BR12" s="188">
        <v>0</v>
      </c>
      <c r="BS12" s="188">
        <v>0</v>
      </c>
      <c r="BT12" s="188">
        <v>0</v>
      </c>
      <c r="BU12" s="188">
        <v>0</v>
      </c>
      <c r="BV12" s="188">
        <v>0</v>
      </c>
      <c r="BW12" s="188">
        <v>0</v>
      </c>
      <c r="BX12" s="188">
        <v>0</v>
      </c>
      <c r="BY12" s="188">
        <v>0</v>
      </c>
      <c r="BZ12" s="188">
        <v>0</v>
      </c>
      <c r="CA12" s="188">
        <v>0</v>
      </c>
      <c r="CB12" s="188">
        <v>0</v>
      </c>
      <c r="CC12" s="188">
        <v>0</v>
      </c>
      <c r="CD12" s="188">
        <v>0</v>
      </c>
      <c r="CE12" s="188">
        <v>0</v>
      </c>
      <c r="CF12" s="188">
        <v>0</v>
      </c>
      <c r="CG12" s="188">
        <v>0</v>
      </c>
      <c r="CH12" s="189">
        <v>0</v>
      </c>
    </row>
    <row r="13" spans="1:86" x14ac:dyDescent="0.35">
      <c r="A13" s="190"/>
      <c r="B13" s="52" t="s">
        <v>482</v>
      </c>
      <c r="C13" s="270" t="s">
        <v>384</v>
      </c>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v>1821.0383726415096</v>
      </c>
      <c r="AI13" s="188">
        <v>1637.0859840889073</v>
      </c>
      <c r="AJ13" s="188">
        <v>1801.6109834724905</v>
      </c>
      <c r="AK13" s="188">
        <v>2323.5909951687368</v>
      </c>
      <c r="AL13" s="188">
        <v>2896.907372322034</v>
      </c>
      <c r="AM13" s="188">
        <v>3232.0261159874831</v>
      </c>
      <c r="AN13" s="188">
        <v>3530.0563353532766</v>
      </c>
      <c r="AO13" s="188">
        <v>3844.0989877156935</v>
      </c>
      <c r="AP13" s="188">
        <v>3925.5394531984271</v>
      </c>
      <c r="AQ13" s="188">
        <v>3845.7382252108846</v>
      </c>
      <c r="AR13" s="188">
        <v>3687.2214907034354</v>
      </c>
      <c r="AS13" s="188">
        <v>3656.19312141407</v>
      </c>
      <c r="AT13" s="188">
        <v>3811.2794508121165</v>
      </c>
      <c r="AU13" s="188">
        <v>4678.8483261480251</v>
      </c>
      <c r="AV13" s="188">
        <v>5657.2967112508177</v>
      </c>
      <c r="AW13" s="188">
        <v>6101.8857996785946</v>
      </c>
      <c r="AX13" s="188">
        <v>5822.6467876032357</v>
      </c>
      <c r="AY13" s="188">
        <v>5559.8029940339984</v>
      </c>
      <c r="AZ13" s="188">
        <v>4778.0362079610122</v>
      </c>
      <c r="BA13" s="188">
        <v>4211.0606630206703</v>
      </c>
      <c r="BB13" s="188">
        <v>4164.3676305326335</v>
      </c>
      <c r="BC13" s="188">
        <v>4538.9847299448529</v>
      </c>
      <c r="BD13" s="188">
        <v>5556.5345931888232</v>
      </c>
      <c r="BE13" s="188">
        <v>6151.454317853234</v>
      </c>
      <c r="BF13" s="188">
        <v>6625.6102601187822</v>
      </c>
      <c r="BG13" s="188">
        <v>6639.9764420043757</v>
      </c>
      <c r="BH13" s="188">
        <v>5632.0197270300469</v>
      </c>
      <c r="BI13" s="188">
        <v>4223.9624365523077</v>
      </c>
      <c r="BJ13" s="188">
        <v>3327.9723967134878</v>
      </c>
      <c r="BK13" s="188">
        <v>2766.5623474292915</v>
      </c>
      <c r="BL13" s="188">
        <v>2234.5448651636784</v>
      </c>
      <c r="BM13" s="188">
        <v>1328.9995308622526</v>
      </c>
      <c r="BN13" s="188">
        <v>943.55389873178433</v>
      </c>
      <c r="BO13" s="188">
        <v>658.06718184808551</v>
      </c>
      <c r="BP13" s="188">
        <v>419.14597350536326</v>
      </c>
      <c r="BQ13" s="188">
        <v>241.88009350386483</v>
      </c>
      <c r="BR13" s="188">
        <v>165.5280349739875</v>
      </c>
      <c r="BS13" s="188">
        <v>110.36692072631894</v>
      </c>
      <c r="BT13" s="188">
        <v>79.80748869960027</v>
      </c>
      <c r="BU13" s="188">
        <v>56.745897999693057</v>
      </c>
      <c r="BV13" s="188">
        <v>42.555725422760965</v>
      </c>
      <c r="BW13" s="188">
        <v>22.400925029572775</v>
      </c>
      <c r="BX13" s="188">
        <v>12.994190602344316</v>
      </c>
      <c r="BY13" s="188">
        <v>7.8782756886702625</v>
      </c>
      <c r="BZ13" s="188">
        <v>4.4056709660037638</v>
      </c>
      <c r="CA13" s="188">
        <v>2.4149201424421847</v>
      </c>
      <c r="CB13" s="188">
        <v>1.3627651742590854</v>
      </c>
      <c r="CC13" s="188">
        <v>0</v>
      </c>
      <c r="CD13" s="188">
        <v>0</v>
      </c>
      <c r="CE13" s="188">
        <v>0</v>
      </c>
      <c r="CF13" s="188">
        <v>0</v>
      </c>
      <c r="CG13" s="188">
        <v>0</v>
      </c>
      <c r="CH13" s="189">
        <v>0</v>
      </c>
    </row>
    <row r="14" spans="1:86" x14ac:dyDescent="0.35">
      <c r="A14" s="190"/>
      <c r="B14" s="52" t="s">
        <v>483</v>
      </c>
      <c r="C14" s="270" t="s">
        <v>384</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v>0</v>
      </c>
      <c r="AI14" s="188">
        <v>0</v>
      </c>
      <c r="AJ14" s="188">
        <v>0</v>
      </c>
      <c r="AK14" s="188">
        <v>0</v>
      </c>
      <c r="AL14" s="188">
        <v>0</v>
      </c>
      <c r="AM14" s="188">
        <v>0</v>
      </c>
      <c r="AN14" s="188">
        <v>0</v>
      </c>
      <c r="AO14" s="188">
        <v>0</v>
      </c>
      <c r="AP14" s="188">
        <v>0</v>
      </c>
      <c r="AQ14" s="188">
        <v>0</v>
      </c>
      <c r="AR14" s="188">
        <v>0</v>
      </c>
      <c r="AS14" s="188">
        <v>0</v>
      </c>
      <c r="AT14" s="188">
        <v>0</v>
      </c>
      <c r="AU14" s="188">
        <v>0</v>
      </c>
      <c r="AV14" s="188">
        <v>0</v>
      </c>
      <c r="AW14" s="188">
        <v>0</v>
      </c>
      <c r="AX14" s="188">
        <v>0</v>
      </c>
      <c r="AY14" s="188">
        <v>0</v>
      </c>
      <c r="AZ14" s="188">
        <v>419.91688802997231</v>
      </c>
      <c r="BA14" s="188">
        <v>645.00453649710585</v>
      </c>
      <c r="BB14" s="188">
        <v>587.88070101065773</v>
      </c>
      <c r="BC14" s="188">
        <v>542.62055046601529</v>
      </c>
      <c r="BD14" s="188">
        <v>575.56928898522483</v>
      </c>
      <c r="BE14" s="188">
        <v>525.40686436403189</v>
      </c>
      <c r="BF14" s="188">
        <v>525.35822402414135</v>
      </c>
      <c r="BG14" s="188">
        <v>452.75276057887538</v>
      </c>
      <c r="BH14" s="188">
        <v>245.48767865093961</v>
      </c>
      <c r="BI14" s="188">
        <v>40.339284902296633</v>
      </c>
      <c r="BJ14" s="188">
        <v>19.845447727682998</v>
      </c>
      <c r="BK14" s="188">
        <v>0</v>
      </c>
      <c r="BL14" s="188">
        <v>0</v>
      </c>
      <c r="BM14" s="188">
        <v>0</v>
      </c>
      <c r="BN14" s="188">
        <v>0</v>
      </c>
      <c r="BO14" s="188">
        <v>0</v>
      </c>
      <c r="BP14" s="188">
        <v>0</v>
      </c>
      <c r="BQ14" s="188">
        <v>0</v>
      </c>
      <c r="BR14" s="188">
        <v>0</v>
      </c>
      <c r="BS14" s="188">
        <v>0</v>
      </c>
      <c r="BT14" s="188">
        <v>0</v>
      </c>
      <c r="BU14" s="188">
        <v>0</v>
      </c>
      <c r="BV14" s="188">
        <v>0</v>
      </c>
      <c r="BW14" s="188">
        <v>0</v>
      </c>
      <c r="BX14" s="188">
        <v>0</v>
      </c>
      <c r="BY14" s="188">
        <v>0</v>
      </c>
      <c r="BZ14" s="188">
        <v>0</v>
      </c>
      <c r="CA14" s="188">
        <v>0</v>
      </c>
      <c r="CB14" s="188">
        <v>0</v>
      </c>
      <c r="CC14" s="188">
        <v>0</v>
      </c>
      <c r="CD14" s="188">
        <v>0</v>
      </c>
      <c r="CE14" s="188">
        <v>0</v>
      </c>
      <c r="CF14" s="188">
        <v>0</v>
      </c>
      <c r="CG14" s="188">
        <v>0</v>
      </c>
      <c r="CH14" s="189">
        <v>0</v>
      </c>
    </row>
    <row r="15" spans="1:86" x14ac:dyDescent="0.35">
      <c r="A15" s="190"/>
      <c r="B15" s="52" t="s">
        <v>484</v>
      </c>
      <c r="C15" s="270" t="s">
        <v>374</v>
      </c>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v>57.648048901627917</v>
      </c>
      <c r="AI15" s="188">
        <v>63.082755694095624</v>
      </c>
      <c r="AJ15" s="188">
        <v>62.028972651836817</v>
      </c>
      <c r="AK15" s="188">
        <v>64.187633685825773</v>
      </c>
      <c r="AL15" s="188">
        <v>67.256277414359403</v>
      </c>
      <c r="AM15" s="188">
        <v>68.714291880518687</v>
      </c>
      <c r="AN15" s="188">
        <v>65.474235748914396</v>
      </c>
      <c r="AO15" s="188">
        <v>63.81121917716542</v>
      </c>
      <c r="AP15" s="188">
        <v>64.746576557590075</v>
      </c>
      <c r="AQ15" s="188">
        <v>63.654903688951499</v>
      </c>
      <c r="AR15" s="188">
        <v>62.442229919782399</v>
      </c>
      <c r="AS15" s="188">
        <v>61.674564588900054</v>
      </c>
      <c r="AT15" s="188">
        <v>62.904145181193329</v>
      </c>
      <c r="AU15" s="188">
        <v>68.67840131948752</v>
      </c>
      <c r="AV15" s="188">
        <v>4.2996460336169378</v>
      </c>
      <c r="AW15" s="188">
        <v>0</v>
      </c>
      <c r="AX15" s="188">
        <v>0</v>
      </c>
      <c r="AY15" s="188">
        <v>0</v>
      </c>
      <c r="AZ15" s="188">
        <v>0</v>
      </c>
      <c r="BA15" s="188">
        <v>0</v>
      </c>
      <c r="BB15" s="188">
        <v>0</v>
      </c>
      <c r="BC15" s="188">
        <v>0</v>
      </c>
      <c r="BD15" s="188">
        <v>0</v>
      </c>
      <c r="BE15" s="188">
        <v>0</v>
      </c>
      <c r="BF15" s="188">
        <v>0</v>
      </c>
      <c r="BG15" s="188">
        <v>0</v>
      </c>
      <c r="BH15" s="188">
        <v>0</v>
      </c>
      <c r="BI15" s="188">
        <v>0</v>
      </c>
      <c r="BJ15" s="188">
        <v>0</v>
      </c>
      <c r="BK15" s="188">
        <v>0</v>
      </c>
      <c r="BL15" s="188">
        <v>0</v>
      </c>
      <c r="BM15" s="188">
        <v>0</v>
      </c>
      <c r="BN15" s="188">
        <v>0</v>
      </c>
      <c r="BO15" s="188">
        <v>0</v>
      </c>
      <c r="BP15" s="188">
        <v>0</v>
      </c>
      <c r="BQ15" s="188">
        <v>0</v>
      </c>
      <c r="BR15" s="188">
        <v>0</v>
      </c>
      <c r="BS15" s="188">
        <v>0</v>
      </c>
      <c r="BT15" s="188">
        <v>0</v>
      </c>
      <c r="BU15" s="188">
        <v>0</v>
      </c>
      <c r="BV15" s="188">
        <v>0</v>
      </c>
      <c r="BW15" s="188">
        <v>0</v>
      </c>
      <c r="BX15" s="188">
        <v>0</v>
      </c>
      <c r="BY15" s="188">
        <v>0</v>
      </c>
      <c r="BZ15" s="188">
        <v>0</v>
      </c>
      <c r="CA15" s="188">
        <v>0</v>
      </c>
      <c r="CB15" s="188">
        <v>0</v>
      </c>
      <c r="CC15" s="188">
        <v>0</v>
      </c>
      <c r="CD15" s="188">
        <v>0</v>
      </c>
      <c r="CE15" s="188">
        <v>0</v>
      </c>
      <c r="CF15" s="188">
        <v>0</v>
      </c>
      <c r="CG15" s="188">
        <v>0</v>
      </c>
      <c r="CH15" s="189">
        <v>0</v>
      </c>
    </row>
    <row r="16" spans="1:86" x14ac:dyDescent="0.35">
      <c r="A16" s="190"/>
      <c r="B16" s="52" t="s">
        <v>123</v>
      </c>
      <c r="C16" s="270" t="s">
        <v>374</v>
      </c>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v>0</v>
      </c>
      <c r="AI16" s="188">
        <v>0</v>
      </c>
      <c r="AJ16" s="188">
        <v>0</v>
      </c>
      <c r="AK16" s="188">
        <v>0</v>
      </c>
      <c r="AL16" s="188">
        <v>0</v>
      </c>
      <c r="AM16" s="188">
        <v>0</v>
      </c>
      <c r="AN16" s="188">
        <v>0</v>
      </c>
      <c r="AO16" s="188">
        <v>0</v>
      </c>
      <c r="AP16" s="188">
        <v>0</v>
      </c>
      <c r="AQ16" s="188">
        <v>0</v>
      </c>
      <c r="AR16" s="188">
        <v>0</v>
      </c>
      <c r="AS16" s="188">
        <v>0</v>
      </c>
      <c r="AT16" s="188">
        <v>0</v>
      </c>
      <c r="AU16" s="188">
        <v>0</v>
      </c>
      <c r="AV16" s="188">
        <v>0</v>
      </c>
      <c r="AW16" s="188">
        <v>5.5242267141299338E-2</v>
      </c>
      <c r="AX16" s="188">
        <v>3.5530489741530356E-2</v>
      </c>
      <c r="AY16" s="188">
        <v>0</v>
      </c>
      <c r="AZ16" s="188">
        <v>1.7636607606225631E-2</v>
      </c>
      <c r="BA16" s="188">
        <v>2.3454710418076577E-2</v>
      </c>
      <c r="BB16" s="188">
        <v>0</v>
      </c>
      <c r="BC16" s="188">
        <v>0.11423590536126636</v>
      </c>
      <c r="BD16" s="188">
        <v>114.61188589255293</v>
      </c>
      <c r="BE16" s="188">
        <v>12.070482699095514</v>
      </c>
      <c r="BF16" s="188">
        <v>1.029641428251018</v>
      </c>
      <c r="BG16" s="188">
        <v>0.845746653829483</v>
      </c>
      <c r="BH16" s="188">
        <v>0.73707640722876444</v>
      </c>
      <c r="BI16" s="188">
        <v>0.83609707770235708</v>
      </c>
      <c r="BJ16" s="188">
        <v>0.63150305479099844</v>
      </c>
      <c r="BK16" s="188">
        <v>0.3184510240510125</v>
      </c>
      <c r="BL16" s="188">
        <v>0</v>
      </c>
      <c r="BM16" s="188">
        <v>0.4417509035701852</v>
      </c>
      <c r="BN16" s="188">
        <v>0.13634316780895506</v>
      </c>
      <c r="BO16" s="188">
        <v>0</v>
      </c>
      <c r="BP16" s="188">
        <v>0</v>
      </c>
      <c r="BQ16" s="188">
        <v>2.9656441824910389E-4</v>
      </c>
      <c r="BR16" s="188">
        <v>0.1385271339406485</v>
      </c>
      <c r="BS16" s="188">
        <v>0.33017296330711976</v>
      </c>
      <c r="BT16" s="188">
        <v>0.32368401339506836</v>
      </c>
      <c r="BU16" s="188">
        <v>0.47945498973725648</v>
      </c>
      <c r="BV16" s="188">
        <v>0.26042790682857125</v>
      </c>
      <c r="BW16" s="188">
        <v>0.38059934363984421</v>
      </c>
      <c r="BX16" s="188">
        <v>0.28935773914867308</v>
      </c>
      <c r="BY16" s="188">
        <v>0</v>
      </c>
      <c r="BZ16" s="188">
        <v>0</v>
      </c>
      <c r="CA16" s="188">
        <v>0</v>
      </c>
      <c r="CB16" s="188">
        <v>0</v>
      </c>
      <c r="CC16" s="188">
        <v>0</v>
      </c>
      <c r="CD16" s="188">
        <v>0</v>
      </c>
      <c r="CE16" s="188">
        <v>0</v>
      </c>
      <c r="CF16" s="188">
        <v>0</v>
      </c>
      <c r="CG16" s="188">
        <v>0</v>
      </c>
      <c r="CH16" s="189">
        <v>0</v>
      </c>
    </row>
    <row r="17" spans="1:87" ht="24.75" customHeight="1" x14ac:dyDescent="0.35">
      <c r="A17" s="190"/>
      <c r="B17" s="123" t="s">
        <v>485</v>
      </c>
      <c r="C17" s="270"/>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v>13556.022542062588</v>
      </c>
      <c r="AI17" s="56">
        <v>17317.076832568342</v>
      </c>
      <c r="AJ17" s="56">
        <v>15844.204087124444</v>
      </c>
      <c r="AK17" s="56">
        <v>16942.050075250711</v>
      </c>
      <c r="AL17" s="56">
        <v>17769.561114364213</v>
      </c>
      <c r="AM17" s="56">
        <v>18770.864834943644</v>
      </c>
      <c r="AN17" s="56">
        <v>19274.77167487612</v>
      </c>
      <c r="AO17" s="56">
        <v>19486.53603917667</v>
      </c>
      <c r="AP17" s="56">
        <v>19224.303700526572</v>
      </c>
      <c r="AQ17" s="56">
        <v>18659.858921292984</v>
      </c>
      <c r="AR17" s="56">
        <v>17711.158477087298</v>
      </c>
      <c r="AS17" s="56">
        <v>16850.400925412443</v>
      </c>
      <c r="AT17" s="56">
        <v>16338.339932263445</v>
      </c>
      <c r="AU17" s="56">
        <v>18142.510632044683</v>
      </c>
      <c r="AV17" s="56">
        <v>20309.20909548799</v>
      </c>
      <c r="AW17" s="56">
        <v>21609.504643725981</v>
      </c>
      <c r="AX17" s="56">
        <v>21536.739829449823</v>
      </c>
      <c r="AY17" s="56">
        <v>21673.224380436848</v>
      </c>
      <c r="AZ17" s="56">
        <v>21674.23692009423</v>
      </c>
      <c r="BA17" s="56">
        <v>21874.391778820853</v>
      </c>
      <c r="BB17" s="56">
        <v>22094.595882168724</v>
      </c>
      <c r="BC17" s="56">
        <v>23765.802577381015</v>
      </c>
      <c r="BD17" s="56">
        <v>23738.150620487046</v>
      </c>
      <c r="BE17" s="56">
        <v>24209.504485347505</v>
      </c>
      <c r="BF17" s="56">
        <v>24751.846006853182</v>
      </c>
      <c r="BG17" s="56">
        <v>8497.7091166445553</v>
      </c>
      <c r="BH17" s="56">
        <v>7325.1306238587504</v>
      </c>
      <c r="BI17" s="56">
        <v>5809.8519130072709</v>
      </c>
      <c r="BJ17" s="56">
        <v>4927.5168492144376</v>
      </c>
      <c r="BK17" s="56">
        <v>4422.5470264662608</v>
      </c>
      <c r="BL17" s="56">
        <v>3932.2077381051472</v>
      </c>
      <c r="BM17" s="56">
        <v>3135.9992844084231</v>
      </c>
      <c r="BN17" s="56">
        <v>2761.9037833346574</v>
      </c>
      <c r="BO17" s="56">
        <v>2576.1628106658391</v>
      </c>
      <c r="BP17" s="56">
        <v>2413.4278099664871</v>
      </c>
      <c r="BQ17" s="56">
        <v>2297.7299053015954</v>
      </c>
      <c r="BR17" s="56">
        <v>2544.5990587596989</v>
      </c>
      <c r="BS17" s="56">
        <v>2634.7443304396279</v>
      </c>
      <c r="BT17" s="56">
        <v>2638.545799999989</v>
      </c>
      <c r="BU17" s="56">
        <v>2674.3597452848248</v>
      </c>
      <c r="BV17" s="56">
        <v>2795.6997749529555</v>
      </c>
      <c r="BW17" s="56">
        <v>2940.1902577482806</v>
      </c>
      <c r="BX17" s="56">
        <v>2721.0492665872948</v>
      </c>
      <c r="BY17" s="56">
        <v>2950.6560279133741</v>
      </c>
      <c r="BZ17" s="56">
        <v>3318.0700075421305</v>
      </c>
      <c r="CA17" s="56">
        <v>4020.8973328328602</v>
      </c>
      <c r="CB17" s="56">
        <v>4698.8917608273678</v>
      </c>
      <c r="CC17" s="56">
        <v>5166.4516136250777</v>
      </c>
      <c r="CD17" s="56">
        <v>5697.6321070262202</v>
      </c>
      <c r="CE17" s="56">
        <v>6159.7482953971594</v>
      </c>
      <c r="CF17" s="56">
        <v>6536.005247865276</v>
      </c>
      <c r="CG17" s="56">
        <v>6886.1011227050312</v>
      </c>
      <c r="CH17" s="57">
        <v>7211.5870997106458</v>
      </c>
    </row>
    <row r="18" spans="1:87" x14ac:dyDescent="0.35">
      <c r="A18" s="190"/>
      <c r="B18" s="271" t="s">
        <v>486</v>
      </c>
      <c r="C18" s="270"/>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v>242.03136958085364</v>
      </c>
      <c r="AI18" s="56">
        <v>244.90043773210806</v>
      </c>
      <c r="AJ18" s="56">
        <v>245.74173719278951</v>
      </c>
      <c r="AK18" s="56">
        <v>256.67501271131181</v>
      </c>
      <c r="AL18" s="56">
        <v>275.55213441239596</v>
      </c>
      <c r="AM18" s="56">
        <v>287.88314471095828</v>
      </c>
      <c r="AN18" s="56">
        <v>290.61170372113736</v>
      </c>
      <c r="AO18" s="56">
        <v>307.22081708471211</v>
      </c>
      <c r="AP18" s="56">
        <v>318.29143675216432</v>
      </c>
      <c r="AQ18" s="56">
        <v>331.73980099034526</v>
      </c>
      <c r="AR18" s="56">
        <v>333.8807195224677</v>
      </c>
      <c r="AS18" s="56">
        <v>335.5766074904364</v>
      </c>
      <c r="AT18" s="56">
        <v>360.09496058482443</v>
      </c>
      <c r="AU18" s="56">
        <v>411.08214804775508</v>
      </c>
      <c r="AV18" s="56">
        <v>510.10767014189486</v>
      </c>
      <c r="AW18" s="56">
        <v>691.02769936422817</v>
      </c>
      <c r="AX18" s="56">
        <v>763.17914463248076</v>
      </c>
      <c r="AY18" s="56">
        <v>886.11553035899806</v>
      </c>
      <c r="AZ18" s="56">
        <v>868.64455075957767</v>
      </c>
      <c r="BA18" s="56">
        <v>955.04406459802146</v>
      </c>
      <c r="BB18" s="56">
        <v>1018.8318197421299</v>
      </c>
      <c r="BC18" s="56">
        <v>1078.4431234271401</v>
      </c>
      <c r="BD18" s="56">
        <v>1260.1494867965005</v>
      </c>
      <c r="BE18" s="56">
        <v>1258.2901385937387</v>
      </c>
      <c r="BF18" s="56">
        <v>1382.7613066672868</v>
      </c>
      <c r="BG18" s="56">
        <v>1404.9041242239155</v>
      </c>
      <c r="BH18" s="56">
        <v>1447.6232181777648</v>
      </c>
      <c r="BI18" s="56">
        <v>1545.5501915526663</v>
      </c>
      <c r="BJ18" s="56">
        <v>1579.6990047732663</v>
      </c>
      <c r="BK18" s="56">
        <v>1655.9846790369688</v>
      </c>
      <c r="BL18" s="56">
        <v>1697.6628729414688</v>
      </c>
      <c r="BM18" s="56">
        <v>1806.9997535461707</v>
      </c>
      <c r="BN18" s="56">
        <v>1818.3498846028733</v>
      </c>
      <c r="BO18" s="56">
        <v>1918.0956288177538</v>
      </c>
      <c r="BP18" s="56">
        <v>1994.2818364611237</v>
      </c>
      <c r="BQ18" s="56">
        <v>2055.8498117977306</v>
      </c>
      <c r="BR18" s="56">
        <v>2379.0710237857115</v>
      </c>
      <c r="BS18" s="56">
        <v>2524.3774097133087</v>
      </c>
      <c r="BT18" s="56">
        <v>2558.7383113003889</v>
      </c>
      <c r="BU18" s="56">
        <v>2617.6138472851317</v>
      </c>
      <c r="BV18" s="56">
        <v>2753.1440495301945</v>
      </c>
      <c r="BW18" s="56">
        <v>2917.7893327187076</v>
      </c>
      <c r="BX18" s="56">
        <v>2708.0550759849502</v>
      </c>
      <c r="BY18" s="56">
        <v>2942.7777522247038</v>
      </c>
      <c r="BZ18" s="56">
        <v>3313.664336576127</v>
      </c>
      <c r="CA18" s="56">
        <v>4018.4824126904177</v>
      </c>
      <c r="CB18" s="56">
        <v>4697.5289956531078</v>
      </c>
      <c r="CC18" s="56">
        <v>5166.4516136250777</v>
      </c>
      <c r="CD18" s="56">
        <v>5697.6321070262202</v>
      </c>
      <c r="CE18" s="56">
        <v>6159.7482953971594</v>
      </c>
      <c r="CF18" s="56">
        <v>6536.005247865276</v>
      </c>
      <c r="CG18" s="56">
        <v>6886.1011227050312</v>
      </c>
      <c r="CH18" s="57">
        <v>7211.5870997106458</v>
      </c>
    </row>
    <row r="19" spans="1:87" ht="12.75" customHeight="1" x14ac:dyDescent="0.35">
      <c r="A19" s="190"/>
      <c r="C19" s="270"/>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7"/>
    </row>
    <row r="20" spans="1:87" ht="27" customHeight="1" x14ac:dyDescent="0.35">
      <c r="A20" s="190"/>
      <c r="B20" s="123" t="s">
        <v>487</v>
      </c>
      <c r="C20" s="270"/>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9"/>
    </row>
    <row r="21" spans="1:87" ht="24" customHeight="1" x14ac:dyDescent="0.35">
      <c r="A21" s="190"/>
      <c r="B21" s="52" t="s">
        <v>373</v>
      </c>
      <c r="C21" s="270" t="s">
        <v>374</v>
      </c>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0</v>
      </c>
      <c r="BA21" s="188">
        <v>0</v>
      </c>
      <c r="BB21" s="188">
        <v>0</v>
      </c>
      <c r="BC21" s="188">
        <v>0</v>
      </c>
      <c r="BD21" s="188">
        <v>0</v>
      </c>
      <c r="BE21" s="188">
        <v>0</v>
      </c>
      <c r="BF21" s="188">
        <v>0</v>
      </c>
      <c r="BG21" s="188">
        <v>0</v>
      </c>
      <c r="BH21" s="188">
        <v>0</v>
      </c>
      <c r="BI21" s="188">
        <v>0</v>
      </c>
      <c r="BJ21" s="188">
        <v>0</v>
      </c>
      <c r="BK21" s="188">
        <v>0</v>
      </c>
      <c r="BL21" s="188">
        <v>0</v>
      </c>
      <c r="BM21" s="188">
        <v>142.33168649816594</v>
      </c>
      <c r="BN21" s="188">
        <v>152.13513384654311</v>
      </c>
      <c r="BO21" s="188">
        <v>131.12389860640636</v>
      </c>
      <c r="BP21" s="188">
        <v>132.42578534162479</v>
      </c>
      <c r="BQ21" s="188">
        <v>146.77761181546779</v>
      </c>
      <c r="BR21" s="188">
        <v>129.69879969461098</v>
      </c>
      <c r="BS21" s="188">
        <v>128.2419303898462</v>
      </c>
      <c r="BT21" s="188">
        <v>134.50419439954237</v>
      </c>
      <c r="BU21" s="188">
        <v>141.3606446269504</v>
      </c>
      <c r="BV21" s="188">
        <v>160.1918097693225</v>
      </c>
      <c r="BW21" s="188">
        <v>184.59285163979558</v>
      </c>
      <c r="BX21" s="188">
        <v>125.38835363109166</v>
      </c>
      <c r="BY21" s="188">
        <v>175.6061899315863</v>
      </c>
      <c r="BZ21" s="188">
        <v>198.91108128966582</v>
      </c>
      <c r="CA21" s="188">
        <v>265.80896453048706</v>
      </c>
      <c r="CB21" s="188">
        <v>315.33416498438424</v>
      </c>
      <c r="CC21" s="188">
        <v>337.15684450660348</v>
      </c>
      <c r="CD21" s="188">
        <v>404.50377850443397</v>
      </c>
      <c r="CE21" s="188">
        <v>463.91108098782803</v>
      </c>
      <c r="CF21" s="188">
        <v>491.98178276074435</v>
      </c>
      <c r="CG21" s="188">
        <v>517.05092299472017</v>
      </c>
      <c r="CH21" s="189">
        <v>541.0587102658094</v>
      </c>
    </row>
    <row r="22" spans="1:87" x14ac:dyDescent="0.35">
      <c r="A22" s="190"/>
      <c r="B22" s="74" t="s">
        <v>375</v>
      </c>
      <c r="C22" s="270" t="s">
        <v>374</v>
      </c>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v>0</v>
      </c>
      <c r="AI22" s="188">
        <v>0</v>
      </c>
      <c r="AJ22" s="188">
        <v>0</v>
      </c>
      <c r="AK22" s="188">
        <v>0</v>
      </c>
      <c r="AL22" s="188">
        <v>0</v>
      </c>
      <c r="AM22" s="188">
        <v>0</v>
      </c>
      <c r="AN22" s="188">
        <v>0</v>
      </c>
      <c r="AO22" s="188">
        <v>0</v>
      </c>
      <c r="AP22" s="188">
        <v>0</v>
      </c>
      <c r="AQ22" s="188">
        <v>0</v>
      </c>
      <c r="AR22" s="188">
        <v>0</v>
      </c>
      <c r="AS22" s="188">
        <v>0</v>
      </c>
      <c r="AT22" s="188">
        <v>0</v>
      </c>
      <c r="AU22" s="188">
        <v>0</v>
      </c>
      <c r="AV22" s="188">
        <v>0</v>
      </c>
      <c r="AW22" s="188">
        <v>0</v>
      </c>
      <c r="AX22" s="188">
        <v>0</v>
      </c>
      <c r="AY22" s="188">
        <v>0</v>
      </c>
      <c r="AZ22" s="188">
        <v>0</v>
      </c>
      <c r="BA22" s="188">
        <v>0</v>
      </c>
      <c r="BB22" s="188">
        <v>0</v>
      </c>
      <c r="BC22" s="188">
        <v>0</v>
      </c>
      <c r="BD22" s="188">
        <v>0</v>
      </c>
      <c r="BE22" s="188">
        <v>0</v>
      </c>
      <c r="BF22" s="188">
        <v>0</v>
      </c>
      <c r="BG22" s="188">
        <v>0</v>
      </c>
      <c r="BH22" s="188">
        <v>0</v>
      </c>
      <c r="BI22" s="188">
        <v>0</v>
      </c>
      <c r="BJ22" s="188">
        <v>0</v>
      </c>
      <c r="BK22" s="188">
        <v>0</v>
      </c>
      <c r="BL22" s="188">
        <v>0</v>
      </c>
      <c r="BM22" s="188">
        <v>0</v>
      </c>
      <c r="BN22" s="188">
        <v>0</v>
      </c>
      <c r="BO22" s="188">
        <v>0</v>
      </c>
      <c r="BP22" s="188">
        <v>0</v>
      </c>
      <c r="BQ22" s="188">
        <v>6.6999700612245237</v>
      </c>
      <c r="BR22" s="188">
        <v>8.3671285170708352</v>
      </c>
      <c r="BS22" s="188">
        <v>9.5416344863116347</v>
      </c>
      <c r="BT22" s="188">
        <v>9.9106664329189176</v>
      </c>
      <c r="BU22" s="188">
        <v>10.949050153431045</v>
      </c>
      <c r="BV22" s="188">
        <v>11.912345794764677</v>
      </c>
      <c r="BW22" s="188">
        <v>12.737326944364556</v>
      </c>
      <c r="BX22" s="188">
        <v>12.876033810871965</v>
      </c>
      <c r="BY22" s="188">
        <v>15.502464772258755</v>
      </c>
      <c r="BZ22" s="188">
        <v>18.640213461053772</v>
      </c>
      <c r="CA22" s="188">
        <v>21.729364845855169</v>
      </c>
      <c r="CB22" s="188">
        <v>22.01237855648511</v>
      </c>
      <c r="CC22" s="188">
        <v>22.665818319012022</v>
      </c>
      <c r="CD22" s="188">
        <v>25.069070577575335</v>
      </c>
      <c r="CE22" s="188">
        <v>27.072496163138339</v>
      </c>
      <c r="CF22" s="188">
        <v>28.884780084854846</v>
      </c>
      <c r="CG22" s="188">
        <v>30.817311206350919</v>
      </c>
      <c r="CH22" s="189">
        <v>32.691391251237675</v>
      </c>
    </row>
    <row r="23" spans="1:87" x14ac:dyDescent="0.35">
      <c r="A23" s="190"/>
      <c r="B23" s="52" t="s">
        <v>376</v>
      </c>
      <c r="C23" s="270" t="s">
        <v>374</v>
      </c>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v>298.29123878772521</v>
      </c>
      <c r="AI23" s="188">
        <v>308.00157223290802</v>
      </c>
      <c r="AJ23" s="188">
        <v>319.17141640745518</v>
      </c>
      <c r="AK23" s="188">
        <v>370.53057027534464</v>
      </c>
      <c r="AL23" s="188">
        <v>412.47519508306806</v>
      </c>
      <c r="AM23" s="188">
        <v>479.96040217008715</v>
      </c>
      <c r="AN23" s="188">
        <v>514.72571897245439</v>
      </c>
      <c r="AO23" s="188">
        <v>563.52901108403478</v>
      </c>
      <c r="AP23" s="188">
        <v>612.52497930353479</v>
      </c>
      <c r="AQ23" s="188">
        <v>650.49162926354393</v>
      </c>
      <c r="AR23" s="188">
        <v>658.89753274042403</v>
      </c>
      <c r="AS23" s="188">
        <v>690.21256151160469</v>
      </c>
      <c r="AT23" s="188">
        <v>741.02089311474379</v>
      </c>
      <c r="AU23" s="188">
        <v>819.81339116112451</v>
      </c>
      <c r="AV23" s="188">
        <v>0</v>
      </c>
      <c r="AW23" s="188">
        <v>0</v>
      </c>
      <c r="AX23" s="188">
        <v>0</v>
      </c>
      <c r="AY23" s="188">
        <v>0</v>
      </c>
      <c r="AZ23" s="188">
        <v>0</v>
      </c>
      <c r="BA23" s="188">
        <v>0</v>
      </c>
      <c r="BB23" s="188">
        <v>0</v>
      </c>
      <c r="BC23" s="188">
        <v>0</v>
      </c>
      <c r="BD23" s="188">
        <v>0</v>
      </c>
      <c r="BE23" s="188">
        <v>0</v>
      </c>
      <c r="BF23" s="188">
        <v>0</v>
      </c>
      <c r="BG23" s="188">
        <v>0</v>
      </c>
      <c r="BH23" s="188">
        <v>0</v>
      </c>
      <c r="BI23" s="188">
        <v>0</v>
      </c>
      <c r="BJ23" s="188">
        <v>0</v>
      </c>
      <c r="BK23" s="188">
        <v>0</v>
      </c>
      <c r="BL23" s="188">
        <v>0</v>
      </c>
      <c r="BM23" s="188">
        <v>0</v>
      </c>
      <c r="BN23" s="188">
        <v>0</v>
      </c>
      <c r="BO23" s="188">
        <v>0</v>
      </c>
      <c r="BP23" s="188">
        <v>0</v>
      </c>
      <c r="BQ23" s="188">
        <v>0</v>
      </c>
      <c r="BR23" s="188">
        <v>0</v>
      </c>
      <c r="BS23" s="188">
        <v>0</v>
      </c>
      <c r="BT23" s="188">
        <v>0</v>
      </c>
      <c r="BU23" s="188">
        <v>0</v>
      </c>
      <c r="BV23" s="188">
        <v>0</v>
      </c>
      <c r="BW23" s="188">
        <v>0</v>
      </c>
      <c r="BX23" s="188">
        <v>0</v>
      </c>
      <c r="BY23" s="188">
        <v>0</v>
      </c>
      <c r="BZ23" s="188">
        <v>0</v>
      </c>
      <c r="CA23" s="188">
        <v>0</v>
      </c>
      <c r="CB23" s="188">
        <v>0</v>
      </c>
      <c r="CC23" s="188">
        <v>0</v>
      </c>
      <c r="CD23" s="188">
        <v>0</v>
      </c>
      <c r="CE23" s="188">
        <v>0</v>
      </c>
      <c r="CF23" s="188">
        <v>0</v>
      </c>
      <c r="CG23" s="188">
        <v>0</v>
      </c>
      <c r="CH23" s="189">
        <v>0</v>
      </c>
    </row>
    <row r="24" spans="1:87" x14ac:dyDescent="0.35">
      <c r="A24" s="190"/>
      <c r="B24" s="52" t="s">
        <v>377</v>
      </c>
      <c r="C24" s="270"/>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f>SUM(AH25:AH27)</f>
        <v>2743.8262303203351</v>
      </c>
      <c r="AI24" s="188">
        <f t="shared" ref="AI24:CH24" si="0">SUM(AI25:AI27)</f>
        <v>2664.6510073144636</v>
      </c>
      <c r="AJ24" s="188">
        <f t="shared" si="0"/>
        <v>2533.840315576017</v>
      </c>
      <c r="AK24" s="188">
        <f t="shared" si="0"/>
        <v>2481.3866409557295</v>
      </c>
      <c r="AL24" s="188">
        <f t="shared" si="0"/>
        <v>2450.0317340335268</v>
      </c>
      <c r="AM24" s="188">
        <f t="shared" si="0"/>
        <v>2476.1614370813159</v>
      </c>
      <c r="AN24" s="188">
        <f t="shared" si="0"/>
        <v>2387.7691407602883</v>
      </c>
      <c r="AO24" s="188">
        <f t="shared" si="0"/>
        <v>2296.0096628988931</v>
      </c>
      <c r="AP24" s="188">
        <f t="shared" si="0"/>
        <v>2283.196853061173</v>
      </c>
      <c r="AQ24" s="188">
        <f t="shared" si="0"/>
        <v>2188.7114726298305</v>
      </c>
      <c r="AR24" s="188">
        <f t="shared" si="0"/>
        <v>2069.9661054648363</v>
      </c>
      <c r="AS24" s="188">
        <f t="shared" si="0"/>
        <v>1883.5745597727619</v>
      </c>
      <c r="AT24" s="188">
        <f t="shared" si="0"/>
        <v>1845.1962796889914</v>
      </c>
      <c r="AU24" s="188">
        <f t="shared" si="0"/>
        <v>1938.8550338442835</v>
      </c>
      <c r="AV24" s="188">
        <f t="shared" si="0"/>
        <v>1862.3087905526938</v>
      </c>
      <c r="AW24" s="188">
        <f t="shared" si="0"/>
        <v>1855.2979292847626</v>
      </c>
      <c r="AX24" s="188">
        <f t="shared" si="0"/>
        <v>1795.4667989296063</v>
      </c>
      <c r="AY24" s="188">
        <f t="shared" si="0"/>
        <v>1725.5300412704487</v>
      </c>
      <c r="AZ24" s="188">
        <f t="shared" si="0"/>
        <v>1626.2544630474301</v>
      </c>
      <c r="BA24" s="188">
        <f t="shared" si="0"/>
        <v>1656.6474284840315</v>
      </c>
      <c r="BB24" s="188">
        <f t="shared" si="0"/>
        <v>1618.8819478975936</v>
      </c>
      <c r="BC24" s="188">
        <f t="shared" si="0"/>
        <v>1661.2981847583769</v>
      </c>
      <c r="BD24" s="188">
        <f t="shared" si="0"/>
        <v>1634.0017484017942</v>
      </c>
      <c r="BE24" s="188">
        <f t="shared" si="0"/>
        <v>1803.8793594949161</v>
      </c>
      <c r="BF24" s="188">
        <f t="shared" si="0"/>
        <v>1737.0073391475867</v>
      </c>
      <c r="BG24" s="188">
        <f t="shared" si="0"/>
        <v>1565.0774460264868</v>
      </c>
      <c r="BH24" s="188">
        <f t="shared" si="0"/>
        <v>1381.8434477998153</v>
      </c>
      <c r="BI24" s="188">
        <f t="shared" si="0"/>
        <v>1278.2905340695781</v>
      </c>
      <c r="BJ24" s="188">
        <f t="shared" si="0"/>
        <v>1133.3764175354015</v>
      </c>
      <c r="BK24" s="188">
        <f t="shared" si="0"/>
        <v>1046.4856686609935</v>
      </c>
      <c r="BL24" s="188">
        <f t="shared" si="0"/>
        <v>935.38341418330492</v>
      </c>
      <c r="BM24" s="188">
        <f t="shared" si="0"/>
        <v>906.47123587086651</v>
      </c>
      <c r="BN24" s="188">
        <f t="shared" si="0"/>
        <v>839.35328836756457</v>
      </c>
      <c r="BO24" s="188">
        <f t="shared" si="0"/>
        <v>812.06522074343593</v>
      </c>
      <c r="BP24" s="188">
        <f t="shared" si="0"/>
        <v>809.19627371323929</v>
      </c>
      <c r="BQ24" s="188">
        <f t="shared" si="0"/>
        <v>791.94707213678635</v>
      </c>
      <c r="BR24" s="188">
        <f t="shared" si="0"/>
        <v>773.50423134026482</v>
      </c>
      <c r="BS24" s="188">
        <f t="shared" si="0"/>
        <v>773.29678817859644</v>
      </c>
      <c r="BT24" s="188">
        <f t="shared" si="0"/>
        <v>745.11886490265351</v>
      </c>
      <c r="BU24" s="188">
        <f t="shared" si="0"/>
        <v>664.97869868169198</v>
      </c>
      <c r="BV24" s="188">
        <f t="shared" si="0"/>
        <v>601.1824372902571</v>
      </c>
      <c r="BW24" s="188">
        <f t="shared" si="0"/>
        <v>641.58276885120245</v>
      </c>
      <c r="BX24" s="188">
        <f t="shared" si="0"/>
        <v>600.1694809312371</v>
      </c>
      <c r="BY24" s="188">
        <f t="shared" si="0"/>
        <v>410.65467219894771</v>
      </c>
      <c r="BZ24" s="188">
        <f t="shared" si="0"/>
        <v>448.20358518085123</v>
      </c>
      <c r="CA24" s="188">
        <f t="shared" si="0"/>
        <v>352.55374569950806</v>
      </c>
      <c r="CB24" s="188">
        <f t="shared" si="0"/>
        <v>359.72308084513998</v>
      </c>
      <c r="CC24" s="188">
        <f t="shared" si="0"/>
        <v>304.69553541338786</v>
      </c>
      <c r="CD24" s="188">
        <f t="shared" si="0"/>
        <v>284.53128888800177</v>
      </c>
      <c r="CE24" s="188">
        <f t="shared" si="0"/>
        <v>273.83829345636127</v>
      </c>
      <c r="CF24" s="188">
        <f t="shared" si="0"/>
        <v>262.61160600171365</v>
      </c>
      <c r="CG24" s="188">
        <f t="shared" si="0"/>
        <v>249.50423994049694</v>
      </c>
      <c r="CH24" s="189">
        <f t="shared" si="0"/>
        <v>236.20984687862827</v>
      </c>
    </row>
    <row r="25" spans="1:87" x14ac:dyDescent="0.35">
      <c r="A25" s="190"/>
      <c r="B25" s="72" t="s">
        <v>488</v>
      </c>
      <c r="C25" s="270" t="s">
        <v>378</v>
      </c>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0</v>
      </c>
      <c r="BG25" s="188">
        <v>0</v>
      </c>
      <c r="BH25" s="188">
        <v>0</v>
      </c>
      <c r="BI25" s="188">
        <v>0</v>
      </c>
      <c r="BJ25" s="188">
        <v>0</v>
      </c>
      <c r="BK25" s="188">
        <v>0</v>
      </c>
      <c r="BL25" s="188">
        <v>0</v>
      </c>
      <c r="BM25" s="188">
        <v>0</v>
      </c>
      <c r="BN25" s="188">
        <v>0</v>
      </c>
      <c r="BO25" s="188">
        <v>0</v>
      </c>
      <c r="BP25" s="188">
        <v>0</v>
      </c>
      <c r="BQ25" s="188">
        <v>0</v>
      </c>
      <c r="BR25" s="188">
        <v>0</v>
      </c>
      <c r="BS25" s="188">
        <v>0</v>
      </c>
      <c r="BT25" s="188">
        <v>0</v>
      </c>
      <c r="BU25" s="188">
        <v>146.3939173431823</v>
      </c>
      <c r="BV25" s="188">
        <v>240.85045307154783</v>
      </c>
      <c r="BW25" s="188">
        <v>282.07632667176364</v>
      </c>
      <c r="BX25" s="188">
        <v>309.85286871659218</v>
      </c>
      <c r="BY25" s="188">
        <v>225.71892744880566</v>
      </c>
      <c r="BZ25" s="188">
        <v>284.77715127006951</v>
      </c>
      <c r="CA25" s="188">
        <v>206.78295073976375</v>
      </c>
      <c r="CB25" s="188">
        <v>214.47472843990687</v>
      </c>
      <c r="CC25" s="188">
        <v>200.56501922156065</v>
      </c>
      <c r="CD25" s="188">
        <v>195.15909309358429</v>
      </c>
      <c r="CE25" s="188">
        <v>196.79038258450535</v>
      </c>
      <c r="CF25" s="188">
        <v>196.14051609861758</v>
      </c>
      <c r="CG25" s="188">
        <v>192.12110423350879</v>
      </c>
      <c r="CH25" s="189">
        <v>186.72397142209854</v>
      </c>
      <c r="CI25" s="67"/>
    </row>
    <row r="26" spans="1:87" x14ac:dyDescent="0.35">
      <c r="A26" s="190"/>
      <c r="B26" s="72" t="s">
        <v>489</v>
      </c>
      <c r="C26" s="270" t="s">
        <v>378</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v>2743.8262303203351</v>
      </c>
      <c r="AI26" s="188">
        <v>2664.0436597830412</v>
      </c>
      <c r="AJ26" s="188">
        <v>2524.9393149602511</v>
      </c>
      <c r="AK26" s="188">
        <v>2460.5596975307285</v>
      </c>
      <c r="AL26" s="188">
        <v>2416.3534794421566</v>
      </c>
      <c r="AM26" s="188">
        <v>2422.911699613061</v>
      </c>
      <c r="AN26" s="188">
        <v>2300.6185558228362</v>
      </c>
      <c r="AO26" s="188">
        <v>2192.6862966563658</v>
      </c>
      <c r="AP26" s="188">
        <v>2163.7162941645556</v>
      </c>
      <c r="AQ26" s="188">
        <v>2048.5272574008613</v>
      </c>
      <c r="AR26" s="188">
        <v>1905.7421793260137</v>
      </c>
      <c r="AS26" s="188">
        <v>1692.4727074106975</v>
      </c>
      <c r="AT26" s="188">
        <v>1627.2332315041431</v>
      </c>
      <c r="AU26" s="188">
        <v>1675.5211650263732</v>
      </c>
      <c r="AV26" s="188">
        <v>1575.3048674122103</v>
      </c>
      <c r="AW26" s="188">
        <v>1536.1254496970403</v>
      </c>
      <c r="AX26" s="188">
        <v>1466.5743883252815</v>
      </c>
      <c r="AY26" s="188">
        <v>1384.8612931580549</v>
      </c>
      <c r="AZ26" s="188">
        <v>1270.7583029576322</v>
      </c>
      <c r="BA26" s="188">
        <v>1281.1634964506356</v>
      </c>
      <c r="BB26" s="188">
        <v>1230.8507980860886</v>
      </c>
      <c r="BC26" s="188">
        <v>1238.1569941852363</v>
      </c>
      <c r="BD26" s="188">
        <v>1190.9697293964311</v>
      </c>
      <c r="BE26" s="188">
        <v>1362.1026429575606</v>
      </c>
      <c r="BF26" s="188">
        <v>1338.6890083105034</v>
      </c>
      <c r="BG26" s="188">
        <v>1222.9410763521075</v>
      </c>
      <c r="BH26" s="188">
        <v>1093.0881813557708</v>
      </c>
      <c r="BI26" s="188">
        <v>1034.4455463744207</v>
      </c>
      <c r="BJ26" s="188">
        <v>930.09594893630572</v>
      </c>
      <c r="BK26" s="188">
        <v>871.44852951658072</v>
      </c>
      <c r="BL26" s="188">
        <v>791.3952120445532</v>
      </c>
      <c r="BM26" s="188">
        <v>777.23925464825481</v>
      </c>
      <c r="BN26" s="188">
        <v>734.20849919392015</v>
      </c>
      <c r="BO26" s="188">
        <v>714.38608427105737</v>
      </c>
      <c r="BP26" s="188">
        <v>721.0262801529359</v>
      </c>
      <c r="BQ26" s="188">
        <v>701.2927968577194</v>
      </c>
      <c r="BR26" s="188">
        <v>702.28673219850441</v>
      </c>
      <c r="BS26" s="188">
        <v>710.60030557236928</v>
      </c>
      <c r="BT26" s="188">
        <v>691.84703214600415</v>
      </c>
      <c r="BU26" s="188">
        <v>468.06840849120204</v>
      </c>
      <c r="BV26" s="188">
        <v>317.36535627530742</v>
      </c>
      <c r="BW26" s="188">
        <v>310.43920989379626</v>
      </c>
      <c r="BX26" s="188">
        <v>251.01215034915072</v>
      </c>
      <c r="BY26" s="188">
        <v>160.81581879775041</v>
      </c>
      <c r="BZ26" s="188">
        <v>146.74101655737809</v>
      </c>
      <c r="CA26" s="188">
        <v>123.53278559714222</v>
      </c>
      <c r="CB26" s="188">
        <v>130.25063337479548</v>
      </c>
      <c r="CC26" s="188">
        <v>93.378447762284097</v>
      </c>
      <c r="CD26" s="188">
        <v>80.144007939188924</v>
      </c>
      <c r="CE26" s="188">
        <v>69.092275575460903</v>
      </c>
      <c r="CF26" s="188">
        <v>59.607571567051394</v>
      </c>
      <c r="CG26" s="188">
        <v>51.458000363505427</v>
      </c>
      <c r="CH26" s="189">
        <v>44.37617717918441</v>
      </c>
    </row>
    <row r="27" spans="1:87" x14ac:dyDescent="0.35">
      <c r="A27" s="190"/>
      <c r="B27" s="72" t="s">
        <v>490</v>
      </c>
      <c r="C27" s="270" t="s">
        <v>378</v>
      </c>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v>0</v>
      </c>
      <c r="AI27" s="188">
        <v>0.60734753142220743</v>
      </c>
      <c r="AJ27" s="188">
        <v>8.9010006157660868</v>
      </c>
      <c r="AK27" s="188">
        <v>20.826943425000927</v>
      </c>
      <c r="AL27" s="188">
        <v>33.678254591370219</v>
      </c>
      <c r="AM27" s="188">
        <v>53.249737468254601</v>
      </c>
      <c r="AN27" s="188">
        <v>87.150584937452223</v>
      </c>
      <c r="AO27" s="188">
        <v>103.32336624252727</v>
      </c>
      <c r="AP27" s="188">
        <v>119.48055889661758</v>
      </c>
      <c r="AQ27" s="188">
        <v>140.18421522896938</v>
      </c>
      <c r="AR27" s="188">
        <v>164.22392613882266</v>
      </c>
      <c r="AS27" s="188">
        <v>191.10185236206445</v>
      </c>
      <c r="AT27" s="188">
        <v>217.9630481848483</v>
      </c>
      <c r="AU27" s="188">
        <v>263.33386881791029</v>
      </c>
      <c r="AV27" s="188">
        <v>287.00392314048344</v>
      </c>
      <c r="AW27" s="188">
        <v>319.17247958772248</v>
      </c>
      <c r="AX27" s="188">
        <v>328.89241060432494</v>
      </c>
      <c r="AY27" s="188">
        <v>340.66874811239376</v>
      </c>
      <c r="AZ27" s="188">
        <v>355.49616008979797</v>
      </c>
      <c r="BA27" s="188">
        <v>375.48393203339572</v>
      </c>
      <c r="BB27" s="188">
        <v>388.03114981150497</v>
      </c>
      <c r="BC27" s="188">
        <v>423.14119057314059</v>
      </c>
      <c r="BD27" s="188">
        <v>443.032019005363</v>
      </c>
      <c r="BE27" s="188">
        <v>441.77671653735536</v>
      </c>
      <c r="BF27" s="188">
        <v>398.31833083708341</v>
      </c>
      <c r="BG27" s="188">
        <v>342.1363696743793</v>
      </c>
      <c r="BH27" s="188">
        <v>288.75526644404442</v>
      </c>
      <c r="BI27" s="188">
        <v>243.84498769515736</v>
      </c>
      <c r="BJ27" s="188">
        <v>203.28046859909585</v>
      </c>
      <c r="BK27" s="188">
        <v>175.03713914441278</v>
      </c>
      <c r="BL27" s="188">
        <v>143.98820213875172</v>
      </c>
      <c r="BM27" s="188">
        <v>129.23198122261169</v>
      </c>
      <c r="BN27" s="188">
        <v>105.14478917364438</v>
      </c>
      <c r="BO27" s="188">
        <v>97.679136472378531</v>
      </c>
      <c r="BP27" s="188">
        <v>88.169993560303368</v>
      </c>
      <c r="BQ27" s="188">
        <v>90.654275279066994</v>
      </c>
      <c r="BR27" s="188">
        <v>71.217499141760356</v>
      </c>
      <c r="BS27" s="188">
        <v>62.696482606227157</v>
      </c>
      <c r="BT27" s="188">
        <v>53.271832756649317</v>
      </c>
      <c r="BU27" s="188">
        <v>50.516372847307714</v>
      </c>
      <c r="BV27" s="188">
        <v>42.966627943401861</v>
      </c>
      <c r="BW27" s="188">
        <v>49.067232285642575</v>
      </c>
      <c r="BX27" s="188">
        <v>39.304461865494211</v>
      </c>
      <c r="BY27" s="188">
        <v>24.119925952391636</v>
      </c>
      <c r="BZ27" s="188">
        <v>16.685417353403654</v>
      </c>
      <c r="CA27" s="188">
        <v>22.238009362602121</v>
      </c>
      <c r="CB27" s="188">
        <v>14.997719030437626</v>
      </c>
      <c r="CC27" s="188">
        <v>10.752068429543121</v>
      </c>
      <c r="CD27" s="188">
        <v>9.2281878552285797</v>
      </c>
      <c r="CE27" s="188">
        <v>7.955635296395025</v>
      </c>
      <c r="CF27" s="188">
        <v>6.8635183360446614</v>
      </c>
      <c r="CG27" s="188">
        <v>5.9251353434827285</v>
      </c>
      <c r="CH27" s="189">
        <v>5.1096982773452932</v>
      </c>
    </row>
    <row r="28" spans="1:87" ht="25.5" customHeight="1" x14ac:dyDescent="0.35">
      <c r="A28" s="190"/>
      <c r="B28" s="74" t="s">
        <v>379</v>
      </c>
      <c r="C28" s="270" t="s">
        <v>374</v>
      </c>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v>25.335634063701018</v>
      </c>
      <c r="AI28" s="188">
        <v>21.677482956248014</v>
      </c>
      <c r="AJ28" s="188">
        <v>22.754184206673177</v>
      </c>
      <c r="AK28" s="188">
        <v>24.703086777372199</v>
      </c>
      <c r="AL28" s="188">
        <v>30.676748385944485</v>
      </c>
      <c r="AM28" s="188">
        <v>36.604339099668024</v>
      </c>
      <c r="AN28" s="188">
        <v>38.040495851347174</v>
      </c>
      <c r="AO28" s="188">
        <v>42.634968338328285</v>
      </c>
      <c r="AP28" s="188">
        <v>327.76502357112753</v>
      </c>
      <c r="AQ28" s="188">
        <v>547.16618079147759</v>
      </c>
      <c r="AR28" s="188">
        <v>483.55149005268942</v>
      </c>
      <c r="AS28" s="188">
        <v>473.72938690379857</v>
      </c>
      <c r="AT28" s="188">
        <v>495.10716964069945</v>
      </c>
      <c r="AU28" s="188">
        <v>606.09730913493297</v>
      </c>
      <c r="AV28" s="188">
        <v>716.67436372113377</v>
      </c>
      <c r="AW28" s="188">
        <v>891.80757440497848</v>
      </c>
      <c r="AX28" s="188">
        <v>1045.1139157630016</v>
      </c>
      <c r="AY28" s="188">
        <v>1187.5686477350637</v>
      </c>
      <c r="AZ28" s="188">
        <v>1371.4318635315483</v>
      </c>
      <c r="BA28" s="188">
        <v>1386.1955389188172</v>
      </c>
      <c r="BB28" s="188">
        <v>1433.9640183150282</v>
      </c>
      <c r="BC28" s="188">
        <v>1515.8349752288821</v>
      </c>
      <c r="BD28" s="188">
        <v>1528.0416886516302</v>
      </c>
      <c r="BE28" s="188">
        <v>1610.5032436849708</v>
      </c>
      <c r="BF28" s="188">
        <v>1717.2134959495299</v>
      </c>
      <c r="BG28" s="188">
        <v>1800.2651677367116</v>
      </c>
      <c r="BH28" s="188">
        <v>1817.1407540814705</v>
      </c>
      <c r="BI28" s="188">
        <v>1862.0141566578936</v>
      </c>
      <c r="BJ28" s="188">
        <v>1853.9820406444635</v>
      </c>
      <c r="BK28" s="188">
        <v>1967.3857024513288</v>
      </c>
      <c r="BL28" s="188">
        <v>2020.5436063806005</v>
      </c>
      <c r="BM28" s="188">
        <v>2191.6143917522063</v>
      </c>
      <c r="BN28" s="188">
        <v>2274.4706797976951</v>
      </c>
      <c r="BO28" s="188">
        <v>2467.6835973880347</v>
      </c>
      <c r="BP28" s="188">
        <v>2699.2630981704606</v>
      </c>
      <c r="BQ28" s="188">
        <v>2868.435829900729</v>
      </c>
      <c r="BR28" s="188">
        <v>3150.7433899648495</v>
      </c>
      <c r="BS28" s="188">
        <v>3444.1996417819109</v>
      </c>
      <c r="BT28" s="188">
        <v>3542.611234406982</v>
      </c>
      <c r="BU28" s="188">
        <v>3717.4154626810127</v>
      </c>
      <c r="BV28" s="188">
        <v>3718.1481645087347</v>
      </c>
      <c r="BW28" s="188">
        <v>3696.213547789579</v>
      </c>
      <c r="BX28" s="188">
        <v>3630.4133546226244</v>
      </c>
      <c r="BY28" s="188">
        <v>3661.7214340805717</v>
      </c>
      <c r="BZ28" s="188">
        <v>3617.7361628479439</v>
      </c>
      <c r="CA28" s="188">
        <v>3955.1315706767323</v>
      </c>
      <c r="CB28" s="188">
        <v>4326.5827112406832</v>
      </c>
      <c r="CC28" s="188">
        <v>4530.4355809264998</v>
      </c>
      <c r="CD28" s="188">
        <v>4846.4722965751953</v>
      </c>
      <c r="CE28" s="188">
        <v>5121.6467698384258</v>
      </c>
      <c r="CF28" s="188">
        <v>5291.3758203521929</v>
      </c>
      <c r="CG28" s="188">
        <v>5460.9649693229267</v>
      </c>
      <c r="CH28" s="189">
        <v>5601.5071216256765</v>
      </c>
    </row>
    <row r="29" spans="1:87" x14ac:dyDescent="0.35">
      <c r="A29" s="190"/>
      <c r="B29" s="52" t="s">
        <v>491</v>
      </c>
      <c r="C29" s="270" t="s">
        <v>374</v>
      </c>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v>31.669542579626274</v>
      </c>
      <c r="AI29" s="188">
        <v>27.096853695310021</v>
      </c>
      <c r="AJ29" s="188">
        <v>22.754184206673177</v>
      </c>
      <c r="AK29" s="188">
        <v>24.703086777372199</v>
      </c>
      <c r="AL29" s="188">
        <v>23.007561289458362</v>
      </c>
      <c r="AM29" s="188">
        <v>21.962603459800814</v>
      </c>
      <c r="AN29" s="188">
        <v>20.749361373462094</v>
      </c>
      <c r="AO29" s="188">
        <v>22.957290643715233</v>
      </c>
      <c r="AP29" s="188">
        <v>25.212694120855964</v>
      </c>
      <c r="AQ29" s="188">
        <v>26.413768866389152</v>
      </c>
      <c r="AR29" s="188">
        <v>24.002186776306672</v>
      </c>
      <c r="AS29" s="188">
        <v>22.616894304835768</v>
      </c>
      <c r="AT29" s="188">
        <v>22.232458761723741</v>
      </c>
      <c r="AU29" s="188">
        <v>23.963858609800283</v>
      </c>
      <c r="AV29" s="188">
        <v>27.648831849116366</v>
      </c>
      <c r="AW29" s="188">
        <v>29.577984649001081</v>
      </c>
      <c r="AX29" s="188">
        <v>26.336453013707295</v>
      </c>
      <c r="AY29" s="188">
        <v>29.902414849396695</v>
      </c>
      <c r="AZ29" s="188">
        <v>30.254620536946394</v>
      </c>
      <c r="BA29" s="188">
        <v>30.833171403763163</v>
      </c>
      <c r="BB29" s="188">
        <v>30.966856860449919</v>
      </c>
      <c r="BC29" s="188">
        <v>30.697091702328297</v>
      </c>
      <c r="BD29" s="188">
        <v>30.612737724322354</v>
      </c>
      <c r="BE29" s="188">
        <v>30.253445256848643</v>
      </c>
      <c r="BF29" s="188">
        <v>31.157529698553695</v>
      </c>
      <c r="BG29" s="188">
        <v>32.796568986157531</v>
      </c>
      <c r="BH29" s="188">
        <v>33.005216277073579</v>
      </c>
      <c r="BI29" s="188">
        <v>31.965412645593201</v>
      </c>
      <c r="BJ29" s="188">
        <v>31.176847723357564</v>
      </c>
      <c r="BK29" s="188">
        <v>31.895757072002748</v>
      </c>
      <c r="BL29" s="188">
        <v>339.95972155408822</v>
      </c>
      <c r="BM29" s="188">
        <v>49.197604032993262</v>
      </c>
      <c r="BN29" s="188">
        <v>48.087477501322397</v>
      </c>
      <c r="BO29" s="188">
        <v>46.868989679738192</v>
      </c>
      <c r="BP29" s="188">
        <v>46.463176493110311</v>
      </c>
      <c r="BQ29" s="188">
        <v>45.167907118703589</v>
      </c>
      <c r="BR29" s="188">
        <v>46.120836943239937</v>
      </c>
      <c r="BS29" s="188">
        <v>49.048605505106508</v>
      </c>
      <c r="BT29" s="188">
        <v>44.636155959271512</v>
      </c>
      <c r="BU29" s="188">
        <v>44.172283336354333</v>
      </c>
      <c r="BV29" s="188">
        <v>42.207065148638918</v>
      </c>
      <c r="BW29" s="188">
        <v>44.141742153415159</v>
      </c>
      <c r="BX29" s="188">
        <v>43.125734765239685</v>
      </c>
      <c r="BY29" s="188">
        <v>44.62063261528062</v>
      </c>
      <c r="BZ29" s="188">
        <v>45.791007767010072</v>
      </c>
      <c r="CA29" s="188">
        <v>48.596952277021295</v>
      </c>
      <c r="CB29" s="188">
        <v>52.05810825164545</v>
      </c>
      <c r="CC29" s="188">
        <v>53.874669754580133</v>
      </c>
      <c r="CD29" s="188">
        <v>55.702627205415425</v>
      </c>
      <c r="CE29" s="188">
        <v>57.348908497858375</v>
      </c>
      <c r="CF29" s="188">
        <v>58.675075855104048</v>
      </c>
      <c r="CG29" s="188">
        <v>58.376240138820194</v>
      </c>
      <c r="CH29" s="189">
        <v>58.092695715026466</v>
      </c>
    </row>
    <row r="30" spans="1:87" x14ac:dyDescent="0.35">
      <c r="A30" s="190"/>
      <c r="B30" s="52" t="s">
        <v>383</v>
      </c>
      <c r="C30" s="270" t="s">
        <v>384</v>
      </c>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0</v>
      </c>
      <c r="BG30" s="188">
        <v>0</v>
      </c>
      <c r="BH30" s="188">
        <v>0</v>
      </c>
      <c r="BI30" s="188">
        <v>0</v>
      </c>
      <c r="BJ30" s="188">
        <v>1.705422277296903</v>
      </c>
      <c r="BK30" s="188">
        <v>1.9266608076262097</v>
      </c>
      <c r="BL30" s="188">
        <v>100.78699392295198</v>
      </c>
      <c r="BM30" s="188">
        <v>158.11779601953396</v>
      </c>
      <c r="BN30" s="188">
        <v>251.22809620937014</v>
      </c>
      <c r="BO30" s="188">
        <v>74.167137799807506</v>
      </c>
      <c r="BP30" s="188">
        <v>83.141937861634986</v>
      </c>
      <c r="BQ30" s="188">
        <v>4.9904584433477526</v>
      </c>
      <c r="BR30" s="188">
        <v>6.7764927203653027</v>
      </c>
      <c r="BS30" s="188">
        <v>2.6289263166401566</v>
      </c>
      <c r="BT30" s="188">
        <v>2.183697600291536</v>
      </c>
      <c r="BU30" s="188">
        <v>80.135544064609704</v>
      </c>
      <c r="BV30" s="188">
        <v>8.9389480939702004</v>
      </c>
      <c r="BW30" s="188">
        <v>0.16467317856249888</v>
      </c>
      <c r="BX30" s="188">
        <v>77.234355882867845</v>
      </c>
      <c r="BY30" s="188">
        <v>0.31695360931539696</v>
      </c>
      <c r="BZ30" s="188">
        <v>106.05448369112969</v>
      </c>
      <c r="CA30" s="188">
        <v>22.198098987993987</v>
      </c>
      <c r="CB30" s="188">
        <v>26.945052241841701</v>
      </c>
      <c r="CC30" s="188">
        <v>26.636145485933564</v>
      </c>
      <c r="CD30" s="188">
        <v>26.015498026596262</v>
      </c>
      <c r="CE30" s="188">
        <v>25.502572457464208</v>
      </c>
      <c r="CF30" s="188">
        <v>25.030917272330925</v>
      </c>
      <c r="CG30" s="188">
        <v>24.577366899149517</v>
      </c>
      <c r="CH30" s="189">
        <v>24.106792859313479</v>
      </c>
    </row>
    <row r="31" spans="1:87" x14ac:dyDescent="0.35">
      <c r="A31" s="190"/>
      <c r="B31" s="52" t="s">
        <v>385</v>
      </c>
      <c r="C31" s="270" t="s">
        <v>374</v>
      </c>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c r="BM31" s="188"/>
      <c r="BN31" s="188"/>
      <c r="BO31" s="188"/>
      <c r="BP31" s="188"/>
      <c r="BQ31" s="188"/>
      <c r="BR31" s="188"/>
      <c r="BS31" s="188"/>
      <c r="BT31" s="188"/>
      <c r="BU31" s="188"/>
      <c r="BV31" s="188"/>
      <c r="BW31" s="188"/>
      <c r="BX31" s="188"/>
      <c r="BY31" s="188"/>
      <c r="BZ31" s="188">
        <v>4770.6377685966499</v>
      </c>
      <c r="CA31" s="188">
        <v>6394.0151002383936</v>
      </c>
      <c r="CB31" s="188">
        <v>-17.769988208579125</v>
      </c>
      <c r="CC31" s="188"/>
      <c r="CD31" s="188"/>
      <c r="CE31" s="188"/>
      <c r="CF31" s="188"/>
      <c r="CG31" s="188"/>
      <c r="CH31" s="189"/>
    </row>
    <row r="32" spans="1:87" x14ac:dyDescent="0.35">
      <c r="A32" s="190"/>
      <c r="B32" s="52" t="s">
        <v>26</v>
      </c>
      <c r="C32" s="270" t="s">
        <v>384</v>
      </c>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v>1247.397346291486</v>
      </c>
      <c r="AI32" s="188">
        <v>1234.3057780429235</v>
      </c>
      <c r="AJ32" s="188">
        <v>1398.7144179065806</v>
      </c>
      <c r="AK32" s="188">
        <v>1872.5167402994282</v>
      </c>
      <c r="AL32" s="188">
        <v>2114.2387830219909</v>
      </c>
      <c r="AM32" s="188">
        <v>2262.4652406213977</v>
      </c>
      <c r="AN32" s="188">
        <v>2373.7346271384627</v>
      </c>
      <c r="AO32" s="188">
        <v>2454.6456172070029</v>
      </c>
      <c r="AP32" s="188">
        <v>2613.8992916113648</v>
      </c>
      <c r="AQ32" s="188">
        <v>2569.6366260292912</v>
      </c>
      <c r="AR32" s="188">
        <v>1686.5802398293142</v>
      </c>
      <c r="AS32" s="188">
        <v>1969.3203143118742</v>
      </c>
      <c r="AT32" s="188">
        <v>2286.5397179292008</v>
      </c>
      <c r="AU32" s="188">
        <v>1647.5208920944203</v>
      </c>
      <c r="AV32" s="188">
        <v>2116.0544963161356</v>
      </c>
      <c r="AW32" s="188">
        <v>2121.3498016827066</v>
      </c>
      <c r="AX32" s="188">
        <v>2307.3126570902045</v>
      </c>
      <c r="AY32" s="188">
        <v>2425.3533189558088</v>
      </c>
      <c r="AZ32" s="188">
        <v>2499.5124890638103</v>
      </c>
      <c r="BA32" s="188">
        <v>2570.5084297402959</v>
      </c>
      <c r="BB32" s="188">
        <v>2559.0774085060102</v>
      </c>
      <c r="BC32" s="188">
        <v>2564.8851204641037</v>
      </c>
      <c r="BD32" s="188">
        <v>2538.4614569778209</v>
      </c>
      <c r="BE32" s="188">
        <v>2472.3299918895391</v>
      </c>
      <c r="BF32" s="188">
        <v>2543.4564505222161</v>
      </c>
      <c r="BG32" s="188">
        <v>2855.0388047772499</v>
      </c>
      <c r="BH32" s="188">
        <v>2969.7093904972571</v>
      </c>
      <c r="BI32" s="188">
        <v>3228.6618415789062</v>
      </c>
      <c r="BJ32" s="188">
        <v>3144.5811741124116</v>
      </c>
      <c r="BK32" s="188">
        <v>3152.7829059172918</v>
      </c>
      <c r="BL32" s="188">
        <v>3180.020552936307</v>
      </c>
      <c r="BM32" s="188">
        <v>3724.8500438140327</v>
      </c>
      <c r="BN32" s="188">
        <v>3951.3572744493467</v>
      </c>
      <c r="BO32" s="188">
        <v>3926.3775937016194</v>
      </c>
      <c r="BP32" s="188">
        <v>3980.0908506129267</v>
      </c>
      <c r="BQ32" s="188"/>
      <c r="BR32" s="188"/>
      <c r="BS32" s="188"/>
      <c r="BT32" s="188"/>
      <c r="BU32" s="188"/>
      <c r="BV32" s="188"/>
      <c r="BW32" s="188"/>
      <c r="BX32" s="188"/>
      <c r="BY32" s="188"/>
      <c r="BZ32" s="188"/>
      <c r="CA32" s="188"/>
      <c r="CB32" s="188"/>
      <c r="CC32" s="188"/>
      <c r="CD32" s="188"/>
      <c r="CE32" s="188"/>
      <c r="CF32" s="188"/>
      <c r="CG32" s="188"/>
      <c r="CH32" s="189"/>
    </row>
    <row r="33" spans="1:86" x14ac:dyDescent="0.35">
      <c r="A33" s="190"/>
      <c r="B33" s="74" t="s">
        <v>387</v>
      </c>
      <c r="C33" s="270" t="s">
        <v>374</v>
      </c>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2701.3397298052337</v>
      </c>
      <c r="AW33" s="188">
        <v>3690.2367332906178</v>
      </c>
      <c r="AX33" s="188">
        <v>4051.848439312465</v>
      </c>
      <c r="AY33" s="188">
        <v>4773.8820730554835</v>
      </c>
      <c r="AZ33" s="188">
        <v>5569.2996990535958</v>
      </c>
      <c r="BA33" s="188">
        <v>6042.4255541681232</v>
      </c>
      <c r="BB33" s="188">
        <v>6280.3226580070796</v>
      </c>
      <c r="BC33" s="188">
        <v>6489.7270418903654</v>
      </c>
      <c r="BD33" s="188">
        <v>6774.0500868555991</v>
      </c>
      <c r="BE33" s="188">
        <v>7144.3134887482893</v>
      </c>
      <c r="BF33" s="188">
        <v>7441.7767267634217</v>
      </c>
      <c r="BG33" s="188">
        <v>7764.9933607566609</v>
      </c>
      <c r="BH33" s="188">
        <v>7951.9239065485872</v>
      </c>
      <c r="BI33" s="188">
        <v>8143.0778622185535</v>
      </c>
      <c r="BJ33" s="188">
        <v>8316.6784137080904</v>
      </c>
      <c r="BK33" s="188">
        <v>8706.5720402310963</v>
      </c>
      <c r="BL33" s="188">
        <v>8902.7357671372411</v>
      </c>
      <c r="BM33" s="188">
        <v>9512.8631912924902</v>
      </c>
      <c r="BN33" s="188">
        <v>9620.1936193778729</v>
      </c>
      <c r="BO33" s="188">
        <v>10066.374094425853</v>
      </c>
      <c r="BP33" s="188">
        <v>10640.05030475577</v>
      </c>
      <c r="BQ33" s="188">
        <v>10576.192104812148</v>
      </c>
      <c r="BR33" s="188">
        <v>9795.2070048634596</v>
      </c>
      <c r="BS33" s="188">
        <v>9123.9006179925691</v>
      </c>
      <c r="BT33" s="188">
        <v>6929.9405931872298</v>
      </c>
      <c r="BU33" s="188">
        <v>4757.2047733632189</v>
      </c>
      <c r="BV33" s="188">
        <v>3237.8747785009214</v>
      </c>
      <c r="BW33" s="188">
        <v>2057.1598711103961</v>
      </c>
      <c r="BX33" s="188">
        <v>1054.1472682447961</v>
      </c>
      <c r="BY33" s="188">
        <v>963.65278964974948</v>
      </c>
      <c r="BZ33" s="188">
        <v>862.94691053516726</v>
      </c>
      <c r="CA33" s="188">
        <v>837.67911560107927</v>
      </c>
      <c r="CB33" s="188">
        <v>827.86849804355245</v>
      </c>
      <c r="CC33" s="188">
        <v>811.43054250365651</v>
      </c>
      <c r="CD33" s="188">
        <v>747.11492966769129</v>
      </c>
      <c r="CE33" s="188">
        <v>682.70967173493386</v>
      </c>
      <c r="CF33" s="188">
        <v>510.01937077800108</v>
      </c>
      <c r="CG33" s="188">
        <v>153.75047570283189</v>
      </c>
      <c r="CH33" s="189">
        <v>56.37356512639866</v>
      </c>
    </row>
    <row r="34" spans="1:86" ht="25.5" customHeight="1" x14ac:dyDescent="0.35">
      <c r="A34" s="190"/>
      <c r="B34" s="74" t="s">
        <v>388</v>
      </c>
      <c r="C34" s="270" t="s">
        <v>384</v>
      </c>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4.8585927595336855</v>
      </c>
      <c r="AW34" s="188">
        <v>11.86056919564259</v>
      </c>
      <c r="AX34" s="188">
        <v>18.37912858094839</v>
      </c>
      <c r="AY34" s="188">
        <v>30.578033661000713</v>
      </c>
      <c r="AZ34" s="188">
        <v>52.207696834179089</v>
      </c>
      <c r="BA34" s="188">
        <v>63.97133895115897</v>
      </c>
      <c r="BB34" s="188">
        <v>73.298768490704532</v>
      </c>
      <c r="BC34" s="188">
        <v>56.988634716397527</v>
      </c>
      <c r="BD34" s="188">
        <v>-0.11511385779704497</v>
      </c>
      <c r="BE34" s="188">
        <v>-0.15990972925825933</v>
      </c>
      <c r="BF34" s="188">
        <v>-0.26715098250388836</v>
      </c>
      <c r="BG34" s="188">
        <v>0.15076329392809362</v>
      </c>
      <c r="BH34" s="188">
        <v>-4.9825677877935133E-2</v>
      </c>
      <c r="BI34" s="188">
        <v>0</v>
      </c>
      <c r="BJ34" s="188">
        <v>0</v>
      </c>
      <c r="BK34" s="188">
        <v>0</v>
      </c>
      <c r="BL34" s="188">
        <v>0</v>
      </c>
      <c r="BM34" s="188">
        <v>0</v>
      </c>
      <c r="BN34" s="188">
        <v>0</v>
      </c>
      <c r="BO34" s="188">
        <v>0</v>
      </c>
      <c r="BP34" s="188">
        <v>0</v>
      </c>
      <c r="BQ34" s="188">
        <v>0</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9">
        <v>0</v>
      </c>
    </row>
    <row r="35" spans="1:86" x14ac:dyDescent="0.35">
      <c r="A35" s="190"/>
      <c r="B35" s="52" t="s">
        <v>389</v>
      </c>
      <c r="C35" s="270" t="s">
        <v>384</v>
      </c>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v>0</v>
      </c>
      <c r="AI35" s="188">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0</v>
      </c>
      <c r="BD35" s="188">
        <v>0</v>
      </c>
      <c r="BE35" s="188">
        <v>12.68006566320801</v>
      </c>
      <c r="BF35" s="188">
        <v>23.760642960866576</v>
      </c>
      <c r="BG35" s="188">
        <v>26.516210426388401</v>
      </c>
      <c r="BH35" s="188">
        <v>28.558745502951666</v>
      </c>
      <c r="BI35" s="188">
        <v>29.587074810737498</v>
      </c>
      <c r="BJ35" s="188">
        <v>31.653126061360144</v>
      </c>
      <c r="BK35" s="188">
        <v>32.652858204372002</v>
      </c>
      <c r="BL35" s="188">
        <v>32.512918322720544</v>
      </c>
      <c r="BM35" s="188">
        <v>33.034605310640096</v>
      </c>
      <c r="BN35" s="188">
        <v>31.832276491360691</v>
      </c>
      <c r="BO35" s="188">
        <v>32.59240819694444</v>
      </c>
      <c r="BP35" s="188">
        <v>81.129575663247635</v>
      </c>
      <c r="BQ35" s="188">
        <v>247.80744232106656</v>
      </c>
      <c r="BR35" s="188">
        <v>275.68990859803029</v>
      </c>
      <c r="BS35" s="188">
        <v>221.92255048197444</v>
      </c>
      <c r="BT35" s="188">
        <v>246.88480497024085</v>
      </c>
      <c r="BU35" s="188">
        <v>218.07668996064749</v>
      </c>
      <c r="BV35" s="188">
        <v>197.18585696650692</v>
      </c>
      <c r="BW35" s="188">
        <v>167.51038536770648</v>
      </c>
      <c r="BX35" s="188">
        <v>206.68090838059769</v>
      </c>
      <c r="BY35" s="188">
        <v>170.23627986174355</v>
      </c>
      <c r="BZ35" s="188">
        <v>124.9784230731328</v>
      </c>
      <c r="CA35" s="188">
        <v>119.85524126270118</v>
      </c>
      <c r="CB35" s="188">
        <v>109.09072952271728</v>
      </c>
      <c r="CC35" s="188">
        <v>0</v>
      </c>
      <c r="CD35" s="188">
        <v>0</v>
      </c>
      <c r="CE35" s="188">
        <v>0</v>
      </c>
      <c r="CF35" s="188">
        <v>0</v>
      </c>
      <c r="CG35" s="188">
        <v>0</v>
      </c>
      <c r="CH35" s="189">
        <v>0</v>
      </c>
    </row>
    <row r="36" spans="1:86" x14ac:dyDescent="0.35">
      <c r="A36" s="190"/>
      <c r="B36" s="52" t="s">
        <v>492</v>
      </c>
      <c r="C36" s="270" t="s">
        <v>384</v>
      </c>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v>0</v>
      </c>
      <c r="AI36" s="188">
        <v>0</v>
      </c>
      <c r="AJ36" s="188">
        <v>0</v>
      </c>
      <c r="AK36" s="188">
        <v>0</v>
      </c>
      <c r="AL36" s="188">
        <v>0</v>
      </c>
      <c r="AM36" s="188">
        <v>0</v>
      </c>
      <c r="AN36" s="188">
        <v>0</v>
      </c>
      <c r="AO36" s="188">
        <v>0</v>
      </c>
      <c r="AP36" s="188">
        <v>0</v>
      </c>
      <c r="AQ36" s="188">
        <v>0</v>
      </c>
      <c r="AR36" s="188">
        <v>0</v>
      </c>
      <c r="AS36" s="188">
        <v>0</v>
      </c>
      <c r="AT36" s="188">
        <v>0</v>
      </c>
      <c r="AU36" s="188">
        <v>0</v>
      </c>
      <c r="AV36" s="188">
        <v>0</v>
      </c>
      <c r="AW36" s="188">
        <v>0</v>
      </c>
      <c r="AX36" s="188">
        <v>0</v>
      </c>
      <c r="AY36" s="188">
        <v>0</v>
      </c>
      <c r="AZ36" s="188">
        <v>6.2570764540753832</v>
      </c>
      <c r="BA36" s="188">
        <v>46.094369649124985</v>
      </c>
      <c r="BB36" s="188">
        <v>62.434857925040085</v>
      </c>
      <c r="BC36" s="188">
        <v>52.26292670277936</v>
      </c>
      <c r="BD36" s="188">
        <v>7.8673716910800069</v>
      </c>
      <c r="BE36" s="188">
        <v>1.1100145021775323E-2</v>
      </c>
      <c r="BF36" s="188">
        <v>7.7948206716186227E-2</v>
      </c>
      <c r="BG36" s="188">
        <v>0</v>
      </c>
      <c r="BH36" s="188">
        <v>0</v>
      </c>
      <c r="BI36" s="188">
        <v>0</v>
      </c>
      <c r="BJ36" s="188">
        <v>0</v>
      </c>
      <c r="BK36" s="188">
        <v>0</v>
      </c>
      <c r="BL36" s="188">
        <v>0</v>
      </c>
      <c r="BM36" s="188">
        <v>0</v>
      </c>
      <c r="BN36" s="188">
        <v>0</v>
      </c>
      <c r="BO36" s="188">
        <v>0</v>
      </c>
      <c r="BP36" s="188">
        <v>0</v>
      </c>
      <c r="BQ36" s="188">
        <v>0</v>
      </c>
      <c r="BR36" s="188">
        <v>0</v>
      </c>
      <c r="BS36" s="188">
        <v>0</v>
      </c>
      <c r="BT36" s="188">
        <v>0</v>
      </c>
      <c r="BU36" s="188">
        <v>0</v>
      </c>
      <c r="BV36" s="188">
        <v>0</v>
      </c>
      <c r="BW36" s="188">
        <v>0</v>
      </c>
      <c r="BX36" s="188">
        <v>0</v>
      </c>
      <c r="BY36" s="188">
        <v>0</v>
      </c>
      <c r="BZ36" s="188">
        <v>0</v>
      </c>
      <c r="CA36" s="188">
        <v>0</v>
      </c>
      <c r="CB36" s="188">
        <v>0</v>
      </c>
      <c r="CC36" s="188">
        <v>0</v>
      </c>
      <c r="CD36" s="188">
        <v>0</v>
      </c>
      <c r="CE36" s="188">
        <v>0</v>
      </c>
      <c r="CF36" s="188">
        <v>0</v>
      </c>
      <c r="CG36" s="188">
        <v>0</v>
      </c>
      <c r="CH36" s="189">
        <v>0</v>
      </c>
    </row>
    <row r="37" spans="1:86" x14ac:dyDescent="0.35">
      <c r="A37" s="190"/>
      <c r="B37" s="52" t="s">
        <v>391</v>
      </c>
      <c r="C37" s="270"/>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v>0</v>
      </c>
      <c r="AI37" s="188">
        <v>0</v>
      </c>
      <c r="AJ37" s="188">
        <v>0</v>
      </c>
      <c r="AK37" s="188">
        <v>0</v>
      </c>
      <c r="AL37" s="188">
        <v>0</v>
      </c>
      <c r="AM37" s="188">
        <v>0</v>
      </c>
      <c r="AN37" s="188">
        <v>0</v>
      </c>
      <c r="AO37" s="188">
        <v>0</v>
      </c>
      <c r="AP37" s="188">
        <v>0</v>
      </c>
      <c r="AQ37" s="188">
        <v>0</v>
      </c>
      <c r="AR37" s="188">
        <v>0</v>
      </c>
      <c r="AS37" s="188">
        <v>0</v>
      </c>
      <c r="AT37" s="188">
        <v>0</v>
      </c>
      <c r="AU37" s="188">
        <v>0</v>
      </c>
      <c r="AV37" s="188">
        <v>0</v>
      </c>
      <c r="AW37" s="188">
        <v>0</v>
      </c>
      <c r="AX37" s="188">
        <v>0</v>
      </c>
      <c r="AY37" s="188">
        <v>0</v>
      </c>
      <c r="AZ37" s="188">
        <v>0</v>
      </c>
      <c r="BA37" s="188">
        <v>0</v>
      </c>
      <c r="BB37" s="188">
        <v>0</v>
      </c>
      <c r="BC37" s="188">
        <v>0</v>
      </c>
      <c r="BD37" s="188">
        <v>0</v>
      </c>
      <c r="BE37" s="188">
        <v>0</v>
      </c>
      <c r="BF37" s="188">
        <v>0</v>
      </c>
      <c r="BG37" s="188">
        <v>0</v>
      </c>
      <c r="BH37" s="188">
        <v>0</v>
      </c>
      <c r="BI37" s="188">
        <v>0</v>
      </c>
      <c r="BJ37" s="188">
        <v>0</v>
      </c>
      <c r="BK37" s="188">
        <v>0</v>
      </c>
      <c r="BL37" s="188">
        <v>195.23876509191709</v>
      </c>
      <c r="BM37" s="188">
        <v>1920.6682197626862</v>
      </c>
      <c r="BN37" s="188">
        <v>3325.5042777474569</v>
      </c>
      <c r="BO37" s="188">
        <v>5185.2300787357008</v>
      </c>
      <c r="BP37" s="188">
        <v>9722.5647044623183</v>
      </c>
      <c r="BQ37" s="188">
        <v>14662.037844619812</v>
      </c>
      <c r="BR37" s="188">
        <v>17769.404853630109</v>
      </c>
      <c r="BS37" s="188">
        <v>19633.664508615195</v>
      </c>
      <c r="BT37" s="188">
        <v>20001.574577864008</v>
      </c>
      <c r="BU37" s="188">
        <v>20447.280129443392</v>
      </c>
      <c r="BV37" s="188">
        <v>19659.532527764528</v>
      </c>
      <c r="BW37" s="188">
        <v>17572.257522509663</v>
      </c>
      <c r="BX37" s="188">
        <v>16136.721621861609</v>
      </c>
      <c r="BY37" s="188">
        <v>15261.532304575776</v>
      </c>
      <c r="BZ37" s="188">
        <v>13584.45123858521</v>
      </c>
      <c r="CA37" s="188">
        <v>13191.272215554201</v>
      </c>
      <c r="CB37" s="188">
        <v>12700.484217884301</v>
      </c>
      <c r="CC37" s="188">
        <v>7085.7155813609952</v>
      </c>
      <c r="CD37" s="188">
        <v>5004.0308949528799</v>
      </c>
      <c r="CE37" s="188">
        <v>4959.1890231836969</v>
      </c>
      <c r="CF37" s="188">
        <v>4784.4877273592183</v>
      </c>
      <c r="CG37" s="188">
        <v>4661.1847210208143</v>
      </c>
      <c r="CH37" s="189">
        <v>4624.6496599557822</v>
      </c>
    </row>
    <row r="38" spans="1:86" x14ac:dyDescent="0.35">
      <c r="A38" s="190"/>
      <c r="B38" s="72" t="s">
        <v>381</v>
      </c>
      <c r="C38" s="270" t="s">
        <v>378</v>
      </c>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v>0</v>
      </c>
      <c r="AI38" s="188">
        <v>0</v>
      </c>
      <c r="AJ38" s="188">
        <v>0</v>
      </c>
      <c r="AK38" s="188">
        <v>0</v>
      </c>
      <c r="AL38" s="188">
        <v>0</v>
      </c>
      <c r="AM38" s="188">
        <v>0</v>
      </c>
      <c r="AN38" s="188">
        <v>0</v>
      </c>
      <c r="AO38" s="188">
        <v>0</v>
      </c>
      <c r="AP38" s="188">
        <v>0</v>
      </c>
      <c r="AQ38" s="188">
        <v>0</v>
      </c>
      <c r="AR38" s="188">
        <v>0</v>
      </c>
      <c r="AS38" s="188">
        <v>0</v>
      </c>
      <c r="AT38" s="188">
        <v>0</v>
      </c>
      <c r="AU38" s="188">
        <v>0</v>
      </c>
      <c r="AV38" s="188">
        <v>0</v>
      </c>
      <c r="AW38" s="188">
        <v>0</v>
      </c>
      <c r="AX38" s="188">
        <v>0</v>
      </c>
      <c r="AY38" s="188">
        <v>0</v>
      </c>
      <c r="AZ38" s="188">
        <v>0</v>
      </c>
      <c r="BA38" s="188">
        <v>0</v>
      </c>
      <c r="BB38" s="188">
        <v>0</v>
      </c>
      <c r="BC38" s="188">
        <v>0</v>
      </c>
      <c r="BD38" s="188">
        <v>0</v>
      </c>
      <c r="BE38" s="188">
        <v>0</v>
      </c>
      <c r="BF38" s="188">
        <v>0</v>
      </c>
      <c r="BG38" s="188">
        <v>0</v>
      </c>
      <c r="BH38" s="188">
        <v>0</v>
      </c>
      <c r="BI38" s="188">
        <v>0</v>
      </c>
      <c r="BJ38" s="188">
        <v>0</v>
      </c>
      <c r="BK38" s="188">
        <v>0</v>
      </c>
      <c r="BL38" s="188">
        <v>98.82561764827102</v>
      </c>
      <c r="BM38" s="188">
        <v>880.41325433978113</v>
      </c>
      <c r="BN38" s="188">
        <v>1422.8010560356095</v>
      </c>
      <c r="BO38" s="188">
        <v>2040.3554918488417</v>
      </c>
      <c r="BP38" s="188">
        <v>3305.2074286688062</v>
      </c>
      <c r="BQ38" s="188">
        <v>4971.6051945225918</v>
      </c>
      <c r="BR38" s="188">
        <v>5680.8858258337714</v>
      </c>
      <c r="BS38" s="188">
        <v>6131.1259792036299</v>
      </c>
      <c r="BT38" s="188">
        <v>6321.2911584783715</v>
      </c>
      <c r="BU38" s="188">
        <v>6274.6342787165313</v>
      </c>
      <c r="BV38" s="188">
        <v>5941.4818220081761</v>
      </c>
      <c r="BW38" s="188">
        <v>5724.201207947036</v>
      </c>
      <c r="BX38" s="188">
        <v>5506.8050381192679</v>
      </c>
      <c r="BY38" s="188">
        <v>5420.650425796709</v>
      </c>
      <c r="BZ38" s="188">
        <v>5087.43187071783</v>
      </c>
      <c r="CA38" s="188">
        <v>5242.9962826588408</v>
      </c>
      <c r="CB38" s="188">
        <v>5320.1198004168755</v>
      </c>
      <c r="CC38" s="188">
        <v>5099.5722550216287</v>
      </c>
      <c r="CD38" s="188">
        <v>4974.7668775886186</v>
      </c>
      <c r="CE38" s="188">
        <v>4932.7639642783706</v>
      </c>
      <c r="CF38" s="188">
        <v>4760.6044673390461</v>
      </c>
      <c r="CG38" s="188">
        <v>4639.6038592665263</v>
      </c>
      <c r="CH38" s="189">
        <v>4605.1812095565319</v>
      </c>
    </row>
    <row r="39" spans="1:86" x14ac:dyDescent="0.35">
      <c r="A39" s="190"/>
      <c r="B39" s="72" t="s">
        <v>493</v>
      </c>
      <c r="C39" s="270" t="s">
        <v>384</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8">
        <v>0</v>
      </c>
      <c r="BL39" s="188">
        <v>96.413147443646054</v>
      </c>
      <c r="BM39" s="188">
        <v>1040.2549654229051</v>
      </c>
      <c r="BN39" s="188">
        <v>1902.7032217118472</v>
      </c>
      <c r="BO39" s="188">
        <v>3144.8745868868591</v>
      </c>
      <c r="BP39" s="188">
        <v>6417.3572757935117</v>
      </c>
      <c r="BQ39" s="188">
        <v>9690.432650097222</v>
      </c>
      <c r="BR39" s="188">
        <v>12088.519027796337</v>
      </c>
      <c r="BS39" s="188">
        <v>13502.538529411562</v>
      </c>
      <c r="BT39" s="188">
        <v>13680.283419385636</v>
      </c>
      <c r="BU39" s="188">
        <v>14172.645850726858</v>
      </c>
      <c r="BV39" s="188">
        <v>13718.050705756354</v>
      </c>
      <c r="BW39" s="188">
        <v>11848.056314562626</v>
      </c>
      <c r="BX39" s="188">
        <v>10629.916583742341</v>
      </c>
      <c r="BY39" s="188">
        <v>9840.8818787790697</v>
      </c>
      <c r="BZ39" s="188">
        <v>8497.0193678673804</v>
      </c>
      <c r="CA39" s="188">
        <v>7948.2759328953598</v>
      </c>
      <c r="CB39" s="188">
        <v>7380.3644174674264</v>
      </c>
      <c r="CC39" s="188">
        <v>1986.1433263393669</v>
      </c>
      <c r="CD39" s="188">
        <v>29.264017364261143</v>
      </c>
      <c r="CE39" s="188">
        <v>26.4250589053254</v>
      </c>
      <c r="CF39" s="188">
        <v>23.883260020172617</v>
      </c>
      <c r="CG39" s="188">
        <v>21.580861754286921</v>
      </c>
      <c r="CH39" s="189">
        <v>19.468450399249949</v>
      </c>
    </row>
    <row r="40" spans="1:86" ht="25.5" customHeight="1" x14ac:dyDescent="0.35">
      <c r="A40" s="190"/>
      <c r="B40" s="52" t="s">
        <v>393</v>
      </c>
      <c r="C40" s="270" t="s">
        <v>384</v>
      </c>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v>60.096333207440473</v>
      </c>
      <c r="AI40" s="188">
        <v>58.890532230941375</v>
      </c>
      <c r="AJ40" s="188">
        <v>78.650162770140241</v>
      </c>
      <c r="AK40" s="188">
        <v>114.22478416944681</v>
      </c>
      <c r="AL40" s="188">
        <v>154.5797724612685</v>
      </c>
      <c r="AM40" s="188">
        <v>196.07552581470247</v>
      </c>
      <c r="AN40" s="188">
        <v>190.91483978871543</v>
      </c>
      <c r="AO40" s="188">
        <v>187.19185372433421</v>
      </c>
      <c r="AP40" s="188">
        <v>222.78174430016574</v>
      </c>
      <c r="AQ40" s="188">
        <v>233.9898221875286</v>
      </c>
      <c r="AR40" s="188">
        <v>500.63995599027243</v>
      </c>
      <c r="AS40" s="188">
        <v>461.62056455603272</v>
      </c>
      <c r="AT40" s="188">
        <v>484.51022225072199</v>
      </c>
      <c r="AU40" s="188">
        <v>564.33262337091105</v>
      </c>
      <c r="AV40" s="188">
        <v>901.96020552075834</v>
      </c>
      <c r="AW40" s="188">
        <v>1207.4818127506426</v>
      </c>
      <c r="AX40" s="188">
        <v>1451.7707171837794</v>
      </c>
      <c r="AY40" s="188">
        <v>1765.1638059191216</v>
      </c>
      <c r="AZ40" s="188">
        <v>2095.4628437299548</v>
      </c>
      <c r="BA40" s="188">
        <v>2359.3638497090465</v>
      </c>
      <c r="BB40" s="188">
        <v>2443.3876764116008</v>
      </c>
      <c r="BC40" s="188">
        <v>1794.8875980670521</v>
      </c>
      <c r="BD40" s="188">
        <v>1.6047441468785721</v>
      </c>
      <c r="BE40" s="188">
        <v>0</v>
      </c>
      <c r="BF40" s="188">
        <v>0</v>
      </c>
      <c r="BG40" s="188">
        <v>7.497345654038276E-2</v>
      </c>
      <c r="BH40" s="188">
        <v>0</v>
      </c>
      <c r="BI40" s="188">
        <v>0</v>
      </c>
      <c r="BJ40" s="188">
        <v>0</v>
      </c>
      <c r="BK40" s="188">
        <v>0</v>
      </c>
      <c r="BL40" s="188">
        <v>0</v>
      </c>
      <c r="BM40" s="188">
        <v>0</v>
      </c>
      <c r="BN40" s="188">
        <v>0</v>
      </c>
      <c r="BO40" s="188">
        <v>0</v>
      </c>
      <c r="BP40" s="188">
        <v>0</v>
      </c>
      <c r="BQ40" s="188">
        <v>0</v>
      </c>
      <c r="BR40" s="188">
        <v>0</v>
      </c>
      <c r="BS40" s="188">
        <v>0</v>
      </c>
      <c r="BT40" s="188">
        <v>0</v>
      </c>
      <c r="BU40" s="188">
        <v>0</v>
      </c>
      <c r="BV40" s="188">
        <v>0</v>
      </c>
      <c r="BW40" s="188">
        <v>0</v>
      </c>
      <c r="BX40" s="188">
        <v>0</v>
      </c>
      <c r="BY40" s="188">
        <v>0</v>
      </c>
      <c r="BZ40" s="188">
        <v>0</v>
      </c>
      <c r="CA40" s="188">
        <v>0</v>
      </c>
      <c r="CB40" s="188">
        <v>0</v>
      </c>
      <c r="CC40" s="188">
        <v>0</v>
      </c>
      <c r="CD40" s="188">
        <v>0</v>
      </c>
      <c r="CE40" s="188">
        <v>0</v>
      </c>
      <c r="CF40" s="188">
        <v>0</v>
      </c>
      <c r="CG40" s="188">
        <v>0</v>
      </c>
      <c r="CH40" s="189">
        <v>0</v>
      </c>
    </row>
    <row r="41" spans="1:86" x14ac:dyDescent="0.35">
      <c r="A41" s="190"/>
      <c r="B41" s="52" t="s">
        <v>395</v>
      </c>
      <c r="C41" s="270" t="s">
        <v>384</v>
      </c>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v>0</v>
      </c>
      <c r="AI41" s="188">
        <v>0</v>
      </c>
      <c r="AJ41" s="188">
        <v>0</v>
      </c>
      <c r="AK41" s="188">
        <v>0</v>
      </c>
      <c r="AL41" s="188">
        <v>0</v>
      </c>
      <c r="AM41" s="188">
        <v>0</v>
      </c>
      <c r="AN41" s="188">
        <v>0</v>
      </c>
      <c r="AO41" s="188">
        <v>0</v>
      </c>
      <c r="AP41" s="188">
        <v>0</v>
      </c>
      <c r="AQ41" s="188">
        <v>0</v>
      </c>
      <c r="AR41" s="188">
        <v>0</v>
      </c>
      <c r="AS41" s="188">
        <v>0</v>
      </c>
      <c r="AT41" s="188">
        <v>0</v>
      </c>
      <c r="AU41" s="188">
        <v>0</v>
      </c>
      <c r="AV41" s="188">
        <v>0</v>
      </c>
      <c r="AW41" s="188">
        <v>0</v>
      </c>
      <c r="AX41" s="188">
        <v>0</v>
      </c>
      <c r="AY41" s="188">
        <v>0</v>
      </c>
      <c r="AZ41" s="188">
        <v>0</v>
      </c>
      <c r="BA41" s="188">
        <v>0</v>
      </c>
      <c r="BB41" s="188">
        <v>0</v>
      </c>
      <c r="BC41" s="188">
        <v>0</v>
      </c>
      <c r="BD41" s="188">
        <v>0</v>
      </c>
      <c r="BE41" s="188">
        <v>0</v>
      </c>
      <c r="BF41" s="188">
        <v>0</v>
      </c>
      <c r="BG41" s="188">
        <v>0</v>
      </c>
      <c r="BH41" s="188">
        <v>0</v>
      </c>
      <c r="BI41" s="188">
        <v>0</v>
      </c>
      <c r="BJ41" s="188">
        <v>38.386077148988917</v>
      </c>
      <c r="BK41" s="188">
        <v>38.632376461110098</v>
      </c>
      <c r="BL41" s="188">
        <v>40.556708468027807</v>
      </c>
      <c r="BM41" s="188">
        <v>38.560587916690721</v>
      </c>
      <c r="BN41" s="188">
        <v>36.15476301655265</v>
      </c>
      <c r="BO41" s="188">
        <v>36.815947903332166</v>
      </c>
      <c r="BP41" s="188">
        <v>36.426753797796444</v>
      </c>
      <c r="BQ41" s="188">
        <v>36.799845582839481</v>
      </c>
      <c r="BR41" s="188">
        <v>37.993095905735089</v>
      </c>
      <c r="BS41" s="188">
        <v>35.141460059286743</v>
      </c>
      <c r="BT41" s="188">
        <v>34.282051841811423</v>
      </c>
      <c r="BU41" s="188">
        <v>33.993309361871155</v>
      </c>
      <c r="BV41" s="188">
        <v>41.467988835777568</v>
      </c>
      <c r="BW41" s="188">
        <v>30.886239419664122</v>
      </c>
      <c r="BX41" s="188">
        <v>56.95129760802849</v>
      </c>
      <c r="BY41" s="188">
        <v>44.516851419006741</v>
      </c>
      <c r="BZ41" s="188">
        <v>39.424819500804432</v>
      </c>
      <c r="CA41" s="188">
        <v>41.877068401107671</v>
      </c>
      <c r="CB41" s="188">
        <v>41.209917314264707</v>
      </c>
      <c r="CC41" s="188">
        <v>37.041585856700202</v>
      </c>
      <c r="CD41" s="188">
        <v>37.274382705261544</v>
      </c>
      <c r="CE41" s="188">
        <v>37.690287555384366</v>
      </c>
      <c r="CF41" s="188">
        <v>38.250153420990799</v>
      </c>
      <c r="CG41" s="188">
        <v>38.864109814600496</v>
      </c>
      <c r="CH41" s="189">
        <v>39.465613523946146</v>
      </c>
    </row>
    <row r="42" spans="1:86" x14ac:dyDescent="0.35">
      <c r="A42" s="190"/>
      <c r="B42" s="52" t="s">
        <v>494</v>
      </c>
      <c r="C42" s="270" t="s">
        <v>384</v>
      </c>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v>2533.9460377158912</v>
      </c>
      <c r="AI42" s="188">
        <v>2385.8338756504954</v>
      </c>
      <c r="AJ42" s="188">
        <v>2587.8186551025606</v>
      </c>
      <c r="AK42" s="188">
        <v>3784.4901317188055</v>
      </c>
      <c r="AL42" s="188">
        <v>4531.1118360832334</v>
      </c>
      <c r="AM42" s="188">
        <v>5113.3090879617084</v>
      </c>
      <c r="AN42" s="188">
        <v>5438.3999299700154</v>
      </c>
      <c r="AO42" s="188">
        <v>5783.7421109376628</v>
      </c>
      <c r="AP42" s="188">
        <v>5977.3262300703054</v>
      </c>
      <c r="AQ42" s="188">
        <v>5846.7926012134367</v>
      </c>
      <c r="AR42" s="188">
        <v>5307.8265189607055</v>
      </c>
      <c r="AS42" s="188">
        <v>5643.3988370161642</v>
      </c>
      <c r="AT42" s="188">
        <v>6597.1947411818719</v>
      </c>
      <c r="AU42" s="188">
        <v>8498.759780776245</v>
      </c>
      <c r="AV42" s="188">
        <v>10935.1337553473</v>
      </c>
      <c r="AW42" s="188">
        <v>12807.367214038843</v>
      </c>
      <c r="AX42" s="188">
        <v>14005.32698452351</v>
      </c>
      <c r="AY42" s="188">
        <v>14707.732370545509</v>
      </c>
      <c r="AZ42" s="188">
        <v>14947.693750484677</v>
      </c>
      <c r="BA42" s="188">
        <v>14441.029063093842</v>
      </c>
      <c r="BB42" s="188">
        <v>13903.017036218036</v>
      </c>
      <c r="BC42" s="188">
        <v>13454.763817843166</v>
      </c>
      <c r="BD42" s="188">
        <v>13124.91831204544</v>
      </c>
      <c r="BE42" s="188">
        <v>13190.826055068103</v>
      </c>
      <c r="BF42" s="188">
        <v>14236.268564785434</v>
      </c>
      <c r="BG42" s="188">
        <v>13990.968246297731</v>
      </c>
      <c r="BH42" s="188">
        <v>14791.542720734094</v>
      </c>
      <c r="BI42" s="188">
        <v>15658.871948836098</v>
      </c>
      <c r="BJ42" s="188">
        <v>16200.031755506596</v>
      </c>
      <c r="BK42" s="188">
        <v>17209.408425532045</v>
      </c>
      <c r="BL42" s="188">
        <v>17805.710629147023</v>
      </c>
      <c r="BM42" s="188">
        <v>21559.855827433883</v>
      </c>
      <c r="BN42" s="188">
        <v>23063.617357879</v>
      </c>
      <c r="BO42" s="188">
        <v>24187.318904404841</v>
      </c>
      <c r="BP42" s="188">
        <v>25056.94514441596</v>
      </c>
      <c r="BQ42" s="188">
        <v>24761.582928406551</v>
      </c>
      <c r="BR42" s="188">
        <v>24572.650357431718</v>
      </c>
      <c r="BS42" s="188">
        <v>24372.577985980093</v>
      </c>
      <c r="BT42" s="188">
        <v>23077.740917608</v>
      </c>
      <c r="BU42" s="188">
        <v>21592.890439367271</v>
      </c>
      <c r="BV42" s="188">
        <v>19395.819231187321</v>
      </c>
      <c r="BW42" s="188">
        <v>16003.463035274977</v>
      </c>
      <c r="BX42" s="188">
        <v>13943.431400601716</v>
      </c>
      <c r="BY42" s="188">
        <v>12551.466500157625</v>
      </c>
      <c r="BZ42" s="188">
        <v>10888.494250973257</v>
      </c>
      <c r="CA42" s="188">
        <v>10167.457669011734</v>
      </c>
      <c r="CB42" s="188">
        <v>8892.0395492481002</v>
      </c>
      <c r="CC42" s="188">
        <v>5799.3483242789862</v>
      </c>
      <c r="CD42" s="188">
        <v>5046.0349745174826</v>
      </c>
      <c r="CE42" s="188">
        <v>5216.3776866774315</v>
      </c>
      <c r="CF42" s="188">
        <v>5382.7167766716902</v>
      </c>
      <c r="CG42" s="188">
        <v>5610.7248611155001</v>
      </c>
      <c r="CH42" s="189">
        <v>5712.1650453310658</v>
      </c>
    </row>
    <row r="43" spans="1:86" x14ac:dyDescent="0.35">
      <c r="A43" s="190"/>
      <c r="B43" s="52" t="s">
        <v>173</v>
      </c>
      <c r="C43" s="270" t="s">
        <v>384</v>
      </c>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0</v>
      </c>
      <c r="BG43" s="188">
        <v>0</v>
      </c>
      <c r="BH43" s="188">
        <v>0</v>
      </c>
      <c r="BI43" s="188">
        <v>0</v>
      </c>
      <c r="BJ43" s="188">
        <v>0</v>
      </c>
      <c r="BK43" s="188">
        <v>0</v>
      </c>
      <c r="BL43" s="188">
        <v>0</v>
      </c>
      <c r="BM43" s="188">
        <v>0</v>
      </c>
      <c r="BN43" s="188">
        <v>0</v>
      </c>
      <c r="BO43" s="188">
        <v>0</v>
      </c>
      <c r="BP43" s="188">
        <v>0</v>
      </c>
      <c r="BQ43" s="188">
        <v>0</v>
      </c>
      <c r="BR43" s="188">
        <v>0</v>
      </c>
      <c r="BS43" s="188">
        <v>0</v>
      </c>
      <c r="BT43" s="188">
        <v>0</v>
      </c>
      <c r="BU43" s="188">
        <v>0</v>
      </c>
      <c r="BV43" s="188">
        <v>0</v>
      </c>
      <c r="BW43" s="188">
        <v>0</v>
      </c>
      <c r="BX43" s="188">
        <v>0</v>
      </c>
      <c r="BY43" s="188">
        <v>481.07039301719232</v>
      </c>
      <c r="BZ43" s="188">
        <v>899.72052021216246</v>
      </c>
      <c r="CA43" s="188">
        <v>848.71958298004256</v>
      </c>
      <c r="CB43" s="188">
        <v>0</v>
      </c>
      <c r="CC43" s="188">
        <v>0</v>
      </c>
      <c r="CD43" s="188">
        <v>0</v>
      </c>
      <c r="CE43" s="188">
        <v>0</v>
      </c>
      <c r="CF43" s="188">
        <v>0</v>
      </c>
      <c r="CG43" s="188">
        <v>0</v>
      </c>
      <c r="CH43" s="189">
        <v>0</v>
      </c>
    </row>
    <row r="44" spans="1:86" x14ac:dyDescent="0.35">
      <c r="A44" s="190"/>
      <c r="B44" s="52" t="s">
        <v>495</v>
      </c>
      <c r="C44" s="270"/>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v>9278.4152748768811</v>
      </c>
      <c r="AI44" s="188">
        <v>8490.2819520866979</v>
      </c>
      <c r="AJ44" s="188">
        <v>7780.2467100720942</v>
      </c>
      <c r="AK44" s="188">
        <v>7984.6021539345538</v>
      </c>
      <c r="AL44" s="188">
        <v>7739.6893732024118</v>
      </c>
      <c r="AM44" s="188">
        <v>7260.5186858566194</v>
      </c>
      <c r="AN44" s="188">
        <v>7710.7839834805427</v>
      </c>
      <c r="AO44" s="188">
        <v>7823.052470145416</v>
      </c>
      <c r="AP44" s="188">
        <v>8007.8199925146446</v>
      </c>
      <c r="AQ44" s="188">
        <v>8252.0432012491783</v>
      </c>
      <c r="AR44" s="188">
        <v>8563.0672571052219</v>
      </c>
      <c r="AS44" s="188">
        <v>8889.2254181801964</v>
      </c>
      <c r="AT44" s="188">
        <v>9304.5235050879764</v>
      </c>
      <c r="AU44" s="188">
        <v>10826.973055609853</v>
      </c>
      <c r="AV44" s="188">
        <v>12056.29184552852</v>
      </c>
      <c r="AW44" s="188">
        <v>13299.737531912142</v>
      </c>
      <c r="AX44" s="188">
        <v>14209.732842239662</v>
      </c>
      <c r="AY44" s="188">
        <v>13844.752864772181</v>
      </c>
      <c r="AZ44" s="188">
        <v>13311.188696529236</v>
      </c>
      <c r="BA44" s="188">
        <v>13182.219851901275</v>
      </c>
      <c r="BB44" s="188">
        <v>13145.092933473767</v>
      </c>
      <c r="BC44" s="188">
        <v>12621.74901092453</v>
      </c>
      <c r="BD44" s="188">
        <v>12762.72814021864</v>
      </c>
      <c r="BE44" s="188">
        <v>12485.893329160401</v>
      </c>
      <c r="BF44" s="188">
        <v>12250.475233543577</v>
      </c>
      <c r="BG44" s="188">
        <v>11897.290787822776</v>
      </c>
      <c r="BH44" s="188">
        <v>11446.207286762294</v>
      </c>
      <c r="BI44" s="188">
        <v>11119.975095741864</v>
      </c>
      <c r="BJ44" s="188">
        <v>10659.526952293651</v>
      </c>
      <c r="BK44" s="188">
        <v>10599.642624913387</v>
      </c>
      <c r="BL44" s="188">
        <v>10002.091149211301</v>
      </c>
      <c r="BM44" s="188">
        <v>9256.8293493642068</v>
      </c>
      <c r="BN44" s="188">
        <v>8278.9911142882465</v>
      </c>
      <c r="BO44" s="188">
        <v>7200.2883799030915</v>
      </c>
      <c r="BP44" s="188">
        <v>4697.8233724513429</v>
      </c>
      <c r="BQ44" s="188">
        <v>1667.2767572248065</v>
      </c>
      <c r="BR44" s="188">
        <v>338.73779357211288</v>
      </c>
      <c r="BS44" s="188">
        <v>85.194559644060917</v>
      </c>
      <c r="BT44" s="188">
        <v>20.089135828397332</v>
      </c>
      <c r="BU44" s="188">
        <v>11.891101110374219</v>
      </c>
      <c r="BV44" s="188">
        <v>0</v>
      </c>
      <c r="BW44" s="188">
        <v>6.120164540536182</v>
      </c>
      <c r="BX44" s="188">
        <v>5.5785444911172695</v>
      </c>
      <c r="BY44" s="188">
        <v>0</v>
      </c>
      <c r="BZ44" s="188">
        <v>13.215114753925176</v>
      </c>
      <c r="CA44" s="188">
        <v>-0.96971191335707185</v>
      </c>
      <c r="CB44" s="188">
        <v>0.92019474092539477</v>
      </c>
      <c r="CC44" s="188">
        <v>1.5606463180632462</v>
      </c>
      <c r="CD44" s="188">
        <v>0.84990969980860642</v>
      </c>
      <c r="CE44" s="188">
        <v>0.86922806715066159</v>
      </c>
      <c r="CF44" s="188">
        <v>0.8738147143680165</v>
      </c>
      <c r="CG44" s="188">
        <v>0.43522871520764272</v>
      </c>
      <c r="CH44" s="189">
        <v>1.3298848857634959</v>
      </c>
    </row>
    <row r="45" spans="1:86" x14ac:dyDescent="0.35">
      <c r="A45" s="190"/>
      <c r="B45" s="72" t="s">
        <v>489</v>
      </c>
      <c r="C45" s="270" t="s">
        <v>378</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v>9278.4152748768811</v>
      </c>
      <c r="AI45" s="188">
        <v>8474.5796675352503</v>
      </c>
      <c r="AJ45" s="188">
        <v>7736.2811230642255</v>
      </c>
      <c r="AK45" s="188">
        <v>7881.1880796575324</v>
      </c>
      <c r="AL45" s="188">
        <v>7543.5017898790966</v>
      </c>
      <c r="AM45" s="188">
        <v>7023.9649366406547</v>
      </c>
      <c r="AN45" s="188">
        <v>7378.3616658159735</v>
      </c>
      <c r="AO45" s="188">
        <v>7425.1911799930167</v>
      </c>
      <c r="AP45" s="188">
        <v>7429.5381361609971</v>
      </c>
      <c r="AQ45" s="188">
        <v>7519.4467887253359</v>
      </c>
      <c r="AR45" s="188">
        <v>7694.075376348811</v>
      </c>
      <c r="AS45" s="188">
        <v>7845.5582761785499</v>
      </c>
      <c r="AT45" s="188">
        <v>8050.8258636420605</v>
      </c>
      <c r="AU45" s="188">
        <v>9194.1816919450539</v>
      </c>
      <c r="AV45" s="188">
        <v>10064.9527924294</v>
      </c>
      <c r="AW45" s="188">
        <v>10883.75179445779</v>
      </c>
      <c r="AX45" s="188">
        <v>11436.827855435058</v>
      </c>
      <c r="AY45" s="188">
        <v>11180.488888792503</v>
      </c>
      <c r="AZ45" s="188">
        <v>11040.653658087906</v>
      </c>
      <c r="BA45" s="188">
        <v>11260.834374715487</v>
      </c>
      <c r="BB45" s="188">
        <v>11476.656578510998</v>
      </c>
      <c r="BC45" s="188">
        <v>11227.490810648815</v>
      </c>
      <c r="BD45" s="188">
        <v>11450.620759687041</v>
      </c>
      <c r="BE45" s="188">
        <v>11530.560545091343</v>
      </c>
      <c r="BF45" s="188">
        <v>11393.6330617558</v>
      </c>
      <c r="BG45" s="188">
        <v>11105.100169517616</v>
      </c>
      <c r="BH45" s="188">
        <v>10790.664587936888</v>
      </c>
      <c r="BI45" s="188">
        <v>10597.080844739501</v>
      </c>
      <c r="BJ45" s="188">
        <v>10199.314911180581</v>
      </c>
      <c r="BK45" s="188">
        <v>10205.157556998705</v>
      </c>
      <c r="BL45" s="188">
        <v>9672.1480650415942</v>
      </c>
      <c r="BM45" s="188">
        <v>8986.3582211836765</v>
      </c>
      <c r="BN45" s="188">
        <v>8044.454697929471</v>
      </c>
      <c r="BO45" s="188">
        <v>7016.1581485070674</v>
      </c>
      <c r="BP45" s="188">
        <v>4577.8633234420968</v>
      </c>
      <c r="BQ45" s="188">
        <v>1627.7336060550085</v>
      </c>
      <c r="BR45" s="188">
        <v>331.59073900543359</v>
      </c>
      <c r="BS45" s="188">
        <v>83.737280917372487</v>
      </c>
      <c r="BT45" s="188">
        <v>19.854575243447339</v>
      </c>
      <c r="BU45" s="188">
        <v>11.769899350248092</v>
      </c>
      <c r="BV45" s="188">
        <v>0</v>
      </c>
      <c r="BW45" s="188">
        <v>6.1011973950608338</v>
      </c>
      <c r="BX45" s="188">
        <v>5.5601850375686794</v>
      </c>
      <c r="BY45" s="188">
        <v>0</v>
      </c>
      <c r="BZ45" s="188">
        <v>13.215114753925176</v>
      </c>
      <c r="CA45" s="188">
        <v>-0.96971191335707185</v>
      </c>
      <c r="CB45" s="188">
        <v>0.92019474092539477</v>
      </c>
      <c r="CC45" s="188">
        <v>1.5606463180632462</v>
      </c>
      <c r="CD45" s="188">
        <v>0.84990969980860642</v>
      </c>
      <c r="CE45" s="188">
        <v>0.86922806715066159</v>
      </c>
      <c r="CF45" s="188">
        <v>0.8738147143680165</v>
      </c>
      <c r="CG45" s="188">
        <v>0.43522871520764272</v>
      </c>
      <c r="CH45" s="189">
        <v>1.3298848857634959</v>
      </c>
    </row>
    <row r="46" spans="1:86" x14ac:dyDescent="0.35">
      <c r="A46" s="190"/>
      <c r="B46" s="72" t="s">
        <v>490</v>
      </c>
      <c r="C46" s="270" t="s">
        <v>378</v>
      </c>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v>0</v>
      </c>
      <c r="AI46" s="188">
        <v>15.702284551447393</v>
      </c>
      <c r="AJ46" s="188">
        <v>43.965587007868919</v>
      </c>
      <c r="AK46" s="188">
        <v>103.41407427702096</v>
      </c>
      <c r="AL46" s="188">
        <v>196.18758332331439</v>
      </c>
      <c r="AM46" s="188">
        <v>236.55374921596464</v>
      </c>
      <c r="AN46" s="188">
        <v>332.42231766456911</v>
      </c>
      <c r="AO46" s="188">
        <v>397.86129015239857</v>
      </c>
      <c r="AP46" s="188">
        <v>578.2818563536481</v>
      </c>
      <c r="AQ46" s="188">
        <v>732.59641252384256</v>
      </c>
      <c r="AR46" s="188">
        <v>868.99188075641007</v>
      </c>
      <c r="AS46" s="188">
        <v>1043.6671420016469</v>
      </c>
      <c r="AT46" s="188">
        <v>1253.697641445915</v>
      </c>
      <c r="AU46" s="188">
        <v>1632.7913636647984</v>
      </c>
      <c r="AV46" s="188">
        <v>1991.3390530991192</v>
      </c>
      <c r="AW46" s="188">
        <v>2415.9857374543508</v>
      </c>
      <c r="AX46" s="188">
        <v>2772.9049868046041</v>
      </c>
      <c r="AY46" s="188">
        <v>2664.263975979678</v>
      </c>
      <c r="AZ46" s="188">
        <v>2270.5350384413296</v>
      </c>
      <c r="BA46" s="188">
        <v>1921.3854771857873</v>
      </c>
      <c r="BB46" s="188">
        <v>1668.4363549627694</v>
      </c>
      <c r="BC46" s="188">
        <v>1394.258200275714</v>
      </c>
      <c r="BD46" s="188">
        <v>1312.1073805315996</v>
      </c>
      <c r="BE46" s="188">
        <v>955.33278406905833</v>
      </c>
      <c r="BF46" s="188">
        <v>856.84217178777806</v>
      </c>
      <c r="BG46" s="188">
        <v>792.19061830515955</v>
      </c>
      <c r="BH46" s="188">
        <v>655.54269882540552</v>
      </c>
      <c r="BI46" s="188">
        <v>522.8942510023611</v>
      </c>
      <c r="BJ46" s="188">
        <v>460.212041113071</v>
      </c>
      <c r="BK46" s="188">
        <v>394.48506791468282</v>
      </c>
      <c r="BL46" s="188">
        <v>329.94308416970506</v>
      </c>
      <c r="BM46" s="188">
        <v>270.47112818053085</v>
      </c>
      <c r="BN46" s="188">
        <v>234.53641635877591</v>
      </c>
      <c r="BO46" s="188">
        <v>184.13023139602456</v>
      </c>
      <c r="BP46" s="188">
        <v>119.96004900924599</v>
      </c>
      <c r="BQ46" s="188">
        <v>39.543151169797966</v>
      </c>
      <c r="BR46" s="188">
        <v>7.1470545666793281</v>
      </c>
      <c r="BS46" s="188">
        <v>1.4572787266884328</v>
      </c>
      <c r="BT46" s="188">
        <v>0.23456058494999157</v>
      </c>
      <c r="BU46" s="188">
        <v>0.12120176012612625</v>
      </c>
      <c r="BV46" s="188">
        <v>0</v>
      </c>
      <c r="BW46" s="188">
        <v>1.8967145475348144E-2</v>
      </c>
      <c r="BX46" s="188">
        <v>1.8359453548590435E-2</v>
      </c>
      <c r="BY46" s="188">
        <v>0</v>
      </c>
      <c r="BZ46" s="188">
        <v>0</v>
      </c>
      <c r="CA46" s="188">
        <v>0</v>
      </c>
      <c r="CB46" s="188">
        <v>0</v>
      </c>
      <c r="CC46" s="188">
        <v>0</v>
      </c>
      <c r="CD46" s="188">
        <v>0</v>
      </c>
      <c r="CE46" s="188">
        <v>0</v>
      </c>
      <c r="CF46" s="188">
        <v>0</v>
      </c>
      <c r="CG46" s="188">
        <v>0</v>
      </c>
      <c r="CH46" s="189">
        <v>0</v>
      </c>
    </row>
    <row r="47" spans="1:86" ht="25.5" customHeight="1" x14ac:dyDescent="0.35">
      <c r="A47" s="190"/>
      <c r="B47" s="52" t="s">
        <v>482</v>
      </c>
      <c r="C47" s="270"/>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v>4530.6239726814747</v>
      </c>
      <c r="AI47" s="188">
        <v>4075.5689328838234</v>
      </c>
      <c r="AJ47" s="188">
        <v>4753.492848711132</v>
      </c>
      <c r="AK47" s="188">
        <v>7244.6248509678007</v>
      </c>
      <c r="AL47" s="188">
        <v>11199.664349957924</v>
      </c>
      <c r="AM47" s="188">
        <v>13649.239052898956</v>
      </c>
      <c r="AN47" s="188">
        <v>14753.510479695495</v>
      </c>
      <c r="AO47" s="188">
        <v>16099.261432827243</v>
      </c>
      <c r="AP47" s="188">
        <v>16601.432561543348</v>
      </c>
      <c r="AQ47" s="188">
        <v>15194.526198994583</v>
      </c>
      <c r="AR47" s="188">
        <v>12341.307842378701</v>
      </c>
      <c r="AS47" s="188">
        <v>10914.957293640708</v>
      </c>
      <c r="AT47" s="188">
        <v>11938.812371848182</v>
      </c>
      <c r="AU47" s="188">
        <v>15349.846407832458</v>
      </c>
      <c r="AV47" s="188">
        <v>18599.690360473287</v>
      </c>
      <c r="AW47" s="188">
        <v>19849.163670446891</v>
      </c>
      <c r="AX47" s="188">
        <v>20222.272287688374</v>
      </c>
      <c r="AY47" s="188">
        <v>20475.950039912314</v>
      </c>
      <c r="AZ47" s="188">
        <v>16151.520041030613</v>
      </c>
      <c r="BA47" s="188">
        <v>11902.225711678662</v>
      </c>
      <c r="BB47" s="188">
        <v>11688.797283596159</v>
      </c>
      <c r="BC47" s="188">
        <v>11370.950630936166</v>
      </c>
      <c r="BD47" s="188">
        <v>11596.126563054926</v>
      </c>
      <c r="BE47" s="188">
        <v>11765.739538583101</v>
      </c>
      <c r="BF47" s="188">
        <v>11197.732498297046</v>
      </c>
      <c r="BG47" s="188">
        <v>11740.321088974979</v>
      </c>
      <c r="BH47" s="188">
        <v>11598.924707584989</v>
      </c>
      <c r="BI47" s="188">
        <v>11076.607404324659</v>
      </c>
      <c r="BJ47" s="188">
        <v>11020.898533066182</v>
      </c>
      <c r="BK47" s="188">
        <v>11608.29437848833</v>
      </c>
      <c r="BL47" s="188">
        <v>11096.882417282201</v>
      </c>
      <c r="BM47" s="188">
        <v>11360.935414186939</v>
      </c>
      <c r="BN47" s="188">
        <v>10763.177456701493</v>
      </c>
      <c r="BO47" s="188">
        <v>9550.46644461697</v>
      </c>
      <c r="BP47" s="188">
        <v>7194.2666873079233</v>
      </c>
      <c r="BQ47" s="188">
        <v>4791.4629388271824</v>
      </c>
      <c r="BR47" s="188">
        <v>3842.7219926852558</v>
      </c>
      <c r="BS47" s="188">
        <v>3382.7417590838745</v>
      </c>
      <c r="BT47" s="188">
        <v>2930.2875143373453</v>
      </c>
      <c r="BU47" s="188">
        <v>2791.61634639672</v>
      </c>
      <c r="BV47" s="188">
        <v>2352.5444258497951</v>
      </c>
      <c r="BW47" s="188">
        <v>1722.7358920414079</v>
      </c>
      <c r="BX47" s="188">
        <v>1281.5929905277746</v>
      </c>
      <c r="BY47" s="188">
        <v>915.45319542905156</v>
      </c>
      <c r="BZ47" s="188">
        <v>968.30154631532514</v>
      </c>
      <c r="CA47" s="188">
        <v>688.56649536375789</v>
      </c>
      <c r="CB47" s="188">
        <v>286.71849860781691</v>
      </c>
      <c r="CC47" s="188">
        <v>12.556940186599649</v>
      </c>
      <c r="CD47" s="188">
        <v>6.8646246735506447</v>
      </c>
      <c r="CE47" s="188">
        <v>2.9419180584130364</v>
      </c>
      <c r="CF47" s="188">
        <v>1.1105481982841674</v>
      </c>
      <c r="CG47" s="188">
        <v>3.4645956299376765E-2</v>
      </c>
      <c r="CH47" s="189">
        <v>2.043463965861172</v>
      </c>
    </row>
    <row r="48" spans="1:86" x14ac:dyDescent="0.35">
      <c r="A48" s="190"/>
      <c r="B48" s="72" t="s">
        <v>496</v>
      </c>
      <c r="C48" s="270" t="s">
        <v>384</v>
      </c>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v>0</v>
      </c>
      <c r="AI48" s="188">
        <v>11.267661937094211</v>
      </c>
      <c r="AJ48" s="188">
        <v>17.031335989062356</v>
      </c>
      <c r="AK48" s="188">
        <v>19.688505708755343</v>
      </c>
      <c r="AL48" s="188">
        <v>31.093448447752898</v>
      </c>
      <c r="AM48" s="188">
        <v>79.149988401844212</v>
      </c>
      <c r="AN48" s="188">
        <v>143.80315884376259</v>
      </c>
      <c r="AO48" s="188">
        <v>237.29401396306343</v>
      </c>
      <c r="AP48" s="188">
        <v>327.63042006600483</v>
      </c>
      <c r="AQ48" s="188">
        <v>415.49249616865154</v>
      </c>
      <c r="AR48" s="188">
        <v>509.01199277761282</v>
      </c>
      <c r="AS48" s="188">
        <v>592.69216503566508</v>
      </c>
      <c r="AT48" s="188">
        <v>599.57873955482694</v>
      </c>
      <c r="AU48" s="188">
        <v>723.96608565049644</v>
      </c>
      <c r="AV48" s="188">
        <v>851.63096173846509</v>
      </c>
      <c r="AW48" s="188">
        <v>983.1564438203045</v>
      </c>
      <c r="AX48" s="188">
        <v>1000.7068215723818</v>
      </c>
      <c r="AY48" s="188">
        <v>973.98445584845683</v>
      </c>
      <c r="AZ48" s="188">
        <v>954.69110059227899</v>
      </c>
      <c r="BA48" s="188">
        <v>965.42177871477406</v>
      </c>
      <c r="BB48" s="188">
        <v>956.52351854866936</v>
      </c>
      <c r="BC48" s="188">
        <v>945.32644239940214</v>
      </c>
      <c r="BD48" s="188">
        <v>915.7302024428094</v>
      </c>
      <c r="BE48" s="188">
        <v>904.75152767573934</v>
      </c>
      <c r="BF48" s="188">
        <v>266.69939387119433</v>
      </c>
      <c r="BG48" s="188">
        <v>114.96447924322494</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0</v>
      </c>
      <c r="BX48" s="188">
        <v>0</v>
      </c>
      <c r="BY48" s="188">
        <v>0</v>
      </c>
      <c r="BZ48" s="188">
        <v>0</v>
      </c>
      <c r="CA48" s="188">
        <v>0</v>
      </c>
      <c r="CB48" s="188">
        <v>0</v>
      </c>
      <c r="CC48" s="188">
        <v>0</v>
      </c>
      <c r="CD48" s="188">
        <v>0</v>
      </c>
      <c r="CE48" s="188">
        <v>0</v>
      </c>
      <c r="CF48" s="188">
        <v>0</v>
      </c>
      <c r="CG48" s="188">
        <v>0</v>
      </c>
      <c r="CH48" s="189">
        <v>0</v>
      </c>
    </row>
    <row r="49" spans="1:86" x14ac:dyDescent="0.35">
      <c r="A49" s="190"/>
      <c r="B49" s="72" t="s">
        <v>497</v>
      </c>
      <c r="C49" s="270" t="s">
        <v>384</v>
      </c>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v>4530.6239726814747</v>
      </c>
      <c r="AI49" s="188">
        <v>4064.3012709467293</v>
      </c>
      <c r="AJ49" s="188">
        <v>4736.4615127220695</v>
      </c>
      <c r="AK49" s="188">
        <v>7224.9363452590451</v>
      </c>
      <c r="AL49" s="188">
        <v>11168.570901510171</v>
      </c>
      <c r="AM49" s="188">
        <v>13570.089064497111</v>
      </c>
      <c r="AN49" s="188">
        <v>14609.707320851734</v>
      </c>
      <c r="AO49" s="188">
        <v>15861.96741886418</v>
      </c>
      <c r="AP49" s="188">
        <v>16273.802141477345</v>
      </c>
      <c r="AQ49" s="188">
        <v>14779.033702825929</v>
      </c>
      <c r="AR49" s="188">
        <v>11832.295849601087</v>
      </c>
      <c r="AS49" s="188">
        <v>10322.265128605042</v>
      </c>
      <c r="AT49" s="188">
        <v>11339.233632293355</v>
      </c>
      <c r="AU49" s="188">
        <v>14625.880322181962</v>
      </c>
      <c r="AV49" s="188">
        <v>17748.059398734826</v>
      </c>
      <c r="AW49" s="188">
        <v>18866.007226626585</v>
      </c>
      <c r="AX49" s="188">
        <v>19221.56546611599</v>
      </c>
      <c r="AY49" s="188">
        <v>19501.965584063855</v>
      </c>
      <c r="AZ49" s="188">
        <v>15196.828940438334</v>
      </c>
      <c r="BA49" s="188">
        <v>10936.803932963887</v>
      </c>
      <c r="BB49" s="188">
        <v>10732.27376504749</v>
      </c>
      <c r="BC49" s="188">
        <v>10425.624188536764</v>
      </c>
      <c r="BD49" s="188">
        <v>10680.396360612116</v>
      </c>
      <c r="BE49" s="188">
        <v>10860.98801090736</v>
      </c>
      <c r="BF49" s="188">
        <v>10931.033104425853</v>
      </c>
      <c r="BG49" s="188">
        <v>11625.356609731754</v>
      </c>
      <c r="BH49" s="188">
        <v>11598.924707584989</v>
      </c>
      <c r="BI49" s="188">
        <v>11076.607404324659</v>
      </c>
      <c r="BJ49" s="188">
        <v>11020.898533066182</v>
      </c>
      <c r="BK49" s="188">
        <v>11608.29437848833</v>
      </c>
      <c r="BL49" s="188">
        <v>11096.882417282201</v>
      </c>
      <c r="BM49" s="188">
        <v>11360.935414186939</v>
      </c>
      <c r="BN49" s="188">
        <v>10763.177456701493</v>
      </c>
      <c r="BO49" s="188">
        <v>9550.46644461697</v>
      </c>
      <c r="BP49" s="188">
        <v>7194.2666873079233</v>
      </c>
      <c r="BQ49" s="188">
        <v>4791.4629388271824</v>
      </c>
      <c r="BR49" s="188">
        <v>3842.7219926852558</v>
      </c>
      <c r="BS49" s="188">
        <v>3382.7417590838745</v>
      </c>
      <c r="BT49" s="188">
        <v>2930.2875143373453</v>
      </c>
      <c r="BU49" s="188">
        <v>2791.61634639672</v>
      </c>
      <c r="BV49" s="188">
        <v>2352.5444258497951</v>
      </c>
      <c r="BW49" s="188">
        <v>1722.7358920414079</v>
      </c>
      <c r="BX49" s="188">
        <v>1281.5929905277746</v>
      </c>
      <c r="BY49" s="188">
        <v>915.45319542905156</v>
      </c>
      <c r="BZ49" s="188">
        <v>968.30154631532514</v>
      </c>
      <c r="CA49" s="188">
        <v>688.56649536375789</v>
      </c>
      <c r="CB49" s="188">
        <v>286.71849860781691</v>
      </c>
      <c r="CC49" s="188">
        <v>12.556940186599649</v>
      </c>
      <c r="CD49" s="188">
        <v>6.8646246735506447</v>
      </c>
      <c r="CE49" s="188">
        <v>2.9419180584130364</v>
      </c>
      <c r="CF49" s="188">
        <v>1.1105481982841674</v>
      </c>
      <c r="CG49" s="188">
        <v>3.4645956299376765E-2</v>
      </c>
      <c r="CH49" s="189">
        <v>2.043463965861172</v>
      </c>
    </row>
    <row r="50" spans="1:86" x14ac:dyDescent="0.35">
      <c r="A50" s="190"/>
      <c r="B50" s="52" t="s">
        <v>403</v>
      </c>
      <c r="C50" s="270" t="s">
        <v>384</v>
      </c>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v>0</v>
      </c>
      <c r="AI50" s="188">
        <v>0</v>
      </c>
      <c r="AJ50" s="188">
        <v>0</v>
      </c>
      <c r="AK50" s="188">
        <v>0</v>
      </c>
      <c r="AL50" s="188">
        <v>0</v>
      </c>
      <c r="AM50" s="188">
        <v>0</v>
      </c>
      <c r="AN50" s="188">
        <v>0</v>
      </c>
      <c r="AO50" s="188">
        <v>0</v>
      </c>
      <c r="AP50" s="188">
        <v>0</v>
      </c>
      <c r="AQ50" s="188">
        <v>0</v>
      </c>
      <c r="AR50" s="188">
        <v>3.5551566147526725</v>
      </c>
      <c r="AS50" s="188">
        <v>27.683573946069654</v>
      </c>
      <c r="AT50" s="188">
        <v>58.114757047961533</v>
      </c>
      <c r="AU50" s="188">
        <v>103.04863314500965</v>
      </c>
      <c r="AV50" s="188">
        <v>188.93113494874339</v>
      </c>
      <c r="AW50" s="188">
        <v>239.75993820356857</v>
      </c>
      <c r="AX50" s="188">
        <v>211.74708865786263</v>
      </c>
      <c r="AY50" s="188">
        <v>211.75407231053458</v>
      </c>
      <c r="AZ50" s="188">
        <v>214.41607716115445</v>
      </c>
      <c r="BA50" s="188">
        <v>210.09752312912244</v>
      </c>
      <c r="BB50" s="188">
        <v>215.98158711819093</v>
      </c>
      <c r="BC50" s="188">
        <v>238.53409005310428</v>
      </c>
      <c r="BD50" s="188">
        <v>249.77065184566695</v>
      </c>
      <c r="BE50" s="188">
        <v>275.16704501729936</v>
      </c>
      <c r="BF50" s="188">
        <v>305.15997829789552</v>
      </c>
      <c r="BG50" s="188">
        <v>334.54942061241104</v>
      </c>
      <c r="BH50" s="188">
        <v>359.80152871750983</v>
      </c>
      <c r="BI50" s="188">
        <v>386.46651660925704</v>
      </c>
      <c r="BJ50" s="188">
        <v>420.97359439620692</v>
      </c>
      <c r="BK50" s="188">
        <v>471.68647231411916</v>
      </c>
      <c r="BL50" s="188">
        <v>498.82866138952465</v>
      </c>
      <c r="BM50" s="188">
        <v>516.91675199928022</v>
      </c>
      <c r="BN50" s="188">
        <v>521.28686834550388</v>
      </c>
      <c r="BO50" s="188">
        <v>475.58309470736498</v>
      </c>
      <c r="BP50" s="188">
        <v>435.98316645101261</v>
      </c>
      <c r="BQ50" s="188">
        <v>401.19785203018108</v>
      </c>
      <c r="BR50" s="188">
        <v>376.26601593825018</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9">
        <v>0</v>
      </c>
    </row>
    <row r="51" spans="1:86" x14ac:dyDescent="0.35">
      <c r="A51" s="190"/>
      <c r="B51" s="52" t="s">
        <v>459</v>
      </c>
      <c r="C51" s="270" t="s">
        <v>374</v>
      </c>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v>1024.4305313780148</v>
      </c>
      <c r="AI51" s="188">
        <v>981.98620085371795</v>
      </c>
      <c r="AJ51" s="188">
        <v>943.10964391184962</v>
      </c>
      <c r="AK51" s="188">
        <v>943.7526323691817</v>
      </c>
      <c r="AL51" s="188">
        <v>911.96230319178358</v>
      </c>
      <c r="AM51" s="188">
        <v>963.78305200273428</v>
      </c>
      <c r="AN51" s="188">
        <v>968.43007215244256</v>
      </c>
      <c r="AO51" s="188">
        <v>994.36377122527517</v>
      </c>
      <c r="AP51" s="188">
        <v>941.74108303122102</v>
      </c>
      <c r="AQ51" s="188">
        <v>913.8333290262193</v>
      </c>
      <c r="AR51" s="188">
        <v>842.63048130531524</v>
      </c>
      <c r="AS51" s="188">
        <v>820.00294526476478</v>
      </c>
      <c r="AT51" s="188">
        <v>829.8670289644316</v>
      </c>
      <c r="AU51" s="188">
        <v>890.53356452208402</v>
      </c>
      <c r="AV51" s="188">
        <v>873.0050058490765</v>
      </c>
      <c r="AW51" s="188">
        <v>854.66419709153729</v>
      </c>
      <c r="AX51" s="188">
        <v>880.32336669499534</v>
      </c>
      <c r="AY51" s="188">
        <v>884.04028627380671</v>
      </c>
      <c r="AZ51" s="188">
        <v>899.45402684785915</v>
      </c>
      <c r="BA51" s="188">
        <v>901.60729613891544</v>
      </c>
      <c r="BB51" s="188">
        <v>910.76637924739418</v>
      </c>
      <c r="BC51" s="188">
        <v>886.17750885142414</v>
      </c>
      <c r="BD51" s="188">
        <v>861.43474014374556</v>
      </c>
      <c r="BE51" s="188">
        <v>861.7693270188222</v>
      </c>
      <c r="BF51" s="188">
        <v>833.61253580643984</v>
      </c>
      <c r="BG51" s="188">
        <v>838.8272509182342</v>
      </c>
      <c r="BH51" s="188">
        <v>797.84311671796479</v>
      </c>
      <c r="BI51" s="188">
        <v>764.27815660184672</v>
      </c>
      <c r="BJ51" s="188">
        <v>730.24590398574753</v>
      </c>
      <c r="BK51" s="188">
        <v>673.64424929841653</v>
      </c>
      <c r="BL51" s="188">
        <v>540.06395689386511</v>
      </c>
      <c r="BM51" s="188">
        <v>540.62239745328691</v>
      </c>
      <c r="BN51" s="188">
        <v>601.37780932161752</v>
      </c>
      <c r="BO51" s="188">
        <v>573.16969223289198</v>
      </c>
      <c r="BP51" s="188">
        <v>558.13722311909476</v>
      </c>
      <c r="BQ51" s="188">
        <v>526.42382149369826</v>
      </c>
      <c r="BR51" s="188">
        <v>509.73157361046952</v>
      </c>
      <c r="BS51" s="188">
        <v>477.46877166875282</v>
      </c>
      <c r="BT51" s="188">
        <v>479.27839102470864</v>
      </c>
      <c r="BU51" s="188">
        <v>452.35658317563627</v>
      </c>
      <c r="BV51" s="188">
        <v>431.66184569666837</v>
      </c>
      <c r="BW51" s="188">
        <v>413.43077059506112</v>
      </c>
      <c r="BX51" s="188">
        <v>346.70352127407097</v>
      </c>
      <c r="BY51" s="188">
        <v>328.32168336591513</v>
      </c>
      <c r="BZ51" s="188">
        <v>293.09046467796094</v>
      </c>
      <c r="CA51" s="188">
        <v>283.57895853328995</v>
      </c>
      <c r="CB51" s="188">
        <v>268.7021148386184</v>
      </c>
      <c r="CC51" s="188">
        <v>244.37179946545791</v>
      </c>
      <c r="CD51" s="188">
        <v>233.33873738252512</v>
      </c>
      <c r="CE51" s="188">
        <v>226.10941880790736</v>
      </c>
      <c r="CF51" s="188">
        <v>210.93827300567798</v>
      </c>
      <c r="CG51" s="188">
        <v>192.52206822286718</v>
      </c>
      <c r="CH51" s="189">
        <v>175.00328227505534</v>
      </c>
    </row>
    <row r="52" spans="1:86" ht="25.5" customHeight="1" x14ac:dyDescent="0.35">
      <c r="A52" s="190"/>
      <c r="B52" s="74" t="s">
        <v>498</v>
      </c>
      <c r="C52" s="270" t="s">
        <v>384</v>
      </c>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0</v>
      </c>
      <c r="BG52" s="188">
        <v>0</v>
      </c>
      <c r="BH52" s="188">
        <v>0</v>
      </c>
      <c r="BI52" s="188">
        <v>0</v>
      </c>
      <c r="BJ52" s="188">
        <v>0</v>
      </c>
      <c r="BK52" s="188">
        <v>0</v>
      </c>
      <c r="BL52" s="188">
        <v>139.45810278603204</v>
      </c>
      <c r="BM52" s="188">
        <v>162.10485098680428</v>
      </c>
      <c r="BN52" s="188">
        <v>163.79107551528924</v>
      </c>
      <c r="BO52" s="188">
        <v>169.17926978261423</v>
      </c>
      <c r="BP52" s="188">
        <v>157.78823933517933</v>
      </c>
      <c r="BQ52" s="188">
        <v>142.42832415701085</v>
      </c>
      <c r="BR52" s="188">
        <v>21.747323917884259</v>
      </c>
      <c r="BS52" s="188">
        <v>0</v>
      </c>
      <c r="BT52" s="188">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6" x14ac:dyDescent="0.35">
      <c r="A53" s="190"/>
      <c r="B53" s="74" t="s">
        <v>407</v>
      </c>
      <c r="C53" s="270" t="s">
        <v>374</v>
      </c>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0</v>
      </c>
      <c r="BE53" s="188">
        <v>9.7255770632454777</v>
      </c>
      <c r="BF53" s="188">
        <v>10.265597549622386</v>
      </c>
      <c r="BG53" s="188">
        <v>8.8352972031579657</v>
      </c>
      <c r="BH53" s="188">
        <v>31.415948965449786</v>
      </c>
      <c r="BI53" s="188">
        <v>63.767697968851401</v>
      </c>
      <c r="BJ53" s="188">
        <v>65.386392713961897</v>
      </c>
      <c r="BK53" s="188">
        <v>74.72625370290406</v>
      </c>
      <c r="BL53" s="188">
        <v>59.298758751257523</v>
      </c>
      <c r="BM53" s="188">
        <v>73.444980673006924</v>
      </c>
      <c r="BN53" s="188">
        <v>90.479817944896212</v>
      </c>
      <c r="BO53" s="188">
        <v>76.392376210242134</v>
      </c>
      <c r="BP53" s="188">
        <v>81.498719717456183</v>
      </c>
      <c r="BQ53" s="188">
        <v>0.87513822150304976</v>
      </c>
      <c r="BR53" s="188">
        <v>0.29051795552511639</v>
      </c>
      <c r="BS53" s="188">
        <v>0.20878093878611109</v>
      </c>
      <c r="BT53" s="188">
        <v>0</v>
      </c>
      <c r="BU53" s="188">
        <v>0</v>
      </c>
      <c r="BV53" s="188">
        <v>0</v>
      </c>
      <c r="BW53" s="188">
        <v>0</v>
      </c>
      <c r="BX53" s="188">
        <v>0</v>
      </c>
      <c r="BY53" s="188">
        <v>0</v>
      </c>
      <c r="BZ53" s="188">
        <v>0</v>
      </c>
      <c r="CA53" s="188">
        <v>0</v>
      </c>
      <c r="CB53" s="188">
        <v>0</v>
      </c>
      <c r="CC53" s="188">
        <v>0</v>
      </c>
      <c r="CD53" s="188">
        <v>0</v>
      </c>
      <c r="CE53" s="188">
        <v>0</v>
      </c>
      <c r="CF53" s="188">
        <v>0</v>
      </c>
      <c r="CG53" s="188">
        <v>0</v>
      </c>
      <c r="CH53" s="189">
        <v>0</v>
      </c>
    </row>
    <row r="54" spans="1:86" x14ac:dyDescent="0.35">
      <c r="A54" s="190"/>
      <c r="B54" s="74" t="s">
        <v>408</v>
      </c>
      <c r="C54" s="270"/>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3824.4757848921431</v>
      </c>
      <c r="BA54" s="188">
        <v>6965.0052595551388</v>
      </c>
      <c r="BB54" s="188">
        <v>6269.4932492211783</v>
      </c>
      <c r="BC54" s="188">
        <v>5654.8410535137036</v>
      </c>
      <c r="BD54" s="188">
        <v>4863.503878552463</v>
      </c>
      <c r="BE54" s="188">
        <v>4294.9622806591469</v>
      </c>
      <c r="BF54" s="188">
        <v>4231.505175507783</v>
      </c>
      <c r="BG54" s="188">
        <v>4075.3330699076091</v>
      </c>
      <c r="BH54" s="188">
        <v>3542.093695327821</v>
      </c>
      <c r="BI54" s="188">
        <v>3824.4430572860038</v>
      </c>
      <c r="BJ54" s="188">
        <v>3940.9260740064433</v>
      </c>
      <c r="BK54" s="188">
        <v>3569.0209668634093</v>
      </c>
      <c r="BL54" s="188">
        <v>4385.349458543521</v>
      </c>
      <c r="BM54" s="188">
        <v>7098.3498928233812</v>
      </c>
      <c r="BN54" s="188">
        <v>6665.8923151404661</v>
      </c>
      <c r="BO54" s="188">
        <v>7198.3994406437996</v>
      </c>
      <c r="BP54" s="188">
        <v>7413.91515638072</v>
      </c>
      <c r="BQ54" s="188">
        <v>6094.2927969475577</v>
      </c>
      <c r="BR54" s="188">
        <v>4245.9135728663832</v>
      </c>
      <c r="BS54" s="188">
        <v>3182.7518274661065</v>
      </c>
      <c r="BT54" s="188">
        <v>2529.4265950737681</v>
      </c>
      <c r="BU54" s="188">
        <v>2220.122281093561</v>
      </c>
      <c r="BV54" s="188">
        <v>1691.2110634976896</v>
      </c>
      <c r="BW54" s="188">
        <v>905.49908328899971</v>
      </c>
      <c r="BX54" s="188">
        <v>1261.2046169068612</v>
      </c>
      <c r="BY54" s="188">
        <v>589.55827418924366</v>
      </c>
      <c r="BZ54" s="188">
        <v>374.78507712582513</v>
      </c>
      <c r="CA54" s="188">
        <v>334.44248808454375</v>
      </c>
      <c r="CB54" s="188">
        <v>322.63565684983342</v>
      </c>
      <c r="CC54" s="188">
        <v>280.96507739261074</v>
      </c>
      <c r="CD54" s="188">
        <v>315.35593687948057</v>
      </c>
      <c r="CE54" s="188">
        <v>289.97398693837079</v>
      </c>
      <c r="CF54" s="188">
        <v>271.91539819324225</v>
      </c>
      <c r="CG54" s="188">
        <v>265.78867701445103</v>
      </c>
      <c r="CH54" s="189">
        <v>265.96403080037027</v>
      </c>
    </row>
    <row r="55" spans="1:86" x14ac:dyDescent="0.35">
      <c r="A55" s="190"/>
      <c r="B55" s="72" t="s">
        <v>381</v>
      </c>
      <c r="C55" s="270" t="s">
        <v>378</v>
      </c>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v>0</v>
      </c>
      <c r="AI55" s="188">
        <v>0</v>
      </c>
      <c r="AJ55" s="188">
        <v>0</v>
      </c>
      <c r="AK55" s="188">
        <v>0</v>
      </c>
      <c r="AL55" s="188">
        <v>0</v>
      </c>
      <c r="AM55" s="188">
        <v>0</v>
      </c>
      <c r="AN55" s="188">
        <v>0</v>
      </c>
      <c r="AO55" s="188">
        <v>0</v>
      </c>
      <c r="AP55" s="188">
        <v>0</v>
      </c>
      <c r="AQ55" s="188">
        <v>0</v>
      </c>
      <c r="AR55" s="188">
        <v>0</v>
      </c>
      <c r="AS55" s="188">
        <v>0</v>
      </c>
      <c r="AT55" s="188">
        <v>0</v>
      </c>
      <c r="AU55" s="188">
        <v>0</v>
      </c>
      <c r="AV55" s="188">
        <v>0</v>
      </c>
      <c r="AW55" s="188">
        <v>0</v>
      </c>
      <c r="AX55" s="188">
        <v>0</v>
      </c>
      <c r="AY55" s="188">
        <v>0</v>
      </c>
      <c r="AZ55" s="188">
        <v>651.98227149467994</v>
      </c>
      <c r="BA55" s="188">
        <v>928.43125718914325</v>
      </c>
      <c r="BB55" s="188">
        <v>914.09473826261762</v>
      </c>
      <c r="BC55" s="188">
        <v>873.94085071705206</v>
      </c>
      <c r="BD55" s="188">
        <v>843.45244586590877</v>
      </c>
      <c r="BE55" s="188">
        <v>869.07087188769003</v>
      </c>
      <c r="BF55" s="188">
        <v>940.17815184609049</v>
      </c>
      <c r="BG55" s="188">
        <v>897.42728407359971</v>
      </c>
      <c r="BH55" s="188">
        <v>764.97191433311468</v>
      </c>
      <c r="BI55" s="188">
        <v>813.09388085084663</v>
      </c>
      <c r="BJ55" s="188">
        <v>775.86477962787376</v>
      </c>
      <c r="BK55" s="188">
        <v>675.1645671604474</v>
      </c>
      <c r="BL55" s="188">
        <v>1117.0500918357461</v>
      </c>
      <c r="BM55" s="188">
        <v>1649.8481172336615</v>
      </c>
      <c r="BN55" s="188">
        <v>1193.8004659137162</v>
      </c>
      <c r="BO55" s="188">
        <v>1094.0270644005416</v>
      </c>
      <c r="BP55" s="188">
        <v>949.8417822880516</v>
      </c>
      <c r="BQ55" s="188">
        <v>739.94900960648874</v>
      </c>
      <c r="BR55" s="188">
        <v>511.45705453605956</v>
      </c>
      <c r="BS55" s="188">
        <v>426.33390669813724</v>
      </c>
      <c r="BT55" s="188">
        <v>356.41466402579886</v>
      </c>
      <c r="BU55" s="188">
        <v>298.68051968478909</v>
      </c>
      <c r="BV55" s="188">
        <v>201.68282795843021</v>
      </c>
      <c r="BW55" s="188">
        <v>140.51925501228715</v>
      </c>
      <c r="BX55" s="188">
        <v>736.49670013755747</v>
      </c>
      <c r="BY55" s="188">
        <v>228.69625433662503</v>
      </c>
      <c r="BZ55" s="188">
        <v>121.76609218096637</v>
      </c>
      <c r="CA55" s="188">
        <v>179.95623903638463</v>
      </c>
      <c r="CB55" s="188">
        <v>228.91659502827545</v>
      </c>
      <c r="CC55" s="188">
        <v>279.78902475059022</v>
      </c>
      <c r="CD55" s="188">
        <v>314.65209388121184</v>
      </c>
      <c r="CE55" s="188">
        <v>289.51247186027746</v>
      </c>
      <c r="CF55" s="188">
        <v>271.6154584706033</v>
      </c>
      <c r="CG55" s="188">
        <v>265.59698024764151</v>
      </c>
      <c r="CH55" s="189">
        <v>265.84504383787402</v>
      </c>
    </row>
    <row r="56" spans="1:86" x14ac:dyDescent="0.35">
      <c r="A56" s="190"/>
      <c r="B56" s="72" t="s">
        <v>493</v>
      </c>
      <c r="C56" s="270" t="s">
        <v>384</v>
      </c>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v>0</v>
      </c>
      <c r="AI56" s="188">
        <v>0</v>
      </c>
      <c r="AJ56" s="188">
        <v>0</v>
      </c>
      <c r="AK56" s="188">
        <v>0</v>
      </c>
      <c r="AL56" s="188">
        <v>0</v>
      </c>
      <c r="AM56" s="188">
        <v>0</v>
      </c>
      <c r="AN56" s="188">
        <v>0</v>
      </c>
      <c r="AO56" s="188">
        <v>0</v>
      </c>
      <c r="AP56" s="188">
        <v>0</v>
      </c>
      <c r="AQ56" s="188">
        <v>0</v>
      </c>
      <c r="AR56" s="188">
        <v>0</v>
      </c>
      <c r="AS56" s="188">
        <v>0</v>
      </c>
      <c r="AT56" s="188">
        <v>0</v>
      </c>
      <c r="AU56" s="188">
        <v>0</v>
      </c>
      <c r="AV56" s="188">
        <v>0</v>
      </c>
      <c r="AW56" s="188">
        <v>0</v>
      </c>
      <c r="AX56" s="188">
        <v>0</v>
      </c>
      <c r="AY56" s="188">
        <v>0</v>
      </c>
      <c r="AZ56" s="188">
        <v>3172.4935133974632</v>
      </c>
      <c r="BA56" s="188">
        <v>6036.5740023659955</v>
      </c>
      <c r="BB56" s="188">
        <v>5355.3985109585601</v>
      </c>
      <c r="BC56" s="188">
        <v>4780.9002027966508</v>
      </c>
      <c r="BD56" s="188">
        <v>4020.0514326865541</v>
      </c>
      <c r="BE56" s="188">
        <v>3425.8914087714566</v>
      </c>
      <c r="BF56" s="188">
        <v>3291.3270236616922</v>
      </c>
      <c r="BG56" s="188">
        <v>3177.9057858340093</v>
      </c>
      <c r="BH56" s="188">
        <v>2777.1217809947066</v>
      </c>
      <c r="BI56" s="188">
        <v>3011.3491764351575</v>
      </c>
      <c r="BJ56" s="188">
        <v>3165.0612943785695</v>
      </c>
      <c r="BK56" s="188">
        <v>2893.8563997029619</v>
      </c>
      <c r="BL56" s="188">
        <v>3268.2993667077749</v>
      </c>
      <c r="BM56" s="188">
        <v>5448.5017755897197</v>
      </c>
      <c r="BN56" s="188">
        <v>5472.091849226751</v>
      </c>
      <c r="BO56" s="188">
        <v>6104.3723762432583</v>
      </c>
      <c r="BP56" s="188">
        <v>6464.0733740926689</v>
      </c>
      <c r="BQ56" s="188">
        <v>5354.3437873410685</v>
      </c>
      <c r="BR56" s="188">
        <v>3734.4565183303239</v>
      </c>
      <c r="BS56" s="188">
        <v>2756.4179207679695</v>
      </c>
      <c r="BT56" s="188">
        <v>2173.011931047969</v>
      </c>
      <c r="BU56" s="188">
        <v>1921.441761408772</v>
      </c>
      <c r="BV56" s="188">
        <v>1489.5282355392592</v>
      </c>
      <c r="BW56" s="188">
        <v>764.97982827671251</v>
      </c>
      <c r="BX56" s="188">
        <v>524.70791676930367</v>
      </c>
      <c r="BY56" s="188">
        <v>360.86201985261857</v>
      </c>
      <c r="BZ56" s="188">
        <v>253.01898494485877</v>
      </c>
      <c r="CA56" s="188">
        <v>154.48624904815915</v>
      </c>
      <c r="CB56" s="188">
        <v>93.719061821557915</v>
      </c>
      <c r="CC56" s="188">
        <v>1.1760526420205126</v>
      </c>
      <c r="CD56" s="188">
        <v>0.70384299826871999</v>
      </c>
      <c r="CE56" s="188">
        <v>0.46151507809331677</v>
      </c>
      <c r="CF56" s="188">
        <v>0.29993972263895519</v>
      </c>
      <c r="CG56" s="188">
        <v>0.19169676680946796</v>
      </c>
      <c r="CH56" s="189">
        <v>0.11898696249626323</v>
      </c>
    </row>
    <row r="57" spans="1:86" ht="26.25" customHeight="1" x14ac:dyDescent="0.35">
      <c r="A57" s="190"/>
      <c r="B57" s="52" t="s">
        <v>409</v>
      </c>
      <c r="C57" s="270" t="s">
        <v>378</v>
      </c>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v>665.06039417215175</v>
      </c>
      <c r="AI57" s="188">
        <v>677.42134238275048</v>
      </c>
      <c r="AJ57" s="188">
        <v>678.07468935886072</v>
      </c>
      <c r="AK57" s="188">
        <v>650.51461847080122</v>
      </c>
      <c r="AL57" s="188">
        <v>582.85821933294517</v>
      </c>
      <c r="AM57" s="188">
        <v>516.12118130531917</v>
      </c>
      <c r="AN57" s="188">
        <v>556.77453018789947</v>
      </c>
      <c r="AO57" s="188">
        <v>537.85652365275689</v>
      </c>
      <c r="AP57" s="188">
        <v>530.43411367486306</v>
      </c>
      <c r="AQ57" s="188">
        <v>151.13238413505289</v>
      </c>
      <c r="AR57" s="188">
        <v>74.923182932081815</v>
      </c>
      <c r="AS57" s="188">
        <v>78.190424259754465</v>
      </c>
      <c r="AT57" s="188">
        <v>80.125867060639095</v>
      </c>
      <c r="AU57" s="188">
        <v>69.487107722683959</v>
      </c>
      <c r="AV57" s="188">
        <v>68.832545897981944</v>
      </c>
      <c r="AW57" s="188">
        <v>70.115185217803017</v>
      </c>
      <c r="AX57" s="188">
        <v>56.430777824783505</v>
      </c>
      <c r="AY57" s="188">
        <v>57.853879461668114</v>
      </c>
      <c r="AZ57" s="188">
        <v>64.128664879303756</v>
      </c>
      <c r="BA57" s="188">
        <v>69.900900723472716</v>
      </c>
      <c r="BB57" s="188">
        <v>73.75300702777642</v>
      </c>
      <c r="BC57" s="188">
        <v>72.859660439415691</v>
      </c>
      <c r="BD57" s="188">
        <v>84.378457765233961</v>
      </c>
      <c r="BE57" s="188">
        <v>103.22155559956505</v>
      </c>
      <c r="BF57" s="188">
        <v>124.60092652008242</v>
      </c>
      <c r="BG57" s="188">
        <v>225.80345275224312</v>
      </c>
      <c r="BH57" s="188">
        <v>257.31526370306739</v>
      </c>
      <c r="BI57" s="188">
        <v>273.61340929567729</v>
      </c>
      <c r="BJ57" s="188">
        <v>284.7279277194325</v>
      </c>
      <c r="BK57" s="188">
        <v>392.78802151086336</v>
      </c>
      <c r="BL57" s="188">
        <v>492.58951697268924</v>
      </c>
      <c r="BM57" s="188">
        <v>522.09582672664726</v>
      </c>
      <c r="BN57" s="188">
        <v>511.48042061189318</v>
      </c>
      <c r="BO57" s="188">
        <v>533.29683742187467</v>
      </c>
      <c r="BP57" s="188">
        <v>567.56941960951917</v>
      </c>
      <c r="BQ57" s="188">
        <v>561.92992111478566</v>
      </c>
      <c r="BR57" s="188">
        <v>577.04314585132818</v>
      </c>
      <c r="BS57" s="188">
        <v>606.61161241315654</v>
      </c>
      <c r="BT57" s="188">
        <v>588.64334964170121</v>
      </c>
      <c r="BU57" s="188">
        <v>569.25013007453549</v>
      </c>
      <c r="BV57" s="188">
        <v>556.85284079133351</v>
      </c>
      <c r="BW57" s="188">
        <v>531.98178822950081</v>
      </c>
      <c r="BX57" s="188">
        <v>462.66535538895272</v>
      </c>
      <c r="BY57" s="188">
        <v>435.88270539666553</v>
      </c>
      <c r="BZ57" s="188">
        <v>437.83273654646018</v>
      </c>
      <c r="CA57" s="188">
        <v>440.02314835580893</v>
      </c>
      <c r="CB57" s="188">
        <v>414.39979070625776</v>
      </c>
      <c r="CC57" s="188">
        <v>379.48304015329779</v>
      </c>
      <c r="CD57" s="188">
        <v>397.39275155909422</v>
      </c>
      <c r="CE57" s="188">
        <v>409.5436697770416</v>
      </c>
      <c r="CF57" s="188">
        <v>413.52140836350998</v>
      </c>
      <c r="CG57" s="188">
        <v>419.32531219884959</v>
      </c>
      <c r="CH57" s="189">
        <v>424.20448927522472</v>
      </c>
    </row>
    <row r="58" spans="1:86" x14ac:dyDescent="0.35">
      <c r="A58" s="190"/>
      <c r="B58" s="52" t="s">
        <v>410</v>
      </c>
      <c r="C58" s="270" t="s">
        <v>378</v>
      </c>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v>101.34253625480407</v>
      </c>
      <c r="AI58" s="188">
        <v>86.709931824992054</v>
      </c>
      <c r="AJ58" s="188">
        <v>72.813389461354163</v>
      </c>
      <c r="AK58" s="188">
        <v>65.874898072992536</v>
      </c>
      <c r="AL58" s="188">
        <v>61.35349677188897</v>
      </c>
      <c r="AM58" s="188">
        <v>62.22737646943564</v>
      </c>
      <c r="AN58" s="188">
        <v>62.248084120386281</v>
      </c>
      <c r="AO58" s="188">
        <v>55.753420134736992</v>
      </c>
      <c r="AP58" s="188">
        <v>44.122214711497939</v>
      </c>
      <c r="AQ58" s="188">
        <v>1.2925443328461936</v>
      </c>
      <c r="AR58" s="188">
        <v>0</v>
      </c>
      <c r="AS58" s="188">
        <v>0</v>
      </c>
      <c r="AT58" s="188">
        <v>0</v>
      </c>
      <c r="AU58" s="188">
        <v>0</v>
      </c>
      <c r="AV58" s="188">
        <v>0</v>
      </c>
      <c r="AW58" s="188">
        <v>0</v>
      </c>
      <c r="AX58" s="188">
        <v>0</v>
      </c>
      <c r="AY58" s="188">
        <v>0</v>
      </c>
      <c r="AZ58" s="188">
        <v>0</v>
      </c>
      <c r="BA58" s="188">
        <v>0</v>
      </c>
      <c r="BB58" s="188">
        <v>0</v>
      </c>
      <c r="BC58" s="188">
        <v>0</v>
      </c>
      <c r="BD58" s="188">
        <v>0</v>
      </c>
      <c r="BE58" s="188">
        <v>0</v>
      </c>
      <c r="BF58" s="188">
        <v>0</v>
      </c>
      <c r="BG58" s="188">
        <v>0</v>
      </c>
      <c r="BH58" s="188">
        <v>0</v>
      </c>
      <c r="BI58" s="188">
        <v>0</v>
      </c>
      <c r="BJ58" s="188">
        <v>0</v>
      </c>
      <c r="BK58" s="188">
        <v>0</v>
      </c>
      <c r="BL58" s="188">
        <v>0</v>
      </c>
      <c r="BM58" s="188">
        <v>0</v>
      </c>
      <c r="BN58" s="188">
        <v>0</v>
      </c>
      <c r="BO58" s="188">
        <v>0</v>
      </c>
      <c r="BP58" s="188">
        <v>0</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6" x14ac:dyDescent="0.35">
      <c r="A59" s="190"/>
      <c r="B59" s="52" t="s">
        <v>484</v>
      </c>
      <c r="C59" s="270" t="s">
        <v>374</v>
      </c>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v>240.04565134685907</v>
      </c>
      <c r="AI59" s="188">
        <v>351.47710245004373</v>
      </c>
      <c r="AJ59" s="188">
        <v>439.4707152631338</v>
      </c>
      <c r="AK59" s="188">
        <v>526.36434288514761</v>
      </c>
      <c r="AL59" s="188">
        <v>650.67655468858368</v>
      </c>
      <c r="AM59" s="188">
        <v>784.93600936817029</v>
      </c>
      <c r="AN59" s="188">
        <v>848.26400960754358</v>
      </c>
      <c r="AO59" s="188">
        <v>926.46911939585982</v>
      </c>
      <c r="AP59" s="188">
        <v>1056.63007956514</v>
      </c>
      <c r="AQ59" s="188">
        <v>1133.3863737446234</v>
      </c>
      <c r="AR59" s="188">
        <v>1175.2069067414975</v>
      </c>
      <c r="AS59" s="188">
        <v>1212.8185528836341</v>
      </c>
      <c r="AT59" s="188">
        <v>1259.1302821708171</v>
      </c>
      <c r="AU59" s="188">
        <v>1411.5488354419556</v>
      </c>
      <c r="AV59" s="188">
        <v>88.370728423500537</v>
      </c>
      <c r="AW59" s="188">
        <v>0</v>
      </c>
      <c r="AX59" s="188">
        <v>0</v>
      </c>
      <c r="AY59" s="188">
        <v>0</v>
      </c>
      <c r="AZ59" s="188">
        <v>0</v>
      </c>
      <c r="BA59" s="188">
        <v>0</v>
      </c>
      <c r="BB59" s="188">
        <v>0</v>
      </c>
      <c r="BC59" s="188">
        <v>0</v>
      </c>
      <c r="BD59" s="188">
        <v>0</v>
      </c>
      <c r="BE59" s="188">
        <v>0</v>
      </c>
      <c r="BF59" s="188">
        <v>0</v>
      </c>
      <c r="BG59" s="188">
        <v>0</v>
      </c>
      <c r="BH59" s="188">
        <v>0</v>
      </c>
      <c r="BI59" s="188">
        <v>0</v>
      </c>
      <c r="BJ59" s="188">
        <v>0</v>
      </c>
      <c r="BK59" s="188">
        <v>0</v>
      </c>
      <c r="BL59" s="188">
        <v>0</v>
      </c>
      <c r="BM59" s="188">
        <v>0</v>
      </c>
      <c r="BN59" s="188">
        <v>0</v>
      </c>
      <c r="BO59" s="188">
        <v>0</v>
      </c>
      <c r="BP59" s="188">
        <v>0</v>
      </c>
      <c r="BQ59" s="188">
        <v>0</v>
      </c>
      <c r="BR59" s="188">
        <v>0</v>
      </c>
      <c r="BS59" s="188">
        <v>0</v>
      </c>
      <c r="BT59" s="188">
        <v>0</v>
      </c>
      <c r="BU59" s="188">
        <v>0</v>
      </c>
      <c r="BV59" s="188">
        <v>0</v>
      </c>
      <c r="BW59" s="188">
        <v>0</v>
      </c>
      <c r="BX59" s="188">
        <v>0</v>
      </c>
      <c r="BY59" s="188">
        <v>0</v>
      </c>
      <c r="BZ59" s="188">
        <v>0</v>
      </c>
      <c r="CA59" s="188">
        <v>0</v>
      </c>
      <c r="CB59" s="188">
        <v>0</v>
      </c>
      <c r="CC59" s="188">
        <v>0</v>
      </c>
      <c r="CD59" s="188">
        <v>0</v>
      </c>
      <c r="CE59" s="188">
        <v>0</v>
      </c>
      <c r="CF59" s="188">
        <v>0</v>
      </c>
      <c r="CG59" s="188">
        <v>0</v>
      </c>
      <c r="CH59" s="189">
        <v>0</v>
      </c>
    </row>
    <row r="60" spans="1:86" x14ac:dyDescent="0.35">
      <c r="A60" s="190"/>
      <c r="B60" s="52" t="s">
        <v>499</v>
      </c>
      <c r="C60" s="270" t="s">
        <v>374</v>
      </c>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v>0</v>
      </c>
      <c r="AI60" s="188">
        <v>0</v>
      </c>
      <c r="AJ60" s="188">
        <v>0</v>
      </c>
      <c r="AK60" s="188">
        <v>0</v>
      </c>
      <c r="AL60" s="188">
        <v>0</v>
      </c>
      <c r="AM60" s="188">
        <v>0</v>
      </c>
      <c r="AN60" s="188">
        <v>0</v>
      </c>
      <c r="AO60" s="188">
        <v>0</v>
      </c>
      <c r="AP60" s="188">
        <v>0</v>
      </c>
      <c r="AQ60" s="188">
        <v>0</v>
      </c>
      <c r="AR60" s="188">
        <v>0</v>
      </c>
      <c r="AS60" s="188">
        <v>0</v>
      </c>
      <c r="AT60" s="188">
        <v>0</v>
      </c>
      <c r="AU60" s="188">
        <v>0</v>
      </c>
      <c r="AV60" s="188">
        <v>0</v>
      </c>
      <c r="AW60" s="188">
        <v>0</v>
      </c>
      <c r="AX60" s="188">
        <v>0</v>
      </c>
      <c r="AY60" s="188">
        <v>0</v>
      </c>
      <c r="AZ60" s="188">
        <v>0</v>
      </c>
      <c r="BA60" s="188">
        <v>0</v>
      </c>
      <c r="BB60" s="188">
        <v>0</v>
      </c>
      <c r="BC60" s="188">
        <v>1.079529305663967</v>
      </c>
      <c r="BD60" s="188">
        <v>80.675943191499499</v>
      </c>
      <c r="BE60" s="188">
        <v>151.70198196426273</v>
      </c>
      <c r="BF60" s="188">
        <v>326.53082625916994</v>
      </c>
      <c r="BG60" s="188">
        <v>246.55351786391367</v>
      </c>
      <c r="BH60" s="188">
        <v>149.98216291987825</v>
      </c>
      <c r="BI60" s="188">
        <v>119.97751362741212</v>
      </c>
      <c r="BJ60" s="188">
        <v>140.28756429094787</v>
      </c>
      <c r="BK60" s="188">
        <v>175.10570779290592</v>
      </c>
      <c r="BL60" s="188">
        <v>172.28401520569562</v>
      </c>
      <c r="BM60" s="188">
        <v>174.43320051520811</v>
      </c>
      <c r="BN60" s="188">
        <v>205.84063314202723</v>
      </c>
      <c r="BO60" s="188">
        <v>68.599024641295372</v>
      </c>
      <c r="BP60" s="188">
        <v>1.9984884765731503</v>
      </c>
      <c r="BQ60" s="188">
        <v>1.2212385067926201</v>
      </c>
      <c r="BR60" s="188">
        <v>0.57128218784404494</v>
      </c>
      <c r="BS60" s="188">
        <v>0.12873277377142262</v>
      </c>
      <c r="BT60" s="188">
        <v>3.7759871082289571E-2</v>
      </c>
      <c r="BU60" s="188">
        <v>4.3089325791977696E-2</v>
      </c>
      <c r="BV60" s="188">
        <v>0</v>
      </c>
      <c r="BW60" s="188">
        <v>0</v>
      </c>
      <c r="BX60" s="188">
        <v>0</v>
      </c>
      <c r="BY60" s="188">
        <v>0</v>
      </c>
      <c r="BZ60" s="188">
        <v>0</v>
      </c>
      <c r="CA60" s="188">
        <v>0</v>
      </c>
      <c r="CB60" s="188">
        <v>0</v>
      </c>
      <c r="CC60" s="188">
        <v>0</v>
      </c>
      <c r="CD60" s="188">
        <v>0</v>
      </c>
      <c r="CE60" s="188">
        <v>0</v>
      </c>
      <c r="CF60" s="188">
        <v>0</v>
      </c>
      <c r="CG60" s="188">
        <v>0</v>
      </c>
      <c r="CH60" s="189">
        <v>0</v>
      </c>
    </row>
    <row r="61" spans="1:86" x14ac:dyDescent="0.35">
      <c r="A61" s="190"/>
      <c r="B61" s="52" t="s">
        <v>414</v>
      </c>
      <c r="C61" s="270" t="s">
        <v>374</v>
      </c>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v>0</v>
      </c>
      <c r="AI61" s="188">
        <v>0</v>
      </c>
      <c r="AJ61" s="188">
        <v>0</v>
      </c>
      <c r="AK61" s="188">
        <v>0</v>
      </c>
      <c r="AL61" s="188">
        <v>0</v>
      </c>
      <c r="AM61" s="188">
        <v>0</v>
      </c>
      <c r="AN61" s="188">
        <v>0</v>
      </c>
      <c r="AO61" s="188">
        <v>0</v>
      </c>
      <c r="AP61" s="188">
        <v>0</v>
      </c>
      <c r="AQ61" s="188">
        <v>0</v>
      </c>
      <c r="AR61" s="188">
        <v>0</v>
      </c>
      <c r="AS61" s="188">
        <v>0</v>
      </c>
      <c r="AT61" s="188">
        <v>0</v>
      </c>
      <c r="AU61" s="188">
        <v>0</v>
      </c>
      <c r="AV61" s="188">
        <v>0</v>
      </c>
      <c r="AW61" s="188">
        <v>0</v>
      </c>
      <c r="AX61" s="188">
        <v>0</v>
      </c>
      <c r="AY61" s="188">
        <v>0</v>
      </c>
      <c r="AZ61" s="188">
        <v>0</v>
      </c>
      <c r="BA61" s="188">
        <v>0</v>
      </c>
      <c r="BB61" s="188">
        <v>0</v>
      </c>
      <c r="BC61" s="188">
        <v>0</v>
      </c>
      <c r="BD61" s="188">
        <v>0</v>
      </c>
      <c r="BE61" s="188">
        <v>0</v>
      </c>
      <c r="BF61" s="188">
        <v>0</v>
      </c>
      <c r="BG61" s="188">
        <v>0</v>
      </c>
      <c r="BH61" s="188">
        <v>0</v>
      </c>
      <c r="BI61" s="188">
        <v>0</v>
      </c>
      <c r="BJ61" s="188">
        <v>0</v>
      </c>
      <c r="BK61" s="188">
        <v>0</v>
      </c>
      <c r="BL61" s="188">
        <v>0</v>
      </c>
      <c r="BM61" s="188">
        <v>0</v>
      </c>
      <c r="BN61" s="188">
        <v>0</v>
      </c>
      <c r="BO61" s="188">
        <v>7.4493516332939977</v>
      </c>
      <c r="BP61" s="188">
        <v>26.217027621728736</v>
      </c>
      <c r="BQ61" s="188">
        <v>46.06967860912841</v>
      </c>
      <c r="BR61" s="188">
        <v>43.118978663986837</v>
      </c>
      <c r="BS61" s="188">
        <v>30.480683961918452</v>
      </c>
      <c r="BT61" s="188">
        <v>27.42362258882342</v>
      </c>
      <c r="BU61" s="188">
        <v>19.036672347572569</v>
      </c>
      <c r="BV61" s="188">
        <v>16.557911259974571</v>
      </c>
      <c r="BW61" s="188">
        <v>17.587940970829258</v>
      </c>
      <c r="BX61" s="188">
        <v>13.540322319307855</v>
      </c>
      <c r="BY61" s="188">
        <v>21.740866370381724</v>
      </c>
      <c r="BZ61" s="188">
        <v>5.8487860979757258</v>
      </c>
      <c r="CA61" s="188">
        <v>1.7724760908304233E-2</v>
      </c>
      <c r="CB61" s="188">
        <v>0</v>
      </c>
      <c r="CC61" s="188">
        <v>0</v>
      </c>
      <c r="CD61" s="188">
        <v>0</v>
      </c>
      <c r="CE61" s="188">
        <v>0</v>
      </c>
      <c r="CF61" s="188">
        <v>0</v>
      </c>
      <c r="CG61" s="188">
        <v>0</v>
      </c>
      <c r="CH61" s="189">
        <v>0</v>
      </c>
    </row>
    <row r="62" spans="1:86" ht="25.5" customHeight="1" x14ac:dyDescent="0.35">
      <c r="A62" s="190"/>
      <c r="B62" s="10" t="s">
        <v>419</v>
      </c>
      <c r="C62" s="270" t="s">
        <v>374</v>
      </c>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v>0</v>
      </c>
      <c r="AI62" s="188">
        <v>0</v>
      </c>
      <c r="AJ62" s="188">
        <v>0</v>
      </c>
      <c r="AK62" s="188">
        <v>0</v>
      </c>
      <c r="AL62" s="188">
        <v>0</v>
      </c>
      <c r="AM62" s="188">
        <v>0</v>
      </c>
      <c r="AN62" s="188">
        <v>0</v>
      </c>
      <c r="AO62" s="188">
        <v>0</v>
      </c>
      <c r="AP62" s="188">
        <v>0</v>
      </c>
      <c r="AQ62" s="188">
        <v>0</v>
      </c>
      <c r="AR62" s="188">
        <v>0</v>
      </c>
      <c r="AS62" s="188">
        <v>0</v>
      </c>
      <c r="AT62" s="188">
        <v>0</v>
      </c>
      <c r="AU62" s="188">
        <v>0</v>
      </c>
      <c r="AV62" s="188">
        <v>0</v>
      </c>
      <c r="AW62" s="188">
        <v>0</v>
      </c>
      <c r="AX62" s="188">
        <v>0</v>
      </c>
      <c r="AY62" s="188">
        <v>0</v>
      </c>
      <c r="AZ62" s="188">
        <v>0</v>
      </c>
      <c r="BA62" s="188">
        <v>0</v>
      </c>
      <c r="BB62" s="188">
        <v>0</v>
      </c>
      <c r="BC62" s="188">
        <v>0</v>
      </c>
      <c r="BD62" s="188">
        <v>0</v>
      </c>
      <c r="BE62" s="188">
        <v>0</v>
      </c>
      <c r="BF62" s="188">
        <v>0</v>
      </c>
      <c r="BG62" s="188">
        <v>0</v>
      </c>
      <c r="BH62" s="188">
        <v>0</v>
      </c>
      <c r="BI62" s="188">
        <v>0</v>
      </c>
      <c r="BJ62" s="188">
        <v>0</v>
      </c>
      <c r="BK62" s="188">
        <v>0</v>
      </c>
      <c r="BL62" s="188">
        <v>0</v>
      </c>
      <c r="BM62" s="188">
        <v>0</v>
      </c>
      <c r="BN62" s="188">
        <v>0</v>
      </c>
      <c r="BO62" s="188">
        <v>0</v>
      </c>
      <c r="BP62" s="188">
        <v>0</v>
      </c>
      <c r="BQ62" s="188">
        <v>204.64242776577376</v>
      </c>
      <c r="BR62" s="188">
        <v>1989.5380428125509</v>
      </c>
      <c r="BS62" s="188">
        <v>3961.2602532951846</v>
      </c>
      <c r="BT62" s="188">
        <v>6381.4896057222186</v>
      </c>
      <c r="BU62" s="188">
        <v>10291.322233655028</v>
      </c>
      <c r="BV62" s="188">
        <v>12380.465911960338</v>
      </c>
      <c r="BW62" s="188">
        <v>13711.306230424876</v>
      </c>
      <c r="BX62" s="188">
        <v>14246.124570734095</v>
      </c>
      <c r="BY62" s="188">
        <v>15602.409068949421</v>
      </c>
      <c r="BZ62" s="188">
        <v>16804.810642619959</v>
      </c>
      <c r="CA62" s="188">
        <v>19507.4589866477</v>
      </c>
      <c r="CB62" s="188">
        <v>22445.612805194494</v>
      </c>
      <c r="CC62" s="188">
        <v>23963.939153942116</v>
      </c>
      <c r="CD62" s="188">
        <v>26258.341995068342</v>
      </c>
      <c r="CE62" s="188">
        <v>28193.198978406792</v>
      </c>
      <c r="CF62" s="188">
        <v>29739.408720959062</v>
      </c>
      <c r="CG62" s="188">
        <v>31445.819326531313</v>
      </c>
      <c r="CH62" s="189">
        <v>33045.857717900195</v>
      </c>
    </row>
    <row r="63" spans="1:86" x14ac:dyDescent="0.35">
      <c r="A63" s="190"/>
      <c r="B63" s="52" t="s">
        <v>421</v>
      </c>
      <c r="C63" s="270" t="s">
        <v>374</v>
      </c>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v>0</v>
      </c>
      <c r="AI63" s="188">
        <v>0</v>
      </c>
      <c r="AJ63" s="188">
        <v>0</v>
      </c>
      <c r="AK63" s="188">
        <v>0</v>
      </c>
      <c r="AL63" s="188">
        <v>0</v>
      </c>
      <c r="AM63" s="188">
        <v>0</v>
      </c>
      <c r="AN63" s="188">
        <v>0</v>
      </c>
      <c r="AO63" s="188">
        <v>0</v>
      </c>
      <c r="AP63" s="188">
        <v>0</v>
      </c>
      <c r="AQ63" s="188">
        <v>0</v>
      </c>
      <c r="AR63" s="188">
        <v>0</v>
      </c>
      <c r="AS63" s="188">
        <v>0</v>
      </c>
      <c r="AT63" s="188">
        <v>0</v>
      </c>
      <c r="AU63" s="188">
        <v>0</v>
      </c>
      <c r="AV63" s="188">
        <v>0</v>
      </c>
      <c r="AW63" s="188">
        <v>0</v>
      </c>
      <c r="AX63" s="188">
        <v>0</v>
      </c>
      <c r="AY63" s="188">
        <v>0</v>
      </c>
      <c r="AZ63" s="188">
        <v>0</v>
      </c>
      <c r="BA63" s="188">
        <v>0</v>
      </c>
      <c r="BB63" s="188">
        <v>0</v>
      </c>
      <c r="BC63" s="188">
        <v>0</v>
      </c>
      <c r="BD63" s="188">
        <v>0</v>
      </c>
      <c r="BE63" s="188">
        <v>0</v>
      </c>
      <c r="BF63" s="188">
        <v>0</v>
      </c>
      <c r="BG63" s="188">
        <v>0</v>
      </c>
      <c r="BH63" s="188">
        <v>0</v>
      </c>
      <c r="BI63" s="188">
        <v>0</v>
      </c>
      <c r="BJ63" s="188">
        <v>0</v>
      </c>
      <c r="BK63" s="188">
        <v>0</v>
      </c>
      <c r="BL63" s="188">
        <v>84.556563746070523</v>
      </c>
      <c r="BM63" s="188">
        <v>95.587767870393179</v>
      </c>
      <c r="BN63" s="188">
        <v>92.231859121926576</v>
      </c>
      <c r="BO63" s="188">
        <v>56.950564523717503</v>
      </c>
      <c r="BP63" s="188">
        <v>39.980852787549047</v>
      </c>
      <c r="BQ63" s="188">
        <v>35.423488150951655</v>
      </c>
      <c r="BR63" s="188">
        <v>5.6786289489156108</v>
      </c>
      <c r="BS63" s="188">
        <v>0</v>
      </c>
      <c r="BT63" s="188">
        <v>0</v>
      </c>
      <c r="BU63" s="188">
        <v>0</v>
      </c>
      <c r="BV63" s="188">
        <v>0</v>
      </c>
      <c r="BW63" s="188">
        <v>0</v>
      </c>
      <c r="BX63" s="188">
        <v>0</v>
      </c>
      <c r="BY63" s="188">
        <v>0</v>
      </c>
      <c r="BZ63" s="188">
        <v>0</v>
      </c>
      <c r="CA63" s="188">
        <v>0</v>
      </c>
      <c r="CB63" s="188">
        <v>0</v>
      </c>
      <c r="CC63" s="188">
        <v>0</v>
      </c>
      <c r="CD63" s="188">
        <v>0</v>
      </c>
      <c r="CE63" s="188">
        <v>0</v>
      </c>
      <c r="CF63" s="188">
        <v>0</v>
      </c>
      <c r="CG63" s="188">
        <v>0</v>
      </c>
      <c r="CH63" s="189">
        <v>0</v>
      </c>
    </row>
    <row r="64" spans="1:86" x14ac:dyDescent="0.35">
      <c r="A64" s="190"/>
      <c r="B64" s="52" t="s">
        <v>423</v>
      </c>
      <c r="C64" s="270" t="s">
        <v>374</v>
      </c>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v>412.1069856159807</v>
      </c>
      <c r="AI64" s="188">
        <v>430.73017567867493</v>
      </c>
      <c r="AJ64" s="188">
        <v>453.17613188187545</v>
      </c>
      <c r="AK64" s="188">
        <v>488.26116195663451</v>
      </c>
      <c r="AL64" s="188">
        <v>535.84303800532393</v>
      </c>
      <c r="AM64" s="188">
        <v>602.15285782558487</v>
      </c>
      <c r="AN64" s="188">
        <v>735.60926846303119</v>
      </c>
      <c r="AO64" s="188">
        <v>783.55909676100009</v>
      </c>
      <c r="AP64" s="188">
        <v>801.29341294795108</v>
      </c>
      <c r="AQ64" s="188">
        <v>777.99477397055193</v>
      </c>
      <c r="AR64" s="188">
        <v>773.5142137036712</v>
      </c>
      <c r="AS64" s="188">
        <v>777.68628242756506</v>
      </c>
      <c r="AT64" s="188">
        <v>884.65984637538531</v>
      </c>
      <c r="AU64" s="188">
        <v>1163.7875344505369</v>
      </c>
      <c r="AV64" s="188">
        <v>1196.7035362923918</v>
      </c>
      <c r="AW64" s="188">
        <v>1273.5244691060616</v>
      </c>
      <c r="AX64" s="188">
        <v>1396.5566965460571</v>
      </c>
      <c r="AY64" s="188">
        <v>1437.1179188013227</v>
      </c>
      <c r="AZ64" s="188">
        <v>1569.7921081717432</v>
      </c>
      <c r="BA64" s="188">
        <v>1685.6959685732973</v>
      </c>
      <c r="BB64" s="188">
        <v>1619.1590134868579</v>
      </c>
      <c r="BC64" s="188">
        <v>1641.1775455337506</v>
      </c>
      <c r="BD64" s="188">
        <v>1606.227061427895</v>
      </c>
      <c r="BE64" s="188">
        <v>1617.2430032088748</v>
      </c>
      <c r="BF64" s="188">
        <v>1441.1231067779638</v>
      </c>
      <c r="BG64" s="188">
        <v>1355.5711046313913</v>
      </c>
      <c r="BH64" s="188">
        <v>1364.4005911070249</v>
      </c>
      <c r="BI64" s="188">
        <v>1290.8521500706261</v>
      </c>
      <c r="BJ64" s="188">
        <v>1247.3163256693458</v>
      </c>
      <c r="BK64" s="188">
        <v>1110.7212550351494</v>
      </c>
      <c r="BL64" s="188">
        <v>1092.7893855291761</v>
      </c>
      <c r="BM64" s="188">
        <v>1096.1345349970156</v>
      </c>
      <c r="BN64" s="188">
        <v>1070.3004098472511</v>
      </c>
      <c r="BO64" s="188">
        <v>1037.8389375910983</v>
      </c>
      <c r="BP64" s="188">
        <v>1043.1469594566188</v>
      </c>
      <c r="BQ64" s="188">
        <v>1004.5444819869522</v>
      </c>
      <c r="BR64" s="188">
        <v>826.81031739075547</v>
      </c>
      <c r="BS64" s="188">
        <v>469.66429537152641</v>
      </c>
      <c r="BT64" s="188">
        <v>153.72498982425998</v>
      </c>
      <c r="BU64" s="188">
        <v>19.449570564905539</v>
      </c>
      <c r="BV64" s="188">
        <v>1.5675217254858234</v>
      </c>
      <c r="BW64" s="188">
        <v>0.34400016183195931</v>
      </c>
      <c r="BX64" s="188">
        <v>0.18927584963764704</v>
      </c>
      <c r="BY64" s="188">
        <v>0.15996341114195381</v>
      </c>
      <c r="BZ64" s="188">
        <v>0.12612689396099178</v>
      </c>
      <c r="CA64" s="188">
        <v>0.12814271332368588</v>
      </c>
      <c r="CB64" s="188">
        <v>0.10831710893719762</v>
      </c>
      <c r="CC64" s="188">
        <v>9.9529773610911934E-2</v>
      </c>
      <c r="CD64" s="188">
        <v>0.10126020881676155</v>
      </c>
      <c r="CE64" s="188">
        <v>0</v>
      </c>
      <c r="CF64" s="188">
        <v>0</v>
      </c>
      <c r="CG64" s="188">
        <v>5.9196335485144726E-2</v>
      </c>
      <c r="CH64" s="189">
        <v>7.312825906140942E-2</v>
      </c>
    </row>
    <row r="65" spans="1:86" x14ac:dyDescent="0.35">
      <c r="A65" s="190"/>
      <c r="B65" s="52" t="s">
        <v>523</v>
      </c>
      <c r="C65" s="270" t="s">
        <v>384</v>
      </c>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v>0</v>
      </c>
      <c r="AI65" s="188">
        <v>0</v>
      </c>
      <c r="AJ65" s="188">
        <v>0</v>
      </c>
      <c r="AK65" s="188">
        <v>0</v>
      </c>
      <c r="AL65" s="188">
        <v>0</v>
      </c>
      <c r="AM65" s="188">
        <v>0</v>
      </c>
      <c r="AN65" s="188">
        <v>0</v>
      </c>
      <c r="AO65" s="188">
        <v>0</v>
      </c>
      <c r="AP65" s="188">
        <v>0</v>
      </c>
      <c r="AQ65" s="188">
        <v>70.709112493835008</v>
      </c>
      <c r="AR65" s="188">
        <v>347.30237671542056</v>
      </c>
      <c r="AS65" s="188">
        <v>277.92040517775797</v>
      </c>
      <c r="AT65" s="188">
        <v>302.21578021037669</v>
      </c>
      <c r="AU65" s="188">
        <v>386.55585304809944</v>
      </c>
      <c r="AV65" s="188">
        <v>376.67354275562951</v>
      </c>
      <c r="AW65" s="188">
        <v>412.736224838471</v>
      </c>
      <c r="AX65" s="188">
        <v>391.43940548243989</v>
      </c>
      <c r="AY65" s="188">
        <v>434.33054977862184</v>
      </c>
      <c r="AZ65" s="188">
        <v>387.84075899930582</v>
      </c>
      <c r="BA65" s="188">
        <v>320.95230280175832</v>
      </c>
      <c r="BB65" s="188">
        <v>340.6296430318244</v>
      </c>
      <c r="BC65" s="188">
        <v>310.40062721734893</v>
      </c>
      <c r="BD65" s="188">
        <v>376.12541340731127</v>
      </c>
      <c r="BE65" s="188">
        <v>412.57382173309514</v>
      </c>
      <c r="BF65" s="188">
        <v>492.2839634870611</v>
      </c>
      <c r="BG65" s="188">
        <v>526.71911666403048</v>
      </c>
      <c r="BH65" s="188">
        <v>508.62745626155669</v>
      </c>
      <c r="BI65" s="188">
        <v>541.09744722736377</v>
      </c>
      <c r="BJ65" s="188">
        <v>0</v>
      </c>
      <c r="BK65" s="188">
        <v>0</v>
      </c>
      <c r="BL65" s="188">
        <v>0</v>
      </c>
      <c r="BM65" s="188">
        <v>0</v>
      </c>
      <c r="BN65" s="188">
        <v>0</v>
      </c>
      <c r="BO65" s="188">
        <v>0</v>
      </c>
      <c r="BP65" s="188">
        <v>0</v>
      </c>
      <c r="BQ65" s="188">
        <v>0</v>
      </c>
      <c r="BR65" s="188">
        <v>0</v>
      </c>
      <c r="BS65" s="188">
        <v>0</v>
      </c>
      <c r="BT65" s="188">
        <v>0</v>
      </c>
      <c r="BU65" s="188">
        <v>0</v>
      </c>
      <c r="BV65" s="188">
        <v>0</v>
      </c>
      <c r="BW65" s="188">
        <v>0</v>
      </c>
      <c r="BX65" s="188">
        <v>0</v>
      </c>
      <c r="BY65" s="188">
        <v>0</v>
      </c>
      <c r="BZ65" s="188">
        <v>0</v>
      </c>
      <c r="CA65" s="188">
        <v>0</v>
      </c>
      <c r="CB65" s="188">
        <v>0</v>
      </c>
      <c r="CC65" s="188">
        <v>0</v>
      </c>
      <c r="CD65" s="188">
        <v>0</v>
      </c>
      <c r="CE65" s="188">
        <v>0</v>
      </c>
      <c r="CF65" s="188">
        <v>0</v>
      </c>
      <c r="CG65" s="188">
        <v>0</v>
      </c>
      <c r="CH65" s="189">
        <v>0</v>
      </c>
    </row>
    <row r="66" spans="1:86" x14ac:dyDescent="0.35">
      <c r="A66" s="190"/>
      <c r="B66" s="74" t="s">
        <v>425</v>
      </c>
      <c r="C66" s="270" t="s">
        <v>384</v>
      </c>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0</v>
      </c>
      <c r="BG66" s="188">
        <v>0</v>
      </c>
      <c r="BH66" s="188">
        <v>0</v>
      </c>
      <c r="BI66" s="188">
        <v>0</v>
      </c>
      <c r="BJ66" s="188">
        <v>409.94876821194146</v>
      </c>
      <c r="BK66" s="188">
        <v>345.57083392662105</v>
      </c>
      <c r="BL66" s="188">
        <v>311.17159881860636</v>
      </c>
      <c r="BM66" s="188">
        <v>385.91781289156648</v>
      </c>
      <c r="BN66" s="188">
        <v>384.19254586719865</v>
      </c>
      <c r="BO66" s="188">
        <v>170.42353654923818</v>
      </c>
      <c r="BP66" s="188">
        <v>127.39658121396853</v>
      </c>
      <c r="BQ66" s="188">
        <v>11.549137220325971</v>
      </c>
      <c r="BR66" s="188">
        <v>0</v>
      </c>
      <c r="BS66" s="188">
        <v>0</v>
      </c>
      <c r="BT66" s="188">
        <v>0</v>
      </c>
      <c r="BU66" s="188">
        <v>0</v>
      </c>
      <c r="BV66" s="188">
        <v>0</v>
      </c>
      <c r="BW66" s="188">
        <v>0</v>
      </c>
      <c r="BX66" s="188">
        <v>0</v>
      </c>
      <c r="BY66" s="188">
        <v>0</v>
      </c>
      <c r="BZ66" s="188">
        <v>0</v>
      </c>
      <c r="CA66" s="188">
        <v>0</v>
      </c>
      <c r="CB66" s="188">
        <v>0</v>
      </c>
      <c r="CC66" s="188">
        <v>0</v>
      </c>
      <c r="CD66" s="188">
        <v>0</v>
      </c>
      <c r="CE66" s="188">
        <v>0</v>
      </c>
      <c r="CF66" s="188">
        <v>0</v>
      </c>
      <c r="CG66" s="188">
        <v>0</v>
      </c>
      <c r="CH66" s="189">
        <v>0</v>
      </c>
    </row>
    <row r="67" spans="1:86" ht="25.5" customHeight="1" x14ac:dyDescent="0.35">
      <c r="A67" s="190"/>
      <c r="B67" s="52" t="s">
        <v>426</v>
      </c>
      <c r="C67" s="270" t="s">
        <v>374</v>
      </c>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v>0</v>
      </c>
      <c r="AI67" s="188">
        <v>0</v>
      </c>
      <c r="AJ67" s="188">
        <v>0</v>
      </c>
      <c r="AK67" s="188">
        <v>0</v>
      </c>
      <c r="AL67" s="188">
        <v>0</v>
      </c>
      <c r="AM67" s="188">
        <v>0</v>
      </c>
      <c r="AN67" s="188">
        <v>0</v>
      </c>
      <c r="AO67" s="188">
        <v>0</v>
      </c>
      <c r="AP67" s="188">
        <v>3.1515867651069955</v>
      </c>
      <c r="AQ67" s="188">
        <v>2.0311410944725901</v>
      </c>
      <c r="AR67" s="188">
        <v>1.9825226298738432</v>
      </c>
      <c r="AS67" s="188">
        <v>0.12898878923711515</v>
      </c>
      <c r="AT67" s="188">
        <v>0.10472413933367355</v>
      </c>
      <c r="AU67" s="188">
        <v>2.3640568780325744</v>
      </c>
      <c r="AV67" s="188">
        <v>2.3337510799696735</v>
      </c>
      <c r="AW67" s="188">
        <v>4.2961486215272027</v>
      </c>
      <c r="AX67" s="188">
        <v>3.9731447646264235</v>
      </c>
      <c r="AY67" s="188">
        <v>6.0311306915077205</v>
      </c>
      <c r="AZ67" s="188">
        <v>5.0832622367276983</v>
      </c>
      <c r="BA67" s="188">
        <v>6.1920435503722162</v>
      </c>
      <c r="BB67" s="188">
        <v>8.4307874958052995</v>
      </c>
      <c r="BC67" s="188">
        <v>12.708744471440882</v>
      </c>
      <c r="BD67" s="188">
        <v>3.7100630234260721</v>
      </c>
      <c r="BE67" s="188">
        <v>16.087810184893033</v>
      </c>
      <c r="BF67" s="188">
        <v>12.986533788715306</v>
      </c>
      <c r="BG67" s="188">
        <v>10.451517749311206</v>
      </c>
      <c r="BH67" s="188">
        <v>13.258784696000875</v>
      </c>
      <c r="BI67" s="188">
        <v>13.594938483440327</v>
      </c>
      <c r="BJ67" s="188">
        <v>15.59114482831041</v>
      </c>
      <c r="BK67" s="188">
        <v>19.10944982574113</v>
      </c>
      <c r="BL67" s="188">
        <v>24.712665816153891</v>
      </c>
      <c r="BM67" s="188">
        <v>24.397106797922756</v>
      </c>
      <c r="BN67" s="188">
        <v>23.988976889833047</v>
      </c>
      <c r="BO67" s="188">
        <v>23.487417337343967</v>
      </c>
      <c r="BP67" s="188">
        <v>23.087248686565353</v>
      </c>
      <c r="BQ67" s="188">
        <v>22.616752727049953</v>
      </c>
      <c r="BR67" s="188">
        <v>22.301510998531853</v>
      </c>
      <c r="BS67" s="188">
        <v>18.118881071594664</v>
      </c>
      <c r="BT67" s="188">
        <v>0</v>
      </c>
      <c r="BU67" s="188">
        <v>0</v>
      </c>
      <c r="BV67" s="188">
        <v>0</v>
      </c>
      <c r="BW67" s="188">
        <v>0</v>
      </c>
      <c r="BX67" s="188">
        <v>0</v>
      </c>
      <c r="BY67" s="188">
        <v>0</v>
      </c>
      <c r="BZ67" s="188">
        <v>0</v>
      </c>
      <c r="CA67" s="188">
        <v>0</v>
      </c>
      <c r="CB67" s="188">
        <v>0</v>
      </c>
      <c r="CC67" s="188">
        <v>0</v>
      </c>
      <c r="CD67" s="188">
        <v>0</v>
      </c>
      <c r="CE67" s="188">
        <v>0</v>
      </c>
      <c r="CF67" s="188">
        <v>0</v>
      </c>
      <c r="CG67" s="188">
        <v>0</v>
      </c>
      <c r="CH67" s="189">
        <v>0</v>
      </c>
    </row>
    <row r="68" spans="1:86" x14ac:dyDescent="0.35">
      <c r="A68" s="190"/>
      <c r="B68" s="52" t="s">
        <v>176</v>
      </c>
      <c r="C68" s="270" t="s">
        <v>378</v>
      </c>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v>0</v>
      </c>
      <c r="AI68" s="188">
        <v>0</v>
      </c>
      <c r="AJ68" s="188">
        <v>0</v>
      </c>
      <c r="AK68" s="188">
        <v>0</v>
      </c>
      <c r="AL68" s="188">
        <v>0</v>
      </c>
      <c r="AM68" s="188">
        <v>0</v>
      </c>
      <c r="AN68" s="188">
        <v>0</v>
      </c>
      <c r="AO68" s="188">
        <v>0</v>
      </c>
      <c r="AP68" s="188">
        <v>0</v>
      </c>
      <c r="AQ68" s="188">
        <v>574.795060459252</v>
      </c>
      <c r="AR68" s="188">
        <v>697.08953230444558</v>
      </c>
      <c r="AS68" s="188">
        <v>737.8158744362986</v>
      </c>
      <c r="AT68" s="188">
        <v>747.34953979030684</v>
      </c>
      <c r="AU68" s="188">
        <v>915.98785017786361</v>
      </c>
      <c r="AV68" s="188">
        <v>948.35952126108452</v>
      </c>
      <c r="AW68" s="188">
        <v>883.8762742607895</v>
      </c>
      <c r="AX68" s="188">
        <v>1003.2138279961512</v>
      </c>
      <c r="AY68" s="188">
        <v>1062.1840179904259</v>
      </c>
      <c r="AZ68" s="188">
        <v>667.83954135574402</v>
      </c>
      <c r="BA68" s="188">
        <v>981.18871915620343</v>
      </c>
      <c r="BB68" s="188">
        <v>1065.8951726521104</v>
      </c>
      <c r="BC68" s="188">
        <v>1208.9966650734025</v>
      </c>
      <c r="BD68" s="188">
        <v>1222.84885004074</v>
      </c>
      <c r="BE68" s="188">
        <v>1176.5063660840121</v>
      </c>
      <c r="BF68" s="188">
        <v>1311.9883585184248</v>
      </c>
      <c r="BG68" s="188">
        <v>1831.271520321161</v>
      </c>
      <c r="BH68" s="188">
        <v>2218.393810539776</v>
      </c>
      <c r="BI68" s="188">
        <v>1979.3008798788221</v>
      </c>
      <c r="BJ68" s="188">
        <v>2131.4514027650957</v>
      </c>
      <c r="BK68" s="188">
        <v>2584.5298485051358</v>
      </c>
      <c r="BL68" s="188">
        <v>2992.4437854598245</v>
      </c>
      <c r="BM68" s="188">
        <v>3070.5891156123384</v>
      </c>
      <c r="BN68" s="188">
        <v>3180.5578154264754</v>
      </c>
      <c r="BO68" s="188">
        <v>3202.1850635909109</v>
      </c>
      <c r="BP68" s="188">
        <v>3218.8490160409087</v>
      </c>
      <c r="BQ68" s="188">
        <v>3141.2507778537883</v>
      </c>
      <c r="BR68" s="188">
        <v>3130.7132270586567</v>
      </c>
      <c r="BS68" s="188">
        <v>3234.3193197293272</v>
      </c>
      <c r="BT68" s="188">
        <v>3091.1823279229029</v>
      </c>
      <c r="BU68" s="188">
        <v>3071.1755731503154</v>
      </c>
      <c r="BV68" s="188">
        <v>3132.9477191477126</v>
      </c>
      <c r="BW68" s="188">
        <v>3186.8851707442955</v>
      </c>
      <c r="BX68" s="188">
        <v>2997.2639146816718</v>
      </c>
      <c r="BY68" s="188">
        <v>3130.8418656980766</v>
      </c>
      <c r="BZ68" s="188">
        <v>2988.16138502385</v>
      </c>
      <c r="CA68" s="188">
        <v>3057.3368450414255</v>
      </c>
      <c r="CB68" s="188">
        <v>3115.1987204901861</v>
      </c>
      <c r="CC68" s="188">
        <v>3129.5289351610945</v>
      </c>
      <c r="CD68" s="188">
        <v>3183.8089848065838</v>
      </c>
      <c r="CE68" s="188">
        <v>3210.7260210932977</v>
      </c>
      <c r="CF68" s="188">
        <v>3232.4056941669787</v>
      </c>
      <c r="CG68" s="188">
        <v>3265.8595376204676</v>
      </c>
      <c r="CH68" s="189">
        <v>3292.0232344941646</v>
      </c>
    </row>
    <row r="69" spans="1:86" x14ac:dyDescent="0.35">
      <c r="A69" s="190"/>
      <c r="B69" s="52" t="s">
        <v>428</v>
      </c>
      <c r="C69" s="270" t="s">
        <v>378</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v>0</v>
      </c>
      <c r="AI69" s="188">
        <v>0</v>
      </c>
      <c r="AJ69" s="188">
        <v>0</v>
      </c>
      <c r="AK69" s="188">
        <v>0</v>
      </c>
      <c r="AL69" s="188">
        <v>0</v>
      </c>
      <c r="AM69" s="188">
        <v>1830.2169549834011</v>
      </c>
      <c r="AN69" s="188">
        <v>1756.7792629531239</v>
      </c>
      <c r="AO69" s="188">
        <v>1787.3890572606858</v>
      </c>
      <c r="AP69" s="188">
        <v>2385.7511811859954</v>
      </c>
      <c r="AQ69" s="188">
        <v>2501.6987087345683</v>
      </c>
      <c r="AR69" s="188">
        <v>2503.9456000375685</v>
      </c>
      <c r="AS69" s="188">
        <v>2448.2072197204457</v>
      </c>
      <c r="AT69" s="188">
        <v>2239.6685252951552</v>
      </c>
      <c r="AU69" s="188">
        <v>1753.398311247332</v>
      </c>
      <c r="AV69" s="188">
        <v>1503.390208819415</v>
      </c>
      <c r="AW69" s="188">
        <v>1400.1790017737026</v>
      </c>
      <c r="AX69" s="188">
        <v>167.20230466602519</v>
      </c>
      <c r="AY69" s="188">
        <v>73.540491804410564</v>
      </c>
      <c r="AZ69" s="188">
        <v>191.25921137418018</v>
      </c>
      <c r="BA69" s="188">
        <v>50.818539239165915</v>
      </c>
      <c r="BB69" s="188">
        <v>52.041898122254942</v>
      </c>
      <c r="BC69" s="188">
        <v>125.659495897393</v>
      </c>
      <c r="BD69" s="188">
        <v>126.43653233445923</v>
      </c>
      <c r="BE69" s="188">
        <v>127.65166775041621</v>
      </c>
      <c r="BF69" s="188">
        <v>126.89242953797758</v>
      </c>
      <c r="BG69" s="188">
        <v>141.06736784324065</v>
      </c>
      <c r="BH69" s="188">
        <v>73.87945340521415</v>
      </c>
      <c r="BI69" s="188">
        <v>68.559960371593277</v>
      </c>
      <c r="BJ69" s="188">
        <v>73.05305261078388</v>
      </c>
      <c r="BK69" s="188">
        <v>69.222074440832415</v>
      </c>
      <c r="BL69" s="188">
        <v>70.924084584645257</v>
      </c>
      <c r="BM69" s="188">
        <v>70.952040457831529</v>
      </c>
      <c r="BN69" s="188">
        <v>66.182764939808223</v>
      </c>
      <c r="BO69" s="188">
        <v>69.123881757874031</v>
      </c>
      <c r="BP69" s="188">
        <v>80.308461795618342</v>
      </c>
      <c r="BQ69" s="188">
        <v>70.242638145209938</v>
      </c>
      <c r="BR69" s="188">
        <v>6.9263566970324266</v>
      </c>
      <c r="BS69" s="188">
        <v>0</v>
      </c>
      <c r="BT69" s="188">
        <v>0</v>
      </c>
      <c r="BU69" s="188">
        <v>0</v>
      </c>
      <c r="BV69" s="188">
        <v>0</v>
      </c>
      <c r="BW69" s="188">
        <v>0</v>
      </c>
      <c r="BX69" s="188">
        <v>60.282862322640227</v>
      </c>
      <c r="BY69" s="188">
        <v>79.383620106059567</v>
      </c>
      <c r="BZ69" s="188">
        <v>0</v>
      </c>
      <c r="CA69" s="188">
        <v>0</v>
      </c>
      <c r="CB69" s="188">
        <v>0</v>
      </c>
      <c r="CC69" s="188">
        <v>0</v>
      </c>
      <c r="CD69" s="188">
        <v>0</v>
      </c>
      <c r="CE69" s="188">
        <v>0</v>
      </c>
      <c r="CF69" s="188">
        <v>0</v>
      </c>
      <c r="CG69" s="188">
        <v>0</v>
      </c>
      <c r="CH69" s="189">
        <v>0</v>
      </c>
    </row>
    <row r="70" spans="1:86" x14ac:dyDescent="0.35">
      <c r="A70" s="190"/>
      <c r="B70" s="52" t="s">
        <v>430</v>
      </c>
      <c r="C70" s="270" t="s">
        <v>384</v>
      </c>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0</v>
      </c>
      <c r="BG70" s="188">
        <v>0</v>
      </c>
      <c r="BH70" s="188">
        <v>0</v>
      </c>
      <c r="BI70" s="188">
        <v>0</v>
      </c>
      <c r="BJ70" s="188">
        <v>194.59836114954655</v>
      </c>
      <c r="BK70" s="188">
        <v>195.96042990491077</v>
      </c>
      <c r="BL70" s="188">
        <v>204.60723319189418</v>
      </c>
      <c r="BM70" s="188">
        <v>210.36435652895949</v>
      </c>
      <c r="BN70" s="188">
        <v>195.05074269406884</v>
      </c>
      <c r="BO70" s="188">
        <v>67.169703723340476</v>
      </c>
      <c r="BP70" s="188">
        <v>55.983602349595508</v>
      </c>
      <c r="BQ70" s="188">
        <v>52.143920000715141</v>
      </c>
      <c r="BR70" s="188">
        <v>46.894205381588336</v>
      </c>
      <c r="BS70" s="188">
        <v>41.421573967558622</v>
      </c>
      <c r="BT70" s="188">
        <v>37.601967231088352</v>
      </c>
      <c r="BU70" s="188">
        <v>34.108561151850026</v>
      </c>
      <c r="BV70" s="188">
        <v>32.3282182141647</v>
      </c>
      <c r="BW70" s="188">
        <v>32.877154366059813</v>
      </c>
      <c r="BX70" s="188">
        <v>33.641614665884319</v>
      </c>
      <c r="BY70" s="188">
        <v>30.85404921222143</v>
      </c>
      <c r="BZ70" s="188">
        <v>28.489486928860281</v>
      </c>
      <c r="CA70" s="188">
        <v>25.269700592622826</v>
      </c>
      <c r="CB70" s="188">
        <v>25.756380066414554</v>
      </c>
      <c r="CC70" s="188">
        <v>24.338114496844675</v>
      </c>
      <c r="CD70" s="188">
        <v>23.720832563884187</v>
      </c>
      <c r="CE70" s="188">
        <v>23.19389591503267</v>
      </c>
      <c r="CF70" s="188">
        <v>22.752649937049309</v>
      </c>
      <c r="CG70" s="188">
        <v>22.348092445021219</v>
      </c>
      <c r="CH70" s="189">
        <v>21.935708743207687</v>
      </c>
    </row>
    <row r="71" spans="1:86" x14ac:dyDescent="0.35">
      <c r="A71" s="190"/>
      <c r="C71" s="270"/>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8"/>
      <c r="AN71" s="188"/>
      <c r="AO71" s="188"/>
      <c r="AP71" s="188"/>
      <c r="AQ71" s="188"/>
      <c r="AR71" s="188"/>
      <c r="AS71" s="188"/>
      <c r="AT71" s="188"/>
      <c r="AU71" s="188"/>
      <c r="AV71" s="188"/>
      <c r="AW71" s="188"/>
      <c r="AX71" s="188"/>
      <c r="AY71" s="188"/>
      <c r="AZ71" s="188"/>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9"/>
    </row>
    <row r="72" spans="1:86" s="273" customFormat="1" x14ac:dyDescent="0.35">
      <c r="A72" s="272"/>
      <c r="B72" s="52" t="s">
        <v>431</v>
      </c>
      <c r="C72" s="270" t="s">
        <v>378</v>
      </c>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v>4003.030182064761</v>
      </c>
      <c r="AI72" s="188">
        <v>3538.8490926074883</v>
      </c>
      <c r="AJ72" s="188">
        <v>5825.0711569083333</v>
      </c>
      <c r="AK72" s="188">
        <v>7007.4422825145803</v>
      </c>
      <c r="AL72" s="188">
        <v>5751.8903223645912</v>
      </c>
      <c r="AM72" s="188">
        <v>5479.6695632203027</v>
      </c>
      <c r="AN72" s="188">
        <v>5457.0820412205303</v>
      </c>
      <c r="AO72" s="188">
        <v>5211.3049761233578</v>
      </c>
      <c r="AP72" s="188">
        <v>5464.8514506955298</v>
      </c>
      <c r="AQ72" s="188">
        <v>4371.8018834706163</v>
      </c>
      <c r="AR72" s="188">
        <v>3086.0014177211342</v>
      </c>
      <c r="AS72" s="188">
        <v>1892.0333582878523</v>
      </c>
      <c r="AT72" s="188">
        <v>2070.3010308636958</v>
      </c>
      <c r="AU72" s="188">
        <v>3600.6741517965938</v>
      </c>
      <c r="AV72" s="188">
        <v>3846.2271848476216</v>
      </c>
      <c r="AW72" s="188">
        <v>3509.5072362454293</v>
      </c>
      <c r="AX72" s="188">
        <v>2715.9569059290052</v>
      </c>
      <c r="AY72" s="188">
        <v>2232.2010871454072</v>
      </c>
      <c r="AZ72" s="188">
        <v>1150.8827082134558</v>
      </c>
      <c r="BA72" s="188">
        <v>0</v>
      </c>
      <c r="BB72" s="188">
        <v>0</v>
      </c>
      <c r="BC72" s="188">
        <v>0</v>
      </c>
      <c r="BD72" s="188">
        <v>0</v>
      </c>
      <c r="BE72" s="188">
        <v>0</v>
      </c>
      <c r="BF72" s="188">
        <v>0</v>
      </c>
      <c r="BG72" s="188">
        <v>0</v>
      </c>
      <c r="BH72" s="188">
        <v>0</v>
      </c>
      <c r="BI72" s="188">
        <v>0</v>
      </c>
      <c r="BJ72" s="188">
        <v>0</v>
      </c>
      <c r="BK72" s="188">
        <v>0</v>
      </c>
      <c r="BL72" s="188">
        <v>0</v>
      </c>
      <c r="BM72" s="188">
        <v>0</v>
      </c>
      <c r="BN72" s="188">
        <v>0</v>
      </c>
      <c r="BO72" s="188">
        <v>0</v>
      </c>
      <c r="BP72" s="188">
        <v>0</v>
      </c>
      <c r="BQ72" s="188">
        <v>0</v>
      </c>
      <c r="BR72" s="188">
        <v>0</v>
      </c>
      <c r="BS72" s="188">
        <v>0</v>
      </c>
      <c r="BT72" s="188">
        <v>0</v>
      </c>
      <c r="BU72" s="188">
        <v>0</v>
      </c>
      <c r="BV72" s="188">
        <v>0</v>
      </c>
      <c r="BW72" s="188">
        <v>0</v>
      </c>
      <c r="BX72" s="188">
        <v>0</v>
      </c>
      <c r="BY72" s="188">
        <v>0</v>
      </c>
      <c r="BZ72" s="188">
        <v>0</v>
      </c>
      <c r="CA72" s="188">
        <v>0</v>
      </c>
      <c r="CB72" s="188">
        <v>0</v>
      </c>
      <c r="CC72" s="188">
        <v>0</v>
      </c>
      <c r="CD72" s="188">
        <v>0</v>
      </c>
      <c r="CE72" s="188">
        <v>0</v>
      </c>
      <c r="CF72" s="188">
        <v>0</v>
      </c>
      <c r="CG72" s="188">
        <v>0</v>
      </c>
      <c r="CH72" s="189">
        <v>0</v>
      </c>
    </row>
    <row r="73" spans="1:86" s="273" customFormat="1" ht="25.5" customHeight="1" x14ac:dyDescent="0.35">
      <c r="A73" s="272"/>
      <c r="B73" s="10" t="s">
        <v>432</v>
      </c>
      <c r="C73" s="270"/>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v>8.2288824354785213</v>
      </c>
      <c r="BR73" s="188">
        <v>77.783442334665779</v>
      </c>
      <c r="BS73" s="188">
        <v>675.31761479286411</v>
      </c>
      <c r="BT73" s="188">
        <v>2138.6919101542812</v>
      </c>
      <c r="BU73" s="188">
        <v>4425.0267961789887</v>
      </c>
      <c r="BV73" s="188">
        <v>10592.728951203739</v>
      </c>
      <c r="BW73" s="188">
        <v>23314.15350183193</v>
      </c>
      <c r="BX73" s="188">
        <v>46094.734542188067</v>
      </c>
      <c r="BY73" s="188">
        <v>48823.470249416379</v>
      </c>
      <c r="BZ73" s="188">
        <v>47129.106968327935</v>
      </c>
      <c r="CA73" s="188">
        <v>55636.85236863076</v>
      </c>
      <c r="CB73" s="188">
        <v>68708.225033528521</v>
      </c>
      <c r="CC73" s="188">
        <v>79525.134122031101</v>
      </c>
      <c r="CD73" s="188">
        <v>85719.047672605142</v>
      </c>
      <c r="CE73" s="188">
        <v>84929.830200132812</v>
      </c>
      <c r="CF73" s="188">
        <v>84728.228797855627</v>
      </c>
      <c r="CG73" s="188">
        <v>85830.536340348801</v>
      </c>
      <c r="CH73" s="189">
        <v>86771.409494754756</v>
      </c>
    </row>
    <row r="74" spans="1:86" s="273" customFormat="1" x14ac:dyDescent="0.35">
      <c r="A74" s="272"/>
      <c r="B74" s="198" t="s">
        <v>433</v>
      </c>
      <c r="C74" s="270" t="s">
        <v>384</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v>1.101015542149685</v>
      </c>
      <c r="BR74" s="188">
        <v>7.6319544109102404</v>
      </c>
      <c r="BS74" s="188">
        <v>46.462848248629498</v>
      </c>
      <c r="BT74" s="188">
        <v>933.82241175074205</v>
      </c>
      <c r="BU74" s="188">
        <v>2659.4444973807517</v>
      </c>
      <c r="BV74" s="188">
        <v>8034.3164129068737</v>
      </c>
      <c r="BW74" s="188">
        <v>19473.168480463733</v>
      </c>
      <c r="BX74" s="188">
        <v>26137.157690694636</v>
      </c>
      <c r="BY74" s="188">
        <v>33231.742268030495</v>
      </c>
      <c r="BZ74" s="188">
        <v>36079.718107823341</v>
      </c>
      <c r="CA74" s="188">
        <v>43756.002788989645</v>
      </c>
      <c r="CB74" s="188">
        <v>54989.875707723928</v>
      </c>
      <c r="CC74" s="188">
        <v>64566.28269094463</v>
      </c>
      <c r="CD74" s="188">
        <v>67818.159247295931</v>
      </c>
      <c r="CE74" s="188">
        <v>68383.966852600483</v>
      </c>
      <c r="CF74" s="188">
        <v>69455.01594076716</v>
      </c>
      <c r="CG74" s="188">
        <v>70761.426243674519</v>
      </c>
      <c r="CH74" s="189">
        <v>71575.817002722222</v>
      </c>
    </row>
    <row r="75" spans="1:86" s="273" customFormat="1" x14ac:dyDescent="0.35">
      <c r="A75" s="272"/>
      <c r="B75" s="198" t="s">
        <v>434</v>
      </c>
      <c r="C75" s="270" t="s">
        <v>384</v>
      </c>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c r="AW75" s="188"/>
      <c r="AX75" s="188"/>
      <c r="AY75" s="188"/>
      <c r="AZ75" s="188"/>
      <c r="BA75" s="188"/>
      <c r="BB75" s="188"/>
      <c r="BC75" s="188"/>
      <c r="BD75" s="188"/>
      <c r="BE75" s="188"/>
      <c r="BF75" s="188"/>
      <c r="BG75" s="188"/>
      <c r="BH75" s="188"/>
      <c r="BI75" s="188"/>
      <c r="BJ75" s="188"/>
      <c r="BK75" s="188"/>
      <c r="BL75" s="188"/>
      <c r="BM75" s="188"/>
      <c r="BN75" s="188"/>
      <c r="BO75" s="188"/>
      <c r="BP75" s="188"/>
      <c r="BQ75" s="188">
        <v>7.1278668933288376</v>
      </c>
      <c r="BR75" s="188">
        <v>70.151487923755525</v>
      </c>
      <c r="BS75" s="188">
        <v>628.85476654423462</v>
      </c>
      <c r="BT75" s="188">
        <v>1204.869498403539</v>
      </c>
      <c r="BU75" s="188">
        <v>1765.5822987982372</v>
      </c>
      <c r="BV75" s="188">
        <v>2558.4125382968641</v>
      </c>
      <c r="BW75" s="188">
        <v>3840.9850213681962</v>
      </c>
      <c r="BX75" s="188">
        <v>19957.576851493439</v>
      </c>
      <c r="BY75" s="188">
        <v>15591.72798138589</v>
      </c>
      <c r="BZ75" s="188">
        <v>11049.388860504592</v>
      </c>
      <c r="CA75" s="188">
        <v>11880.849579641108</v>
      </c>
      <c r="CB75" s="188">
        <v>13718.349325804595</v>
      </c>
      <c r="CC75" s="188">
        <v>14958.851431086478</v>
      </c>
      <c r="CD75" s="188">
        <v>17900.888425309204</v>
      </c>
      <c r="CE75" s="188">
        <v>16545.863347532337</v>
      </c>
      <c r="CF75" s="188">
        <v>15273.212857088467</v>
      </c>
      <c r="CG75" s="188">
        <v>15069.110096674283</v>
      </c>
      <c r="CH75" s="189">
        <v>15195.592492032531</v>
      </c>
    </row>
    <row r="76" spans="1:86" ht="25.5" customHeight="1" x14ac:dyDescent="0.35">
      <c r="A76" s="190"/>
      <c r="B76" s="52" t="s">
        <v>501</v>
      </c>
      <c r="C76" s="270" t="s">
        <v>374</v>
      </c>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v>611.27284305491457</v>
      </c>
      <c r="AI76" s="188">
        <v>748.81613249915335</v>
      </c>
      <c r="AJ76" s="188">
        <v>680.31370108479723</v>
      </c>
      <c r="AK76" s="188">
        <v>661.89450711291067</v>
      </c>
      <c r="AL76" s="188">
        <v>619.97708487993805</v>
      </c>
      <c r="AM76" s="188">
        <v>626.20141027975069</v>
      </c>
      <c r="AN76" s="188">
        <v>543.16640735380395</v>
      </c>
      <c r="AO76" s="188">
        <v>485.14330472183764</v>
      </c>
      <c r="AP76" s="188">
        <v>435.24673860833644</v>
      </c>
      <c r="AQ76" s="188">
        <v>384.51406974525167</v>
      </c>
      <c r="AR76" s="188">
        <v>335.57053577697246</v>
      </c>
      <c r="AS76" s="188">
        <v>301.28169479691462</v>
      </c>
      <c r="AT76" s="188">
        <v>336.28825215303192</v>
      </c>
      <c r="AU76" s="188">
        <v>359.81709006864264</v>
      </c>
      <c r="AV76" s="188">
        <v>438.09945509048219</v>
      </c>
      <c r="AW76" s="188">
        <v>508.46919615020016</v>
      </c>
      <c r="AX76" s="188">
        <v>460.54805163591419</v>
      </c>
      <c r="AY76" s="188">
        <v>495.52948615285959</v>
      </c>
      <c r="AZ76" s="188">
        <v>459.30049670198161</v>
      </c>
      <c r="BA76" s="188">
        <v>419.63734536608166</v>
      </c>
      <c r="BB76" s="188">
        <v>413.93466005297182</v>
      </c>
      <c r="BC76" s="188">
        <v>409.51591527864593</v>
      </c>
      <c r="BD76" s="188">
        <v>396.54246415094508</v>
      </c>
      <c r="BE76" s="188">
        <v>344.78084859750879</v>
      </c>
      <c r="BF76" s="188">
        <v>0</v>
      </c>
      <c r="BG76" s="188">
        <v>0</v>
      </c>
      <c r="BH76" s="188">
        <v>0</v>
      </c>
      <c r="BI76" s="188">
        <v>0</v>
      </c>
      <c r="BJ76" s="188">
        <v>0</v>
      </c>
      <c r="BK76" s="188">
        <v>0</v>
      </c>
      <c r="BL76" s="188">
        <v>0</v>
      </c>
      <c r="BM76" s="188">
        <v>0</v>
      </c>
      <c r="BN76" s="188">
        <v>0</v>
      </c>
      <c r="BO76" s="188">
        <v>0</v>
      </c>
      <c r="BP76" s="188">
        <v>0</v>
      </c>
      <c r="BQ76" s="188">
        <v>0</v>
      </c>
      <c r="BR76" s="188">
        <v>0</v>
      </c>
      <c r="BS76" s="188">
        <v>0</v>
      </c>
      <c r="BT76" s="188">
        <v>0</v>
      </c>
      <c r="BU76" s="188">
        <v>0</v>
      </c>
      <c r="BV76" s="188">
        <v>0</v>
      </c>
      <c r="BW76" s="188">
        <v>0</v>
      </c>
      <c r="BX76" s="188">
        <v>0</v>
      </c>
      <c r="BY76" s="188">
        <v>0</v>
      </c>
      <c r="BZ76" s="188">
        <v>0</v>
      </c>
      <c r="CA76" s="188">
        <v>0</v>
      </c>
      <c r="CB76" s="188">
        <v>0</v>
      </c>
      <c r="CC76" s="188">
        <v>0</v>
      </c>
      <c r="CD76" s="188">
        <v>0</v>
      </c>
      <c r="CE76" s="188">
        <v>0</v>
      </c>
      <c r="CF76" s="188">
        <v>0</v>
      </c>
      <c r="CG76" s="188">
        <v>0</v>
      </c>
      <c r="CH76" s="189">
        <v>0</v>
      </c>
    </row>
    <row r="77" spans="1:86" x14ac:dyDescent="0.35">
      <c r="A77" s="190"/>
      <c r="B77" s="52" t="s">
        <v>502</v>
      </c>
      <c r="C77" s="270" t="s">
        <v>384</v>
      </c>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v>0</v>
      </c>
      <c r="AI77" s="188">
        <v>0</v>
      </c>
      <c r="AJ77" s="188">
        <v>0</v>
      </c>
      <c r="AK77" s="188">
        <v>0</v>
      </c>
      <c r="AL77" s="188">
        <v>0</v>
      </c>
      <c r="AM77" s="188">
        <v>0</v>
      </c>
      <c r="AN77" s="188">
        <v>0</v>
      </c>
      <c r="AO77" s="188">
        <v>0</v>
      </c>
      <c r="AP77" s="188">
        <v>0</v>
      </c>
      <c r="AQ77" s="188">
        <v>0</v>
      </c>
      <c r="AR77" s="188">
        <v>94.441689836606287</v>
      </c>
      <c r="AS77" s="188">
        <v>66.075797174604602</v>
      </c>
      <c r="AT77" s="188">
        <v>25.540789527037521</v>
      </c>
      <c r="AU77" s="188">
        <v>9.5662358568820505</v>
      </c>
      <c r="AV77" s="188">
        <v>4.8532407758545366</v>
      </c>
      <c r="AW77" s="188">
        <v>2.7642380596473246</v>
      </c>
      <c r="AX77" s="188">
        <v>1.759804256609915</v>
      </c>
      <c r="AY77" s="188">
        <v>3.2130914601045499</v>
      </c>
      <c r="AZ77" s="188">
        <v>0</v>
      </c>
      <c r="BA77" s="188">
        <v>0.43977582033893581</v>
      </c>
      <c r="BB77" s="188">
        <v>1.0331280516121724</v>
      </c>
      <c r="BC77" s="188">
        <v>0.41315319105658005</v>
      </c>
      <c r="BD77" s="188">
        <v>8.3032946607704564E-2</v>
      </c>
      <c r="BE77" s="188">
        <v>0.63270826624119336</v>
      </c>
      <c r="BF77" s="188">
        <v>0.61996015574269048</v>
      </c>
      <c r="BG77" s="188">
        <v>0.22470674693795889</v>
      </c>
      <c r="BH77" s="188">
        <v>0.14947703363380538</v>
      </c>
      <c r="BI77" s="188">
        <v>0</v>
      </c>
      <c r="BJ77" s="188">
        <v>0</v>
      </c>
      <c r="BK77" s="188">
        <v>0</v>
      </c>
      <c r="BL77" s="188">
        <v>0</v>
      </c>
      <c r="BM77" s="188">
        <v>0</v>
      </c>
      <c r="BN77" s="188">
        <v>0</v>
      </c>
      <c r="BO77" s="188">
        <v>0</v>
      </c>
      <c r="BP77" s="188">
        <v>0</v>
      </c>
      <c r="BQ77" s="188">
        <v>0</v>
      </c>
      <c r="BR77" s="188">
        <v>0</v>
      </c>
      <c r="BS77" s="188">
        <v>0</v>
      </c>
      <c r="BT77" s="188">
        <v>0</v>
      </c>
      <c r="BU77" s="188">
        <v>0</v>
      </c>
      <c r="BV77" s="188">
        <v>0</v>
      </c>
      <c r="BW77" s="188">
        <v>0</v>
      </c>
      <c r="BX77" s="188">
        <v>0</v>
      </c>
      <c r="BY77" s="188">
        <v>0</v>
      </c>
      <c r="BZ77" s="188">
        <v>0</v>
      </c>
      <c r="CA77" s="188">
        <v>0</v>
      </c>
      <c r="CB77" s="188">
        <v>0</v>
      </c>
      <c r="CC77" s="188">
        <v>0</v>
      </c>
      <c r="CD77" s="188">
        <v>0</v>
      </c>
      <c r="CE77" s="188">
        <v>0</v>
      </c>
      <c r="CF77" s="188">
        <v>0</v>
      </c>
      <c r="CG77" s="188">
        <v>0</v>
      </c>
      <c r="CH77" s="189">
        <v>0</v>
      </c>
    </row>
    <row r="78" spans="1:86" x14ac:dyDescent="0.35">
      <c r="A78" s="190"/>
      <c r="B78" s="52" t="s">
        <v>503</v>
      </c>
      <c r="C78" s="270" t="s">
        <v>374</v>
      </c>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v>0</v>
      </c>
      <c r="AI78" s="188">
        <v>0.32516224434372021</v>
      </c>
      <c r="AJ78" s="188">
        <v>0.2730502104800781</v>
      </c>
      <c r="AK78" s="188">
        <v>0.24703086777372199</v>
      </c>
      <c r="AL78" s="188">
        <v>0.23007561289458361</v>
      </c>
      <c r="AM78" s="188">
        <v>0.21962603459800814</v>
      </c>
      <c r="AN78" s="188">
        <v>0.20749361373462094</v>
      </c>
      <c r="AO78" s="188">
        <v>0.19677677694613055</v>
      </c>
      <c r="AP78" s="188">
        <v>0.18909520590641971</v>
      </c>
      <c r="AQ78" s="188">
        <v>0.17869276490961203</v>
      </c>
      <c r="AR78" s="188">
        <v>0.16730148775306694</v>
      </c>
      <c r="AS78" s="188">
        <v>0.15478654708453818</v>
      </c>
      <c r="AT78" s="188">
        <v>2.3800940757653082E-2</v>
      </c>
      <c r="AU78" s="188">
        <v>0</v>
      </c>
      <c r="AV78" s="188">
        <v>5.4607153079111459</v>
      </c>
      <c r="AW78" s="188">
        <v>0</v>
      </c>
      <c r="AX78" s="188">
        <v>0</v>
      </c>
      <c r="AY78" s="188">
        <v>-1.3776181974981111E-4</v>
      </c>
      <c r="AZ78" s="188">
        <v>0</v>
      </c>
      <c r="BA78" s="188">
        <v>1.2607082760177797</v>
      </c>
      <c r="BB78" s="188">
        <v>0.1657630829667128</v>
      </c>
      <c r="BC78" s="188">
        <v>1.7822705168425652</v>
      </c>
      <c r="BD78" s="188">
        <v>0.45037433911400793</v>
      </c>
      <c r="BE78" s="188">
        <v>0.32750977886748134</v>
      </c>
      <c r="BF78" s="188">
        <v>0.35892430069313669</v>
      </c>
      <c r="BG78" s="188">
        <v>0.26848386766818716</v>
      </c>
      <c r="BH78" s="188">
        <v>0</v>
      </c>
      <c r="BI78" s="188">
        <v>0</v>
      </c>
      <c r="BJ78" s="188">
        <v>-0.24128433002628752</v>
      </c>
      <c r="BK78" s="188">
        <v>0</v>
      </c>
      <c r="BL78" s="188">
        <v>0</v>
      </c>
      <c r="BM78" s="188">
        <v>0</v>
      </c>
      <c r="BN78" s="188">
        <v>0</v>
      </c>
      <c r="BO78" s="188">
        <v>0</v>
      </c>
      <c r="BP78" s="188">
        <v>0</v>
      </c>
      <c r="BQ78" s="188">
        <v>0</v>
      </c>
      <c r="BR78" s="188">
        <v>0</v>
      </c>
      <c r="BS78" s="188">
        <v>0</v>
      </c>
      <c r="BT78" s="188">
        <v>0</v>
      </c>
      <c r="BU78" s="188">
        <v>0</v>
      </c>
      <c r="BV78" s="188">
        <v>0</v>
      </c>
      <c r="BW78" s="188">
        <v>0</v>
      </c>
      <c r="BX78" s="188">
        <v>0</v>
      </c>
      <c r="BY78" s="188">
        <v>0</v>
      </c>
      <c r="BZ78" s="188">
        <v>0</v>
      </c>
      <c r="CA78" s="188">
        <v>0</v>
      </c>
      <c r="CB78" s="188">
        <v>0</v>
      </c>
      <c r="CC78" s="188">
        <v>0</v>
      </c>
      <c r="CD78" s="188">
        <v>0</v>
      </c>
      <c r="CE78" s="188">
        <v>0</v>
      </c>
      <c r="CF78" s="188">
        <v>0</v>
      </c>
      <c r="CG78" s="188">
        <v>0</v>
      </c>
      <c r="CH78" s="189">
        <v>0</v>
      </c>
    </row>
    <row r="79" spans="1:86" ht="24.75" customHeight="1" x14ac:dyDescent="0.35">
      <c r="A79" s="190"/>
      <c r="B79" s="79" t="s">
        <v>504</v>
      </c>
      <c r="C79" s="270"/>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274">
        <v>27806.890734412049</v>
      </c>
      <c r="AI79" s="274">
        <v>26082.623127634979</v>
      </c>
      <c r="AJ79" s="274">
        <v>28589.745373040016</v>
      </c>
      <c r="AK79" s="274">
        <v>34246.13352012587</v>
      </c>
      <c r="AL79" s="274">
        <v>37770.266448366783</v>
      </c>
      <c r="AM79" s="274">
        <v>42361.824406453561</v>
      </c>
      <c r="AN79" s="274">
        <v>44357.189746703269</v>
      </c>
      <c r="AO79" s="274">
        <v>46055.060463859096</v>
      </c>
      <c r="AP79" s="274">
        <v>48335.370326488061</v>
      </c>
      <c r="AQ79" s="274">
        <v>46393.139575197449</v>
      </c>
      <c r="AR79" s="274">
        <v>41572.170047105559</v>
      </c>
      <c r="AS79" s="274">
        <v>39588.655733909975</v>
      </c>
      <c r="AT79" s="274">
        <v>42548.52758404304</v>
      </c>
      <c r="AU79" s="274">
        <v>50942.931576789757</v>
      </c>
      <c r="AV79" s="274">
        <v>59463.201543223397</v>
      </c>
      <c r="AW79" s="274">
        <v>64923.772931224965</v>
      </c>
      <c r="AX79" s="274">
        <v>66422.711598779686</v>
      </c>
      <c r="AY79" s="274">
        <v>67864.209484785213</v>
      </c>
      <c r="AZ79" s="274">
        <v>67095.555881129621</v>
      </c>
      <c r="BA79" s="274">
        <v>65294.310690028018</v>
      </c>
      <c r="BB79" s="274">
        <v>64210.525734292409</v>
      </c>
      <c r="BC79" s="274">
        <v>62178.191292577343</v>
      </c>
      <c r="BD79" s="274">
        <v>59870.485199079441</v>
      </c>
      <c r="BE79" s="274">
        <v>59908.621210891382</v>
      </c>
      <c r="BF79" s="274">
        <v>60396.587595399978</v>
      </c>
      <c r="BG79" s="274">
        <v>61268.969245636908</v>
      </c>
      <c r="BH79" s="274">
        <v>61335.967639505543</v>
      </c>
      <c r="BI79" s="274">
        <v>61755.00305830477</v>
      </c>
      <c r="BJ79" s="274">
        <v>62086.261988095539</v>
      </c>
      <c r="BK79" s="274">
        <v>64077.764961860608</v>
      </c>
      <c r="BL79" s="274">
        <v>65721.50043132664</v>
      </c>
      <c r="BM79" s="274">
        <v>74897.240589588953</v>
      </c>
      <c r="BN79" s="274">
        <v>76408.756870482044</v>
      </c>
      <c r="BO79" s="274">
        <v>77446.620888452715</v>
      </c>
      <c r="BP79" s="274">
        <v>79011.647828089495</v>
      </c>
      <c r="BQ79" s="274">
        <v>72932.259988637525</v>
      </c>
      <c r="BR79" s="274">
        <v>72628.944028481186</v>
      </c>
      <c r="BS79" s="274">
        <v>73959.853315966</v>
      </c>
      <c r="BT79" s="274">
        <v>73147.264928393517</v>
      </c>
      <c r="BU79" s="274">
        <v>75613.855963265712</v>
      </c>
      <c r="BV79" s="274">
        <v>78263.327563207655</v>
      </c>
      <c r="BW79" s="274">
        <v>84253.631661434672</v>
      </c>
      <c r="BX79" s="274">
        <v>102690.66194169076</v>
      </c>
      <c r="BY79" s="274">
        <v>103738.97300743364</v>
      </c>
      <c r="BZ79" s="274">
        <v>104649.75880102608</v>
      </c>
      <c r="CA79" s="274">
        <v>116239.59983687762</v>
      </c>
      <c r="CB79" s="274">
        <v>123243.85593205653</v>
      </c>
      <c r="CC79" s="274">
        <v>126552.39920542779</v>
      </c>
      <c r="CD79" s="274">
        <v>132615.5724470678</v>
      </c>
      <c r="CE79" s="274">
        <v>134151.67410774936</v>
      </c>
      <c r="CF79" s="274">
        <v>135495.18931595061</v>
      </c>
      <c r="CG79" s="56">
        <v>138248.54364354498</v>
      </c>
      <c r="CH79" s="57">
        <v>140926.16487788656</v>
      </c>
    </row>
    <row r="80" spans="1:86" x14ac:dyDescent="0.35">
      <c r="A80" s="190"/>
      <c r="B80" s="271" t="s">
        <v>486</v>
      </c>
      <c r="C80" s="270"/>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283">
        <v>25888.124211858209</v>
      </c>
      <c r="AI80" s="283">
        <v>24029.343022924862</v>
      </c>
      <c r="AJ80" s="283">
        <v>26415.035755289427</v>
      </c>
      <c r="AK80" s="283">
        <v>31577.80898283533</v>
      </c>
      <c r="AL80" s="283">
        <v>34850.37735955583</v>
      </c>
      <c r="AM80" s="283">
        <v>39197.932241335868</v>
      </c>
      <c r="AN80" s="283">
        <v>41105.57071357852</v>
      </c>
      <c r="AO80" s="283">
        <v>42690.785674242856</v>
      </c>
      <c r="AP80" s="283">
        <v>44735.812131902188</v>
      </c>
      <c r="AQ80" s="283">
        <v>42789.506561066722</v>
      </c>
      <c r="AR80" s="283">
        <v>38540.367322731385</v>
      </c>
      <c r="AS80" s="283">
        <v>36263.740995209482</v>
      </c>
      <c r="AT80" s="283">
        <v>38841.610652155272</v>
      </c>
      <c r="AU80" s="283">
        <v>47647.29488560529</v>
      </c>
      <c r="AV80" s="283">
        <v>55150.597831798026</v>
      </c>
      <c r="AW80" s="283">
        <v>60091.455107625472</v>
      </c>
      <c r="AX80" s="283">
        <v>61183.99422271645</v>
      </c>
      <c r="AY80" s="283">
        <v>62173.600384247962</v>
      </c>
      <c r="AZ80" s="283">
        <v>61028.124177753351</v>
      </c>
      <c r="BA80" s="283">
        <v>58869.313577897548</v>
      </c>
      <c r="BB80" s="283">
        <v>57701.868844357406</v>
      </c>
      <c r="BC80" s="283">
        <v>56354.324654948956</v>
      </c>
      <c r="BD80" s="283">
        <v>56010.394073527699</v>
      </c>
      <c r="BE80" s="283">
        <v>56186.907652312824</v>
      </c>
      <c r="BF80" s="283">
        <v>57586.620953782367</v>
      </c>
      <c r="BG80" s="283">
        <v>58298.740224865964</v>
      </c>
      <c r="BH80" s="283">
        <v>58366.30807468616</v>
      </c>
      <c r="BI80" s="283">
        <v>58526.341216725865</v>
      </c>
      <c r="BJ80" s="283">
        <v>58941.680813983126</v>
      </c>
      <c r="BK80" s="283">
        <v>60924.982055943314</v>
      </c>
      <c r="BL80" s="283">
        <v>62541.479878390339</v>
      </c>
      <c r="BM80" s="283">
        <v>71172.390545774921</v>
      </c>
      <c r="BN80" s="283">
        <v>72457.399596032701</v>
      </c>
      <c r="BO80" s="283">
        <v>73520.243294751097</v>
      </c>
      <c r="BP80" s="283">
        <v>75031.556977476561</v>
      </c>
      <c r="BQ80" s="283">
        <v>72932.259988637525</v>
      </c>
      <c r="BR80" s="283">
        <v>72628.944028481186</v>
      </c>
      <c r="BS80" s="283">
        <v>73959.853315966</v>
      </c>
      <c r="BT80" s="283">
        <v>73147.264928393517</v>
      </c>
      <c r="BU80" s="283">
        <v>75613.855963265712</v>
      </c>
      <c r="BV80" s="283">
        <v>78263.327563207655</v>
      </c>
      <c r="BW80" s="283">
        <v>84253.631661434672</v>
      </c>
      <c r="BX80" s="283">
        <v>102690.66194169076</v>
      </c>
      <c r="BY80" s="283">
        <v>103738.97300743364</v>
      </c>
      <c r="BZ80" s="283">
        <v>104649.75880102608</v>
      </c>
      <c r="CA80" s="283">
        <v>116239.59983687762</v>
      </c>
      <c r="CB80" s="283">
        <v>123243.85593205653</v>
      </c>
      <c r="CC80" s="283">
        <v>126552.39920542779</v>
      </c>
      <c r="CD80" s="283">
        <v>132615.5724470678</v>
      </c>
      <c r="CE80" s="283">
        <v>134151.67410774936</v>
      </c>
      <c r="CF80" s="283">
        <v>135495.18931595061</v>
      </c>
      <c r="CG80" s="56">
        <v>138248.54364354498</v>
      </c>
      <c r="CH80" s="57">
        <v>140926.16487788656</v>
      </c>
    </row>
    <row r="81" spans="1:86" x14ac:dyDescent="0.35">
      <c r="A81" s="190"/>
      <c r="C81" s="270"/>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c r="AM81" s="56"/>
      <c r="AN81" s="56"/>
      <c r="AO81" s="56"/>
      <c r="AP81" s="56"/>
      <c r="AQ81" s="56"/>
      <c r="AR81" s="56"/>
      <c r="AS81" s="56"/>
      <c r="AT81" s="56"/>
      <c r="AU81" s="56"/>
      <c r="AV81" s="56"/>
      <c r="AW81" s="56"/>
      <c r="AX81" s="56"/>
      <c r="AY81" s="56"/>
      <c r="AZ81" s="56"/>
      <c r="BA81" s="56"/>
      <c r="BB81" s="56"/>
      <c r="BC81" s="56"/>
      <c r="BD81" s="56"/>
      <c r="BE81" s="56"/>
      <c r="BF81" s="56"/>
      <c r="BG81" s="56"/>
      <c r="BH81" s="56"/>
      <c r="BI81" s="56"/>
      <c r="BJ81" s="56"/>
      <c r="BK81" s="56"/>
      <c r="BL81" s="56"/>
      <c r="BM81" s="56"/>
      <c r="BN81" s="56"/>
      <c r="BO81" s="56"/>
      <c r="BP81" s="56"/>
      <c r="BQ81" s="56"/>
      <c r="BR81" s="56"/>
      <c r="BS81" s="56"/>
      <c r="BT81" s="56"/>
      <c r="BU81" s="56"/>
      <c r="BV81" s="56"/>
      <c r="BW81" s="56"/>
      <c r="BX81" s="56"/>
      <c r="BY81" s="56"/>
      <c r="BZ81" s="56"/>
      <c r="CA81" s="56"/>
      <c r="CB81" s="56"/>
      <c r="CC81" s="56"/>
      <c r="CD81" s="56"/>
      <c r="CE81" s="56"/>
      <c r="CF81" s="56"/>
      <c r="CG81" s="56"/>
      <c r="CH81" s="57"/>
    </row>
    <row r="82" spans="1:86" ht="26.25" customHeight="1" x14ac:dyDescent="0.35">
      <c r="A82" s="190"/>
      <c r="B82" s="123" t="s">
        <v>505</v>
      </c>
      <c r="C82" s="270"/>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c r="AK82" s="188"/>
      <c r="AL82" s="188"/>
      <c r="AM82" s="188"/>
      <c r="AN82" s="188"/>
      <c r="AO82" s="188"/>
      <c r="AP82" s="188"/>
      <c r="AQ82" s="188"/>
      <c r="AR82" s="188"/>
      <c r="AS82" s="188"/>
      <c r="AT82" s="188"/>
      <c r="AU82" s="188"/>
      <c r="AV82" s="188"/>
      <c r="AW82" s="188"/>
      <c r="AX82" s="188"/>
      <c r="AY82" s="188"/>
      <c r="AZ82" s="188"/>
      <c r="BA82" s="188"/>
      <c r="BB82" s="188"/>
      <c r="BC82" s="188"/>
      <c r="BD82" s="188"/>
      <c r="BE82" s="188"/>
      <c r="BF82" s="188"/>
      <c r="BG82" s="188"/>
      <c r="BH82" s="188"/>
      <c r="BI82" s="188"/>
      <c r="BJ82" s="188"/>
      <c r="BK82" s="188"/>
      <c r="BL82" s="188"/>
      <c r="BM82" s="188"/>
      <c r="BN82" s="188"/>
      <c r="BO82" s="188"/>
      <c r="BP82" s="188"/>
      <c r="BQ82" s="188"/>
      <c r="BR82" s="188"/>
      <c r="BS82" s="188"/>
      <c r="BT82" s="188"/>
      <c r="BU82" s="188"/>
      <c r="BV82" s="188"/>
      <c r="BW82" s="188"/>
      <c r="BX82" s="188"/>
      <c r="BY82" s="188"/>
      <c r="BZ82" s="188"/>
      <c r="CA82" s="188"/>
      <c r="CB82" s="188"/>
      <c r="CC82" s="188"/>
      <c r="CD82" s="188"/>
      <c r="CE82" s="188"/>
      <c r="CF82" s="188"/>
      <c r="CG82" s="188"/>
      <c r="CH82" s="189"/>
    </row>
    <row r="83" spans="1:86" x14ac:dyDescent="0.35">
      <c r="A83" s="190"/>
      <c r="B83" s="52" t="s">
        <v>376</v>
      </c>
      <c r="C83" s="270" t="s">
        <v>374</v>
      </c>
      <c r="D83" s="188"/>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v>581.42207120849184</v>
      </c>
      <c r="AI83" s="188">
        <v>599.47426428054223</v>
      </c>
      <c r="AJ83" s="188">
        <v>680.33339779859728</v>
      </c>
      <c r="AK83" s="188">
        <v>795.65182345463893</v>
      </c>
      <c r="AL83" s="188">
        <v>924.57014786084892</v>
      </c>
      <c r="AM83" s="188">
        <v>1112.7855304330385</v>
      </c>
      <c r="AN83" s="188">
        <v>1252.0755049076834</v>
      </c>
      <c r="AO83" s="188">
        <v>1442.8758740925116</v>
      </c>
      <c r="AP83" s="188">
        <v>1589.0162505202429</v>
      </c>
      <c r="AQ83" s="188">
        <v>1754.0269207419365</v>
      </c>
      <c r="AR83" s="188">
        <v>1867.6893445086703</v>
      </c>
      <c r="AS83" s="188">
        <v>2024.6252961570071</v>
      </c>
      <c r="AT83" s="188">
        <v>2251.0997250359624</v>
      </c>
      <c r="AU83" s="188">
        <v>2668.3654741653236</v>
      </c>
      <c r="AV83" s="188">
        <v>3394.5895367086218</v>
      </c>
      <c r="AW83" s="188">
        <v>3814.8206232224793</v>
      </c>
      <c r="AX83" s="188">
        <v>4102.0619215815459</v>
      </c>
      <c r="AY83" s="188">
        <v>4445.17224734295</v>
      </c>
      <c r="AZ83" s="188">
        <v>4689.1683205204527</v>
      </c>
      <c r="BA83" s="188">
        <v>4927.9323867979638</v>
      </c>
      <c r="BB83" s="188">
        <v>5165.5920711181552</v>
      </c>
      <c r="BC83" s="188">
        <v>5374.4261766234022</v>
      </c>
      <c r="BD83" s="188">
        <v>5576.6455502796944</v>
      </c>
      <c r="BE83" s="188">
        <v>5780.3260746446458</v>
      </c>
      <c r="BF83" s="188">
        <v>5892.6647018617668</v>
      </c>
      <c r="BG83" s="188">
        <v>6116.7026355897315</v>
      </c>
      <c r="BH83" s="188">
        <v>6311.686644582489</v>
      </c>
      <c r="BI83" s="188">
        <v>6561.9246052966309</v>
      </c>
      <c r="BJ83" s="188">
        <v>6736.1501991972482</v>
      </c>
      <c r="BK83" s="188">
        <v>7076.6745402126189</v>
      </c>
      <c r="BL83" s="188">
        <v>7268.1211047885081</v>
      </c>
      <c r="BM83" s="188">
        <v>7738.2237173918811</v>
      </c>
      <c r="BN83" s="188">
        <v>7789.8100429185979</v>
      </c>
      <c r="BO83" s="188">
        <v>7789.9140296149753</v>
      </c>
      <c r="BP83" s="188">
        <v>7852.4823992009115</v>
      </c>
      <c r="BQ83" s="188">
        <v>7530.1164209820099</v>
      </c>
      <c r="BR83" s="188">
        <v>7510.6276832195599</v>
      </c>
      <c r="BS83" s="188">
        <v>7552.0783702379713</v>
      </c>
      <c r="BT83" s="188">
        <v>7394.5175885876079</v>
      </c>
      <c r="BU83" s="188">
        <v>7364.0538299576228</v>
      </c>
      <c r="BV83" s="188">
        <v>7390.3589410514942</v>
      </c>
      <c r="BW83" s="188">
        <v>7495.8826357160178</v>
      </c>
      <c r="BX83" s="188">
        <v>6445.2879316280969</v>
      </c>
      <c r="BY83" s="188">
        <v>6383.4708102766072</v>
      </c>
      <c r="BZ83" s="188">
        <v>6369.7096793479423</v>
      </c>
      <c r="CA83" s="188">
        <v>7147.9596394951413</v>
      </c>
      <c r="CB83" s="188">
        <v>7995.1380260871656</v>
      </c>
      <c r="CC83" s="188">
        <v>8533.103328311292</v>
      </c>
      <c r="CD83" s="188">
        <v>9048.1750841971552</v>
      </c>
      <c r="CE83" s="188">
        <v>9324.2460419310282</v>
      </c>
      <c r="CF83" s="188">
        <v>9540.1012542573098</v>
      </c>
      <c r="CG83" s="188">
        <v>9814.3455246828107</v>
      </c>
      <c r="CH83" s="189">
        <v>10073.842043277005</v>
      </c>
    </row>
    <row r="84" spans="1:86" x14ac:dyDescent="0.35">
      <c r="A84" s="190"/>
      <c r="B84" s="52" t="s">
        <v>377</v>
      </c>
      <c r="C84" s="270"/>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v>454.79757022191859</v>
      </c>
      <c r="AI84" s="188">
        <v>386.45471877744444</v>
      </c>
      <c r="AJ84" s="188">
        <v>369.59358919547964</v>
      </c>
      <c r="AK84" s="188">
        <v>363.58551957163536</v>
      </c>
      <c r="AL84" s="188">
        <v>330.04858844269222</v>
      </c>
      <c r="AM84" s="188">
        <v>346.03310750308879</v>
      </c>
      <c r="AN84" s="188">
        <v>326.93897226766876</v>
      </c>
      <c r="AO84" s="188">
        <v>327.68069638284771</v>
      </c>
      <c r="AP84" s="188">
        <v>316.86222815209788</v>
      </c>
      <c r="AQ84" s="188">
        <v>310.7535765433675</v>
      </c>
      <c r="AR84" s="188">
        <v>300.59559510347037</v>
      </c>
      <c r="AS84" s="188">
        <v>315.176080890457</v>
      </c>
      <c r="AT84" s="188">
        <v>271.62606997961308</v>
      </c>
      <c r="AU84" s="188">
        <v>330.0087048858606</v>
      </c>
      <c r="AV84" s="188">
        <v>344.70299855720327</v>
      </c>
      <c r="AW84" s="188">
        <v>354.39275636721095</v>
      </c>
      <c r="AX84" s="188">
        <v>340.54264317886526</v>
      </c>
      <c r="AY84" s="188">
        <v>333.5733406200701</v>
      </c>
      <c r="AZ84" s="188">
        <v>296.60803519039712</v>
      </c>
      <c r="BA84" s="188">
        <v>272.64518622447713</v>
      </c>
      <c r="BB84" s="188">
        <v>259.26389586958965</v>
      </c>
      <c r="BC84" s="188">
        <v>245.85121593040517</v>
      </c>
      <c r="BD84" s="188">
        <v>226.40803371651378</v>
      </c>
      <c r="BE84" s="188">
        <v>229.84419042756622</v>
      </c>
      <c r="BF84" s="188">
        <v>234.20244058164371</v>
      </c>
      <c r="BG84" s="188">
        <v>216.08282095905324</v>
      </c>
      <c r="BH84" s="188">
        <v>203.65772982713506</v>
      </c>
      <c r="BI84" s="188">
        <v>184.10999044511442</v>
      </c>
      <c r="BJ84" s="188">
        <v>159.7401079478324</v>
      </c>
      <c r="BK84" s="188">
        <v>125.68825063755949</v>
      </c>
      <c r="BL84" s="188">
        <v>100.38621286631529</v>
      </c>
      <c r="BM84" s="188">
        <v>78.020298096039411</v>
      </c>
      <c r="BN84" s="188">
        <v>74.852587734998465</v>
      </c>
      <c r="BO84" s="188">
        <v>54.48525317294397</v>
      </c>
      <c r="BP84" s="188">
        <v>40.553218736237085</v>
      </c>
      <c r="BQ84" s="188">
        <v>26.001759559005382</v>
      </c>
      <c r="BR84" s="188">
        <v>17.022552242950191</v>
      </c>
      <c r="BS84" s="188">
        <v>9.3788615325507383</v>
      </c>
      <c r="BT84" s="188">
        <v>6.5529547291292047</v>
      </c>
      <c r="BU84" s="188">
        <v>4.3294183907804005</v>
      </c>
      <c r="BV84" s="188">
        <v>2.0458014210367237</v>
      </c>
      <c r="BW84" s="188">
        <v>0.73035030194709949</v>
      </c>
      <c r="BX84" s="188">
        <v>0</v>
      </c>
      <c r="BY84" s="188">
        <v>0</v>
      </c>
      <c r="BZ84" s="188">
        <v>0</v>
      </c>
      <c r="CA84" s="188">
        <v>0</v>
      </c>
      <c r="CB84" s="188">
        <v>0</v>
      </c>
      <c r="CC84" s="188">
        <v>0</v>
      </c>
      <c r="CD84" s="188">
        <v>0</v>
      </c>
      <c r="CE84" s="188">
        <v>0</v>
      </c>
      <c r="CF84" s="188">
        <v>0</v>
      </c>
      <c r="CG84" s="188">
        <v>0</v>
      </c>
      <c r="CH84" s="189">
        <v>0</v>
      </c>
    </row>
    <row r="85" spans="1:86" x14ac:dyDescent="0.35">
      <c r="A85" s="190"/>
      <c r="B85" s="72" t="s">
        <v>489</v>
      </c>
      <c r="C85" s="270" t="s">
        <v>378</v>
      </c>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v>454.79757022191859</v>
      </c>
      <c r="AI85" s="188">
        <v>386.45103125370633</v>
      </c>
      <c r="AJ85" s="188">
        <v>369.48484370746928</v>
      </c>
      <c r="AK85" s="188">
        <v>363.20150271922324</v>
      </c>
      <c r="AL85" s="188">
        <v>329.21550109987487</v>
      </c>
      <c r="AM85" s="188">
        <v>344.37633632184134</v>
      </c>
      <c r="AN85" s="188">
        <v>324.17565792011857</v>
      </c>
      <c r="AO85" s="188">
        <v>322.7768353050032</v>
      </c>
      <c r="AP85" s="188">
        <v>310.27931644443566</v>
      </c>
      <c r="AQ85" s="188">
        <v>302.0271543476602</v>
      </c>
      <c r="AR85" s="188">
        <v>289.15295910157272</v>
      </c>
      <c r="AS85" s="188">
        <v>297.31609468839491</v>
      </c>
      <c r="AT85" s="188">
        <v>250.40394411450251</v>
      </c>
      <c r="AU85" s="188">
        <v>297.40441084373305</v>
      </c>
      <c r="AV85" s="188">
        <v>304.25629731976954</v>
      </c>
      <c r="AW85" s="188">
        <v>308.11639178941471</v>
      </c>
      <c r="AX85" s="188">
        <v>292.85575312794327</v>
      </c>
      <c r="AY85" s="188">
        <v>279.03994277506479</v>
      </c>
      <c r="AZ85" s="188">
        <v>241.32800790052653</v>
      </c>
      <c r="BA85" s="188">
        <v>219.84219690539152</v>
      </c>
      <c r="BB85" s="188">
        <v>204.70761431693984</v>
      </c>
      <c r="BC85" s="188">
        <v>190.56672305529423</v>
      </c>
      <c r="BD85" s="188">
        <v>172.60864246983067</v>
      </c>
      <c r="BE85" s="188">
        <v>174.41142405684624</v>
      </c>
      <c r="BF85" s="188">
        <v>177.90560263172625</v>
      </c>
      <c r="BG85" s="188">
        <v>156.44480916345677</v>
      </c>
      <c r="BH85" s="188">
        <v>145.45961993888346</v>
      </c>
      <c r="BI85" s="188">
        <v>131.16033386596271</v>
      </c>
      <c r="BJ85" s="188">
        <v>112.31369757485618</v>
      </c>
      <c r="BK85" s="188">
        <v>84.408671177719057</v>
      </c>
      <c r="BL85" s="188">
        <v>68.112081265777462</v>
      </c>
      <c r="BM85" s="188">
        <v>53.277611309831826</v>
      </c>
      <c r="BN85" s="188">
        <v>55.177321954159702</v>
      </c>
      <c r="BO85" s="188">
        <v>42.124552756143224</v>
      </c>
      <c r="BP85" s="188">
        <v>30.265936438902752</v>
      </c>
      <c r="BQ85" s="188">
        <v>20.035540666214956</v>
      </c>
      <c r="BR85" s="188">
        <v>12.624956895963813</v>
      </c>
      <c r="BS85" s="188">
        <v>7.5733889065167537</v>
      </c>
      <c r="BT85" s="188">
        <v>4.484500150017559</v>
      </c>
      <c r="BU85" s="188">
        <v>3.9076811522209609</v>
      </c>
      <c r="BV85" s="188">
        <v>1.801856413783594</v>
      </c>
      <c r="BW85" s="188">
        <v>0.63066845007741668</v>
      </c>
      <c r="BX85" s="188">
        <v>0</v>
      </c>
      <c r="BY85" s="188">
        <v>0</v>
      </c>
      <c r="BZ85" s="188">
        <v>0</v>
      </c>
      <c r="CA85" s="188">
        <v>0</v>
      </c>
      <c r="CB85" s="188">
        <v>0</v>
      </c>
      <c r="CC85" s="188">
        <v>0</v>
      </c>
      <c r="CD85" s="188">
        <v>0</v>
      </c>
      <c r="CE85" s="188">
        <v>0</v>
      </c>
      <c r="CF85" s="188">
        <v>0</v>
      </c>
      <c r="CG85" s="188">
        <v>0</v>
      </c>
      <c r="CH85" s="189">
        <v>0</v>
      </c>
    </row>
    <row r="86" spans="1:86" x14ac:dyDescent="0.35">
      <c r="A86" s="190"/>
      <c r="B86" s="72" t="s">
        <v>490</v>
      </c>
      <c r="C86" s="270" t="s">
        <v>378</v>
      </c>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v>0</v>
      </c>
      <c r="AI86" s="188">
        <v>3.6875237381563388E-3</v>
      </c>
      <c r="AJ86" s="188">
        <v>0.10874548801039886</v>
      </c>
      <c r="AK86" s="188">
        <v>0.38401685241213052</v>
      </c>
      <c r="AL86" s="188">
        <v>0.83308734281732888</v>
      </c>
      <c r="AM86" s="188">
        <v>1.6567711812474313</v>
      </c>
      <c r="AN86" s="188">
        <v>2.76331434755018</v>
      </c>
      <c r="AO86" s="188">
        <v>4.903861077844538</v>
      </c>
      <c r="AP86" s="188">
        <v>6.5829117076622463</v>
      </c>
      <c r="AQ86" s="188">
        <v>8.7264221957073485</v>
      </c>
      <c r="AR86" s="188">
        <v>11.442636001897629</v>
      </c>
      <c r="AS86" s="188">
        <v>17.8599862020621</v>
      </c>
      <c r="AT86" s="188">
        <v>21.222125865110584</v>
      </c>
      <c r="AU86" s="188">
        <v>32.60429404212757</v>
      </c>
      <c r="AV86" s="188">
        <v>40.446701237433722</v>
      </c>
      <c r="AW86" s="188">
        <v>46.276364577796201</v>
      </c>
      <c r="AX86" s="188">
        <v>47.686890050921988</v>
      </c>
      <c r="AY86" s="188">
        <v>54.533397845005354</v>
      </c>
      <c r="AZ86" s="188">
        <v>55.280027289870596</v>
      </c>
      <c r="BA86" s="188">
        <v>52.802989319085626</v>
      </c>
      <c r="BB86" s="188">
        <v>54.556281552649814</v>
      </c>
      <c r="BC86" s="188">
        <v>55.284492875110963</v>
      </c>
      <c r="BD86" s="188">
        <v>53.799391246683136</v>
      </c>
      <c r="BE86" s="188">
        <v>55.432766370719953</v>
      </c>
      <c r="BF86" s="188">
        <v>56.296837949917453</v>
      </c>
      <c r="BG86" s="188">
        <v>59.638011795596462</v>
      </c>
      <c r="BH86" s="188">
        <v>58.198109888251601</v>
      </c>
      <c r="BI86" s="188">
        <v>52.9496565791517</v>
      </c>
      <c r="BJ86" s="188">
        <v>47.426410372976207</v>
      </c>
      <c r="BK86" s="188">
        <v>41.279579459840434</v>
      </c>
      <c r="BL86" s="188">
        <v>32.274131600537835</v>
      </c>
      <c r="BM86" s="188">
        <v>24.742686786207592</v>
      </c>
      <c r="BN86" s="188">
        <v>19.67526578083876</v>
      </c>
      <c r="BO86" s="188">
        <v>12.360700416800745</v>
      </c>
      <c r="BP86" s="188">
        <v>10.287282297334331</v>
      </c>
      <c r="BQ86" s="188">
        <v>5.9662188927904314</v>
      </c>
      <c r="BR86" s="188">
        <v>4.3975953469863782</v>
      </c>
      <c r="BS86" s="188">
        <v>1.805472626033986</v>
      </c>
      <c r="BT86" s="188">
        <v>2.0684545791116467</v>
      </c>
      <c r="BU86" s="188">
        <v>0.42173723855943929</v>
      </c>
      <c r="BV86" s="188">
        <v>0.2439450072531299</v>
      </c>
      <c r="BW86" s="188">
        <v>9.9681851869682828E-2</v>
      </c>
      <c r="BX86" s="188">
        <v>0</v>
      </c>
      <c r="BY86" s="188">
        <v>0</v>
      </c>
      <c r="BZ86" s="188">
        <v>0</v>
      </c>
      <c r="CA86" s="188">
        <v>0</v>
      </c>
      <c r="CB86" s="188">
        <v>0</v>
      </c>
      <c r="CC86" s="188">
        <v>0</v>
      </c>
      <c r="CD86" s="188">
        <v>0</v>
      </c>
      <c r="CE86" s="188">
        <v>0</v>
      </c>
      <c r="CF86" s="188">
        <v>0</v>
      </c>
      <c r="CG86" s="188">
        <v>0</v>
      </c>
      <c r="CH86" s="189">
        <v>0</v>
      </c>
    </row>
    <row r="87" spans="1:86" x14ac:dyDescent="0.35">
      <c r="A87" s="190"/>
      <c r="B87" s="52" t="s">
        <v>379</v>
      </c>
      <c r="C87" s="270" t="s">
        <v>374</v>
      </c>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v>0</v>
      </c>
      <c r="AI87" s="188">
        <v>0</v>
      </c>
      <c r="AJ87" s="188">
        <v>0</v>
      </c>
      <c r="AK87" s="188">
        <v>0</v>
      </c>
      <c r="AL87" s="188">
        <v>0</v>
      </c>
      <c r="AM87" s="188">
        <v>0</v>
      </c>
      <c r="AN87" s="188">
        <v>0</v>
      </c>
      <c r="AO87" s="188">
        <v>0</v>
      </c>
      <c r="AP87" s="188">
        <v>0</v>
      </c>
      <c r="AQ87" s="188">
        <v>0</v>
      </c>
      <c r="AR87" s="188">
        <v>0</v>
      </c>
      <c r="AS87" s="188">
        <v>0</v>
      </c>
      <c r="AT87" s="188">
        <v>0</v>
      </c>
      <c r="AU87" s="188">
        <v>32.954635937562962</v>
      </c>
      <c r="AV87" s="188">
        <v>37.854893451421027</v>
      </c>
      <c r="AW87" s="188">
        <v>46.779791351520842</v>
      </c>
      <c r="AX87" s="188">
        <v>54.914226692394784</v>
      </c>
      <c r="AY87" s="188">
        <v>63.126190156200025</v>
      </c>
      <c r="AZ87" s="188">
        <v>71.636522894247406</v>
      </c>
      <c r="BA87" s="188">
        <v>71.723851399203213</v>
      </c>
      <c r="BB87" s="188">
        <v>74.040571229595542</v>
      </c>
      <c r="BC87" s="188">
        <v>73.049385259899651</v>
      </c>
      <c r="BD87" s="188">
        <v>108.10554024138203</v>
      </c>
      <c r="BE87" s="188">
        <v>113.31416231445287</v>
      </c>
      <c r="BF87" s="188">
        <v>83.042031387639341</v>
      </c>
      <c r="BG87" s="188">
        <v>64.03844844258532</v>
      </c>
      <c r="BH87" s="188">
        <v>65.996687539560142</v>
      </c>
      <c r="BI87" s="188">
        <v>59.568647692284671</v>
      </c>
      <c r="BJ87" s="188">
        <v>63.682597393437085</v>
      </c>
      <c r="BK87" s="188">
        <v>70.518361225350944</v>
      </c>
      <c r="BL87" s="188">
        <v>71.712720456328398</v>
      </c>
      <c r="BM87" s="188">
        <v>73.814625254727119</v>
      </c>
      <c r="BN87" s="188">
        <v>68.072773016811681</v>
      </c>
      <c r="BO87" s="188">
        <v>60.630148622956625</v>
      </c>
      <c r="BP87" s="188">
        <v>64.528519405862468</v>
      </c>
      <c r="BQ87" s="188">
        <v>65.271576771449006</v>
      </c>
      <c r="BR87" s="188">
        <v>61.993938365601842</v>
      </c>
      <c r="BS87" s="188">
        <v>57.620265665430637</v>
      </c>
      <c r="BT87" s="188">
        <v>54.291723597600935</v>
      </c>
      <c r="BU87" s="188">
        <v>51.653931896962668</v>
      </c>
      <c r="BV87" s="188">
        <v>38.539017150696871</v>
      </c>
      <c r="BW87" s="188">
        <v>34.674078749637957</v>
      </c>
      <c r="BX87" s="188">
        <v>33.078012362292853</v>
      </c>
      <c r="BY87" s="188">
        <v>36.55155804331612</v>
      </c>
      <c r="BZ87" s="188">
        <v>34.378452604514614</v>
      </c>
      <c r="CA87" s="188">
        <v>35.02986589976976</v>
      </c>
      <c r="CB87" s="188">
        <v>37.481072213538738</v>
      </c>
      <c r="CC87" s="188">
        <v>38.941860376179207</v>
      </c>
      <c r="CD87" s="188">
        <v>39.139519491322737</v>
      </c>
      <c r="CE87" s="188">
        <v>37.141599515572281</v>
      </c>
      <c r="CF87" s="188">
        <v>36.92220828703509</v>
      </c>
      <c r="CG87" s="188">
        <v>38.576522558748465</v>
      </c>
      <c r="CH87" s="189">
        <v>39.959620156090665</v>
      </c>
    </row>
    <row r="88" spans="1:86" x14ac:dyDescent="0.35">
      <c r="A88" s="190"/>
      <c r="B88" s="52" t="s">
        <v>506</v>
      </c>
      <c r="C88" s="270" t="s">
        <v>378</v>
      </c>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v>608.05521752882441</v>
      </c>
      <c r="AI88" s="188">
        <v>520.25959094995233</v>
      </c>
      <c r="AJ88" s="188">
        <v>445.98201045079429</v>
      </c>
      <c r="AK88" s="188">
        <v>415.83529408576538</v>
      </c>
      <c r="AL88" s="188">
        <v>391.12854192079214</v>
      </c>
      <c r="AM88" s="188">
        <v>377.02469272658061</v>
      </c>
      <c r="AN88" s="188">
        <v>363.11382403558662</v>
      </c>
      <c r="AO88" s="188">
        <v>344.3593596557285</v>
      </c>
      <c r="AP88" s="188">
        <v>337.21978386644849</v>
      </c>
      <c r="AQ88" s="188">
        <v>318.66876408880813</v>
      </c>
      <c r="AR88" s="188">
        <v>303.93103608473831</v>
      </c>
      <c r="AS88" s="188">
        <v>288.93488789113792</v>
      </c>
      <c r="AT88" s="188">
        <v>267.42499025891425</v>
      </c>
      <c r="AU88" s="188">
        <v>256.66518378366197</v>
      </c>
      <c r="AV88" s="188">
        <v>251.53378915291114</v>
      </c>
      <c r="AW88" s="188">
        <v>259.40281357746522</v>
      </c>
      <c r="AX88" s="188">
        <v>257.71100221055298</v>
      </c>
      <c r="AY88" s="188">
        <v>251.57533696363362</v>
      </c>
      <c r="AZ88" s="188">
        <v>252.03496118523373</v>
      </c>
      <c r="BA88" s="188">
        <v>240.92483085528107</v>
      </c>
      <c r="BB88" s="188">
        <v>239.81099402505902</v>
      </c>
      <c r="BC88" s="188">
        <v>225.00855885833033</v>
      </c>
      <c r="BD88" s="188">
        <v>224.49466805331252</v>
      </c>
      <c r="BE88" s="188">
        <v>222.26375384351817</v>
      </c>
      <c r="BF88" s="188">
        <v>217.56250868984276</v>
      </c>
      <c r="BG88" s="188">
        <v>216.43329222392819</v>
      </c>
      <c r="BH88" s="188">
        <v>211.35537117773069</v>
      </c>
      <c r="BI88" s="188">
        <v>207.14006931136041</v>
      </c>
      <c r="BJ88" s="188">
        <v>204.32451794885512</v>
      </c>
      <c r="BK88" s="188">
        <v>202.65958625379474</v>
      </c>
      <c r="BL88" s="188">
        <v>1263.0538755261066</v>
      </c>
      <c r="BM88" s="188">
        <v>183.72022667338365</v>
      </c>
      <c r="BN88" s="188">
        <v>182.37001073103372</v>
      </c>
      <c r="BO88" s="188">
        <v>179.96439330681966</v>
      </c>
      <c r="BP88" s="188">
        <v>177.05266339545261</v>
      </c>
      <c r="BQ88" s="188">
        <v>172.12998098546169</v>
      </c>
      <c r="BR88" s="188">
        <v>172.59641993616549</v>
      </c>
      <c r="BS88" s="188">
        <v>175.50014265302218</v>
      </c>
      <c r="BT88" s="188">
        <v>170.50077239420608</v>
      </c>
      <c r="BU88" s="188">
        <v>167.87604882870215</v>
      </c>
      <c r="BV88" s="188">
        <v>163.68210838061293</v>
      </c>
      <c r="BW88" s="188">
        <v>157.38045717906911</v>
      </c>
      <c r="BX88" s="188">
        <v>147.99162911770594</v>
      </c>
      <c r="BY88" s="188">
        <v>149.26933433875612</v>
      </c>
      <c r="BZ88" s="188">
        <v>141.45807639378626</v>
      </c>
      <c r="CA88" s="188">
        <v>136.61710285600878</v>
      </c>
      <c r="CB88" s="188">
        <v>134.11209966456369</v>
      </c>
      <c r="CC88" s="188">
        <v>131.87097128868899</v>
      </c>
      <c r="CD88" s="188">
        <v>128.09350397496857</v>
      </c>
      <c r="CE88" s="188">
        <v>124.5136761202312</v>
      </c>
      <c r="CF88" s="188">
        <v>123.69468753146225</v>
      </c>
      <c r="CG88" s="188">
        <v>123.97979279262056</v>
      </c>
      <c r="CH88" s="189">
        <v>124.1413731376522</v>
      </c>
    </row>
    <row r="89" spans="1:86" x14ac:dyDescent="0.35">
      <c r="A89" s="190"/>
      <c r="B89" s="52" t="s">
        <v>383</v>
      </c>
      <c r="C89" s="270" t="s">
        <v>384</v>
      </c>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v>0</v>
      </c>
      <c r="AI89" s="188">
        <v>0</v>
      </c>
      <c r="AJ89" s="188">
        <v>0</v>
      </c>
      <c r="AK89" s="188">
        <v>0</v>
      </c>
      <c r="AL89" s="188">
        <v>0</v>
      </c>
      <c r="AM89" s="188">
        <v>0</v>
      </c>
      <c r="AN89" s="188">
        <v>0</v>
      </c>
      <c r="AO89" s="188">
        <v>0</v>
      </c>
      <c r="AP89" s="188">
        <v>0</v>
      </c>
      <c r="AQ89" s="188">
        <v>0</v>
      </c>
      <c r="AR89" s="188">
        <v>0</v>
      </c>
      <c r="AS89" s="188">
        <v>0</v>
      </c>
      <c r="AT89" s="188">
        <v>0</v>
      </c>
      <c r="AU89" s="188">
        <v>0</v>
      </c>
      <c r="AV89" s="188">
        <v>0</v>
      </c>
      <c r="AW89" s="188">
        <v>0</v>
      </c>
      <c r="AX89" s="188">
        <v>0</v>
      </c>
      <c r="AY89" s="188">
        <v>0</v>
      </c>
      <c r="AZ89" s="188">
        <v>0</v>
      </c>
      <c r="BA89" s="188">
        <v>0</v>
      </c>
      <c r="BB89" s="188">
        <v>0</v>
      </c>
      <c r="BC89" s="188">
        <v>0</v>
      </c>
      <c r="BD89" s="188">
        <v>0</v>
      </c>
      <c r="BE89" s="188">
        <v>0</v>
      </c>
      <c r="BF89" s="188">
        <v>0</v>
      </c>
      <c r="BG89" s="188">
        <v>0</v>
      </c>
      <c r="BH89" s="188">
        <v>0</v>
      </c>
      <c r="BI89" s="188">
        <v>0</v>
      </c>
      <c r="BJ89" s="188">
        <v>3.8725841398287284</v>
      </c>
      <c r="BK89" s="188">
        <v>4.4264371221914889</v>
      </c>
      <c r="BL89" s="188">
        <v>223.25108279197784</v>
      </c>
      <c r="BM89" s="188">
        <v>293.87900072059307</v>
      </c>
      <c r="BN89" s="188">
        <v>397.57171631503599</v>
      </c>
      <c r="BO89" s="188">
        <v>113.64250512603131</v>
      </c>
      <c r="BP89" s="188">
        <v>120.12021302274994</v>
      </c>
      <c r="BQ89" s="188">
        <v>6.8201387343878412</v>
      </c>
      <c r="BR89" s="188">
        <v>8.5113617813246716</v>
      </c>
      <c r="BS89" s="188">
        <v>2.5778283877598542</v>
      </c>
      <c r="BT89" s="188">
        <v>2.1022555861717609</v>
      </c>
      <c r="BU89" s="188">
        <v>72.04413172542715</v>
      </c>
      <c r="BV89" s="188">
        <v>26.160551305205654</v>
      </c>
      <c r="BW89" s="188">
        <v>0.12350488392187264</v>
      </c>
      <c r="BX89" s="188">
        <v>41.823230945190979</v>
      </c>
      <c r="BY89" s="188">
        <v>0.18412339034924605</v>
      </c>
      <c r="BZ89" s="188">
        <v>50.979719654780112</v>
      </c>
      <c r="CA89" s="188">
        <v>9.7792181197211576</v>
      </c>
      <c r="CB89" s="188">
        <v>10.179871953728375</v>
      </c>
      <c r="CC89" s="188">
        <v>12.806171595548522</v>
      </c>
      <c r="CD89" s="188">
        <v>12.507775648251565</v>
      </c>
      <c r="CE89" s="188">
        <v>12.261170415616897</v>
      </c>
      <c r="CF89" s="188">
        <v>12.034407228806074</v>
      </c>
      <c r="CG89" s="188">
        <v>11.816348504458984</v>
      </c>
      <c r="CH89" s="189">
        <v>11.590105112533783</v>
      </c>
    </row>
    <row r="90" spans="1:86" x14ac:dyDescent="0.35">
      <c r="A90" s="190"/>
      <c r="B90" s="52" t="s">
        <v>385</v>
      </c>
      <c r="C90" s="270" t="s">
        <v>374</v>
      </c>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c r="AW90" s="188"/>
      <c r="AX90" s="188"/>
      <c r="AY90" s="188"/>
      <c r="AZ90" s="188"/>
      <c r="BA90" s="188"/>
      <c r="BB90" s="188"/>
      <c r="BC90" s="188"/>
      <c r="BD90" s="188"/>
      <c r="BE90" s="188"/>
      <c r="BF90" s="188"/>
      <c r="BG90" s="188"/>
      <c r="BH90" s="188"/>
      <c r="BI90" s="188"/>
      <c r="BJ90" s="188"/>
      <c r="BK90" s="188"/>
      <c r="BL90" s="188"/>
      <c r="BM90" s="188"/>
      <c r="BN90" s="188"/>
      <c r="BO90" s="188"/>
      <c r="BP90" s="188"/>
      <c r="BQ90" s="188"/>
      <c r="BR90" s="188"/>
      <c r="BS90" s="188"/>
      <c r="BT90" s="188"/>
      <c r="BU90" s="188"/>
      <c r="BV90" s="188"/>
      <c r="BW90" s="188"/>
      <c r="BX90" s="188"/>
      <c r="BY90" s="188"/>
      <c r="BZ90" s="188">
        <v>4326.300199248587</v>
      </c>
      <c r="CA90" s="188">
        <v>4596.5090598300203</v>
      </c>
      <c r="CB90" s="188">
        <v>13.443133995988099</v>
      </c>
      <c r="CC90" s="188"/>
      <c r="CD90" s="188"/>
      <c r="CE90" s="188"/>
      <c r="CF90" s="188"/>
      <c r="CG90" s="188"/>
      <c r="CH90" s="189"/>
    </row>
    <row r="91" spans="1:86" x14ac:dyDescent="0.35">
      <c r="A91" s="190"/>
      <c r="B91" s="52" t="s">
        <v>26</v>
      </c>
      <c r="C91" s="270" t="s">
        <v>384</v>
      </c>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v>1197.4913408556627</v>
      </c>
      <c r="AI91" s="188">
        <v>1177.3142008396687</v>
      </c>
      <c r="AJ91" s="188">
        <v>1327.236850052866</v>
      </c>
      <c r="AK91" s="188">
        <v>1794.2447736885185</v>
      </c>
      <c r="AL91" s="188">
        <v>2038.6260297252436</v>
      </c>
      <c r="AM91" s="188">
        <v>2195.9432617181674</v>
      </c>
      <c r="AN91" s="188">
        <v>2308.7045894728158</v>
      </c>
      <c r="AO91" s="188">
        <v>2395.9019345151155</v>
      </c>
      <c r="AP91" s="188">
        <v>2538.945069338572</v>
      </c>
      <c r="AQ91" s="188">
        <v>2496.30325915821</v>
      </c>
      <c r="AR91" s="188">
        <v>2119.902246542274</v>
      </c>
      <c r="AS91" s="188">
        <v>2415.4265555347979</v>
      </c>
      <c r="AT91" s="188">
        <v>2765.9477870461528</v>
      </c>
      <c r="AU91" s="188">
        <v>1504.9298716818057</v>
      </c>
      <c r="AV91" s="188">
        <v>1582.4951927576005</v>
      </c>
      <c r="AW91" s="188">
        <v>2000.3607378329316</v>
      </c>
      <c r="AX91" s="188">
        <v>2034.1187883484995</v>
      </c>
      <c r="AY91" s="188">
        <v>2008.6945250468809</v>
      </c>
      <c r="AZ91" s="188">
        <v>2028.4156782497282</v>
      </c>
      <c r="BA91" s="188">
        <v>2110.0327114041033</v>
      </c>
      <c r="BB91" s="188">
        <v>2167.877818470944</v>
      </c>
      <c r="BC91" s="188">
        <v>2215.672994904276</v>
      </c>
      <c r="BD91" s="188">
        <v>2319.9443477690902</v>
      </c>
      <c r="BE91" s="188">
        <v>2496.507205476782</v>
      </c>
      <c r="BF91" s="188">
        <v>2593.7641599628223</v>
      </c>
      <c r="BG91" s="188">
        <v>2853.0982120778222</v>
      </c>
      <c r="BH91" s="188">
        <v>3141.6418846416605</v>
      </c>
      <c r="BI91" s="188">
        <v>3082.3486877099554</v>
      </c>
      <c r="BJ91" s="188">
        <v>3253.2861863513494</v>
      </c>
      <c r="BK91" s="188">
        <v>3258.7310094129202</v>
      </c>
      <c r="BL91" s="188">
        <v>3320.0267254903856</v>
      </c>
      <c r="BM91" s="188">
        <v>3394.2017591901999</v>
      </c>
      <c r="BN91" s="188">
        <v>3386.9945929991845</v>
      </c>
      <c r="BO91" s="188">
        <v>3249.2534483548716</v>
      </c>
      <c r="BP91" s="188">
        <v>3064.0340695268123</v>
      </c>
      <c r="BQ91" s="188">
        <v>0</v>
      </c>
      <c r="BR91" s="188">
        <v>0</v>
      </c>
      <c r="BS91" s="188">
        <v>0</v>
      </c>
      <c r="BT91" s="188">
        <v>0</v>
      </c>
      <c r="BU91" s="188">
        <v>0</v>
      </c>
      <c r="BV91" s="188">
        <v>0</v>
      </c>
      <c r="BW91" s="188">
        <v>0</v>
      </c>
      <c r="BX91" s="188">
        <v>0</v>
      </c>
      <c r="BY91" s="188">
        <v>0</v>
      </c>
      <c r="BZ91" s="188">
        <v>0</v>
      </c>
      <c r="CA91" s="188">
        <v>0</v>
      </c>
      <c r="CB91" s="188">
        <v>0</v>
      </c>
      <c r="CC91" s="188">
        <v>0</v>
      </c>
      <c r="CD91" s="188">
        <v>0</v>
      </c>
      <c r="CE91" s="188">
        <v>0</v>
      </c>
      <c r="CF91" s="188">
        <v>0</v>
      </c>
      <c r="CG91" s="188">
        <v>0</v>
      </c>
      <c r="CH91" s="189">
        <v>0</v>
      </c>
    </row>
    <row r="92" spans="1:86" x14ac:dyDescent="0.35">
      <c r="A92" s="190"/>
      <c r="B92" s="52" t="s">
        <v>386</v>
      </c>
      <c r="C92" s="270" t="s">
        <v>378</v>
      </c>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v>101.34253625480407</v>
      </c>
      <c r="AI92" s="188">
        <v>86.709931824992054</v>
      </c>
      <c r="AJ92" s="188">
        <v>72.813389461354163</v>
      </c>
      <c r="AK92" s="188">
        <v>69.992079202554564</v>
      </c>
      <c r="AL92" s="188">
        <v>65.188090320132034</v>
      </c>
      <c r="AM92" s="188">
        <v>62.22737646943564</v>
      </c>
      <c r="AN92" s="188">
        <v>58.789857224809268</v>
      </c>
      <c r="AO92" s="188">
        <v>59.033033083839165</v>
      </c>
      <c r="AP92" s="188">
        <v>56.728561771925918</v>
      </c>
      <c r="AQ92" s="188">
        <v>7.7671788480711363</v>
      </c>
      <c r="AR92" s="188">
        <v>0</v>
      </c>
      <c r="AS92" s="188">
        <v>0</v>
      </c>
      <c r="AT92" s="188">
        <v>0</v>
      </c>
      <c r="AU92" s="188">
        <v>0</v>
      </c>
      <c r="AV92" s="188">
        <v>0</v>
      </c>
      <c r="AW92" s="188">
        <v>0</v>
      </c>
      <c r="AX92" s="188">
        <v>0</v>
      </c>
      <c r="AY92" s="188">
        <v>0</v>
      </c>
      <c r="AZ92" s="188">
        <v>0</v>
      </c>
      <c r="BA92" s="188">
        <v>0</v>
      </c>
      <c r="BB92" s="188">
        <v>0</v>
      </c>
      <c r="BC92" s="188">
        <v>0</v>
      </c>
      <c r="BD92" s="188">
        <v>0</v>
      </c>
      <c r="BE92" s="188">
        <v>0</v>
      </c>
      <c r="BF92" s="188">
        <v>0</v>
      </c>
      <c r="BG92" s="188">
        <v>0</v>
      </c>
      <c r="BH92" s="188">
        <v>0</v>
      </c>
      <c r="BI92" s="188">
        <v>0</v>
      </c>
      <c r="BJ92" s="188">
        <v>0</v>
      </c>
      <c r="BK92" s="188">
        <v>0</v>
      </c>
      <c r="BL92" s="188">
        <v>0</v>
      </c>
      <c r="BM92" s="188">
        <v>0</v>
      </c>
      <c r="BN92" s="188">
        <v>0</v>
      </c>
      <c r="BO92" s="188">
        <v>0</v>
      </c>
      <c r="BP92" s="188">
        <v>0</v>
      </c>
      <c r="BQ92" s="188">
        <v>0</v>
      </c>
      <c r="BR92" s="188">
        <v>0</v>
      </c>
      <c r="BS92" s="188">
        <v>0</v>
      </c>
      <c r="BT92" s="188">
        <v>0</v>
      </c>
      <c r="BU92" s="188">
        <v>0</v>
      </c>
      <c r="BV92" s="188">
        <v>0</v>
      </c>
      <c r="BW92" s="188">
        <v>0</v>
      </c>
      <c r="BX92" s="188">
        <v>0</v>
      </c>
      <c r="BY92" s="188">
        <v>0</v>
      </c>
      <c r="BZ92" s="188">
        <v>0</v>
      </c>
      <c r="CA92" s="188">
        <v>0</v>
      </c>
      <c r="CB92" s="188">
        <v>0</v>
      </c>
      <c r="CC92" s="188">
        <v>0</v>
      </c>
      <c r="CD92" s="188">
        <v>0</v>
      </c>
      <c r="CE92" s="188">
        <v>0</v>
      </c>
      <c r="CF92" s="188">
        <v>0</v>
      </c>
      <c r="CG92" s="188">
        <v>0</v>
      </c>
      <c r="CH92" s="189">
        <v>0</v>
      </c>
    </row>
    <row r="93" spans="1:86" x14ac:dyDescent="0.35">
      <c r="A93" s="190"/>
      <c r="B93" s="52" t="s">
        <v>387</v>
      </c>
      <c r="C93" s="270" t="s">
        <v>374</v>
      </c>
      <c r="D93" s="188"/>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v>0</v>
      </c>
      <c r="AI93" s="188">
        <v>0</v>
      </c>
      <c r="AJ93" s="188">
        <v>0</v>
      </c>
      <c r="AK93" s="188">
        <v>0</v>
      </c>
      <c r="AL93" s="188">
        <v>0</v>
      </c>
      <c r="AM93" s="188">
        <v>0</v>
      </c>
      <c r="AN93" s="188">
        <v>0</v>
      </c>
      <c r="AO93" s="188">
        <v>0</v>
      </c>
      <c r="AP93" s="188">
        <v>0</v>
      </c>
      <c r="AQ93" s="188">
        <v>0</v>
      </c>
      <c r="AR93" s="188">
        <v>0</v>
      </c>
      <c r="AS93" s="188">
        <v>0</v>
      </c>
      <c r="AT93" s="188">
        <v>0</v>
      </c>
      <c r="AU93" s="188">
        <v>0</v>
      </c>
      <c r="AV93" s="188">
        <v>1104.6168830241304</v>
      </c>
      <c r="AW93" s="188">
        <v>1508.9911694455893</v>
      </c>
      <c r="AX93" s="188">
        <v>1715.424179828125</v>
      </c>
      <c r="AY93" s="188">
        <v>2042.0784091504304</v>
      </c>
      <c r="AZ93" s="188">
        <v>2376.1032519973392</v>
      </c>
      <c r="BA93" s="188">
        <v>2684.2810666003911</v>
      </c>
      <c r="BB93" s="188">
        <v>2947.5733737455171</v>
      </c>
      <c r="BC93" s="188">
        <v>3208.1844821450213</v>
      </c>
      <c r="BD93" s="188">
        <v>3485.4385486777514</v>
      </c>
      <c r="BE93" s="188">
        <v>3782.7346113648714</v>
      </c>
      <c r="BF93" s="188">
        <v>3959.9411123366331</v>
      </c>
      <c r="BG93" s="188">
        <v>4246.2718465118096</v>
      </c>
      <c r="BH93" s="188">
        <v>4482.2166124164651</v>
      </c>
      <c r="BI93" s="188">
        <v>4723.6827711853948</v>
      </c>
      <c r="BJ93" s="188">
        <v>4967.2165778974313</v>
      </c>
      <c r="BK93" s="188">
        <v>5348.590499960419</v>
      </c>
      <c r="BL93" s="188">
        <v>5556.2266363023609</v>
      </c>
      <c r="BM93" s="188">
        <v>6045.3938728150124</v>
      </c>
      <c r="BN93" s="188">
        <v>6258.8095394496104</v>
      </c>
      <c r="BO93" s="188">
        <v>6348.2133007701432</v>
      </c>
      <c r="BP93" s="188">
        <v>6625.5724029212188</v>
      </c>
      <c r="BQ93" s="188">
        <v>6702.2650243721055</v>
      </c>
      <c r="BR93" s="188">
        <v>6940.1963319451506</v>
      </c>
      <c r="BS93" s="188">
        <v>6557.1358316149881</v>
      </c>
      <c r="BT93" s="188">
        <v>6039.8625642876541</v>
      </c>
      <c r="BU93" s="188">
        <v>5117.5852958692585</v>
      </c>
      <c r="BV93" s="188">
        <v>4590.7119350754119</v>
      </c>
      <c r="BW93" s="188">
        <v>4201.8603954377159</v>
      </c>
      <c r="BX93" s="188">
        <v>3246.3864171431983</v>
      </c>
      <c r="BY93" s="188">
        <v>2944.3568707282034</v>
      </c>
      <c r="BZ93" s="188">
        <v>2655.2232238393381</v>
      </c>
      <c r="CA93" s="188">
        <v>2596.6908408250233</v>
      </c>
      <c r="CB93" s="188">
        <v>2424.785604357417</v>
      </c>
      <c r="CC93" s="188">
        <v>2212.2760277575644</v>
      </c>
      <c r="CD93" s="188">
        <v>2049.6783558385523</v>
      </c>
      <c r="CE93" s="188">
        <v>1865.5587452923619</v>
      </c>
      <c r="CF93" s="188">
        <v>1631.4438383741804</v>
      </c>
      <c r="CG93" s="188">
        <v>1345.0398134809429</v>
      </c>
      <c r="CH93" s="189">
        <v>1171.1574461016837</v>
      </c>
    </row>
    <row r="94" spans="1:86" ht="25.5" customHeight="1" x14ac:dyDescent="0.35">
      <c r="A94" s="190"/>
      <c r="B94" s="52" t="s">
        <v>394</v>
      </c>
      <c r="C94" s="270" t="s">
        <v>374</v>
      </c>
      <c r="D94" s="188"/>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c r="AW94" s="188"/>
      <c r="AX94" s="188"/>
      <c r="AY94" s="188"/>
      <c r="AZ94" s="188">
        <v>0</v>
      </c>
      <c r="BA94" s="188">
        <v>0</v>
      </c>
      <c r="BB94" s="188">
        <v>0</v>
      </c>
      <c r="BC94" s="188">
        <v>0</v>
      </c>
      <c r="BD94" s="188">
        <v>0</v>
      </c>
      <c r="BE94" s="188">
        <v>0</v>
      </c>
      <c r="BF94" s="188">
        <v>0</v>
      </c>
      <c r="BG94" s="188">
        <v>0</v>
      </c>
      <c r="BH94" s="188">
        <v>0</v>
      </c>
      <c r="BI94" s="188">
        <v>5.0165824662141425</v>
      </c>
      <c r="BJ94" s="188">
        <v>11.363808183899716</v>
      </c>
      <c r="BK94" s="188">
        <v>21.490707403298849</v>
      </c>
      <c r="BL94" s="188">
        <v>59.152127384606366</v>
      </c>
      <c r="BM94" s="188">
        <v>51.759087600165216</v>
      </c>
      <c r="BN94" s="188">
        <v>68.199264115595398</v>
      </c>
      <c r="BO94" s="188">
        <v>108.16149338742167</v>
      </c>
      <c r="BP94" s="188">
        <v>159.05792110676529</v>
      </c>
      <c r="BQ94" s="188">
        <v>224.42856125494203</v>
      </c>
      <c r="BR94" s="188">
        <v>260.28499826643178</v>
      </c>
      <c r="BS94" s="188">
        <v>287.27573632264443</v>
      </c>
      <c r="BT94" s="188">
        <v>262.63534485805138</v>
      </c>
      <c r="BU94" s="188">
        <v>290.01402407269427</v>
      </c>
      <c r="BV94" s="188">
        <v>275.7703331668431</v>
      </c>
      <c r="BW94" s="188">
        <v>269.29560105639257</v>
      </c>
      <c r="BX94" s="188">
        <v>338.78968625323807</v>
      </c>
      <c r="BY94" s="188">
        <v>1136.6291060640347</v>
      </c>
      <c r="BZ94" s="188">
        <v>-1869.988922406802</v>
      </c>
      <c r="CA94" s="188">
        <v>-289.29409392675495</v>
      </c>
      <c r="CB94" s="188">
        <v>166.76784619758098</v>
      </c>
      <c r="CC94" s="188">
        <v>254.4624722539219</v>
      </c>
      <c r="CD94" s="188">
        <v>252.99383253045372</v>
      </c>
      <c r="CE94" s="188">
        <v>251.28384531716483</v>
      </c>
      <c r="CF94" s="188">
        <v>247.61711029456205</v>
      </c>
      <c r="CG94" s="188">
        <v>245.50477874018912</v>
      </c>
      <c r="CH94" s="189">
        <v>240.98227942007995</v>
      </c>
    </row>
    <row r="95" spans="1:86" x14ac:dyDescent="0.35">
      <c r="A95" s="190"/>
      <c r="B95" s="52" t="s">
        <v>395</v>
      </c>
      <c r="C95" s="270" t="s">
        <v>384</v>
      </c>
      <c r="D95" s="188"/>
      <c r="E95" s="188"/>
      <c r="F95" s="188"/>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c r="AK95" s="188"/>
      <c r="AL95" s="188"/>
      <c r="AM95" s="188"/>
      <c r="AN95" s="188"/>
      <c r="AO95" s="188"/>
      <c r="AP95" s="188"/>
      <c r="AQ95" s="188"/>
      <c r="AR95" s="188"/>
      <c r="AS95" s="188"/>
      <c r="AT95" s="188"/>
      <c r="AU95" s="188"/>
      <c r="AV95" s="188"/>
      <c r="AW95" s="188"/>
      <c r="AX95" s="188"/>
      <c r="AY95" s="188"/>
      <c r="AZ95" s="188">
        <v>0</v>
      </c>
      <c r="BA95" s="188">
        <v>0</v>
      </c>
      <c r="BB95" s="188">
        <v>0</v>
      </c>
      <c r="BC95" s="188">
        <v>0</v>
      </c>
      <c r="BD95" s="188">
        <v>0</v>
      </c>
      <c r="BE95" s="188">
        <v>0</v>
      </c>
      <c r="BF95" s="188">
        <v>0</v>
      </c>
      <c r="BG95" s="188">
        <v>0</v>
      </c>
      <c r="BH95" s="188">
        <v>0</v>
      </c>
      <c r="BI95" s="188">
        <v>0</v>
      </c>
      <c r="BJ95" s="188">
        <v>37.326106576827492</v>
      </c>
      <c r="BK95" s="188">
        <v>35.660655194870856</v>
      </c>
      <c r="BL95" s="188">
        <v>36.255239388085457</v>
      </c>
      <c r="BM95" s="188">
        <v>33.515277348151749</v>
      </c>
      <c r="BN95" s="188">
        <v>30.306198410933838</v>
      </c>
      <c r="BO95" s="188">
        <v>31.110155239347112</v>
      </c>
      <c r="BP95" s="188">
        <v>26.595311596315049</v>
      </c>
      <c r="BQ95" s="188">
        <v>25.152756408472779</v>
      </c>
      <c r="BR95" s="188">
        <v>23.187412799152334</v>
      </c>
      <c r="BS95" s="188">
        <v>19.67000329105603</v>
      </c>
      <c r="BT95" s="188">
        <v>17.64090995692499</v>
      </c>
      <c r="BU95" s="188">
        <v>15.276018111295697</v>
      </c>
      <c r="BV95" s="188">
        <v>16.24543959650212</v>
      </c>
      <c r="BW95" s="188">
        <v>12.233128885772695</v>
      </c>
      <c r="BX95" s="188">
        <v>17.824473918707984</v>
      </c>
      <c r="BY95" s="188">
        <v>13.842559464950721</v>
      </c>
      <c r="BZ95" s="188">
        <v>11.812931690546149</v>
      </c>
      <c r="CA95" s="188">
        <v>12.81387321975669</v>
      </c>
      <c r="CB95" s="188">
        <v>9.2853764059233015</v>
      </c>
      <c r="CC95" s="188">
        <v>10.538033691938979</v>
      </c>
      <c r="CD95" s="188">
        <v>10.604262525742348</v>
      </c>
      <c r="CE95" s="188">
        <v>10.722584115433204</v>
      </c>
      <c r="CF95" s="188">
        <v>10.881861457865345</v>
      </c>
      <c r="CG95" s="188">
        <v>11.056527121108541</v>
      </c>
      <c r="CH95" s="189">
        <v>11.22765009568724</v>
      </c>
    </row>
    <row r="96" spans="1:86" x14ac:dyDescent="0.35">
      <c r="A96" s="190"/>
      <c r="B96" s="52" t="s">
        <v>28</v>
      </c>
      <c r="C96" s="270" t="s">
        <v>384</v>
      </c>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v>2032.8020022662172</v>
      </c>
      <c r="AI96" s="188">
        <v>1911.7271204256733</v>
      </c>
      <c r="AJ96" s="188">
        <v>2072.2382704241068</v>
      </c>
      <c r="AK96" s="188">
        <v>3031.9149463840968</v>
      </c>
      <c r="AL96" s="188">
        <v>3628.9032345779997</v>
      </c>
      <c r="AM96" s="188">
        <v>4096.3426295147656</v>
      </c>
      <c r="AN96" s="188">
        <v>4358.7568651996708</v>
      </c>
      <c r="AO96" s="188">
        <v>4635.5882283599494</v>
      </c>
      <c r="AP96" s="188">
        <v>4785.3425727700851</v>
      </c>
      <c r="AQ96" s="188">
        <v>4684.1676774596999</v>
      </c>
      <c r="AR96" s="188">
        <v>5074.4827689171161</v>
      </c>
      <c r="AS96" s="188">
        <v>5275.5976236096685</v>
      </c>
      <c r="AT96" s="188">
        <v>5530.1961869222087</v>
      </c>
      <c r="AU96" s="188">
        <v>5776.8480023344755</v>
      </c>
      <c r="AV96" s="188">
        <v>6135.5474027301943</v>
      </c>
      <c r="AW96" s="188">
        <v>6775.6871586515117</v>
      </c>
      <c r="AX96" s="188">
        <v>7110.7271455836062</v>
      </c>
      <c r="AY96" s="188">
        <v>7323.3512902204275</v>
      </c>
      <c r="AZ96" s="188">
        <v>7352.3502971771104</v>
      </c>
      <c r="BA96" s="188">
        <v>7403.8988187960576</v>
      </c>
      <c r="BB96" s="188">
        <v>7424.1464437796139</v>
      </c>
      <c r="BC96" s="188">
        <v>7610.534790637922</v>
      </c>
      <c r="BD96" s="188">
        <v>7939.7268493197043</v>
      </c>
      <c r="BE96" s="188">
        <v>8248.5400394721546</v>
      </c>
      <c r="BF96" s="188">
        <v>8670.0272746950486</v>
      </c>
      <c r="BG96" s="188">
        <v>7855.7880307411497</v>
      </c>
      <c r="BH96" s="188">
        <v>7814.8313322890926</v>
      </c>
      <c r="BI96" s="188">
        <v>7631.7912731888291</v>
      </c>
      <c r="BJ96" s="188">
        <v>7892.1305461134025</v>
      </c>
      <c r="BK96" s="188">
        <v>7839.6316226883382</v>
      </c>
      <c r="BL96" s="188">
        <v>8448.7834793612492</v>
      </c>
      <c r="BM96" s="188">
        <v>8732.634514092073</v>
      </c>
      <c r="BN96" s="188">
        <v>8864.5108852914345</v>
      </c>
      <c r="BO96" s="188">
        <v>9106.1677689788157</v>
      </c>
      <c r="BP96" s="188">
        <v>9217.030788470729</v>
      </c>
      <c r="BQ96" s="188">
        <v>9193.4381598706022</v>
      </c>
      <c r="BR96" s="188">
        <v>9112.3909787087323</v>
      </c>
      <c r="BS96" s="188">
        <v>8980.0002490167863</v>
      </c>
      <c r="BT96" s="188">
        <v>8536.2068247671577</v>
      </c>
      <c r="BU96" s="188">
        <v>8108.3076407206909</v>
      </c>
      <c r="BV96" s="188">
        <v>7597.301466952179</v>
      </c>
      <c r="BW96" s="188">
        <v>7313.3270843432347</v>
      </c>
      <c r="BX96" s="188">
        <v>6955.7878258759483</v>
      </c>
      <c r="BY96" s="188">
        <v>6844.3063223570989</v>
      </c>
      <c r="BZ96" s="188">
        <v>6619.2238179979968</v>
      </c>
      <c r="CA96" s="188">
        <v>6669.8797792619589</v>
      </c>
      <c r="CB96" s="188">
        <v>7017.3323501560317</v>
      </c>
      <c r="CC96" s="188">
        <v>7086.4521586469236</v>
      </c>
      <c r="CD96" s="188">
        <v>6934.918008749004</v>
      </c>
      <c r="CE96" s="188">
        <v>6833.3592175184422</v>
      </c>
      <c r="CF96" s="188">
        <v>6807.7196597893853</v>
      </c>
      <c r="CG96" s="188">
        <v>6928.154529967258</v>
      </c>
      <c r="CH96" s="189">
        <v>6932.6857696257766</v>
      </c>
    </row>
    <row r="97" spans="1:86" x14ac:dyDescent="0.35">
      <c r="A97" s="190"/>
      <c r="B97" s="52" t="s">
        <v>495</v>
      </c>
      <c r="C97" s="270"/>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v>450.46820558431114</v>
      </c>
      <c r="AI97" s="188">
        <v>451.67976736560883</v>
      </c>
      <c r="AJ97" s="188">
        <v>429.46295169558795</v>
      </c>
      <c r="AK97" s="188">
        <v>455.61916166761409</v>
      </c>
      <c r="AL97" s="188">
        <v>493.18297487544044</v>
      </c>
      <c r="AM97" s="188">
        <v>561.8285797424378</v>
      </c>
      <c r="AN97" s="188">
        <v>661.58333071141305</v>
      </c>
      <c r="AO97" s="188">
        <v>785.9315212477967</v>
      </c>
      <c r="AP97" s="188">
        <v>983.14649127966459</v>
      </c>
      <c r="AQ97" s="188">
        <v>1163.2964511147718</v>
      </c>
      <c r="AR97" s="188">
        <v>1339.279157632214</v>
      </c>
      <c r="AS97" s="188">
        <v>1533.9149186361049</v>
      </c>
      <c r="AT97" s="188">
        <v>1756.5138742509757</v>
      </c>
      <c r="AU97" s="188">
        <v>2102.2179003332922</v>
      </c>
      <c r="AV97" s="188">
        <v>2308.0815316164289</v>
      </c>
      <c r="AW97" s="188">
        <v>2492.811313908232</v>
      </c>
      <c r="AX97" s="188">
        <v>2608.6746376051301</v>
      </c>
      <c r="AY97" s="188">
        <v>2171.9610684554154</v>
      </c>
      <c r="AZ97" s="188">
        <v>1702.706427297526</v>
      </c>
      <c r="BA97" s="188">
        <v>1305.5045897668358</v>
      </c>
      <c r="BB97" s="188">
        <v>830.25766305365551</v>
      </c>
      <c r="BC97" s="188">
        <v>306.02376972902334</v>
      </c>
      <c r="BD97" s="188">
        <v>5.8198547122309296</v>
      </c>
      <c r="BE97" s="188">
        <v>0</v>
      </c>
      <c r="BF97" s="188">
        <v>0</v>
      </c>
      <c r="BG97" s="188">
        <v>0</v>
      </c>
      <c r="BH97" s="188">
        <v>0</v>
      </c>
      <c r="BI97" s="188">
        <v>0</v>
      </c>
      <c r="BJ97" s="188">
        <v>0</v>
      </c>
      <c r="BK97" s="188">
        <v>0</v>
      </c>
      <c r="BL97" s="188">
        <v>0</v>
      </c>
      <c r="BM97" s="188">
        <v>0</v>
      </c>
      <c r="BN97" s="188">
        <v>0</v>
      </c>
      <c r="BO97" s="188">
        <v>0</v>
      </c>
      <c r="BP97" s="188">
        <v>0</v>
      </c>
      <c r="BQ97" s="188">
        <v>0</v>
      </c>
      <c r="BR97" s="188">
        <v>0</v>
      </c>
      <c r="BS97" s="188">
        <v>0</v>
      </c>
      <c r="BT97" s="188">
        <v>0</v>
      </c>
      <c r="BU97" s="188">
        <v>0</v>
      </c>
      <c r="BV97" s="188">
        <v>0</v>
      </c>
      <c r="BW97" s="188">
        <v>0</v>
      </c>
      <c r="BX97" s="188">
        <v>0</v>
      </c>
      <c r="BY97" s="188">
        <v>0</v>
      </c>
      <c r="BZ97" s="188">
        <v>0</v>
      </c>
      <c r="CA97" s="188">
        <v>0</v>
      </c>
      <c r="CB97" s="188">
        <v>0</v>
      </c>
      <c r="CC97" s="188">
        <v>0</v>
      </c>
      <c r="CD97" s="188">
        <v>0</v>
      </c>
      <c r="CE97" s="188">
        <v>0</v>
      </c>
      <c r="CF97" s="188">
        <v>0</v>
      </c>
      <c r="CG97" s="188">
        <v>0</v>
      </c>
      <c r="CH97" s="189">
        <v>0</v>
      </c>
    </row>
    <row r="98" spans="1:86" x14ac:dyDescent="0.35">
      <c r="A98" s="190"/>
      <c r="B98" s="72" t="s">
        <v>489</v>
      </c>
      <c r="C98" s="270" t="s">
        <v>384</v>
      </c>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v>450.46820558431114</v>
      </c>
      <c r="AI98" s="188">
        <v>451.12393969987016</v>
      </c>
      <c r="AJ98" s="188">
        <v>427.92017029011049</v>
      </c>
      <c r="AK98" s="188">
        <v>451.98652657602219</v>
      </c>
      <c r="AL98" s="188">
        <v>486.13710014187262</v>
      </c>
      <c r="AM98" s="188">
        <v>553.13325699062659</v>
      </c>
      <c r="AN98" s="188">
        <v>648.18295881828067</v>
      </c>
      <c r="AO98" s="188">
        <v>767.28196686421893</v>
      </c>
      <c r="AP98" s="188">
        <v>951.76649427042491</v>
      </c>
      <c r="AQ98" s="188">
        <v>1117.9539116046185</v>
      </c>
      <c r="AR98" s="188">
        <v>1279.1650145100962</v>
      </c>
      <c r="AS98" s="188">
        <v>1453.6201871896556</v>
      </c>
      <c r="AT98" s="188">
        <v>1651.0183321318232</v>
      </c>
      <c r="AU98" s="188">
        <v>1959.2523179470302</v>
      </c>
      <c r="AV98" s="188">
        <v>2136.5992900721558</v>
      </c>
      <c r="AW98" s="188">
        <v>2285.0103312194292</v>
      </c>
      <c r="AX98" s="188">
        <v>2366.1153201612865</v>
      </c>
      <c r="AY98" s="188">
        <v>1937.6721429137165</v>
      </c>
      <c r="AZ98" s="188">
        <v>1504.2496552358477</v>
      </c>
      <c r="BA98" s="188">
        <v>1151.7462900685073</v>
      </c>
      <c r="BB98" s="188">
        <v>726.26068915720714</v>
      </c>
      <c r="BC98" s="188">
        <v>267.46099162524979</v>
      </c>
      <c r="BD98" s="188">
        <v>5.8198547122309296</v>
      </c>
      <c r="BE98" s="188">
        <v>0</v>
      </c>
      <c r="BF98" s="188">
        <v>0</v>
      </c>
      <c r="BG98" s="188">
        <v>0</v>
      </c>
      <c r="BH98" s="188">
        <v>0</v>
      </c>
      <c r="BI98" s="188">
        <v>0</v>
      </c>
      <c r="BJ98" s="188">
        <v>0</v>
      </c>
      <c r="BK98" s="188">
        <v>0</v>
      </c>
      <c r="BL98" s="188">
        <v>0</v>
      </c>
      <c r="BM98" s="188">
        <v>0</v>
      </c>
      <c r="BN98" s="188">
        <v>0</v>
      </c>
      <c r="BO98" s="188">
        <v>0</v>
      </c>
      <c r="BP98" s="188">
        <v>0</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0</v>
      </c>
      <c r="CH98" s="189">
        <v>0</v>
      </c>
    </row>
    <row r="99" spans="1:86" s="123" customFormat="1" x14ac:dyDescent="0.35">
      <c r="A99" s="199"/>
      <c r="B99" s="72" t="s">
        <v>490</v>
      </c>
      <c r="C99" s="270" t="s">
        <v>384</v>
      </c>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188">
        <v>0</v>
      </c>
      <c r="AI99" s="188">
        <v>0.55582766573861864</v>
      </c>
      <c r="AJ99" s="188">
        <v>1.5427814054774307</v>
      </c>
      <c r="AK99" s="188">
        <v>3.6326350915918937</v>
      </c>
      <c r="AL99" s="188">
        <v>7.0458747335678176</v>
      </c>
      <c r="AM99" s="188">
        <v>8.6953227518111298</v>
      </c>
      <c r="AN99" s="188">
        <v>13.400371893132416</v>
      </c>
      <c r="AO99" s="188">
        <v>18.649554383577755</v>
      </c>
      <c r="AP99" s="188">
        <v>31.379997009239663</v>
      </c>
      <c r="AQ99" s="188">
        <v>45.342539510153379</v>
      </c>
      <c r="AR99" s="188">
        <v>60.114143122117966</v>
      </c>
      <c r="AS99" s="188">
        <v>80.294731446449319</v>
      </c>
      <c r="AT99" s="188">
        <v>105.49554211915252</v>
      </c>
      <c r="AU99" s="188">
        <v>142.96558238626235</v>
      </c>
      <c r="AV99" s="188">
        <v>171.48224154427359</v>
      </c>
      <c r="AW99" s="188">
        <v>207.80098268880266</v>
      </c>
      <c r="AX99" s="188">
        <v>242.55931744384375</v>
      </c>
      <c r="AY99" s="188">
        <v>234.28892554169877</v>
      </c>
      <c r="AZ99" s="188">
        <v>198.45677206167841</v>
      </c>
      <c r="BA99" s="188">
        <v>153.7582996983287</v>
      </c>
      <c r="BB99" s="188">
        <v>103.99697389644842</v>
      </c>
      <c r="BC99" s="188">
        <v>38.562778103773589</v>
      </c>
      <c r="BD99" s="188">
        <v>0</v>
      </c>
      <c r="BE99" s="188">
        <v>0</v>
      </c>
      <c r="BF99" s="188">
        <v>0</v>
      </c>
      <c r="BG99" s="188">
        <v>0</v>
      </c>
      <c r="BH99" s="188">
        <v>0</v>
      </c>
      <c r="BI99" s="188">
        <v>0</v>
      </c>
      <c r="BJ99" s="188">
        <v>0</v>
      </c>
      <c r="BK99" s="188">
        <v>0</v>
      </c>
      <c r="BL99" s="188">
        <v>0</v>
      </c>
      <c r="BM99" s="188">
        <v>0</v>
      </c>
      <c r="BN99" s="188">
        <v>0</v>
      </c>
      <c r="BO99" s="188">
        <v>0</v>
      </c>
      <c r="BP99" s="188">
        <v>0</v>
      </c>
      <c r="BQ99" s="188">
        <v>0</v>
      </c>
      <c r="BR99" s="188">
        <v>0</v>
      </c>
      <c r="BS99" s="188">
        <v>0</v>
      </c>
      <c r="BT99" s="188">
        <v>0</v>
      </c>
      <c r="BU99" s="188">
        <v>0</v>
      </c>
      <c r="BV99" s="188">
        <v>0</v>
      </c>
      <c r="BW99" s="188">
        <v>0</v>
      </c>
      <c r="BX99" s="188">
        <v>0</v>
      </c>
      <c r="BY99" s="188">
        <v>0</v>
      </c>
      <c r="BZ99" s="188">
        <v>0</v>
      </c>
      <c r="CA99" s="188">
        <v>0</v>
      </c>
      <c r="CB99" s="188">
        <v>0</v>
      </c>
      <c r="CC99" s="188">
        <v>0</v>
      </c>
      <c r="CD99" s="188">
        <v>0</v>
      </c>
      <c r="CE99" s="188">
        <v>0</v>
      </c>
      <c r="CF99" s="188">
        <v>0</v>
      </c>
      <c r="CG99" s="188">
        <v>0</v>
      </c>
      <c r="CH99" s="189">
        <v>0</v>
      </c>
    </row>
    <row r="100" spans="1:86" ht="25.5" customHeight="1" x14ac:dyDescent="0.35">
      <c r="A100" s="190"/>
      <c r="B100" s="52" t="s">
        <v>482</v>
      </c>
      <c r="C100" s="270"/>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v>3535.5688480363383</v>
      </c>
      <c r="AI100" s="188">
        <v>3364.7910709561261</v>
      </c>
      <c r="AJ100" s="188">
        <v>3297.4579293058632</v>
      </c>
      <c r="AK100" s="188">
        <v>3792.2427783487396</v>
      </c>
      <c r="AL100" s="188">
        <v>3588.5737222170369</v>
      </c>
      <c r="AM100" s="188">
        <v>3587.8812556479188</v>
      </c>
      <c r="AN100" s="188">
        <v>4091.1611993345173</v>
      </c>
      <c r="AO100" s="188">
        <v>4476.6375984718643</v>
      </c>
      <c r="AP100" s="188">
        <v>4575.4165693354416</v>
      </c>
      <c r="AQ100" s="188">
        <v>4654.3962028090891</v>
      </c>
      <c r="AR100" s="188">
        <v>5112.7378704101175</v>
      </c>
      <c r="AS100" s="188">
        <v>5228.778359837911</v>
      </c>
      <c r="AT100" s="188">
        <v>5421.2852986761372</v>
      </c>
      <c r="AU100" s="188">
        <v>6117.4216357399082</v>
      </c>
      <c r="AV100" s="188">
        <v>8061.5058755965983</v>
      </c>
      <c r="AW100" s="188">
        <v>8277.1081187829786</v>
      </c>
      <c r="AX100" s="188">
        <v>8204.4833281181236</v>
      </c>
      <c r="AY100" s="188">
        <v>7781.7975523168543</v>
      </c>
      <c r="AZ100" s="188">
        <v>7376.6012739649686</v>
      </c>
      <c r="BA100" s="188">
        <v>7273.6340665913986</v>
      </c>
      <c r="BB100" s="188">
        <v>6873.1272255412132</v>
      </c>
      <c r="BC100" s="188">
        <v>7093.9811813914248</v>
      </c>
      <c r="BD100" s="188">
        <v>7608.5693191783303</v>
      </c>
      <c r="BE100" s="188">
        <v>8169.8251375735372</v>
      </c>
      <c r="BF100" s="188">
        <v>7985.335152577949</v>
      </c>
      <c r="BG100" s="188">
        <v>4371.7352274231607</v>
      </c>
      <c r="BH100" s="188">
        <v>0</v>
      </c>
      <c r="BI100" s="188">
        <v>0</v>
      </c>
      <c r="BJ100" s="188">
        <v>0</v>
      </c>
      <c r="BK100" s="188">
        <v>0</v>
      </c>
      <c r="BL100" s="188">
        <v>0</v>
      </c>
      <c r="BM100" s="188">
        <v>0</v>
      </c>
      <c r="BN100" s="188">
        <v>0</v>
      </c>
      <c r="BO100" s="188">
        <v>0</v>
      </c>
      <c r="BP100" s="188">
        <v>0</v>
      </c>
      <c r="BQ100" s="188">
        <v>0</v>
      </c>
      <c r="BR100" s="188">
        <v>0</v>
      </c>
      <c r="BS100" s="188">
        <v>0</v>
      </c>
      <c r="BT100" s="188">
        <v>0</v>
      </c>
      <c r="BU100" s="188">
        <v>0</v>
      </c>
      <c r="BV100" s="188">
        <v>0</v>
      </c>
      <c r="BW100" s="188">
        <v>0</v>
      </c>
      <c r="BX100" s="188">
        <v>0</v>
      </c>
      <c r="BY100" s="188">
        <v>0</v>
      </c>
      <c r="BZ100" s="188">
        <v>0</v>
      </c>
      <c r="CA100" s="188">
        <v>0</v>
      </c>
      <c r="CB100" s="188">
        <v>0</v>
      </c>
      <c r="CC100" s="188">
        <v>0</v>
      </c>
      <c r="CD100" s="188">
        <v>0</v>
      </c>
      <c r="CE100" s="188">
        <v>0</v>
      </c>
      <c r="CF100" s="188">
        <v>0</v>
      </c>
      <c r="CG100" s="188">
        <v>0</v>
      </c>
      <c r="CH100" s="189">
        <v>0</v>
      </c>
    </row>
    <row r="101" spans="1:86" x14ac:dyDescent="0.35">
      <c r="A101" s="190"/>
      <c r="B101" s="72" t="s">
        <v>496</v>
      </c>
      <c r="C101" s="270" t="s">
        <v>384</v>
      </c>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v>0</v>
      </c>
      <c r="AI101" s="188">
        <v>42.92604545352583</v>
      </c>
      <c r="AJ101" s="188">
        <v>64.883727154961079</v>
      </c>
      <c r="AK101" s="188">
        <v>75.006660271171427</v>
      </c>
      <c r="AL101" s="188">
        <v>118.45569993372646</v>
      </c>
      <c r="AM101" s="188">
        <v>301.5351382347032</v>
      </c>
      <c r="AN101" s="188">
        <v>547.84222027164049</v>
      </c>
      <c r="AO101" s="188">
        <v>904.01129232449375</v>
      </c>
      <c r="AP101" s="188">
        <v>1248.1629624874929</v>
      </c>
      <c r="AQ101" s="188">
        <v>1582.8882580705097</v>
      </c>
      <c r="AR101" s="188">
        <v>1939.1664446756001</v>
      </c>
      <c r="AS101" s="188">
        <v>2257.9600771045798</v>
      </c>
      <c r="AT101" s="188">
        <v>2410.4833182544121</v>
      </c>
      <c r="AU101" s="188">
        <v>2884.761386934666</v>
      </c>
      <c r="AV101" s="188">
        <v>3385.6690714181586</v>
      </c>
      <c r="AW101" s="188">
        <v>3600.2347930900241</v>
      </c>
      <c r="AX101" s="188">
        <v>3560.1974087681638</v>
      </c>
      <c r="AY101" s="188">
        <v>3039.1296521719487</v>
      </c>
      <c r="AZ101" s="188">
        <v>2785.6430517279873</v>
      </c>
      <c r="BA101" s="188">
        <v>2540.8207230592448</v>
      </c>
      <c r="BB101" s="188">
        <v>2277.9200367321559</v>
      </c>
      <c r="BC101" s="188">
        <v>2118.5285575855564</v>
      </c>
      <c r="BD101" s="188">
        <v>2033.9617601768082</v>
      </c>
      <c r="BE101" s="188">
        <v>1955.4642216877569</v>
      </c>
      <c r="BF101" s="188">
        <v>1102.0077731510851</v>
      </c>
      <c r="BG101" s="188">
        <v>423.33924488089701</v>
      </c>
      <c r="BH101" s="188">
        <v>0</v>
      </c>
      <c r="BI101" s="188">
        <v>0</v>
      </c>
      <c r="BJ101" s="188">
        <v>0</v>
      </c>
      <c r="BK101" s="188">
        <v>0</v>
      </c>
      <c r="BL101" s="188">
        <v>0</v>
      </c>
      <c r="BM101" s="188">
        <v>0</v>
      </c>
      <c r="BN101" s="188">
        <v>0</v>
      </c>
      <c r="BO101" s="188">
        <v>0</v>
      </c>
      <c r="BP101" s="188">
        <v>0</v>
      </c>
      <c r="BQ101" s="188">
        <v>0</v>
      </c>
      <c r="BR101" s="188">
        <v>0</v>
      </c>
      <c r="BS101" s="188">
        <v>0</v>
      </c>
      <c r="BT101" s="188">
        <v>0</v>
      </c>
      <c r="BU101" s="188">
        <v>0</v>
      </c>
      <c r="BV101" s="188">
        <v>0</v>
      </c>
      <c r="BW101" s="188">
        <v>0</v>
      </c>
      <c r="BX101" s="188">
        <v>0</v>
      </c>
      <c r="BY101" s="188">
        <v>0</v>
      </c>
      <c r="BZ101" s="188">
        <v>0</v>
      </c>
      <c r="CA101" s="188">
        <v>0</v>
      </c>
      <c r="CB101" s="188">
        <v>0</v>
      </c>
      <c r="CC101" s="188">
        <v>0</v>
      </c>
      <c r="CD101" s="188">
        <v>0</v>
      </c>
      <c r="CE101" s="188">
        <v>0</v>
      </c>
      <c r="CF101" s="188">
        <v>0</v>
      </c>
      <c r="CG101" s="188">
        <v>0</v>
      </c>
      <c r="CH101" s="189">
        <v>0</v>
      </c>
    </row>
    <row r="102" spans="1:86" x14ac:dyDescent="0.35">
      <c r="A102" s="190"/>
      <c r="B102" s="72" t="s">
        <v>497</v>
      </c>
      <c r="C102" s="270" t="s">
        <v>384</v>
      </c>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v>3535.5688480363383</v>
      </c>
      <c r="AI102" s="188">
        <v>3321.8650255026005</v>
      </c>
      <c r="AJ102" s="188">
        <v>3232.5742021509022</v>
      </c>
      <c r="AK102" s="188">
        <v>3717.2361180775679</v>
      </c>
      <c r="AL102" s="188">
        <v>3470.1180222833104</v>
      </c>
      <c r="AM102" s="188">
        <v>3286.3461174132153</v>
      </c>
      <c r="AN102" s="188">
        <v>3543.3189790628771</v>
      </c>
      <c r="AO102" s="188">
        <v>3572.6263061473705</v>
      </c>
      <c r="AP102" s="188">
        <v>3327.2536068479485</v>
      </c>
      <c r="AQ102" s="188">
        <v>3071.5079447385797</v>
      </c>
      <c r="AR102" s="188">
        <v>3173.571425734518</v>
      </c>
      <c r="AS102" s="188">
        <v>2970.8182827333317</v>
      </c>
      <c r="AT102" s="188">
        <v>3010.8019804217256</v>
      </c>
      <c r="AU102" s="188">
        <v>3232.6602488052422</v>
      </c>
      <c r="AV102" s="188">
        <v>4675.8368041784397</v>
      </c>
      <c r="AW102" s="188">
        <v>4676.8733256929536</v>
      </c>
      <c r="AX102" s="188">
        <v>4644.2859193499598</v>
      </c>
      <c r="AY102" s="188">
        <v>4742.6679001449056</v>
      </c>
      <c r="AZ102" s="188">
        <v>4590.9582222369818</v>
      </c>
      <c r="BA102" s="188">
        <v>4732.8133435321542</v>
      </c>
      <c r="BB102" s="188">
        <v>4595.2071888090568</v>
      </c>
      <c r="BC102" s="188">
        <v>4975.4526238058688</v>
      </c>
      <c r="BD102" s="188">
        <v>5574.6075590015225</v>
      </c>
      <c r="BE102" s="188">
        <v>6214.3609158857798</v>
      </c>
      <c r="BF102" s="188">
        <v>6883.3273794268634</v>
      </c>
      <c r="BG102" s="188">
        <v>3948.3959825422635</v>
      </c>
      <c r="BH102" s="188">
        <v>0</v>
      </c>
      <c r="BI102" s="188">
        <v>0</v>
      </c>
      <c r="BJ102" s="188">
        <v>0</v>
      </c>
      <c r="BK102" s="188">
        <v>0</v>
      </c>
      <c r="BL102" s="188">
        <v>0</v>
      </c>
      <c r="BM102" s="188">
        <v>0</v>
      </c>
      <c r="BN102" s="188">
        <v>0</v>
      </c>
      <c r="BO102" s="188">
        <v>0</v>
      </c>
      <c r="BP102" s="188">
        <v>0</v>
      </c>
      <c r="BQ102" s="188">
        <v>0</v>
      </c>
      <c r="BR102" s="188">
        <v>0</v>
      </c>
      <c r="BS102" s="188">
        <v>0</v>
      </c>
      <c r="BT102" s="188">
        <v>0</v>
      </c>
      <c r="BU102" s="188">
        <v>0</v>
      </c>
      <c r="BV102" s="188">
        <v>0</v>
      </c>
      <c r="BW102" s="188">
        <v>0</v>
      </c>
      <c r="BX102" s="188">
        <v>0</v>
      </c>
      <c r="BY102" s="188">
        <v>0</v>
      </c>
      <c r="BZ102" s="188">
        <v>0</v>
      </c>
      <c r="CA102" s="188">
        <v>0</v>
      </c>
      <c r="CB102" s="188">
        <v>0</v>
      </c>
      <c r="CC102" s="188">
        <v>0</v>
      </c>
      <c r="CD102" s="188">
        <v>0</v>
      </c>
      <c r="CE102" s="188">
        <v>0</v>
      </c>
      <c r="CF102" s="188">
        <v>0</v>
      </c>
      <c r="CG102" s="188">
        <v>0</v>
      </c>
      <c r="CH102" s="189">
        <v>0</v>
      </c>
    </row>
    <row r="103" spans="1:86" x14ac:dyDescent="0.35">
      <c r="A103" s="190"/>
      <c r="B103" s="52" t="s">
        <v>459</v>
      </c>
      <c r="C103" s="270" t="s">
        <v>374</v>
      </c>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v>578.04832315107444</v>
      </c>
      <c r="AI103" s="188">
        <v>562.53445977895308</v>
      </c>
      <c r="AJ103" s="188">
        <v>554.1156768872454</v>
      </c>
      <c r="AK103" s="188">
        <v>567.25284218008437</v>
      </c>
      <c r="AL103" s="188">
        <v>618.04052255719762</v>
      </c>
      <c r="AM103" s="188">
        <v>602.88266146305705</v>
      </c>
      <c r="AN103" s="188">
        <v>556.6479887970213</v>
      </c>
      <c r="AO103" s="188">
        <v>547.05431485274744</v>
      </c>
      <c r="AP103" s="188">
        <v>649.81023334781162</v>
      </c>
      <c r="AQ103" s="188">
        <v>617.27180139980351</v>
      </c>
      <c r="AR103" s="188">
        <v>589.42285177274118</v>
      </c>
      <c r="AS103" s="188">
        <v>555.37355706117728</v>
      </c>
      <c r="AT103" s="188">
        <v>560.99092618461725</v>
      </c>
      <c r="AU103" s="188">
        <v>579.21158421677205</v>
      </c>
      <c r="AV103" s="188">
        <v>585.5981597727183</v>
      </c>
      <c r="AW103" s="188">
        <v>603.48518993921175</v>
      </c>
      <c r="AX103" s="188">
        <v>596.41783825938069</v>
      </c>
      <c r="AY103" s="188">
        <v>596.5891300837153</v>
      </c>
      <c r="AZ103" s="188">
        <v>556.42637519232585</v>
      </c>
      <c r="BA103" s="188">
        <v>558.40738164311983</v>
      </c>
      <c r="BB103" s="188">
        <v>555.87646615628626</v>
      </c>
      <c r="BC103" s="188">
        <v>547.81629148977242</v>
      </c>
      <c r="BD103" s="188">
        <v>570.88358883915828</v>
      </c>
      <c r="BE103" s="188">
        <v>578.39678854137355</v>
      </c>
      <c r="BF103" s="188">
        <v>584.87729690214508</v>
      </c>
      <c r="BG103" s="188">
        <v>547.43106020729022</v>
      </c>
      <c r="BH103" s="188">
        <v>567.2979870499355</v>
      </c>
      <c r="BI103" s="188">
        <v>552.72413758004302</v>
      </c>
      <c r="BJ103" s="188">
        <v>552.98843115389263</v>
      </c>
      <c r="BK103" s="188">
        <v>591.88876779207067</v>
      </c>
      <c r="BL103" s="188">
        <v>712.87292304725941</v>
      </c>
      <c r="BM103" s="188">
        <v>738.14718278309124</v>
      </c>
      <c r="BN103" s="188">
        <v>722.48662225406463</v>
      </c>
      <c r="BO103" s="188">
        <v>721.84315146857512</v>
      </c>
      <c r="BP103" s="188">
        <v>740.06045271627465</v>
      </c>
      <c r="BQ103" s="188">
        <v>738.91923410213042</v>
      </c>
      <c r="BR103" s="188">
        <v>748.02669206894791</v>
      </c>
      <c r="BS103" s="188">
        <v>749.73934082819858</v>
      </c>
      <c r="BT103" s="188">
        <v>682.09068156376134</v>
      </c>
      <c r="BU103" s="188">
        <v>666.92383296235528</v>
      </c>
      <c r="BV103" s="188">
        <v>659.52932003683236</v>
      </c>
      <c r="BW103" s="188">
        <v>641.8769513666407</v>
      </c>
      <c r="BX103" s="188">
        <v>525.58402006556582</v>
      </c>
      <c r="BY103" s="188">
        <v>519.49005697171356</v>
      </c>
      <c r="BZ103" s="188">
        <v>488.38976371471983</v>
      </c>
      <c r="CA103" s="188">
        <v>501.82194145300076</v>
      </c>
      <c r="CB103" s="188">
        <v>505.48322088606733</v>
      </c>
      <c r="CC103" s="188">
        <v>490.75664054869191</v>
      </c>
      <c r="CD103" s="188">
        <v>481.75101638411741</v>
      </c>
      <c r="CE103" s="188">
        <v>461.81181007281543</v>
      </c>
      <c r="CF103" s="188">
        <v>443.30203648505449</v>
      </c>
      <c r="CG103" s="188">
        <v>430.3586386594834</v>
      </c>
      <c r="CH103" s="189">
        <v>415.68852945270572</v>
      </c>
    </row>
    <row r="104" spans="1:86" x14ac:dyDescent="0.35">
      <c r="A104" s="190"/>
      <c r="B104" s="52" t="s">
        <v>411</v>
      </c>
      <c r="C104" s="270" t="s">
        <v>374</v>
      </c>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c r="AI104" s="188"/>
      <c r="AJ104" s="188"/>
      <c r="AK104" s="188"/>
      <c r="AL104" s="188"/>
      <c r="AM104" s="188"/>
      <c r="AN104" s="188"/>
      <c r="AO104" s="188"/>
      <c r="AP104" s="188"/>
      <c r="AQ104" s="188"/>
      <c r="AR104" s="188"/>
      <c r="AS104" s="188"/>
      <c r="AT104" s="188"/>
      <c r="AU104" s="188"/>
      <c r="AV104" s="188"/>
      <c r="AW104" s="188"/>
      <c r="AX104" s="188"/>
      <c r="AY104" s="188"/>
      <c r="AZ104" s="188"/>
      <c r="BA104" s="188"/>
      <c r="BB104" s="188"/>
      <c r="BC104" s="188"/>
      <c r="BD104" s="188"/>
      <c r="BE104" s="188"/>
      <c r="BF104" s="188"/>
      <c r="BG104" s="188"/>
      <c r="BH104" s="188"/>
      <c r="BI104" s="188"/>
      <c r="BJ104" s="188"/>
      <c r="BK104" s="188"/>
      <c r="BL104" s="188">
        <v>8.4595115456850412</v>
      </c>
      <c r="BM104" s="188">
        <v>10.669920996951896</v>
      </c>
      <c r="BN104" s="188">
        <v>13.780664408034182</v>
      </c>
      <c r="BO104" s="188">
        <v>13.879386468180563</v>
      </c>
      <c r="BP104" s="188">
        <v>13.491153800213313</v>
      </c>
      <c r="BQ104" s="188">
        <v>12.94825914434754</v>
      </c>
      <c r="BR104" s="188">
        <v>51.992264106119897</v>
      </c>
      <c r="BS104" s="188">
        <v>60.249021984169296</v>
      </c>
      <c r="BT104" s="188">
        <v>55.674348652210661</v>
      </c>
      <c r="BU104" s="188">
        <v>64.765375470169474</v>
      </c>
      <c r="BV104" s="188">
        <v>53.429844698634788</v>
      </c>
      <c r="BW104" s="188">
        <v>55.675664161557307</v>
      </c>
      <c r="BX104" s="188">
        <v>50.500962151516852</v>
      </c>
      <c r="BY104" s="188">
        <v>50.440259841723218</v>
      </c>
      <c r="BZ104" s="188">
        <v>47.566317554491611</v>
      </c>
      <c r="CA104" s="188">
        <v>45.795061850040732</v>
      </c>
      <c r="CB104" s="188">
        <v>50.159558792262594</v>
      </c>
      <c r="CC104" s="188">
        <v>48.913545850943656</v>
      </c>
      <c r="CD104" s="188">
        <v>46.384724507342632</v>
      </c>
      <c r="CE104" s="188">
        <v>45.258433785419555</v>
      </c>
      <c r="CF104" s="188">
        <v>44.142448472044293</v>
      </c>
      <c r="CG104" s="188">
        <v>43.060025695101032</v>
      </c>
      <c r="CH104" s="189">
        <v>41.930065815981166</v>
      </c>
    </row>
    <row r="105" spans="1:86" ht="25.5" customHeight="1" x14ac:dyDescent="0.35">
      <c r="A105" s="190"/>
      <c r="B105" s="52" t="s">
        <v>412</v>
      </c>
      <c r="C105" s="270" t="s">
        <v>374</v>
      </c>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v>0</v>
      </c>
      <c r="AI105" s="188">
        <v>13.570430241758912</v>
      </c>
      <c r="AJ105" s="188">
        <v>67.354917251858879</v>
      </c>
      <c r="AK105" s="188">
        <v>121.72035884325838</v>
      </c>
      <c r="AL105" s="188">
        <v>187.03124528241921</v>
      </c>
      <c r="AM105" s="188">
        <v>259.12160738121889</v>
      </c>
      <c r="AN105" s="188">
        <v>317.39052946895964</v>
      </c>
      <c r="AO105" s="188">
        <v>393.71632594809307</v>
      </c>
      <c r="AP105" s="188">
        <v>498.53894114226551</v>
      </c>
      <c r="AQ105" s="188">
        <v>578.63468389873697</v>
      </c>
      <c r="AR105" s="188">
        <v>645.44064232465746</v>
      </c>
      <c r="AS105" s="188">
        <v>710.64176911088339</v>
      </c>
      <c r="AT105" s="188">
        <v>780.2027058203048</v>
      </c>
      <c r="AU105" s="188">
        <v>903.76135728554084</v>
      </c>
      <c r="AV105" s="188">
        <v>56.580436651579767</v>
      </c>
      <c r="AW105" s="188">
        <v>0</v>
      </c>
      <c r="AX105" s="188">
        <v>0</v>
      </c>
      <c r="AY105" s="188">
        <v>0</v>
      </c>
      <c r="AZ105" s="188">
        <v>0</v>
      </c>
      <c r="BA105" s="188">
        <v>0</v>
      </c>
      <c r="BB105" s="188">
        <v>0</v>
      </c>
      <c r="BC105" s="188">
        <v>0</v>
      </c>
      <c r="BD105" s="188">
        <v>0</v>
      </c>
      <c r="BE105" s="188">
        <v>0</v>
      </c>
      <c r="BF105" s="188">
        <v>0</v>
      </c>
      <c r="BG105" s="188">
        <v>0</v>
      </c>
      <c r="BH105" s="188">
        <v>0</v>
      </c>
      <c r="BI105" s="188">
        <v>0</v>
      </c>
      <c r="BJ105" s="188">
        <v>0</v>
      </c>
      <c r="BK105" s="188">
        <v>0</v>
      </c>
      <c r="BL105" s="188">
        <v>0</v>
      </c>
      <c r="BM105" s="188">
        <v>0</v>
      </c>
      <c r="BN105" s="188">
        <v>0</v>
      </c>
      <c r="BO105" s="188">
        <v>0</v>
      </c>
      <c r="BP105" s="188">
        <v>0</v>
      </c>
      <c r="BQ105" s="188">
        <v>0</v>
      </c>
      <c r="BR105" s="188">
        <v>0</v>
      </c>
      <c r="BS105" s="188">
        <v>0</v>
      </c>
      <c r="BT105" s="188">
        <v>0</v>
      </c>
      <c r="BU105" s="188">
        <v>0</v>
      </c>
      <c r="BV105" s="188">
        <v>0</v>
      </c>
      <c r="BW105" s="188">
        <v>0</v>
      </c>
      <c r="BX105" s="188">
        <v>0</v>
      </c>
      <c r="BY105" s="188">
        <v>0</v>
      </c>
      <c r="BZ105" s="188">
        <v>0</v>
      </c>
      <c r="CA105" s="188">
        <v>0</v>
      </c>
      <c r="CB105" s="188">
        <v>0</v>
      </c>
      <c r="CC105" s="188">
        <v>0</v>
      </c>
      <c r="CD105" s="188">
        <v>0</v>
      </c>
      <c r="CE105" s="188">
        <v>0</v>
      </c>
      <c r="CF105" s="188">
        <v>0</v>
      </c>
      <c r="CG105" s="188">
        <v>0</v>
      </c>
      <c r="CH105" s="189">
        <v>0</v>
      </c>
    </row>
    <row r="106" spans="1:86" x14ac:dyDescent="0.35">
      <c r="A106" s="190"/>
      <c r="B106" s="52" t="s">
        <v>507</v>
      </c>
      <c r="C106" s="187" t="s">
        <v>374</v>
      </c>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v>0</v>
      </c>
      <c r="AI106" s="188">
        <v>0</v>
      </c>
      <c r="AJ106" s="188">
        <v>0</v>
      </c>
      <c r="AK106" s="188">
        <v>0</v>
      </c>
      <c r="AL106" s="188">
        <v>0</v>
      </c>
      <c r="AM106" s="188">
        <v>0</v>
      </c>
      <c r="AN106" s="188">
        <v>0</v>
      </c>
      <c r="AO106" s="188">
        <v>0</v>
      </c>
      <c r="AP106" s="188">
        <v>0</v>
      </c>
      <c r="AQ106" s="188">
        <v>0</v>
      </c>
      <c r="AR106" s="188">
        <v>0</v>
      </c>
      <c r="AS106" s="188">
        <v>0</v>
      </c>
      <c r="AT106" s="188">
        <v>0</v>
      </c>
      <c r="AU106" s="188">
        <v>0</v>
      </c>
      <c r="AV106" s="188">
        <v>0</v>
      </c>
      <c r="AW106" s="188">
        <v>0</v>
      </c>
      <c r="AX106" s="188">
        <v>0</v>
      </c>
      <c r="AY106" s="188">
        <v>0</v>
      </c>
      <c r="AZ106" s="188">
        <v>0</v>
      </c>
      <c r="BA106" s="188">
        <v>0</v>
      </c>
      <c r="BB106" s="188">
        <v>0</v>
      </c>
      <c r="BC106" s="188">
        <v>0</v>
      </c>
      <c r="BD106" s="188">
        <v>0</v>
      </c>
      <c r="BE106" s="188">
        <v>0</v>
      </c>
      <c r="BF106" s="188">
        <v>0</v>
      </c>
      <c r="BG106" s="188">
        <v>0</v>
      </c>
      <c r="BH106" s="188">
        <v>0</v>
      </c>
      <c r="BI106" s="188">
        <v>1468.2842147487233</v>
      </c>
      <c r="BJ106" s="188">
        <v>0</v>
      </c>
      <c r="BK106" s="188">
        <v>0</v>
      </c>
      <c r="BL106" s="188">
        <v>0</v>
      </c>
      <c r="BM106" s="188">
        <v>0</v>
      </c>
      <c r="BN106" s="188">
        <v>0</v>
      </c>
      <c r="BO106" s="188">
        <v>0</v>
      </c>
      <c r="BP106" s="188">
        <v>0</v>
      </c>
      <c r="BQ106" s="188">
        <v>0</v>
      </c>
      <c r="BR106" s="188">
        <v>0</v>
      </c>
      <c r="BS106" s="188">
        <v>0</v>
      </c>
      <c r="BT106" s="188">
        <v>0</v>
      </c>
      <c r="BU106" s="188">
        <v>0</v>
      </c>
      <c r="BV106" s="188">
        <v>0</v>
      </c>
      <c r="BW106" s="188">
        <v>0</v>
      </c>
      <c r="BX106" s="188">
        <v>0</v>
      </c>
      <c r="BY106" s="188">
        <v>0</v>
      </c>
      <c r="BZ106" s="188">
        <v>0</v>
      </c>
      <c r="CA106" s="188">
        <v>0</v>
      </c>
      <c r="CB106" s="188">
        <v>0</v>
      </c>
      <c r="CC106" s="188">
        <v>0</v>
      </c>
      <c r="CD106" s="188">
        <v>0</v>
      </c>
      <c r="CE106" s="188">
        <v>0</v>
      </c>
      <c r="CF106" s="188">
        <v>0</v>
      </c>
      <c r="CG106" s="188">
        <v>0</v>
      </c>
      <c r="CH106" s="189">
        <v>0</v>
      </c>
    </row>
    <row r="107" spans="1:86" x14ac:dyDescent="0.35">
      <c r="A107" s="190"/>
      <c r="B107" s="74" t="s">
        <v>508</v>
      </c>
      <c r="C107" s="187" t="s">
        <v>374</v>
      </c>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0</v>
      </c>
      <c r="BE107" s="188">
        <v>0</v>
      </c>
      <c r="BF107" s="188">
        <v>0</v>
      </c>
      <c r="BG107" s="188">
        <v>0</v>
      </c>
      <c r="BH107" s="188">
        <v>880.62074894144894</v>
      </c>
      <c r="BI107" s="188">
        <v>424.67092398036266</v>
      </c>
      <c r="BJ107" s="188">
        <v>0</v>
      </c>
      <c r="BK107" s="188">
        <v>0</v>
      </c>
      <c r="BL107" s="188">
        <v>0</v>
      </c>
      <c r="BM107" s="188">
        <v>0</v>
      </c>
      <c r="BN107" s="188">
        <v>0</v>
      </c>
      <c r="BO107" s="188">
        <v>0</v>
      </c>
      <c r="BP107" s="188">
        <v>0</v>
      </c>
      <c r="BQ107" s="188">
        <v>0</v>
      </c>
      <c r="BR107" s="188">
        <v>0</v>
      </c>
      <c r="BS107" s="188">
        <v>0</v>
      </c>
      <c r="BT107" s="188">
        <v>0</v>
      </c>
      <c r="BU107" s="188">
        <v>0</v>
      </c>
      <c r="BV107" s="188">
        <v>0</v>
      </c>
      <c r="BW107" s="188">
        <v>0</v>
      </c>
      <c r="BX107" s="188">
        <v>0</v>
      </c>
      <c r="BY107" s="188">
        <v>0</v>
      </c>
      <c r="BZ107" s="188">
        <v>0</v>
      </c>
      <c r="CA107" s="188">
        <v>0</v>
      </c>
      <c r="CB107" s="188">
        <v>0</v>
      </c>
      <c r="CC107" s="188">
        <v>0</v>
      </c>
      <c r="CD107" s="188">
        <v>0</v>
      </c>
      <c r="CE107" s="188">
        <v>0</v>
      </c>
      <c r="CF107" s="188">
        <v>0</v>
      </c>
      <c r="CG107" s="188">
        <v>0</v>
      </c>
      <c r="CH107" s="189">
        <v>0</v>
      </c>
    </row>
    <row r="108" spans="1:86" x14ac:dyDescent="0.35">
      <c r="A108" s="190"/>
      <c r="B108" s="52" t="s">
        <v>509</v>
      </c>
      <c r="C108" s="187" t="s">
        <v>374</v>
      </c>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576.51850653394467</v>
      </c>
      <c r="BE108" s="188">
        <v>675.19130737592798</v>
      </c>
      <c r="BF108" s="188">
        <v>678.87087253019331</v>
      </c>
      <c r="BG108" s="188">
        <v>728.71336425301627</v>
      </c>
      <c r="BH108" s="188">
        <v>748.23220469295177</v>
      </c>
      <c r="BI108" s="188">
        <v>770.16747873721533</v>
      </c>
      <c r="BJ108" s="188">
        <v>791.96327315000065</v>
      </c>
      <c r="BK108" s="188">
        <v>811.63073203072327</v>
      </c>
      <c r="BL108" s="188">
        <v>809.97778548599183</v>
      </c>
      <c r="BM108" s="188">
        <v>831.74840004732778</v>
      </c>
      <c r="BN108" s="188">
        <v>861.46967906809425</v>
      </c>
      <c r="BO108" s="188">
        <v>856.66960421880617</v>
      </c>
      <c r="BP108" s="188">
        <v>854.70861809401663</v>
      </c>
      <c r="BQ108" s="188">
        <v>851.89615029527147</v>
      </c>
      <c r="BR108" s="188">
        <v>847.70196959065311</v>
      </c>
      <c r="BS108" s="188">
        <v>855.35403192224953</v>
      </c>
      <c r="BT108" s="188">
        <v>846.36760954203567</v>
      </c>
      <c r="BU108" s="188">
        <v>872.01262432821363</v>
      </c>
      <c r="BV108" s="188">
        <v>609.40130197885685</v>
      </c>
      <c r="BW108" s="188">
        <v>3.7085435117884176</v>
      </c>
      <c r="BX108" s="188">
        <v>0.36086285912129601</v>
      </c>
      <c r="BY108" s="188">
        <v>0</v>
      </c>
      <c r="BZ108" s="188">
        <v>0</v>
      </c>
      <c r="CA108" s="188">
        <v>0</v>
      </c>
      <c r="CB108" s="188">
        <v>0</v>
      </c>
      <c r="CC108" s="188">
        <v>0</v>
      </c>
      <c r="CD108" s="188">
        <v>0</v>
      </c>
      <c r="CE108" s="188">
        <v>0</v>
      </c>
      <c r="CF108" s="188">
        <v>0</v>
      </c>
      <c r="CG108" s="188">
        <v>0</v>
      </c>
      <c r="CH108" s="189">
        <v>0</v>
      </c>
    </row>
    <row r="109" spans="1:86" x14ac:dyDescent="0.35">
      <c r="A109" s="190"/>
      <c r="B109" s="74" t="s">
        <v>34</v>
      </c>
      <c r="C109" s="270" t="s">
        <v>384</v>
      </c>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v>0</v>
      </c>
      <c r="AI109" s="188">
        <v>0</v>
      </c>
      <c r="AJ109" s="188">
        <v>0</v>
      </c>
      <c r="AK109" s="188">
        <v>0</v>
      </c>
      <c r="AL109" s="188">
        <v>0</v>
      </c>
      <c r="AM109" s="188">
        <v>0</v>
      </c>
      <c r="AN109" s="188">
        <v>0</v>
      </c>
      <c r="AO109" s="188">
        <v>0</v>
      </c>
      <c r="AP109" s="188">
        <v>0</v>
      </c>
      <c r="AQ109" s="188">
        <v>0</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0</v>
      </c>
      <c r="BG109" s="188">
        <v>4133.3711289661233</v>
      </c>
      <c r="BH109" s="188">
        <v>10258.275501684328</v>
      </c>
      <c r="BI109" s="188">
        <v>10745.979863237264</v>
      </c>
      <c r="BJ109" s="188">
        <v>11150.401807204993</v>
      </c>
      <c r="BK109" s="188">
        <v>11730.342217340076</v>
      </c>
      <c r="BL109" s="188">
        <v>11824.914518304942</v>
      </c>
      <c r="BM109" s="188">
        <v>12318.841712886067</v>
      </c>
      <c r="BN109" s="188">
        <v>12281.549437974769</v>
      </c>
      <c r="BO109" s="188">
        <v>11747.626817709111</v>
      </c>
      <c r="BP109" s="188">
        <v>10771.193345190091</v>
      </c>
      <c r="BQ109" s="188">
        <v>9892.3037105943076</v>
      </c>
      <c r="BR109" s="188">
        <v>9109.6550633972092</v>
      </c>
      <c r="BS109" s="188">
        <v>8362.6016245361097</v>
      </c>
      <c r="BT109" s="188">
        <v>7641.0811279630479</v>
      </c>
      <c r="BU109" s="188">
        <v>7148.7378486068455</v>
      </c>
      <c r="BV109" s="188">
        <v>6692.837337552658</v>
      </c>
      <c r="BW109" s="188">
        <v>6420.5673153239832</v>
      </c>
      <c r="BX109" s="188">
        <v>6113.8117284011005</v>
      </c>
      <c r="BY109" s="188">
        <v>5814.7288311047378</v>
      </c>
      <c r="BZ109" s="188">
        <v>5546.2592721393294</v>
      </c>
      <c r="CA109" s="188">
        <v>5836.2018800569222</v>
      </c>
      <c r="CB109" s="188">
        <v>6184.5088280788523</v>
      </c>
      <c r="CC109" s="188">
        <v>6172.8008222198359</v>
      </c>
      <c r="CD109" s="188">
        <v>5948.7001868262387</v>
      </c>
      <c r="CE109" s="188">
        <v>5660.705461172075</v>
      </c>
      <c r="CF109" s="188">
        <v>5375.2819241113566</v>
      </c>
      <c r="CG109" s="188">
        <v>5349.0280325813528</v>
      </c>
      <c r="CH109" s="189">
        <v>5251.3066074096196</v>
      </c>
    </row>
    <row r="110" spans="1:86" ht="25.5" customHeight="1" x14ac:dyDescent="0.35">
      <c r="A110" s="190"/>
      <c r="B110" s="10" t="s">
        <v>419</v>
      </c>
      <c r="C110" s="270" t="s">
        <v>374</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v>0</v>
      </c>
      <c r="AI110" s="188">
        <v>0</v>
      </c>
      <c r="AJ110" s="188">
        <v>0</v>
      </c>
      <c r="AK110" s="188">
        <v>0</v>
      </c>
      <c r="AL110" s="188">
        <v>0</v>
      </c>
      <c r="AM110" s="188">
        <v>0</v>
      </c>
      <c r="AN110" s="188">
        <v>0</v>
      </c>
      <c r="AO110" s="188">
        <v>0</v>
      </c>
      <c r="AP110" s="188">
        <v>0</v>
      </c>
      <c r="AQ110" s="188">
        <v>0</v>
      </c>
      <c r="AR110" s="188">
        <v>0</v>
      </c>
      <c r="AS110" s="188">
        <v>0</v>
      </c>
      <c r="AT110" s="188">
        <v>0</v>
      </c>
      <c r="AU110" s="188">
        <v>0</v>
      </c>
      <c r="AV110" s="188">
        <v>0</v>
      </c>
      <c r="AW110" s="188">
        <v>0</v>
      </c>
      <c r="AX110" s="188">
        <v>0</v>
      </c>
      <c r="AY110" s="188">
        <v>0</v>
      </c>
      <c r="AZ110" s="188">
        <v>0</v>
      </c>
      <c r="BA110" s="188">
        <v>0</v>
      </c>
      <c r="BB110" s="188">
        <v>0</v>
      </c>
      <c r="BC110" s="188">
        <v>0</v>
      </c>
      <c r="BD110" s="188">
        <v>0</v>
      </c>
      <c r="BE110" s="188">
        <v>0</v>
      </c>
      <c r="BF110" s="188">
        <v>0</v>
      </c>
      <c r="BG110" s="188">
        <v>0</v>
      </c>
      <c r="BH110" s="188">
        <v>0</v>
      </c>
      <c r="BI110" s="188">
        <v>0</v>
      </c>
      <c r="BJ110" s="188">
        <v>0</v>
      </c>
      <c r="BK110" s="188">
        <v>0</v>
      </c>
      <c r="BL110" s="188">
        <v>0</v>
      </c>
      <c r="BM110" s="188">
        <v>0</v>
      </c>
      <c r="BN110" s="188">
        <v>0</v>
      </c>
      <c r="BO110" s="188">
        <v>0</v>
      </c>
      <c r="BP110" s="188">
        <v>0</v>
      </c>
      <c r="BQ110" s="188">
        <v>20.885705270322209</v>
      </c>
      <c r="BR110" s="188">
        <v>177.84430908988696</v>
      </c>
      <c r="BS110" s="188">
        <v>172.20847904592122</v>
      </c>
      <c r="BT110" s="188">
        <v>578.22783815847356</v>
      </c>
      <c r="BU110" s="188">
        <v>1212.2172619822461</v>
      </c>
      <c r="BV110" s="188">
        <v>1455.3007061106773</v>
      </c>
      <c r="BW110" s="188">
        <v>2150.5900558106905</v>
      </c>
      <c r="BX110" s="188">
        <v>2250.1253069229883</v>
      </c>
      <c r="BY110" s="188">
        <v>2675.1975336656492</v>
      </c>
      <c r="BZ110" s="188">
        <v>2996.5924839595714</v>
      </c>
      <c r="CA110" s="188">
        <v>3624.101548620316</v>
      </c>
      <c r="CB110" s="188">
        <v>4192.1225019876583</v>
      </c>
      <c r="CC110" s="188">
        <v>4665.8507935069174</v>
      </c>
      <c r="CD110" s="188">
        <v>5059.8389070379344</v>
      </c>
      <c r="CE110" s="188">
        <v>5271.3437978240336</v>
      </c>
      <c r="CF110" s="188">
        <v>5850.9474634923108</v>
      </c>
      <c r="CG110" s="188">
        <v>6776.7273299878088</v>
      </c>
      <c r="CH110" s="189">
        <v>7670.0758140487005</v>
      </c>
    </row>
    <row r="111" spans="1:86" x14ac:dyDescent="0.35">
      <c r="A111" s="190"/>
      <c r="B111" s="52" t="s">
        <v>420</v>
      </c>
      <c r="C111" s="270" t="s">
        <v>374</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v>7.2252295903806134</v>
      </c>
      <c r="AY111" s="188">
        <v>8.3641572947684235</v>
      </c>
      <c r="AZ111" s="188">
        <v>10.695622701642167</v>
      </c>
      <c r="BA111" s="188">
        <v>9.7082955538821949</v>
      </c>
      <c r="BB111" s="188">
        <v>15.991752562848239</v>
      </c>
      <c r="BC111" s="188">
        <v>20.111231138850943</v>
      </c>
      <c r="BD111" s="188">
        <v>22.405069408857155</v>
      </c>
      <c r="BE111" s="188">
        <v>26.638677480434996</v>
      </c>
      <c r="BF111" s="188">
        <v>35.7287297714647</v>
      </c>
      <c r="BG111" s="188">
        <v>34.220008026781571</v>
      </c>
      <c r="BH111" s="188">
        <v>35.467444928260207</v>
      </c>
      <c r="BI111" s="188">
        <v>41.293322954037102</v>
      </c>
      <c r="BJ111" s="188">
        <v>42.120750500197161</v>
      </c>
      <c r="BK111" s="188">
        <v>43.691480499798914</v>
      </c>
      <c r="BL111" s="188">
        <v>48.435272765570772</v>
      </c>
      <c r="BM111" s="188">
        <v>53.35497570586498</v>
      </c>
      <c r="BN111" s="188">
        <v>56.949589026759767</v>
      </c>
      <c r="BO111" s="188">
        <v>54.991766409068212</v>
      </c>
      <c r="BP111" s="188">
        <v>60.259898029522802</v>
      </c>
      <c r="BQ111" s="188">
        <v>63.862768543373868</v>
      </c>
      <c r="BR111" s="188">
        <v>62.045925112940829</v>
      </c>
      <c r="BS111" s="188">
        <v>63.357001362378334</v>
      </c>
      <c r="BT111" s="188">
        <v>56.850299686028563</v>
      </c>
      <c r="BU111" s="188">
        <v>54.722369909816599</v>
      </c>
      <c r="BV111" s="188">
        <v>58.32660875996946</v>
      </c>
      <c r="BW111" s="188">
        <v>53.006159395234619</v>
      </c>
      <c r="BX111" s="188">
        <v>40.996882544219403</v>
      </c>
      <c r="BY111" s="188">
        <v>43.890066446421422</v>
      </c>
      <c r="BZ111" s="188">
        <v>39.951894153021769</v>
      </c>
      <c r="CA111" s="188">
        <v>30.704083478116235</v>
      </c>
      <c r="CB111" s="188">
        <v>38.208721693681198</v>
      </c>
      <c r="CC111" s="188">
        <v>35.83824728018697</v>
      </c>
      <c r="CD111" s="188">
        <v>34.363154992525224</v>
      </c>
      <c r="CE111" s="188">
        <v>33.15249076467336</v>
      </c>
      <c r="CF111" s="188">
        <v>31.836587521047893</v>
      </c>
      <c r="CG111" s="188">
        <v>30.547288345617698</v>
      </c>
      <c r="CH111" s="189">
        <v>29.192127728884266</v>
      </c>
    </row>
    <row r="112" spans="1:86" x14ac:dyDescent="0.35">
      <c r="A112" s="190"/>
      <c r="B112" s="74" t="s">
        <v>422</v>
      </c>
      <c r="C112" s="270" t="s">
        <v>378</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v>0</v>
      </c>
      <c r="AI112" s="188">
        <v>0</v>
      </c>
      <c r="AJ112" s="188">
        <v>0</v>
      </c>
      <c r="AK112" s="188">
        <v>0</v>
      </c>
      <c r="AL112" s="188">
        <v>0</v>
      </c>
      <c r="AM112" s="188">
        <v>0</v>
      </c>
      <c r="AN112" s="188">
        <v>0</v>
      </c>
      <c r="AO112" s="188">
        <v>0</v>
      </c>
      <c r="AP112" s="188">
        <v>0</v>
      </c>
      <c r="AQ112" s="188">
        <v>280.81270184270682</v>
      </c>
      <c r="AR112" s="188">
        <v>8.8223651208450633</v>
      </c>
      <c r="AS112" s="188">
        <v>0</v>
      </c>
      <c r="AT112" s="188">
        <v>0</v>
      </c>
      <c r="AU112" s="188">
        <v>0</v>
      </c>
      <c r="AV112" s="188">
        <v>0</v>
      </c>
      <c r="AW112" s="188">
        <v>0</v>
      </c>
      <c r="AX112" s="188">
        <v>0</v>
      </c>
      <c r="AY112" s="188">
        <v>0</v>
      </c>
      <c r="AZ112" s="188">
        <v>0</v>
      </c>
      <c r="BA112" s="188">
        <v>0</v>
      </c>
      <c r="BB112" s="188">
        <v>0</v>
      </c>
      <c r="BC112" s="188">
        <v>0</v>
      </c>
      <c r="BD112" s="188">
        <v>0</v>
      </c>
      <c r="BE112" s="188">
        <v>0</v>
      </c>
      <c r="BF112" s="188">
        <v>0</v>
      </c>
      <c r="BG112" s="188">
        <v>0</v>
      </c>
      <c r="BH112" s="188">
        <v>0</v>
      </c>
      <c r="BI112" s="188">
        <v>0</v>
      </c>
      <c r="BJ112" s="188">
        <v>0</v>
      </c>
      <c r="BK112" s="188">
        <v>0</v>
      </c>
      <c r="BL112" s="188">
        <v>0</v>
      </c>
      <c r="BM112" s="188">
        <v>0</v>
      </c>
      <c r="BN112" s="188">
        <v>0</v>
      </c>
      <c r="BO112" s="188">
        <v>0</v>
      </c>
      <c r="BP112" s="188">
        <v>0</v>
      </c>
      <c r="BQ112" s="188">
        <v>0</v>
      </c>
      <c r="BR112" s="188">
        <v>0</v>
      </c>
      <c r="BS112" s="188">
        <v>0</v>
      </c>
      <c r="BT112" s="188">
        <v>0</v>
      </c>
      <c r="BU112" s="188">
        <v>0</v>
      </c>
      <c r="BV112" s="188">
        <v>0</v>
      </c>
      <c r="BW112" s="188">
        <v>0</v>
      </c>
      <c r="BX112" s="188">
        <v>0</v>
      </c>
      <c r="BY112" s="188">
        <v>0</v>
      </c>
      <c r="BZ112" s="188">
        <v>0</v>
      </c>
      <c r="CA112" s="188">
        <v>0</v>
      </c>
      <c r="CB112" s="188">
        <v>0</v>
      </c>
      <c r="CC112" s="188">
        <v>0</v>
      </c>
      <c r="CD112" s="188">
        <v>0</v>
      </c>
      <c r="CE112" s="188">
        <v>0</v>
      </c>
      <c r="CF112" s="188">
        <v>0</v>
      </c>
      <c r="CG112" s="188">
        <v>0</v>
      </c>
      <c r="CH112" s="189">
        <v>0</v>
      </c>
    </row>
    <row r="113" spans="1:86" s="123" customFormat="1" x14ac:dyDescent="0.35">
      <c r="A113" s="199"/>
      <c r="B113" s="74" t="s">
        <v>423</v>
      </c>
      <c r="C113" s="270" t="s">
        <v>374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v>24.932701982861865</v>
      </c>
      <c r="AI113" s="188">
        <v>29.91633714159542</v>
      </c>
      <c r="AJ113" s="188">
        <v>38.314246982265203</v>
      </c>
      <c r="AK113" s="188">
        <v>46.972384886429857</v>
      </c>
      <c r="AL113" s="188">
        <v>54.684368424107369</v>
      </c>
      <c r="AM113" s="188">
        <v>64.046113788373077</v>
      </c>
      <c r="AN113" s="188">
        <v>80.532278893144564</v>
      </c>
      <c r="AO113" s="188">
        <v>88.817947700178763</v>
      </c>
      <c r="AP113" s="188">
        <v>96.90881510754258</v>
      </c>
      <c r="AQ113" s="188">
        <v>101.08428300228448</v>
      </c>
      <c r="AR113" s="188">
        <v>108.23154735009278</v>
      </c>
      <c r="AS113" s="188">
        <v>114.90066043856345</v>
      </c>
      <c r="AT113" s="188">
        <v>135.77692748008133</v>
      </c>
      <c r="AU113" s="188">
        <v>174.74236791881066</v>
      </c>
      <c r="AV113" s="188">
        <v>202.05027696115451</v>
      </c>
      <c r="AW113" s="188">
        <v>220.64925020856171</v>
      </c>
      <c r="AX113" s="188">
        <v>224.36514575064083</v>
      </c>
      <c r="AY113" s="188">
        <v>224.96202506204057</v>
      </c>
      <c r="AZ113" s="188">
        <v>205.19723340321892</v>
      </c>
      <c r="BA113" s="188">
        <v>266.56858043051568</v>
      </c>
      <c r="BB113" s="188">
        <v>277.90695146432722</v>
      </c>
      <c r="BC113" s="188">
        <v>274.63284071317139</v>
      </c>
      <c r="BD113" s="188">
        <v>307.69745477907827</v>
      </c>
      <c r="BE113" s="188">
        <v>306.15494986975546</v>
      </c>
      <c r="BF113" s="188">
        <v>294.84588775782123</v>
      </c>
      <c r="BG113" s="188">
        <v>300.61691248917083</v>
      </c>
      <c r="BH113" s="188">
        <v>213.53395598977281</v>
      </c>
      <c r="BI113" s="188">
        <v>214.47655318037783</v>
      </c>
      <c r="BJ113" s="188">
        <v>219.42876258610133</v>
      </c>
      <c r="BK113" s="188">
        <v>319.65225342390681</v>
      </c>
      <c r="BL113" s="188">
        <v>269.453628355033</v>
      </c>
      <c r="BM113" s="188">
        <v>277.68691561713155</v>
      </c>
      <c r="BN113" s="188">
        <v>253.29272516185182</v>
      </c>
      <c r="BO113" s="188">
        <v>247.03154650694876</v>
      </c>
      <c r="BP113" s="188">
        <v>228.68798515780816</v>
      </c>
      <c r="BQ113" s="188">
        <v>203.24640044021672</v>
      </c>
      <c r="BR113" s="188">
        <v>191.59554069691043</v>
      </c>
      <c r="BS113" s="188">
        <v>176.36410119168301</v>
      </c>
      <c r="BT113" s="188">
        <v>162.25720265909752</v>
      </c>
      <c r="BU113" s="188">
        <v>139.81735501133207</v>
      </c>
      <c r="BV113" s="188">
        <v>124.94731466379002</v>
      </c>
      <c r="BW113" s="188">
        <v>112.58256656586873</v>
      </c>
      <c r="BX113" s="188">
        <v>86.678824704395282</v>
      </c>
      <c r="BY113" s="188">
        <v>74.885440231671296</v>
      </c>
      <c r="BZ113" s="188">
        <v>65.492474839504027</v>
      </c>
      <c r="CA113" s="188">
        <v>60.136053139133985</v>
      </c>
      <c r="CB113" s="188">
        <v>55.28428397244739</v>
      </c>
      <c r="CC113" s="188">
        <v>46.893809682707023</v>
      </c>
      <c r="CD113" s="188">
        <v>41.187797168567648</v>
      </c>
      <c r="CE113" s="188">
        <v>34.992156053051488</v>
      </c>
      <c r="CF113" s="188">
        <v>28.289464983788957</v>
      </c>
      <c r="CG113" s="188">
        <v>21.674291770558945</v>
      </c>
      <c r="CH113" s="189">
        <v>15.084677425830703</v>
      </c>
    </row>
    <row r="114" spans="1:86" s="123" customFormat="1" x14ac:dyDescent="0.35">
      <c r="A114" s="199"/>
      <c r="B114" s="52" t="s">
        <v>523</v>
      </c>
      <c r="C114" s="270" t="s">
        <v>384</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v>0</v>
      </c>
      <c r="AI114" s="188">
        <v>0</v>
      </c>
      <c r="AJ114" s="188">
        <v>0</v>
      </c>
      <c r="AK114" s="188">
        <v>0</v>
      </c>
      <c r="AL114" s="188">
        <v>0</v>
      </c>
      <c r="AM114" s="188">
        <v>0</v>
      </c>
      <c r="AN114" s="188">
        <v>0</v>
      </c>
      <c r="AO114" s="188">
        <v>0</v>
      </c>
      <c r="AP114" s="188">
        <v>0</v>
      </c>
      <c r="AQ114" s="188">
        <v>15.605449383004593</v>
      </c>
      <c r="AR114" s="188">
        <v>76.649380387884648</v>
      </c>
      <c r="AS114" s="188">
        <v>61.336830042715775</v>
      </c>
      <c r="AT114" s="188">
        <v>66.698801533246098</v>
      </c>
      <c r="AU114" s="188">
        <v>85.312593889114751</v>
      </c>
      <c r="AV114" s="188">
        <v>85.658279339710859</v>
      </c>
      <c r="AW114" s="188">
        <v>85.41304381077822</v>
      </c>
      <c r="AX114" s="188">
        <v>62.909867130591984</v>
      </c>
      <c r="AY114" s="188">
        <v>104.53689744098031</v>
      </c>
      <c r="AZ114" s="188">
        <v>80.148583454958697</v>
      </c>
      <c r="BA114" s="188">
        <v>42.41393467268847</v>
      </c>
      <c r="BB114" s="188">
        <v>42.597257351919787</v>
      </c>
      <c r="BC114" s="188">
        <v>42.293210926780873</v>
      </c>
      <c r="BD114" s="188">
        <v>67.295053939328881</v>
      </c>
      <c r="BE114" s="188">
        <v>51.782245011172513</v>
      </c>
      <c r="BF114" s="188">
        <v>52.854977553058376</v>
      </c>
      <c r="BG114" s="188">
        <v>53.765645766352243</v>
      </c>
      <c r="BH114" s="188">
        <v>55.943863519679397</v>
      </c>
      <c r="BI114" s="188">
        <v>68.330368321573459</v>
      </c>
      <c r="BJ114" s="188">
        <v>0</v>
      </c>
      <c r="BK114" s="188">
        <v>0</v>
      </c>
      <c r="BL114" s="188">
        <v>0</v>
      </c>
      <c r="BM114" s="188">
        <v>0</v>
      </c>
      <c r="BN114" s="188">
        <v>0</v>
      </c>
      <c r="BO114" s="188">
        <v>0</v>
      </c>
      <c r="BP114" s="188">
        <v>0</v>
      </c>
      <c r="BQ114" s="188">
        <v>0</v>
      </c>
      <c r="BR114" s="188">
        <v>0</v>
      </c>
      <c r="BS114" s="188">
        <v>0</v>
      </c>
      <c r="BT114" s="188">
        <v>0</v>
      </c>
      <c r="BU114" s="188">
        <v>0</v>
      </c>
      <c r="BV114" s="188">
        <v>0</v>
      </c>
      <c r="BW114" s="188">
        <v>0</v>
      </c>
      <c r="BX114" s="188">
        <v>0</v>
      </c>
      <c r="BY114" s="188">
        <v>0</v>
      </c>
      <c r="BZ114" s="188">
        <v>0</v>
      </c>
      <c r="CA114" s="188">
        <v>0</v>
      </c>
      <c r="CB114" s="188">
        <v>0</v>
      </c>
      <c r="CC114" s="188">
        <v>0</v>
      </c>
      <c r="CD114" s="188">
        <v>0</v>
      </c>
      <c r="CE114" s="188">
        <v>0</v>
      </c>
      <c r="CF114" s="188">
        <v>0</v>
      </c>
      <c r="CG114" s="188">
        <v>0</v>
      </c>
      <c r="CH114" s="189">
        <v>0</v>
      </c>
    </row>
    <row r="115" spans="1:86" x14ac:dyDescent="0.35">
      <c r="A115" s="190"/>
      <c r="B115" s="74" t="s">
        <v>425</v>
      </c>
      <c r="C115" s="270" t="s">
        <v>384</v>
      </c>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v>0</v>
      </c>
      <c r="AI115" s="188">
        <v>0</v>
      </c>
      <c r="AJ115" s="188">
        <v>0</v>
      </c>
      <c r="AK115" s="188">
        <v>0</v>
      </c>
      <c r="AL115" s="188">
        <v>0</v>
      </c>
      <c r="AM115" s="188">
        <v>0</v>
      </c>
      <c r="AN115" s="188">
        <v>0</v>
      </c>
      <c r="AO115" s="188">
        <v>0</v>
      </c>
      <c r="AP115" s="188">
        <v>0</v>
      </c>
      <c r="AQ115" s="188">
        <v>0</v>
      </c>
      <c r="AR115" s="188">
        <v>0</v>
      </c>
      <c r="AS115" s="188">
        <v>0</v>
      </c>
      <c r="AT115" s="188">
        <v>0</v>
      </c>
      <c r="AU115" s="188">
        <v>0</v>
      </c>
      <c r="AV115" s="188">
        <v>0</v>
      </c>
      <c r="AW115" s="188">
        <v>0</v>
      </c>
      <c r="AX115" s="188">
        <v>0</v>
      </c>
      <c r="AY115" s="188">
        <v>0</v>
      </c>
      <c r="AZ115" s="188">
        <v>0</v>
      </c>
      <c r="BA115" s="188">
        <v>0</v>
      </c>
      <c r="BB115" s="188">
        <v>0</v>
      </c>
      <c r="BC115" s="188">
        <v>0</v>
      </c>
      <c r="BD115" s="188">
        <v>0</v>
      </c>
      <c r="BE115" s="188">
        <v>0</v>
      </c>
      <c r="BF115" s="188">
        <v>0</v>
      </c>
      <c r="BG115" s="188">
        <v>0</v>
      </c>
      <c r="BH115" s="188">
        <v>0</v>
      </c>
      <c r="BI115" s="188">
        <v>0</v>
      </c>
      <c r="BJ115" s="188">
        <v>32.38908874752407</v>
      </c>
      <c r="BK115" s="188">
        <v>27.908527080406415</v>
      </c>
      <c r="BL115" s="188">
        <v>22.784381833219602</v>
      </c>
      <c r="BM115" s="188">
        <v>23.254150970379154</v>
      </c>
      <c r="BN115" s="188">
        <v>23.028711616219155</v>
      </c>
      <c r="BO115" s="188">
        <v>14.398192535909898</v>
      </c>
      <c r="BP115" s="188">
        <v>11.535623612776286</v>
      </c>
      <c r="BQ115" s="188">
        <v>0.78968459626160492</v>
      </c>
      <c r="BR115" s="188">
        <v>0</v>
      </c>
      <c r="BS115" s="188">
        <v>0</v>
      </c>
      <c r="BT115" s="188">
        <v>0</v>
      </c>
      <c r="BU115" s="188">
        <v>0</v>
      </c>
      <c r="BV115" s="188">
        <v>0</v>
      </c>
      <c r="BW115" s="188">
        <v>0</v>
      </c>
      <c r="BX115" s="188">
        <v>0</v>
      </c>
      <c r="BY115" s="188">
        <v>0</v>
      </c>
      <c r="BZ115" s="188">
        <v>0</v>
      </c>
      <c r="CA115" s="188">
        <v>0</v>
      </c>
      <c r="CB115" s="188">
        <v>0</v>
      </c>
      <c r="CC115" s="188">
        <v>0</v>
      </c>
      <c r="CD115" s="188">
        <v>0</v>
      </c>
      <c r="CE115" s="188">
        <v>0</v>
      </c>
      <c r="CF115" s="188">
        <v>0</v>
      </c>
      <c r="CG115" s="188">
        <v>0</v>
      </c>
      <c r="CH115" s="189">
        <v>0</v>
      </c>
    </row>
    <row r="116" spans="1:86" ht="25.5" customHeight="1" x14ac:dyDescent="0.35">
      <c r="A116" s="190"/>
      <c r="B116" s="74" t="s">
        <v>36</v>
      </c>
      <c r="C116" s="270"/>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v>48068.031727356756</v>
      </c>
      <c r="AI116" s="188">
        <v>47972.26978217686</v>
      </c>
      <c r="AJ116" s="188">
        <v>48075.040391859089</v>
      </c>
      <c r="AK116" s="188">
        <v>50085.508441122132</v>
      </c>
      <c r="AL116" s="188">
        <v>52108.291727074946</v>
      </c>
      <c r="AM116" s="188">
        <v>53639.998516653519</v>
      </c>
      <c r="AN116" s="188">
        <v>52935.079090597377</v>
      </c>
      <c r="AO116" s="188">
        <v>54523.565278823677</v>
      </c>
      <c r="AP116" s="188">
        <v>56150.097475950832</v>
      </c>
      <c r="AQ116" s="188">
        <v>55649.528331549605</v>
      </c>
      <c r="AR116" s="188">
        <v>53742.033842267359</v>
      </c>
      <c r="AS116" s="188">
        <v>53483.746463627205</v>
      </c>
      <c r="AT116" s="188">
        <v>54111.112739635908</v>
      </c>
      <c r="AU116" s="188">
        <v>57426.295699392038</v>
      </c>
      <c r="AV116" s="188">
        <v>58434.437110250132</v>
      </c>
      <c r="AW116" s="188">
        <v>59957.577088274069</v>
      </c>
      <c r="AX116" s="188">
        <v>60149.99662937125</v>
      </c>
      <c r="AY116" s="188">
        <v>60773.911048977665</v>
      </c>
      <c r="AZ116" s="188">
        <v>62755.529561282776</v>
      </c>
      <c r="BA116" s="188">
        <v>65645.825341793316</v>
      </c>
      <c r="BB116" s="188">
        <v>68624.549742185045</v>
      </c>
      <c r="BC116" s="188">
        <v>71973.262163218998</v>
      </c>
      <c r="BD116" s="188">
        <v>73116.548247837156</v>
      </c>
      <c r="BE116" s="188">
        <v>77555.979058134355</v>
      </c>
      <c r="BF116" s="188">
        <v>80426.703304564697</v>
      </c>
      <c r="BG116" s="188">
        <v>82285.757132911007</v>
      </c>
      <c r="BH116" s="188">
        <v>83847.69019971737</v>
      </c>
      <c r="BI116" s="188">
        <v>85988.341559561261</v>
      </c>
      <c r="BJ116" s="188">
        <v>87117.318422428245</v>
      </c>
      <c r="BK116" s="188">
        <v>91703.931154992737</v>
      </c>
      <c r="BL116" s="188">
        <v>94534.540154228132</v>
      </c>
      <c r="BM116" s="188">
        <v>101376.66773348955</v>
      </c>
      <c r="BN116" s="188">
        <v>104060.59446706947</v>
      </c>
      <c r="BO116" s="188">
        <v>108181.33041913804</v>
      </c>
      <c r="BP116" s="188">
        <v>114452.47400959702</v>
      </c>
      <c r="BQ116" s="188">
        <v>116757.7914450221</v>
      </c>
      <c r="BR116" s="188">
        <v>119847.90091591002</v>
      </c>
      <c r="BS116" s="188">
        <v>122945.21519690726</v>
      </c>
      <c r="BT116" s="188">
        <v>123512.81625162977</v>
      </c>
      <c r="BU116" s="188">
        <v>124925.25650524374</v>
      </c>
      <c r="BV116" s="188">
        <v>125973.36620223614</v>
      </c>
      <c r="BW116" s="188">
        <v>125353.46277848704</v>
      </c>
      <c r="BX116" s="188">
        <v>123018.21806670364</v>
      </c>
      <c r="BY116" s="188">
        <v>125921.26959368182</v>
      </c>
      <c r="BZ116" s="188">
        <v>124216.43769779985</v>
      </c>
      <c r="CA116" s="188">
        <v>132483.96936619637</v>
      </c>
      <c r="CB116" s="188">
        <v>140604.20283351481</v>
      </c>
      <c r="CC116" s="188">
        <v>146136.23951638548</v>
      </c>
      <c r="CD116" s="188">
        <v>150695.94524545694</v>
      </c>
      <c r="CE116" s="188">
        <v>151950.6084052212</v>
      </c>
      <c r="CF116" s="188">
        <v>153883.90572397056</v>
      </c>
      <c r="CG116" s="188">
        <v>158672.14725022268</v>
      </c>
      <c r="CH116" s="189">
        <v>163291.67454967371</v>
      </c>
    </row>
    <row r="117" spans="1:86" x14ac:dyDescent="0.35">
      <c r="A117" s="190"/>
      <c r="B117" s="72" t="s">
        <v>381</v>
      </c>
      <c r="C117" s="270" t="s">
        <v>378</v>
      </c>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v>47833.677112267527</v>
      </c>
      <c r="AI117" s="188">
        <v>47777.172435570625</v>
      </c>
      <c r="AJ117" s="188">
        <v>47902.108591888369</v>
      </c>
      <c r="AK117" s="188">
        <v>49924.938377069215</v>
      </c>
      <c r="AL117" s="188">
        <v>51954.907985145226</v>
      </c>
      <c r="AM117" s="188">
        <v>53489.920726344884</v>
      </c>
      <c r="AN117" s="188">
        <v>52800.208241669876</v>
      </c>
      <c r="AO117" s="188">
        <v>54389.101147910485</v>
      </c>
      <c r="AP117" s="188">
        <v>56033.488765641872</v>
      </c>
      <c r="AQ117" s="188">
        <v>55538.875815092077</v>
      </c>
      <c r="AR117" s="188">
        <v>53641.298828133105</v>
      </c>
      <c r="AS117" s="188">
        <v>53394.555875421305</v>
      </c>
      <c r="AT117" s="188">
        <v>54025.836348995304</v>
      </c>
      <c r="AU117" s="188">
        <v>57345.83245294504</v>
      </c>
      <c r="AV117" s="188">
        <v>58356.728443671593</v>
      </c>
      <c r="AW117" s="188">
        <v>59880.735094680524</v>
      </c>
      <c r="AX117" s="188">
        <v>60077.480989837597</v>
      </c>
      <c r="AY117" s="188">
        <v>60701.434159327451</v>
      </c>
      <c r="AZ117" s="188">
        <v>62697.279765605548</v>
      </c>
      <c r="BA117" s="188">
        <v>65588.668167063661</v>
      </c>
      <c r="BB117" s="188">
        <v>68569.076933742137</v>
      </c>
      <c r="BC117" s="188">
        <v>71920.567044007592</v>
      </c>
      <c r="BD117" s="188">
        <v>73064.571510373164</v>
      </c>
      <c r="BE117" s="188">
        <v>77503.065995780416</v>
      </c>
      <c r="BF117" s="188">
        <v>80374.391730488074</v>
      </c>
      <c r="BG117" s="188">
        <v>82233.211454332311</v>
      </c>
      <c r="BH117" s="188">
        <v>83795.653292617746</v>
      </c>
      <c r="BI117" s="188">
        <v>85937.301581341235</v>
      </c>
      <c r="BJ117" s="188">
        <v>87061.977976559851</v>
      </c>
      <c r="BK117" s="188">
        <v>91640.887072868572</v>
      </c>
      <c r="BL117" s="188">
        <v>94465.440582765164</v>
      </c>
      <c r="BM117" s="188">
        <v>101304.40918457082</v>
      </c>
      <c r="BN117" s="188">
        <v>103974.02238779467</v>
      </c>
      <c r="BO117" s="188">
        <v>108090.04969858925</v>
      </c>
      <c r="BP117" s="188">
        <v>114344.88312178144</v>
      </c>
      <c r="BQ117" s="188">
        <v>116623.4130296946</v>
      </c>
      <c r="BR117" s="188">
        <v>119725.84029420232</v>
      </c>
      <c r="BS117" s="188">
        <v>122817.41720529395</v>
      </c>
      <c r="BT117" s="188">
        <v>123378.9226258643</v>
      </c>
      <c r="BU117" s="188">
        <v>124785.91915340174</v>
      </c>
      <c r="BV117" s="188">
        <v>125826.06289153853</v>
      </c>
      <c r="BW117" s="188">
        <v>125202.91872396739</v>
      </c>
      <c r="BX117" s="188">
        <v>122857.73936623658</v>
      </c>
      <c r="BY117" s="188">
        <v>125730.73180952721</v>
      </c>
      <c r="BZ117" s="188">
        <v>124016.51840167749</v>
      </c>
      <c r="CA117" s="188">
        <v>132246.72966485922</v>
      </c>
      <c r="CB117" s="188">
        <v>140370.11122008413</v>
      </c>
      <c r="CC117" s="188">
        <v>145903.68870530231</v>
      </c>
      <c r="CD117" s="188">
        <v>150459.33088410218</v>
      </c>
      <c r="CE117" s="188">
        <v>151706.78072729669</v>
      </c>
      <c r="CF117" s="188">
        <v>153633.63447939517</v>
      </c>
      <c r="CG117" s="188">
        <v>158422.44481087563</v>
      </c>
      <c r="CH117" s="189">
        <v>163045.9573733705</v>
      </c>
    </row>
    <row r="118" spans="1:86" x14ac:dyDescent="0.35">
      <c r="A118" s="190"/>
      <c r="B118" s="236" t="s">
        <v>489</v>
      </c>
      <c r="C118" s="270"/>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v>47833.677112267527</v>
      </c>
      <c r="AI118" s="188">
        <v>47771.753064831566</v>
      </c>
      <c r="AJ118" s="188">
        <v>47865.701897157698</v>
      </c>
      <c r="AK118" s="188">
        <v>49846.711935607535</v>
      </c>
      <c r="AL118" s="188">
        <v>51801.524243215506</v>
      </c>
      <c r="AM118" s="188">
        <v>53270.294691746873</v>
      </c>
      <c r="AN118" s="188">
        <v>52499.342501754676</v>
      </c>
      <c r="AO118" s="188">
        <v>53926.675722087079</v>
      </c>
      <c r="AP118" s="188">
        <v>55342.998166514277</v>
      </c>
      <c r="AQ118" s="188">
        <v>54667.986843177605</v>
      </c>
      <c r="AR118" s="188">
        <v>52580.342501756393</v>
      </c>
      <c r="AS118" s="188">
        <v>52037.320356413678</v>
      </c>
      <c r="AT118" s="188">
        <v>52296.809867373369</v>
      </c>
      <c r="AU118" s="188">
        <v>54894.141580442258</v>
      </c>
      <c r="AV118" s="188">
        <v>55425.119721633921</v>
      </c>
      <c r="AW118" s="188">
        <v>56402.486482826738</v>
      </c>
      <c r="AX118" s="188">
        <v>56136.397267130887</v>
      </c>
      <c r="AY118" s="188">
        <v>56199.591163300065</v>
      </c>
      <c r="AZ118" s="188">
        <v>57297.26405627004</v>
      </c>
      <c r="BA118" s="188">
        <v>59401.247149203016</v>
      </c>
      <c r="BB118" s="188">
        <v>61513.783789995949</v>
      </c>
      <c r="BC118" s="188">
        <v>63548.79727838398</v>
      </c>
      <c r="BD118" s="188">
        <v>62060.882540490718</v>
      </c>
      <c r="BE118" s="188">
        <v>65529.187517263264</v>
      </c>
      <c r="BF118" s="188">
        <v>67586.609743359077</v>
      </c>
      <c r="BG118" s="188">
        <v>68129.109520401835</v>
      </c>
      <c r="BH118" s="188">
        <v>68770.251640442511</v>
      </c>
      <c r="BI118" s="188">
        <v>69864.86042490082</v>
      </c>
      <c r="BJ118" s="188">
        <v>70015.848121977688</v>
      </c>
      <c r="BK118" s="188">
        <v>72885.187265118089</v>
      </c>
      <c r="BL118" s="188">
        <v>74178.156228699008</v>
      </c>
      <c r="BM118" s="188">
        <v>78573.772616746268</v>
      </c>
      <c r="BN118" s="188">
        <v>80610.06841996673</v>
      </c>
      <c r="BO118" s="188">
        <v>83685.962587426635</v>
      </c>
      <c r="BP118" s="188">
        <v>87702.296747850065</v>
      </c>
      <c r="BQ118" s="188">
        <v>89196.173714377132</v>
      </c>
      <c r="BR118" s="188">
        <v>91240.240439923262</v>
      </c>
      <c r="BS118" s="188">
        <v>93676.285123679161</v>
      </c>
      <c r="BT118" s="188">
        <v>92973.374502398859</v>
      </c>
      <c r="BU118" s="188">
        <v>90875.900884449118</v>
      </c>
      <c r="BV118" s="188">
        <v>87990.504470060652</v>
      </c>
      <c r="BW118" s="188">
        <v>84722.846413008709</v>
      </c>
      <c r="BX118" s="188">
        <v>81011.715367157507</v>
      </c>
      <c r="BY118" s="188">
        <v>78070.733655051459</v>
      </c>
      <c r="BZ118" s="188">
        <v>71906.151382884098</v>
      </c>
      <c r="CA118" s="188">
        <v>70261.299446725243</v>
      </c>
      <c r="CB118" s="188">
        <v>68621.688510382795</v>
      </c>
      <c r="CC118" s="188">
        <v>66762.576518775662</v>
      </c>
      <c r="CD118" s="188">
        <v>64642.469510593342</v>
      </c>
      <c r="CE118" s="188">
        <v>62031.949880812455</v>
      </c>
      <c r="CF118" s="188">
        <v>58641.272851193775</v>
      </c>
      <c r="CG118" s="188">
        <v>55438.75803036576</v>
      </c>
      <c r="CH118" s="189">
        <v>52113.078767572864</v>
      </c>
    </row>
    <row r="119" spans="1:86" x14ac:dyDescent="0.35">
      <c r="A119" s="190"/>
      <c r="B119" s="236" t="s">
        <v>510</v>
      </c>
      <c r="C119" s="270"/>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v>0</v>
      </c>
      <c r="AI119" s="188">
        <v>5.4193707390620034</v>
      </c>
      <c r="AJ119" s="188">
        <v>36.406694730677081</v>
      </c>
      <c r="AK119" s="188">
        <v>78.226441461678633</v>
      </c>
      <c r="AL119" s="188">
        <v>153.38374192972242</v>
      </c>
      <c r="AM119" s="188">
        <v>219.62603459800815</v>
      </c>
      <c r="AN119" s="188">
        <v>300.86573991520038</v>
      </c>
      <c r="AO119" s="188">
        <v>462.42542582340678</v>
      </c>
      <c r="AP119" s="188">
        <v>690.49059912758696</v>
      </c>
      <c r="AQ119" s="188">
        <v>870.88897191447927</v>
      </c>
      <c r="AR119" s="188">
        <v>1060.9563263767202</v>
      </c>
      <c r="AS119" s="188">
        <v>1357.2355190076339</v>
      </c>
      <c r="AT119" s="188">
        <v>1729.0264816219353</v>
      </c>
      <c r="AU119" s="188">
        <v>2451.6908725027774</v>
      </c>
      <c r="AV119" s="188">
        <v>2931.6087220376721</v>
      </c>
      <c r="AW119" s="188">
        <v>3478.2486118537831</v>
      </c>
      <c r="AX119" s="188">
        <v>3941.0837227067136</v>
      </c>
      <c r="AY119" s="188">
        <v>4501.8429960273797</v>
      </c>
      <c r="AZ119" s="188">
        <v>5400.015709335511</v>
      </c>
      <c r="BA119" s="188">
        <v>6187.4210178606536</v>
      </c>
      <c r="BB119" s="188">
        <v>7055.2931437461875</v>
      </c>
      <c r="BC119" s="188">
        <v>8371.7697656236141</v>
      </c>
      <c r="BD119" s="188">
        <v>8928.4912322531673</v>
      </c>
      <c r="BE119" s="188">
        <v>9856.527945805341</v>
      </c>
      <c r="BF119" s="188">
        <v>10638.91817853348</v>
      </c>
      <c r="BG119" s="188">
        <v>11763.347746942545</v>
      </c>
      <c r="BH119" s="188">
        <v>12650.12452380496</v>
      </c>
      <c r="BI119" s="188">
        <v>13647.348112232061</v>
      </c>
      <c r="BJ119" s="188">
        <v>14532.656035306658</v>
      </c>
      <c r="BK119" s="188">
        <v>15963.229256005046</v>
      </c>
      <c r="BL119" s="188">
        <v>17149.484427221185</v>
      </c>
      <c r="BM119" s="188">
        <v>19240.364938893341</v>
      </c>
      <c r="BN119" s="188">
        <v>19481.949942273113</v>
      </c>
      <c r="BO119" s="188">
        <v>20668.108609568746</v>
      </c>
      <c r="BP119" s="188">
        <v>22610.964850285796</v>
      </c>
      <c r="BQ119" s="188">
        <v>23410.032428715822</v>
      </c>
      <c r="BR119" s="188">
        <v>24426.688633091639</v>
      </c>
      <c r="BS119" s="188">
        <v>25072.20977034574</v>
      </c>
      <c r="BT119" s="188">
        <v>24458.092766572412</v>
      </c>
      <c r="BU119" s="188">
        <v>23951.797470182308</v>
      </c>
      <c r="BV119" s="188">
        <v>23717.422577085552</v>
      </c>
      <c r="BW119" s="188">
        <v>23278.37406171166</v>
      </c>
      <c r="BX119" s="188">
        <v>21531.226519551194</v>
      </c>
      <c r="BY119" s="188">
        <v>20906.832424368942</v>
      </c>
      <c r="BZ119" s="188">
        <v>19382.639663814083</v>
      </c>
      <c r="CA119" s="188">
        <v>20484.239356219823</v>
      </c>
      <c r="CB119" s="188">
        <v>20486.111017093725</v>
      </c>
      <c r="CC119" s="188">
        <v>19563.947575968286</v>
      </c>
      <c r="CD119" s="188">
        <v>19109.860444169539</v>
      </c>
      <c r="CE119" s="188">
        <v>18279.588821609446</v>
      </c>
      <c r="CF119" s="188">
        <v>17304.807627309765</v>
      </c>
      <c r="CG119" s="188">
        <v>16388.462067623899</v>
      </c>
      <c r="CH119" s="189">
        <v>15413.274606173725</v>
      </c>
    </row>
    <row r="120" spans="1:86" x14ac:dyDescent="0.35">
      <c r="A120" s="190"/>
      <c r="B120" s="236" t="s">
        <v>511</v>
      </c>
      <c r="C120" s="270"/>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2075.1977376292634</v>
      </c>
      <c r="BE120" s="188">
        <v>2117.3505327118128</v>
      </c>
      <c r="BF120" s="188">
        <v>2148.863808595519</v>
      </c>
      <c r="BG120" s="188">
        <v>2340.7541869879292</v>
      </c>
      <c r="BH120" s="188">
        <v>2375.2771283702832</v>
      </c>
      <c r="BI120" s="188">
        <v>2425.0930442083386</v>
      </c>
      <c r="BJ120" s="188">
        <v>2446.9060029679636</v>
      </c>
      <c r="BK120" s="188">
        <v>2539.8587703410067</v>
      </c>
      <c r="BL120" s="188">
        <v>2603.6109651587972</v>
      </c>
      <c r="BM120" s="188">
        <v>2733.3343838129576</v>
      </c>
      <c r="BN120" s="188">
        <v>2743.9831475070214</v>
      </c>
      <c r="BO120" s="188">
        <v>2813.5958278078974</v>
      </c>
      <c r="BP120" s="188">
        <v>2951.1140012695623</v>
      </c>
      <c r="BQ120" s="188">
        <v>2979.0226977702127</v>
      </c>
      <c r="BR120" s="188">
        <v>3026.6076378999014</v>
      </c>
      <c r="BS120" s="188">
        <v>3036.6377933281374</v>
      </c>
      <c r="BT120" s="188">
        <v>2909.7281765729213</v>
      </c>
      <c r="BU120" s="188">
        <v>2793.9920697972766</v>
      </c>
      <c r="BV120" s="188">
        <v>2697.4668839416845</v>
      </c>
      <c r="BW120" s="188">
        <v>2590.8600537378352</v>
      </c>
      <c r="BX120" s="188">
        <v>2348.7588024684896</v>
      </c>
      <c r="BY120" s="188">
        <v>2249.6013383366644</v>
      </c>
      <c r="BZ120" s="188">
        <v>2039.7712891038777</v>
      </c>
      <c r="CA120" s="188">
        <v>2031.8573245176656</v>
      </c>
      <c r="CB120" s="188">
        <v>1955.0642870209963</v>
      </c>
      <c r="CC120" s="188">
        <v>1848.0230885303472</v>
      </c>
      <c r="CD120" s="188">
        <v>1769.2101356337025</v>
      </c>
      <c r="CE120" s="188">
        <v>1672.9347179971351</v>
      </c>
      <c r="CF120" s="188">
        <v>1566.8729439550086</v>
      </c>
      <c r="CG120" s="188">
        <v>1468.0166450386573</v>
      </c>
      <c r="CH120" s="189">
        <v>1365.5520407967367</v>
      </c>
    </row>
    <row r="121" spans="1:86" x14ac:dyDescent="0.35">
      <c r="A121" s="190"/>
      <c r="B121" s="236" t="s">
        <v>512</v>
      </c>
      <c r="C121" s="270"/>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v>0</v>
      </c>
      <c r="AI121" s="188">
        <v>0</v>
      </c>
      <c r="AJ121" s="188">
        <v>0</v>
      </c>
      <c r="AK121" s="188">
        <v>0</v>
      </c>
      <c r="AL121" s="188">
        <v>0</v>
      </c>
      <c r="AM121" s="188">
        <v>0</v>
      </c>
      <c r="AN121" s="188">
        <v>0</v>
      </c>
      <c r="AO121" s="188">
        <v>0</v>
      </c>
      <c r="AP121" s="188">
        <v>0</v>
      </c>
      <c r="AQ121" s="188">
        <v>0</v>
      </c>
      <c r="AR121" s="188">
        <v>0</v>
      </c>
      <c r="AS121" s="188">
        <v>0</v>
      </c>
      <c r="AT121" s="188">
        <v>0</v>
      </c>
      <c r="AU121" s="188">
        <v>0</v>
      </c>
      <c r="AV121" s="188">
        <v>0</v>
      </c>
      <c r="AW121" s="188">
        <v>0</v>
      </c>
      <c r="AX121" s="188">
        <v>0</v>
      </c>
      <c r="AY121" s="188">
        <v>0</v>
      </c>
      <c r="AZ121" s="188">
        <v>0</v>
      </c>
      <c r="BA121" s="188">
        <v>0</v>
      </c>
      <c r="BB121" s="188">
        <v>0</v>
      </c>
      <c r="BC121" s="188">
        <v>0</v>
      </c>
      <c r="BD121" s="188">
        <v>0</v>
      </c>
      <c r="BE121" s="188">
        <v>0</v>
      </c>
      <c r="BF121" s="188">
        <v>0</v>
      </c>
      <c r="BG121" s="188">
        <v>0</v>
      </c>
      <c r="BH121" s="188">
        <v>0</v>
      </c>
      <c r="BI121" s="188">
        <v>0</v>
      </c>
      <c r="BJ121" s="188">
        <v>66.56781630755242</v>
      </c>
      <c r="BK121" s="188">
        <v>252.61178140443215</v>
      </c>
      <c r="BL121" s="188">
        <v>534.1889616861697</v>
      </c>
      <c r="BM121" s="188">
        <v>756.93724511823837</v>
      </c>
      <c r="BN121" s="188">
        <v>1138.0208780478072</v>
      </c>
      <c r="BO121" s="188">
        <v>922.38267378599255</v>
      </c>
      <c r="BP121" s="188">
        <v>1080.5075223760257</v>
      </c>
      <c r="BQ121" s="188">
        <v>1038.184188831425</v>
      </c>
      <c r="BR121" s="188">
        <v>1032.3035832875146</v>
      </c>
      <c r="BS121" s="188">
        <v>1032.2845179409208</v>
      </c>
      <c r="BT121" s="188">
        <v>1137.3019967087196</v>
      </c>
      <c r="BU121" s="188">
        <v>1030.556896498784</v>
      </c>
      <c r="BV121" s="188">
        <v>984.08329360232926</v>
      </c>
      <c r="BW121" s="188">
        <v>826.17942658859545</v>
      </c>
      <c r="BX121" s="188">
        <v>629.72394083144388</v>
      </c>
      <c r="BY121" s="188">
        <v>396.50944789448147</v>
      </c>
      <c r="BZ121" s="188">
        <v>474.82238556191896</v>
      </c>
      <c r="CA121" s="188">
        <v>415.00052272342657</v>
      </c>
      <c r="CB121" s="188">
        <v>359.42316239863368</v>
      </c>
      <c r="CC121" s="188">
        <v>281.4743417552246</v>
      </c>
      <c r="CD121" s="188">
        <v>182.80872269223613</v>
      </c>
      <c r="CE121" s="188">
        <v>99.457305070266841</v>
      </c>
      <c r="CF121" s="188">
        <v>57.730880822244892</v>
      </c>
      <c r="CG121" s="188">
        <v>48.221601710073728</v>
      </c>
      <c r="CH121" s="189">
        <v>43.169951736616021</v>
      </c>
    </row>
    <row r="122" spans="1:86" x14ac:dyDescent="0.35">
      <c r="A122" s="190"/>
      <c r="B122" s="284" t="s">
        <v>513</v>
      </c>
      <c r="C122" s="270"/>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v>1816.0076345802738</v>
      </c>
      <c r="BU122" s="188">
        <v>5875.3520553379012</v>
      </c>
      <c r="BV122" s="188">
        <v>10011.602425043955</v>
      </c>
      <c r="BW122" s="188">
        <v>13253.901205692793</v>
      </c>
      <c r="BX122" s="188">
        <v>16722.366424773008</v>
      </c>
      <c r="BY122" s="188">
        <v>23343.888654105893</v>
      </c>
      <c r="BZ122" s="188">
        <v>29330.516699701951</v>
      </c>
      <c r="CA122" s="188">
        <v>37989.342107664233</v>
      </c>
      <c r="CB122" s="188">
        <v>47717.717042542776</v>
      </c>
      <c r="CC122" s="188">
        <v>56135.929601850097</v>
      </c>
      <c r="CD122" s="188">
        <v>63355.164297281008</v>
      </c>
      <c r="CE122" s="188">
        <v>68182.413113102884</v>
      </c>
      <c r="CF122" s="188">
        <v>74576.491365582377</v>
      </c>
      <c r="CG122" s="188">
        <v>83540.525400148414</v>
      </c>
      <c r="CH122" s="189">
        <v>92542.969764862093</v>
      </c>
    </row>
    <row r="123" spans="1:86" x14ac:dyDescent="0.35">
      <c r="A123" s="190"/>
      <c r="B123" s="284" t="s">
        <v>514</v>
      </c>
      <c r="C123" s="270"/>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v>84.417549031129809</v>
      </c>
      <c r="BU123" s="188">
        <v>258.31977713635416</v>
      </c>
      <c r="BV123" s="188">
        <v>424.98324180435338</v>
      </c>
      <c r="BW123" s="188">
        <v>530.7575632278307</v>
      </c>
      <c r="BX123" s="188">
        <v>613.94831145491094</v>
      </c>
      <c r="BY123" s="188">
        <v>763.1662897697463</v>
      </c>
      <c r="BZ123" s="188">
        <v>882.61698061156881</v>
      </c>
      <c r="CA123" s="188">
        <v>1064.9909070088202</v>
      </c>
      <c r="CB123" s="188">
        <v>1230.1072006451873</v>
      </c>
      <c r="CC123" s="188">
        <v>1311.7375784226899</v>
      </c>
      <c r="CD123" s="188">
        <v>1399.8177737323563</v>
      </c>
      <c r="CE123" s="188">
        <v>1440.4368887045139</v>
      </c>
      <c r="CF123" s="188">
        <v>1486.4588105320122</v>
      </c>
      <c r="CG123" s="188">
        <v>1538.4610659888349</v>
      </c>
      <c r="CH123" s="189">
        <v>1567.9122422284461</v>
      </c>
    </row>
    <row r="124" spans="1:86" x14ac:dyDescent="0.35">
      <c r="A124" s="190"/>
      <c r="B124" s="72" t="s">
        <v>515</v>
      </c>
      <c r="C124" s="270" t="s">
        <v>374</v>
      </c>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v>234.35461508923441</v>
      </c>
      <c r="AI124" s="188">
        <v>195.09734660623212</v>
      </c>
      <c r="AJ124" s="188">
        <v>172.93179997071616</v>
      </c>
      <c r="AK124" s="188">
        <v>160.57006405291929</v>
      </c>
      <c r="AL124" s="188">
        <v>153.38374192972242</v>
      </c>
      <c r="AM124" s="188">
        <v>150.0777903086389</v>
      </c>
      <c r="AN124" s="188">
        <v>134.8708489275036</v>
      </c>
      <c r="AO124" s="188">
        <v>134.46413091318922</v>
      </c>
      <c r="AP124" s="188">
        <v>116.60871030895883</v>
      </c>
      <c r="AQ124" s="188">
        <v>110.65251645752876</v>
      </c>
      <c r="AR124" s="188">
        <v>100.73501413425083</v>
      </c>
      <c r="AS124" s="188">
        <v>89.190588205895637</v>
      </c>
      <c r="AT124" s="188">
        <v>85.276390640595224</v>
      </c>
      <c r="AU124" s="188">
        <v>80.463246446996649</v>
      </c>
      <c r="AV124" s="188">
        <v>77.708666578540743</v>
      </c>
      <c r="AW124" s="188">
        <v>76.841993593547372</v>
      </c>
      <c r="AX124" s="188">
        <v>72.515639533655118</v>
      </c>
      <c r="AY124" s="188">
        <v>72.476889650214545</v>
      </c>
      <c r="AZ124" s="188">
        <v>58.249795677228548</v>
      </c>
      <c r="BA124" s="188">
        <v>57.157174729651103</v>
      </c>
      <c r="BB124" s="188">
        <v>55.472808442907308</v>
      </c>
      <c r="BC124" s="188">
        <v>52.695119211396154</v>
      </c>
      <c r="BD124" s="188">
        <v>51.976737464000159</v>
      </c>
      <c r="BE124" s="188">
        <v>52.913062353940234</v>
      </c>
      <c r="BF124" s="188">
        <v>52.311574076631857</v>
      </c>
      <c r="BG124" s="188">
        <v>52.545678578683109</v>
      </c>
      <c r="BH124" s="188">
        <v>52.036907099621423</v>
      </c>
      <c r="BI124" s="188">
        <v>51.039978220032083</v>
      </c>
      <c r="BJ124" s="188">
        <v>55.340445868403407</v>
      </c>
      <c r="BK124" s="188">
        <v>63.044082124156937</v>
      </c>
      <c r="BL124" s="188">
        <v>69.099571462971994</v>
      </c>
      <c r="BM124" s="188">
        <v>72.258548918731961</v>
      </c>
      <c r="BN124" s="188">
        <v>86.572079274796167</v>
      </c>
      <c r="BO124" s="188">
        <v>91.280720548781744</v>
      </c>
      <c r="BP124" s="188">
        <v>107.59088781557134</v>
      </c>
      <c r="BQ124" s="188">
        <v>134.37841532751227</v>
      </c>
      <c r="BR124" s="188">
        <v>122.06062170770055</v>
      </c>
      <c r="BS124" s="188">
        <v>127.7979916133097</v>
      </c>
      <c r="BT124" s="188">
        <v>133.89362576547208</v>
      </c>
      <c r="BU124" s="188">
        <v>139.33735184199318</v>
      </c>
      <c r="BV124" s="188">
        <v>147.30331069759873</v>
      </c>
      <c r="BW124" s="188">
        <v>150.54405451963012</v>
      </c>
      <c r="BX124" s="188">
        <v>160.47870046706845</v>
      </c>
      <c r="BY124" s="188">
        <v>190.53778415460732</v>
      </c>
      <c r="BZ124" s="188">
        <v>199.91929612234881</v>
      </c>
      <c r="CA124" s="188">
        <v>237.23970133713789</v>
      </c>
      <c r="CB124" s="188">
        <v>234.09161343066341</v>
      </c>
      <c r="CC124" s="188">
        <v>232.55081108317597</v>
      </c>
      <c r="CD124" s="188">
        <v>236.61436135475051</v>
      </c>
      <c r="CE124" s="188">
        <v>243.82767792450636</v>
      </c>
      <c r="CF124" s="188">
        <v>250.27124457536152</v>
      </c>
      <c r="CG124" s="188">
        <v>249.70243934704766</v>
      </c>
      <c r="CH124" s="189">
        <v>245.71717630323644</v>
      </c>
    </row>
    <row r="125" spans="1:86" ht="26.25" customHeight="1" x14ac:dyDescent="0.35">
      <c r="A125" s="190"/>
      <c r="B125" s="74" t="s">
        <v>516</v>
      </c>
      <c r="C125" s="270" t="s">
        <v>378</v>
      </c>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v>0</v>
      </c>
      <c r="AI125" s="188">
        <v>0</v>
      </c>
      <c r="AJ125" s="188">
        <v>0</v>
      </c>
      <c r="AK125" s="188">
        <v>0</v>
      </c>
      <c r="AL125" s="188">
        <v>0</v>
      </c>
      <c r="AM125" s="188">
        <v>0</v>
      </c>
      <c r="AN125" s="188">
        <v>0</v>
      </c>
      <c r="AO125" s="188">
        <v>0</v>
      </c>
      <c r="AP125" s="188">
        <v>0</v>
      </c>
      <c r="AQ125" s="188">
        <v>0</v>
      </c>
      <c r="AR125" s="188">
        <v>0</v>
      </c>
      <c r="AS125" s="188">
        <v>0</v>
      </c>
      <c r="AT125" s="188">
        <v>0</v>
      </c>
      <c r="AU125" s="188">
        <v>0</v>
      </c>
      <c r="AV125" s="188">
        <v>0</v>
      </c>
      <c r="AW125" s="188">
        <v>0</v>
      </c>
      <c r="AX125" s="188">
        <v>0</v>
      </c>
      <c r="AY125" s="188">
        <v>0</v>
      </c>
      <c r="AZ125" s="188">
        <v>0</v>
      </c>
      <c r="BA125" s="188">
        <v>0</v>
      </c>
      <c r="BB125" s="188">
        <v>0</v>
      </c>
      <c r="BC125" s="188">
        <v>0</v>
      </c>
      <c r="BD125" s="188">
        <v>0</v>
      </c>
      <c r="BE125" s="188">
        <v>0</v>
      </c>
      <c r="BF125" s="188">
        <v>0</v>
      </c>
      <c r="BG125" s="188">
        <v>0</v>
      </c>
      <c r="BH125" s="188">
        <v>0</v>
      </c>
      <c r="BI125" s="188">
        <v>0</v>
      </c>
      <c r="BJ125" s="188">
        <v>0</v>
      </c>
      <c r="BK125" s="188">
        <v>0</v>
      </c>
      <c r="BL125" s="188">
        <v>15.105275870849443</v>
      </c>
      <c r="BM125" s="188">
        <v>0.38104041767592045</v>
      </c>
      <c r="BN125" s="188">
        <v>-2.6422646854893284</v>
      </c>
      <c r="BO125" s="188">
        <v>7.5318577822960258</v>
      </c>
      <c r="BP125" s="188">
        <v>2.9273244579519213</v>
      </c>
      <c r="BQ125" s="188">
        <v>3.5762444703747738</v>
      </c>
      <c r="BR125" s="188">
        <v>2.495789956145817</v>
      </c>
      <c r="BS125" s="188">
        <v>3.7832555748947376</v>
      </c>
      <c r="BT125" s="188">
        <v>2.6224568837825615</v>
      </c>
      <c r="BU125" s="188">
        <v>4.3475083956255247</v>
      </c>
      <c r="BV125" s="188">
        <v>3.7363409362946385</v>
      </c>
      <c r="BW125" s="188">
        <v>4.1887565888000378</v>
      </c>
      <c r="BX125" s="188">
        <v>2.0889369726551519</v>
      </c>
      <c r="BY125" s="188">
        <v>1.5171308062624329</v>
      </c>
      <c r="BZ125" s="188">
        <v>1.4466063824580651</v>
      </c>
      <c r="CA125" s="188">
        <v>1.5069828518394925</v>
      </c>
      <c r="CB125" s="188">
        <v>2.1082656569646967</v>
      </c>
      <c r="CC125" s="188">
        <v>2.0479909300000001</v>
      </c>
      <c r="CD125" s="188">
        <v>2.0033182637974698</v>
      </c>
      <c r="CE125" s="188">
        <v>1.9638205321161286</v>
      </c>
      <c r="CF125" s="188">
        <v>1.9275008181661473</v>
      </c>
      <c r="CG125" s="188">
        <v>1.8925752616683402</v>
      </c>
      <c r="CH125" s="189">
        <v>1.8563388010974631</v>
      </c>
    </row>
    <row r="126" spans="1:86" x14ac:dyDescent="0.35">
      <c r="A126" s="190"/>
      <c r="B126" s="52" t="s">
        <v>429</v>
      </c>
      <c r="C126" s="270" t="s">
        <v>384</v>
      </c>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v>0</v>
      </c>
      <c r="AI126" s="188">
        <v>0</v>
      </c>
      <c r="AJ126" s="188">
        <v>0</v>
      </c>
      <c r="AK126" s="188">
        <v>0</v>
      </c>
      <c r="AL126" s="188">
        <v>0</v>
      </c>
      <c r="AM126" s="188">
        <v>0</v>
      </c>
      <c r="AN126" s="188">
        <v>0</v>
      </c>
      <c r="AO126" s="188">
        <v>0</v>
      </c>
      <c r="AP126" s="188">
        <v>0</v>
      </c>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0</v>
      </c>
      <c r="BG126" s="188">
        <v>0</v>
      </c>
      <c r="BH126" s="188">
        <v>0</v>
      </c>
      <c r="BI126" s="188">
        <v>0</v>
      </c>
      <c r="BJ126" s="188">
        <v>0</v>
      </c>
      <c r="BK126" s="188">
        <v>0</v>
      </c>
      <c r="BL126" s="188">
        <v>0</v>
      </c>
      <c r="BM126" s="188">
        <v>0</v>
      </c>
      <c r="BN126" s="188">
        <v>0</v>
      </c>
      <c r="BO126" s="188">
        <v>0</v>
      </c>
      <c r="BP126" s="188">
        <v>0</v>
      </c>
      <c r="BQ126" s="188">
        <v>0</v>
      </c>
      <c r="BR126" s="188">
        <v>0</v>
      </c>
      <c r="BS126" s="188">
        <v>0</v>
      </c>
      <c r="BT126" s="188">
        <v>0</v>
      </c>
      <c r="BU126" s="188">
        <v>0</v>
      </c>
      <c r="BV126" s="188">
        <v>8.2355578954622093</v>
      </c>
      <c r="BW126" s="188">
        <v>9.2113133336416784</v>
      </c>
      <c r="BX126" s="188">
        <v>7.669599653523548</v>
      </c>
      <c r="BY126" s="188">
        <v>4.7866615183242107</v>
      </c>
      <c r="BZ126" s="188">
        <v>4.1684190326398074</v>
      </c>
      <c r="CA126" s="188">
        <v>7.1409693236807934</v>
      </c>
      <c r="CB126" s="188">
        <v>10.450535094043666</v>
      </c>
      <c r="CC126" s="188">
        <v>14.944046398620575</v>
      </c>
      <c r="CD126" s="188">
        <v>0.89919169342091276</v>
      </c>
      <c r="CE126" s="188">
        <v>1.1927124675392378</v>
      </c>
      <c r="CF126" s="188">
        <v>1.4843856341860198</v>
      </c>
      <c r="CG126" s="188">
        <v>1.7641029590667794</v>
      </c>
      <c r="CH126" s="189">
        <v>2.0313496622329787</v>
      </c>
    </row>
    <row r="127" spans="1:86" x14ac:dyDescent="0.35">
      <c r="A127" s="190"/>
      <c r="B127" s="74" t="s">
        <v>430</v>
      </c>
      <c r="C127" s="270" t="s">
        <v>384</v>
      </c>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v>0</v>
      </c>
      <c r="AI127" s="188">
        <v>0</v>
      </c>
      <c r="AJ127" s="188">
        <v>0</v>
      </c>
      <c r="AK127" s="188">
        <v>0</v>
      </c>
      <c r="AL127" s="188">
        <v>0</v>
      </c>
      <c r="AM127" s="188">
        <v>0</v>
      </c>
      <c r="AN127" s="188">
        <v>0</v>
      </c>
      <c r="AO127" s="188">
        <v>0</v>
      </c>
      <c r="AP127" s="188">
        <v>0</v>
      </c>
      <c r="AQ127" s="188">
        <v>0</v>
      </c>
      <c r="AR127" s="188">
        <v>0</v>
      </c>
      <c r="AS127" s="188">
        <v>0</v>
      </c>
      <c r="AT127" s="188">
        <v>0</v>
      </c>
      <c r="AU127" s="188">
        <v>0</v>
      </c>
      <c r="AV127" s="188">
        <v>0</v>
      </c>
      <c r="AW127" s="188">
        <v>0</v>
      </c>
      <c r="AX127" s="188">
        <v>0</v>
      </c>
      <c r="AY127" s="188">
        <v>0</v>
      </c>
      <c r="AZ127" s="188">
        <v>0</v>
      </c>
      <c r="BA127" s="188">
        <v>0</v>
      </c>
      <c r="BB127" s="188">
        <v>0</v>
      </c>
      <c r="BC127" s="188">
        <v>0</v>
      </c>
      <c r="BD127" s="188">
        <v>0</v>
      </c>
      <c r="BE127" s="188">
        <v>0</v>
      </c>
      <c r="BF127" s="188">
        <v>0</v>
      </c>
      <c r="BG127" s="188">
        <v>0</v>
      </c>
      <c r="BH127" s="188">
        <v>0</v>
      </c>
      <c r="BI127" s="188">
        <v>0</v>
      </c>
      <c r="BJ127" s="188">
        <v>0.38997667565039396</v>
      </c>
      <c r="BK127" s="188">
        <v>0</v>
      </c>
      <c r="BL127" s="188">
        <v>0</v>
      </c>
      <c r="BM127" s="188">
        <v>0</v>
      </c>
      <c r="BN127" s="188">
        <v>0</v>
      </c>
      <c r="BO127" s="188">
        <v>0</v>
      </c>
      <c r="BP127" s="188">
        <v>0</v>
      </c>
      <c r="BQ127" s="188">
        <v>0</v>
      </c>
      <c r="BR127" s="188">
        <v>0</v>
      </c>
      <c r="BS127" s="188">
        <v>6.878603402230293E-3</v>
      </c>
      <c r="BT127" s="188">
        <v>1.011512541859627E-2</v>
      </c>
      <c r="BU127" s="188">
        <v>4.6613679557774819E-3</v>
      </c>
      <c r="BV127" s="188">
        <v>5.2085581365731654E-3</v>
      </c>
      <c r="BW127" s="188">
        <v>5.3602599439248914E-3</v>
      </c>
      <c r="BX127" s="188">
        <v>2.6698105006348078E-3</v>
      </c>
      <c r="BY127" s="188">
        <v>2.4093761403284385E-3</v>
      </c>
      <c r="BZ127" s="188">
        <v>2.2357408666779373E-3</v>
      </c>
      <c r="CA127" s="188">
        <v>2.6471507010918526E-3</v>
      </c>
      <c r="CB127" s="188">
        <v>4.112015496688581E-3</v>
      </c>
      <c r="CC127" s="188">
        <v>2.561387770199861E-3</v>
      </c>
      <c r="CD127" s="188">
        <v>2.6574485547993126E-3</v>
      </c>
      <c r="CE127" s="188">
        <v>2.7929868385387011E-3</v>
      </c>
      <c r="CF127" s="188">
        <v>2.8289485804497104E-3</v>
      </c>
      <c r="CG127" s="188">
        <v>2.5813483793147214E-3</v>
      </c>
      <c r="CH127" s="189">
        <v>2.5337154100601431E-3</v>
      </c>
    </row>
    <row r="128" spans="1:86" x14ac:dyDescent="0.35">
      <c r="A128" s="190"/>
      <c r="B128" s="52" t="s">
        <v>501</v>
      </c>
      <c r="C128" s="270" t="s">
        <v>374</v>
      </c>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v>1542.2560523596724</v>
      </c>
      <c r="AI128" s="188">
        <v>1283.4478946490981</v>
      </c>
      <c r="AJ128" s="188">
        <v>1249.2411196410883</v>
      </c>
      <c r="AK128" s="188">
        <v>1310.2352539473031</v>
      </c>
      <c r="AL128" s="188">
        <v>1312.6580634345644</v>
      </c>
      <c r="AM128" s="188">
        <v>1291.8659585428536</v>
      </c>
      <c r="AN128" s="188">
        <v>1338.1090238400925</v>
      </c>
      <c r="AO128" s="188">
        <v>1420.3118187065265</v>
      </c>
      <c r="AP128" s="188">
        <v>1424.1894528047908</v>
      </c>
      <c r="AQ128" s="188">
        <v>1399.4353666023751</v>
      </c>
      <c r="AR128" s="188">
        <v>1366.287118242326</v>
      </c>
      <c r="AS128" s="188">
        <v>1351.9727764067597</v>
      </c>
      <c r="AT128" s="188">
        <v>1619.1130605067415</v>
      </c>
      <c r="AU128" s="188">
        <v>1810.3332423270149</v>
      </c>
      <c r="AV128" s="188">
        <v>2091.9248980570524</v>
      </c>
      <c r="AW128" s="188">
        <v>2224.5527331571257</v>
      </c>
      <c r="AX128" s="188">
        <v>1936.395217105548</v>
      </c>
      <c r="AY128" s="188">
        <v>2052.907871204704</v>
      </c>
      <c r="AZ128" s="188">
        <v>2189.0066225796572</v>
      </c>
      <c r="BA128" s="188">
        <v>2098.1867268304086</v>
      </c>
      <c r="BB128" s="188">
        <v>2021.5413630493972</v>
      </c>
      <c r="BC128" s="188">
        <v>1980.9141948362412</v>
      </c>
      <c r="BD128" s="188">
        <v>2237.6324762803329</v>
      </c>
      <c r="BE128" s="188">
        <v>1945.5490742287996</v>
      </c>
      <c r="BF128" s="188">
        <v>0</v>
      </c>
      <c r="BG128" s="188">
        <v>0</v>
      </c>
      <c r="BH128" s="188">
        <v>0</v>
      </c>
      <c r="BI128" s="188">
        <v>0</v>
      </c>
      <c r="BJ128" s="188">
        <v>0</v>
      </c>
      <c r="BK128" s="188">
        <v>0</v>
      </c>
      <c r="BL128" s="188">
        <v>0</v>
      </c>
      <c r="BM128" s="188">
        <v>0</v>
      </c>
      <c r="BN128" s="188">
        <v>0</v>
      </c>
      <c r="BO128" s="188">
        <v>0</v>
      </c>
      <c r="BP128" s="188">
        <v>0</v>
      </c>
      <c r="BQ128" s="188">
        <v>0</v>
      </c>
      <c r="BR128" s="188">
        <v>0</v>
      </c>
      <c r="BS128" s="188">
        <v>0</v>
      </c>
      <c r="BT128" s="188">
        <v>0</v>
      </c>
      <c r="BU128" s="188">
        <v>0</v>
      </c>
      <c r="BV128" s="188">
        <v>0</v>
      </c>
      <c r="BW128" s="188">
        <v>0</v>
      </c>
      <c r="BX128" s="188">
        <v>0</v>
      </c>
      <c r="BY128" s="188">
        <v>0</v>
      </c>
      <c r="BZ128" s="188">
        <v>0</v>
      </c>
      <c r="CA128" s="188">
        <v>0</v>
      </c>
      <c r="CB128" s="188">
        <v>0</v>
      </c>
      <c r="CC128" s="188">
        <v>0</v>
      </c>
      <c r="CD128" s="188">
        <v>0</v>
      </c>
      <c r="CE128" s="188">
        <v>0</v>
      </c>
      <c r="CF128" s="188">
        <v>0</v>
      </c>
      <c r="CG128" s="188">
        <v>0</v>
      </c>
      <c r="CH128" s="189">
        <v>0</v>
      </c>
    </row>
    <row r="129" spans="1:89" x14ac:dyDescent="0.35">
      <c r="A129" s="190"/>
      <c r="B129" s="52" t="s">
        <v>517</v>
      </c>
      <c r="C129" s="270" t="s">
        <v>374</v>
      </c>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v>0</v>
      </c>
      <c r="AI129" s="188">
        <v>0</v>
      </c>
      <c r="AJ129" s="188">
        <v>0</v>
      </c>
      <c r="AK129" s="188">
        <v>0</v>
      </c>
      <c r="AL129" s="188">
        <v>0</v>
      </c>
      <c r="AM129" s="188">
        <v>0</v>
      </c>
      <c r="AN129" s="188">
        <v>0</v>
      </c>
      <c r="AO129" s="188">
        <v>0</v>
      </c>
      <c r="AP129" s="188">
        <v>0</v>
      </c>
      <c r="AQ129" s="188">
        <v>0</v>
      </c>
      <c r="AR129" s="188">
        <v>0</v>
      </c>
      <c r="AS129" s="188">
        <v>0</v>
      </c>
      <c r="AT129" s="188">
        <v>0</v>
      </c>
      <c r="AU129" s="188">
        <v>0</v>
      </c>
      <c r="AV129" s="188">
        <v>0</v>
      </c>
      <c r="AW129" s="188">
        <v>0</v>
      </c>
      <c r="AX129" s="188">
        <v>0</v>
      </c>
      <c r="AY129" s="188">
        <v>0</v>
      </c>
      <c r="AZ129" s="188">
        <v>0</v>
      </c>
      <c r="BA129" s="188">
        <v>372.61716617517652</v>
      </c>
      <c r="BB129" s="188">
        <v>374.74407098981669</v>
      </c>
      <c r="BC129" s="188">
        <v>1445.9904743358857</v>
      </c>
      <c r="BD129" s="188">
        <v>3301.0653737855946</v>
      </c>
      <c r="BE129" s="188">
        <v>3109.0821697049669</v>
      </c>
      <c r="BF129" s="188">
        <v>3091.5273923075761</v>
      </c>
      <c r="BG129" s="188">
        <v>3389.3491780107579</v>
      </c>
      <c r="BH129" s="188">
        <v>3371.5489905857662</v>
      </c>
      <c r="BI129" s="188">
        <v>3313.8657508908263</v>
      </c>
      <c r="BJ129" s="188">
        <v>3271.1906940208792</v>
      </c>
      <c r="BK129" s="188">
        <v>3296.3698858304224</v>
      </c>
      <c r="BL129" s="188">
        <v>4145.6789464912054</v>
      </c>
      <c r="BM129" s="188">
        <v>4144.4467410515308</v>
      </c>
      <c r="BN129" s="188">
        <v>4111.8743623860455</v>
      </c>
      <c r="BO129" s="188">
        <v>3135.6157374598915</v>
      </c>
      <c r="BP129" s="188">
        <v>3074.7958902029877</v>
      </c>
      <c r="BQ129" s="188">
        <v>3006.4987042839289</v>
      </c>
      <c r="BR129" s="188">
        <v>2932.4892100176257</v>
      </c>
      <c r="BS129" s="188">
        <v>2852.0930590104726</v>
      </c>
      <c r="BT129" s="188">
        <v>2763.2075250706325</v>
      </c>
      <c r="BU129" s="188">
        <v>2693.6403212653067</v>
      </c>
      <c r="BV129" s="188">
        <v>2598.2668256701645</v>
      </c>
      <c r="BW129" s="188">
        <v>2503.7754270464206</v>
      </c>
      <c r="BX129" s="188">
        <v>2359.7209786373</v>
      </c>
      <c r="BY129" s="188">
        <v>2374.4708711219773</v>
      </c>
      <c r="BZ129" s="188">
        <v>2286.803159979328</v>
      </c>
      <c r="CA129" s="188">
        <v>2169.0931382624749</v>
      </c>
      <c r="CB129" s="188">
        <v>310.56379044721461</v>
      </c>
      <c r="CC129" s="188">
        <v>1915.2069199840846</v>
      </c>
      <c r="CD129" s="188">
        <v>1873.0880785734291</v>
      </c>
      <c r="CE129" s="188">
        <v>1830.4939543021103</v>
      </c>
      <c r="CF129" s="188">
        <v>1809.4489944465997</v>
      </c>
      <c r="CG129" s="188">
        <v>1814.752895753503</v>
      </c>
      <c r="CH129" s="189">
        <v>1792.0476790816549</v>
      </c>
    </row>
    <row r="130" spans="1:89" ht="24.75" customHeight="1" x14ac:dyDescent="0.35">
      <c r="A130" s="190"/>
      <c r="B130" s="123" t="s">
        <v>518</v>
      </c>
      <c r="C130" s="191"/>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v>59175.216596806931</v>
      </c>
      <c r="AI130" s="150">
        <v>58360.14956940827</v>
      </c>
      <c r="AJ130" s="150">
        <v>58679.184741006218</v>
      </c>
      <c r="AK130" s="150">
        <v>62850.77565738275</v>
      </c>
      <c r="AL130" s="150">
        <v>65740.927256713418</v>
      </c>
      <c r="AM130" s="150">
        <v>68197.981291584452</v>
      </c>
      <c r="AN130" s="150">
        <v>68648.883054750768</v>
      </c>
      <c r="AO130" s="150">
        <v>71441.473931840839</v>
      </c>
      <c r="AP130" s="150">
        <v>74002.222445387728</v>
      </c>
      <c r="AQ130" s="150">
        <v>74031.752648442518</v>
      </c>
      <c r="AR130" s="150">
        <v>72655.505766664486</v>
      </c>
      <c r="AS130" s="150">
        <v>73360.425779244411</v>
      </c>
      <c r="AT130" s="150">
        <v>75537.989093330849</v>
      </c>
      <c r="AU130" s="150">
        <v>79769.068253891179</v>
      </c>
      <c r="AV130" s="150">
        <v>84677.177264627491</v>
      </c>
      <c r="AW130" s="150">
        <v>88622.031788529639</v>
      </c>
      <c r="AX130" s="150">
        <v>89405.967800354585</v>
      </c>
      <c r="AY130" s="150">
        <v>90182.601090336728</v>
      </c>
      <c r="AZ130" s="150">
        <v>91942.628767091621</v>
      </c>
      <c r="BA130" s="150">
        <v>95284.304935534848</v>
      </c>
      <c r="BB130" s="150">
        <v>97894.897660592978</v>
      </c>
      <c r="BC130" s="150">
        <v>102637.75296213942</v>
      </c>
      <c r="BD130" s="150">
        <v>107695.19848335149</v>
      </c>
      <c r="BE130" s="150">
        <v>113292.12944546428</v>
      </c>
      <c r="BF130" s="150">
        <v>114801.94784348029</v>
      </c>
      <c r="BG130" s="150">
        <v>117413.37494459971</v>
      </c>
      <c r="BH130" s="150">
        <v>122209.99715958365</v>
      </c>
      <c r="BI130" s="150">
        <v>126043.71680048751</v>
      </c>
      <c r="BJ130" s="150">
        <v>126507.28443821768</v>
      </c>
      <c r="BK130" s="150">
        <v>132509.48668910147</v>
      </c>
      <c r="BL130" s="150">
        <v>138739.19160228371</v>
      </c>
      <c r="BM130" s="150">
        <v>146400.36115314777</v>
      </c>
      <c r="BN130" s="150">
        <v>149503.8816052631</v>
      </c>
      <c r="BO130" s="150">
        <v>152022.46097627125</v>
      </c>
      <c r="BP130" s="150">
        <v>157557.1618082418</v>
      </c>
      <c r="BQ130" s="150">
        <v>155498.34268570101</v>
      </c>
      <c r="BR130" s="150">
        <v>158078.55935721152</v>
      </c>
      <c r="BS130" s="150">
        <v>159882.20927968889</v>
      </c>
      <c r="BT130" s="150">
        <v>158785.51639569877</v>
      </c>
      <c r="BU130" s="150">
        <v>158973.58600411704</v>
      </c>
      <c r="BV130" s="150">
        <v>158338.19816319758</v>
      </c>
      <c r="BW130" s="150">
        <v>156794.15812840525</v>
      </c>
      <c r="BX130" s="150">
        <v>151682.72804667096</v>
      </c>
      <c r="BY130" s="150">
        <v>154989.28953942959</v>
      </c>
      <c r="BZ130" s="150">
        <v>154032.2075036664</v>
      </c>
      <c r="CA130" s="150">
        <v>165676.4589579633</v>
      </c>
      <c r="CB130" s="150">
        <v>169761.62203317136</v>
      </c>
      <c r="CC130" s="150">
        <v>177809.94591809728</v>
      </c>
      <c r="CD130" s="150">
        <v>182660.27462130823</v>
      </c>
      <c r="CE130" s="150">
        <v>183750.61271540771</v>
      </c>
      <c r="CF130" s="150">
        <v>185880.98438610428</v>
      </c>
      <c r="CG130" s="56">
        <v>191660.42885043335</v>
      </c>
      <c r="CH130" s="57">
        <v>197116.47655974235</v>
      </c>
      <c r="CK130" s="267"/>
    </row>
    <row r="131" spans="1:89" x14ac:dyDescent="0.35">
      <c r="A131" s="190"/>
      <c r="B131" s="271" t="s">
        <v>486</v>
      </c>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v>56435.469203591587</v>
      </c>
      <c r="AI131" s="150">
        <v>55856.461428465984</v>
      </c>
      <c r="AJ131" s="150">
        <v>56037.823044157296</v>
      </c>
      <c r="AK131" s="150">
        <v>59671.288969475754</v>
      </c>
      <c r="AL131" s="150">
        <v>62271.187463619885</v>
      </c>
      <c r="AM131" s="150">
        <v>64408.636933088732</v>
      </c>
      <c r="AN131" s="150">
        <v>64454.22722116622</v>
      </c>
      <c r="AO131" s="150">
        <v>66721.248886294707</v>
      </c>
      <c r="AP131" s="150">
        <v>68790.924960756878</v>
      </c>
      <c r="AQ131" s="150">
        <v>68553.125764611425</v>
      </c>
      <c r="AR131" s="150">
        <v>67230.149957204296</v>
      </c>
      <c r="AS131" s="150">
        <v>67335.066370198285</v>
      </c>
      <c r="AT131" s="150">
        <v>68742.444927523553</v>
      </c>
      <c r="AU131" s="150">
        <v>73569.043752947706</v>
      </c>
      <c r="AV131" s="150">
        <v>77617.088102394671</v>
      </c>
      <c r="AW131" s="150">
        <v>80796.883524449557</v>
      </c>
      <c r="AX131" s="150">
        <v>81875.256386132372</v>
      </c>
      <c r="AY131" s="150">
        <v>83081.869041913174</v>
      </c>
      <c r="AZ131" s="150">
        <v>84939.563414534248</v>
      </c>
      <c r="BA131" s="150">
        <v>88535.264774241092</v>
      </c>
      <c r="BB131" s="150">
        <v>91427.55844234048</v>
      </c>
      <c r="BC131" s="150">
        <v>96322.637214813338</v>
      </c>
      <c r="BD131" s="150">
        <v>100527.14139259131</v>
      </c>
      <c r="BE131" s="150">
        <v>106219.41763669501</v>
      </c>
      <c r="BF131" s="150">
        <v>110427.30503783619</v>
      </c>
      <c r="BG131" s="150">
        <v>113408.22412338798</v>
      </c>
      <c r="BH131" s="150">
        <v>118320.12307024904</v>
      </c>
      <c r="BI131" s="150">
        <v>122191.20063404033</v>
      </c>
      <c r="BJ131" s="150">
        <v>122462.03497871633</v>
      </c>
      <c r="BK131" s="150">
        <v>128439.12494765782</v>
      </c>
      <c r="BL131" s="150">
        <v>134609.18709130731</v>
      </c>
      <c r="BM131" s="150">
        <v>142174.41099391025</v>
      </c>
      <c r="BN131" s="150">
        <v>145255.41733319583</v>
      </c>
      <c r="BO131" s="150">
        <v>147916.53792369756</v>
      </c>
      <c r="BP131" s="150">
        <v>153638.41912062097</v>
      </c>
      <c r="BQ131" s="150">
        <v>154646.44653540573</v>
      </c>
      <c r="BR131" s="150">
        <v>157230.85738762087</v>
      </c>
      <c r="BS131" s="150">
        <v>159026.85524776665</v>
      </c>
      <c r="BT131" s="150">
        <v>157939.14878615673</v>
      </c>
      <c r="BU131" s="150">
        <v>158101.57337978881</v>
      </c>
      <c r="BV131" s="150">
        <v>157728.79686121873</v>
      </c>
      <c r="BW131" s="150">
        <v>156790.44958489347</v>
      </c>
      <c r="BX131" s="150">
        <v>151682.36718381185</v>
      </c>
      <c r="BY131" s="150">
        <v>154989.28953942959</v>
      </c>
      <c r="BZ131" s="150">
        <v>154032.2075036664</v>
      </c>
      <c r="CA131" s="150">
        <v>165676.4589579633</v>
      </c>
      <c r="CB131" s="150">
        <v>169761.62203317136</v>
      </c>
      <c r="CC131" s="150">
        <v>177809.94591809728</v>
      </c>
      <c r="CD131" s="150">
        <v>182660.27462130823</v>
      </c>
      <c r="CE131" s="150">
        <v>183750.61271540771</v>
      </c>
      <c r="CF131" s="150">
        <v>185880.98438610428</v>
      </c>
      <c r="CG131" s="56">
        <v>191660.42885043335</v>
      </c>
      <c r="CH131" s="57">
        <v>197116.47655974235</v>
      </c>
    </row>
    <row r="132" spans="1:89" x14ac:dyDescent="0.35">
      <c r="A132" s="190"/>
      <c r="D132" s="150"/>
      <c r="E132" s="150"/>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56"/>
      <c r="CH132" s="57"/>
    </row>
    <row r="133" spans="1:89" s="123" customFormat="1" ht="26.25" customHeight="1" x14ac:dyDescent="0.35">
      <c r="A133" s="199"/>
      <c r="B133" s="123" t="s">
        <v>439</v>
      </c>
      <c r="C133" s="285"/>
      <c r="D133" s="279"/>
      <c r="E133" s="279"/>
      <c r="F133" s="279"/>
      <c r="G133" s="279"/>
      <c r="H133" s="279"/>
      <c r="I133" s="279"/>
      <c r="J133" s="279"/>
      <c r="K133" s="279"/>
      <c r="L133" s="279"/>
      <c r="M133" s="279"/>
      <c r="N133" s="279"/>
      <c r="O133" s="279"/>
      <c r="P133" s="279"/>
      <c r="Q133" s="279"/>
      <c r="R133" s="279"/>
      <c r="S133" s="279"/>
      <c r="T133" s="279"/>
      <c r="U133" s="279"/>
      <c r="V133" s="279"/>
      <c r="W133" s="279"/>
      <c r="X133" s="279"/>
      <c r="Y133" s="279"/>
      <c r="Z133" s="279"/>
      <c r="AA133" s="279"/>
      <c r="AB133" s="279"/>
      <c r="AC133" s="279"/>
      <c r="AD133" s="279"/>
      <c r="AE133" s="279"/>
      <c r="AF133" s="279"/>
      <c r="AG133" s="279"/>
      <c r="AH133" s="279">
        <v>100538.12987328156</v>
      </c>
      <c r="AI133" s="279">
        <v>101759.84952961157</v>
      </c>
      <c r="AJ133" s="279">
        <v>103113.13420117067</v>
      </c>
      <c r="AK133" s="279">
        <v>114038.95925275933</v>
      </c>
      <c r="AL133" s="279">
        <v>121280.75481944441</v>
      </c>
      <c r="AM133" s="279">
        <v>129330.67053298165</v>
      </c>
      <c r="AN133" s="279">
        <v>132280.84447633015</v>
      </c>
      <c r="AO133" s="279">
        <v>136983.07043487663</v>
      </c>
      <c r="AP133" s="279">
        <v>141561.89647240235</v>
      </c>
      <c r="AQ133" s="279">
        <v>139084.75114493296</v>
      </c>
      <c r="AR133" s="279">
        <v>131938.83429085734</v>
      </c>
      <c r="AS133" s="279">
        <v>129799.48243856683</v>
      </c>
      <c r="AT133" s="279">
        <v>134424.85660963735</v>
      </c>
      <c r="AU133" s="279">
        <v>148854.51046272562</v>
      </c>
      <c r="AV133" s="279">
        <v>164449.58790333886</v>
      </c>
      <c r="AW133" s="279">
        <v>175155.3093634806</v>
      </c>
      <c r="AX133" s="279">
        <v>177365.4192285841</v>
      </c>
      <c r="AY133" s="279">
        <v>179720.03495555877</v>
      </c>
      <c r="AZ133" s="279">
        <v>180712.42156831548</v>
      </c>
      <c r="BA133" s="279">
        <v>182453.00740438371</v>
      </c>
      <c r="BB133" s="279">
        <v>184200.01927705409</v>
      </c>
      <c r="BC133" s="279">
        <v>188581.74683209779</v>
      </c>
      <c r="BD133" s="279">
        <v>191303.83430291797</v>
      </c>
      <c r="BE133" s="279">
        <v>197410.25514170315</v>
      </c>
      <c r="BF133" s="279">
        <v>199950.38144573345</v>
      </c>
      <c r="BG133" s="279">
        <v>187180.05330688116</v>
      </c>
      <c r="BH133" s="279">
        <v>190871.09542294795</v>
      </c>
      <c r="BI133" s="279">
        <v>193608.57177179953</v>
      </c>
      <c r="BJ133" s="279">
        <v>193521.06327552767</v>
      </c>
      <c r="BK133" s="279">
        <v>201009.79867742833</v>
      </c>
      <c r="BL133" s="279">
        <v>208392.89977171549</v>
      </c>
      <c r="BM133" s="279">
        <v>224433.60102714514</v>
      </c>
      <c r="BN133" s="279">
        <v>228674.54225907981</v>
      </c>
      <c r="BO133" s="279">
        <v>232045.24467538981</v>
      </c>
      <c r="BP133" s="279">
        <v>238982.23744629778</v>
      </c>
      <c r="BQ133" s="279">
        <v>230728.33257964012</v>
      </c>
      <c r="BR133" s="279">
        <v>233252.10244445241</v>
      </c>
      <c r="BS133" s="279">
        <v>236476.80692609452</v>
      </c>
      <c r="BT133" s="279">
        <v>234571.32712409226</v>
      </c>
      <c r="BU133" s="279">
        <v>237261.80171266757</v>
      </c>
      <c r="BV133" s="279">
        <v>239397.22550135816</v>
      </c>
      <c r="BW133" s="279">
        <v>243987.98004758824</v>
      </c>
      <c r="BX133" s="279">
        <v>257094.43925494904</v>
      </c>
      <c r="BY133" s="279">
        <v>261678.91857477662</v>
      </c>
      <c r="BZ133" s="279">
        <v>262000.03631223459</v>
      </c>
      <c r="CA133" s="279">
        <v>285936.95612767379</v>
      </c>
      <c r="CB133" s="279">
        <v>297704.36972605524</v>
      </c>
      <c r="CC133" s="279">
        <v>309528.79673715017</v>
      </c>
      <c r="CD133" s="279">
        <v>320973.47917540226</v>
      </c>
      <c r="CE133" s="279">
        <v>324062.03511855425</v>
      </c>
      <c r="CF133" s="279">
        <v>327912.17894992017</v>
      </c>
      <c r="CG133" s="56">
        <v>336795.07361668337</v>
      </c>
      <c r="CH133" s="57">
        <v>345254.22853733954</v>
      </c>
    </row>
    <row r="134" spans="1:89" x14ac:dyDescent="0.35">
      <c r="A134" s="190"/>
      <c r="B134" s="271" t="s">
        <v>486</v>
      </c>
      <c r="AH134" s="279">
        <v>82565.624785030654</v>
      </c>
      <c r="AI134" s="279">
        <v>80130.704889122964</v>
      </c>
      <c r="AJ134" s="279">
        <v>82698.600536639526</v>
      </c>
      <c r="AK134" s="279">
        <v>91505.772965022392</v>
      </c>
      <c r="AL134" s="279">
        <v>97397.116957588107</v>
      </c>
      <c r="AM134" s="279">
        <v>103894.45231913555</v>
      </c>
      <c r="AN134" s="279">
        <v>105850.40963846588</v>
      </c>
      <c r="AO134" s="279">
        <v>109719.25537762226</v>
      </c>
      <c r="AP134" s="279">
        <v>113845.02852941123</v>
      </c>
      <c r="AQ134" s="279">
        <v>111674.3721266685</v>
      </c>
      <c r="AR134" s="279">
        <v>106104.39799945816</v>
      </c>
      <c r="AS134" s="279">
        <v>103934.38397289821</v>
      </c>
      <c r="AT134" s="279">
        <v>107944.15054026364</v>
      </c>
      <c r="AU134" s="279">
        <v>121627.42078660073</v>
      </c>
      <c r="AV134" s="279">
        <v>133277.79360433458</v>
      </c>
      <c r="AW134" s="279">
        <v>141579.36633143926</v>
      </c>
      <c r="AX134" s="279">
        <v>143822.42975348129</v>
      </c>
      <c r="AY134" s="279">
        <v>146141.58495652015</v>
      </c>
      <c r="AZ134" s="279">
        <v>146836.33214304718</v>
      </c>
      <c r="BA134" s="279">
        <v>148359.62241673665</v>
      </c>
      <c r="BB134" s="279">
        <v>150148.25910644</v>
      </c>
      <c r="BC134" s="279">
        <v>153755.40499318944</v>
      </c>
      <c r="BD134" s="279">
        <v>157797.6849529155</v>
      </c>
      <c r="BE134" s="279">
        <v>163664.61542760159</v>
      </c>
      <c r="BF134" s="279">
        <v>169396.68729828586</v>
      </c>
      <c r="BG134" s="279">
        <v>173111.86847247786</v>
      </c>
      <c r="BH134" s="279">
        <v>178134.05436311298</v>
      </c>
      <c r="BI134" s="279">
        <v>182263.09204231887</v>
      </c>
      <c r="BJ134" s="279">
        <v>182983.41479747271</v>
      </c>
      <c r="BK134" s="279">
        <v>191020.0916826381</v>
      </c>
      <c r="BL134" s="279">
        <v>198848.32984263913</v>
      </c>
      <c r="BM134" s="279">
        <v>215153.80129323134</v>
      </c>
      <c r="BN134" s="279">
        <v>219531.1668138314</v>
      </c>
      <c r="BO134" s="279">
        <v>223354.87684726639</v>
      </c>
      <c r="BP134" s="279">
        <v>230664.25793455861</v>
      </c>
      <c r="BQ134" s="279">
        <v>229634.55633584099</v>
      </c>
      <c r="BR134" s="279">
        <v>232238.87243988778</v>
      </c>
      <c r="BS134" s="279">
        <v>235511.08597344597</v>
      </c>
      <c r="BT134" s="279">
        <v>233645.15202585064</v>
      </c>
      <c r="BU134" s="279">
        <v>236333.04319033967</v>
      </c>
      <c r="BV134" s="279">
        <v>238745.26847395656</v>
      </c>
      <c r="BW134" s="279">
        <v>243961.87057904687</v>
      </c>
      <c r="BX134" s="279">
        <v>257081.08420148757</v>
      </c>
      <c r="BY134" s="279">
        <v>261671.04029908797</v>
      </c>
      <c r="BZ134" s="279">
        <v>261995.63064126857</v>
      </c>
      <c r="CA134" s="279">
        <v>285934.54120753129</v>
      </c>
      <c r="CB134" s="279">
        <v>297703.00696088094</v>
      </c>
      <c r="CC134" s="279">
        <v>309528.79673715017</v>
      </c>
      <c r="CD134" s="279">
        <v>320973.47917540226</v>
      </c>
      <c r="CE134" s="279">
        <v>324062.03511855425</v>
      </c>
      <c r="CF134" s="279">
        <v>327912.17894992017</v>
      </c>
      <c r="CG134" s="56">
        <v>336795.07361668337</v>
      </c>
      <c r="CH134" s="57">
        <v>345254.22853733954</v>
      </c>
    </row>
    <row r="135" spans="1:89" x14ac:dyDescent="0.35">
      <c r="A135" s="190"/>
      <c r="B135" s="271"/>
      <c r="AH135" s="279"/>
      <c r="AI135" s="279"/>
      <c r="AJ135" s="279"/>
      <c r="AK135" s="279"/>
      <c r="AL135" s="279"/>
      <c r="AM135" s="279"/>
      <c r="AN135" s="279"/>
      <c r="AO135" s="279"/>
      <c r="AP135" s="279"/>
      <c r="AQ135" s="279"/>
      <c r="AR135" s="279"/>
      <c r="AS135" s="279"/>
      <c r="AT135" s="279"/>
      <c r="AU135" s="279"/>
      <c r="AV135" s="279"/>
      <c r="AW135" s="279"/>
      <c r="AX135" s="279"/>
      <c r="AY135" s="279"/>
      <c r="AZ135" s="279"/>
      <c r="BA135" s="279"/>
      <c r="BB135" s="279"/>
      <c r="BC135" s="279"/>
      <c r="BD135" s="279"/>
      <c r="BE135" s="279"/>
      <c r="BF135" s="279"/>
      <c r="BG135" s="279"/>
      <c r="BH135" s="279"/>
      <c r="BI135" s="279"/>
      <c r="BJ135" s="279"/>
      <c r="BK135" s="279"/>
      <c r="BL135" s="279"/>
      <c r="BM135" s="279"/>
      <c r="BN135" s="279"/>
      <c r="BO135" s="279"/>
      <c r="BP135" s="279"/>
      <c r="BQ135" s="279"/>
      <c r="BR135" s="279"/>
      <c r="BS135" s="279"/>
      <c r="BT135" s="279"/>
      <c r="BU135" s="279"/>
      <c r="BV135" s="279"/>
      <c r="BW135" s="279"/>
      <c r="BX135" s="279"/>
      <c r="BY135" s="279"/>
      <c r="BZ135" s="279"/>
      <c r="CA135" s="279"/>
      <c r="CB135" s="279"/>
      <c r="CC135" s="279"/>
      <c r="CD135" s="279"/>
      <c r="CE135" s="279"/>
      <c r="CF135" s="279"/>
      <c r="CG135" s="56"/>
      <c r="CH135" s="57"/>
    </row>
    <row r="136" spans="1:89" x14ac:dyDescent="0.35">
      <c r="A136" s="190"/>
      <c r="B136" s="271"/>
      <c r="AH136" s="279"/>
      <c r="AI136" s="279"/>
      <c r="AJ136" s="279"/>
      <c r="AK136" s="279"/>
      <c r="AL136" s="279"/>
      <c r="AM136" s="279"/>
      <c r="AN136" s="279"/>
      <c r="AO136" s="279"/>
      <c r="AP136" s="279"/>
      <c r="AQ136" s="279"/>
      <c r="AR136" s="279"/>
      <c r="AS136" s="279"/>
      <c r="AT136" s="279"/>
      <c r="AU136" s="279"/>
      <c r="AV136" s="279"/>
      <c r="AW136" s="279"/>
      <c r="AX136" s="279"/>
      <c r="AY136" s="279"/>
      <c r="AZ136" s="279"/>
      <c r="BA136" s="279"/>
      <c r="BB136" s="279"/>
      <c r="BC136" s="279"/>
      <c r="BD136" s="279"/>
      <c r="BE136" s="279"/>
      <c r="BF136" s="279"/>
      <c r="BG136" s="279"/>
      <c r="BH136" s="279"/>
      <c r="BI136" s="279"/>
      <c r="BJ136" s="279"/>
      <c r="BK136" s="279"/>
      <c r="BL136" s="279"/>
      <c r="BM136" s="279"/>
      <c r="BN136" s="279"/>
      <c r="BO136" s="279"/>
      <c r="BP136" s="279"/>
      <c r="BQ136" s="279"/>
      <c r="BR136" s="279"/>
      <c r="BS136" s="279"/>
      <c r="BT136" s="279"/>
      <c r="BU136" s="279"/>
      <c r="BV136" s="279"/>
      <c r="BW136" s="279"/>
      <c r="BX136" s="279"/>
      <c r="BY136" s="279"/>
      <c r="BZ136" s="279"/>
      <c r="CA136" s="279"/>
      <c r="CB136" s="279"/>
      <c r="CC136" s="279"/>
      <c r="CD136" s="279"/>
      <c r="CE136" s="279"/>
      <c r="CF136" s="279"/>
      <c r="CG136" s="56"/>
      <c r="CH136" s="57"/>
    </row>
    <row r="137" spans="1:89" s="123" customFormat="1" x14ac:dyDescent="0.35">
      <c r="A137" s="199"/>
      <c r="B137" s="281" t="s">
        <v>440</v>
      </c>
      <c r="D137" s="150"/>
      <c r="E137" s="150"/>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c r="AF137" s="150"/>
      <c r="AG137" s="150"/>
      <c r="AH137" s="56">
        <v>65802.214870993863</v>
      </c>
      <c r="AI137" s="56">
        <v>64239.348744817522</v>
      </c>
      <c r="AJ137" s="56">
        <v>65689.645516055331</v>
      </c>
      <c r="AK137" s="56">
        <v>68972.406226136955</v>
      </c>
      <c r="AL137" s="56">
        <v>69334.765538630687</v>
      </c>
      <c r="AM137" s="56">
        <v>71907.44196978031</v>
      </c>
      <c r="AN137" s="56">
        <v>71487.404391711869</v>
      </c>
      <c r="AO137" s="56">
        <v>72834.819960197841</v>
      </c>
      <c r="AP137" s="56">
        <v>75466.77831880626</v>
      </c>
      <c r="AQ137" s="56">
        <v>74502.624048507714</v>
      </c>
      <c r="AR137" s="56">
        <v>71253.410780198144</v>
      </c>
      <c r="AS137" s="56">
        <v>69931.209295048538</v>
      </c>
      <c r="AT137" s="56">
        <v>70855.743682932109</v>
      </c>
      <c r="AU137" s="56">
        <v>77041.184347423972</v>
      </c>
      <c r="AV137" s="56">
        <v>79242.745648663506</v>
      </c>
      <c r="AW137" s="56">
        <v>81515.368525902188</v>
      </c>
      <c r="AX137" s="56">
        <v>80625.82812162058</v>
      </c>
      <c r="AY137" s="56">
        <v>80286.131808512597</v>
      </c>
      <c r="AZ137" s="56">
        <v>80912.389914983985</v>
      </c>
      <c r="BA137" s="56">
        <v>82974.517447901482</v>
      </c>
      <c r="BB137" s="56">
        <v>85941.336648960438</v>
      </c>
      <c r="BC137" s="56">
        <v>88958.518129862932</v>
      </c>
      <c r="BD137" s="56">
        <v>90192.060474007812</v>
      </c>
      <c r="BE137" s="56">
        <v>94524.387545352525</v>
      </c>
      <c r="BF137" s="56">
        <v>97320.200877477066</v>
      </c>
      <c r="BG137" s="56">
        <v>99223.665426354812</v>
      </c>
      <c r="BH137" s="56">
        <v>100353.2775701659</v>
      </c>
      <c r="BI137" s="56">
        <v>101861.38540130609</v>
      </c>
      <c r="BJ137" s="56">
        <v>102484.04313500877</v>
      </c>
      <c r="BK137" s="56">
        <v>107337.06771495158</v>
      </c>
      <c r="BL137" s="56">
        <v>111553.29360692423</v>
      </c>
      <c r="BM137" s="56">
        <v>117923.72968936326</v>
      </c>
      <c r="BN137" s="56">
        <v>119721.76964715854</v>
      </c>
      <c r="BO137" s="56">
        <v>123283.3731425179</v>
      </c>
      <c r="BP137" s="56">
        <v>128194.21208293857</v>
      </c>
      <c r="BQ137" s="56">
        <v>128769.32238531389</v>
      </c>
      <c r="BR137" s="56">
        <v>130937.22269122681</v>
      </c>
      <c r="BS137" s="56">
        <v>134262.96163092135</v>
      </c>
      <c r="BT137" s="56">
        <v>134681.33831067124</v>
      </c>
      <c r="BU137" s="56">
        <v>135853.08243043508</v>
      </c>
      <c r="BV137" s="56">
        <v>136429.6747894724</v>
      </c>
      <c r="BW137" s="56">
        <v>135596.50864336206</v>
      </c>
      <c r="BX137" s="56">
        <v>133377.08182839939</v>
      </c>
      <c r="BY137" s="56">
        <v>135587.62781820528</v>
      </c>
      <c r="BZ137" s="56">
        <v>133256.03386885763</v>
      </c>
      <c r="CA137" s="56">
        <v>141656.75029944567</v>
      </c>
      <c r="CB137" s="56">
        <v>149945.60976763334</v>
      </c>
      <c r="CC137" s="56">
        <v>155232.23710433906</v>
      </c>
      <c r="CD137" s="56">
        <v>159745.4296127643</v>
      </c>
      <c r="CE137" s="56">
        <v>160950.51187248155</v>
      </c>
      <c r="CF137" s="56">
        <v>162700.889116801</v>
      </c>
      <c r="CG137" s="56">
        <v>167388.64233691909</v>
      </c>
      <c r="CH137" s="57">
        <v>171996.74879423744</v>
      </c>
    </row>
    <row r="138" spans="1:89" x14ac:dyDescent="0.35">
      <c r="A138" s="190"/>
      <c r="B138" s="10" t="s">
        <v>519</v>
      </c>
      <c r="AH138" s="188">
        <v>12.667817031850509</v>
      </c>
      <c r="AI138" s="188">
        <v>10.838741478124007</v>
      </c>
      <c r="AJ138" s="188">
        <v>9.1016736826692703</v>
      </c>
      <c r="AK138" s="188">
        <v>8.2343622591240671</v>
      </c>
      <c r="AL138" s="188">
        <v>7.6691870964861213</v>
      </c>
      <c r="AM138" s="188">
        <v>7.3208678199336044</v>
      </c>
      <c r="AN138" s="188">
        <v>6.9164537911540309</v>
      </c>
      <c r="AO138" s="188">
        <v>3.2796129491021757</v>
      </c>
      <c r="AP138" s="188">
        <v>6.3031735302139911</v>
      </c>
      <c r="AQ138" s="188">
        <v>4.2707570813397275</v>
      </c>
      <c r="AR138" s="188">
        <v>3.7698601907024423</v>
      </c>
      <c r="AS138" s="188">
        <v>3.4955961883258206</v>
      </c>
      <c r="AT138" s="188">
        <v>3.6915259115119929</v>
      </c>
      <c r="AU138" s="188">
        <v>3.302495410812837</v>
      </c>
      <c r="AV138" s="188">
        <v>4.3703203744750434</v>
      </c>
      <c r="AW138" s="188">
        <v>2.1247025823576671</v>
      </c>
      <c r="AX138" s="188">
        <v>2.0900288083253149</v>
      </c>
      <c r="AY138" s="188">
        <v>3.4865891568978125</v>
      </c>
      <c r="AZ138" s="188">
        <v>2.9315961087681717</v>
      </c>
      <c r="BA138" s="188">
        <v>3.0725670647680317</v>
      </c>
      <c r="BB138" s="188">
        <v>3.4251278875276676</v>
      </c>
      <c r="BC138" s="188">
        <v>2.587443256432683</v>
      </c>
      <c r="BD138" s="188">
        <v>2.7400872380542505</v>
      </c>
      <c r="BE138" s="188">
        <v>2.9904553240138854</v>
      </c>
      <c r="BF138" s="188">
        <v>2.9017586037741752</v>
      </c>
      <c r="BG138" s="188">
        <v>0</v>
      </c>
      <c r="BH138" s="188">
        <v>0</v>
      </c>
      <c r="BI138" s="188">
        <v>0</v>
      </c>
      <c r="BJ138" s="188">
        <v>0</v>
      </c>
      <c r="BK138" s="188">
        <v>0</v>
      </c>
      <c r="BL138" s="188">
        <v>0</v>
      </c>
      <c r="BM138" s="188">
        <v>0</v>
      </c>
      <c r="BN138" s="188">
        <v>0</v>
      </c>
      <c r="BO138" s="188">
        <v>0</v>
      </c>
      <c r="BP138" s="188">
        <v>0</v>
      </c>
      <c r="BQ138" s="188">
        <v>0</v>
      </c>
      <c r="BR138" s="188">
        <v>0</v>
      </c>
      <c r="BS138" s="188">
        <v>0</v>
      </c>
      <c r="BT138" s="188">
        <v>0</v>
      </c>
      <c r="BU138" s="188">
        <v>0</v>
      </c>
      <c r="BV138" s="188">
        <v>0</v>
      </c>
      <c r="BW138" s="188">
        <v>0</v>
      </c>
      <c r="BX138" s="188">
        <v>0</v>
      </c>
      <c r="BY138" s="188">
        <v>0</v>
      </c>
      <c r="BZ138" s="188">
        <v>0</v>
      </c>
      <c r="CA138" s="188">
        <v>0</v>
      </c>
      <c r="CB138" s="188">
        <v>0</v>
      </c>
      <c r="CC138" s="188">
        <v>0</v>
      </c>
      <c r="CD138" s="188">
        <v>0</v>
      </c>
      <c r="CE138" s="188">
        <v>0</v>
      </c>
      <c r="CF138" s="188">
        <v>0</v>
      </c>
      <c r="CG138" s="188">
        <v>0</v>
      </c>
      <c r="CH138" s="189">
        <v>0</v>
      </c>
    </row>
    <row r="139" spans="1:89" x14ac:dyDescent="0.35">
      <c r="A139" s="190"/>
      <c r="B139" s="10" t="s">
        <v>520</v>
      </c>
      <c r="AH139" s="188">
        <v>16791.674617688932</v>
      </c>
      <c r="AI139" s="188">
        <v>15457.913326216392</v>
      </c>
      <c r="AJ139" s="188">
        <v>16890.046261376658</v>
      </c>
      <c r="AK139" s="188">
        <v>18189.820593948654</v>
      </c>
      <c r="AL139" s="188">
        <v>16585.823145705363</v>
      </c>
      <c r="AM139" s="188">
        <v>17624.915198916395</v>
      </c>
      <c r="AN139" s="188">
        <v>17931.437042722773</v>
      </c>
      <c r="AO139" s="188">
        <v>17711.366110215848</v>
      </c>
      <c r="AP139" s="188">
        <v>18716.175805843704</v>
      </c>
      <c r="AQ139" s="188">
        <v>18041.475255011344</v>
      </c>
      <c r="AR139" s="188">
        <v>16994.993095565289</v>
      </c>
      <c r="AS139" s="188">
        <v>15929.046854657308</v>
      </c>
      <c r="AT139" s="188">
        <v>16287.164747786765</v>
      </c>
      <c r="AU139" s="188">
        <v>19105.375510398611</v>
      </c>
      <c r="AV139" s="188">
        <v>20285.410096907315</v>
      </c>
      <c r="AW139" s="188">
        <v>21018.713158694627</v>
      </c>
      <c r="AX139" s="188">
        <v>19948.003457585233</v>
      </c>
      <c r="AY139" s="188">
        <v>18996.062382444539</v>
      </c>
      <c r="AZ139" s="188">
        <v>17663.535556894032</v>
      </c>
      <c r="BA139" s="188">
        <v>16869.206696693291</v>
      </c>
      <c r="BB139" s="188">
        <v>16869.759697436122</v>
      </c>
      <c r="BC139" s="188">
        <v>16564.50386781017</v>
      </c>
      <c r="BD139" s="188">
        <v>16673.846174626771</v>
      </c>
      <c r="BE139" s="188">
        <v>16566.223149977002</v>
      </c>
      <c r="BF139" s="188">
        <v>16491.142439113737</v>
      </c>
      <c r="BG139" s="188">
        <v>16557.937858839508</v>
      </c>
      <c r="BH139" s="188">
        <v>16142.611176543282</v>
      </c>
      <c r="BI139" s="188">
        <v>15532.833760208381</v>
      </c>
      <c r="BJ139" s="188">
        <v>15058.000532552238</v>
      </c>
      <c r="BK139" s="188">
        <v>15367.832805191661</v>
      </c>
      <c r="BL139" s="188">
        <v>15709.307659895783</v>
      </c>
      <c r="BM139" s="188">
        <v>16357.198939605336</v>
      </c>
      <c r="BN139" s="188">
        <v>15493.166925583313</v>
      </c>
      <c r="BO139" s="188">
        <v>14951.34193966657</v>
      </c>
      <c r="BP139" s="188">
        <v>13628.795754567487</v>
      </c>
      <c r="BQ139" s="188">
        <v>11944.201370604458</v>
      </c>
      <c r="BR139" s="188">
        <v>11019.267634889226</v>
      </c>
      <c r="BS139" s="188">
        <v>11256.882165866908</v>
      </c>
      <c r="BT139" s="188">
        <v>11122.739500799824</v>
      </c>
      <c r="BU139" s="188">
        <v>10890.610301418237</v>
      </c>
      <c r="BV139" s="188">
        <v>10434.14764719591</v>
      </c>
      <c r="BW139" s="188">
        <v>10231.290355324858</v>
      </c>
      <c r="BX139" s="188">
        <v>10369.261896072443</v>
      </c>
      <c r="BY139" s="188">
        <v>9706.1095435330826</v>
      </c>
      <c r="BZ139" s="188">
        <v>9096.6107844038834</v>
      </c>
      <c r="CA139" s="188">
        <v>9271.8965488786107</v>
      </c>
      <c r="CB139" s="188">
        <v>9439.2781822276611</v>
      </c>
      <c r="CC139" s="188">
        <v>9194.6294368180625</v>
      </c>
      <c r="CD139" s="188">
        <v>9156.0019064233184</v>
      </c>
      <c r="CE139" s="188">
        <v>9117.2536485324999</v>
      </c>
      <c r="CF139" s="188">
        <v>8941.6324490562183</v>
      </c>
      <c r="CG139" s="188">
        <v>8840.3251579891912</v>
      </c>
      <c r="CH139" s="189">
        <v>8824.7937089281877</v>
      </c>
    </row>
    <row r="140" spans="1:89" x14ac:dyDescent="0.35">
      <c r="A140" s="190"/>
      <c r="B140" s="74" t="s">
        <v>521</v>
      </c>
      <c r="AH140" s="188">
        <v>48997.872436273072</v>
      </c>
      <c r="AI140" s="188">
        <v>48770.596677123009</v>
      </c>
      <c r="AJ140" s="188">
        <v>48790.497580996001</v>
      </c>
      <c r="AK140" s="188">
        <v>50774.351269929168</v>
      </c>
      <c r="AL140" s="188">
        <v>52741.273205828846</v>
      </c>
      <c r="AM140" s="188">
        <v>54275.205903043985</v>
      </c>
      <c r="AN140" s="188">
        <v>53549.050895197943</v>
      </c>
      <c r="AO140" s="188">
        <v>55120.174237032901</v>
      </c>
      <c r="AP140" s="188">
        <v>56744.299339432342</v>
      </c>
      <c r="AQ140" s="188">
        <v>56456.87803641503</v>
      </c>
      <c r="AR140" s="188">
        <v>54254.64782444216</v>
      </c>
      <c r="AS140" s="188">
        <v>53998.666844202904</v>
      </c>
      <c r="AT140" s="188">
        <v>54564.88740923383</v>
      </c>
      <c r="AU140" s="188">
        <v>57932.506341614564</v>
      </c>
      <c r="AV140" s="188">
        <v>58952.965231381706</v>
      </c>
      <c r="AW140" s="188">
        <v>60494.530664625192</v>
      </c>
      <c r="AX140" s="188">
        <v>60675.734635227011</v>
      </c>
      <c r="AY140" s="188">
        <v>61286.582836911155</v>
      </c>
      <c r="AZ140" s="188">
        <v>63245.922761981179</v>
      </c>
      <c r="BA140" s="188">
        <v>66102.238184143425</v>
      </c>
      <c r="BB140" s="188">
        <v>69068.151823636785</v>
      </c>
      <c r="BC140" s="188">
        <v>72391.426818796332</v>
      </c>
      <c r="BD140" s="188">
        <v>73515.474212142988</v>
      </c>
      <c r="BE140" s="188">
        <v>77955.173940051507</v>
      </c>
      <c r="BF140" s="188">
        <v>80826.156679759559</v>
      </c>
      <c r="BG140" s="188">
        <v>82665.727567515292</v>
      </c>
      <c r="BH140" s="188">
        <v>84210.66639362261</v>
      </c>
      <c r="BI140" s="188">
        <v>86328.5516410977</v>
      </c>
      <c r="BJ140" s="188">
        <v>87426.042602456539</v>
      </c>
      <c r="BK140" s="188">
        <v>91969.234909759922</v>
      </c>
      <c r="BL140" s="188">
        <v>95843.985947028443</v>
      </c>
      <c r="BM140" s="188">
        <v>101566.53074975793</v>
      </c>
      <c r="BN140" s="188">
        <v>104228.60272157523</v>
      </c>
      <c r="BO140" s="188">
        <v>108332.03120285133</v>
      </c>
      <c r="BP140" s="188">
        <v>114565.41632837108</v>
      </c>
      <c r="BQ140" s="188">
        <v>116825.12101470942</v>
      </c>
      <c r="BR140" s="188">
        <v>119917.95505633758</v>
      </c>
      <c r="BS140" s="188">
        <v>123006.07946505441</v>
      </c>
      <c r="BT140" s="188">
        <v>123558.59880987143</v>
      </c>
      <c r="BU140" s="188">
        <v>124962.47212901687</v>
      </c>
      <c r="BV140" s="188">
        <v>125995.52714227648</v>
      </c>
      <c r="BW140" s="188">
        <v>125365.2182880372</v>
      </c>
      <c r="BX140" s="188">
        <v>123007.81993232695</v>
      </c>
      <c r="BY140" s="188">
        <v>125881.5182746722</v>
      </c>
      <c r="BZ140" s="188">
        <v>124159.42308445372</v>
      </c>
      <c r="CA140" s="188">
        <v>132384.85375056707</v>
      </c>
      <c r="CB140" s="188">
        <v>140506.33158540566</v>
      </c>
      <c r="CC140" s="188">
        <v>146037.60766752099</v>
      </c>
      <c r="CD140" s="188">
        <v>150589.42770634097</v>
      </c>
      <c r="CE140" s="188">
        <v>151833.25822394903</v>
      </c>
      <c r="CF140" s="188">
        <v>153759.2566677448</v>
      </c>
      <c r="CG140" s="188">
        <v>158548.31717892992</v>
      </c>
      <c r="CH140" s="189">
        <v>163171.95508530925</v>
      </c>
    </row>
    <row r="141" spans="1:89" s="123" customFormat="1" ht="24.75" customHeight="1" x14ac:dyDescent="0.35">
      <c r="A141" s="199"/>
      <c r="B141" s="281" t="s">
        <v>441</v>
      </c>
      <c r="D141" s="150"/>
      <c r="E141" s="150"/>
      <c r="F141" s="150"/>
      <c r="G141" s="150"/>
      <c r="H141" s="150"/>
      <c r="I141" s="150"/>
      <c r="J141" s="150"/>
      <c r="K141" s="150"/>
      <c r="L141" s="150"/>
      <c r="M141" s="150"/>
      <c r="N141" s="150"/>
      <c r="O141" s="150"/>
      <c r="P141" s="150"/>
      <c r="Q141" s="150"/>
      <c r="R141" s="150"/>
      <c r="S141" s="150"/>
      <c r="T141" s="150"/>
      <c r="U141" s="150"/>
      <c r="V141" s="150"/>
      <c r="W141" s="150"/>
      <c r="X141" s="150"/>
      <c r="Y141" s="150"/>
      <c r="Z141" s="150"/>
      <c r="AA141" s="150"/>
      <c r="AB141" s="150"/>
      <c r="AC141" s="150"/>
      <c r="AD141" s="150"/>
      <c r="AE141" s="150"/>
      <c r="AF141" s="150"/>
      <c r="AG141" s="150"/>
      <c r="AH141" s="56">
        <v>17501.349930455097</v>
      </c>
      <c r="AI141" s="56">
        <v>16384.629740207904</v>
      </c>
      <c r="AJ141" s="56">
        <v>17859.168054007241</v>
      </c>
      <c r="AK141" s="56">
        <v>24570.978332794835</v>
      </c>
      <c r="AL141" s="56">
        <v>30851.660096315751</v>
      </c>
      <c r="AM141" s="56">
        <v>35149.268595018744</v>
      </c>
      <c r="AN141" s="56">
        <v>37951.643945718366</v>
      </c>
      <c r="AO141" s="56">
        <v>40902.157114665613</v>
      </c>
      <c r="AP141" s="56">
        <v>42508.453708329434</v>
      </c>
      <c r="AQ141" s="56">
        <v>41076.380460473083</v>
      </c>
      <c r="AR141" s="56">
        <v>38290.582989582006</v>
      </c>
      <c r="AS141" s="56">
        <v>38167.434001862406</v>
      </c>
      <c r="AT141" s="56">
        <v>41736.946203622269</v>
      </c>
      <c r="AU141" s="56">
        <v>47666.838905513643</v>
      </c>
      <c r="AV141" s="56">
        <v>58087.520607290542</v>
      </c>
      <c r="AW141" s="56">
        <v>63747.876278745498</v>
      </c>
      <c r="AX141" s="56">
        <v>66018.487556558728</v>
      </c>
      <c r="AY141" s="56">
        <v>66771.496365221348</v>
      </c>
      <c r="AZ141" s="56">
        <v>65267.816549832736</v>
      </c>
      <c r="BA141" s="56">
        <v>63148.566420389245</v>
      </c>
      <c r="BB141" s="56">
        <v>60992.549662857287</v>
      </c>
      <c r="BC141" s="56">
        <v>58807.343072627802</v>
      </c>
      <c r="BD141" s="56">
        <v>55989.975390133513</v>
      </c>
      <c r="BE141" s="56">
        <v>57199.207635158724</v>
      </c>
      <c r="BF141" s="56">
        <v>58543.369928323977</v>
      </c>
      <c r="BG141" s="56">
        <v>59013.032354479459</v>
      </c>
      <c r="BH141" s="56">
        <v>60182.585969464577</v>
      </c>
      <c r="BI141" s="56">
        <v>59725.393323734403</v>
      </c>
      <c r="BJ141" s="56">
        <v>60345.452246559857</v>
      </c>
      <c r="BK141" s="56">
        <v>61614.034557527484</v>
      </c>
      <c r="BL141" s="56">
        <v>62885.80862275025</v>
      </c>
      <c r="BM141" s="56">
        <v>70764.740734170671</v>
      </c>
      <c r="BN141" s="56">
        <v>72663.998969447144</v>
      </c>
      <c r="BO141" s="56">
        <v>72859.607074308369</v>
      </c>
      <c r="BP141" s="56">
        <v>73720.238513820252</v>
      </c>
      <c r="BQ141" s="56">
        <v>64863.352710570885</v>
      </c>
      <c r="BR141" s="56">
        <v>63500.771232700565</v>
      </c>
      <c r="BS141" s="56">
        <v>62465.931825423257</v>
      </c>
      <c r="BT141" s="56">
        <v>60597.816936274983</v>
      </c>
      <c r="BU141" s="56">
        <v>60671.051497149492</v>
      </c>
      <c r="BV141" s="56">
        <v>62211.933848929788</v>
      </c>
      <c r="BW141" s="56">
        <v>67662.695656379714</v>
      </c>
      <c r="BX141" s="56">
        <v>85998.805329573908</v>
      </c>
      <c r="BY141" s="56">
        <v>85904.85755365451</v>
      </c>
      <c r="BZ141" s="56">
        <v>81171.460919057019</v>
      </c>
      <c r="CA141" s="56">
        <v>88191.791694449435</v>
      </c>
      <c r="CB141" s="56">
        <v>98797.192478697005</v>
      </c>
      <c r="CC141" s="56">
        <v>100709.9184052582</v>
      </c>
      <c r="CD141" s="56">
        <v>103796.55792834566</v>
      </c>
      <c r="CE141" s="56">
        <v>102780.6670734559</v>
      </c>
      <c r="CF141" s="56">
        <v>102429.67811026897</v>
      </c>
      <c r="CG141" s="56">
        <v>103850.6800975821</v>
      </c>
      <c r="CH141" s="57">
        <v>104799.55757216115</v>
      </c>
    </row>
    <row r="142" spans="1:89" x14ac:dyDescent="0.35">
      <c r="A142" s="190"/>
      <c r="B142" s="10" t="s">
        <v>519</v>
      </c>
      <c r="AH142" s="188">
        <v>1912.9558438162753</v>
      </c>
      <c r="AI142" s="188">
        <v>1724.51846181264</v>
      </c>
      <c r="AJ142" s="188">
        <v>1914.0959680384049</v>
      </c>
      <c r="AK142" s="188">
        <v>2481.1001655503842</v>
      </c>
      <c r="AL142" s="188">
        <v>3102.7793933956132</v>
      </c>
      <c r="AM142" s="188">
        <v>3486.1839610986976</v>
      </c>
      <c r="AN142" s="188">
        <v>3774.8780844072649</v>
      </c>
      <c r="AO142" s="188">
        <v>4083.2568173746422</v>
      </c>
      <c r="AP142" s="188">
        <v>4210.1631780804873</v>
      </c>
      <c r="AQ142" s="188">
        <v>4146.9570596296317</v>
      </c>
      <c r="AR142" s="188">
        <v>4285.8777853666279</v>
      </c>
      <c r="AS142" s="188">
        <v>4291.4029283779983</v>
      </c>
      <c r="AT142" s="188">
        <v>4503.3758751982023</v>
      </c>
      <c r="AU142" s="188">
        <v>5520.4784754110269</v>
      </c>
      <c r="AV142" s="188">
        <v>6786.0769963527628</v>
      </c>
      <c r="AW142" s="188">
        <v>7464.0124365426454</v>
      </c>
      <c r="AX142" s="188">
        <v>7387.5657163090473</v>
      </c>
      <c r="AY142" s="188">
        <v>7327.0797491977819</v>
      </c>
      <c r="AZ142" s="188">
        <v>7200.1900425332133</v>
      </c>
      <c r="BA142" s="188">
        <v>7061.8259322188205</v>
      </c>
      <c r="BB142" s="188">
        <v>7011.4873543521953</v>
      </c>
      <c r="BC142" s="188">
        <v>6913.8503230505512</v>
      </c>
      <c r="BD142" s="188">
        <v>6133.7261002703326</v>
      </c>
      <c r="BE142" s="188">
        <v>6676.8611822172661</v>
      </c>
      <c r="BF142" s="188">
        <v>7150.9684841429244</v>
      </c>
      <c r="BG142" s="188">
        <v>7092.8049924206389</v>
      </c>
      <c r="BH142" s="188">
        <v>5877.5074056809863</v>
      </c>
      <c r="BI142" s="188">
        <v>4264.3017214546044</v>
      </c>
      <c r="BJ142" s="188">
        <v>3347.817844441171</v>
      </c>
      <c r="BK142" s="188">
        <v>2766.5623474292915</v>
      </c>
      <c r="BL142" s="188">
        <v>2234.5448651636784</v>
      </c>
      <c r="BM142" s="188">
        <v>1328.9995308622526</v>
      </c>
      <c r="BN142" s="188">
        <v>943.55389873178433</v>
      </c>
      <c r="BO142" s="188">
        <v>658.06718184808551</v>
      </c>
      <c r="BP142" s="188">
        <v>419.14597350536326</v>
      </c>
      <c r="BQ142" s="188">
        <v>241.88009350386483</v>
      </c>
      <c r="BR142" s="188">
        <v>165.5280349739875</v>
      </c>
      <c r="BS142" s="188">
        <v>110.36692072631894</v>
      </c>
      <c r="BT142" s="188">
        <v>79.80748869960027</v>
      </c>
      <c r="BU142" s="188">
        <v>56.745897999693057</v>
      </c>
      <c r="BV142" s="188">
        <v>42.555725422760965</v>
      </c>
      <c r="BW142" s="188">
        <v>22.400925029572775</v>
      </c>
      <c r="BX142" s="188">
        <v>12.994190602344316</v>
      </c>
      <c r="BY142" s="188">
        <v>7.8782756886702625</v>
      </c>
      <c r="BZ142" s="188">
        <v>4.4056709660037638</v>
      </c>
      <c r="CA142" s="188">
        <v>2.4149201424421847</v>
      </c>
      <c r="CB142" s="188">
        <v>1.3627651742590854</v>
      </c>
      <c r="CC142" s="188">
        <v>0</v>
      </c>
      <c r="CD142" s="188">
        <v>0</v>
      </c>
      <c r="CE142" s="188">
        <v>0</v>
      </c>
      <c r="CF142" s="188">
        <v>0</v>
      </c>
      <c r="CG142" s="188">
        <v>0</v>
      </c>
      <c r="CH142" s="189">
        <v>0</v>
      </c>
    </row>
    <row r="143" spans="1:89" x14ac:dyDescent="0.35">
      <c r="A143" s="190"/>
      <c r="B143" s="10" t="s">
        <v>520</v>
      </c>
      <c r="AH143" s="188">
        <v>8372.063689896293</v>
      </c>
      <c r="AI143" s="188">
        <v>7754.5991188081844</v>
      </c>
      <c r="AJ143" s="188">
        <v>8818.6760844904129</v>
      </c>
      <c r="AK143" s="188">
        <v>13015.85650715548</v>
      </c>
      <c r="AL143" s="188">
        <v>17999.594741524415</v>
      </c>
      <c r="AM143" s="188">
        <v>21221.088907296762</v>
      </c>
      <c r="AN143" s="188">
        <v>22756.559876592692</v>
      </c>
      <c r="AO143" s="188">
        <v>24524.841014696245</v>
      </c>
      <c r="AP143" s="188">
        <v>25415.439827525184</v>
      </c>
      <c r="AQ143" s="188">
        <v>23915.654360918674</v>
      </c>
      <c r="AR143" s="188">
        <v>20281.653780325767</v>
      </c>
      <c r="AS143" s="188">
        <v>19360.976785823208</v>
      </c>
      <c r="AT143" s="188">
        <v>21692.928379995352</v>
      </c>
      <c r="AU143" s="188">
        <v>26559.630426124026</v>
      </c>
      <c r="AV143" s="188">
        <v>33128.155328897243</v>
      </c>
      <c r="AW143" s="188">
        <v>36652.483469216415</v>
      </c>
      <c r="AX143" s="188">
        <v>38610.00807346373</v>
      </c>
      <c r="AY143" s="188">
        <v>40054.075282543017</v>
      </c>
      <c r="AZ143" s="188">
        <v>39527.404247155231</v>
      </c>
      <c r="BA143" s="188">
        <v>37951.256366939335</v>
      </c>
      <c r="BB143" s="188">
        <v>36643.055900307743</v>
      </c>
      <c r="BC143" s="188">
        <v>34624.986801987827</v>
      </c>
      <c r="BD143" s="188">
        <v>31914.89386494449</v>
      </c>
      <c r="BE143" s="188">
        <v>31555.691825407808</v>
      </c>
      <c r="BF143" s="188">
        <v>32090.419879392171</v>
      </c>
      <c r="BG143" s="188">
        <v>32652.469117084209</v>
      </c>
      <c r="BH143" s="188">
        <v>33034.385981648833</v>
      </c>
      <c r="BI143" s="188">
        <v>33932.641409822179</v>
      </c>
      <c r="BJ143" s="188">
        <v>34627.8381063091</v>
      </c>
      <c r="BK143" s="188">
        <v>35950.771741259392</v>
      </c>
      <c r="BL143" s="188">
        <v>36775.248330416711</v>
      </c>
      <c r="BM143" s="188">
        <v>44639.414788100948</v>
      </c>
      <c r="BN143" s="188">
        <v>46736.483528107776</v>
      </c>
      <c r="BO143" s="188">
        <v>47939.341004516187</v>
      </c>
      <c r="BP143" s="188">
        <v>50090.583188895413</v>
      </c>
      <c r="BQ143" s="188">
        <v>45502.968166862993</v>
      </c>
      <c r="BR143" s="188">
        <v>45081.498381040154</v>
      </c>
      <c r="BS143" s="188">
        <v>44990.708320861821</v>
      </c>
      <c r="BT143" s="188">
        <v>44320.968214176668</v>
      </c>
      <c r="BU143" s="188">
        <v>45269.93529861758</v>
      </c>
      <c r="BV143" s="188">
        <v>47828.592561646888</v>
      </c>
      <c r="BW143" s="188">
        <v>53884.827024319646</v>
      </c>
      <c r="BX143" s="188">
        <v>72848.891610366583</v>
      </c>
      <c r="BY143" s="188">
        <v>73219.128370754232</v>
      </c>
      <c r="BZ143" s="188">
        <v>68934.608851834855</v>
      </c>
      <c r="CA143" s="188">
        <v>75653.558407174249</v>
      </c>
      <c r="CB143" s="188">
        <v>85564.068639818681</v>
      </c>
      <c r="CC143" s="188">
        <v>87412.374611317558</v>
      </c>
      <c r="CD143" s="188">
        <v>90888.925845454447</v>
      </c>
      <c r="CE143" s="188">
        <v>90262.423134779965</v>
      </c>
      <c r="CF143" s="188">
        <v>90222.273043098787</v>
      </c>
      <c r="CG143" s="188">
        <v>91548.857975100473</v>
      </c>
      <c r="CH143" s="189">
        <v>92590.713556539893</v>
      </c>
    </row>
    <row r="144" spans="1:89" x14ac:dyDescent="0.35">
      <c r="A144" s="190"/>
      <c r="B144" s="74" t="s">
        <v>521</v>
      </c>
      <c r="AH144" s="188">
        <v>7216.330396742529</v>
      </c>
      <c r="AI144" s="188">
        <v>6905.5121595870778</v>
      </c>
      <c r="AJ144" s="188">
        <v>7126.3960014784234</v>
      </c>
      <c r="AK144" s="188">
        <v>9074.0216600889689</v>
      </c>
      <c r="AL144" s="188">
        <v>9749.2859613957207</v>
      </c>
      <c r="AM144" s="188">
        <v>10441.995726623289</v>
      </c>
      <c r="AN144" s="188">
        <v>11420.205984718415</v>
      </c>
      <c r="AO144" s="188">
        <v>12294.059282594726</v>
      </c>
      <c r="AP144" s="188">
        <v>12882.850702723763</v>
      </c>
      <c r="AQ144" s="188">
        <v>13013.769039924775</v>
      </c>
      <c r="AR144" s="188">
        <v>13723.051423889607</v>
      </c>
      <c r="AS144" s="188">
        <v>14515.054287661196</v>
      </c>
      <c r="AT144" s="188">
        <v>15540.64194842872</v>
      </c>
      <c r="AU144" s="188">
        <v>15586.730003978597</v>
      </c>
      <c r="AV144" s="188">
        <v>18173.288282040536</v>
      </c>
      <c r="AW144" s="188">
        <v>19631.380372986438</v>
      </c>
      <c r="AX144" s="188">
        <v>20020.91376678595</v>
      </c>
      <c r="AY144" s="188">
        <v>19390.341333480559</v>
      </c>
      <c r="AZ144" s="188">
        <v>18540.222260144292</v>
      </c>
      <c r="BA144" s="188">
        <v>18135.484121231086</v>
      </c>
      <c r="BB144" s="188">
        <v>17338.006408197347</v>
      </c>
      <c r="BC144" s="188">
        <v>17268.505947589427</v>
      </c>
      <c r="BD144" s="188">
        <v>17941.355424918685</v>
      </c>
      <c r="BE144" s="188">
        <v>18966.654627533644</v>
      </c>
      <c r="BF144" s="188">
        <v>19301.981564788879</v>
      </c>
      <c r="BG144" s="188">
        <v>19267.758244974608</v>
      </c>
      <c r="BH144" s="188">
        <v>21270.692582134761</v>
      </c>
      <c r="BI144" s="188">
        <v>21528.450192457622</v>
      </c>
      <c r="BJ144" s="188">
        <v>22369.796295809578</v>
      </c>
      <c r="BK144" s="188">
        <v>22896.700468838804</v>
      </c>
      <c r="BL144" s="188">
        <v>23876.015427169859</v>
      </c>
      <c r="BM144" s="188">
        <v>24796.326415207466</v>
      </c>
      <c r="BN144" s="188">
        <v>24983.961542607572</v>
      </c>
      <c r="BO144" s="188">
        <v>24262.198887944091</v>
      </c>
      <c r="BP144" s="188">
        <v>23210.509351419474</v>
      </c>
      <c r="BQ144" s="188">
        <v>19118.504450204033</v>
      </c>
      <c r="BR144" s="188">
        <v>18253.74481668642</v>
      </c>
      <c r="BS144" s="188">
        <v>17364.856583835113</v>
      </c>
      <c r="BT144" s="188">
        <v>16197.041233398721</v>
      </c>
      <c r="BU144" s="188">
        <v>15344.370300532217</v>
      </c>
      <c r="BV144" s="188">
        <v>14340.785561860148</v>
      </c>
      <c r="BW144" s="188">
        <v>13755.467707030497</v>
      </c>
      <c r="BX144" s="188">
        <v>13136.919528604973</v>
      </c>
      <c r="BY144" s="188">
        <v>12677.850907211599</v>
      </c>
      <c r="BZ144" s="188">
        <v>12232.446396256159</v>
      </c>
      <c r="CA144" s="188">
        <v>12535.818367132742</v>
      </c>
      <c r="CB144" s="188">
        <v>13231.761073704076</v>
      </c>
      <c r="CC144" s="188">
        <v>13297.543793940637</v>
      </c>
      <c r="CD144" s="188">
        <v>12907.632082891212</v>
      </c>
      <c r="CE144" s="188">
        <v>12518.243938675943</v>
      </c>
      <c r="CF144" s="188">
        <v>12207.405067170179</v>
      </c>
      <c r="CG144" s="188">
        <v>12301.822122481624</v>
      </c>
      <c r="CH144" s="189">
        <v>12208.84401562126</v>
      </c>
    </row>
    <row r="145" spans="1:86" s="123" customFormat="1" ht="24.75" customHeight="1" x14ac:dyDescent="0.35">
      <c r="A145" s="199"/>
      <c r="B145" s="281" t="s">
        <v>442</v>
      </c>
      <c r="D145" s="150"/>
      <c r="E145" s="150"/>
      <c r="F145" s="150"/>
      <c r="G145" s="150"/>
      <c r="H145" s="150"/>
      <c r="I145" s="150"/>
      <c r="J145" s="150"/>
      <c r="K145" s="150"/>
      <c r="L145" s="150"/>
      <c r="M145" s="150"/>
      <c r="N145" s="150"/>
      <c r="O145" s="150"/>
      <c r="P145" s="150"/>
      <c r="Q145" s="150"/>
      <c r="R145" s="150"/>
      <c r="S145" s="150"/>
      <c r="T145" s="150"/>
      <c r="U145" s="150"/>
      <c r="V145" s="150"/>
      <c r="W145" s="150"/>
      <c r="X145" s="150"/>
      <c r="Y145" s="150"/>
      <c r="Z145" s="150"/>
      <c r="AA145" s="150"/>
      <c r="AB145" s="150"/>
      <c r="AC145" s="150"/>
      <c r="AD145" s="150"/>
      <c r="AE145" s="150"/>
      <c r="AF145" s="150"/>
      <c r="AG145" s="150"/>
      <c r="AH145" s="56">
        <v>17234.565071832618</v>
      </c>
      <c r="AI145" s="56">
        <v>21135.871044586158</v>
      </c>
      <c r="AJ145" s="56">
        <v>19564.320631108079</v>
      </c>
      <c r="AK145" s="56">
        <v>20495.574693827573</v>
      </c>
      <c r="AL145" s="56">
        <v>21094.329184497969</v>
      </c>
      <c r="AM145" s="56">
        <v>22273.959968182589</v>
      </c>
      <c r="AN145" s="56">
        <v>22841.796138899921</v>
      </c>
      <c r="AO145" s="56">
        <v>23246.093360013168</v>
      </c>
      <c r="AP145" s="56">
        <v>23586.664445266662</v>
      </c>
      <c r="AQ145" s="56">
        <v>23505.746635952113</v>
      </c>
      <c r="AR145" s="56">
        <v>22394.840521077207</v>
      </c>
      <c r="AS145" s="56">
        <v>21700.839141655844</v>
      </c>
      <c r="AT145" s="56">
        <v>21832.166723082959</v>
      </c>
      <c r="AU145" s="56">
        <v>24146.487209787971</v>
      </c>
      <c r="AV145" s="56">
        <v>27119.32164738479</v>
      </c>
      <c r="AW145" s="56">
        <v>29892.064558832939</v>
      </c>
      <c r="AX145" s="56">
        <v>30721.103550404885</v>
      </c>
      <c r="AY145" s="56">
        <v>32662.406781824815</v>
      </c>
      <c r="AZ145" s="56">
        <v>34532.215103498762</v>
      </c>
      <c r="BA145" s="56">
        <v>36329.923536092967</v>
      </c>
      <c r="BB145" s="56">
        <v>37266.1329652364</v>
      </c>
      <c r="BC145" s="56">
        <v>40815.885629607015</v>
      </c>
      <c r="BD145" s="56">
        <v>45121.798438776634</v>
      </c>
      <c r="BE145" s="56">
        <v>45686.659961191974</v>
      </c>
      <c r="BF145" s="56">
        <v>44086.810639932461</v>
      </c>
      <c r="BG145" s="56">
        <v>28943.355526046951</v>
      </c>
      <c r="BH145" s="56">
        <v>30335.23188331749</v>
      </c>
      <c r="BI145" s="56">
        <v>32021.793046759023</v>
      </c>
      <c r="BJ145" s="56">
        <v>30691.567893958956</v>
      </c>
      <c r="BK145" s="56">
        <v>32058.696404949282</v>
      </c>
      <c r="BL145" s="56">
        <v>33953.797542041139</v>
      </c>
      <c r="BM145" s="56">
        <v>35745.13060361128</v>
      </c>
      <c r="BN145" s="56">
        <v>36288.773642474116</v>
      </c>
      <c r="BO145" s="56">
        <v>35902.264458563419</v>
      </c>
      <c r="BP145" s="56">
        <v>37067.786849538832</v>
      </c>
      <c r="BQ145" s="56">
        <v>37095.657483755465</v>
      </c>
      <c r="BR145" s="56">
        <v>38814.108520525049</v>
      </c>
      <c r="BS145" s="56">
        <v>39747.913469750005</v>
      </c>
      <c r="BT145" s="56">
        <v>39292.171877146051</v>
      </c>
      <c r="BU145" s="56">
        <v>40737.667785083009</v>
      </c>
      <c r="BV145" s="56">
        <v>40755.61686295602</v>
      </c>
      <c r="BW145" s="56">
        <v>40728.775747846455</v>
      </c>
      <c r="BX145" s="56">
        <v>37718.552096975684</v>
      </c>
      <c r="BY145" s="56">
        <v>40186.433202916931</v>
      </c>
      <c r="BZ145" s="56">
        <v>47572.541524320033</v>
      </c>
      <c r="CA145" s="56">
        <v>56088.414133778635</v>
      </c>
      <c r="CB145" s="56">
        <v>48961.56747972501</v>
      </c>
      <c r="CC145" s="56">
        <v>53586.641227552915</v>
      </c>
      <c r="CD145" s="56">
        <v>57431.491634292368</v>
      </c>
      <c r="CE145" s="56">
        <v>60330.856172616783</v>
      </c>
      <c r="CF145" s="56">
        <v>62781.611722850204</v>
      </c>
      <c r="CG145" s="56">
        <v>65555.751182182168</v>
      </c>
      <c r="CH145" s="57">
        <v>68457.922170940961</v>
      </c>
    </row>
    <row r="146" spans="1:86" x14ac:dyDescent="0.35">
      <c r="A146" s="190"/>
      <c r="B146" s="10" t="s">
        <v>519</v>
      </c>
      <c r="AH146" s="188">
        <v>11630.398881214462</v>
      </c>
      <c r="AI146" s="188">
        <v>15581.719629277579</v>
      </c>
      <c r="AJ146" s="188">
        <v>13921.006445403369</v>
      </c>
      <c r="AK146" s="188">
        <v>14452.715547441205</v>
      </c>
      <c r="AL146" s="188">
        <v>14659.112533872116</v>
      </c>
      <c r="AM146" s="188">
        <v>15277.360006025014</v>
      </c>
      <c r="AN146" s="188">
        <v>15492.977136677699</v>
      </c>
      <c r="AO146" s="188">
        <v>15399.999608852926</v>
      </c>
      <c r="AP146" s="188">
        <v>15007.837348915869</v>
      </c>
      <c r="AQ146" s="188">
        <v>14508.631104582011</v>
      </c>
      <c r="AR146" s="188">
        <v>13421.510831529968</v>
      </c>
      <c r="AS146" s="188">
        <v>12555.502400846117</v>
      </c>
      <c r="AT146" s="188">
        <v>11831.272531153729</v>
      </c>
      <c r="AU146" s="188">
        <v>12618.729661222846</v>
      </c>
      <c r="AV146" s="188">
        <v>13518.761778760752</v>
      </c>
      <c r="AW146" s="188">
        <v>14143.367504600979</v>
      </c>
      <c r="AX146" s="188">
        <v>14147.084084332451</v>
      </c>
      <c r="AY146" s="188">
        <v>14342.65804208217</v>
      </c>
      <c r="AZ146" s="188">
        <v>14471.115281452248</v>
      </c>
      <c r="BA146" s="188">
        <v>14809.493279537266</v>
      </c>
      <c r="BB146" s="188">
        <v>15079.683399928999</v>
      </c>
      <c r="BC146" s="188">
        <v>16849.364811074032</v>
      </c>
      <c r="BD146" s="188">
        <v>17601.684432978662</v>
      </c>
      <c r="BE146" s="188">
        <v>17529.652847806221</v>
      </c>
      <c r="BF146" s="188">
        <v>17597.975764106483</v>
      </c>
      <c r="BG146" s="188">
        <v>1404.9041242239161</v>
      </c>
      <c r="BH146" s="188">
        <v>1447.6232181777634</v>
      </c>
      <c r="BI146" s="188">
        <v>1545.5501915526663</v>
      </c>
      <c r="BJ146" s="188">
        <v>1579.6990047732659</v>
      </c>
      <c r="BK146" s="188">
        <v>1655.9846790369695</v>
      </c>
      <c r="BL146" s="188">
        <v>1697.6628729414688</v>
      </c>
      <c r="BM146" s="188">
        <v>1806.9997535461707</v>
      </c>
      <c r="BN146" s="188">
        <v>1818.3498846028733</v>
      </c>
      <c r="BO146" s="188">
        <v>1918.0956288177538</v>
      </c>
      <c r="BP146" s="188">
        <v>1994.2818364611237</v>
      </c>
      <c r="BQ146" s="188">
        <v>2055.8498117977306</v>
      </c>
      <c r="BR146" s="188">
        <v>2379.0710237857115</v>
      </c>
      <c r="BS146" s="188">
        <v>2524.3774097133087</v>
      </c>
      <c r="BT146" s="188">
        <v>2558.7383113003889</v>
      </c>
      <c r="BU146" s="188">
        <v>2617.6138472851317</v>
      </c>
      <c r="BV146" s="188">
        <v>2753.1440495301945</v>
      </c>
      <c r="BW146" s="188">
        <v>2917.7893327187076</v>
      </c>
      <c r="BX146" s="188">
        <v>2708.0550759849502</v>
      </c>
      <c r="BY146" s="188">
        <v>2942.7777522247038</v>
      </c>
      <c r="BZ146" s="188">
        <v>3313.664336576127</v>
      </c>
      <c r="CA146" s="188">
        <v>4018.4824126904177</v>
      </c>
      <c r="CB146" s="188">
        <v>4697.5289956531078</v>
      </c>
      <c r="CC146" s="188">
        <v>5166.4516136250777</v>
      </c>
      <c r="CD146" s="188">
        <v>5697.6321070262202</v>
      </c>
      <c r="CE146" s="188">
        <v>6159.7482953971594</v>
      </c>
      <c r="CF146" s="188">
        <v>6536.005247865276</v>
      </c>
      <c r="CG146" s="188">
        <v>6886.1011227050312</v>
      </c>
      <c r="CH146" s="189">
        <v>7211.5870997106458</v>
      </c>
    </row>
    <row r="147" spans="1:86" x14ac:dyDescent="0.35">
      <c r="A147" s="190"/>
      <c r="B147" s="10" t="s">
        <v>520</v>
      </c>
      <c r="AH147" s="188">
        <v>2643.1524268268217</v>
      </c>
      <c r="AI147" s="188">
        <v>2870.1106826103996</v>
      </c>
      <c r="AJ147" s="188">
        <v>2881.0230271729374</v>
      </c>
      <c r="AK147" s="188">
        <v>3040.456419021737</v>
      </c>
      <c r="AL147" s="188">
        <v>3184.8485611369947</v>
      </c>
      <c r="AM147" s="188">
        <v>3515.8203002403939</v>
      </c>
      <c r="AN147" s="188">
        <v>3669.1928273878198</v>
      </c>
      <c r="AO147" s="188">
        <v>3818.8533389469972</v>
      </c>
      <c r="AP147" s="188">
        <v>4203.754693119181</v>
      </c>
      <c r="AQ147" s="188">
        <v>4436.0099592674387</v>
      </c>
      <c r="AR147" s="188">
        <v>4295.5231712145032</v>
      </c>
      <c r="AS147" s="188">
        <v>4298.632093429439</v>
      </c>
      <c r="AT147" s="188">
        <v>4568.434456260924</v>
      </c>
      <c r="AU147" s="188">
        <v>5277.9256402671081</v>
      </c>
      <c r="AV147" s="188">
        <v>6049.636117418815</v>
      </c>
      <c r="AW147" s="188">
        <v>7252.5763033139247</v>
      </c>
      <c r="AX147" s="188">
        <v>7864.7000677307669</v>
      </c>
      <c r="AY147" s="188">
        <v>8814.0718197976203</v>
      </c>
      <c r="AZ147" s="188">
        <v>9904.6160770804036</v>
      </c>
      <c r="BA147" s="188">
        <v>10473.847626395389</v>
      </c>
      <c r="BB147" s="188">
        <v>10697.710136548552</v>
      </c>
      <c r="BC147" s="188">
        <v>10988.700622779343</v>
      </c>
      <c r="BD147" s="188">
        <v>11281.745159508178</v>
      </c>
      <c r="BE147" s="188">
        <v>11786.706235506581</v>
      </c>
      <c r="BF147" s="188">
        <v>11815.025276894108</v>
      </c>
      <c r="BG147" s="188">
        <v>12058.562269713208</v>
      </c>
      <c r="BH147" s="188">
        <v>12158.97048131345</v>
      </c>
      <c r="BI147" s="188">
        <v>12289.527888274217</v>
      </c>
      <c r="BJ147" s="188">
        <v>12400.423349234199</v>
      </c>
      <c r="BK147" s="188">
        <v>12759.160415409548</v>
      </c>
      <c r="BL147" s="188">
        <v>13236.94444101415</v>
      </c>
      <c r="BM147" s="188">
        <v>13900.626861882691</v>
      </c>
      <c r="BN147" s="188">
        <v>14179.106416790986</v>
      </c>
      <c r="BO147" s="188">
        <v>14555.937944269914</v>
      </c>
      <c r="BP147" s="188">
        <v>15292.268884626557</v>
      </c>
      <c r="BQ147" s="188">
        <v>15485.090451170121</v>
      </c>
      <c r="BR147" s="188">
        <v>16528.178012551813</v>
      </c>
      <c r="BS147" s="188">
        <v>17712.262829237279</v>
      </c>
      <c r="BT147" s="188">
        <v>17703.55721341704</v>
      </c>
      <c r="BU147" s="188">
        <v>19453.310363229903</v>
      </c>
      <c r="BV147" s="188">
        <v>20000.587354364849</v>
      </c>
      <c r="BW147" s="188">
        <v>20137.514281790151</v>
      </c>
      <c r="BX147" s="188">
        <v>19472.508435251737</v>
      </c>
      <c r="BY147" s="188">
        <v>20813.735093146308</v>
      </c>
      <c r="BZ147" s="188">
        <v>26618.539164787344</v>
      </c>
      <c r="CA147" s="188">
        <v>31314.144880824791</v>
      </c>
      <c r="CB147" s="188">
        <v>28240.509110010222</v>
      </c>
      <c r="CC147" s="188">
        <v>29945.395157292169</v>
      </c>
      <c r="CD147" s="188">
        <v>32570.644695189992</v>
      </c>
      <c r="CE147" s="188">
        <v>34771.997324436888</v>
      </c>
      <c r="CF147" s="188">
        <v>36331.283823795638</v>
      </c>
      <c r="CG147" s="188">
        <v>37859.360510455321</v>
      </c>
      <c r="CH147" s="189">
        <v>39510.657612418458</v>
      </c>
    </row>
    <row r="148" spans="1:86" x14ac:dyDescent="0.35">
      <c r="A148" s="190"/>
      <c r="B148" s="10" t="s">
        <v>521</v>
      </c>
      <c r="AH148" s="188">
        <v>2961.0137637913349</v>
      </c>
      <c r="AI148" s="188">
        <v>2684.0407326981799</v>
      </c>
      <c r="AJ148" s="188">
        <v>2762.2911585317715</v>
      </c>
      <c r="AK148" s="188">
        <v>3002.4027273646338</v>
      </c>
      <c r="AL148" s="188">
        <v>3250.3680894888603</v>
      </c>
      <c r="AM148" s="188">
        <v>3480.77966191718</v>
      </c>
      <c r="AN148" s="188">
        <v>3679.626174834405</v>
      </c>
      <c r="AO148" s="188">
        <v>4027.2404122132471</v>
      </c>
      <c r="AP148" s="188">
        <v>4375.072403231612</v>
      </c>
      <c r="AQ148" s="188">
        <v>4561.105572102666</v>
      </c>
      <c r="AR148" s="188">
        <v>4677.8065183327381</v>
      </c>
      <c r="AS148" s="188">
        <v>4846.7046473802866</v>
      </c>
      <c r="AT148" s="188">
        <v>5432.4597356683025</v>
      </c>
      <c r="AU148" s="188">
        <v>6249.8319082980215</v>
      </c>
      <c r="AV148" s="188">
        <v>7550.9237512052205</v>
      </c>
      <c r="AW148" s="188">
        <v>8496.1207509180349</v>
      </c>
      <c r="AX148" s="188">
        <v>8709.3193983416713</v>
      </c>
      <c r="AY148" s="188">
        <v>9505.6769199450246</v>
      </c>
      <c r="AZ148" s="188">
        <v>10156.483744966112</v>
      </c>
      <c r="BA148" s="188">
        <v>11046.582630160312</v>
      </c>
      <c r="BB148" s="188">
        <v>11488.73942875885</v>
      </c>
      <c r="BC148" s="188">
        <v>12977.820195753642</v>
      </c>
      <c r="BD148" s="188">
        <v>16238.36884628979</v>
      </c>
      <c r="BE148" s="188">
        <v>16370.30087787917</v>
      </c>
      <c r="BF148" s="188">
        <v>14673.809598931868</v>
      </c>
      <c r="BG148" s="188">
        <v>15479.889132109827</v>
      </c>
      <c r="BH148" s="188">
        <v>16728.638183826275</v>
      </c>
      <c r="BI148" s="188">
        <v>18186.714966932141</v>
      </c>
      <c r="BJ148" s="188">
        <v>16711.445539951488</v>
      </c>
      <c r="BK148" s="188">
        <v>17643.551310502768</v>
      </c>
      <c r="BL148" s="188">
        <v>19019.190228085517</v>
      </c>
      <c r="BM148" s="188">
        <v>20037.503988182416</v>
      </c>
      <c r="BN148" s="188">
        <v>20291.317341080259</v>
      </c>
      <c r="BO148" s="188">
        <v>19428.230885475747</v>
      </c>
      <c r="BP148" s="188">
        <v>19781.236128451153</v>
      </c>
      <c r="BQ148" s="188">
        <v>19554.71722078761</v>
      </c>
      <c r="BR148" s="188">
        <v>19906.859484187531</v>
      </c>
      <c r="BS148" s="188">
        <v>19511.273230799419</v>
      </c>
      <c r="BT148" s="188">
        <v>19029.876352428626</v>
      </c>
      <c r="BU148" s="188">
        <v>18666.743574567972</v>
      </c>
      <c r="BV148" s="188">
        <v>18001.885459060974</v>
      </c>
      <c r="BW148" s="188">
        <v>17673.472133337596</v>
      </c>
      <c r="BX148" s="188">
        <v>15537.988585739</v>
      </c>
      <c r="BY148" s="188">
        <v>16429.920357545921</v>
      </c>
      <c r="BZ148" s="188">
        <v>17640.338022956563</v>
      </c>
      <c r="CA148" s="188">
        <v>20755.786840263423</v>
      </c>
      <c r="CB148" s="188">
        <v>16023.529374061687</v>
      </c>
      <c r="CC148" s="188">
        <v>18474.794456635664</v>
      </c>
      <c r="CD148" s="188">
        <v>19163.214832076152</v>
      </c>
      <c r="CE148" s="188">
        <v>19399.110552782735</v>
      </c>
      <c r="CF148" s="188">
        <v>19914.322651189297</v>
      </c>
      <c r="CG148" s="188">
        <v>20810.289549021814</v>
      </c>
      <c r="CH148" s="189">
        <v>21735.677458811853</v>
      </c>
    </row>
    <row r="149" spans="1:86" ht="27" customHeight="1" x14ac:dyDescent="0.35">
      <c r="A149" s="190"/>
      <c r="B149" s="123" t="s">
        <v>461</v>
      </c>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9"/>
    </row>
    <row r="150" spans="1:86" x14ac:dyDescent="0.35">
      <c r="A150" s="190"/>
      <c r="B150" s="52" t="s">
        <v>462</v>
      </c>
      <c r="CH150" s="66"/>
    </row>
    <row r="151" spans="1:86" x14ac:dyDescent="0.35">
      <c r="A151" s="190"/>
      <c r="B151" s="52" t="s">
        <v>463</v>
      </c>
      <c r="CH151" s="66"/>
    </row>
    <row r="152" spans="1:86" ht="27" customHeight="1" thickBot="1" x14ac:dyDescent="0.4">
      <c r="A152" s="237"/>
      <c r="B152" s="238" t="s">
        <v>464</v>
      </c>
      <c r="C152" s="137"/>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c r="AG152" s="153"/>
      <c r="AH152" s="153"/>
      <c r="AI152" s="153"/>
      <c r="AJ152" s="153"/>
      <c r="AK152" s="153"/>
      <c r="AL152" s="153"/>
      <c r="AM152" s="153"/>
      <c r="AN152" s="153"/>
      <c r="AO152" s="153"/>
      <c r="AP152" s="153"/>
      <c r="AQ152" s="153"/>
      <c r="AR152" s="153"/>
      <c r="AS152" s="153"/>
      <c r="AT152" s="153"/>
      <c r="AU152" s="153"/>
      <c r="AV152" s="153"/>
      <c r="AW152" s="153"/>
      <c r="AX152" s="153"/>
      <c r="AY152" s="153"/>
      <c r="AZ152" s="153"/>
      <c r="BA152" s="153"/>
      <c r="BB152" s="153"/>
      <c r="BC152" s="153"/>
      <c r="BD152" s="153"/>
      <c r="BE152" s="153"/>
      <c r="BF152" s="153"/>
      <c r="BG152" s="153"/>
      <c r="BH152" s="153"/>
      <c r="BI152" s="153"/>
      <c r="BJ152" s="153"/>
      <c r="BK152" s="153"/>
      <c r="BL152" s="153"/>
      <c r="BM152" s="153"/>
      <c r="BN152" s="153"/>
      <c r="BO152" s="153"/>
      <c r="BP152" s="153"/>
      <c r="BQ152" s="153"/>
      <c r="BR152" s="153"/>
      <c r="BS152" s="153"/>
      <c r="BT152" s="153"/>
      <c r="BU152" s="153"/>
      <c r="BV152" s="153"/>
      <c r="BW152" s="153"/>
      <c r="BX152" s="137"/>
      <c r="BY152" s="137"/>
      <c r="BZ152" s="137"/>
      <c r="CA152" s="137"/>
      <c r="CB152" s="137"/>
      <c r="CC152" s="137"/>
      <c r="CD152" s="137"/>
      <c r="CE152" s="137"/>
      <c r="CF152" s="137"/>
      <c r="CG152" s="137"/>
      <c r="CH152" s="138"/>
    </row>
    <row r="157" spans="1:86" x14ac:dyDescent="0.35">
      <c r="BW157" s="52"/>
    </row>
    <row r="158" spans="1:86" x14ac:dyDescent="0.35">
      <c r="BW158" s="52"/>
    </row>
    <row r="159" spans="1:86" x14ac:dyDescent="0.35">
      <c r="BW159" s="52"/>
    </row>
  </sheetData>
  <hyperlinks>
    <hyperlink ref="B1" location="Notes!A1" display="Information relating to this table can be found in the 'Notes' tab" xr:uid="{EAE3768A-4D51-4782-82FB-8AB660C1DDA4}"/>
    <hyperlink ref="A1" location="Contents!A1" display="Contents page" xr:uid="{D6C0C6DB-354E-4343-B08B-C0E12F8CC924}"/>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E8DE3-3A8F-4115-8CAF-F7D0C486F4A1}">
  <dimension ref="A1:CH91"/>
  <sheetViews>
    <sheetView topLeftCell="A18" zoomScale="55" zoomScaleNormal="55" workbookViewId="0">
      <pane xSplit="2" topLeftCell="AJ1" activePane="topRight" state="frozen"/>
      <selection activeCell="B8" sqref="B8"/>
      <selection pane="topRight" activeCell="AV65" sqref="AV65"/>
    </sheetView>
  </sheetViews>
  <sheetFormatPr defaultColWidth="9" defaultRowHeight="15.5" x14ac:dyDescent="0.35"/>
  <cols>
    <col min="1" max="1" width="23" style="253" bestFit="1" customWidth="1"/>
    <col min="2" max="2" width="81.1796875" style="243" customWidth="1"/>
    <col min="3" max="3" width="25.54296875" style="243" customWidth="1"/>
    <col min="4" max="75" width="12.54296875" style="257" customWidth="1"/>
    <col min="76" max="84" width="12.54296875" style="243" customWidth="1"/>
    <col min="85" max="86" width="10.54296875" style="243" bestFit="1" customWidth="1"/>
    <col min="87" max="16384" width="9" style="243"/>
  </cols>
  <sheetData>
    <row r="1" spans="1:86" s="240" customFormat="1" ht="25.5" customHeight="1" thickBot="1" x14ac:dyDescent="0.3">
      <c r="A1" s="42" t="s">
        <v>47</v>
      </c>
      <c r="B1" s="141" t="s">
        <v>220</v>
      </c>
      <c r="C1" s="142"/>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row>
    <row r="2" spans="1:86" ht="33" customHeight="1" x14ac:dyDescent="0.35">
      <c r="A2" s="46" t="s">
        <v>221</v>
      </c>
      <c r="B2" s="241" t="s">
        <v>524</v>
      </c>
      <c r="C2" s="286"/>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246" customFormat="1" x14ac:dyDescent="0.35">
      <c r="A3" s="144">
        <v>2025</v>
      </c>
      <c r="B3" s="244" t="s">
        <v>466</v>
      </c>
      <c r="C3" s="244"/>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9"/>
      <c r="B4" s="247"/>
      <c r="C4" s="247"/>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50"/>
    </row>
    <row r="5" spans="1:86" ht="27" customHeight="1" x14ac:dyDescent="0.35">
      <c r="B5" s="265" t="s">
        <v>525</v>
      </c>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251"/>
      <c r="BN5" s="251"/>
      <c r="BO5" s="251"/>
      <c r="BP5" s="251"/>
      <c r="BQ5" s="251"/>
      <c r="BR5" s="251"/>
      <c r="BS5" s="251"/>
      <c r="BT5" s="251"/>
      <c r="BU5" s="251"/>
      <c r="BV5" s="251"/>
      <c r="BW5" s="251"/>
      <c r="BX5" s="251"/>
      <c r="BY5" s="251"/>
      <c r="BZ5" s="251"/>
      <c r="CA5" s="251"/>
      <c r="CB5" s="251"/>
      <c r="CC5" s="251"/>
      <c r="CD5" s="251"/>
      <c r="CE5" s="251"/>
      <c r="CF5" s="251"/>
      <c r="CG5" s="251"/>
      <c r="CH5" s="252"/>
    </row>
    <row r="6" spans="1:86" x14ac:dyDescent="0.35">
      <c r="B6" s="243" t="s">
        <v>526</v>
      </c>
      <c r="D6" s="188">
        <v>0</v>
      </c>
      <c r="E6" s="188">
        <v>0</v>
      </c>
      <c r="F6" s="188">
        <v>0</v>
      </c>
      <c r="G6" s="188">
        <v>0</v>
      </c>
      <c r="H6" s="188">
        <v>0</v>
      </c>
      <c r="I6" s="188">
        <v>0</v>
      </c>
      <c r="J6" s="188">
        <v>0</v>
      </c>
      <c r="K6" s="188">
        <v>0</v>
      </c>
      <c r="L6" s="188">
        <v>0</v>
      </c>
      <c r="M6" s="188">
        <v>0</v>
      </c>
      <c r="N6" s="188">
        <v>0</v>
      </c>
      <c r="O6" s="188">
        <v>0</v>
      </c>
      <c r="P6" s="188">
        <v>0</v>
      </c>
      <c r="Q6" s="188">
        <v>0</v>
      </c>
      <c r="R6" s="188">
        <v>0</v>
      </c>
      <c r="S6" s="188">
        <v>0</v>
      </c>
      <c r="T6" s="188">
        <v>0</v>
      </c>
      <c r="U6" s="188">
        <v>0</v>
      </c>
      <c r="V6" s="188">
        <v>0</v>
      </c>
      <c r="W6" s="188">
        <v>0</v>
      </c>
      <c r="X6" s="188">
        <v>0</v>
      </c>
      <c r="Y6" s="188">
        <v>0</v>
      </c>
      <c r="Z6" s="188">
        <v>0</v>
      </c>
      <c r="AA6" s="188">
        <v>0</v>
      </c>
      <c r="AB6" s="188">
        <v>0</v>
      </c>
      <c r="AC6" s="188">
        <v>30</v>
      </c>
      <c r="AD6" s="188">
        <v>35</v>
      </c>
      <c r="AE6" s="188">
        <v>39</v>
      </c>
      <c r="AF6" s="188">
        <v>41</v>
      </c>
      <c r="AG6" s="188">
        <v>45</v>
      </c>
      <c r="AH6" s="188">
        <v>46</v>
      </c>
      <c r="AI6" s="188">
        <v>47</v>
      </c>
      <c r="AJ6" s="188">
        <v>49</v>
      </c>
      <c r="AK6" s="188">
        <v>50</v>
      </c>
      <c r="AL6" s="188">
        <v>53</v>
      </c>
      <c r="AM6" s="188">
        <v>54</v>
      </c>
      <c r="AN6" s="188">
        <v>58</v>
      </c>
      <c r="AO6" s="188">
        <v>61</v>
      </c>
      <c r="AP6" s="188">
        <v>64</v>
      </c>
      <c r="AQ6" s="188">
        <v>68</v>
      </c>
      <c r="AR6" s="188">
        <v>72</v>
      </c>
      <c r="AS6" s="188">
        <v>74</v>
      </c>
      <c r="AT6" s="188">
        <v>80</v>
      </c>
      <c r="AU6" s="188">
        <v>90</v>
      </c>
      <c r="AV6" s="188">
        <v>0</v>
      </c>
      <c r="AW6" s="188">
        <v>0</v>
      </c>
      <c r="AX6" s="188">
        <v>0</v>
      </c>
      <c r="AY6" s="188">
        <v>0</v>
      </c>
      <c r="AZ6" s="188">
        <v>0</v>
      </c>
      <c r="BA6" s="188">
        <v>0</v>
      </c>
      <c r="BB6" s="188">
        <v>0</v>
      </c>
      <c r="BC6" s="188">
        <v>0</v>
      </c>
      <c r="BD6" s="188">
        <v>0</v>
      </c>
      <c r="BE6" s="188">
        <v>0</v>
      </c>
      <c r="BF6" s="188">
        <v>0</v>
      </c>
      <c r="BG6" s="188">
        <v>0</v>
      </c>
      <c r="BH6" s="188">
        <v>0</v>
      </c>
      <c r="BI6" s="188">
        <v>0</v>
      </c>
      <c r="BJ6" s="188">
        <v>0</v>
      </c>
      <c r="BK6" s="188">
        <v>0</v>
      </c>
      <c r="BL6" s="188">
        <v>0</v>
      </c>
      <c r="BM6" s="188">
        <v>0</v>
      </c>
      <c r="BN6" s="188">
        <v>0</v>
      </c>
      <c r="BO6" s="188">
        <v>0</v>
      </c>
      <c r="BP6" s="188">
        <v>0</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9">
        <v>0</v>
      </c>
    </row>
    <row r="7" spans="1:86" x14ac:dyDescent="0.35">
      <c r="B7" s="243" t="s">
        <v>480</v>
      </c>
      <c r="D7" s="188">
        <v>0</v>
      </c>
      <c r="E7" s="188">
        <v>0</v>
      </c>
      <c r="F7" s="188">
        <v>0</v>
      </c>
      <c r="G7" s="188">
        <v>0</v>
      </c>
      <c r="H7" s="188">
        <v>0</v>
      </c>
      <c r="I7" s="188">
        <v>0</v>
      </c>
      <c r="J7" s="188">
        <v>0</v>
      </c>
      <c r="K7" s="188">
        <v>0</v>
      </c>
      <c r="L7" s="188">
        <v>0</v>
      </c>
      <c r="M7" s="188">
        <v>0</v>
      </c>
      <c r="N7" s="188">
        <v>0</v>
      </c>
      <c r="O7" s="188">
        <v>0</v>
      </c>
      <c r="P7" s="188">
        <v>0</v>
      </c>
      <c r="Q7" s="188">
        <v>0</v>
      </c>
      <c r="R7" s="188">
        <v>0</v>
      </c>
      <c r="S7" s="188">
        <v>0</v>
      </c>
      <c r="T7" s="188">
        <v>0</v>
      </c>
      <c r="U7" s="188">
        <v>0</v>
      </c>
      <c r="V7" s="188">
        <v>0</v>
      </c>
      <c r="W7" s="188">
        <v>0</v>
      </c>
      <c r="X7" s="188">
        <v>0</v>
      </c>
      <c r="Y7" s="188">
        <v>0</v>
      </c>
      <c r="Z7" s="188">
        <v>0</v>
      </c>
      <c r="AA7" s="188">
        <v>0</v>
      </c>
      <c r="AB7" s="188">
        <v>0</v>
      </c>
      <c r="AC7" s="188">
        <v>0</v>
      </c>
      <c r="AD7" s="188">
        <v>0</v>
      </c>
      <c r="AE7" s="188">
        <v>0</v>
      </c>
      <c r="AF7" s="188">
        <v>0</v>
      </c>
      <c r="AG7" s="188">
        <v>0</v>
      </c>
      <c r="AH7" s="188">
        <v>7244</v>
      </c>
      <c r="AI7" s="188">
        <v>7250</v>
      </c>
      <c r="AJ7" s="188">
        <v>7230</v>
      </c>
      <c r="AK7" s="188">
        <v>7174</v>
      </c>
      <c r="AL7" s="188">
        <v>7091</v>
      </c>
      <c r="AM7" s="188">
        <v>6983</v>
      </c>
      <c r="AN7" s="188">
        <v>6924</v>
      </c>
      <c r="AO7" s="188">
        <v>6868</v>
      </c>
      <c r="AP7" s="188">
        <v>6816</v>
      </c>
      <c r="AQ7" s="188">
        <v>6768</v>
      </c>
      <c r="AR7" s="188">
        <v>6752</v>
      </c>
      <c r="AS7" s="188">
        <v>6745</v>
      </c>
      <c r="AT7" s="188">
        <v>6780</v>
      </c>
      <c r="AU7" s="188">
        <v>6854</v>
      </c>
      <c r="AV7" s="188">
        <v>6795</v>
      </c>
      <c r="AW7" s="188">
        <v>6849</v>
      </c>
      <c r="AX7" s="188">
        <v>6905</v>
      </c>
      <c r="AY7" s="188">
        <v>6943</v>
      </c>
      <c r="AZ7" s="188">
        <v>6970</v>
      </c>
      <c r="BA7" s="188">
        <v>7008</v>
      </c>
      <c r="BB7" s="188">
        <v>7021</v>
      </c>
      <c r="BC7" s="188">
        <v>7025</v>
      </c>
      <c r="BD7" s="188">
        <v>7012</v>
      </c>
      <c r="BE7" s="188">
        <v>6991</v>
      </c>
      <c r="BF7" s="188">
        <v>7042</v>
      </c>
      <c r="BG7" s="188">
        <v>0</v>
      </c>
      <c r="BH7" s="188">
        <v>0</v>
      </c>
      <c r="BI7" s="188">
        <v>0</v>
      </c>
      <c r="BJ7" s="188">
        <v>0</v>
      </c>
      <c r="BK7" s="188">
        <v>0</v>
      </c>
      <c r="BL7" s="188">
        <v>0</v>
      </c>
      <c r="BM7" s="188">
        <v>0</v>
      </c>
      <c r="BN7" s="188">
        <v>0</v>
      </c>
      <c r="BO7" s="188">
        <v>0</v>
      </c>
      <c r="BP7" s="188">
        <v>0</v>
      </c>
      <c r="BQ7" s="188">
        <v>0</v>
      </c>
      <c r="BR7" s="188">
        <v>0</v>
      </c>
      <c r="BS7" s="188">
        <v>0</v>
      </c>
      <c r="BT7" s="188">
        <v>0</v>
      </c>
      <c r="BU7" s="188">
        <v>0</v>
      </c>
      <c r="BV7" s="188">
        <v>0</v>
      </c>
      <c r="BW7" s="188">
        <v>0</v>
      </c>
      <c r="BX7" s="188">
        <v>0</v>
      </c>
      <c r="BY7" s="188">
        <v>0</v>
      </c>
      <c r="BZ7" s="188">
        <v>0</v>
      </c>
      <c r="CA7" s="188">
        <v>0</v>
      </c>
      <c r="CB7" s="188">
        <v>0</v>
      </c>
      <c r="CC7" s="188">
        <v>0</v>
      </c>
      <c r="CD7" s="188">
        <v>0</v>
      </c>
      <c r="CE7" s="188">
        <v>0</v>
      </c>
      <c r="CF7" s="188">
        <v>0</v>
      </c>
      <c r="CG7" s="188">
        <v>0</v>
      </c>
      <c r="CH7" s="189">
        <v>0</v>
      </c>
    </row>
    <row r="8" spans="1:86" x14ac:dyDescent="0.35">
      <c r="B8" s="254" t="s">
        <v>469</v>
      </c>
      <c r="D8" s="188">
        <v>0</v>
      </c>
      <c r="E8" s="188">
        <v>0</v>
      </c>
      <c r="F8" s="188">
        <v>0</v>
      </c>
      <c r="G8" s="188">
        <v>0</v>
      </c>
      <c r="H8" s="188">
        <v>0</v>
      </c>
      <c r="I8" s="188">
        <v>0</v>
      </c>
      <c r="J8" s="188">
        <v>0</v>
      </c>
      <c r="K8" s="188">
        <v>0</v>
      </c>
      <c r="L8" s="188">
        <v>0</v>
      </c>
      <c r="M8" s="188">
        <v>0</v>
      </c>
      <c r="N8" s="188">
        <v>0</v>
      </c>
      <c r="O8" s="188">
        <v>0</v>
      </c>
      <c r="P8" s="188">
        <v>0</v>
      </c>
      <c r="Q8" s="188">
        <v>0</v>
      </c>
      <c r="R8" s="188">
        <v>0</v>
      </c>
      <c r="S8" s="188">
        <v>0</v>
      </c>
      <c r="T8" s="188">
        <v>0</v>
      </c>
      <c r="U8" s="188">
        <v>0</v>
      </c>
      <c r="V8" s="188">
        <v>0</v>
      </c>
      <c r="W8" s="188">
        <v>0</v>
      </c>
      <c r="X8" s="188">
        <v>0</v>
      </c>
      <c r="Y8" s="188">
        <v>0</v>
      </c>
      <c r="Z8" s="188">
        <v>0</v>
      </c>
      <c r="AA8" s="188">
        <v>0</v>
      </c>
      <c r="AB8" s="188">
        <v>0</v>
      </c>
      <c r="AC8" s="188">
        <v>0</v>
      </c>
      <c r="AD8" s="188">
        <v>0</v>
      </c>
      <c r="AE8" s="188">
        <v>0</v>
      </c>
      <c r="AF8" s="188">
        <v>0</v>
      </c>
      <c r="AG8" s="188">
        <v>0</v>
      </c>
      <c r="AH8" s="188">
        <v>13589</v>
      </c>
      <c r="AI8" s="188">
        <v>13438</v>
      </c>
      <c r="AJ8" s="188">
        <v>13273</v>
      </c>
      <c r="AK8" s="188">
        <v>13079</v>
      </c>
      <c r="AL8" s="188">
        <v>12856</v>
      </c>
      <c r="AM8" s="188">
        <v>12584</v>
      </c>
      <c r="AN8" s="188">
        <v>12449</v>
      </c>
      <c r="AO8" s="188">
        <v>12325</v>
      </c>
      <c r="AP8" s="188">
        <v>12217</v>
      </c>
      <c r="AQ8" s="188">
        <v>12141</v>
      </c>
      <c r="AR8" s="188">
        <v>12124</v>
      </c>
      <c r="AS8" s="188">
        <v>12137</v>
      </c>
      <c r="AT8" s="188">
        <v>12227</v>
      </c>
      <c r="AU8" s="188">
        <v>12405</v>
      </c>
      <c r="AV8" s="188">
        <v>12285</v>
      </c>
      <c r="AW8" s="188">
        <v>12414</v>
      </c>
      <c r="AX8" s="188">
        <v>12543</v>
      </c>
      <c r="AY8" s="188">
        <v>12579</v>
      </c>
      <c r="AZ8" s="188">
        <v>12625</v>
      </c>
      <c r="BA8" s="188">
        <v>12729</v>
      </c>
      <c r="BB8" s="188">
        <v>12716</v>
      </c>
      <c r="BC8" s="188">
        <v>12689</v>
      </c>
      <c r="BD8" s="188">
        <v>12656</v>
      </c>
      <c r="BE8" s="188">
        <v>12600</v>
      </c>
      <c r="BF8" s="188">
        <v>12622</v>
      </c>
      <c r="BG8" s="188">
        <v>0</v>
      </c>
      <c r="BH8" s="188">
        <v>0</v>
      </c>
      <c r="BI8" s="188">
        <v>0</v>
      </c>
      <c r="BJ8" s="188">
        <v>0</v>
      </c>
      <c r="BK8" s="188">
        <v>0</v>
      </c>
      <c r="BL8" s="188">
        <v>0</v>
      </c>
      <c r="BM8" s="188">
        <v>0</v>
      </c>
      <c r="BN8" s="188">
        <v>0</v>
      </c>
      <c r="BO8" s="188">
        <v>0</v>
      </c>
      <c r="BP8" s="188">
        <v>0</v>
      </c>
      <c r="BQ8" s="188">
        <v>0</v>
      </c>
      <c r="BR8" s="188">
        <v>0</v>
      </c>
      <c r="BS8" s="188">
        <v>0</v>
      </c>
      <c r="BT8" s="188">
        <v>0</v>
      </c>
      <c r="BU8" s="188">
        <v>0</v>
      </c>
      <c r="BV8" s="188">
        <v>0</v>
      </c>
      <c r="BW8" s="188">
        <v>0</v>
      </c>
      <c r="BX8" s="188">
        <v>0</v>
      </c>
      <c r="BY8" s="188">
        <v>0</v>
      </c>
      <c r="BZ8" s="188">
        <v>0</v>
      </c>
      <c r="CA8" s="188">
        <v>0</v>
      </c>
      <c r="CB8" s="188">
        <v>0</v>
      </c>
      <c r="CC8" s="188">
        <v>0</v>
      </c>
      <c r="CD8" s="188">
        <v>0</v>
      </c>
      <c r="CE8" s="188">
        <v>0</v>
      </c>
      <c r="CF8" s="188">
        <v>0</v>
      </c>
      <c r="CG8" s="188">
        <v>0</v>
      </c>
      <c r="CH8" s="189">
        <v>0</v>
      </c>
    </row>
    <row r="9" spans="1:86" x14ac:dyDescent="0.35">
      <c r="B9" s="243" t="s">
        <v>387</v>
      </c>
      <c r="D9" s="188">
        <v>0</v>
      </c>
      <c r="E9" s="188">
        <v>0</v>
      </c>
      <c r="F9" s="188">
        <v>0</v>
      </c>
      <c r="G9" s="188">
        <v>0</v>
      </c>
      <c r="H9" s="188">
        <v>0</v>
      </c>
      <c r="I9" s="188">
        <v>0</v>
      </c>
      <c r="J9" s="188">
        <v>0</v>
      </c>
      <c r="K9" s="188">
        <v>0</v>
      </c>
      <c r="L9" s="188">
        <v>0</v>
      </c>
      <c r="M9" s="188">
        <v>0</v>
      </c>
      <c r="N9" s="188">
        <v>0</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0</v>
      </c>
      <c r="AF9" s="188">
        <v>0</v>
      </c>
      <c r="AG9" s="188">
        <v>0</v>
      </c>
      <c r="AH9" s="188">
        <v>0</v>
      </c>
      <c r="AI9" s="188">
        <v>0</v>
      </c>
      <c r="AJ9" s="188">
        <v>0</v>
      </c>
      <c r="AK9" s="188">
        <v>0</v>
      </c>
      <c r="AL9" s="188">
        <v>0</v>
      </c>
      <c r="AM9" s="188">
        <v>0</v>
      </c>
      <c r="AN9" s="188">
        <v>0</v>
      </c>
      <c r="AO9" s="188">
        <v>0</v>
      </c>
      <c r="AP9" s="188">
        <v>0</v>
      </c>
      <c r="AQ9" s="188">
        <v>0</v>
      </c>
      <c r="AR9" s="188">
        <v>0</v>
      </c>
      <c r="AS9" s="188">
        <v>0</v>
      </c>
      <c r="AT9" s="188">
        <v>0</v>
      </c>
      <c r="AU9" s="188">
        <v>0</v>
      </c>
      <c r="AV9" s="188">
        <v>106</v>
      </c>
      <c r="AW9" s="188">
        <v>129</v>
      </c>
      <c r="AX9" s="188">
        <v>147</v>
      </c>
      <c r="AY9" s="188">
        <v>166</v>
      </c>
      <c r="AZ9" s="188">
        <v>181</v>
      </c>
      <c r="BA9" s="188">
        <v>197</v>
      </c>
      <c r="BB9" s="188">
        <v>207</v>
      </c>
      <c r="BC9" s="188">
        <v>216</v>
      </c>
      <c r="BD9" s="188">
        <v>227</v>
      </c>
      <c r="BE9" s="188">
        <v>239</v>
      </c>
      <c r="BF9" s="188">
        <v>258</v>
      </c>
      <c r="BG9" s="188">
        <v>270</v>
      </c>
      <c r="BH9" s="188">
        <v>279</v>
      </c>
      <c r="BI9" s="188">
        <v>286</v>
      </c>
      <c r="BJ9" s="188">
        <v>292</v>
      </c>
      <c r="BK9" s="188">
        <v>300</v>
      </c>
      <c r="BL9" s="188">
        <v>310</v>
      </c>
      <c r="BM9" s="188">
        <v>322</v>
      </c>
      <c r="BN9" s="188">
        <v>331</v>
      </c>
      <c r="BO9" s="188">
        <v>339</v>
      </c>
      <c r="BP9" s="188">
        <v>350</v>
      </c>
      <c r="BQ9" s="188">
        <v>362</v>
      </c>
      <c r="BR9" s="188">
        <v>381</v>
      </c>
      <c r="BS9" s="188">
        <v>406</v>
      </c>
      <c r="BT9" s="188">
        <v>426</v>
      </c>
      <c r="BU9" s="188">
        <v>450</v>
      </c>
      <c r="BV9" s="188">
        <v>474</v>
      </c>
      <c r="BW9" s="188">
        <v>506</v>
      </c>
      <c r="BX9" s="188">
        <v>494</v>
      </c>
      <c r="BY9" s="188">
        <v>529</v>
      </c>
      <c r="BZ9" s="188">
        <v>591</v>
      </c>
      <c r="CA9" s="188">
        <v>669</v>
      </c>
      <c r="CB9" s="188">
        <v>761</v>
      </c>
      <c r="CC9" s="188">
        <v>827</v>
      </c>
      <c r="CD9" s="188">
        <v>897</v>
      </c>
      <c r="CE9" s="188">
        <v>959</v>
      </c>
      <c r="CF9" s="188">
        <v>1012</v>
      </c>
      <c r="CG9" s="188">
        <v>1057</v>
      </c>
      <c r="CH9" s="189">
        <v>1096</v>
      </c>
    </row>
    <row r="10" spans="1:86" x14ac:dyDescent="0.35">
      <c r="B10" s="254" t="s">
        <v>467</v>
      </c>
      <c r="D10" s="251">
        <v>0</v>
      </c>
      <c r="E10" s="251">
        <v>0</v>
      </c>
      <c r="F10" s="251">
        <v>0</v>
      </c>
      <c r="G10" s="251">
        <v>0</v>
      </c>
      <c r="H10" s="251">
        <v>0</v>
      </c>
      <c r="I10" s="251">
        <v>0</v>
      </c>
      <c r="J10" s="251">
        <v>0</v>
      </c>
      <c r="K10" s="251">
        <v>0</v>
      </c>
      <c r="L10" s="251">
        <v>0</v>
      </c>
      <c r="M10" s="251">
        <v>0</v>
      </c>
      <c r="N10" s="251">
        <v>0</v>
      </c>
      <c r="O10" s="251">
        <v>0</v>
      </c>
      <c r="P10" s="251">
        <v>0</v>
      </c>
      <c r="Q10" s="251">
        <v>0</v>
      </c>
      <c r="R10" s="251">
        <v>0</v>
      </c>
      <c r="S10" s="251">
        <v>0</v>
      </c>
      <c r="T10" s="251">
        <v>0</v>
      </c>
      <c r="U10" s="251">
        <v>0</v>
      </c>
      <c r="V10" s="251">
        <v>0</v>
      </c>
      <c r="W10" s="251">
        <v>0</v>
      </c>
      <c r="X10" s="251">
        <v>0</v>
      </c>
      <c r="Y10" s="251">
        <v>0</v>
      </c>
      <c r="Z10" s="251">
        <v>0</v>
      </c>
      <c r="AA10" s="251">
        <v>0</v>
      </c>
      <c r="AB10" s="251">
        <v>0</v>
      </c>
      <c r="AC10" s="251">
        <v>0</v>
      </c>
      <c r="AD10" s="251">
        <v>0</v>
      </c>
      <c r="AE10" s="251">
        <v>0</v>
      </c>
      <c r="AF10" s="251">
        <v>0</v>
      </c>
      <c r="AG10" s="251">
        <v>0</v>
      </c>
      <c r="AH10" s="251">
        <v>0</v>
      </c>
      <c r="AI10" s="251">
        <v>0</v>
      </c>
      <c r="AJ10" s="251">
        <v>0</v>
      </c>
      <c r="AK10" s="251">
        <v>0</v>
      </c>
      <c r="AL10" s="251">
        <v>0</v>
      </c>
      <c r="AM10" s="251">
        <v>0</v>
      </c>
      <c r="AN10" s="251">
        <v>0</v>
      </c>
      <c r="AO10" s="251">
        <v>0</v>
      </c>
      <c r="AP10" s="251">
        <v>0</v>
      </c>
      <c r="AQ10" s="251">
        <v>0</v>
      </c>
      <c r="AR10" s="251">
        <v>0</v>
      </c>
      <c r="AS10" s="251">
        <v>0</v>
      </c>
      <c r="AT10" s="251">
        <v>0</v>
      </c>
      <c r="AU10" s="251">
        <v>0</v>
      </c>
      <c r="AV10" s="251">
        <v>99</v>
      </c>
      <c r="AW10" s="251">
        <v>128</v>
      </c>
      <c r="AX10" s="251">
        <v>145</v>
      </c>
      <c r="AY10" s="251">
        <v>164</v>
      </c>
      <c r="AZ10" s="251">
        <v>181</v>
      </c>
      <c r="BA10" s="251">
        <v>197</v>
      </c>
      <c r="BB10" s="251">
        <v>207</v>
      </c>
      <c r="BC10" s="251">
        <v>216</v>
      </c>
      <c r="BD10" s="251">
        <v>226</v>
      </c>
      <c r="BE10" s="251">
        <v>239</v>
      </c>
      <c r="BF10" s="251">
        <v>258</v>
      </c>
      <c r="BG10" s="251">
        <v>270</v>
      </c>
      <c r="BH10" s="251">
        <v>279</v>
      </c>
      <c r="BI10" s="251">
        <v>286</v>
      </c>
      <c r="BJ10" s="251">
        <v>292</v>
      </c>
      <c r="BK10" s="251">
        <v>300</v>
      </c>
      <c r="BL10" s="251">
        <v>310</v>
      </c>
      <c r="BM10" s="251">
        <v>322</v>
      </c>
      <c r="BN10" s="251">
        <v>331</v>
      </c>
      <c r="BO10" s="251">
        <v>339</v>
      </c>
      <c r="BP10" s="251">
        <v>350</v>
      </c>
      <c r="BQ10" s="251">
        <v>362</v>
      </c>
      <c r="BR10" s="251">
        <v>381</v>
      </c>
      <c r="BS10" s="251">
        <v>406</v>
      </c>
      <c r="BT10" s="251">
        <v>426</v>
      </c>
      <c r="BU10" s="251">
        <v>449</v>
      </c>
      <c r="BV10" s="251">
        <v>473</v>
      </c>
      <c r="BW10" s="251">
        <v>506</v>
      </c>
      <c r="BX10" s="251">
        <v>494</v>
      </c>
      <c r="BY10" s="251">
        <v>529</v>
      </c>
      <c r="BZ10" s="251">
        <v>591</v>
      </c>
      <c r="CA10" s="251">
        <v>669</v>
      </c>
      <c r="CB10" s="251">
        <v>761</v>
      </c>
      <c r="CC10" s="251">
        <v>827</v>
      </c>
      <c r="CD10" s="251">
        <v>897</v>
      </c>
      <c r="CE10" s="251">
        <v>959</v>
      </c>
      <c r="CF10" s="251">
        <v>1012</v>
      </c>
      <c r="CG10" s="251">
        <v>1057</v>
      </c>
      <c r="CH10" s="252">
        <v>1096</v>
      </c>
    </row>
    <row r="11" spans="1:86" x14ac:dyDescent="0.35">
      <c r="B11" s="254" t="s">
        <v>468</v>
      </c>
      <c r="D11" s="251">
        <v>0</v>
      </c>
      <c r="E11" s="251">
        <v>0</v>
      </c>
      <c r="F11" s="251">
        <v>0</v>
      </c>
      <c r="G11" s="251">
        <v>0</v>
      </c>
      <c r="H11" s="251">
        <v>0</v>
      </c>
      <c r="I11" s="251">
        <v>0</v>
      </c>
      <c r="J11" s="251">
        <v>0</v>
      </c>
      <c r="K11" s="251">
        <v>0</v>
      </c>
      <c r="L11" s="251">
        <v>0</v>
      </c>
      <c r="M11" s="251">
        <v>0</v>
      </c>
      <c r="N11" s="251">
        <v>0</v>
      </c>
      <c r="O11" s="251">
        <v>0</v>
      </c>
      <c r="P11" s="251">
        <v>0</v>
      </c>
      <c r="Q11" s="251">
        <v>0</v>
      </c>
      <c r="R11" s="251">
        <v>0</v>
      </c>
      <c r="S11" s="251">
        <v>0</v>
      </c>
      <c r="T11" s="251">
        <v>0</v>
      </c>
      <c r="U11" s="251">
        <v>0</v>
      </c>
      <c r="V11" s="251">
        <v>0</v>
      </c>
      <c r="W11" s="251">
        <v>0</v>
      </c>
      <c r="X11" s="251">
        <v>0</v>
      </c>
      <c r="Y11" s="251">
        <v>0</v>
      </c>
      <c r="Z11" s="251">
        <v>0</v>
      </c>
      <c r="AA11" s="251">
        <v>0</v>
      </c>
      <c r="AB11" s="251">
        <v>0</v>
      </c>
      <c r="AC11" s="251">
        <v>0</v>
      </c>
      <c r="AD11" s="251">
        <v>0</v>
      </c>
      <c r="AE11" s="251">
        <v>0</v>
      </c>
      <c r="AF11" s="251">
        <v>0</v>
      </c>
      <c r="AG11" s="251">
        <v>0</v>
      </c>
      <c r="AH11" s="251">
        <v>0</v>
      </c>
      <c r="AI11" s="251">
        <v>0</v>
      </c>
      <c r="AJ11" s="251">
        <v>0</v>
      </c>
      <c r="AK11" s="251">
        <v>0</v>
      </c>
      <c r="AL11" s="251">
        <v>0</v>
      </c>
      <c r="AM11" s="251">
        <v>0</v>
      </c>
      <c r="AN11" s="251">
        <v>0</v>
      </c>
      <c r="AO11" s="251">
        <v>0</v>
      </c>
      <c r="AP11" s="251">
        <v>0</v>
      </c>
      <c r="AQ11" s="251">
        <v>0</v>
      </c>
      <c r="AR11" s="251">
        <v>0</v>
      </c>
      <c r="AS11" s="251">
        <v>0</v>
      </c>
      <c r="AT11" s="251">
        <v>0</v>
      </c>
      <c r="AU11" s="251">
        <v>0</v>
      </c>
      <c r="AV11" s="251">
        <v>7</v>
      </c>
      <c r="AW11" s="251">
        <v>1</v>
      </c>
      <c r="AX11" s="251">
        <v>2</v>
      </c>
      <c r="AY11" s="251">
        <v>2</v>
      </c>
      <c r="AZ11" s="251">
        <v>0</v>
      </c>
      <c r="BA11" s="251">
        <v>0</v>
      </c>
      <c r="BB11" s="251">
        <v>0</v>
      </c>
      <c r="BC11" s="251">
        <v>0</v>
      </c>
      <c r="BD11" s="251">
        <v>1</v>
      </c>
      <c r="BE11" s="251">
        <v>0</v>
      </c>
      <c r="BF11" s="251">
        <v>0</v>
      </c>
      <c r="BG11" s="251">
        <v>0</v>
      </c>
      <c r="BH11" s="251">
        <v>0</v>
      </c>
      <c r="BI11" s="251">
        <v>0</v>
      </c>
      <c r="BJ11" s="251">
        <v>0</v>
      </c>
      <c r="BK11" s="251">
        <v>0</v>
      </c>
      <c r="BL11" s="251">
        <v>0</v>
      </c>
      <c r="BM11" s="251">
        <v>0</v>
      </c>
      <c r="BN11" s="251">
        <v>0</v>
      </c>
      <c r="BO11" s="251">
        <v>0</v>
      </c>
      <c r="BP11" s="251">
        <v>0</v>
      </c>
      <c r="BQ11" s="251">
        <v>0</v>
      </c>
      <c r="BR11" s="251">
        <v>0</v>
      </c>
      <c r="BS11" s="251">
        <v>0</v>
      </c>
      <c r="BT11" s="251">
        <v>0</v>
      </c>
      <c r="BU11" s="251">
        <v>0</v>
      </c>
      <c r="BV11" s="251">
        <v>1</v>
      </c>
      <c r="BW11" s="251">
        <v>0</v>
      </c>
      <c r="BX11" s="251">
        <v>0</v>
      </c>
      <c r="BY11" s="251">
        <v>0</v>
      </c>
      <c r="BZ11" s="251">
        <v>0</v>
      </c>
      <c r="CA11" s="251">
        <v>0</v>
      </c>
      <c r="CB11" s="251">
        <v>0</v>
      </c>
      <c r="CC11" s="251">
        <v>0</v>
      </c>
      <c r="CD11" s="251">
        <v>0</v>
      </c>
      <c r="CE11" s="251">
        <v>0</v>
      </c>
      <c r="CF11" s="251">
        <v>0</v>
      </c>
      <c r="CG11" s="251">
        <v>0</v>
      </c>
      <c r="CH11" s="252">
        <v>0</v>
      </c>
    </row>
    <row r="12" spans="1:86" x14ac:dyDescent="0.35">
      <c r="B12" s="243" t="s">
        <v>484</v>
      </c>
      <c r="D12" s="188">
        <v>0</v>
      </c>
      <c r="E12" s="188">
        <v>0</v>
      </c>
      <c r="F12" s="188">
        <v>0</v>
      </c>
      <c r="G12" s="188">
        <v>0</v>
      </c>
      <c r="H12" s="188">
        <v>0</v>
      </c>
      <c r="I12" s="188">
        <v>0</v>
      </c>
      <c r="J12" s="188">
        <v>0</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v>0</v>
      </c>
      <c r="AD12" s="188">
        <v>0</v>
      </c>
      <c r="AE12" s="188">
        <v>0</v>
      </c>
      <c r="AF12" s="188">
        <v>3</v>
      </c>
      <c r="AG12" s="188">
        <v>11</v>
      </c>
      <c r="AH12" s="188">
        <v>15</v>
      </c>
      <c r="AI12" s="188">
        <v>15</v>
      </c>
      <c r="AJ12" s="188">
        <v>16</v>
      </c>
      <c r="AK12" s="188">
        <v>16</v>
      </c>
      <c r="AL12" s="188">
        <v>16</v>
      </c>
      <c r="AM12" s="188">
        <v>16</v>
      </c>
      <c r="AN12" s="188">
        <v>17</v>
      </c>
      <c r="AO12" s="188">
        <v>17</v>
      </c>
      <c r="AP12" s="188">
        <v>17</v>
      </c>
      <c r="AQ12" s="188">
        <v>17</v>
      </c>
      <c r="AR12" s="188">
        <v>17</v>
      </c>
      <c r="AS12" s="188">
        <v>18</v>
      </c>
      <c r="AT12" s="188">
        <v>18</v>
      </c>
      <c r="AU12" s="188">
        <v>19</v>
      </c>
      <c r="AV12" s="188">
        <v>0</v>
      </c>
      <c r="AW12" s="188">
        <v>0</v>
      </c>
      <c r="AX12" s="188">
        <v>0</v>
      </c>
      <c r="AY12" s="188">
        <v>0</v>
      </c>
      <c r="AZ12" s="188">
        <v>0</v>
      </c>
      <c r="BA12" s="188">
        <v>0</v>
      </c>
      <c r="BB12" s="188">
        <v>0</v>
      </c>
      <c r="BC12" s="188">
        <v>0</v>
      </c>
      <c r="BD12" s="188">
        <v>0</v>
      </c>
      <c r="BE12" s="188">
        <v>0</v>
      </c>
      <c r="BF12" s="188">
        <v>0</v>
      </c>
      <c r="BG12" s="188">
        <v>0</v>
      </c>
      <c r="BH12" s="188">
        <v>0</v>
      </c>
      <c r="BI12" s="188">
        <v>0</v>
      </c>
      <c r="BJ12" s="188">
        <v>0</v>
      </c>
      <c r="BK12" s="188">
        <v>0</v>
      </c>
      <c r="BL12" s="188">
        <v>0</v>
      </c>
      <c r="BM12" s="188">
        <v>0</v>
      </c>
      <c r="BN12" s="188">
        <v>0</v>
      </c>
      <c r="BO12" s="188">
        <v>0</v>
      </c>
      <c r="BP12" s="188">
        <v>0</v>
      </c>
      <c r="BQ12" s="188">
        <v>0</v>
      </c>
      <c r="BR12" s="188">
        <v>0</v>
      </c>
      <c r="BS12" s="188">
        <v>0</v>
      </c>
      <c r="BT12" s="188">
        <v>0</v>
      </c>
      <c r="BU12" s="188">
        <v>0</v>
      </c>
      <c r="BV12" s="188">
        <v>0</v>
      </c>
      <c r="BW12" s="188">
        <v>0</v>
      </c>
      <c r="BX12" s="188">
        <v>0</v>
      </c>
      <c r="BY12" s="188">
        <v>0</v>
      </c>
      <c r="BZ12" s="188">
        <v>0</v>
      </c>
      <c r="CA12" s="188">
        <v>0</v>
      </c>
      <c r="CB12" s="188">
        <v>0</v>
      </c>
      <c r="CC12" s="188">
        <v>0</v>
      </c>
      <c r="CD12" s="188">
        <v>0</v>
      </c>
      <c r="CE12" s="188">
        <v>0</v>
      </c>
      <c r="CF12" s="188">
        <v>0</v>
      </c>
      <c r="CG12" s="188">
        <v>0</v>
      </c>
      <c r="CH12" s="189">
        <v>0</v>
      </c>
    </row>
    <row r="13" spans="1:86" ht="26.25" customHeight="1" x14ac:dyDescent="0.35">
      <c r="B13" s="265" t="s">
        <v>527</v>
      </c>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2"/>
    </row>
    <row r="14" spans="1:86" ht="26.25" customHeight="1" x14ac:dyDescent="0.35">
      <c r="B14" s="287" t="s">
        <v>373</v>
      </c>
      <c r="D14" s="251">
        <v>0</v>
      </c>
      <c r="E14" s="251">
        <v>0</v>
      </c>
      <c r="F14" s="251">
        <v>0</v>
      </c>
      <c r="G14" s="251">
        <v>0</v>
      </c>
      <c r="H14" s="251">
        <v>0</v>
      </c>
      <c r="I14" s="251">
        <v>0</v>
      </c>
      <c r="J14" s="251">
        <v>0</v>
      </c>
      <c r="K14" s="251">
        <v>0</v>
      </c>
      <c r="L14" s="251">
        <v>0</v>
      </c>
      <c r="M14" s="251">
        <v>0</v>
      </c>
      <c r="N14" s="251">
        <v>0</v>
      </c>
      <c r="O14" s="251">
        <v>0</v>
      </c>
      <c r="P14" s="251">
        <v>0</v>
      </c>
      <c r="Q14" s="251">
        <v>0</v>
      </c>
      <c r="R14" s="251">
        <v>0</v>
      </c>
      <c r="S14" s="251">
        <v>0</v>
      </c>
      <c r="T14" s="251">
        <v>0</v>
      </c>
      <c r="U14" s="251">
        <v>0</v>
      </c>
      <c r="V14" s="251">
        <v>0</v>
      </c>
      <c r="W14" s="251">
        <v>0</v>
      </c>
      <c r="X14" s="251">
        <v>0</v>
      </c>
      <c r="Y14" s="251">
        <v>0</v>
      </c>
      <c r="Z14" s="251">
        <v>0</v>
      </c>
      <c r="AA14" s="251">
        <v>0</v>
      </c>
      <c r="AB14" s="251">
        <v>0</v>
      </c>
      <c r="AC14" s="251">
        <v>0</v>
      </c>
      <c r="AD14" s="251">
        <v>0</v>
      </c>
      <c r="AE14" s="251">
        <v>0</v>
      </c>
      <c r="AF14" s="251">
        <v>0</v>
      </c>
      <c r="AG14" s="251">
        <v>0</v>
      </c>
      <c r="AH14" s="251">
        <v>0</v>
      </c>
      <c r="AI14" s="251">
        <v>0</v>
      </c>
      <c r="AJ14" s="251">
        <v>0</v>
      </c>
      <c r="AK14" s="251">
        <v>0</v>
      </c>
      <c r="AL14" s="251">
        <v>0</v>
      </c>
      <c r="AM14" s="251">
        <v>0</v>
      </c>
      <c r="AN14" s="251">
        <v>0</v>
      </c>
      <c r="AO14" s="251">
        <v>0</v>
      </c>
      <c r="AP14" s="251">
        <v>0</v>
      </c>
      <c r="AQ14" s="251">
        <v>0</v>
      </c>
      <c r="AR14" s="251">
        <v>0</v>
      </c>
      <c r="AS14" s="251">
        <v>0</v>
      </c>
      <c r="AT14" s="251">
        <v>0</v>
      </c>
      <c r="AU14" s="251">
        <v>0</v>
      </c>
      <c r="AV14" s="251">
        <v>0</v>
      </c>
      <c r="AW14" s="251">
        <v>0</v>
      </c>
      <c r="AX14" s="251">
        <v>0</v>
      </c>
      <c r="AY14" s="251">
        <v>0</v>
      </c>
      <c r="AZ14" s="251">
        <v>0</v>
      </c>
      <c r="BA14" s="251">
        <v>0</v>
      </c>
      <c r="BB14" s="251">
        <v>0</v>
      </c>
      <c r="BC14" s="251">
        <v>0</v>
      </c>
      <c r="BD14" s="251">
        <v>0</v>
      </c>
      <c r="BE14" s="251">
        <v>0</v>
      </c>
      <c r="BF14" s="251">
        <v>0</v>
      </c>
      <c r="BG14" s="251">
        <v>0</v>
      </c>
      <c r="BH14" s="251">
        <v>0</v>
      </c>
      <c r="BI14" s="251">
        <v>0</v>
      </c>
      <c r="BJ14" s="251">
        <v>0</v>
      </c>
      <c r="BK14" s="251">
        <v>0</v>
      </c>
      <c r="BL14" s="251">
        <v>0</v>
      </c>
      <c r="BM14" s="251">
        <v>23</v>
      </c>
      <c r="BN14" s="251">
        <v>23</v>
      </c>
      <c r="BO14" s="251">
        <v>19</v>
      </c>
      <c r="BP14" s="251">
        <v>19</v>
      </c>
      <c r="BQ14" s="251">
        <v>21</v>
      </c>
      <c r="BR14" s="251">
        <v>20</v>
      </c>
      <c r="BS14" s="251">
        <v>20</v>
      </c>
      <c r="BT14" s="251">
        <v>20</v>
      </c>
      <c r="BU14" s="251">
        <v>20</v>
      </c>
      <c r="BV14" s="251">
        <v>23</v>
      </c>
      <c r="BW14" s="251">
        <v>25</v>
      </c>
      <c r="BX14" s="251">
        <v>21</v>
      </c>
      <c r="BY14" s="251">
        <v>22</v>
      </c>
      <c r="BZ14" s="251">
        <v>25</v>
      </c>
      <c r="CA14" s="251">
        <v>37</v>
      </c>
      <c r="CB14" s="251">
        <v>40</v>
      </c>
      <c r="CC14" s="251">
        <v>47</v>
      </c>
      <c r="CD14" s="251">
        <v>53</v>
      </c>
      <c r="CE14" s="251">
        <v>60</v>
      </c>
      <c r="CF14" s="251">
        <v>63</v>
      </c>
      <c r="CG14" s="251">
        <v>66</v>
      </c>
      <c r="CH14" s="252">
        <v>69</v>
      </c>
    </row>
    <row r="15" spans="1:86" x14ac:dyDescent="0.35">
      <c r="B15" s="74" t="s">
        <v>375</v>
      </c>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v>1</v>
      </c>
      <c r="BR15" s="251">
        <v>1</v>
      </c>
      <c r="BS15" s="251">
        <v>1</v>
      </c>
      <c r="BT15" s="251">
        <v>1</v>
      </c>
      <c r="BU15" s="251">
        <v>1</v>
      </c>
      <c r="BV15" s="251">
        <v>1</v>
      </c>
      <c r="BW15" s="251">
        <v>1</v>
      </c>
      <c r="BX15" s="251">
        <v>1</v>
      </c>
      <c r="BY15" s="251">
        <v>1</v>
      </c>
      <c r="BZ15" s="251">
        <v>1</v>
      </c>
      <c r="CA15" s="251">
        <v>2</v>
      </c>
      <c r="CB15" s="251">
        <v>2</v>
      </c>
      <c r="CC15" s="251">
        <v>2</v>
      </c>
      <c r="CD15" s="251">
        <v>2</v>
      </c>
      <c r="CE15" s="251">
        <v>2</v>
      </c>
      <c r="CF15" s="251">
        <v>2</v>
      </c>
      <c r="CG15" s="251">
        <v>3</v>
      </c>
      <c r="CH15" s="252">
        <v>3</v>
      </c>
    </row>
    <row r="16" spans="1:86" x14ac:dyDescent="0.35">
      <c r="B16" s="243" t="s">
        <v>526</v>
      </c>
      <c r="D16" s="251">
        <v>0</v>
      </c>
      <c r="E16" s="251">
        <v>0</v>
      </c>
      <c r="F16" s="251">
        <v>0</v>
      </c>
      <c r="G16" s="251">
        <v>0</v>
      </c>
      <c r="H16" s="251">
        <v>0</v>
      </c>
      <c r="I16" s="251">
        <v>0</v>
      </c>
      <c r="J16" s="251">
        <v>0</v>
      </c>
      <c r="K16" s="251">
        <v>0</v>
      </c>
      <c r="L16" s="251">
        <v>0</v>
      </c>
      <c r="M16" s="251">
        <v>0</v>
      </c>
      <c r="N16" s="251">
        <v>0</v>
      </c>
      <c r="O16" s="251">
        <v>0</v>
      </c>
      <c r="P16" s="251">
        <v>0</v>
      </c>
      <c r="Q16" s="251">
        <v>0</v>
      </c>
      <c r="R16" s="251">
        <v>0</v>
      </c>
      <c r="S16" s="251">
        <v>0</v>
      </c>
      <c r="T16" s="251">
        <v>0</v>
      </c>
      <c r="U16" s="251">
        <v>0</v>
      </c>
      <c r="V16" s="251">
        <v>0</v>
      </c>
      <c r="W16" s="251">
        <v>0</v>
      </c>
      <c r="X16" s="251">
        <v>0</v>
      </c>
      <c r="Y16" s="251">
        <v>0</v>
      </c>
      <c r="Z16" s="251">
        <v>0</v>
      </c>
      <c r="AA16" s="251">
        <v>0</v>
      </c>
      <c r="AB16" s="251">
        <v>0</v>
      </c>
      <c r="AC16" s="251">
        <v>41</v>
      </c>
      <c r="AD16" s="251">
        <v>51</v>
      </c>
      <c r="AE16" s="251">
        <v>56</v>
      </c>
      <c r="AF16" s="251">
        <v>64</v>
      </c>
      <c r="AG16" s="251">
        <v>70</v>
      </c>
      <c r="AH16" s="251">
        <v>76</v>
      </c>
      <c r="AI16" s="251">
        <v>80</v>
      </c>
      <c r="AJ16" s="251">
        <v>86</v>
      </c>
      <c r="AK16" s="251">
        <v>97</v>
      </c>
      <c r="AL16" s="251">
        <v>105</v>
      </c>
      <c r="AM16" s="251">
        <v>118</v>
      </c>
      <c r="AN16" s="251">
        <v>132</v>
      </c>
      <c r="AO16" s="251">
        <v>142</v>
      </c>
      <c r="AP16" s="251">
        <v>154</v>
      </c>
      <c r="AQ16" s="251">
        <v>166</v>
      </c>
      <c r="AR16" s="251">
        <v>176</v>
      </c>
      <c r="AS16" s="251">
        <v>186</v>
      </c>
      <c r="AT16" s="251">
        <v>199</v>
      </c>
      <c r="AU16" s="251">
        <v>212</v>
      </c>
      <c r="AV16" s="251">
        <v>0</v>
      </c>
      <c r="AW16" s="251">
        <v>0</v>
      </c>
      <c r="AX16" s="251">
        <v>0</v>
      </c>
      <c r="AY16" s="251">
        <v>0</v>
      </c>
      <c r="AZ16" s="251">
        <v>0</v>
      </c>
      <c r="BA16" s="251">
        <v>0</v>
      </c>
      <c r="BB16" s="251">
        <v>0</v>
      </c>
      <c r="BC16" s="251">
        <v>0</v>
      </c>
      <c r="BD16" s="251">
        <v>0</v>
      </c>
      <c r="BE16" s="251">
        <v>0</v>
      </c>
      <c r="BF16" s="251">
        <v>0</v>
      </c>
      <c r="BG16" s="251">
        <v>0</v>
      </c>
      <c r="BH16" s="251">
        <v>0</v>
      </c>
      <c r="BI16" s="251">
        <v>0</v>
      </c>
      <c r="BJ16" s="251">
        <v>0</v>
      </c>
      <c r="BK16" s="251">
        <v>0</v>
      </c>
      <c r="BL16" s="251">
        <v>0</v>
      </c>
      <c r="BM16" s="251">
        <v>0</v>
      </c>
      <c r="BN16" s="251">
        <v>0</v>
      </c>
      <c r="BO16" s="251">
        <v>0</v>
      </c>
      <c r="BP16" s="251">
        <v>0</v>
      </c>
      <c r="BQ16" s="251">
        <v>0</v>
      </c>
      <c r="BR16" s="251">
        <v>0</v>
      </c>
      <c r="BS16" s="251">
        <v>0</v>
      </c>
      <c r="BT16" s="251">
        <v>0</v>
      </c>
      <c r="BU16" s="251">
        <v>0</v>
      </c>
      <c r="BV16" s="251">
        <v>0</v>
      </c>
      <c r="BW16" s="251">
        <v>0</v>
      </c>
      <c r="BX16" s="251">
        <v>0</v>
      </c>
      <c r="BY16" s="251">
        <v>0</v>
      </c>
      <c r="BZ16" s="251">
        <v>0</v>
      </c>
      <c r="CA16" s="251">
        <v>0</v>
      </c>
      <c r="CB16" s="251">
        <v>0</v>
      </c>
      <c r="CC16" s="251">
        <v>0</v>
      </c>
      <c r="CD16" s="251">
        <v>0</v>
      </c>
      <c r="CE16" s="251">
        <v>0</v>
      </c>
      <c r="CF16" s="251">
        <v>0</v>
      </c>
      <c r="CG16" s="251">
        <v>0</v>
      </c>
      <c r="CH16" s="252">
        <v>0</v>
      </c>
    </row>
    <row r="17" spans="2:86" x14ac:dyDescent="0.35">
      <c r="B17" s="243" t="s">
        <v>377</v>
      </c>
      <c r="D17" s="188">
        <v>0</v>
      </c>
      <c r="E17" s="188">
        <v>0</v>
      </c>
      <c r="F17" s="188">
        <v>0</v>
      </c>
      <c r="G17" s="188">
        <v>0</v>
      </c>
      <c r="H17" s="188">
        <v>0</v>
      </c>
      <c r="I17" s="188">
        <v>0</v>
      </c>
      <c r="J17" s="188">
        <v>0</v>
      </c>
      <c r="K17" s="188">
        <v>0</v>
      </c>
      <c r="L17" s="188">
        <v>0</v>
      </c>
      <c r="M17" s="188">
        <v>0</v>
      </c>
      <c r="N17" s="188">
        <v>0</v>
      </c>
      <c r="O17" s="188">
        <v>0</v>
      </c>
      <c r="P17" s="188">
        <v>0</v>
      </c>
      <c r="Q17" s="188">
        <v>0</v>
      </c>
      <c r="R17" s="188">
        <v>0</v>
      </c>
      <c r="S17" s="188">
        <v>0</v>
      </c>
      <c r="T17" s="188">
        <v>0</v>
      </c>
      <c r="U17" s="188">
        <v>0</v>
      </c>
      <c r="V17" s="188">
        <v>0</v>
      </c>
      <c r="W17" s="188">
        <v>0</v>
      </c>
      <c r="X17" s="188">
        <v>0</v>
      </c>
      <c r="Y17" s="188">
        <v>0</v>
      </c>
      <c r="Z17" s="188">
        <v>0</v>
      </c>
      <c r="AA17" s="188">
        <v>0</v>
      </c>
      <c r="AB17" s="188">
        <v>0</v>
      </c>
      <c r="AC17" s="188">
        <v>0</v>
      </c>
      <c r="AD17" s="188">
        <v>0</v>
      </c>
      <c r="AE17" s="188">
        <v>0</v>
      </c>
      <c r="AF17" s="188">
        <v>0</v>
      </c>
      <c r="AG17" s="188">
        <v>0</v>
      </c>
      <c r="AH17" s="188">
        <v>407</v>
      </c>
      <c r="AI17" s="188">
        <v>408</v>
      </c>
      <c r="AJ17" s="188">
        <v>393</v>
      </c>
      <c r="AK17" s="188">
        <v>377</v>
      </c>
      <c r="AL17" s="188">
        <v>374</v>
      </c>
      <c r="AM17" s="188">
        <v>367</v>
      </c>
      <c r="AN17" s="188">
        <v>362</v>
      </c>
      <c r="AO17" s="188">
        <v>347</v>
      </c>
      <c r="AP17" s="188">
        <v>340</v>
      </c>
      <c r="AQ17" s="188">
        <v>330</v>
      </c>
      <c r="AR17" s="188">
        <v>337</v>
      </c>
      <c r="AS17" s="188">
        <v>327</v>
      </c>
      <c r="AT17" s="188">
        <v>317</v>
      </c>
      <c r="AU17" s="188">
        <v>304</v>
      </c>
      <c r="AV17" s="188">
        <v>295</v>
      </c>
      <c r="AW17" s="188">
        <v>288</v>
      </c>
      <c r="AX17" s="188">
        <v>281</v>
      </c>
      <c r="AY17" s="188">
        <v>271</v>
      </c>
      <c r="AZ17" s="188">
        <v>263</v>
      </c>
      <c r="BA17" s="188">
        <v>252</v>
      </c>
      <c r="BB17" s="188">
        <v>244</v>
      </c>
      <c r="BC17" s="188">
        <v>237</v>
      </c>
      <c r="BD17" s="188">
        <v>233</v>
      </c>
      <c r="BE17" s="188">
        <v>214</v>
      </c>
      <c r="BF17" s="188">
        <v>227</v>
      </c>
      <c r="BG17" s="188">
        <v>203</v>
      </c>
      <c r="BH17" s="188">
        <v>180</v>
      </c>
      <c r="BI17" s="188">
        <v>163</v>
      </c>
      <c r="BJ17" s="188">
        <v>147</v>
      </c>
      <c r="BK17" s="188">
        <v>129</v>
      </c>
      <c r="BL17" s="188">
        <v>117</v>
      </c>
      <c r="BM17" s="188">
        <v>108</v>
      </c>
      <c r="BN17" s="188">
        <v>103</v>
      </c>
      <c r="BO17" s="188">
        <v>100</v>
      </c>
      <c r="BP17" s="188">
        <v>97</v>
      </c>
      <c r="BQ17" s="188">
        <v>95</v>
      </c>
      <c r="BR17" s="188">
        <v>92</v>
      </c>
      <c r="BS17" s="188">
        <v>92</v>
      </c>
      <c r="BT17" s="188">
        <v>90</v>
      </c>
      <c r="BU17" s="188">
        <v>86</v>
      </c>
      <c r="BV17" s="188">
        <v>101</v>
      </c>
      <c r="BW17" s="188">
        <v>101</v>
      </c>
      <c r="BX17" s="188">
        <v>99</v>
      </c>
      <c r="BY17" s="188">
        <v>97</v>
      </c>
      <c r="BZ17" s="188">
        <v>91</v>
      </c>
      <c r="CA17" s="188">
        <v>86</v>
      </c>
      <c r="CB17" s="188">
        <v>77</v>
      </c>
      <c r="CC17" s="188">
        <v>72</v>
      </c>
      <c r="CD17" s="188">
        <v>67</v>
      </c>
      <c r="CE17" s="188">
        <v>66</v>
      </c>
      <c r="CF17" s="188">
        <v>65</v>
      </c>
      <c r="CG17" s="188">
        <v>64</v>
      </c>
      <c r="CH17" s="189">
        <v>62</v>
      </c>
    </row>
    <row r="18" spans="2:86" x14ac:dyDescent="0.35">
      <c r="B18" s="288" t="s">
        <v>379</v>
      </c>
      <c r="D18" s="188">
        <v>0</v>
      </c>
      <c r="E18" s="188">
        <v>0</v>
      </c>
      <c r="F18" s="188">
        <v>0</v>
      </c>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0</v>
      </c>
      <c r="AW18" s="188">
        <v>0</v>
      </c>
      <c r="AX18" s="188">
        <v>0</v>
      </c>
      <c r="AY18" s="188">
        <v>0</v>
      </c>
      <c r="AZ18" s="188">
        <v>0</v>
      </c>
      <c r="BA18" s="188">
        <v>0</v>
      </c>
      <c r="BB18" s="188">
        <v>0</v>
      </c>
      <c r="BC18" s="188">
        <v>383</v>
      </c>
      <c r="BD18" s="188">
        <v>384</v>
      </c>
      <c r="BE18" s="188">
        <v>408</v>
      </c>
      <c r="BF18" s="188">
        <v>433</v>
      </c>
      <c r="BG18" s="188">
        <v>455</v>
      </c>
      <c r="BH18" s="188">
        <v>467</v>
      </c>
      <c r="BI18" s="188">
        <v>475</v>
      </c>
      <c r="BJ18" s="188">
        <v>485</v>
      </c>
      <c r="BK18" s="188">
        <v>496</v>
      </c>
      <c r="BL18" s="188">
        <v>519</v>
      </c>
      <c r="BM18" s="188">
        <v>550</v>
      </c>
      <c r="BN18" s="188">
        <v>584</v>
      </c>
      <c r="BO18" s="188">
        <v>615</v>
      </c>
      <c r="BP18" s="188">
        <v>650</v>
      </c>
      <c r="BQ18" s="188">
        <v>675</v>
      </c>
      <c r="BR18" s="188">
        <v>730</v>
      </c>
      <c r="BS18" s="188">
        <v>793</v>
      </c>
      <c r="BT18" s="188">
        <v>844</v>
      </c>
      <c r="BU18" s="188">
        <v>884</v>
      </c>
      <c r="BV18" s="188">
        <v>894</v>
      </c>
      <c r="BW18" s="188">
        <v>876</v>
      </c>
      <c r="BX18" s="188">
        <v>900</v>
      </c>
      <c r="BY18" s="188">
        <v>911</v>
      </c>
      <c r="BZ18" s="188">
        <v>950</v>
      </c>
      <c r="CA18" s="188">
        <v>973</v>
      </c>
      <c r="CB18" s="188">
        <v>1030</v>
      </c>
      <c r="CC18" s="188">
        <v>1093</v>
      </c>
      <c r="CD18" s="188">
        <v>1161</v>
      </c>
      <c r="CE18" s="188">
        <v>1213</v>
      </c>
      <c r="CF18" s="188">
        <v>1261</v>
      </c>
      <c r="CG18" s="188">
        <v>1301</v>
      </c>
      <c r="CH18" s="189">
        <v>1329</v>
      </c>
    </row>
    <row r="19" spans="2:86" x14ac:dyDescent="0.35">
      <c r="B19" s="254" t="s">
        <v>467</v>
      </c>
      <c r="D19" s="188">
        <v>0</v>
      </c>
      <c r="E19" s="188">
        <v>0</v>
      </c>
      <c r="F19" s="188">
        <v>0</v>
      </c>
      <c r="G19" s="188">
        <v>0</v>
      </c>
      <c r="H19" s="188">
        <v>0</v>
      </c>
      <c r="I19" s="188">
        <v>0</v>
      </c>
      <c r="J19" s="188">
        <v>0</v>
      </c>
      <c r="K19" s="188">
        <v>0</v>
      </c>
      <c r="L19" s="188">
        <v>0</v>
      </c>
      <c r="M19" s="188">
        <v>0</v>
      </c>
      <c r="N19" s="188">
        <v>0</v>
      </c>
      <c r="O19" s="188">
        <v>0</v>
      </c>
      <c r="P19" s="188">
        <v>0</v>
      </c>
      <c r="Q19" s="188">
        <v>0</v>
      </c>
      <c r="R19" s="188">
        <v>0</v>
      </c>
      <c r="S19" s="188">
        <v>0</v>
      </c>
      <c r="T19" s="188">
        <v>0</v>
      </c>
      <c r="U19" s="188">
        <v>0</v>
      </c>
      <c r="V19" s="188">
        <v>0</v>
      </c>
      <c r="W19" s="188">
        <v>0</v>
      </c>
      <c r="X19" s="188">
        <v>0</v>
      </c>
      <c r="Y19" s="188">
        <v>0</v>
      </c>
      <c r="Z19" s="188">
        <v>0</v>
      </c>
      <c r="AA19" s="188">
        <v>0</v>
      </c>
      <c r="AB19" s="188">
        <v>0</v>
      </c>
      <c r="AC19" s="188">
        <v>0</v>
      </c>
      <c r="AD19" s="188">
        <v>0</v>
      </c>
      <c r="AE19" s="188">
        <v>0</v>
      </c>
      <c r="AF19" s="188">
        <v>0</v>
      </c>
      <c r="AG19" s="188">
        <v>0</v>
      </c>
      <c r="AH19" s="188">
        <v>0</v>
      </c>
      <c r="AI19" s="188">
        <v>0</v>
      </c>
      <c r="AJ19" s="188">
        <v>0</v>
      </c>
      <c r="AK19" s="188">
        <v>0</v>
      </c>
      <c r="AL19" s="188">
        <v>0</v>
      </c>
      <c r="AM19" s="188">
        <v>0</v>
      </c>
      <c r="AN19" s="188">
        <v>0</v>
      </c>
      <c r="AO19" s="188">
        <v>0</v>
      </c>
      <c r="AP19" s="188">
        <v>0</v>
      </c>
      <c r="AQ19" s="188">
        <v>0</v>
      </c>
      <c r="AR19" s="188">
        <v>0</v>
      </c>
      <c r="AS19" s="188">
        <v>0</v>
      </c>
      <c r="AT19" s="188">
        <v>0</v>
      </c>
      <c r="AU19" s="188">
        <v>0</v>
      </c>
      <c r="AV19" s="188">
        <v>0</v>
      </c>
      <c r="AW19" s="188">
        <v>0</v>
      </c>
      <c r="AX19" s="188">
        <v>0</v>
      </c>
      <c r="AY19" s="188">
        <v>0</v>
      </c>
      <c r="AZ19" s="188">
        <v>0</v>
      </c>
      <c r="BA19" s="188">
        <v>0</v>
      </c>
      <c r="BB19" s="188">
        <v>0</v>
      </c>
      <c r="BC19" s="188">
        <v>0</v>
      </c>
      <c r="BD19" s="188">
        <v>0</v>
      </c>
      <c r="BE19" s="188">
        <v>0</v>
      </c>
      <c r="BF19" s="188">
        <v>0</v>
      </c>
      <c r="BG19" s="188">
        <v>386</v>
      </c>
      <c r="BH19" s="188">
        <v>407</v>
      </c>
      <c r="BI19" s="188">
        <v>422</v>
      </c>
      <c r="BJ19" s="188">
        <v>432</v>
      </c>
      <c r="BK19" s="188">
        <v>442</v>
      </c>
      <c r="BL19" s="188">
        <v>462</v>
      </c>
      <c r="BM19" s="188">
        <v>491</v>
      </c>
      <c r="BN19" s="188">
        <v>523</v>
      </c>
      <c r="BO19" s="188">
        <v>558</v>
      </c>
      <c r="BP19" s="188">
        <v>595</v>
      </c>
      <c r="BQ19" s="188">
        <v>631</v>
      </c>
      <c r="BR19" s="188">
        <v>679</v>
      </c>
      <c r="BS19" s="188">
        <v>740</v>
      </c>
      <c r="BT19" s="188">
        <v>780</v>
      </c>
      <c r="BU19" s="188">
        <v>809</v>
      </c>
      <c r="BV19" s="188">
        <v>803</v>
      </c>
      <c r="BW19" s="188">
        <v>797</v>
      </c>
      <c r="BX19" s="188">
        <v>839</v>
      </c>
      <c r="BY19" s="188">
        <v>836</v>
      </c>
      <c r="BZ19" s="188">
        <v>861</v>
      </c>
      <c r="CA19" s="188">
        <v>893</v>
      </c>
      <c r="CB19" s="188">
        <v>944</v>
      </c>
      <c r="CC19" s="188">
        <v>1004</v>
      </c>
      <c r="CD19" s="188">
        <v>1066</v>
      </c>
      <c r="CE19" s="188">
        <v>1112</v>
      </c>
      <c r="CF19" s="188">
        <v>1156</v>
      </c>
      <c r="CG19" s="188">
        <v>1191</v>
      </c>
      <c r="CH19" s="189">
        <v>1215</v>
      </c>
    </row>
    <row r="20" spans="2:86" x14ac:dyDescent="0.35">
      <c r="B20" s="254" t="s">
        <v>468</v>
      </c>
      <c r="D20" s="188">
        <v>0</v>
      </c>
      <c r="E20" s="188">
        <v>0</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V20" s="188">
        <v>0</v>
      </c>
      <c r="W20" s="188">
        <v>0</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8">
        <v>0</v>
      </c>
      <c r="BF20" s="188">
        <v>0</v>
      </c>
      <c r="BG20" s="188">
        <v>69</v>
      </c>
      <c r="BH20" s="188">
        <v>60</v>
      </c>
      <c r="BI20" s="188">
        <v>53</v>
      </c>
      <c r="BJ20" s="188">
        <v>52</v>
      </c>
      <c r="BK20" s="188">
        <v>54</v>
      </c>
      <c r="BL20" s="188">
        <v>57</v>
      </c>
      <c r="BM20" s="188">
        <v>59</v>
      </c>
      <c r="BN20" s="188">
        <v>61</v>
      </c>
      <c r="BO20" s="188">
        <v>57</v>
      </c>
      <c r="BP20" s="188">
        <v>55</v>
      </c>
      <c r="BQ20" s="188">
        <v>44</v>
      </c>
      <c r="BR20" s="188">
        <v>52</v>
      </c>
      <c r="BS20" s="188">
        <v>52</v>
      </c>
      <c r="BT20" s="188">
        <v>65</v>
      </c>
      <c r="BU20" s="188">
        <v>75</v>
      </c>
      <c r="BV20" s="188">
        <v>91</v>
      </c>
      <c r="BW20" s="188">
        <v>79</v>
      </c>
      <c r="BX20" s="188">
        <v>61</v>
      </c>
      <c r="BY20" s="188">
        <v>75</v>
      </c>
      <c r="BZ20" s="188">
        <v>89</v>
      </c>
      <c r="CA20" s="188">
        <v>80</v>
      </c>
      <c r="CB20" s="188">
        <v>85</v>
      </c>
      <c r="CC20" s="188">
        <v>89</v>
      </c>
      <c r="CD20" s="188">
        <v>95</v>
      </c>
      <c r="CE20" s="188">
        <v>101</v>
      </c>
      <c r="CF20" s="188">
        <v>106</v>
      </c>
      <c r="CG20" s="188">
        <v>110</v>
      </c>
      <c r="CH20" s="189">
        <v>114</v>
      </c>
    </row>
    <row r="21" spans="2:86" ht="26.25" customHeight="1" x14ac:dyDescent="0.35">
      <c r="B21" s="243" t="s">
        <v>491</v>
      </c>
      <c r="D21" s="251">
        <v>0</v>
      </c>
      <c r="E21" s="251">
        <v>0</v>
      </c>
      <c r="F21" s="251">
        <v>0</v>
      </c>
      <c r="G21" s="251">
        <v>0</v>
      </c>
      <c r="H21" s="251">
        <v>0</v>
      </c>
      <c r="I21" s="251">
        <v>0</v>
      </c>
      <c r="J21" s="251">
        <v>0</v>
      </c>
      <c r="K21" s="251">
        <v>0</v>
      </c>
      <c r="L21" s="251">
        <v>0</v>
      </c>
      <c r="M21" s="251">
        <v>0</v>
      </c>
      <c r="N21" s="251">
        <v>0</v>
      </c>
      <c r="O21" s="251">
        <v>0</v>
      </c>
      <c r="P21" s="251">
        <v>0</v>
      </c>
      <c r="Q21" s="251">
        <v>0</v>
      </c>
      <c r="R21" s="251">
        <v>0</v>
      </c>
      <c r="S21" s="251">
        <v>0</v>
      </c>
      <c r="T21" s="251">
        <v>0</v>
      </c>
      <c r="U21" s="251">
        <v>0</v>
      </c>
      <c r="V21" s="251">
        <v>0</v>
      </c>
      <c r="W21" s="251">
        <v>0</v>
      </c>
      <c r="X21" s="251">
        <v>0</v>
      </c>
      <c r="Y21" s="251">
        <v>0</v>
      </c>
      <c r="Z21" s="251">
        <v>0</v>
      </c>
      <c r="AA21" s="251">
        <v>0</v>
      </c>
      <c r="AB21" s="251">
        <v>8050</v>
      </c>
      <c r="AC21" s="251">
        <v>260</v>
      </c>
      <c r="AD21" s="251">
        <v>340</v>
      </c>
      <c r="AE21" s="251">
        <v>0</v>
      </c>
      <c r="AF21" s="251">
        <v>0</v>
      </c>
      <c r="AG21" s="251">
        <v>9800</v>
      </c>
      <c r="AH21" s="251">
        <v>500</v>
      </c>
      <c r="AI21" s="251">
        <v>500</v>
      </c>
      <c r="AJ21" s="251">
        <v>500</v>
      </c>
      <c r="AK21" s="251">
        <v>600</v>
      </c>
      <c r="AL21" s="251">
        <v>600</v>
      </c>
      <c r="AM21" s="251">
        <v>600</v>
      </c>
      <c r="AN21" s="251">
        <v>600</v>
      </c>
      <c r="AO21" s="251">
        <v>700</v>
      </c>
      <c r="AP21" s="251">
        <v>800</v>
      </c>
      <c r="AQ21" s="251">
        <v>887</v>
      </c>
      <c r="AR21" s="251">
        <v>861</v>
      </c>
      <c r="AS21" s="251">
        <v>877</v>
      </c>
      <c r="AT21" s="251">
        <v>934</v>
      </c>
      <c r="AU21" s="251">
        <v>1067</v>
      </c>
      <c r="AV21" s="251">
        <v>1265</v>
      </c>
      <c r="AW21" s="251">
        <v>1392</v>
      </c>
      <c r="AX21" s="251">
        <v>1260</v>
      </c>
      <c r="AY21" s="251">
        <v>1476</v>
      </c>
      <c r="AZ21" s="251">
        <v>1544</v>
      </c>
      <c r="BA21" s="251">
        <v>1578</v>
      </c>
      <c r="BB21" s="251">
        <v>1607</v>
      </c>
      <c r="BC21" s="251">
        <v>1612</v>
      </c>
      <c r="BD21" s="251">
        <v>1622</v>
      </c>
      <c r="BE21" s="251">
        <v>1635</v>
      </c>
      <c r="BF21" s="251">
        <v>1719</v>
      </c>
      <c r="BG21" s="251">
        <v>1854</v>
      </c>
      <c r="BH21" s="251">
        <v>1921</v>
      </c>
      <c r="BI21" s="251">
        <v>1912</v>
      </c>
      <c r="BJ21" s="251">
        <v>1920</v>
      </c>
      <c r="BK21" s="251">
        <v>2003</v>
      </c>
      <c r="BL21" s="251">
        <v>3164</v>
      </c>
      <c r="BM21" s="251">
        <v>3246</v>
      </c>
      <c r="BN21" s="251">
        <v>3227</v>
      </c>
      <c r="BO21" s="251">
        <v>3212</v>
      </c>
      <c r="BP21" s="251">
        <v>3240</v>
      </c>
      <c r="BQ21" s="251">
        <v>3215</v>
      </c>
      <c r="BR21" s="251">
        <v>3329</v>
      </c>
      <c r="BS21" s="251">
        <v>3565</v>
      </c>
      <c r="BT21" s="251">
        <v>3310</v>
      </c>
      <c r="BU21" s="251">
        <v>3317</v>
      </c>
      <c r="BV21" s="251">
        <v>3241</v>
      </c>
      <c r="BW21" s="251">
        <v>3479</v>
      </c>
      <c r="BX21" s="251">
        <v>3577</v>
      </c>
      <c r="BY21" s="251">
        <v>3710</v>
      </c>
      <c r="BZ21" s="251">
        <v>4075</v>
      </c>
      <c r="CA21" s="251">
        <v>4552</v>
      </c>
      <c r="CB21" s="251">
        <v>5057</v>
      </c>
      <c r="CC21" s="251">
        <v>5387</v>
      </c>
      <c r="CD21" s="251">
        <v>5694</v>
      </c>
      <c r="CE21" s="251">
        <v>5981</v>
      </c>
      <c r="CF21" s="251">
        <v>6234</v>
      </c>
      <c r="CG21" s="251">
        <v>6317</v>
      </c>
      <c r="CH21" s="252">
        <v>6409</v>
      </c>
    </row>
    <row r="22" spans="2:86" x14ac:dyDescent="0.35">
      <c r="B22" s="243" t="s">
        <v>26</v>
      </c>
      <c r="D22" s="251">
        <v>0</v>
      </c>
      <c r="E22" s="251">
        <v>0</v>
      </c>
      <c r="F22" s="251">
        <v>0</v>
      </c>
      <c r="G22" s="251">
        <v>0</v>
      </c>
      <c r="H22" s="251">
        <v>0</v>
      </c>
      <c r="I22" s="251">
        <v>0</v>
      </c>
      <c r="J22" s="251">
        <v>0</v>
      </c>
      <c r="K22" s="251">
        <v>0</v>
      </c>
      <c r="L22" s="251">
        <v>0</v>
      </c>
      <c r="M22" s="251">
        <v>0</v>
      </c>
      <c r="N22" s="251">
        <v>0</v>
      </c>
      <c r="O22" s="251">
        <v>0</v>
      </c>
      <c r="P22" s="251">
        <v>0</v>
      </c>
      <c r="Q22" s="251">
        <v>0</v>
      </c>
      <c r="R22" s="251">
        <v>0</v>
      </c>
      <c r="S22" s="251">
        <v>0</v>
      </c>
      <c r="T22" s="251">
        <v>0</v>
      </c>
      <c r="U22" s="251">
        <v>0</v>
      </c>
      <c r="V22" s="251">
        <v>0</v>
      </c>
      <c r="W22" s="251">
        <v>0</v>
      </c>
      <c r="X22" s="251">
        <v>0</v>
      </c>
      <c r="Y22" s="251">
        <v>0</v>
      </c>
      <c r="Z22" s="251">
        <v>0</v>
      </c>
      <c r="AA22" s="251">
        <v>0</v>
      </c>
      <c r="AB22" s="251">
        <v>0</v>
      </c>
      <c r="AC22" s="251">
        <v>0</v>
      </c>
      <c r="AD22" s="251">
        <v>0</v>
      </c>
      <c r="AE22" s="251">
        <v>0</v>
      </c>
      <c r="AF22" s="251">
        <v>0</v>
      </c>
      <c r="AG22" s="251">
        <v>0</v>
      </c>
      <c r="AH22" s="251">
        <v>0</v>
      </c>
      <c r="AI22" s="251">
        <v>0</v>
      </c>
      <c r="AJ22" s="251">
        <v>0</v>
      </c>
      <c r="AK22" s="251">
        <v>0</v>
      </c>
      <c r="AL22" s="251">
        <v>0</v>
      </c>
      <c r="AM22" s="251">
        <v>0</v>
      </c>
      <c r="AN22" s="251">
        <v>0</v>
      </c>
      <c r="AO22" s="251">
        <v>0</v>
      </c>
      <c r="AP22" s="251">
        <v>0</v>
      </c>
      <c r="AQ22" s="251">
        <v>0</v>
      </c>
      <c r="AR22" s="251">
        <v>2131</v>
      </c>
      <c r="AS22" s="251">
        <v>2221</v>
      </c>
      <c r="AT22" s="251">
        <v>2991</v>
      </c>
      <c r="AU22" s="251">
        <v>3209</v>
      </c>
      <c r="AV22" s="251">
        <v>3708</v>
      </c>
      <c r="AW22" s="251">
        <v>2628</v>
      </c>
      <c r="AX22" s="251">
        <v>2814</v>
      </c>
      <c r="AY22" s="251">
        <v>2921</v>
      </c>
      <c r="AZ22" s="251">
        <v>2927</v>
      </c>
      <c r="BA22" s="251">
        <v>2856</v>
      </c>
      <c r="BB22" s="251">
        <v>2740</v>
      </c>
      <c r="BC22" s="251">
        <v>2580</v>
      </c>
      <c r="BD22" s="251">
        <v>2374</v>
      </c>
      <c r="BE22" s="251">
        <v>2293</v>
      </c>
      <c r="BF22" s="251">
        <v>2268</v>
      </c>
      <c r="BG22" s="251">
        <v>2358</v>
      </c>
      <c r="BH22" s="251">
        <v>2473</v>
      </c>
      <c r="BI22" s="251">
        <v>2603</v>
      </c>
      <c r="BJ22" s="251">
        <v>2570</v>
      </c>
      <c r="BK22" s="251">
        <v>2533</v>
      </c>
      <c r="BL22" s="251">
        <v>2566</v>
      </c>
      <c r="BM22" s="251">
        <v>2940</v>
      </c>
      <c r="BN22" s="251">
        <v>3172</v>
      </c>
      <c r="BO22" s="251">
        <v>3254</v>
      </c>
      <c r="BP22" s="251">
        <v>3368</v>
      </c>
      <c r="BQ22" s="251">
        <v>0</v>
      </c>
      <c r="BR22" s="251">
        <v>0</v>
      </c>
      <c r="BS22" s="251">
        <v>0</v>
      </c>
      <c r="BT22" s="251">
        <v>0</v>
      </c>
      <c r="BU22" s="251">
        <v>0</v>
      </c>
      <c r="BV22" s="251">
        <v>0</v>
      </c>
      <c r="BW22" s="251">
        <v>0</v>
      </c>
      <c r="BX22" s="251">
        <v>0</v>
      </c>
      <c r="BY22" s="251">
        <v>0</v>
      </c>
      <c r="BZ22" s="251">
        <v>0</v>
      </c>
      <c r="CA22" s="251">
        <v>0</v>
      </c>
      <c r="CB22" s="251">
        <v>0</v>
      </c>
      <c r="CC22" s="251">
        <v>0</v>
      </c>
      <c r="CD22" s="251">
        <v>0</v>
      </c>
      <c r="CE22" s="251">
        <v>0</v>
      </c>
      <c r="CF22" s="251">
        <v>0</v>
      </c>
      <c r="CG22" s="251">
        <v>0</v>
      </c>
      <c r="CH22" s="252">
        <v>0</v>
      </c>
    </row>
    <row r="23" spans="2:86" x14ac:dyDescent="0.35">
      <c r="B23" s="288" t="s">
        <v>387</v>
      </c>
      <c r="D23" s="251">
        <v>0</v>
      </c>
      <c r="E23" s="251">
        <v>0</v>
      </c>
      <c r="F23" s="251">
        <v>0</v>
      </c>
      <c r="G23" s="251">
        <v>0</v>
      </c>
      <c r="H23" s="251">
        <v>0</v>
      </c>
      <c r="I23" s="251">
        <v>0</v>
      </c>
      <c r="J23" s="251">
        <v>0</v>
      </c>
      <c r="K23" s="251">
        <v>0</v>
      </c>
      <c r="L23" s="251">
        <v>0</v>
      </c>
      <c r="M23" s="251">
        <v>0</v>
      </c>
      <c r="N23" s="251">
        <v>0</v>
      </c>
      <c r="O23" s="251">
        <v>0</v>
      </c>
      <c r="P23" s="251">
        <v>0</v>
      </c>
      <c r="Q23" s="251">
        <v>0</v>
      </c>
      <c r="R23" s="251">
        <v>0</v>
      </c>
      <c r="S23" s="251">
        <v>0</v>
      </c>
      <c r="T23" s="251">
        <v>0</v>
      </c>
      <c r="U23" s="251">
        <v>0</v>
      </c>
      <c r="V23" s="251">
        <v>0</v>
      </c>
      <c r="W23" s="251">
        <v>0</v>
      </c>
      <c r="X23" s="251">
        <v>0</v>
      </c>
      <c r="Y23" s="251">
        <v>0</v>
      </c>
      <c r="Z23" s="251">
        <v>0</v>
      </c>
      <c r="AA23" s="251">
        <v>0</v>
      </c>
      <c r="AB23" s="251">
        <v>0</v>
      </c>
      <c r="AC23" s="251">
        <v>0</v>
      </c>
      <c r="AD23" s="251">
        <v>0</v>
      </c>
      <c r="AE23" s="251">
        <v>0</v>
      </c>
      <c r="AF23" s="251">
        <v>0</v>
      </c>
      <c r="AG23" s="251">
        <v>0</v>
      </c>
      <c r="AH23" s="251">
        <v>0</v>
      </c>
      <c r="AI23" s="251">
        <v>0</v>
      </c>
      <c r="AJ23" s="251">
        <v>0</v>
      </c>
      <c r="AK23" s="251">
        <v>0</v>
      </c>
      <c r="AL23" s="251">
        <v>0</v>
      </c>
      <c r="AM23" s="251">
        <v>0</v>
      </c>
      <c r="AN23" s="251">
        <v>0</v>
      </c>
      <c r="AO23" s="251">
        <v>0</v>
      </c>
      <c r="AP23" s="251">
        <v>0</v>
      </c>
      <c r="AQ23" s="251">
        <v>0</v>
      </c>
      <c r="AR23" s="251">
        <v>0</v>
      </c>
      <c r="AS23" s="251">
        <v>0</v>
      </c>
      <c r="AT23" s="251">
        <v>0</v>
      </c>
      <c r="AU23" s="251">
        <v>0</v>
      </c>
      <c r="AV23" s="251">
        <v>629</v>
      </c>
      <c r="AW23" s="251">
        <v>799</v>
      </c>
      <c r="AX23" s="251">
        <v>915</v>
      </c>
      <c r="AY23" s="251">
        <v>1048</v>
      </c>
      <c r="AZ23" s="251">
        <v>1160</v>
      </c>
      <c r="BA23" s="251">
        <v>1251</v>
      </c>
      <c r="BB23" s="251">
        <v>1288</v>
      </c>
      <c r="BC23" s="251">
        <v>1314</v>
      </c>
      <c r="BD23" s="251">
        <v>1351</v>
      </c>
      <c r="BE23" s="251">
        <v>1410</v>
      </c>
      <c r="BF23" s="251">
        <v>1491</v>
      </c>
      <c r="BG23" s="251">
        <v>1553</v>
      </c>
      <c r="BH23" s="251">
        <v>1596</v>
      </c>
      <c r="BI23" s="251">
        <v>1627</v>
      </c>
      <c r="BJ23" s="251">
        <v>1657</v>
      </c>
      <c r="BK23" s="251">
        <v>1692</v>
      </c>
      <c r="BL23" s="251">
        <v>1733</v>
      </c>
      <c r="BM23" s="251">
        <v>1780</v>
      </c>
      <c r="BN23" s="251">
        <v>1819</v>
      </c>
      <c r="BO23" s="251">
        <v>1847</v>
      </c>
      <c r="BP23" s="251">
        <v>1877</v>
      </c>
      <c r="BQ23" s="251">
        <v>1866</v>
      </c>
      <c r="BR23" s="251">
        <v>1761</v>
      </c>
      <c r="BS23" s="251">
        <v>1563</v>
      </c>
      <c r="BT23" s="251">
        <v>1236</v>
      </c>
      <c r="BU23" s="251">
        <v>837</v>
      </c>
      <c r="BV23" s="251">
        <v>570</v>
      </c>
      <c r="BW23" s="251">
        <v>376</v>
      </c>
      <c r="BX23" s="251">
        <v>204</v>
      </c>
      <c r="BY23" s="251">
        <v>186</v>
      </c>
      <c r="BZ23" s="251">
        <v>170</v>
      </c>
      <c r="CA23" s="251">
        <v>157</v>
      </c>
      <c r="CB23" s="251">
        <v>154</v>
      </c>
      <c r="CC23" s="251">
        <v>144</v>
      </c>
      <c r="CD23" s="251">
        <v>131</v>
      </c>
      <c r="CE23" s="251">
        <v>120</v>
      </c>
      <c r="CF23" s="251">
        <v>91</v>
      </c>
      <c r="CG23" s="251">
        <v>30</v>
      </c>
      <c r="CH23" s="252">
        <v>13</v>
      </c>
    </row>
    <row r="24" spans="2:86" x14ac:dyDescent="0.35">
      <c r="B24" s="254" t="s">
        <v>467</v>
      </c>
      <c r="D24" s="251">
        <v>0</v>
      </c>
      <c r="E24" s="251">
        <v>0</v>
      </c>
      <c r="F24" s="251">
        <v>0</v>
      </c>
      <c r="G24" s="251">
        <v>0</v>
      </c>
      <c r="H24" s="251">
        <v>0</v>
      </c>
      <c r="I24" s="251">
        <v>0</v>
      </c>
      <c r="J24" s="251">
        <v>0</v>
      </c>
      <c r="K24" s="251">
        <v>0</v>
      </c>
      <c r="L24" s="251">
        <v>0</v>
      </c>
      <c r="M24" s="251">
        <v>0</v>
      </c>
      <c r="N24" s="251">
        <v>0</v>
      </c>
      <c r="O24" s="251">
        <v>0</v>
      </c>
      <c r="P24" s="251">
        <v>0</v>
      </c>
      <c r="Q24" s="251">
        <v>0</v>
      </c>
      <c r="R24" s="251">
        <v>0</v>
      </c>
      <c r="S24" s="251">
        <v>0</v>
      </c>
      <c r="T24" s="251">
        <v>0</v>
      </c>
      <c r="U24" s="251">
        <v>0</v>
      </c>
      <c r="V24" s="251">
        <v>0</v>
      </c>
      <c r="W24" s="251">
        <v>0</v>
      </c>
      <c r="X24" s="251">
        <v>0</v>
      </c>
      <c r="Y24" s="251">
        <v>0</v>
      </c>
      <c r="Z24" s="251">
        <v>0</v>
      </c>
      <c r="AA24" s="251">
        <v>0</v>
      </c>
      <c r="AB24" s="251">
        <v>0</v>
      </c>
      <c r="AC24" s="251">
        <v>0</v>
      </c>
      <c r="AD24" s="251">
        <v>0</v>
      </c>
      <c r="AE24" s="251">
        <v>0</v>
      </c>
      <c r="AF24" s="251">
        <v>0</v>
      </c>
      <c r="AG24" s="251">
        <v>0</v>
      </c>
      <c r="AH24" s="251">
        <v>0</v>
      </c>
      <c r="AI24" s="251">
        <v>0</v>
      </c>
      <c r="AJ24" s="251">
        <v>0</v>
      </c>
      <c r="AK24" s="251">
        <v>0</v>
      </c>
      <c r="AL24" s="251">
        <v>0</v>
      </c>
      <c r="AM24" s="251">
        <v>0</v>
      </c>
      <c r="AN24" s="251">
        <v>0</v>
      </c>
      <c r="AO24" s="251">
        <v>0</v>
      </c>
      <c r="AP24" s="251">
        <v>0</v>
      </c>
      <c r="AQ24" s="251">
        <v>0</v>
      </c>
      <c r="AR24" s="251">
        <v>0</v>
      </c>
      <c r="AS24" s="251">
        <v>0</v>
      </c>
      <c r="AT24" s="251">
        <v>0</v>
      </c>
      <c r="AU24" s="251">
        <v>0</v>
      </c>
      <c r="AV24" s="251">
        <v>591</v>
      </c>
      <c r="AW24" s="251">
        <v>796</v>
      </c>
      <c r="AX24" s="251">
        <v>908</v>
      </c>
      <c r="AY24" s="251">
        <v>1039</v>
      </c>
      <c r="AZ24" s="251">
        <v>1151</v>
      </c>
      <c r="BA24" s="251">
        <v>1243</v>
      </c>
      <c r="BB24" s="251">
        <v>1278</v>
      </c>
      <c r="BC24" s="251">
        <v>1302</v>
      </c>
      <c r="BD24" s="251">
        <v>1339</v>
      </c>
      <c r="BE24" s="251">
        <v>1396</v>
      </c>
      <c r="BF24" s="251">
        <v>1477</v>
      </c>
      <c r="BG24" s="251">
        <v>1539</v>
      </c>
      <c r="BH24" s="251">
        <v>1582</v>
      </c>
      <c r="BI24" s="251">
        <v>1612</v>
      </c>
      <c r="BJ24" s="251">
        <v>1641</v>
      </c>
      <c r="BK24" s="251">
        <v>1676</v>
      </c>
      <c r="BL24" s="251">
        <v>1715</v>
      </c>
      <c r="BM24" s="251">
        <v>1761</v>
      </c>
      <c r="BN24" s="251">
        <v>1800</v>
      </c>
      <c r="BO24" s="251">
        <v>1828</v>
      </c>
      <c r="BP24" s="251">
        <v>1858</v>
      </c>
      <c r="BQ24" s="251">
        <v>1846</v>
      </c>
      <c r="BR24" s="251">
        <v>1742</v>
      </c>
      <c r="BS24" s="251">
        <v>1555</v>
      </c>
      <c r="BT24" s="251">
        <v>1227</v>
      </c>
      <c r="BU24" s="251">
        <v>829</v>
      </c>
      <c r="BV24" s="251">
        <v>563</v>
      </c>
      <c r="BW24" s="251">
        <v>369</v>
      </c>
      <c r="BX24" s="251">
        <v>198</v>
      </c>
      <c r="BY24" s="251">
        <v>180</v>
      </c>
      <c r="BZ24" s="251">
        <v>165</v>
      </c>
      <c r="CA24" s="251">
        <v>153</v>
      </c>
      <c r="CB24" s="251">
        <v>150</v>
      </c>
      <c r="CC24" s="251">
        <v>141</v>
      </c>
      <c r="CD24" s="251">
        <v>128</v>
      </c>
      <c r="CE24" s="251">
        <v>117</v>
      </c>
      <c r="CF24" s="251">
        <v>88</v>
      </c>
      <c r="CG24" s="251">
        <v>28</v>
      </c>
      <c r="CH24" s="252">
        <v>11</v>
      </c>
    </row>
    <row r="25" spans="2:86" x14ac:dyDescent="0.35">
      <c r="B25" s="254" t="s">
        <v>468</v>
      </c>
      <c r="D25" s="251">
        <v>0</v>
      </c>
      <c r="E25" s="251">
        <v>0</v>
      </c>
      <c r="F25" s="251">
        <v>0</v>
      </c>
      <c r="G25" s="251">
        <v>0</v>
      </c>
      <c r="H25" s="251">
        <v>0</v>
      </c>
      <c r="I25" s="251">
        <v>0</v>
      </c>
      <c r="J25" s="251">
        <v>0</v>
      </c>
      <c r="K25" s="251">
        <v>0</v>
      </c>
      <c r="L25" s="251">
        <v>0</v>
      </c>
      <c r="M25" s="251">
        <v>0</v>
      </c>
      <c r="N25" s="251">
        <v>0</v>
      </c>
      <c r="O25" s="251">
        <v>0</v>
      </c>
      <c r="P25" s="251">
        <v>0</v>
      </c>
      <c r="Q25" s="251">
        <v>0</v>
      </c>
      <c r="R25" s="251">
        <v>0</v>
      </c>
      <c r="S25" s="251">
        <v>0</v>
      </c>
      <c r="T25" s="251">
        <v>0</v>
      </c>
      <c r="U25" s="251">
        <v>0</v>
      </c>
      <c r="V25" s="251">
        <v>0</v>
      </c>
      <c r="W25" s="251">
        <v>0</v>
      </c>
      <c r="X25" s="251">
        <v>0</v>
      </c>
      <c r="Y25" s="251">
        <v>0</v>
      </c>
      <c r="Z25" s="251">
        <v>0</v>
      </c>
      <c r="AA25" s="251">
        <v>0</v>
      </c>
      <c r="AB25" s="251">
        <v>0</v>
      </c>
      <c r="AC25" s="251">
        <v>0</v>
      </c>
      <c r="AD25" s="251">
        <v>0</v>
      </c>
      <c r="AE25" s="251">
        <v>0</v>
      </c>
      <c r="AF25" s="251">
        <v>0</v>
      </c>
      <c r="AG25" s="251">
        <v>0</v>
      </c>
      <c r="AH25" s="251">
        <v>0</v>
      </c>
      <c r="AI25" s="251">
        <v>0</v>
      </c>
      <c r="AJ25" s="251">
        <v>0</v>
      </c>
      <c r="AK25" s="251">
        <v>0</v>
      </c>
      <c r="AL25" s="251">
        <v>0</v>
      </c>
      <c r="AM25" s="251">
        <v>0</v>
      </c>
      <c r="AN25" s="251">
        <v>0</v>
      </c>
      <c r="AO25" s="251">
        <v>0</v>
      </c>
      <c r="AP25" s="251">
        <v>0</v>
      </c>
      <c r="AQ25" s="251">
        <v>0</v>
      </c>
      <c r="AR25" s="251">
        <v>0</v>
      </c>
      <c r="AS25" s="251">
        <v>0</v>
      </c>
      <c r="AT25" s="251">
        <v>0</v>
      </c>
      <c r="AU25" s="251">
        <v>0</v>
      </c>
      <c r="AV25" s="251">
        <v>38</v>
      </c>
      <c r="AW25" s="251">
        <v>3</v>
      </c>
      <c r="AX25" s="251">
        <v>7</v>
      </c>
      <c r="AY25" s="251">
        <v>9</v>
      </c>
      <c r="AZ25" s="251">
        <v>9</v>
      </c>
      <c r="BA25" s="251">
        <v>8</v>
      </c>
      <c r="BB25" s="251">
        <v>10</v>
      </c>
      <c r="BC25" s="251">
        <v>12</v>
      </c>
      <c r="BD25" s="251">
        <v>12</v>
      </c>
      <c r="BE25" s="251">
        <v>14</v>
      </c>
      <c r="BF25" s="251">
        <v>14</v>
      </c>
      <c r="BG25" s="251">
        <v>14</v>
      </c>
      <c r="BH25" s="251">
        <v>14</v>
      </c>
      <c r="BI25" s="251">
        <v>15</v>
      </c>
      <c r="BJ25" s="251">
        <v>16</v>
      </c>
      <c r="BK25" s="251">
        <v>16</v>
      </c>
      <c r="BL25" s="251">
        <v>17</v>
      </c>
      <c r="BM25" s="251">
        <v>19</v>
      </c>
      <c r="BN25" s="251">
        <v>19</v>
      </c>
      <c r="BO25" s="251">
        <v>20</v>
      </c>
      <c r="BP25" s="251">
        <v>20</v>
      </c>
      <c r="BQ25" s="251">
        <v>20</v>
      </c>
      <c r="BR25" s="251">
        <v>19</v>
      </c>
      <c r="BS25" s="251">
        <v>8</v>
      </c>
      <c r="BT25" s="251">
        <v>9</v>
      </c>
      <c r="BU25" s="251">
        <v>8</v>
      </c>
      <c r="BV25" s="251">
        <v>7</v>
      </c>
      <c r="BW25" s="251">
        <v>8</v>
      </c>
      <c r="BX25" s="251">
        <v>7</v>
      </c>
      <c r="BY25" s="251">
        <v>6</v>
      </c>
      <c r="BZ25" s="251">
        <v>5</v>
      </c>
      <c r="CA25" s="251">
        <v>4</v>
      </c>
      <c r="CB25" s="251">
        <v>4</v>
      </c>
      <c r="CC25" s="251">
        <v>3</v>
      </c>
      <c r="CD25" s="251">
        <v>3</v>
      </c>
      <c r="CE25" s="251">
        <v>3</v>
      </c>
      <c r="CF25" s="251">
        <v>3</v>
      </c>
      <c r="CG25" s="251">
        <v>2</v>
      </c>
      <c r="CH25" s="252">
        <v>2</v>
      </c>
    </row>
    <row r="26" spans="2:86" ht="26.25" customHeight="1" x14ac:dyDescent="0.35">
      <c r="B26" s="288" t="s">
        <v>388</v>
      </c>
      <c r="D26" s="251">
        <v>0</v>
      </c>
      <c r="E26" s="251">
        <v>0</v>
      </c>
      <c r="F26" s="251">
        <v>0</v>
      </c>
      <c r="G26" s="251">
        <v>0</v>
      </c>
      <c r="H26" s="251">
        <v>0</v>
      </c>
      <c r="I26" s="251">
        <v>0</v>
      </c>
      <c r="J26" s="251">
        <v>0</v>
      </c>
      <c r="K26" s="251">
        <v>0</v>
      </c>
      <c r="L26" s="251">
        <v>0</v>
      </c>
      <c r="M26" s="251">
        <v>0</v>
      </c>
      <c r="N26" s="251">
        <v>0</v>
      </c>
      <c r="O26" s="251">
        <v>0</v>
      </c>
      <c r="P26" s="251">
        <v>0</v>
      </c>
      <c r="Q26" s="251">
        <v>0</v>
      </c>
      <c r="R26" s="251">
        <v>0</v>
      </c>
      <c r="S26" s="251">
        <v>0</v>
      </c>
      <c r="T26" s="251">
        <v>0</v>
      </c>
      <c r="U26" s="251">
        <v>0</v>
      </c>
      <c r="V26" s="251">
        <v>0</v>
      </c>
      <c r="W26" s="251">
        <v>0</v>
      </c>
      <c r="X26" s="251">
        <v>0</v>
      </c>
      <c r="Y26" s="251">
        <v>0</v>
      </c>
      <c r="Z26" s="251">
        <v>0</v>
      </c>
      <c r="AA26" s="251">
        <v>0</v>
      </c>
      <c r="AB26" s="251">
        <v>0</v>
      </c>
      <c r="AC26" s="251">
        <v>0</v>
      </c>
      <c r="AD26" s="251">
        <v>0</v>
      </c>
      <c r="AE26" s="251">
        <v>0</v>
      </c>
      <c r="AF26" s="251">
        <v>0</v>
      </c>
      <c r="AG26" s="251">
        <v>0</v>
      </c>
      <c r="AH26" s="251">
        <v>0</v>
      </c>
      <c r="AI26" s="251">
        <v>0</v>
      </c>
      <c r="AJ26" s="251">
        <v>0</v>
      </c>
      <c r="AK26" s="251">
        <v>0</v>
      </c>
      <c r="AL26" s="251">
        <v>0</v>
      </c>
      <c r="AM26" s="251">
        <v>0</v>
      </c>
      <c r="AN26" s="251">
        <v>0</v>
      </c>
      <c r="AO26" s="251">
        <v>0</v>
      </c>
      <c r="AP26" s="251">
        <v>0</v>
      </c>
      <c r="AQ26" s="251">
        <v>0</v>
      </c>
      <c r="AR26" s="251">
        <v>0</v>
      </c>
      <c r="AS26" s="251">
        <v>0</v>
      </c>
      <c r="AT26" s="251">
        <v>0</v>
      </c>
      <c r="AU26" s="251">
        <v>0</v>
      </c>
      <c r="AV26" s="251">
        <v>1</v>
      </c>
      <c r="AW26" s="251">
        <v>3</v>
      </c>
      <c r="AX26" s="251">
        <v>5</v>
      </c>
      <c r="AY26" s="251">
        <v>7</v>
      </c>
      <c r="AZ26" s="251">
        <v>11</v>
      </c>
      <c r="BA26" s="251">
        <v>14</v>
      </c>
      <c r="BB26" s="251">
        <v>16</v>
      </c>
      <c r="BC26" s="251">
        <v>13</v>
      </c>
      <c r="BD26" s="251">
        <v>0</v>
      </c>
      <c r="BE26" s="251">
        <v>0</v>
      </c>
      <c r="BF26" s="251">
        <v>0</v>
      </c>
      <c r="BG26" s="251">
        <v>0</v>
      </c>
      <c r="BH26" s="251">
        <v>0</v>
      </c>
      <c r="BI26" s="251">
        <v>0</v>
      </c>
      <c r="BJ26" s="251">
        <v>0</v>
      </c>
      <c r="BK26" s="251">
        <v>0</v>
      </c>
      <c r="BL26" s="251">
        <v>0</v>
      </c>
      <c r="BM26" s="251">
        <v>0</v>
      </c>
      <c r="BN26" s="251">
        <v>0</v>
      </c>
      <c r="BO26" s="251">
        <v>0</v>
      </c>
      <c r="BP26" s="251">
        <v>0</v>
      </c>
      <c r="BQ26" s="251">
        <v>0</v>
      </c>
      <c r="BR26" s="251">
        <v>0</v>
      </c>
      <c r="BS26" s="251">
        <v>0</v>
      </c>
      <c r="BT26" s="251">
        <v>0</v>
      </c>
      <c r="BU26" s="251">
        <v>0</v>
      </c>
      <c r="BV26" s="251">
        <v>0</v>
      </c>
      <c r="BW26" s="251">
        <v>0</v>
      </c>
      <c r="BX26" s="251">
        <v>0</v>
      </c>
      <c r="BY26" s="251">
        <v>0</v>
      </c>
      <c r="BZ26" s="251">
        <v>0</v>
      </c>
      <c r="CA26" s="251">
        <v>0</v>
      </c>
      <c r="CB26" s="251">
        <v>0</v>
      </c>
      <c r="CC26" s="251">
        <v>0</v>
      </c>
      <c r="CD26" s="251">
        <v>0</v>
      </c>
      <c r="CE26" s="251">
        <v>0</v>
      </c>
      <c r="CF26" s="251">
        <v>0</v>
      </c>
      <c r="CG26" s="251">
        <v>0</v>
      </c>
      <c r="CH26" s="252">
        <v>0</v>
      </c>
    </row>
    <row r="27" spans="2:86" x14ac:dyDescent="0.35">
      <c r="B27" s="243" t="s">
        <v>391</v>
      </c>
      <c r="D27" s="251">
        <v>0</v>
      </c>
      <c r="E27" s="251">
        <v>0</v>
      </c>
      <c r="F27" s="251">
        <v>0</v>
      </c>
      <c r="G27" s="251">
        <v>0</v>
      </c>
      <c r="H27" s="251">
        <v>0</v>
      </c>
      <c r="I27" s="251">
        <v>0</v>
      </c>
      <c r="J27" s="251">
        <v>0</v>
      </c>
      <c r="K27" s="251">
        <v>0</v>
      </c>
      <c r="L27" s="251">
        <v>0</v>
      </c>
      <c r="M27" s="251">
        <v>0</v>
      </c>
      <c r="N27" s="251">
        <v>0</v>
      </c>
      <c r="O27" s="251">
        <v>0</v>
      </c>
      <c r="P27" s="251">
        <v>0</v>
      </c>
      <c r="Q27" s="251">
        <v>0</v>
      </c>
      <c r="R27" s="251">
        <v>0</v>
      </c>
      <c r="S27" s="251">
        <v>0</v>
      </c>
      <c r="T27" s="251">
        <v>0</v>
      </c>
      <c r="U27" s="251">
        <v>0</v>
      </c>
      <c r="V27" s="251">
        <v>0</v>
      </c>
      <c r="W27" s="251">
        <v>0</v>
      </c>
      <c r="X27" s="251">
        <v>0</v>
      </c>
      <c r="Y27" s="251">
        <v>0</v>
      </c>
      <c r="Z27" s="251">
        <v>0</v>
      </c>
      <c r="AA27" s="251">
        <v>0</v>
      </c>
      <c r="AB27" s="251">
        <v>0</v>
      </c>
      <c r="AC27" s="251">
        <v>0</v>
      </c>
      <c r="AD27" s="251">
        <v>0</v>
      </c>
      <c r="AE27" s="251">
        <v>0</v>
      </c>
      <c r="AF27" s="251">
        <v>0</v>
      </c>
      <c r="AG27" s="251">
        <v>0</v>
      </c>
      <c r="AH27" s="251">
        <v>0</v>
      </c>
      <c r="AI27" s="251">
        <v>0</v>
      </c>
      <c r="AJ27" s="251">
        <v>0</v>
      </c>
      <c r="AK27" s="251">
        <v>0</v>
      </c>
      <c r="AL27" s="251">
        <v>0</v>
      </c>
      <c r="AM27" s="251">
        <v>0</v>
      </c>
      <c r="AN27" s="251">
        <v>0</v>
      </c>
      <c r="AO27" s="251">
        <v>0</v>
      </c>
      <c r="AP27" s="251">
        <v>0</v>
      </c>
      <c r="AQ27" s="251">
        <v>0</v>
      </c>
      <c r="AR27" s="251">
        <v>0</v>
      </c>
      <c r="AS27" s="251">
        <v>0</v>
      </c>
      <c r="AT27" s="251">
        <v>0</v>
      </c>
      <c r="AU27" s="251">
        <v>0</v>
      </c>
      <c r="AV27" s="251">
        <v>0</v>
      </c>
      <c r="AW27" s="251">
        <v>0</v>
      </c>
      <c r="AX27" s="251">
        <v>0</v>
      </c>
      <c r="AY27" s="251">
        <v>0</v>
      </c>
      <c r="AZ27" s="251">
        <v>0</v>
      </c>
      <c r="BA27" s="251">
        <v>0</v>
      </c>
      <c r="BB27" s="251">
        <v>0</v>
      </c>
      <c r="BC27" s="251">
        <v>0</v>
      </c>
      <c r="BD27" s="251">
        <v>0</v>
      </c>
      <c r="BE27" s="251">
        <v>0</v>
      </c>
      <c r="BF27" s="251">
        <v>0</v>
      </c>
      <c r="BG27" s="251">
        <v>0</v>
      </c>
      <c r="BH27" s="251">
        <v>0</v>
      </c>
      <c r="BI27" s="251">
        <v>0</v>
      </c>
      <c r="BJ27" s="251">
        <v>0</v>
      </c>
      <c r="BK27" s="251">
        <v>0</v>
      </c>
      <c r="BL27" s="251">
        <v>136</v>
      </c>
      <c r="BM27" s="251">
        <v>391</v>
      </c>
      <c r="BN27" s="251">
        <v>579</v>
      </c>
      <c r="BO27" s="251">
        <v>811</v>
      </c>
      <c r="BP27" s="251">
        <v>1365</v>
      </c>
      <c r="BQ27" s="251">
        <v>1912</v>
      </c>
      <c r="BR27" s="251">
        <v>2235</v>
      </c>
      <c r="BS27" s="251">
        <v>2356</v>
      </c>
      <c r="BT27" s="251">
        <v>2381</v>
      </c>
      <c r="BU27" s="251">
        <v>2326</v>
      </c>
      <c r="BV27" s="251">
        <v>2168</v>
      </c>
      <c r="BW27" s="251">
        <v>1961</v>
      </c>
      <c r="BX27" s="251">
        <v>1875</v>
      </c>
      <c r="BY27" s="251">
        <v>1769</v>
      </c>
      <c r="BZ27" s="251">
        <v>1663</v>
      </c>
      <c r="CA27" s="251">
        <v>1573</v>
      </c>
      <c r="CB27" s="251">
        <v>1438</v>
      </c>
      <c r="CC27" s="251">
        <v>952</v>
      </c>
      <c r="CD27" s="251">
        <v>785</v>
      </c>
      <c r="CE27" s="251">
        <v>777</v>
      </c>
      <c r="CF27" s="251">
        <v>755</v>
      </c>
      <c r="CG27" s="251">
        <v>735</v>
      </c>
      <c r="CH27" s="252">
        <v>727</v>
      </c>
    </row>
    <row r="28" spans="2:86" x14ac:dyDescent="0.35">
      <c r="B28" s="254" t="s">
        <v>381</v>
      </c>
      <c r="D28" s="251">
        <v>0</v>
      </c>
      <c r="E28" s="251">
        <v>0</v>
      </c>
      <c r="F28" s="251">
        <v>0</v>
      </c>
      <c r="G28" s="251">
        <v>0</v>
      </c>
      <c r="H28" s="251">
        <v>0</v>
      </c>
      <c r="I28" s="251">
        <v>0</v>
      </c>
      <c r="J28" s="251">
        <v>0</v>
      </c>
      <c r="K28" s="251">
        <v>0</v>
      </c>
      <c r="L28" s="251">
        <v>0</v>
      </c>
      <c r="M28" s="251">
        <v>0</v>
      </c>
      <c r="N28" s="251">
        <v>0</v>
      </c>
      <c r="O28" s="251">
        <v>0</v>
      </c>
      <c r="P28" s="251">
        <v>0</v>
      </c>
      <c r="Q28" s="251">
        <v>0</v>
      </c>
      <c r="R28" s="251">
        <v>0</v>
      </c>
      <c r="S28" s="251">
        <v>0</v>
      </c>
      <c r="T28" s="251">
        <v>0</v>
      </c>
      <c r="U28" s="251">
        <v>0</v>
      </c>
      <c r="V28" s="251">
        <v>0</v>
      </c>
      <c r="W28" s="251">
        <v>0</v>
      </c>
      <c r="X28" s="251">
        <v>0</v>
      </c>
      <c r="Y28" s="251">
        <v>0</v>
      </c>
      <c r="Z28" s="251">
        <v>0</v>
      </c>
      <c r="AA28" s="251">
        <v>0</v>
      </c>
      <c r="AB28" s="251">
        <v>0</v>
      </c>
      <c r="AC28" s="251">
        <v>0</v>
      </c>
      <c r="AD28" s="251">
        <v>0</v>
      </c>
      <c r="AE28" s="251">
        <v>0</v>
      </c>
      <c r="AF28" s="251">
        <v>0</v>
      </c>
      <c r="AG28" s="251">
        <v>0</v>
      </c>
      <c r="AH28" s="251">
        <v>0</v>
      </c>
      <c r="AI28" s="251">
        <v>0</v>
      </c>
      <c r="AJ28" s="251">
        <v>0</v>
      </c>
      <c r="AK28" s="251">
        <v>0</v>
      </c>
      <c r="AL28" s="251">
        <v>0</v>
      </c>
      <c r="AM28" s="251">
        <v>0</v>
      </c>
      <c r="AN28" s="251">
        <v>0</v>
      </c>
      <c r="AO28" s="251">
        <v>0</v>
      </c>
      <c r="AP28" s="251">
        <v>0</v>
      </c>
      <c r="AQ28" s="251">
        <v>0</v>
      </c>
      <c r="AR28" s="251">
        <v>0</v>
      </c>
      <c r="AS28" s="251">
        <v>0</v>
      </c>
      <c r="AT28" s="251">
        <v>0</v>
      </c>
      <c r="AU28" s="251">
        <v>0</v>
      </c>
      <c r="AV28" s="251">
        <v>0</v>
      </c>
      <c r="AW28" s="251">
        <v>0</v>
      </c>
      <c r="AX28" s="251">
        <v>0</v>
      </c>
      <c r="AY28" s="251">
        <v>0</v>
      </c>
      <c r="AZ28" s="251">
        <v>0</v>
      </c>
      <c r="BA28" s="251">
        <v>0</v>
      </c>
      <c r="BB28" s="251">
        <v>0</v>
      </c>
      <c r="BC28" s="251">
        <v>0</v>
      </c>
      <c r="BD28" s="251">
        <v>0</v>
      </c>
      <c r="BE28" s="251">
        <v>0</v>
      </c>
      <c r="BF28" s="251">
        <v>0</v>
      </c>
      <c r="BG28" s="251">
        <v>0</v>
      </c>
      <c r="BH28" s="251">
        <v>0</v>
      </c>
      <c r="BI28" s="251">
        <v>0</v>
      </c>
      <c r="BJ28" s="251">
        <v>0</v>
      </c>
      <c r="BK28" s="251">
        <v>0</v>
      </c>
      <c r="BL28" s="251">
        <v>59</v>
      </c>
      <c r="BM28" s="251">
        <v>145</v>
      </c>
      <c r="BN28" s="251">
        <v>199</v>
      </c>
      <c r="BO28" s="251">
        <v>262</v>
      </c>
      <c r="BP28" s="251">
        <v>364</v>
      </c>
      <c r="BQ28" s="251">
        <v>492</v>
      </c>
      <c r="BR28" s="251">
        <v>507</v>
      </c>
      <c r="BS28" s="251">
        <v>489</v>
      </c>
      <c r="BT28" s="251">
        <v>483</v>
      </c>
      <c r="BU28" s="251">
        <v>460</v>
      </c>
      <c r="BV28" s="251">
        <v>404</v>
      </c>
      <c r="BW28" s="251">
        <v>360</v>
      </c>
      <c r="BX28" s="251">
        <v>384</v>
      </c>
      <c r="BY28" s="251">
        <v>401</v>
      </c>
      <c r="BZ28" s="251">
        <v>417</v>
      </c>
      <c r="CA28" s="251">
        <v>433</v>
      </c>
      <c r="CB28" s="251">
        <v>460</v>
      </c>
      <c r="CC28" s="251">
        <v>644</v>
      </c>
      <c r="CD28" s="251">
        <v>714</v>
      </c>
      <c r="CE28" s="251">
        <v>706</v>
      </c>
      <c r="CF28" s="251">
        <v>685</v>
      </c>
      <c r="CG28" s="251">
        <v>668</v>
      </c>
      <c r="CH28" s="252">
        <v>662</v>
      </c>
    </row>
    <row r="29" spans="2:86" x14ac:dyDescent="0.35">
      <c r="B29" s="254" t="s">
        <v>471</v>
      </c>
      <c r="D29" s="251">
        <v>0</v>
      </c>
      <c r="E29" s="251">
        <v>0</v>
      </c>
      <c r="F29" s="251">
        <v>0</v>
      </c>
      <c r="G29" s="251">
        <v>0</v>
      </c>
      <c r="H29" s="251">
        <v>0</v>
      </c>
      <c r="I29" s="251">
        <v>0</v>
      </c>
      <c r="J29" s="251">
        <v>0</v>
      </c>
      <c r="K29" s="251">
        <v>0</v>
      </c>
      <c r="L29" s="251">
        <v>0</v>
      </c>
      <c r="M29" s="251">
        <v>0</v>
      </c>
      <c r="N29" s="251">
        <v>0</v>
      </c>
      <c r="O29" s="251">
        <v>0</v>
      </c>
      <c r="P29" s="251">
        <v>0</v>
      </c>
      <c r="Q29" s="251">
        <v>0</v>
      </c>
      <c r="R29" s="251">
        <v>0</v>
      </c>
      <c r="S29" s="251">
        <v>0</v>
      </c>
      <c r="T29" s="251">
        <v>0</v>
      </c>
      <c r="U29" s="251">
        <v>0</v>
      </c>
      <c r="V29" s="251">
        <v>0</v>
      </c>
      <c r="W29" s="251">
        <v>0</v>
      </c>
      <c r="X29" s="251">
        <v>0</v>
      </c>
      <c r="Y29" s="251">
        <v>0</v>
      </c>
      <c r="Z29" s="251">
        <v>0</v>
      </c>
      <c r="AA29" s="251">
        <v>0</v>
      </c>
      <c r="AB29" s="251">
        <v>0</v>
      </c>
      <c r="AC29" s="251">
        <v>0</v>
      </c>
      <c r="AD29" s="251">
        <v>0</v>
      </c>
      <c r="AE29" s="251">
        <v>0</v>
      </c>
      <c r="AF29" s="251">
        <v>0</v>
      </c>
      <c r="AG29" s="251">
        <v>0</v>
      </c>
      <c r="AH29" s="251">
        <v>0</v>
      </c>
      <c r="AI29" s="251">
        <v>0</v>
      </c>
      <c r="AJ29" s="251">
        <v>0</v>
      </c>
      <c r="AK29" s="251">
        <v>0</v>
      </c>
      <c r="AL29" s="251">
        <v>0</v>
      </c>
      <c r="AM29" s="251">
        <v>0</v>
      </c>
      <c r="AN29" s="251">
        <v>0</v>
      </c>
      <c r="AO29" s="251">
        <v>0</v>
      </c>
      <c r="AP29" s="251">
        <v>0</v>
      </c>
      <c r="AQ29" s="251">
        <v>0</v>
      </c>
      <c r="AR29" s="251">
        <v>0</v>
      </c>
      <c r="AS29" s="251">
        <v>0</v>
      </c>
      <c r="AT29" s="251">
        <v>0</v>
      </c>
      <c r="AU29" s="251">
        <v>0</v>
      </c>
      <c r="AV29" s="251">
        <v>0</v>
      </c>
      <c r="AW29" s="251">
        <v>0</v>
      </c>
      <c r="AX29" s="251">
        <v>0</v>
      </c>
      <c r="AY29" s="251">
        <v>0</v>
      </c>
      <c r="AZ29" s="251">
        <v>0</v>
      </c>
      <c r="BA29" s="251">
        <v>0</v>
      </c>
      <c r="BB29" s="251">
        <v>0</v>
      </c>
      <c r="BC29" s="251">
        <v>0</v>
      </c>
      <c r="BD29" s="251">
        <v>0</v>
      </c>
      <c r="BE29" s="251">
        <v>0</v>
      </c>
      <c r="BF29" s="251">
        <v>0</v>
      </c>
      <c r="BG29" s="251">
        <v>0</v>
      </c>
      <c r="BH29" s="251">
        <v>0</v>
      </c>
      <c r="BI29" s="251">
        <v>0</v>
      </c>
      <c r="BJ29" s="251">
        <v>0</v>
      </c>
      <c r="BK29" s="251">
        <v>0</v>
      </c>
      <c r="BL29" s="251">
        <v>6</v>
      </c>
      <c r="BM29" s="251">
        <v>22</v>
      </c>
      <c r="BN29" s="251">
        <v>38</v>
      </c>
      <c r="BO29" s="251">
        <v>59</v>
      </c>
      <c r="BP29" s="251">
        <v>103</v>
      </c>
      <c r="BQ29" s="251">
        <v>180</v>
      </c>
      <c r="BR29" s="251">
        <v>248</v>
      </c>
      <c r="BS29" s="251">
        <v>325</v>
      </c>
      <c r="BT29" s="251">
        <v>379</v>
      </c>
      <c r="BU29" s="251">
        <v>398</v>
      </c>
      <c r="BV29" s="251">
        <v>414</v>
      </c>
      <c r="BW29" s="251">
        <v>437</v>
      </c>
      <c r="BX29" s="251">
        <v>422</v>
      </c>
      <c r="BY29" s="251">
        <v>391</v>
      </c>
      <c r="BZ29" s="251">
        <v>358</v>
      </c>
      <c r="CA29" s="251">
        <v>330</v>
      </c>
      <c r="CB29" s="251">
        <v>293</v>
      </c>
      <c r="CC29" s="251">
        <v>83</v>
      </c>
      <c r="CD29" s="251">
        <v>0</v>
      </c>
      <c r="CE29" s="251">
        <v>0</v>
      </c>
      <c r="CF29" s="251">
        <v>0</v>
      </c>
      <c r="CG29" s="251">
        <v>0</v>
      </c>
      <c r="CH29" s="252">
        <v>0</v>
      </c>
    </row>
    <row r="30" spans="2:86" x14ac:dyDescent="0.35">
      <c r="B30" s="254" t="s">
        <v>392</v>
      </c>
      <c r="D30" s="251">
        <v>0</v>
      </c>
      <c r="E30" s="251">
        <v>0</v>
      </c>
      <c r="F30" s="251">
        <v>0</v>
      </c>
      <c r="G30" s="251">
        <v>0</v>
      </c>
      <c r="H30" s="251">
        <v>0</v>
      </c>
      <c r="I30" s="251">
        <v>0</v>
      </c>
      <c r="J30" s="251">
        <v>0</v>
      </c>
      <c r="K30" s="251">
        <v>0</v>
      </c>
      <c r="L30" s="251">
        <v>0</v>
      </c>
      <c r="M30" s="251">
        <v>0</v>
      </c>
      <c r="N30" s="251">
        <v>0</v>
      </c>
      <c r="O30" s="251">
        <v>0</v>
      </c>
      <c r="P30" s="251">
        <v>0</v>
      </c>
      <c r="Q30" s="251">
        <v>0</v>
      </c>
      <c r="R30" s="251">
        <v>0</v>
      </c>
      <c r="S30" s="251">
        <v>0</v>
      </c>
      <c r="T30" s="251">
        <v>0</v>
      </c>
      <c r="U30" s="251">
        <v>0</v>
      </c>
      <c r="V30" s="251">
        <v>0</v>
      </c>
      <c r="W30" s="251">
        <v>0</v>
      </c>
      <c r="X30" s="251">
        <v>0</v>
      </c>
      <c r="Y30" s="251">
        <v>0</v>
      </c>
      <c r="Z30" s="251">
        <v>0</v>
      </c>
      <c r="AA30" s="251">
        <v>0</v>
      </c>
      <c r="AB30" s="251">
        <v>0</v>
      </c>
      <c r="AC30" s="251">
        <v>0</v>
      </c>
      <c r="AD30" s="251">
        <v>0</v>
      </c>
      <c r="AE30" s="251">
        <v>0</v>
      </c>
      <c r="AF30" s="251">
        <v>0</v>
      </c>
      <c r="AG30" s="251">
        <v>0</v>
      </c>
      <c r="AH30" s="251">
        <v>0</v>
      </c>
      <c r="AI30" s="251">
        <v>0</v>
      </c>
      <c r="AJ30" s="251">
        <v>0</v>
      </c>
      <c r="AK30" s="251">
        <v>0</v>
      </c>
      <c r="AL30" s="251">
        <v>0</v>
      </c>
      <c r="AM30" s="251">
        <v>0</v>
      </c>
      <c r="AN30" s="251">
        <v>0</v>
      </c>
      <c r="AO30" s="251">
        <v>0</v>
      </c>
      <c r="AP30" s="251">
        <v>0</v>
      </c>
      <c r="AQ30" s="251">
        <v>0</v>
      </c>
      <c r="AR30" s="251">
        <v>0</v>
      </c>
      <c r="AS30" s="251">
        <v>0</v>
      </c>
      <c r="AT30" s="251">
        <v>0</v>
      </c>
      <c r="AU30" s="251">
        <v>0</v>
      </c>
      <c r="AV30" s="251">
        <v>0</v>
      </c>
      <c r="AW30" s="251">
        <v>0</v>
      </c>
      <c r="AX30" s="251">
        <v>0</v>
      </c>
      <c r="AY30" s="251">
        <v>0</v>
      </c>
      <c r="AZ30" s="251">
        <v>0</v>
      </c>
      <c r="BA30" s="251">
        <v>0</v>
      </c>
      <c r="BB30" s="251">
        <v>0</v>
      </c>
      <c r="BC30" s="251">
        <v>0</v>
      </c>
      <c r="BD30" s="251">
        <v>0</v>
      </c>
      <c r="BE30" s="251">
        <v>0</v>
      </c>
      <c r="BF30" s="251">
        <v>0</v>
      </c>
      <c r="BG30" s="251">
        <v>0</v>
      </c>
      <c r="BH30" s="251">
        <v>0</v>
      </c>
      <c r="BI30" s="251">
        <v>0</v>
      </c>
      <c r="BJ30" s="251">
        <v>0</v>
      </c>
      <c r="BK30" s="251">
        <v>0</v>
      </c>
      <c r="BL30" s="251">
        <v>56</v>
      </c>
      <c r="BM30" s="251">
        <v>168</v>
      </c>
      <c r="BN30" s="251">
        <v>275</v>
      </c>
      <c r="BO30" s="251">
        <v>424</v>
      </c>
      <c r="BP30" s="251">
        <v>784</v>
      </c>
      <c r="BQ30" s="251">
        <v>1116</v>
      </c>
      <c r="BR30" s="251">
        <v>1340</v>
      </c>
      <c r="BS30" s="251">
        <v>1398</v>
      </c>
      <c r="BT30" s="251">
        <v>1381</v>
      </c>
      <c r="BU30" s="251">
        <v>1335</v>
      </c>
      <c r="BV30" s="251">
        <v>1227</v>
      </c>
      <c r="BW30" s="251">
        <v>1056</v>
      </c>
      <c r="BX30" s="251">
        <v>961</v>
      </c>
      <c r="BY30" s="251">
        <v>871</v>
      </c>
      <c r="BZ30" s="251">
        <v>788</v>
      </c>
      <c r="CA30" s="251">
        <v>716</v>
      </c>
      <c r="CB30" s="251">
        <v>598</v>
      </c>
      <c r="CC30" s="251">
        <v>147</v>
      </c>
      <c r="CD30" s="251">
        <v>0</v>
      </c>
      <c r="CE30" s="251">
        <v>0</v>
      </c>
      <c r="CF30" s="251">
        <v>0</v>
      </c>
      <c r="CG30" s="251">
        <v>0</v>
      </c>
      <c r="CH30" s="252">
        <v>0</v>
      </c>
    </row>
    <row r="31" spans="2:86" x14ac:dyDescent="0.35">
      <c r="B31" s="254" t="s">
        <v>473</v>
      </c>
      <c r="D31" s="251">
        <v>0</v>
      </c>
      <c r="E31" s="251">
        <v>0</v>
      </c>
      <c r="F31" s="251">
        <v>0</v>
      </c>
      <c r="G31" s="251">
        <v>0</v>
      </c>
      <c r="H31" s="251">
        <v>0</v>
      </c>
      <c r="I31" s="251">
        <v>0</v>
      </c>
      <c r="J31" s="251">
        <v>0</v>
      </c>
      <c r="K31" s="251">
        <v>0</v>
      </c>
      <c r="L31" s="251">
        <v>0</v>
      </c>
      <c r="M31" s="251">
        <v>0</v>
      </c>
      <c r="N31" s="251">
        <v>0</v>
      </c>
      <c r="O31" s="251">
        <v>0</v>
      </c>
      <c r="P31" s="251">
        <v>0</v>
      </c>
      <c r="Q31" s="251">
        <v>0</v>
      </c>
      <c r="R31" s="251">
        <v>0</v>
      </c>
      <c r="S31" s="251">
        <v>0</v>
      </c>
      <c r="T31" s="251">
        <v>0</v>
      </c>
      <c r="U31" s="251">
        <v>0</v>
      </c>
      <c r="V31" s="251">
        <v>0</v>
      </c>
      <c r="W31" s="251">
        <v>0</v>
      </c>
      <c r="X31" s="251">
        <v>0</v>
      </c>
      <c r="Y31" s="251">
        <v>0</v>
      </c>
      <c r="Z31" s="251">
        <v>0</v>
      </c>
      <c r="AA31" s="251">
        <v>0</v>
      </c>
      <c r="AB31" s="251">
        <v>0</v>
      </c>
      <c r="AC31" s="251">
        <v>0</v>
      </c>
      <c r="AD31" s="251">
        <v>0</v>
      </c>
      <c r="AE31" s="251">
        <v>0</v>
      </c>
      <c r="AF31" s="251">
        <v>0</v>
      </c>
      <c r="AG31" s="251">
        <v>0</v>
      </c>
      <c r="AH31" s="251">
        <v>0</v>
      </c>
      <c r="AI31" s="251">
        <v>0</v>
      </c>
      <c r="AJ31" s="251">
        <v>0</v>
      </c>
      <c r="AK31" s="251">
        <v>0</v>
      </c>
      <c r="AL31" s="251">
        <v>0</v>
      </c>
      <c r="AM31" s="251">
        <v>0</v>
      </c>
      <c r="AN31" s="251">
        <v>0</v>
      </c>
      <c r="AO31" s="251">
        <v>0</v>
      </c>
      <c r="AP31" s="251">
        <v>0</v>
      </c>
      <c r="AQ31" s="251">
        <v>0</v>
      </c>
      <c r="AR31" s="251">
        <v>0</v>
      </c>
      <c r="AS31" s="251">
        <v>0</v>
      </c>
      <c r="AT31" s="251">
        <v>0</v>
      </c>
      <c r="AU31" s="251">
        <v>0</v>
      </c>
      <c r="AV31" s="251">
        <v>0</v>
      </c>
      <c r="AW31" s="251">
        <v>0</v>
      </c>
      <c r="AX31" s="251">
        <v>0</v>
      </c>
      <c r="AY31" s="251">
        <v>0</v>
      </c>
      <c r="AZ31" s="251">
        <v>0</v>
      </c>
      <c r="BA31" s="251">
        <v>0</v>
      </c>
      <c r="BB31" s="251">
        <v>0</v>
      </c>
      <c r="BC31" s="251">
        <v>0</v>
      </c>
      <c r="BD31" s="251">
        <v>0</v>
      </c>
      <c r="BE31" s="251">
        <v>0</v>
      </c>
      <c r="BF31" s="251">
        <v>0</v>
      </c>
      <c r="BG31" s="251">
        <v>0</v>
      </c>
      <c r="BH31" s="251">
        <v>0</v>
      </c>
      <c r="BI31" s="251">
        <v>0</v>
      </c>
      <c r="BJ31" s="251">
        <v>0</v>
      </c>
      <c r="BK31" s="251">
        <v>0</v>
      </c>
      <c r="BL31" s="251">
        <v>16</v>
      </c>
      <c r="BM31" s="251">
        <v>56</v>
      </c>
      <c r="BN31" s="251">
        <v>67</v>
      </c>
      <c r="BO31" s="251">
        <v>65</v>
      </c>
      <c r="BP31" s="251">
        <v>114</v>
      </c>
      <c r="BQ31" s="251">
        <v>124</v>
      </c>
      <c r="BR31" s="251">
        <v>141</v>
      </c>
      <c r="BS31" s="251">
        <v>144</v>
      </c>
      <c r="BT31" s="251">
        <v>137</v>
      </c>
      <c r="BU31" s="251">
        <v>133</v>
      </c>
      <c r="BV31" s="251">
        <v>123</v>
      </c>
      <c r="BW31" s="251">
        <v>108</v>
      </c>
      <c r="BX31" s="251">
        <v>108</v>
      </c>
      <c r="BY31" s="251">
        <v>106</v>
      </c>
      <c r="BZ31" s="251">
        <v>99</v>
      </c>
      <c r="CA31" s="251">
        <v>94</v>
      </c>
      <c r="CB31" s="251">
        <v>88</v>
      </c>
      <c r="CC31" s="251">
        <v>78</v>
      </c>
      <c r="CD31" s="251">
        <v>70</v>
      </c>
      <c r="CE31" s="251">
        <v>70</v>
      </c>
      <c r="CF31" s="251">
        <v>69</v>
      </c>
      <c r="CG31" s="251">
        <v>67</v>
      </c>
      <c r="CH31" s="252">
        <v>65</v>
      </c>
    </row>
    <row r="32" spans="2:86" ht="26.25" customHeight="1" x14ac:dyDescent="0.35">
      <c r="B32" s="243" t="s">
        <v>393</v>
      </c>
      <c r="D32" s="251">
        <v>0</v>
      </c>
      <c r="E32" s="251">
        <v>0</v>
      </c>
      <c r="F32" s="251">
        <v>0</v>
      </c>
      <c r="G32" s="251">
        <v>0</v>
      </c>
      <c r="H32" s="251">
        <v>0</v>
      </c>
      <c r="I32" s="251">
        <v>0</v>
      </c>
      <c r="J32" s="251">
        <v>0</v>
      </c>
      <c r="K32" s="251">
        <v>0</v>
      </c>
      <c r="L32" s="251">
        <v>0</v>
      </c>
      <c r="M32" s="251">
        <v>0</v>
      </c>
      <c r="N32" s="251">
        <v>0</v>
      </c>
      <c r="O32" s="251">
        <v>0</v>
      </c>
      <c r="P32" s="251">
        <v>0</v>
      </c>
      <c r="Q32" s="251">
        <v>0</v>
      </c>
      <c r="R32" s="251">
        <v>0</v>
      </c>
      <c r="S32" s="251">
        <v>0</v>
      </c>
      <c r="T32" s="251">
        <v>0</v>
      </c>
      <c r="U32" s="251">
        <v>0</v>
      </c>
      <c r="V32" s="251">
        <v>0</v>
      </c>
      <c r="W32" s="251">
        <v>0</v>
      </c>
      <c r="X32" s="251">
        <v>0</v>
      </c>
      <c r="Y32" s="251">
        <v>0</v>
      </c>
      <c r="Z32" s="251">
        <v>0</v>
      </c>
      <c r="AA32" s="251">
        <v>0</v>
      </c>
      <c r="AB32" s="251">
        <v>0</v>
      </c>
      <c r="AC32" s="251">
        <v>0</v>
      </c>
      <c r="AD32" s="251">
        <v>0</v>
      </c>
      <c r="AE32" s="251">
        <v>0</v>
      </c>
      <c r="AF32" s="251">
        <v>0</v>
      </c>
      <c r="AG32" s="251">
        <v>0</v>
      </c>
      <c r="AH32" s="251">
        <v>0</v>
      </c>
      <c r="AI32" s="251">
        <v>0</v>
      </c>
      <c r="AJ32" s="251">
        <v>96</v>
      </c>
      <c r="AK32" s="251">
        <v>124</v>
      </c>
      <c r="AL32" s="251">
        <v>165</v>
      </c>
      <c r="AM32" s="251">
        <v>195</v>
      </c>
      <c r="AN32" s="251">
        <v>201</v>
      </c>
      <c r="AO32" s="251">
        <v>200</v>
      </c>
      <c r="AP32" s="251">
        <v>210</v>
      </c>
      <c r="AQ32" s="251">
        <v>217</v>
      </c>
      <c r="AR32" s="251">
        <v>277</v>
      </c>
      <c r="AS32" s="251">
        <v>308</v>
      </c>
      <c r="AT32" s="251">
        <v>327</v>
      </c>
      <c r="AU32" s="251">
        <v>365</v>
      </c>
      <c r="AV32" s="251">
        <v>431</v>
      </c>
      <c r="AW32" s="251">
        <v>512</v>
      </c>
      <c r="AX32" s="251">
        <v>575</v>
      </c>
      <c r="AY32" s="251">
        <v>638</v>
      </c>
      <c r="AZ32" s="251">
        <v>714</v>
      </c>
      <c r="BA32" s="251">
        <v>758</v>
      </c>
      <c r="BB32" s="251">
        <v>782</v>
      </c>
      <c r="BC32" s="251">
        <v>537</v>
      </c>
      <c r="BD32" s="251">
        <v>0</v>
      </c>
      <c r="BE32" s="251">
        <v>0</v>
      </c>
      <c r="BF32" s="251">
        <v>0</v>
      </c>
      <c r="BG32" s="251">
        <v>0</v>
      </c>
      <c r="BH32" s="251">
        <v>0</v>
      </c>
      <c r="BI32" s="251">
        <v>0</v>
      </c>
      <c r="BJ32" s="251">
        <v>0</v>
      </c>
      <c r="BK32" s="251">
        <v>0</v>
      </c>
      <c r="BL32" s="251">
        <v>0</v>
      </c>
      <c r="BM32" s="251">
        <v>0</v>
      </c>
      <c r="BN32" s="251">
        <v>0</v>
      </c>
      <c r="BO32" s="251">
        <v>0</v>
      </c>
      <c r="BP32" s="251">
        <v>0</v>
      </c>
      <c r="BQ32" s="251">
        <v>0</v>
      </c>
      <c r="BR32" s="251">
        <v>0</v>
      </c>
      <c r="BS32" s="251">
        <v>0</v>
      </c>
      <c r="BT32" s="251">
        <v>0</v>
      </c>
      <c r="BU32" s="251">
        <v>0</v>
      </c>
      <c r="BV32" s="251">
        <v>0</v>
      </c>
      <c r="BW32" s="251">
        <v>0</v>
      </c>
      <c r="BX32" s="251">
        <v>0</v>
      </c>
      <c r="BY32" s="251">
        <v>0</v>
      </c>
      <c r="BZ32" s="251">
        <v>0</v>
      </c>
      <c r="CA32" s="251">
        <v>0</v>
      </c>
      <c r="CB32" s="251">
        <v>0</v>
      </c>
      <c r="CC32" s="251">
        <v>0</v>
      </c>
      <c r="CD32" s="251">
        <v>0</v>
      </c>
      <c r="CE32" s="251">
        <v>0</v>
      </c>
      <c r="CF32" s="251">
        <v>0</v>
      </c>
      <c r="CG32" s="251">
        <v>0</v>
      </c>
      <c r="CH32" s="252">
        <v>0</v>
      </c>
    </row>
    <row r="33" spans="2:86" x14ac:dyDescent="0.35">
      <c r="B33" s="243" t="s">
        <v>494</v>
      </c>
      <c r="D33" s="251">
        <v>0</v>
      </c>
      <c r="E33" s="251">
        <v>0</v>
      </c>
      <c r="F33" s="251">
        <v>0</v>
      </c>
      <c r="G33" s="251">
        <v>0</v>
      </c>
      <c r="H33" s="251">
        <v>0</v>
      </c>
      <c r="I33" s="251">
        <v>0</v>
      </c>
      <c r="J33" s="251">
        <v>0</v>
      </c>
      <c r="K33" s="251">
        <v>0</v>
      </c>
      <c r="L33" s="251">
        <v>0</v>
      </c>
      <c r="M33" s="251">
        <v>0</v>
      </c>
      <c r="N33" s="251">
        <v>0</v>
      </c>
      <c r="O33" s="251">
        <v>0</v>
      </c>
      <c r="P33" s="251">
        <v>0</v>
      </c>
      <c r="Q33" s="251">
        <v>0</v>
      </c>
      <c r="R33" s="251">
        <v>0</v>
      </c>
      <c r="S33" s="251">
        <v>0</v>
      </c>
      <c r="T33" s="251">
        <v>0</v>
      </c>
      <c r="U33" s="251">
        <v>0</v>
      </c>
      <c r="V33" s="251">
        <v>0</v>
      </c>
      <c r="W33" s="251">
        <v>0</v>
      </c>
      <c r="X33" s="251">
        <v>0</v>
      </c>
      <c r="Y33" s="251">
        <v>0</v>
      </c>
      <c r="Z33" s="251">
        <v>0</v>
      </c>
      <c r="AA33" s="251">
        <v>0</v>
      </c>
      <c r="AB33" s="251">
        <v>0</v>
      </c>
      <c r="AC33" s="251">
        <v>0</v>
      </c>
      <c r="AD33" s="251">
        <v>0</v>
      </c>
      <c r="AE33" s="251">
        <v>0</v>
      </c>
      <c r="AF33" s="251">
        <v>0</v>
      </c>
      <c r="AG33" s="251">
        <v>0</v>
      </c>
      <c r="AH33" s="251">
        <v>0</v>
      </c>
      <c r="AI33" s="251">
        <v>0</v>
      </c>
      <c r="AJ33" s="251">
        <v>0</v>
      </c>
      <c r="AK33" s="251">
        <v>0</v>
      </c>
      <c r="AL33" s="251">
        <v>0</v>
      </c>
      <c r="AM33" s="251">
        <v>0</v>
      </c>
      <c r="AN33" s="251">
        <v>0</v>
      </c>
      <c r="AO33" s="251">
        <v>0</v>
      </c>
      <c r="AP33" s="251">
        <v>0</v>
      </c>
      <c r="AQ33" s="251">
        <v>0</v>
      </c>
      <c r="AR33" s="251">
        <v>1818</v>
      </c>
      <c r="AS33" s="251">
        <v>1771</v>
      </c>
      <c r="AT33" s="251">
        <v>1875</v>
      </c>
      <c r="AU33" s="251">
        <v>2138</v>
      </c>
      <c r="AV33" s="251">
        <v>2450</v>
      </c>
      <c r="AW33" s="251">
        <v>2646</v>
      </c>
      <c r="AX33" s="251">
        <v>2755</v>
      </c>
      <c r="AY33" s="251">
        <v>2840</v>
      </c>
      <c r="AZ33" s="251">
        <v>2854</v>
      </c>
      <c r="BA33" s="251">
        <v>2744</v>
      </c>
      <c r="BB33" s="251">
        <v>2625</v>
      </c>
      <c r="BC33" s="251">
        <v>2461</v>
      </c>
      <c r="BD33" s="251">
        <v>2282</v>
      </c>
      <c r="BE33" s="251">
        <v>2209</v>
      </c>
      <c r="BF33" s="251">
        <v>2194</v>
      </c>
      <c r="BG33" s="251">
        <v>2267</v>
      </c>
      <c r="BH33" s="251">
        <v>2387</v>
      </c>
      <c r="BI33" s="251">
        <v>2495</v>
      </c>
      <c r="BJ33" s="251">
        <v>2518</v>
      </c>
      <c r="BK33" s="251">
        <v>2527</v>
      </c>
      <c r="BL33" s="251">
        <v>2625</v>
      </c>
      <c r="BM33" s="251">
        <v>2981</v>
      </c>
      <c r="BN33" s="251">
        <v>3224</v>
      </c>
      <c r="BO33" s="251">
        <v>3356</v>
      </c>
      <c r="BP33" s="251">
        <v>3502</v>
      </c>
      <c r="BQ33" s="251">
        <v>3520</v>
      </c>
      <c r="BR33" s="251">
        <v>3457</v>
      </c>
      <c r="BS33" s="251">
        <v>3360</v>
      </c>
      <c r="BT33" s="251">
        <v>3230</v>
      </c>
      <c r="BU33" s="251">
        <v>3063</v>
      </c>
      <c r="BV33" s="251">
        <v>2736</v>
      </c>
      <c r="BW33" s="251">
        <v>2187</v>
      </c>
      <c r="BX33" s="251">
        <v>1843</v>
      </c>
      <c r="BY33" s="251">
        <v>1599</v>
      </c>
      <c r="BZ33" s="251">
        <v>1388</v>
      </c>
      <c r="CA33" s="251">
        <v>1243</v>
      </c>
      <c r="CB33" s="251">
        <v>968</v>
      </c>
      <c r="CC33" s="251">
        <v>472</v>
      </c>
      <c r="CD33" s="251">
        <v>331</v>
      </c>
      <c r="CE33" s="251">
        <v>342</v>
      </c>
      <c r="CF33" s="251">
        <v>353</v>
      </c>
      <c r="CG33" s="251">
        <v>364</v>
      </c>
      <c r="CH33" s="252">
        <v>376</v>
      </c>
    </row>
    <row r="34" spans="2:86" x14ac:dyDescent="0.35">
      <c r="B34" s="243" t="s">
        <v>495</v>
      </c>
      <c r="D34" s="251">
        <v>0</v>
      </c>
      <c r="E34" s="251">
        <v>0</v>
      </c>
      <c r="F34" s="251">
        <v>0</v>
      </c>
      <c r="G34" s="251">
        <v>0</v>
      </c>
      <c r="H34" s="251">
        <v>0</v>
      </c>
      <c r="I34" s="251">
        <v>0</v>
      </c>
      <c r="J34" s="251">
        <v>0</v>
      </c>
      <c r="K34" s="251">
        <v>0</v>
      </c>
      <c r="L34" s="251">
        <v>0</v>
      </c>
      <c r="M34" s="251">
        <v>0</v>
      </c>
      <c r="N34" s="251">
        <v>0</v>
      </c>
      <c r="O34" s="251">
        <v>0</v>
      </c>
      <c r="P34" s="251">
        <v>0</v>
      </c>
      <c r="Q34" s="251">
        <v>0</v>
      </c>
      <c r="R34" s="251">
        <v>0</v>
      </c>
      <c r="S34" s="251">
        <v>0</v>
      </c>
      <c r="T34" s="251">
        <v>0</v>
      </c>
      <c r="U34" s="251">
        <v>0</v>
      </c>
      <c r="V34" s="251">
        <v>0</v>
      </c>
      <c r="W34" s="251">
        <v>0</v>
      </c>
      <c r="X34" s="251">
        <v>0</v>
      </c>
      <c r="Y34" s="251">
        <v>0</v>
      </c>
      <c r="Z34" s="251">
        <v>0</v>
      </c>
      <c r="AA34" s="251">
        <v>0</v>
      </c>
      <c r="AB34" s="251">
        <v>0</v>
      </c>
      <c r="AC34" s="251">
        <v>0</v>
      </c>
      <c r="AD34" s="251">
        <v>0</v>
      </c>
      <c r="AE34" s="251">
        <v>0</v>
      </c>
      <c r="AF34" s="251">
        <v>0</v>
      </c>
      <c r="AG34" s="251">
        <v>0</v>
      </c>
      <c r="AH34" s="251">
        <v>1094</v>
      </c>
      <c r="AI34" s="251">
        <v>1067</v>
      </c>
      <c r="AJ34" s="251">
        <v>1037</v>
      </c>
      <c r="AK34" s="251">
        <v>1096</v>
      </c>
      <c r="AL34" s="251">
        <v>1129</v>
      </c>
      <c r="AM34" s="251">
        <v>1055</v>
      </c>
      <c r="AN34" s="251">
        <v>1022</v>
      </c>
      <c r="AO34" s="251">
        <v>1058</v>
      </c>
      <c r="AP34" s="251">
        <v>1071</v>
      </c>
      <c r="AQ34" s="251">
        <v>1130</v>
      </c>
      <c r="AR34" s="251">
        <v>1227</v>
      </c>
      <c r="AS34" s="251">
        <v>1324</v>
      </c>
      <c r="AT34" s="251">
        <v>1443</v>
      </c>
      <c r="AU34" s="251">
        <v>1617</v>
      </c>
      <c r="AV34" s="251">
        <v>1821</v>
      </c>
      <c r="AW34" s="251">
        <v>1975</v>
      </c>
      <c r="AX34" s="251">
        <v>2123</v>
      </c>
      <c r="AY34" s="251">
        <v>2218</v>
      </c>
      <c r="AZ34" s="251">
        <v>2240</v>
      </c>
      <c r="BA34" s="251">
        <v>2285</v>
      </c>
      <c r="BB34" s="251">
        <v>2288</v>
      </c>
      <c r="BC34" s="251">
        <v>2328</v>
      </c>
      <c r="BD34" s="251">
        <v>2384</v>
      </c>
      <c r="BE34" s="251">
        <v>2427</v>
      </c>
      <c r="BF34" s="251">
        <v>2483</v>
      </c>
      <c r="BG34" s="251">
        <v>2504</v>
      </c>
      <c r="BH34" s="251">
        <v>2510</v>
      </c>
      <c r="BI34" s="251">
        <v>2475</v>
      </c>
      <c r="BJ34" s="251">
        <v>2443</v>
      </c>
      <c r="BK34" s="251">
        <v>2415</v>
      </c>
      <c r="BL34" s="251">
        <v>2332</v>
      </c>
      <c r="BM34" s="251">
        <v>2031</v>
      </c>
      <c r="BN34" s="251">
        <v>1827</v>
      </c>
      <c r="BO34" s="251">
        <v>1577</v>
      </c>
      <c r="BP34" s="251">
        <v>965</v>
      </c>
      <c r="BQ34" s="251">
        <v>366</v>
      </c>
      <c r="BR34" s="251">
        <v>133</v>
      </c>
      <c r="BS34" s="251">
        <v>74</v>
      </c>
      <c r="BT34" s="251">
        <v>52</v>
      </c>
      <c r="BU34" s="251">
        <v>40</v>
      </c>
      <c r="BV34" s="251">
        <v>32</v>
      </c>
      <c r="BW34" s="251">
        <v>26</v>
      </c>
      <c r="BX34" s="251">
        <v>23</v>
      </c>
      <c r="BY34" s="251">
        <v>21</v>
      </c>
      <c r="BZ34" s="251">
        <v>19</v>
      </c>
      <c r="CA34" s="251">
        <v>17</v>
      </c>
      <c r="CB34" s="251">
        <v>15</v>
      </c>
      <c r="CC34" s="251">
        <v>13</v>
      </c>
      <c r="CD34" s="251">
        <v>10</v>
      </c>
      <c r="CE34" s="251">
        <v>8</v>
      </c>
      <c r="CF34" s="251">
        <v>6</v>
      </c>
      <c r="CG34" s="251">
        <v>4</v>
      </c>
      <c r="CH34" s="252">
        <v>1</v>
      </c>
    </row>
    <row r="35" spans="2:86" x14ac:dyDescent="0.35">
      <c r="B35" s="254" t="s">
        <v>467</v>
      </c>
      <c r="D35" s="251">
        <v>0</v>
      </c>
      <c r="E35" s="251">
        <v>0</v>
      </c>
      <c r="F35" s="251">
        <v>0</v>
      </c>
      <c r="G35" s="251">
        <v>0</v>
      </c>
      <c r="H35" s="251">
        <v>0</v>
      </c>
      <c r="I35" s="251">
        <v>0</v>
      </c>
      <c r="J35" s="251">
        <v>0</v>
      </c>
      <c r="K35" s="251">
        <v>0</v>
      </c>
      <c r="L35" s="251">
        <v>0</v>
      </c>
      <c r="M35" s="251">
        <v>0</v>
      </c>
      <c r="N35" s="251">
        <v>0</v>
      </c>
      <c r="O35" s="251">
        <v>0</v>
      </c>
      <c r="P35" s="251">
        <v>0</v>
      </c>
      <c r="Q35" s="251">
        <v>0</v>
      </c>
      <c r="R35" s="251">
        <v>0</v>
      </c>
      <c r="S35" s="251">
        <v>0</v>
      </c>
      <c r="T35" s="251">
        <v>0</v>
      </c>
      <c r="U35" s="251">
        <v>0</v>
      </c>
      <c r="V35" s="251">
        <v>0</v>
      </c>
      <c r="W35" s="251">
        <v>0</v>
      </c>
      <c r="X35" s="251">
        <v>0</v>
      </c>
      <c r="Y35" s="251">
        <v>0</v>
      </c>
      <c r="Z35" s="251">
        <v>0</v>
      </c>
      <c r="AA35" s="251">
        <v>0</v>
      </c>
      <c r="AB35" s="251">
        <v>0</v>
      </c>
      <c r="AC35" s="251">
        <v>0</v>
      </c>
      <c r="AD35" s="251">
        <v>0</v>
      </c>
      <c r="AE35" s="251">
        <v>0</v>
      </c>
      <c r="AF35" s="251">
        <v>0</v>
      </c>
      <c r="AG35" s="251">
        <v>0</v>
      </c>
      <c r="AH35" s="251">
        <v>0</v>
      </c>
      <c r="AI35" s="251">
        <v>0</v>
      </c>
      <c r="AJ35" s="251">
        <v>0</v>
      </c>
      <c r="AK35" s="251">
        <v>0</v>
      </c>
      <c r="AL35" s="251">
        <v>0</v>
      </c>
      <c r="AM35" s="251">
        <v>0</v>
      </c>
      <c r="AN35" s="251">
        <v>975</v>
      </c>
      <c r="AO35" s="251">
        <v>1001</v>
      </c>
      <c r="AP35" s="251">
        <v>997</v>
      </c>
      <c r="AQ35" s="251">
        <v>1029</v>
      </c>
      <c r="AR35" s="251">
        <v>1081</v>
      </c>
      <c r="AS35" s="251">
        <v>1126</v>
      </c>
      <c r="AT35" s="251">
        <v>1187</v>
      </c>
      <c r="AU35" s="251">
        <v>1302</v>
      </c>
      <c r="AV35" s="251">
        <v>1440</v>
      </c>
      <c r="AW35" s="251">
        <v>1533</v>
      </c>
      <c r="AX35" s="251">
        <v>1611</v>
      </c>
      <c r="AY35" s="251">
        <v>1634</v>
      </c>
      <c r="AZ35" s="251">
        <v>1622</v>
      </c>
      <c r="BA35" s="251">
        <v>1618</v>
      </c>
      <c r="BB35" s="251">
        <v>1581</v>
      </c>
      <c r="BC35" s="251">
        <v>1569</v>
      </c>
      <c r="BD35" s="251">
        <v>1573</v>
      </c>
      <c r="BE35" s="251">
        <v>1572</v>
      </c>
      <c r="BF35" s="251">
        <v>1586</v>
      </c>
      <c r="BG35" s="251">
        <v>1570</v>
      </c>
      <c r="BH35" s="251">
        <v>1543</v>
      </c>
      <c r="BI35" s="251">
        <v>1500</v>
      </c>
      <c r="BJ35" s="251">
        <v>1456</v>
      </c>
      <c r="BK35" s="251">
        <v>1413</v>
      </c>
      <c r="BL35" s="251">
        <v>1346</v>
      </c>
      <c r="BM35" s="251">
        <v>1177</v>
      </c>
      <c r="BN35" s="251">
        <v>1054</v>
      </c>
      <c r="BO35" s="251">
        <v>909</v>
      </c>
      <c r="BP35" s="251">
        <v>566</v>
      </c>
      <c r="BQ35" s="251">
        <v>192</v>
      </c>
      <c r="BR35" s="251">
        <v>38</v>
      </c>
      <c r="BS35" s="251">
        <v>10</v>
      </c>
      <c r="BT35" s="251">
        <v>3</v>
      </c>
      <c r="BU35" s="251">
        <v>2</v>
      </c>
      <c r="BV35" s="251">
        <v>0</v>
      </c>
      <c r="BW35" s="251">
        <v>0</v>
      </c>
      <c r="BX35" s="251">
        <v>0</v>
      </c>
      <c r="BY35" s="251">
        <v>0</v>
      </c>
      <c r="BZ35" s="251">
        <v>0</v>
      </c>
      <c r="CA35" s="251">
        <v>0</v>
      </c>
      <c r="CB35" s="251">
        <v>0</v>
      </c>
      <c r="CC35" s="251">
        <v>0</v>
      </c>
      <c r="CD35" s="251">
        <v>0</v>
      </c>
      <c r="CE35" s="251">
        <v>0</v>
      </c>
      <c r="CF35" s="251">
        <v>0</v>
      </c>
      <c r="CG35" s="251">
        <v>0</v>
      </c>
      <c r="CH35" s="252">
        <v>0</v>
      </c>
    </row>
    <row r="36" spans="2:86" x14ac:dyDescent="0.35">
      <c r="B36" s="254" t="s">
        <v>473</v>
      </c>
      <c r="D36" s="251">
        <v>0</v>
      </c>
      <c r="E36" s="251">
        <v>0</v>
      </c>
      <c r="F36" s="251">
        <v>0</v>
      </c>
      <c r="G36" s="251">
        <v>0</v>
      </c>
      <c r="H36" s="251">
        <v>0</v>
      </c>
      <c r="I36" s="251">
        <v>0</v>
      </c>
      <c r="J36" s="251">
        <v>0</v>
      </c>
      <c r="K36" s="251">
        <v>0</v>
      </c>
      <c r="L36" s="251">
        <v>0</v>
      </c>
      <c r="M36" s="251">
        <v>0</v>
      </c>
      <c r="N36" s="251">
        <v>0</v>
      </c>
      <c r="O36" s="251">
        <v>0</v>
      </c>
      <c r="P36" s="251">
        <v>0</v>
      </c>
      <c r="Q36" s="251">
        <v>0</v>
      </c>
      <c r="R36" s="251">
        <v>0</v>
      </c>
      <c r="S36" s="251">
        <v>0</v>
      </c>
      <c r="T36" s="251">
        <v>0</v>
      </c>
      <c r="U36" s="251">
        <v>0</v>
      </c>
      <c r="V36" s="251">
        <v>0</v>
      </c>
      <c r="W36" s="251">
        <v>0</v>
      </c>
      <c r="X36" s="251">
        <v>0</v>
      </c>
      <c r="Y36" s="251">
        <v>0</v>
      </c>
      <c r="Z36" s="251">
        <v>0</v>
      </c>
      <c r="AA36" s="251">
        <v>0</v>
      </c>
      <c r="AB36" s="251">
        <v>0</v>
      </c>
      <c r="AC36" s="251">
        <v>0</v>
      </c>
      <c r="AD36" s="251">
        <v>0</v>
      </c>
      <c r="AE36" s="251">
        <v>0</v>
      </c>
      <c r="AF36" s="251">
        <v>0</v>
      </c>
      <c r="AG36" s="251">
        <v>0</v>
      </c>
      <c r="AH36" s="251">
        <v>0</v>
      </c>
      <c r="AI36" s="251">
        <v>0</v>
      </c>
      <c r="AJ36" s="251">
        <v>0</v>
      </c>
      <c r="AK36" s="251">
        <v>0</v>
      </c>
      <c r="AL36" s="251">
        <v>0</v>
      </c>
      <c r="AM36" s="251">
        <v>0</v>
      </c>
      <c r="AN36" s="251">
        <v>47</v>
      </c>
      <c r="AO36" s="251">
        <v>56</v>
      </c>
      <c r="AP36" s="251">
        <v>74</v>
      </c>
      <c r="AQ36" s="251">
        <v>101</v>
      </c>
      <c r="AR36" s="251">
        <v>146</v>
      </c>
      <c r="AS36" s="251">
        <v>199</v>
      </c>
      <c r="AT36" s="251">
        <v>256</v>
      </c>
      <c r="AU36" s="251">
        <v>315</v>
      </c>
      <c r="AV36" s="251">
        <v>381</v>
      </c>
      <c r="AW36" s="251">
        <v>442</v>
      </c>
      <c r="AX36" s="251">
        <v>511</v>
      </c>
      <c r="AY36" s="251">
        <v>584</v>
      </c>
      <c r="AZ36" s="251">
        <v>618</v>
      </c>
      <c r="BA36" s="251">
        <v>667</v>
      </c>
      <c r="BB36" s="251">
        <v>707</v>
      </c>
      <c r="BC36" s="251">
        <v>759</v>
      </c>
      <c r="BD36" s="251">
        <v>811</v>
      </c>
      <c r="BE36" s="251">
        <v>856</v>
      </c>
      <c r="BF36" s="251">
        <v>898</v>
      </c>
      <c r="BG36" s="251">
        <v>934</v>
      </c>
      <c r="BH36" s="251">
        <v>967</v>
      </c>
      <c r="BI36" s="251">
        <v>975</v>
      </c>
      <c r="BJ36" s="251">
        <v>987</v>
      </c>
      <c r="BK36" s="251">
        <v>1002</v>
      </c>
      <c r="BL36" s="251">
        <v>986</v>
      </c>
      <c r="BM36" s="251">
        <v>854</v>
      </c>
      <c r="BN36" s="251">
        <v>773</v>
      </c>
      <c r="BO36" s="251">
        <v>668</v>
      </c>
      <c r="BP36" s="251">
        <v>399</v>
      </c>
      <c r="BQ36" s="251">
        <v>174</v>
      </c>
      <c r="BR36" s="251">
        <v>95</v>
      </c>
      <c r="BS36" s="251">
        <v>65</v>
      </c>
      <c r="BT36" s="251">
        <v>49</v>
      </c>
      <c r="BU36" s="251">
        <v>39</v>
      </c>
      <c r="BV36" s="251">
        <v>32</v>
      </c>
      <c r="BW36" s="251">
        <v>25</v>
      </c>
      <c r="BX36" s="251">
        <v>23</v>
      </c>
      <c r="BY36" s="251">
        <v>21</v>
      </c>
      <c r="BZ36" s="251">
        <v>19</v>
      </c>
      <c r="CA36" s="251">
        <v>17</v>
      </c>
      <c r="CB36" s="251">
        <v>15</v>
      </c>
      <c r="CC36" s="251">
        <v>13</v>
      </c>
      <c r="CD36" s="251">
        <v>10</v>
      </c>
      <c r="CE36" s="251">
        <v>8</v>
      </c>
      <c r="CF36" s="251">
        <v>6</v>
      </c>
      <c r="CG36" s="251">
        <v>4</v>
      </c>
      <c r="CH36" s="252">
        <v>1</v>
      </c>
    </row>
    <row r="37" spans="2:86" x14ac:dyDescent="0.35">
      <c r="B37" s="243" t="s">
        <v>482</v>
      </c>
      <c r="D37" s="251">
        <v>0</v>
      </c>
      <c r="E37" s="251">
        <v>0</v>
      </c>
      <c r="F37" s="251">
        <v>0</v>
      </c>
      <c r="G37" s="251">
        <v>0</v>
      </c>
      <c r="H37" s="251">
        <v>0</v>
      </c>
      <c r="I37" s="251">
        <v>0</v>
      </c>
      <c r="J37" s="251">
        <v>0</v>
      </c>
      <c r="K37" s="251">
        <v>0</v>
      </c>
      <c r="L37" s="251">
        <v>0</v>
      </c>
      <c r="M37" s="251">
        <v>0</v>
      </c>
      <c r="N37" s="251">
        <v>0</v>
      </c>
      <c r="O37" s="251">
        <v>0</v>
      </c>
      <c r="P37" s="251">
        <v>0</v>
      </c>
      <c r="Q37" s="251">
        <v>0</v>
      </c>
      <c r="R37" s="251">
        <v>0</v>
      </c>
      <c r="S37" s="251">
        <v>0</v>
      </c>
      <c r="T37" s="251">
        <v>0</v>
      </c>
      <c r="U37" s="251">
        <v>0</v>
      </c>
      <c r="V37" s="251">
        <v>0</v>
      </c>
      <c r="W37" s="251">
        <v>0</v>
      </c>
      <c r="X37" s="251">
        <v>0</v>
      </c>
      <c r="Y37" s="251">
        <v>0</v>
      </c>
      <c r="Z37" s="251">
        <v>0</v>
      </c>
      <c r="AA37" s="251">
        <v>0</v>
      </c>
      <c r="AB37" s="251">
        <v>0</v>
      </c>
      <c r="AC37" s="251">
        <v>0</v>
      </c>
      <c r="AD37" s="251">
        <v>0</v>
      </c>
      <c r="AE37" s="251">
        <v>0</v>
      </c>
      <c r="AF37" s="251">
        <v>0</v>
      </c>
      <c r="AG37" s="251">
        <v>0</v>
      </c>
      <c r="AH37" s="251">
        <v>0</v>
      </c>
      <c r="AI37" s="251">
        <v>1115</v>
      </c>
      <c r="AJ37" s="251">
        <v>1316</v>
      </c>
      <c r="AK37" s="251">
        <v>1846</v>
      </c>
      <c r="AL37" s="251">
        <v>2376</v>
      </c>
      <c r="AM37" s="251">
        <v>2685</v>
      </c>
      <c r="AN37" s="251">
        <v>2858</v>
      </c>
      <c r="AO37" s="251">
        <v>2992</v>
      </c>
      <c r="AP37" s="251">
        <v>2988</v>
      </c>
      <c r="AQ37" s="251">
        <v>2790</v>
      </c>
      <c r="AR37" s="251">
        <v>2370</v>
      </c>
      <c r="AS37" s="251">
        <v>2370</v>
      </c>
      <c r="AT37" s="251">
        <v>2449</v>
      </c>
      <c r="AU37" s="251">
        <v>3018</v>
      </c>
      <c r="AV37" s="251">
        <v>3536</v>
      </c>
      <c r="AW37" s="251">
        <v>3776</v>
      </c>
      <c r="AX37" s="251">
        <v>3882</v>
      </c>
      <c r="AY37" s="251">
        <v>3876</v>
      </c>
      <c r="AZ37" s="251">
        <v>3750</v>
      </c>
      <c r="BA37" s="251">
        <v>2238</v>
      </c>
      <c r="BB37" s="251">
        <v>2192</v>
      </c>
      <c r="BC37" s="251">
        <v>2202</v>
      </c>
      <c r="BD37" s="251">
        <v>2230</v>
      </c>
      <c r="BE37" s="251">
        <v>2235</v>
      </c>
      <c r="BF37" s="251">
        <v>2213</v>
      </c>
      <c r="BG37" s="251">
        <v>2218</v>
      </c>
      <c r="BH37" s="251">
        <v>2187</v>
      </c>
      <c r="BI37" s="251">
        <v>2142</v>
      </c>
      <c r="BJ37" s="251">
        <v>2135</v>
      </c>
      <c r="BK37" s="251">
        <v>2117</v>
      </c>
      <c r="BL37" s="251">
        <v>2087</v>
      </c>
      <c r="BM37" s="251">
        <v>1935</v>
      </c>
      <c r="BN37" s="251">
        <v>1803</v>
      </c>
      <c r="BO37" s="251">
        <v>1619</v>
      </c>
      <c r="BP37" s="251">
        <v>1254</v>
      </c>
      <c r="BQ37" s="251">
        <v>939</v>
      </c>
      <c r="BR37" s="251">
        <v>799</v>
      </c>
      <c r="BS37" s="251">
        <v>706</v>
      </c>
      <c r="BT37" s="251">
        <v>625</v>
      </c>
      <c r="BU37" s="251">
        <v>588</v>
      </c>
      <c r="BV37" s="251">
        <v>494</v>
      </c>
      <c r="BW37" s="251">
        <v>359</v>
      </c>
      <c r="BX37" s="251">
        <v>272</v>
      </c>
      <c r="BY37" s="251">
        <v>210</v>
      </c>
      <c r="BZ37" s="251">
        <v>166</v>
      </c>
      <c r="CA37" s="251">
        <v>135</v>
      </c>
      <c r="CB37" s="251">
        <v>43</v>
      </c>
      <c r="CC37" s="251">
        <v>0</v>
      </c>
      <c r="CD37" s="251">
        <v>0</v>
      </c>
      <c r="CE37" s="251">
        <v>0</v>
      </c>
      <c r="CF37" s="251">
        <v>0</v>
      </c>
      <c r="CG37" s="251">
        <v>0</v>
      </c>
      <c r="CH37" s="252">
        <v>0</v>
      </c>
    </row>
    <row r="38" spans="2:86" x14ac:dyDescent="0.35">
      <c r="B38" s="243" t="s">
        <v>474</v>
      </c>
      <c r="D38" s="251">
        <v>0</v>
      </c>
      <c r="E38" s="251">
        <v>0</v>
      </c>
      <c r="F38" s="251">
        <v>0</v>
      </c>
      <c r="G38" s="251">
        <v>0</v>
      </c>
      <c r="H38" s="251">
        <v>0</v>
      </c>
      <c r="I38" s="251">
        <v>0</v>
      </c>
      <c r="J38" s="251">
        <v>0</v>
      </c>
      <c r="K38" s="251">
        <v>0</v>
      </c>
      <c r="L38" s="251">
        <v>0</v>
      </c>
      <c r="M38" s="251">
        <v>0</v>
      </c>
      <c r="N38" s="251">
        <v>0</v>
      </c>
      <c r="O38" s="251">
        <v>0</v>
      </c>
      <c r="P38" s="251">
        <v>0</v>
      </c>
      <c r="Q38" s="251">
        <v>0</v>
      </c>
      <c r="R38" s="251">
        <v>0</v>
      </c>
      <c r="S38" s="251">
        <v>0</v>
      </c>
      <c r="T38" s="251">
        <v>0</v>
      </c>
      <c r="U38" s="251">
        <v>0</v>
      </c>
      <c r="V38" s="251">
        <v>0</v>
      </c>
      <c r="W38" s="251">
        <v>0</v>
      </c>
      <c r="X38" s="251">
        <v>0</v>
      </c>
      <c r="Y38" s="251">
        <v>0</v>
      </c>
      <c r="Z38" s="251">
        <v>0</v>
      </c>
      <c r="AA38" s="251">
        <v>0</v>
      </c>
      <c r="AB38" s="251">
        <v>0</v>
      </c>
      <c r="AC38" s="251">
        <v>0</v>
      </c>
      <c r="AD38" s="251">
        <v>0</v>
      </c>
      <c r="AE38" s="251">
        <v>0</v>
      </c>
      <c r="AF38" s="251">
        <v>0</v>
      </c>
      <c r="AG38" s="251">
        <v>0</v>
      </c>
      <c r="AH38" s="251">
        <v>0</v>
      </c>
      <c r="AI38" s="251">
        <v>0</v>
      </c>
      <c r="AJ38" s="251">
        <v>0</v>
      </c>
      <c r="AK38" s="251">
        <v>0</v>
      </c>
      <c r="AL38" s="251">
        <v>0</v>
      </c>
      <c r="AM38" s="251">
        <v>0</v>
      </c>
      <c r="AN38" s="251">
        <v>0</v>
      </c>
      <c r="AO38" s="251">
        <v>0</v>
      </c>
      <c r="AP38" s="251">
        <v>0</v>
      </c>
      <c r="AQ38" s="251">
        <v>0</v>
      </c>
      <c r="AR38" s="251">
        <v>0</v>
      </c>
      <c r="AS38" s="251">
        <v>0</v>
      </c>
      <c r="AT38" s="251">
        <v>0</v>
      </c>
      <c r="AU38" s="251">
        <v>0</v>
      </c>
      <c r="AV38" s="251">
        <v>0</v>
      </c>
      <c r="AW38" s="251">
        <v>0</v>
      </c>
      <c r="AX38" s="251">
        <v>0</v>
      </c>
      <c r="AY38" s="251">
        <v>0</v>
      </c>
      <c r="AZ38" s="251">
        <v>0</v>
      </c>
      <c r="BA38" s="251">
        <v>0</v>
      </c>
      <c r="BB38" s="251">
        <v>0</v>
      </c>
      <c r="BC38" s="251">
        <v>0</v>
      </c>
      <c r="BD38" s="251">
        <v>0</v>
      </c>
      <c r="BE38" s="251">
        <v>0</v>
      </c>
      <c r="BF38" s="251">
        <v>0</v>
      </c>
      <c r="BG38" s="251">
        <v>192</v>
      </c>
      <c r="BH38" s="251">
        <v>187</v>
      </c>
      <c r="BI38" s="251">
        <v>182</v>
      </c>
      <c r="BJ38" s="251">
        <v>176</v>
      </c>
      <c r="BK38" s="251">
        <v>170</v>
      </c>
      <c r="BL38" s="251">
        <v>164</v>
      </c>
      <c r="BM38" s="251">
        <v>157</v>
      </c>
      <c r="BN38" s="251">
        <v>152</v>
      </c>
      <c r="BO38" s="251">
        <v>146</v>
      </c>
      <c r="BP38" s="251">
        <v>137</v>
      </c>
      <c r="BQ38" s="251">
        <v>137</v>
      </c>
      <c r="BR38" s="251">
        <v>131</v>
      </c>
      <c r="BS38" s="251">
        <v>126</v>
      </c>
      <c r="BT38" s="251">
        <v>120</v>
      </c>
      <c r="BU38" s="251">
        <v>114</v>
      </c>
      <c r="BV38" s="251">
        <v>108</v>
      </c>
      <c r="BW38" s="251">
        <v>105</v>
      </c>
      <c r="BX38" s="251">
        <v>89</v>
      </c>
      <c r="BY38" s="251">
        <v>84</v>
      </c>
      <c r="BZ38" s="251">
        <v>79</v>
      </c>
      <c r="CA38" s="251">
        <v>73</v>
      </c>
      <c r="CB38" s="251">
        <v>67</v>
      </c>
      <c r="CC38" s="251">
        <v>62</v>
      </c>
      <c r="CD38" s="251">
        <v>58</v>
      </c>
      <c r="CE38" s="251">
        <v>56</v>
      </c>
      <c r="CF38" s="251">
        <v>52</v>
      </c>
      <c r="CG38" s="251">
        <v>47</v>
      </c>
      <c r="CH38" s="252">
        <v>43</v>
      </c>
    </row>
    <row r="39" spans="2:86" x14ac:dyDescent="0.35">
      <c r="B39" s="288" t="s">
        <v>408</v>
      </c>
      <c r="D39" s="251">
        <v>0</v>
      </c>
      <c r="E39" s="251">
        <v>0</v>
      </c>
      <c r="F39" s="251">
        <v>0</v>
      </c>
      <c r="G39" s="251">
        <v>0</v>
      </c>
      <c r="H39" s="251">
        <v>0</v>
      </c>
      <c r="I39" s="251">
        <v>0</v>
      </c>
      <c r="J39" s="251">
        <v>0</v>
      </c>
      <c r="K39" s="251">
        <v>0</v>
      </c>
      <c r="L39" s="251">
        <v>0</v>
      </c>
      <c r="M39" s="251">
        <v>0</v>
      </c>
      <c r="N39" s="251">
        <v>0</v>
      </c>
      <c r="O39" s="251">
        <v>0</v>
      </c>
      <c r="P39" s="251">
        <v>0</v>
      </c>
      <c r="Q39" s="251">
        <v>0</v>
      </c>
      <c r="R39" s="251">
        <v>0</v>
      </c>
      <c r="S39" s="251">
        <v>0</v>
      </c>
      <c r="T39" s="251">
        <v>0</v>
      </c>
      <c r="U39" s="251">
        <v>0</v>
      </c>
      <c r="V39" s="251">
        <v>0</v>
      </c>
      <c r="W39" s="251">
        <v>0</v>
      </c>
      <c r="X39" s="251">
        <v>0</v>
      </c>
      <c r="Y39" s="251">
        <v>0</v>
      </c>
      <c r="Z39" s="251">
        <v>0</v>
      </c>
      <c r="AA39" s="251">
        <v>0</v>
      </c>
      <c r="AB39" s="251">
        <v>0</v>
      </c>
      <c r="AC39" s="251">
        <v>0</v>
      </c>
      <c r="AD39" s="251">
        <v>0</v>
      </c>
      <c r="AE39" s="251">
        <v>0</v>
      </c>
      <c r="AF39" s="251">
        <v>0</v>
      </c>
      <c r="AG39" s="251">
        <v>0</v>
      </c>
      <c r="AH39" s="251">
        <v>0</v>
      </c>
      <c r="AI39" s="251">
        <v>0</v>
      </c>
      <c r="AJ39" s="251">
        <v>0</v>
      </c>
      <c r="AK39" s="251">
        <v>0</v>
      </c>
      <c r="AL39" s="251">
        <v>0</v>
      </c>
      <c r="AM39" s="251">
        <v>0</v>
      </c>
      <c r="AN39" s="251">
        <v>0</v>
      </c>
      <c r="AO39" s="251">
        <v>0</v>
      </c>
      <c r="AP39" s="251">
        <v>0</v>
      </c>
      <c r="AQ39" s="251">
        <v>0</v>
      </c>
      <c r="AR39" s="251">
        <v>0</v>
      </c>
      <c r="AS39" s="251">
        <v>0</v>
      </c>
      <c r="AT39" s="251">
        <v>0</v>
      </c>
      <c r="AU39" s="251">
        <v>0</v>
      </c>
      <c r="AV39" s="251">
        <v>0</v>
      </c>
      <c r="AW39" s="251">
        <v>0</v>
      </c>
      <c r="AX39" s="251">
        <v>0</v>
      </c>
      <c r="AY39" s="251">
        <v>0</v>
      </c>
      <c r="AZ39" s="251">
        <v>1931</v>
      </c>
      <c r="BA39" s="251">
        <v>1252</v>
      </c>
      <c r="BB39" s="251">
        <v>1110</v>
      </c>
      <c r="BC39" s="251">
        <v>1177</v>
      </c>
      <c r="BD39" s="251">
        <v>1022</v>
      </c>
      <c r="BE39" s="251">
        <v>932</v>
      </c>
      <c r="BF39" s="251">
        <v>920</v>
      </c>
      <c r="BG39" s="251">
        <v>898</v>
      </c>
      <c r="BH39" s="251">
        <v>819</v>
      </c>
      <c r="BI39" s="251">
        <v>870</v>
      </c>
      <c r="BJ39" s="251">
        <v>927</v>
      </c>
      <c r="BK39" s="251">
        <v>818</v>
      </c>
      <c r="BL39" s="251">
        <v>1025</v>
      </c>
      <c r="BM39" s="251">
        <v>1538</v>
      </c>
      <c r="BN39" s="251">
        <v>1415</v>
      </c>
      <c r="BO39" s="251">
        <v>1515</v>
      </c>
      <c r="BP39" s="251">
        <v>1507</v>
      </c>
      <c r="BQ39" s="251">
        <v>1273</v>
      </c>
      <c r="BR39" s="251">
        <v>885</v>
      </c>
      <c r="BS39" s="251">
        <v>652</v>
      </c>
      <c r="BT39" s="251">
        <v>564</v>
      </c>
      <c r="BU39" s="251">
        <v>443</v>
      </c>
      <c r="BV39" s="251">
        <v>333</v>
      </c>
      <c r="BW39" s="251">
        <v>171</v>
      </c>
      <c r="BX39" s="251">
        <v>277</v>
      </c>
      <c r="BY39" s="251">
        <v>127</v>
      </c>
      <c r="BZ39" s="251">
        <v>78</v>
      </c>
      <c r="CA39" s="251">
        <v>73</v>
      </c>
      <c r="CB39" s="251">
        <v>68</v>
      </c>
      <c r="CC39" s="251">
        <v>62</v>
      </c>
      <c r="CD39" s="251">
        <v>67</v>
      </c>
      <c r="CE39" s="251">
        <v>63</v>
      </c>
      <c r="CF39" s="251">
        <v>60</v>
      </c>
      <c r="CG39" s="251">
        <v>58</v>
      </c>
      <c r="CH39" s="252">
        <v>58</v>
      </c>
    </row>
    <row r="40" spans="2:86" x14ac:dyDescent="0.35">
      <c r="B40" s="254" t="s">
        <v>381</v>
      </c>
      <c r="D40" s="251">
        <v>0</v>
      </c>
      <c r="E40" s="251">
        <v>0</v>
      </c>
      <c r="F40" s="251">
        <v>0</v>
      </c>
      <c r="G40" s="251">
        <v>0</v>
      </c>
      <c r="H40" s="251">
        <v>0</v>
      </c>
      <c r="I40" s="251">
        <v>0</v>
      </c>
      <c r="J40" s="251">
        <v>0</v>
      </c>
      <c r="K40" s="251">
        <v>0</v>
      </c>
      <c r="L40" s="251">
        <v>0</v>
      </c>
      <c r="M40" s="251">
        <v>0</v>
      </c>
      <c r="N40" s="251">
        <v>0</v>
      </c>
      <c r="O40" s="251">
        <v>0</v>
      </c>
      <c r="P40" s="251">
        <v>0</v>
      </c>
      <c r="Q40" s="251">
        <v>0</v>
      </c>
      <c r="R40" s="251">
        <v>0</v>
      </c>
      <c r="S40" s="251">
        <v>0</v>
      </c>
      <c r="T40" s="251">
        <v>0</v>
      </c>
      <c r="U40" s="251">
        <v>0</v>
      </c>
      <c r="V40" s="251">
        <v>0</v>
      </c>
      <c r="W40" s="251">
        <v>0</v>
      </c>
      <c r="X40" s="251">
        <v>0</v>
      </c>
      <c r="Y40" s="251">
        <v>0</v>
      </c>
      <c r="Z40" s="251">
        <v>0</v>
      </c>
      <c r="AA40" s="251">
        <v>0</v>
      </c>
      <c r="AB40" s="251">
        <v>0</v>
      </c>
      <c r="AC40" s="251">
        <v>0</v>
      </c>
      <c r="AD40" s="251">
        <v>0</v>
      </c>
      <c r="AE40" s="251">
        <v>0</v>
      </c>
      <c r="AF40" s="251">
        <v>0</v>
      </c>
      <c r="AG40" s="251">
        <v>0</v>
      </c>
      <c r="AH40" s="251">
        <v>0</v>
      </c>
      <c r="AI40" s="251">
        <v>0</v>
      </c>
      <c r="AJ40" s="251">
        <v>0</v>
      </c>
      <c r="AK40" s="251">
        <v>0</v>
      </c>
      <c r="AL40" s="251">
        <v>0</v>
      </c>
      <c r="AM40" s="251">
        <v>0</v>
      </c>
      <c r="AN40" s="251">
        <v>0</v>
      </c>
      <c r="AO40" s="251">
        <v>0</v>
      </c>
      <c r="AP40" s="251">
        <v>0</v>
      </c>
      <c r="AQ40" s="251">
        <v>0</v>
      </c>
      <c r="AR40" s="251">
        <v>0</v>
      </c>
      <c r="AS40" s="251">
        <v>0</v>
      </c>
      <c r="AT40" s="251">
        <v>0</v>
      </c>
      <c r="AU40" s="251">
        <v>0</v>
      </c>
      <c r="AV40" s="251">
        <v>0</v>
      </c>
      <c r="AW40" s="251">
        <v>0</v>
      </c>
      <c r="AX40" s="251">
        <v>0</v>
      </c>
      <c r="AY40" s="251">
        <v>0</v>
      </c>
      <c r="AZ40" s="251">
        <v>308</v>
      </c>
      <c r="BA40" s="251">
        <v>170</v>
      </c>
      <c r="BB40" s="251">
        <v>162</v>
      </c>
      <c r="BC40" s="251">
        <v>178</v>
      </c>
      <c r="BD40" s="251">
        <v>168</v>
      </c>
      <c r="BE40" s="251">
        <v>178</v>
      </c>
      <c r="BF40" s="251">
        <v>190</v>
      </c>
      <c r="BG40" s="251">
        <v>185</v>
      </c>
      <c r="BH40" s="251">
        <v>158</v>
      </c>
      <c r="BI40" s="251">
        <v>165</v>
      </c>
      <c r="BJ40" s="251">
        <v>157</v>
      </c>
      <c r="BK40" s="251">
        <v>142</v>
      </c>
      <c r="BL40" s="251">
        <v>244</v>
      </c>
      <c r="BM40" s="251">
        <v>321</v>
      </c>
      <c r="BN40" s="251">
        <v>234</v>
      </c>
      <c r="BO40" s="251">
        <v>212</v>
      </c>
      <c r="BP40" s="251">
        <v>178</v>
      </c>
      <c r="BQ40" s="251">
        <v>145</v>
      </c>
      <c r="BR40" s="251">
        <v>111</v>
      </c>
      <c r="BS40" s="251">
        <v>86</v>
      </c>
      <c r="BT40" s="251">
        <v>92</v>
      </c>
      <c r="BU40" s="251">
        <v>68</v>
      </c>
      <c r="BV40" s="251">
        <v>38</v>
      </c>
      <c r="BW40" s="251">
        <v>24</v>
      </c>
      <c r="BX40" s="251">
        <v>156</v>
      </c>
      <c r="BY40" s="251">
        <v>48</v>
      </c>
      <c r="BZ40" s="251">
        <v>28</v>
      </c>
      <c r="CA40" s="251">
        <v>37</v>
      </c>
      <c r="CB40" s="251">
        <v>44</v>
      </c>
      <c r="CC40" s="251">
        <v>52</v>
      </c>
      <c r="CD40" s="251">
        <v>57</v>
      </c>
      <c r="CE40" s="251">
        <v>53</v>
      </c>
      <c r="CF40" s="251">
        <v>50</v>
      </c>
      <c r="CG40" s="251">
        <v>49</v>
      </c>
      <c r="CH40" s="252">
        <v>49</v>
      </c>
    </row>
    <row r="41" spans="2:86" x14ac:dyDescent="0.35">
      <c r="B41" s="254" t="s">
        <v>471</v>
      </c>
      <c r="D41" s="251">
        <v>0</v>
      </c>
      <c r="E41" s="251">
        <v>0</v>
      </c>
      <c r="F41" s="251">
        <v>0</v>
      </c>
      <c r="G41" s="251">
        <v>0</v>
      </c>
      <c r="H41" s="251">
        <v>0</v>
      </c>
      <c r="I41" s="251">
        <v>0</v>
      </c>
      <c r="J41" s="251">
        <v>0</v>
      </c>
      <c r="K41" s="251">
        <v>0</v>
      </c>
      <c r="L41" s="251">
        <v>0</v>
      </c>
      <c r="M41" s="251">
        <v>0</v>
      </c>
      <c r="N41" s="251">
        <v>0</v>
      </c>
      <c r="O41" s="251">
        <v>0</v>
      </c>
      <c r="P41" s="251">
        <v>0</v>
      </c>
      <c r="Q41" s="251">
        <v>0</v>
      </c>
      <c r="R41" s="251">
        <v>0</v>
      </c>
      <c r="S41" s="251">
        <v>0</v>
      </c>
      <c r="T41" s="251">
        <v>0</v>
      </c>
      <c r="U41" s="251">
        <v>0</v>
      </c>
      <c r="V41" s="251">
        <v>0</v>
      </c>
      <c r="W41" s="251">
        <v>0</v>
      </c>
      <c r="X41" s="251">
        <v>0</v>
      </c>
      <c r="Y41" s="251">
        <v>0</v>
      </c>
      <c r="Z41" s="251">
        <v>0</v>
      </c>
      <c r="AA41" s="251">
        <v>0</v>
      </c>
      <c r="AB41" s="251">
        <v>0</v>
      </c>
      <c r="AC41" s="251">
        <v>0</v>
      </c>
      <c r="AD41" s="251">
        <v>0</v>
      </c>
      <c r="AE41" s="251">
        <v>0</v>
      </c>
      <c r="AF41" s="251">
        <v>0</v>
      </c>
      <c r="AG41" s="251">
        <v>0</v>
      </c>
      <c r="AH41" s="251">
        <v>0</v>
      </c>
      <c r="AI41" s="251">
        <v>0</v>
      </c>
      <c r="AJ41" s="251">
        <v>0</v>
      </c>
      <c r="AK41" s="251">
        <v>0</v>
      </c>
      <c r="AL41" s="251">
        <v>0</v>
      </c>
      <c r="AM41" s="251">
        <v>0</v>
      </c>
      <c r="AN41" s="251">
        <v>0</v>
      </c>
      <c r="AO41" s="251">
        <v>0</v>
      </c>
      <c r="AP41" s="251">
        <v>0</v>
      </c>
      <c r="AQ41" s="251">
        <v>0</v>
      </c>
      <c r="AR41" s="251">
        <v>0</v>
      </c>
      <c r="AS41" s="251">
        <v>0</v>
      </c>
      <c r="AT41" s="251">
        <v>0</v>
      </c>
      <c r="AU41" s="251">
        <v>0</v>
      </c>
      <c r="AV41" s="251">
        <v>0</v>
      </c>
      <c r="AW41" s="251">
        <v>0</v>
      </c>
      <c r="AX41" s="251">
        <v>0</v>
      </c>
      <c r="AY41" s="251">
        <v>0</v>
      </c>
      <c r="AZ41" s="251">
        <v>48</v>
      </c>
      <c r="BA41" s="251">
        <v>25</v>
      </c>
      <c r="BB41" s="251">
        <v>23</v>
      </c>
      <c r="BC41" s="251">
        <v>24</v>
      </c>
      <c r="BD41" s="251">
        <v>21</v>
      </c>
      <c r="BE41" s="251">
        <v>20</v>
      </c>
      <c r="BF41" s="251">
        <v>19</v>
      </c>
      <c r="BG41" s="251">
        <v>18</v>
      </c>
      <c r="BH41" s="251">
        <v>14</v>
      </c>
      <c r="BI41" s="251">
        <v>15</v>
      </c>
      <c r="BJ41" s="251">
        <v>15</v>
      </c>
      <c r="BK41" s="251">
        <v>13</v>
      </c>
      <c r="BL41" s="251">
        <v>21</v>
      </c>
      <c r="BM41" s="251">
        <v>30</v>
      </c>
      <c r="BN41" s="251">
        <v>22</v>
      </c>
      <c r="BO41" s="251">
        <v>19</v>
      </c>
      <c r="BP41" s="251">
        <v>18</v>
      </c>
      <c r="BQ41" s="251">
        <v>15</v>
      </c>
      <c r="BR41" s="251">
        <v>11</v>
      </c>
      <c r="BS41" s="251">
        <v>9</v>
      </c>
      <c r="BT41" s="251">
        <v>8</v>
      </c>
      <c r="BU41" s="251">
        <v>6</v>
      </c>
      <c r="BV41" s="251">
        <v>3</v>
      </c>
      <c r="BW41" s="251">
        <v>0</v>
      </c>
      <c r="BX41" s="251">
        <v>0</v>
      </c>
      <c r="BY41" s="251">
        <v>0</v>
      </c>
      <c r="BZ41" s="251">
        <v>0</v>
      </c>
      <c r="CA41" s="251">
        <v>0</v>
      </c>
      <c r="CB41" s="251">
        <v>0</v>
      </c>
      <c r="CC41" s="251">
        <v>0</v>
      </c>
      <c r="CD41" s="251">
        <v>0</v>
      </c>
      <c r="CE41" s="251">
        <v>0</v>
      </c>
      <c r="CF41" s="251">
        <v>0</v>
      </c>
      <c r="CG41" s="251">
        <v>0</v>
      </c>
      <c r="CH41" s="252">
        <v>0</v>
      </c>
    </row>
    <row r="42" spans="2:86" x14ac:dyDescent="0.35">
      <c r="B42" s="254" t="s">
        <v>392</v>
      </c>
      <c r="D42" s="251">
        <v>0</v>
      </c>
      <c r="E42" s="251">
        <v>0</v>
      </c>
      <c r="F42" s="251">
        <v>0</v>
      </c>
      <c r="G42" s="251">
        <v>0</v>
      </c>
      <c r="H42" s="251">
        <v>0</v>
      </c>
      <c r="I42" s="251">
        <v>0</v>
      </c>
      <c r="J42" s="251">
        <v>0</v>
      </c>
      <c r="K42" s="251">
        <v>0</v>
      </c>
      <c r="L42" s="251">
        <v>0</v>
      </c>
      <c r="M42" s="251">
        <v>0</v>
      </c>
      <c r="N42" s="251">
        <v>0</v>
      </c>
      <c r="O42" s="251">
        <v>0</v>
      </c>
      <c r="P42" s="251">
        <v>0</v>
      </c>
      <c r="Q42" s="251">
        <v>0</v>
      </c>
      <c r="R42" s="251">
        <v>0</v>
      </c>
      <c r="S42" s="251">
        <v>0</v>
      </c>
      <c r="T42" s="251">
        <v>0</v>
      </c>
      <c r="U42" s="251">
        <v>0</v>
      </c>
      <c r="V42" s="251">
        <v>0</v>
      </c>
      <c r="W42" s="251">
        <v>0</v>
      </c>
      <c r="X42" s="251">
        <v>0</v>
      </c>
      <c r="Y42" s="251">
        <v>0</v>
      </c>
      <c r="Z42" s="251">
        <v>0</v>
      </c>
      <c r="AA42" s="251">
        <v>0</v>
      </c>
      <c r="AB42" s="251">
        <v>0</v>
      </c>
      <c r="AC42" s="251">
        <v>0</v>
      </c>
      <c r="AD42" s="251">
        <v>0</v>
      </c>
      <c r="AE42" s="251">
        <v>0</v>
      </c>
      <c r="AF42" s="251">
        <v>0</v>
      </c>
      <c r="AG42" s="251">
        <v>0</v>
      </c>
      <c r="AH42" s="251">
        <v>0</v>
      </c>
      <c r="AI42" s="251">
        <v>0</v>
      </c>
      <c r="AJ42" s="251">
        <v>0</v>
      </c>
      <c r="AK42" s="251">
        <v>0</v>
      </c>
      <c r="AL42" s="251">
        <v>0</v>
      </c>
      <c r="AM42" s="251">
        <v>0</v>
      </c>
      <c r="AN42" s="251">
        <v>0</v>
      </c>
      <c r="AO42" s="251">
        <v>0</v>
      </c>
      <c r="AP42" s="251">
        <v>0</v>
      </c>
      <c r="AQ42" s="251">
        <v>0</v>
      </c>
      <c r="AR42" s="251">
        <v>0</v>
      </c>
      <c r="AS42" s="251">
        <v>0</v>
      </c>
      <c r="AT42" s="251">
        <v>0</v>
      </c>
      <c r="AU42" s="251">
        <v>0</v>
      </c>
      <c r="AV42" s="251">
        <v>0</v>
      </c>
      <c r="AW42" s="251">
        <v>0</v>
      </c>
      <c r="AX42" s="251">
        <v>0</v>
      </c>
      <c r="AY42" s="251">
        <v>0</v>
      </c>
      <c r="AZ42" s="251">
        <v>1389</v>
      </c>
      <c r="BA42" s="251">
        <v>962</v>
      </c>
      <c r="BB42" s="251">
        <v>846</v>
      </c>
      <c r="BC42" s="251">
        <v>888</v>
      </c>
      <c r="BD42" s="251">
        <v>764</v>
      </c>
      <c r="BE42" s="251">
        <v>666</v>
      </c>
      <c r="BF42" s="251">
        <v>646</v>
      </c>
      <c r="BG42" s="251">
        <v>631</v>
      </c>
      <c r="BH42" s="251">
        <v>588</v>
      </c>
      <c r="BI42" s="251">
        <v>632</v>
      </c>
      <c r="BJ42" s="251">
        <v>691</v>
      </c>
      <c r="BK42" s="251">
        <v>609</v>
      </c>
      <c r="BL42" s="251">
        <v>695</v>
      </c>
      <c r="BM42" s="251">
        <v>1072</v>
      </c>
      <c r="BN42" s="251">
        <v>1069</v>
      </c>
      <c r="BO42" s="251">
        <v>1208</v>
      </c>
      <c r="BP42" s="251">
        <v>1242</v>
      </c>
      <c r="BQ42" s="251">
        <v>1045</v>
      </c>
      <c r="BR42" s="251">
        <v>710</v>
      </c>
      <c r="BS42" s="251">
        <v>522</v>
      </c>
      <c r="BT42" s="251">
        <v>424</v>
      </c>
      <c r="BU42" s="251">
        <v>333</v>
      </c>
      <c r="BV42" s="251">
        <v>274</v>
      </c>
      <c r="BW42" s="251">
        <v>138</v>
      </c>
      <c r="BX42" s="251">
        <v>97</v>
      </c>
      <c r="BY42" s="251">
        <v>66</v>
      </c>
      <c r="BZ42" s="251">
        <v>42</v>
      </c>
      <c r="CA42" s="251">
        <v>28</v>
      </c>
      <c r="CB42" s="251">
        <v>14</v>
      </c>
      <c r="CC42" s="251">
        <v>0</v>
      </c>
      <c r="CD42" s="251">
        <v>0</v>
      </c>
      <c r="CE42" s="251">
        <v>0</v>
      </c>
      <c r="CF42" s="251">
        <v>0</v>
      </c>
      <c r="CG42" s="251">
        <v>0</v>
      </c>
      <c r="CH42" s="252">
        <v>0</v>
      </c>
    </row>
    <row r="43" spans="2:86" x14ac:dyDescent="0.35">
      <c r="B43" s="254" t="s">
        <v>473</v>
      </c>
      <c r="D43" s="251">
        <v>0</v>
      </c>
      <c r="E43" s="251">
        <v>0</v>
      </c>
      <c r="F43" s="251">
        <v>0</v>
      </c>
      <c r="G43" s="251">
        <v>0</v>
      </c>
      <c r="H43" s="251">
        <v>0</v>
      </c>
      <c r="I43" s="251">
        <v>0</v>
      </c>
      <c r="J43" s="251">
        <v>0</v>
      </c>
      <c r="K43" s="251">
        <v>0</v>
      </c>
      <c r="L43" s="251">
        <v>0</v>
      </c>
      <c r="M43" s="251">
        <v>0</v>
      </c>
      <c r="N43" s="251">
        <v>0</v>
      </c>
      <c r="O43" s="251">
        <v>0</v>
      </c>
      <c r="P43" s="251">
        <v>0</v>
      </c>
      <c r="Q43" s="251">
        <v>0</v>
      </c>
      <c r="R43" s="251">
        <v>0</v>
      </c>
      <c r="S43" s="251">
        <v>0</v>
      </c>
      <c r="T43" s="251">
        <v>0</v>
      </c>
      <c r="U43" s="251">
        <v>0</v>
      </c>
      <c r="V43" s="251">
        <v>0</v>
      </c>
      <c r="W43" s="251">
        <v>0</v>
      </c>
      <c r="X43" s="251">
        <v>0</v>
      </c>
      <c r="Y43" s="251">
        <v>0</v>
      </c>
      <c r="Z43" s="251">
        <v>0</v>
      </c>
      <c r="AA43" s="251">
        <v>0</v>
      </c>
      <c r="AB43" s="251">
        <v>0</v>
      </c>
      <c r="AC43" s="251">
        <v>0</v>
      </c>
      <c r="AD43" s="251">
        <v>0</v>
      </c>
      <c r="AE43" s="251">
        <v>0</v>
      </c>
      <c r="AF43" s="251">
        <v>0</v>
      </c>
      <c r="AG43" s="251">
        <v>0</v>
      </c>
      <c r="AH43" s="251">
        <v>0</v>
      </c>
      <c r="AI43" s="251">
        <v>0</v>
      </c>
      <c r="AJ43" s="251">
        <v>0</v>
      </c>
      <c r="AK43" s="251">
        <v>0</v>
      </c>
      <c r="AL43" s="251">
        <v>0</v>
      </c>
      <c r="AM43" s="251">
        <v>0</v>
      </c>
      <c r="AN43" s="251">
        <v>0</v>
      </c>
      <c r="AO43" s="251">
        <v>0</v>
      </c>
      <c r="AP43" s="251">
        <v>0</v>
      </c>
      <c r="AQ43" s="251">
        <v>0</v>
      </c>
      <c r="AR43" s="251">
        <v>0</v>
      </c>
      <c r="AS43" s="251">
        <v>0</v>
      </c>
      <c r="AT43" s="251">
        <v>0</v>
      </c>
      <c r="AU43" s="251">
        <v>0</v>
      </c>
      <c r="AV43" s="251">
        <v>0</v>
      </c>
      <c r="AW43" s="251">
        <v>0</v>
      </c>
      <c r="AX43" s="251">
        <v>0</v>
      </c>
      <c r="AY43" s="251">
        <v>0</v>
      </c>
      <c r="AZ43" s="251">
        <v>187</v>
      </c>
      <c r="BA43" s="251">
        <v>96</v>
      </c>
      <c r="BB43" s="251">
        <v>79</v>
      </c>
      <c r="BC43" s="251">
        <v>87</v>
      </c>
      <c r="BD43" s="251">
        <v>69</v>
      </c>
      <c r="BE43" s="251">
        <v>67</v>
      </c>
      <c r="BF43" s="251">
        <v>65</v>
      </c>
      <c r="BG43" s="251">
        <v>64</v>
      </c>
      <c r="BH43" s="251">
        <v>59</v>
      </c>
      <c r="BI43" s="251">
        <v>58</v>
      </c>
      <c r="BJ43" s="251">
        <v>64</v>
      </c>
      <c r="BK43" s="251">
        <v>54</v>
      </c>
      <c r="BL43" s="251">
        <v>66</v>
      </c>
      <c r="BM43" s="251">
        <v>114</v>
      </c>
      <c r="BN43" s="251">
        <v>91</v>
      </c>
      <c r="BO43" s="251">
        <v>77</v>
      </c>
      <c r="BP43" s="251">
        <v>69</v>
      </c>
      <c r="BQ43" s="251">
        <v>68</v>
      </c>
      <c r="BR43" s="251">
        <v>53</v>
      </c>
      <c r="BS43" s="251">
        <v>35</v>
      </c>
      <c r="BT43" s="251">
        <v>41</v>
      </c>
      <c r="BU43" s="251">
        <v>36</v>
      </c>
      <c r="BV43" s="251">
        <v>19</v>
      </c>
      <c r="BW43" s="251">
        <v>8</v>
      </c>
      <c r="BX43" s="251">
        <v>24</v>
      </c>
      <c r="BY43" s="251">
        <v>13</v>
      </c>
      <c r="BZ43" s="251">
        <v>9</v>
      </c>
      <c r="CA43" s="251">
        <v>8</v>
      </c>
      <c r="CB43" s="251">
        <v>9</v>
      </c>
      <c r="CC43" s="251">
        <v>10</v>
      </c>
      <c r="CD43" s="251">
        <v>10</v>
      </c>
      <c r="CE43" s="251">
        <v>10</v>
      </c>
      <c r="CF43" s="251">
        <v>9</v>
      </c>
      <c r="CG43" s="251">
        <v>9</v>
      </c>
      <c r="CH43" s="252">
        <v>9</v>
      </c>
    </row>
    <row r="44" spans="2:86" ht="26.25" customHeight="1" x14ac:dyDescent="0.35">
      <c r="B44" s="243" t="s">
        <v>409</v>
      </c>
      <c r="D44" s="251">
        <v>0</v>
      </c>
      <c r="E44" s="251">
        <v>0</v>
      </c>
      <c r="F44" s="251">
        <v>0</v>
      </c>
      <c r="G44" s="251">
        <v>0</v>
      </c>
      <c r="H44" s="251">
        <v>0</v>
      </c>
      <c r="I44" s="251">
        <v>0</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0</v>
      </c>
      <c r="AH44" s="251">
        <v>0</v>
      </c>
      <c r="AI44" s="251">
        <v>0</v>
      </c>
      <c r="AJ44" s="251">
        <v>0</v>
      </c>
      <c r="AK44" s="251">
        <v>0</v>
      </c>
      <c r="AL44" s="251">
        <v>0</v>
      </c>
      <c r="AM44" s="251">
        <v>0</v>
      </c>
      <c r="AN44" s="251">
        <v>0</v>
      </c>
      <c r="AO44" s="251">
        <v>0</v>
      </c>
      <c r="AP44" s="251">
        <v>0</v>
      </c>
      <c r="AQ44" s="251">
        <v>0</v>
      </c>
      <c r="AR44" s="251">
        <v>0</v>
      </c>
      <c r="AS44" s="251">
        <v>0</v>
      </c>
      <c r="AT44" s="251">
        <v>0</v>
      </c>
      <c r="AU44" s="251">
        <v>11</v>
      </c>
      <c r="AV44" s="251">
        <v>13</v>
      </c>
      <c r="AW44" s="251">
        <v>12</v>
      </c>
      <c r="AX44" s="251">
        <v>11</v>
      </c>
      <c r="AY44" s="251">
        <v>13</v>
      </c>
      <c r="AZ44" s="251">
        <v>12</v>
      </c>
      <c r="BA44" s="251">
        <v>11</v>
      </c>
      <c r="BB44" s="251">
        <v>13</v>
      </c>
      <c r="BC44" s="251">
        <v>13</v>
      </c>
      <c r="BD44" s="251">
        <v>15</v>
      </c>
      <c r="BE44" s="251">
        <v>17</v>
      </c>
      <c r="BF44" s="251">
        <v>17</v>
      </c>
      <c r="BG44" s="251">
        <v>25</v>
      </c>
      <c r="BH44" s="251">
        <v>29</v>
      </c>
      <c r="BI44" s="251">
        <v>31</v>
      </c>
      <c r="BJ44" s="251">
        <v>30</v>
      </c>
      <c r="BK44" s="251">
        <v>44</v>
      </c>
      <c r="BL44" s="251">
        <v>54</v>
      </c>
      <c r="BM44" s="251">
        <v>56</v>
      </c>
      <c r="BN44" s="251">
        <v>54</v>
      </c>
      <c r="BO44" s="251">
        <v>57</v>
      </c>
      <c r="BP44" s="251">
        <v>60</v>
      </c>
      <c r="BQ44" s="251">
        <v>58</v>
      </c>
      <c r="BR44" s="251">
        <v>59</v>
      </c>
      <c r="BS44" s="251">
        <v>62</v>
      </c>
      <c r="BT44" s="251">
        <v>61</v>
      </c>
      <c r="BU44" s="251">
        <v>59</v>
      </c>
      <c r="BV44" s="251">
        <v>58</v>
      </c>
      <c r="BW44" s="251">
        <v>55</v>
      </c>
      <c r="BX44" s="251">
        <v>49</v>
      </c>
      <c r="BY44" s="251">
        <v>45</v>
      </c>
      <c r="BZ44" s="251">
        <v>48</v>
      </c>
      <c r="CA44" s="251">
        <v>45</v>
      </c>
      <c r="CB44" s="251">
        <v>42</v>
      </c>
      <c r="CC44" s="251">
        <v>39</v>
      </c>
      <c r="CD44" s="251">
        <v>40</v>
      </c>
      <c r="CE44" s="251">
        <v>41</v>
      </c>
      <c r="CF44" s="251">
        <v>42</v>
      </c>
      <c r="CG44" s="251">
        <v>42</v>
      </c>
      <c r="CH44" s="252">
        <v>43</v>
      </c>
    </row>
    <row r="45" spans="2:86" x14ac:dyDescent="0.35">
      <c r="B45" s="243" t="s">
        <v>484</v>
      </c>
      <c r="D45" s="251">
        <v>0</v>
      </c>
      <c r="E45" s="251">
        <v>0</v>
      </c>
      <c r="F45" s="251">
        <v>0</v>
      </c>
      <c r="G45" s="251">
        <v>0</v>
      </c>
      <c r="H45" s="251">
        <v>0</v>
      </c>
      <c r="I45" s="251">
        <v>0</v>
      </c>
      <c r="J45" s="251">
        <v>0</v>
      </c>
      <c r="K45" s="251">
        <v>0</v>
      </c>
      <c r="L45" s="251">
        <v>0</v>
      </c>
      <c r="M45" s="251">
        <v>0</v>
      </c>
      <c r="N45" s="251">
        <v>0</v>
      </c>
      <c r="O45" s="251">
        <v>0</v>
      </c>
      <c r="P45" s="251">
        <v>0</v>
      </c>
      <c r="Q45" s="251">
        <v>0</v>
      </c>
      <c r="R45" s="251">
        <v>0</v>
      </c>
      <c r="S45" s="251">
        <v>0</v>
      </c>
      <c r="T45" s="251">
        <v>0</v>
      </c>
      <c r="U45" s="251">
        <v>0</v>
      </c>
      <c r="V45" s="251">
        <v>0</v>
      </c>
      <c r="W45" s="251">
        <v>0</v>
      </c>
      <c r="X45" s="251">
        <v>0</v>
      </c>
      <c r="Y45" s="251">
        <v>0</v>
      </c>
      <c r="Z45" s="251">
        <v>0</v>
      </c>
      <c r="AA45" s="251">
        <v>0</v>
      </c>
      <c r="AB45" s="251">
        <v>0</v>
      </c>
      <c r="AC45" s="251">
        <v>0</v>
      </c>
      <c r="AD45" s="251">
        <v>0</v>
      </c>
      <c r="AE45" s="251">
        <v>0</v>
      </c>
      <c r="AF45" s="251">
        <v>31</v>
      </c>
      <c r="AG45" s="251">
        <v>44</v>
      </c>
      <c r="AH45" s="251">
        <v>61</v>
      </c>
      <c r="AI45" s="251">
        <v>86</v>
      </c>
      <c r="AJ45" s="251">
        <v>114</v>
      </c>
      <c r="AK45" s="251">
        <v>131</v>
      </c>
      <c r="AL45" s="251">
        <v>154</v>
      </c>
      <c r="AM45" s="251">
        <v>185</v>
      </c>
      <c r="AN45" s="251">
        <v>216</v>
      </c>
      <c r="AO45" s="251">
        <v>246</v>
      </c>
      <c r="AP45" s="251">
        <v>275</v>
      </c>
      <c r="AQ45" s="251">
        <v>303</v>
      </c>
      <c r="AR45" s="251">
        <v>325</v>
      </c>
      <c r="AS45" s="251">
        <v>345</v>
      </c>
      <c r="AT45" s="251">
        <v>364</v>
      </c>
      <c r="AU45" s="251">
        <v>387</v>
      </c>
      <c r="AV45" s="251">
        <v>0</v>
      </c>
      <c r="AW45" s="251">
        <v>0</v>
      </c>
      <c r="AX45" s="251">
        <v>0</v>
      </c>
      <c r="AY45" s="251">
        <v>0</v>
      </c>
      <c r="AZ45" s="251">
        <v>0</v>
      </c>
      <c r="BA45" s="251">
        <v>0</v>
      </c>
      <c r="BB45" s="251">
        <v>0</v>
      </c>
      <c r="BC45" s="251">
        <v>0</v>
      </c>
      <c r="BD45" s="251">
        <v>0</v>
      </c>
      <c r="BE45" s="251">
        <v>0</v>
      </c>
      <c r="BF45" s="251">
        <v>0</v>
      </c>
      <c r="BG45" s="251">
        <v>0</v>
      </c>
      <c r="BH45" s="251">
        <v>0</v>
      </c>
      <c r="BI45" s="251">
        <v>0</v>
      </c>
      <c r="BJ45" s="251">
        <v>0</v>
      </c>
      <c r="BK45" s="251">
        <v>0</v>
      </c>
      <c r="BL45" s="251">
        <v>0</v>
      </c>
      <c r="BM45" s="251">
        <v>0</v>
      </c>
      <c r="BN45" s="251">
        <v>0</v>
      </c>
      <c r="BO45" s="251">
        <v>0</v>
      </c>
      <c r="BP45" s="251">
        <v>0</v>
      </c>
      <c r="BQ45" s="251">
        <v>0</v>
      </c>
      <c r="BR45" s="251">
        <v>0</v>
      </c>
      <c r="BS45" s="251">
        <v>0</v>
      </c>
      <c r="BT45" s="251">
        <v>0</v>
      </c>
      <c r="BU45" s="251">
        <v>0</v>
      </c>
      <c r="BV45" s="251">
        <v>0</v>
      </c>
      <c r="BW45" s="251">
        <v>0</v>
      </c>
      <c r="BX45" s="251">
        <v>0</v>
      </c>
      <c r="BY45" s="251">
        <v>0</v>
      </c>
      <c r="BZ45" s="251">
        <v>0</v>
      </c>
      <c r="CA45" s="251">
        <v>0</v>
      </c>
      <c r="CB45" s="251">
        <v>0</v>
      </c>
      <c r="CC45" s="251">
        <v>0</v>
      </c>
      <c r="CD45" s="251">
        <v>0</v>
      </c>
      <c r="CE45" s="251">
        <v>0</v>
      </c>
      <c r="CF45" s="251">
        <v>0</v>
      </c>
      <c r="CG45" s="251">
        <v>0</v>
      </c>
      <c r="CH45" s="252">
        <v>0</v>
      </c>
    </row>
    <row r="46" spans="2:86" x14ac:dyDescent="0.35">
      <c r="B46" s="10" t="s">
        <v>419</v>
      </c>
      <c r="D46" s="251">
        <v>0</v>
      </c>
      <c r="E46" s="251">
        <v>0</v>
      </c>
      <c r="F46" s="251">
        <v>0</v>
      </c>
      <c r="G46" s="251">
        <v>0</v>
      </c>
      <c r="H46" s="251">
        <v>0</v>
      </c>
      <c r="I46" s="251">
        <v>0</v>
      </c>
      <c r="J46" s="251">
        <v>0</v>
      </c>
      <c r="K46" s="251">
        <v>0</v>
      </c>
      <c r="L46" s="251">
        <v>0</v>
      </c>
      <c r="M46" s="251">
        <v>0</v>
      </c>
      <c r="N46" s="251">
        <v>0</v>
      </c>
      <c r="O46" s="251">
        <v>0</v>
      </c>
      <c r="P46" s="251">
        <v>0</v>
      </c>
      <c r="Q46" s="251">
        <v>0</v>
      </c>
      <c r="R46" s="251">
        <v>0</v>
      </c>
      <c r="S46" s="251">
        <v>0</v>
      </c>
      <c r="T46" s="251">
        <v>0</v>
      </c>
      <c r="U46" s="251">
        <v>0</v>
      </c>
      <c r="V46" s="251">
        <v>0</v>
      </c>
      <c r="W46" s="251">
        <v>0</v>
      </c>
      <c r="X46" s="251">
        <v>0</v>
      </c>
      <c r="Y46" s="251">
        <v>0</v>
      </c>
      <c r="Z46" s="251">
        <v>0</v>
      </c>
      <c r="AA46" s="251">
        <v>0</v>
      </c>
      <c r="AB46" s="251">
        <v>0</v>
      </c>
      <c r="AC46" s="251">
        <v>0</v>
      </c>
      <c r="AD46" s="251">
        <v>0</v>
      </c>
      <c r="AE46" s="251">
        <v>0</v>
      </c>
      <c r="AF46" s="251">
        <v>0</v>
      </c>
      <c r="AG46" s="251">
        <v>0</v>
      </c>
      <c r="AH46" s="251">
        <v>0</v>
      </c>
      <c r="AI46" s="251">
        <v>0</v>
      </c>
      <c r="AJ46" s="251">
        <v>0</v>
      </c>
      <c r="AK46" s="251">
        <v>0</v>
      </c>
      <c r="AL46" s="251">
        <v>0</v>
      </c>
      <c r="AM46" s="251">
        <v>0</v>
      </c>
      <c r="AN46" s="251">
        <v>0</v>
      </c>
      <c r="AO46" s="251">
        <v>0</v>
      </c>
      <c r="AP46" s="251">
        <v>0</v>
      </c>
      <c r="AQ46" s="251">
        <v>0</v>
      </c>
      <c r="AR46" s="251">
        <v>0</v>
      </c>
      <c r="AS46" s="251">
        <v>0</v>
      </c>
      <c r="AT46" s="251">
        <v>0</v>
      </c>
      <c r="AU46" s="251">
        <v>0</v>
      </c>
      <c r="AV46" s="251">
        <v>0</v>
      </c>
      <c r="AW46" s="251">
        <v>0</v>
      </c>
      <c r="AX46" s="251">
        <v>0</v>
      </c>
      <c r="AY46" s="251">
        <v>0</v>
      </c>
      <c r="AZ46" s="251">
        <v>0</v>
      </c>
      <c r="BA46" s="251">
        <v>0</v>
      </c>
      <c r="BB46" s="251">
        <v>0</v>
      </c>
      <c r="BC46" s="251">
        <v>0</v>
      </c>
      <c r="BD46" s="251">
        <v>0</v>
      </c>
      <c r="BE46" s="251">
        <v>0</v>
      </c>
      <c r="BF46" s="251">
        <v>0</v>
      </c>
      <c r="BG46" s="251">
        <v>0</v>
      </c>
      <c r="BH46" s="251">
        <v>0</v>
      </c>
      <c r="BI46" s="251">
        <v>0</v>
      </c>
      <c r="BJ46" s="251">
        <v>0</v>
      </c>
      <c r="BK46" s="251">
        <v>0</v>
      </c>
      <c r="BL46" s="251">
        <v>0</v>
      </c>
      <c r="BM46" s="251">
        <v>0</v>
      </c>
      <c r="BN46" s="251">
        <v>0</v>
      </c>
      <c r="BO46" s="251">
        <v>0</v>
      </c>
      <c r="BP46" s="251">
        <v>0</v>
      </c>
      <c r="BQ46" s="251">
        <v>12</v>
      </c>
      <c r="BR46" s="251">
        <v>184</v>
      </c>
      <c r="BS46" s="251">
        <v>570</v>
      </c>
      <c r="BT46" s="251">
        <v>969</v>
      </c>
      <c r="BU46" s="251">
        <v>1394</v>
      </c>
      <c r="BV46" s="251">
        <v>1717</v>
      </c>
      <c r="BW46" s="251">
        <v>1936</v>
      </c>
      <c r="BX46" s="251">
        <v>2038</v>
      </c>
      <c r="BY46" s="251">
        <v>2184</v>
      </c>
      <c r="BZ46" s="251">
        <v>2433</v>
      </c>
      <c r="CA46" s="251">
        <v>2697</v>
      </c>
      <c r="CB46" s="251">
        <v>3008</v>
      </c>
      <c r="CC46" s="251">
        <v>3246</v>
      </c>
      <c r="CD46" s="251">
        <v>3488</v>
      </c>
      <c r="CE46" s="251">
        <v>3743</v>
      </c>
      <c r="CF46" s="251">
        <v>3995</v>
      </c>
      <c r="CG46" s="251">
        <v>4242</v>
      </c>
      <c r="CH46" s="252">
        <v>4454</v>
      </c>
    </row>
    <row r="47" spans="2:86" x14ac:dyDescent="0.35">
      <c r="B47" s="254" t="s">
        <v>467</v>
      </c>
      <c r="D47" s="251">
        <v>0</v>
      </c>
      <c r="E47" s="251">
        <v>0</v>
      </c>
      <c r="F47" s="251">
        <v>0</v>
      </c>
      <c r="G47" s="251">
        <v>0</v>
      </c>
      <c r="H47" s="251">
        <v>0</v>
      </c>
      <c r="I47" s="251">
        <v>0</v>
      </c>
      <c r="J47" s="251">
        <v>0</v>
      </c>
      <c r="K47" s="251">
        <v>0</v>
      </c>
      <c r="L47" s="251">
        <v>0</v>
      </c>
      <c r="M47" s="251">
        <v>0</v>
      </c>
      <c r="N47" s="251">
        <v>0</v>
      </c>
      <c r="O47" s="251">
        <v>0</v>
      </c>
      <c r="P47" s="251">
        <v>0</v>
      </c>
      <c r="Q47" s="251">
        <v>0</v>
      </c>
      <c r="R47" s="251">
        <v>0</v>
      </c>
      <c r="S47" s="251">
        <v>0</v>
      </c>
      <c r="T47" s="251">
        <v>0</v>
      </c>
      <c r="U47" s="251">
        <v>0</v>
      </c>
      <c r="V47" s="251">
        <v>0</v>
      </c>
      <c r="W47" s="251">
        <v>0</v>
      </c>
      <c r="X47" s="251">
        <v>0</v>
      </c>
      <c r="Y47" s="251">
        <v>0</v>
      </c>
      <c r="Z47" s="251">
        <v>0</v>
      </c>
      <c r="AA47" s="251">
        <v>0</v>
      </c>
      <c r="AB47" s="251">
        <v>0</v>
      </c>
      <c r="AC47" s="251">
        <v>0</v>
      </c>
      <c r="AD47" s="251">
        <v>0</v>
      </c>
      <c r="AE47" s="251">
        <v>0</v>
      </c>
      <c r="AF47" s="251">
        <v>0</v>
      </c>
      <c r="AG47" s="251">
        <v>0</v>
      </c>
      <c r="AH47" s="251">
        <v>0</v>
      </c>
      <c r="AI47" s="251">
        <v>0</v>
      </c>
      <c r="AJ47" s="251">
        <v>0</v>
      </c>
      <c r="AK47" s="251">
        <v>0</v>
      </c>
      <c r="AL47" s="251">
        <v>0</v>
      </c>
      <c r="AM47" s="251">
        <v>0</v>
      </c>
      <c r="AN47" s="251">
        <v>0</v>
      </c>
      <c r="AO47" s="251">
        <v>0</v>
      </c>
      <c r="AP47" s="251">
        <v>0</v>
      </c>
      <c r="AQ47" s="251">
        <v>0</v>
      </c>
      <c r="AR47" s="251">
        <v>0</v>
      </c>
      <c r="AS47" s="251">
        <v>0</v>
      </c>
      <c r="AT47" s="251">
        <v>0</v>
      </c>
      <c r="AU47" s="251">
        <v>0</v>
      </c>
      <c r="AV47" s="251">
        <v>0</v>
      </c>
      <c r="AW47" s="251">
        <v>0</v>
      </c>
      <c r="AX47" s="251">
        <v>0</v>
      </c>
      <c r="AY47" s="251">
        <v>0</v>
      </c>
      <c r="AZ47" s="251">
        <v>0</v>
      </c>
      <c r="BA47" s="251">
        <v>0</v>
      </c>
      <c r="BB47" s="251">
        <v>0</v>
      </c>
      <c r="BC47" s="251">
        <v>0</v>
      </c>
      <c r="BD47" s="251">
        <v>0</v>
      </c>
      <c r="BE47" s="251">
        <v>0</v>
      </c>
      <c r="BF47" s="251">
        <v>0</v>
      </c>
      <c r="BG47" s="251">
        <v>0</v>
      </c>
      <c r="BH47" s="251">
        <v>0</v>
      </c>
      <c r="BI47" s="251">
        <v>0</v>
      </c>
      <c r="BJ47" s="251">
        <v>0</v>
      </c>
      <c r="BK47" s="251">
        <v>0</v>
      </c>
      <c r="BL47" s="251">
        <v>0</v>
      </c>
      <c r="BM47" s="251">
        <v>0</v>
      </c>
      <c r="BN47" s="251">
        <v>0</v>
      </c>
      <c r="BO47" s="251">
        <v>0</v>
      </c>
      <c r="BP47" s="251">
        <v>0</v>
      </c>
      <c r="BQ47" s="251">
        <v>12</v>
      </c>
      <c r="BR47" s="251">
        <v>182</v>
      </c>
      <c r="BS47" s="251">
        <v>564</v>
      </c>
      <c r="BT47" s="251">
        <v>958</v>
      </c>
      <c r="BU47" s="251">
        <v>1379</v>
      </c>
      <c r="BV47" s="251">
        <v>1699</v>
      </c>
      <c r="BW47" s="251">
        <v>1916</v>
      </c>
      <c r="BX47" s="251">
        <v>2016</v>
      </c>
      <c r="BY47" s="251">
        <v>2160</v>
      </c>
      <c r="BZ47" s="251">
        <v>2406</v>
      </c>
      <c r="CA47" s="251">
        <v>2667</v>
      </c>
      <c r="CB47" s="251">
        <v>2975</v>
      </c>
      <c r="CC47" s="251">
        <v>3211</v>
      </c>
      <c r="CD47" s="251">
        <v>3451</v>
      </c>
      <c r="CE47" s="251">
        <v>3702</v>
      </c>
      <c r="CF47" s="251">
        <v>3952</v>
      </c>
      <c r="CG47" s="251">
        <v>4196</v>
      </c>
      <c r="CH47" s="252">
        <v>4405</v>
      </c>
    </row>
    <row r="48" spans="2:86" x14ac:dyDescent="0.35">
      <c r="B48" s="254" t="s">
        <v>468</v>
      </c>
      <c r="D48" s="251">
        <v>0</v>
      </c>
      <c r="E48" s="251">
        <v>0</v>
      </c>
      <c r="F48" s="251">
        <v>0</v>
      </c>
      <c r="G48" s="251">
        <v>0</v>
      </c>
      <c r="H48" s="251">
        <v>0</v>
      </c>
      <c r="I48" s="251">
        <v>0</v>
      </c>
      <c r="J48" s="251">
        <v>0</v>
      </c>
      <c r="K48" s="251">
        <v>0</v>
      </c>
      <c r="L48" s="251">
        <v>0</v>
      </c>
      <c r="M48" s="251">
        <v>0</v>
      </c>
      <c r="N48" s="251">
        <v>0</v>
      </c>
      <c r="O48" s="251">
        <v>0</v>
      </c>
      <c r="P48" s="251">
        <v>0</v>
      </c>
      <c r="Q48" s="251">
        <v>0</v>
      </c>
      <c r="R48" s="251">
        <v>0</v>
      </c>
      <c r="S48" s="251">
        <v>0</v>
      </c>
      <c r="T48" s="251">
        <v>0</v>
      </c>
      <c r="U48" s="251">
        <v>0</v>
      </c>
      <c r="V48" s="251">
        <v>0</v>
      </c>
      <c r="W48" s="251">
        <v>0</v>
      </c>
      <c r="X48" s="251">
        <v>0</v>
      </c>
      <c r="Y48" s="251">
        <v>0</v>
      </c>
      <c r="Z48" s="251">
        <v>0</v>
      </c>
      <c r="AA48" s="251">
        <v>0</v>
      </c>
      <c r="AB48" s="251">
        <v>0</v>
      </c>
      <c r="AC48" s="251">
        <v>0</v>
      </c>
      <c r="AD48" s="251">
        <v>0</v>
      </c>
      <c r="AE48" s="251">
        <v>0</v>
      </c>
      <c r="AF48" s="251">
        <v>0</v>
      </c>
      <c r="AG48" s="251">
        <v>0</v>
      </c>
      <c r="AH48" s="251">
        <v>0</v>
      </c>
      <c r="AI48" s="251">
        <v>0</v>
      </c>
      <c r="AJ48" s="251">
        <v>0</v>
      </c>
      <c r="AK48" s="251">
        <v>0</v>
      </c>
      <c r="AL48" s="251">
        <v>0</v>
      </c>
      <c r="AM48" s="251">
        <v>0</v>
      </c>
      <c r="AN48" s="251">
        <v>0</v>
      </c>
      <c r="AO48" s="251">
        <v>0</v>
      </c>
      <c r="AP48" s="251">
        <v>0</v>
      </c>
      <c r="AQ48" s="251">
        <v>0</v>
      </c>
      <c r="AR48" s="251">
        <v>0</v>
      </c>
      <c r="AS48" s="251">
        <v>0</v>
      </c>
      <c r="AT48" s="251">
        <v>0</v>
      </c>
      <c r="AU48" s="251">
        <v>0</v>
      </c>
      <c r="AV48" s="251">
        <v>0</v>
      </c>
      <c r="AW48" s="251">
        <v>0</v>
      </c>
      <c r="AX48" s="251">
        <v>0</v>
      </c>
      <c r="AY48" s="251">
        <v>0</v>
      </c>
      <c r="AZ48" s="251">
        <v>0</v>
      </c>
      <c r="BA48" s="251">
        <v>0</v>
      </c>
      <c r="BB48" s="251">
        <v>0</v>
      </c>
      <c r="BC48" s="251">
        <v>0</v>
      </c>
      <c r="BD48" s="251">
        <v>0</v>
      </c>
      <c r="BE48" s="251">
        <v>0</v>
      </c>
      <c r="BF48" s="251">
        <v>0</v>
      </c>
      <c r="BG48" s="251">
        <v>0</v>
      </c>
      <c r="BH48" s="251">
        <v>0</v>
      </c>
      <c r="BI48" s="251">
        <v>0</v>
      </c>
      <c r="BJ48" s="251">
        <v>0</v>
      </c>
      <c r="BK48" s="251">
        <v>0</v>
      </c>
      <c r="BL48" s="251">
        <v>0</v>
      </c>
      <c r="BM48" s="251">
        <v>0</v>
      </c>
      <c r="BN48" s="251">
        <v>0</v>
      </c>
      <c r="BO48" s="251">
        <v>0</v>
      </c>
      <c r="BP48" s="251">
        <v>0</v>
      </c>
      <c r="BQ48" s="251">
        <v>0</v>
      </c>
      <c r="BR48" s="251">
        <v>2</v>
      </c>
      <c r="BS48" s="251">
        <v>6</v>
      </c>
      <c r="BT48" s="251">
        <v>11</v>
      </c>
      <c r="BU48" s="251">
        <v>15</v>
      </c>
      <c r="BV48" s="251">
        <v>19</v>
      </c>
      <c r="BW48" s="251">
        <v>20</v>
      </c>
      <c r="BX48" s="251">
        <v>22</v>
      </c>
      <c r="BY48" s="251">
        <v>24</v>
      </c>
      <c r="BZ48" s="251">
        <v>26</v>
      </c>
      <c r="CA48" s="251">
        <v>29</v>
      </c>
      <c r="CB48" s="251">
        <v>33</v>
      </c>
      <c r="CC48" s="251">
        <v>35</v>
      </c>
      <c r="CD48" s="251">
        <v>38</v>
      </c>
      <c r="CE48" s="251">
        <v>41</v>
      </c>
      <c r="CF48" s="251">
        <v>43</v>
      </c>
      <c r="CG48" s="251">
        <v>46</v>
      </c>
      <c r="CH48" s="252">
        <v>48</v>
      </c>
    </row>
    <row r="49" spans="1:86" ht="25.5" customHeight="1" x14ac:dyDescent="0.35">
      <c r="B49" s="243" t="s">
        <v>423</v>
      </c>
      <c r="D49" s="251">
        <v>0</v>
      </c>
      <c r="E49" s="251">
        <v>0</v>
      </c>
      <c r="F49" s="251">
        <v>0</v>
      </c>
      <c r="G49" s="251">
        <v>0</v>
      </c>
      <c r="H49" s="251">
        <v>0</v>
      </c>
      <c r="I49" s="251">
        <v>0</v>
      </c>
      <c r="J49" s="251">
        <v>0</v>
      </c>
      <c r="K49" s="251">
        <v>0</v>
      </c>
      <c r="L49" s="251">
        <v>0</v>
      </c>
      <c r="M49" s="251">
        <v>0</v>
      </c>
      <c r="N49" s="251">
        <v>0</v>
      </c>
      <c r="O49" s="251">
        <v>0</v>
      </c>
      <c r="P49" s="251">
        <v>0</v>
      </c>
      <c r="Q49" s="251">
        <v>0</v>
      </c>
      <c r="R49" s="251">
        <v>0</v>
      </c>
      <c r="S49" s="251">
        <v>0</v>
      </c>
      <c r="T49" s="251">
        <v>0</v>
      </c>
      <c r="U49" s="251">
        <v>0</v>
      </c>
      <c r="V49" s="251">
        <v>0</v>
      </c>
      <c r="W49" s="251">
        <v>0</v>
      </c>
      <c r="X49" s="251">
        <v>0</v>
      </c>
      <c r="Y49" s="251">
        <v>0</v>
      </c>
      <c r="Z49" s="251">
        <v>0</v>
      </c>
      <c r="AA49" s="251">
        <v>0</v>
      </c>
      <c r="AB49" s="251">
        <v>0</v>
      </c>
      <c r="AC49" s="251">
        <v>0</v>
      </c>
      <c r="AD49" s="251">
        <v>0</v>
      </c>
      <c r="AE49" s="251">
        <v>0</v>
      </c>
      <c r="AF49" s="251">
        <v>100</v>
      </c>
      <c r="AG49" s="251">
        <v>103</v>
      </c>
      <c r="AH49" s="251">
        <v>110</v>
      </c>
      <c r="AI49" s="251">
        <v>143</v>
      </c>
      <c r="AJ49" s="251">
        <v>164</v>
      </c>
      <c r="AK49" s="251">
        <v>169</v>
      </c>
      <c r="AL49" s="251">
        <v>177</v>
      </c>
      <c r="AM49" s="251">
        <v>188</v>
      </c>
      <c r="AN49" s="251">
        <v>212</v>
      </c>
      <c r="AO49" s="251">
        <v>227</v>
      </c>
      <c r="AP49" s="251">
        <v>228</v>
      </c>
      <c r="AQ49" s="251">
        <v>228</v>
      </c>
      <c r="AR49" s="251">
        <v>233</v>
      </c>
      <c r="AS49" s="251">
        <v>240</v>
      </c>
      <c r="AT49" s="251">
        <v>247</v>
      </c>
      <c r="AU49" s="251">
        <v>257</v>
      </c>
      <c r="AV49" s="251">
        <v>265</v>
      </c>
      <c r="AW49" s="251">
        <v>273</v>
      </c>
      <c r="AX49" s="251">
        <v>289</v>
      </c>
      <c r="AY49" s="251">
        <v>308</v>
      </c>
      <c r="AZ49" s="251">
        <v>328</v>
      </c>
      <c r="BA49" s="251">
        <v>339</v>
      </c>
      <c r="BB49" s="251">
        <v>338</v>
      </c>
      <c r="BC49" s="251">
        <v>337</v>
      </c>
      <c r="BD49" s="251">
        <v>336</v>
      </c>
      <c r="BE49" s="251">
        <v>326</v>
      </c>
      <c r="BF49" s="251">
        <v>289</v>
      </c>
      <c r="BG49" s="251">
        <v>274</v>
      </c>
      <c r="BH49" s="251">
        <v>260</v>
      </c>
      <c r="BI49" s="251">
        <v>246</v>
      </c>
      <c r="BJ49" s="251">
        <v>234</v>
      </c>
      <c r="BK49" s="251">
        <v>221</v>
      </c>
      <c r="BL49" s="251">
        <v>210</v>
      </c>
      <c r="BM49" s="251">
        <v>200</v>
      </c>
      <c r="BN49" s="251">
        <v>191</v>
      </c>
      <c r="BO49" s="251">
        <v>184</v>
      </c>
      <c r="BP49" s="251">
        <v>177</v>
      </c>
      <c r="BQ49" s="251">
        <v>167</v>
      </c>
      <c r="BR49" s="251">
        <v>134</v>
      </c>
      <c r="BS49" s="251">
        <v>75</v>
      </c>
      <c r="BT49" s="251">
        <v>25</v>
      </c>
      <c r="BU49" s="251">
        <v>3</v>
      </c>
      <c r="BV49" s="251">
        <v>0</v>
      </c>
      <c r="BW49" s="251">
        <v>0</v>
      </c>
      <c r="BX49" s="251">
        <v>0</v>
      </c>
      <c r="BY49" s="251">
        <v>0</v>
      </c>
      <c r="BZ49" s="251">
        <v>0</v>
      </c>
      <c r="CA49" s="251">
        <v>0</v>
      </c>
      <c r="CB49" s="251">
        <v>0</v>
      </c>
      <c r="CC49" s="251">
        <v>0</v>
      </c>
      <c r="CD49" s="251">
        <v>0</v>
      </c>
      <c r="CE49" s="251">
        <v>0</v>
      </c>
      <c r="CF49" s="251">
        <v>0</v>
      </c>
      <c r="CG49" s="251">
        <v>0</v>
      </c>
      <c r="CH49" s="252">
        <v>0</v>
      </c>
    </row>
    <row r="50" spans="1:86" x14ac:dyDescent="0.35">
      <c r="B50" s="243" t="s">
        <v>176</v>
      </c>
      <c r="D50" s="251">
        <v>0</v>
      </c>
      <c r="E50" s="251">
        <v>0</v>
      </c>
      <c r="F50" s="251">
        <v>0</v>
      </c>
      <c r="G50" s="251">
        <v>0</v>
      </c>
      <c r="H50" s="251">
        <v>0</v>
      </c>
      <c r="I50" s="251">
        <v>0</v>
      </c>
      <c r="J50" s="251">
        <v>0</v>
      </c>
      <c r="K50" s="251">
        <v>0</v>
      </c>
      <c r="L50" s="251">
        <v>0</v>
      </c>
      <c r="M50" s="251">
        <v>0</v>
      </c>
      <c r="N50" s="251">
        <v>0</v>
      </c>
      <c r="O50" s="251">
        <v>0</v>
      </c>
      <c r="P50" s="251">
        <v>0</v>
      </c>
      <c r="Q50" s="251">
        <v>0</v>
      </c>
      <c r="R50" s="251">
        <v>0</v>
      </c>
      <c r="S50" s="251">
        <v>0</v>
      </c>
      <c r="T50" s="251">
        <v>0</v>
      </c>
      <c r="U50" s="251">
        <v>0</v>
      </c>
      <c r="V50" s="251">
        <v>0</v>
      </c>
      <c r="W50" s="251">
        <v>0</v>
      </c>
      <c r="X50" s="251">
        <v>0</v>
      </c>
      <c r="Y50" s="251">
        <v>0</v>
      </c>
      <c r="Z50" s="251">
        <v>0</v>
      </c>
      <c r="AA50" s="251">
        <v>0</v>
      </c>
      <c r="AB50" s="251">
        <v>0</v>
      </c>
      <c r="AC50" s="251">
        <v>0</v>
      </c>
      <c r="AD50" s="251">
        <v>0</v>
      </c>
      <c r="AE50" s="251">
        <v>0</v>
      </c>
      <c r="AF50" s="251">
        <v>0</v>
      </c>
      <c r="AG50" s="251">
        <v>0</v>
      </c>
      <c r="AH50" s="251">
        <v>0</v>
      </c>
      <c r="AI50" s="251">
        <v>0</v>
      </c>
      <c r="AJ50" s="251">
        <v>0</v>
      </c>
      <c r="AK50" s="251">
        <v>0</v>
      </c>
      <c r="AL50" s="251">
        <v>0</v>
      </c>
      <c r="AM50" s="251">
        <v>0</v>
      </c>
      <c r="AN50" s="251">
        <v>0</v>
      </c>
      <c r="AO50" s="251">
        <v>0</v>
      </c>
      <c r="AP50" s="251">
        <v>0</v>
      </c>
      <c r="AQ50" s="251">
        <v>0</v>
      </c>
      <c r="AR50" s="251">
        <v>0</v>
      </c>
      <c r="AS50" s="251">
        <v>0</v>
      </c>
      <c r="AT50" s="251">
        <v>0</v>
      </c>
      <c r="AU50" s="251">
        <v>0</v>
      </c>
      <c r="AV50" s="251">
        <v>0</v>
      </c>
      <c r="AW50" s="251">
        <v>0</v>
      </c>
      <c r="AX50" s="251">
        <v>0</v>
      </c>
      <c r="AY50" s="251">
        <v>0</v>
      </c>
      <c r="AZ50" s="251">
        <v>0</v>
      </c>
      <c r="BA50" s="251">
        <v>0</v>
      </c>
      <c r="BB50" s="251">
        <v>0</v>
      </c>
      <c r="BC50" s="251">
        <v>0</v>
      </c>
      <c r="BD50" s="251">
        <v>80</v>
      </c>
      <c r="BE50" s="251">
        <v>82</v>
      </c>
      <c r="BF50" s="251">
        <v>86</v>
      </c>
      <c r="BG50" s="251">
        <v>104</v>
      </c>
      <c r="BH50" s="251">
        <v>137</v>
      </c>
      <c r="BI50" s="251">
        <v>154</v>
      </c>
      <c r="BJ50" s="251">
        <v>154</v>
      </c>
      <c r="BK50" s="251">
        <v>193</v>
      </c>
      <c r="BL50" s="251">
        <v>245</v>
      </c>
      <c r="BM50" s="251">
        <v>250</v>
      </c>
      <c r="BN50" s="251">
        <v>269</v>
      </c>
      <c r="BO50" s="251">
        <v>266</v>
      </c>
      <c r="BP50" s="251">
        <v>275</v>
      </c>
      <c r="BQ50" s="251">
        <v>271</v>
      </c>
      <c r="BR50" s="251">
        <v>264</v>
      </c>
      <c r="BS50" s="251">
        <v>264</v>
      </c>
      <c r="BT50" s="251">
        <v>270</v>
      </c>
      <c r="BU50" s="251">
        <v>271</v>
      </c>
      <c r="BV50" s="251">
        <v>270</v>
      </c>
      <c r="BW50" s="251">
        <v>263</v>
      </c>
      <c r="BX50" s="251">
        <v>251</v>
      </c>
      <c r="BY50" s="251">
        <v>256</v>
      </c>
      <c r="BZ50" s="251">
        <v>251</v>
      </c>
      <c r="CA50" s="251">
        <v>255</v>
      </c>
      <c r="CB50" s="251">
        <v>258</v>
      </c>
      <c r="CC50" s="251">
        <v>258</v>
      </c>
      <c r="CD50" s="251">
        <v>260</v>
      </c>
      <c r="CE50" s="251">
        <v>261</v>
      </c>
      <c r="CF50" s="251">
        <v>263</v>
      </c>
      <c r="CG50" s="251">
        <v>265</v>
      </c>
      <c r="CH50" s="252">
        <v>266</v>
      </c>
    </row>
    <row r="51" spans="1:86" s="290" customFormat="1" x14ac:dyDescent="0.35">
      <c r="A51" s="289"/>
      <c r="B51" s="243" t="s">
        <v>431</v>
      </c>
      <c r="D51" s="251">
        <v>0</v>
      </c>
      <c r="E51" s="251">
        <v>0</v>
      </c>
      <c r="F51" s="251">
        <v>0</v>
      </c>
      <c r="G51" s="251">
        <v>0</v>
      </c>
      <c r="H51" s="251">
        <v>0</v>
      </c>
      <c r="I51" s="251">
        <v>0</v>
      </c>
      <c r="J51" s="251">
        <v>0</v>
      </c>
      <c r="K51" s="251">
        <v>0</v>
      </c>
      <c r="L51" s="251">
        <v>0</v>
      </c>
      <c r="M51" s="251">
        <v>0</v>
      </c>
      <c r="N51" s="251">
        <v>0</v>
      </c>
      <c r="O51" s="251">
        <v>0</v>
      </c>
      <c r="P51" s="251">
        <v>0</v>
      </c>
      <c r="Q51" s="251">
        <v>0</v>
      </c>
      <c r="R51" s="251">
        <v>0</v>
      </c>
      <c r="S51" s="251">
        <v>0</v>
      </c>
      <c r="T51" s="251">
        <v>0</v>
      </c>
      <c r="U51" s="251">
        <v>0</v>
      </c>
      <c r="V51" s="251">
        <v>0</v>
      </c>
      <c r="W51" s="251">
        <v>0</v>
      </c>
      <c r="X51" s="251">
        <v>0</v>
      </c>
      <c r="Y51" s="251">
        <v>0</v>
      </c>
      <c r="Z51" s="251">
        <v>0</v>
      </c>
      <c r="AA51" s="251">
        <v>0</v>
      </c>
      <c r="AB51" s="251">
        <v>0</v>
      </c>
      <c r="AC51" s="251">
        <v>0</v>
      </c>
      <c r="AD51" s="251">
        <v>0</v>
      </c>
      <c r="AE51" s="251">
        <v>0</v>
      </c>
      <c r="AF51" s="251">
        <v>572</v>
      </c>
      <c r="AG51" s="251">
        <v>552</v>
      </c>
      <c r="AH51" s="251">
        <v>503</v>
      </c>
      <c r="AI51" s="251">
        <v>461</v>
      </c>
      <c r="AJ51" s="251">
        <v>823</v>
      </c>
      <c r="AK51" s="251">
        <v>901</v>
      </c>
      <c r="AL51" s="251">
        <v>978</v>
      </c>
      <c r="AM51" s="251">
        <v>925</v>
      </c>
      <c r="AN51" s="251">
        <v>913</v>
      </c>
      <c r="AO51" s="251">
        <v>886</v>
      </c>
      <c r="AP51" s="251">
        <v>924</v>
      </c>
      <c r="AQ51" s="251">
        <v>716</v>
      </c>
      <c r="AR51" s="251">
        <v>546</v>
      </c>
      <c r="AS51" s="251">
        <v>319</v>
      </c>
      <c r="AT51" s="251">
        <v>328</v>
      </c>
      <c r="AU51" s="251">
        <v>603</v>
      </c>
      <c r="AV51" s="251">
        <v>660</v>
      </c>
      <c r="AW51" s="251">
        <v>609</v>
      </c>
      <c r="AX51" s="251">
        <v>487</v>
      </c>
      <c r="AY51" s="251">
        <v>395</v>
      </c>
      <c r="AZ51" s="251">
        <v>0</v>
      </c>
      <c r="BA51" s="251">
        <v>0</v>
      </c>
      <c r="BB51" s="251">
        <v>0</v>
      </c>
      <c r="BC51" s="251">
        <v>0</v>
      </c>
      <c r="BD51" s="251">
        <v>0</v>
      </c>
      <c r="BE51" s="251">
        <v>0</v>
      </c>
      <c r="BF51" s="251">
        <v>0</v>
      </c>
      <c r="BG51" s="251">
        <v>0</v>
      </c>
      <c r="BH51" s="251">
        <v>0</v>
      </c>
      <c r="BI51" s="251">
        <v>0</v>
      </c>
      <c r="BJ51" s="251">
        <v>0</v>
      </c>
      <c r="BK51" s="251">
        <v>0</v>
      </c>
      <c r="BL51" s="251">
        <v>0</v>
      </c>
      <c r="BM51" s="251">
        <v>0</v>
      </c>
      <c r="BN51" s="251">
        <v>0</v>
      </c>
      <c r="BO51" s="251">
        <v>0</v>
      </c>
      <c r="BP51" s="251">
        <v>0</v>
      </c>
      <c r="BQ51" s="251">
        <v>0</v>
      </c>
      <c r="BR51" s="251">
        <v>0</v>
      </c>
      <c r="BS51" s="251">
        <v>0</v>
      </c>
      <c r="BT51" s="251">
        <v>0</v>
      </c>
      <c r="BU51" s="251">
        <v>0</v>
      </c>
      <c r="BV51" s="251">
        <v>0</v>
      </c>
      <c r="BW51" s="251">
        <v>0</v>
      </c>
      <c r="BX51" s="251">
        <v>0</v>
      </c>
      <c r="BY51" s="251">
        <v>0</v>
      </c>
      <c r="BZ51" s="251">
        <v>0</v>
      </c>
      <c r="CA51" s="251">
        <v>0</v>
      </c>
      <c r="CB51" s="251">
        <v>0</v>
      </c>
      <c r="CC51" s="251">
        <v>0</v>
      </c>
      <c r="CD51" s="251">
        <v>0</v>
      </c>
      <c r="CE51" s="251">
        <v>0</v>
      </c>
      <c r="CF51" s="251">
        <v>0</v>
      </c>
      <c r="CG51" s="251">
        <v>0</v>
      </c>
      <c r="CH51" s="252">
        <v>0</v>
      </c>
    </row>
    <row r="52" spans="1:86" s="290" customFormat="1" x14ac:dyDescent="0.35">
      <c r="A52" s="289"/>
      <c r="B52" s="243" t="s">
        <v>528</v>
      </c>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v>2</v>
      </c>
      <c r="BR52" s="251">
        <v>13</v>
      </c>
      <c r="BS52" s="251">
        <v>130</v>
      </c>
      <c r="BT52" s="251">
        <v>373</v>
      </c>
      <c r="BU52" s="251">
        <v>627</v>
      </c>
      <c r="BV52" s="251">
        <v>1282</v>
      </c>
      <c r="BW52" s="251">
        <v>2130</v>
      </c>
      <c r="BX52" s="251">
        <v>3939</v>
      </c>
      <c r="BY52" s="251">
        <v>4051</v>
      </c>
      <c r="BZ52" s="251">
        <v>4232</v>
      </c>
      <c r="CA52" s="251">
        <v>4710</v>
      </c>
      <c r="CB52" s="251">
        <v>5480</v>
      </c>
      <c r="CC52" s="251">
        <v>6493</v>
      </c>
      <c r="CD52" s="251">
        <v>6918</v>
      </c>
      <c r="CE52" s="251">
        <v>6888</v>
      </c>
      <c r="CF52" s="251">
        <v>6877</v>
      </c>
      <c r="CG52" s="251">
        <v>6919</v>
      </c>
      <c r="CH52" s="252">
        <v>6989</v>
      </c>
    </row>
    <row r="53" spans="1:86" ht="26.25" customHeight="1" x14ac:dyDescent="0.35">
      <c r="B53" s="265" t="s">
        <v>529</v>
      </c>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2"/>
    </row>
    <row r="54" spans="1:86" x14ac:dyDescent="0.35">
      <c r="B54" s="243" t="s">
        <v>376</v>
      </c>
      <c r="D54" s="251">
        <v>0</v>
      </c>
      <c r="E54" s="251">
        <v>0</v>
      </c>
      <c r="F54" s="251">
        <v>0</v>
      </c>
      <c r="G54" s="251">
        <v>0</v>
      </c>
      <c r="H54" s="251">
        <v>0</v>
      </c>
      <c r="I54" s="251">
        <v>0</v>
      </c>
      <c r="J54" s="251">
        <v>0</v>
      </c>
      <c r="K54" s="251">
        <v>0</v>
      </c>
      <c r="L54" s="251">
        <v>0</v>
      </c>
      <c r="M54" s="251">
        <v>0</v>
      </c>
      <c r="N54" s="251">
        <v>0</v>
      </c>
      <c r="O54" s="251">
        <v>0</v>
      </c>
      <c r="P54" s="251">
        <v>0</v>
      </c>
      <c r="Q54" s="251">
        <v>0</v>
      </c>
      <c r="R54" s="251">
        <v>0</v>
      </c>
      <c r="S54" s="251">
        <v>0</v>
      </c>
      <c r="T54" s="251">
        <v>0</v>
      </c>
      <c r="U54" s="251">
        <v>0</v>
      </c>
      <c r="V54" s="251">
        <v>0</v>
      </c>
      <c r="W54" s="251">
        <v>0</v>
      </c>
      <c r="X54" s="251">
        <v>0</v>
      </c>
      <c r="Y54" s="251">
        <v>0</v>
      </c>
      <c r="Z54" s="251">
        <v>0</v>
      </c>
      <c r="AA54" s="251">
        <v>0</v>
      </c>
      <c r="AB54" s="251">
        <v>0</v>
      </c>
      <c r="AC54" s="251">
        <v>0</v>
      </c>
      <c r="AD54" s="251">
        <v>0</v>
      </c>
      <c r="AE54" s="251">
        <v>0</v>
      </c>
      <c r="AF54" s="251">
        <v>0</v>
      </c>
      <c r="AG54" s="251">
        <v>0</v>
      </c>
      <c r="AH54" s="251">
        <v>0</v>
      </c>
      <c r="AI54" s="251">
        <v>0</v>
      </c>
      <c r="AJ54" s="251">
        <v>0</v>
      </c>
      <c r="AK54" s="251">
        <v>0</v>
      </c>
      <c r="AL54" s="251">
        <v>0</v>
      </c>
      <c r="AM54" s="251">
        <v>0</v>
      </c>
      <c r="AN54" s="251">
        <v>0</v>
      </c>
      <c r="AO54" s="251">
        <v>0</v>
      </c>
      <c r="AP54" s="251">
        <v>0</v>
      </c>
      <c r="AQ54" s="251">
        <v>0</v>
      </c>
      <c r="AR54" s="251">
        <v>0</v>
      </c>
      <c r="AS54" s="251">
        <v>0</v>
      </c>
      <c r="AT54" s="251">
        <v>0</v>
      </c>
      <c r="AU54" s="251">
        <v>0</v>
      </c>
      <c r="AV54" s="251">
        <v>0</v>
      </c>
      <c r="AW54" s="251">
        <v>0</v>
      </c>
      <c r="AX54" s="251">
        <v>0</v>
      </c>
      <c r="AY54" s="251">
        <v>1268</v>
      </c>
      <c r="AZ54" s="251">
        <v>1298</v>
      </c>
      <c r="BA54" s="251">
        <v>1365</v>
      </c>
      <c r="BB54" s="251">
        <v>1404</v>
      </c>
      <c r="BC54" s="251">
        <v>1434</v>
      </c>
      <c r="BD54" s="251">
        <v>1464</v>
      </c>
      <c r="BE54" s="251">
        <v>1495</v>
      </c>
      <c r="BF54" s="251">
        <v>1510</v>
      </c>
      <c r="BG54" s="251">
        <v>1547</v>
      </c>
      <c r="BH54" s="251">
        <v>1589</v>
      </c>
      <c r="BI54" s="251">
        <v>1629</v>
      </c>
      <c r="BJ54" s="251">
        <v>1666</v>
      </c>
      <c r="BK54" s="251">
        <v>1700</v>
      </c>
      <c r="BL54" s="251">
        <v>1737</v>
      </c>
      <c r="BM54" s="251">
        <v>1776</v>
      </c>
      <c r="BN54" s="251">
        <v>1782</v>
      </c>
      <c r="BO54" s="251">
        <v>1756</v>
      </c>
      <c r="BP54" s="251">
        <v>1710</v>
      </c>
      <c r="BQ54" s="251">
        <v>1641</v>
      </c>
      <c r="BR54" s="251">
        <v>1617</v>
      </c>
      <c r="BS54" s="251">
        <v>1603</v>
      </c>
      <c r="BT54" s="251">
        <v>1594</v>
      </c>
      <c r="BU54" s="251">
        <v>1578</v>
      </c>
      <c r="BV54" s="251">
        <v>1570</v>
      </c>
      <c r="BW54" s="251">
        <v>1587</v>
      </c>
      <c r="BX54" s="251">
        <v>1382</v>
      </c>
      <c r="BY54" s="251">
        <v>1373</v>
      </c>
      <c r="BZ54" s="251">
        <v>1420</v>
      </c>
      <c r="CA54" s="251">
        <v>1518</v>
      </c>
      <c r="CB54" s="251">
        <v>1643</v>
      </c>
      <c r="CC54" s="251">
        <v>1769</v>
      </c>
      <c r="CD54" s="251">
        <v>1845</v>
      </c>
      <c r="CE54" s="251">
        <v>1890</v>
      </c>
      <c r="CF54" s="251">
        <v>1935</v>
      </c>
      <c r="CG54" s="251">
        <v>1983</v>
      </c>
      <c r="CH54" s="252">
        <v>2032</v>
      </c>
    </row>
    <row r="55" spans="1:86" x14ac:dyDescent="0.35">
      <c r="B55" s="254" t="s">
        <v>467</v>
      </c>
      <c r="D55" s="251">
        <v>0</v>
      </c>
      <c r="E55" s="251">
        <v>0</v>
      </c>
      <c r="F55" s="251">
        <v>0</v>
      </c>
      <c r="G55" s="251">
        <v>0</v>
      </c>
      <c r="H55" s="251">
        <v>0</v>
      </c>
      <c r="I55" s="251">
        <v>0</v>
      </c>
      <c r="J55" s="251">
        <v>0</v>
      </c>
      <c r="K55" s="251">
        <v>0</v>
      </c>
      <c r="L55" s="251">
        <v>0</v>
      </c>
      <c r="M55" s="251">
        <v>0</v>
      </c>
      <c r="N55" s="251">
        <v>0</v>
      </c>
      <c r="O55" s="251">
        <v>0</v>
      </c>
      <c r="P55" s="251">
        <v>0</v>
      </c>
      <c r="Q55" s="251">
        <v>0</v>
      </c>
      <c r="R55" s="251">
        <v>0</v>
      </c>
      <c r="S55" s="251">
        <v>0</v>
      </c>
      <c r="T55" s="251">
        <v>0</v>
      </c>
      <c r="U55" s="251">
        <v>0</v>
      </c>
      <c r="V55" s="251">
        <v>0</v>
      </c>
      <c r="W55" s="251">
        <v>0</v>
      </c>
      <c r="X55" s="251">
        <v>0</v>
      </c>
      <c r="Y55" s="251">
        <v>0</v>
      </c>
      <c r="Z55" s="251">
        <v>0</v>
      </c>
      <c r="AA55" s="251">
        <v>0</v>
      </c>
      <c r="AB55" s="251">
        <v>0</v>
      </c>
      <c r="AC55" s="251">
        <v>72</v>
      </c>
      <c r="AD55" s="251">
        <v>84</v>
      </c>
      <c r="AE55" s="251">
        <v>99</v>
      </c>
      <c r="AF55" s="251">
        <v>112</v>
      </c>
      <c r="AG55" s="251">
        <v>129</v>
      </c>
      <c r="AH55" s="251">
        <v>143</v>
      </c>
      <c r="AI55" s="251">
        <v>151</v>
      </c>
      <c r="AJ55" s="251">
        <v>179</v>
      </c>
      <c r="AK55" s="251">
        <v>203</v>
      </c>
      <c r="AL55" s="251">
        <v>230</v>
      </c>
      <c r="AM55" s="251">
        <v>269</v>
      </c>
      <c r="AN55" s="251">
        <v>317</v>
      </c>
      <c r="AO55" s="251">
        <v>359</v>
      </c>
      <c r="AP55" s="251">
        <v>394</v>
      </c>
      <c r="AQ55" s="251">
        <v>443</v>
      </c>
      <c r="AR55" s="251">
        <v>490</v>
      </c>
      <c r="AS55" s="251">
        <v>538</v>
      </c>
      <c r="AT55" s="251">
        <v>596</v>
      </c>
      <c r="AU55" s="251">
        <v>686</v>
      </c>
      <c r="AV55" s="251">
        <v>890</v>
      </c>
      <c r="AW55" s="251">
        <v>962</v>
      </c>
      <c r="AX55" s="251">
        <v>1046</v>
      </c>
      <c r="AY55" s="251">
        <v>1115</v>
      </c>
      <c r="AZ55" s="251">
        <v>1152</v>
      </c>
      <c r="BA55" s="251">
        <v>1207</v>
      </c>
      <c r="BB55" s="251">
        <v>1238</v>
      </c>
      <c r="BC55" s="251">
        <v>1256</v>
      </c>
      <c r="BD55" s="251">
        <v>1276</v>
      </c>
      <c r="BE55" s="251">
        <v>1296</v>
      </c>
      <c r="BF55" s="251">
        <v>1304</v>
      </c>
      <c r="BG55" s="251">
        <v>1343</v>
      </c>
      <c r="BH55" s="251">
        <v>1400</v>
      </c>
      <c r="BI55" s="251">
        <v>1445</v>
      </c>
      <c r="BJ55" s="251">
        <v>1489</v>
      </c>
      <c r="BK55" s="251">
        <v>1528</v>
      </c>
      <c r="BL55" s="251">
        <v>1568</v>
      </c>
      <c r="BM55" s="251">
        <v>1607</v>
      </c>
      <c r="BN55" s="251">
        <v>1619</v>
      </c>
      <c r="BO55" s="251">
        <v>1597</v>
      </c>
      <c r="BP55" s="251">
        <v>1553</v>
      </c>
      <c r="BQ55" s="251">
        <v>1490</v>
      </c>
      <c r="BR55" s="251">
        <v>1462</v>
      </c>
      <c r="BS55" s="251">
        <v>1459</v>
      </c>
      <c r="BT55" s="251">
        <v>1445</v>
      </c>
      <c r="BU55" s="251">
        <v>1435</v>
      </c>
      <c r="BV55" s="251">
        <v>1430</v>
      </c>
      <c r="BW55" s="251">
        <v>1435</v>
      </c>
      <c r="BX55" s="251">
        <v>1290</v>
      </c>
      <c r="BY55" s="251">
        <v>1277</v>
      </c>
      <c r="BZ55" s="251">
        <v>1303</v>
      </c>
      <c r="CA55" s="251">
        <v>1410</v>
      </c>
      <c r="CB55" s="251">
        <v>1536</v>
      </c>
      <c r="CC55" s="251">
        <v>1657</v>
      </c>
      <c r="CD55" s="251">
        <v>1728</v>
      </c>
      <c r="CE55" s="251">
        <v>1768</v>
      </c>
      <c r="CF55" s="251">
        <v>1809</v>
      </c>
      <c r="CG55" s="251">
        <v>1854</v>
      </c>
      <c r="CH55" s="252">
        <v>1900</v>
      </c>
    </row>
    <row r="56" spans="1:86" x14ac:dyDescent="0.35">
      <c r="B56" s="254" t="s">
        <v>468</v>
      </c>
      <c r="D56" s="251">
        <v>0</v>
      </c>
      <c r="E56" s="251">
        <v>0</v>
      </c>
      <c r="F56" s="251">
        <v>0</v>
      </c>
      <c r="G56" s="251">
        <v>0</v>
      </c>
      <c r="H56" s="251">
        <v>0</v>
      </c>
      <c r="I56" s="251">
        <v>0</v>
      </c>
      <c r="J56" s="251">
        <v>0</v>
      </c>
      <c r="K56" s="251">
        <v>0</v>
      </c>
      <c r="L56" s="251">
        <v>0</v>
      </c>
      <c r="M56" s="251">
        <v>0</v>
      </c>
      <c r="N56" s="251">
        <v>0</v>
      </c>
      <c r="O56" s="251">
        <v>0</v>
      </c>
      <c r="P56" s="251">
        <v>0</v>
      </c>
      <c r="Q56" s="251">
        <v>0</v>
      </c>
      <c r="R56" s="251">
        <v>0</v>
      </c>
      <c r="S56" s="251">
        <v>0</v>
      </c>
      <c r="T56" s="251">
        <v>0</v>
      </c>
      <c r="U56" s="251">
        <v>0</v>
      </c>
      <c r="V56" s="251">
        <v>0</v>
      </c>
      <c r="W56" s="251">
        <v>0</v>
      </c>
      <c r="X56" s="251">
        <v>0</v>
      </c>
      <c r="Y56" s="251">
        <v>0</v>
      </c>
      <c r="Z56" s="251">
        <v>0</v>
      </c>
      <c r="AA56" s="251">
        <v>0</v>
      </c>
      <c r="AB56" s="251">
        <v>0</v>
      </c>
      <c r="AC56" s="251">
        <v>0</v>
      </c>
      <c r="AD56" s="251">
        <v>0</v>
      </c>
      <c r="AE56" s="251">
        <v>0</v>
      </c>
      <c r="AF56" s="251">
        <v>0</v>
      </c>
      <c r="AG56" s="251">
        <v>0</v>
      </c>
      <c r="AH56" s="251">
        <v>0</v>
      </c>
      <c r="AI56" s="251">
        <v>0</v>
      </c>
      <c r="AJ56" s="251">
        <v>0</v>
      </c>
      <c r="AK56" s="251">
        <v>0</v>
      </c>
      <c r="AL56" s="251">
        <v>0</v>
      </c>
      <c r="AM56" s="251">
        <v>0</v>
      </c>
      <c r="AN56" s="251">
        <v>0</v>
      </c>
      <c r="AO56" s="251">
        <v>0</v>
      </c>
      <c r="AP56" s="251">
        <v>0</v>
      </c>
      <c r="AQ56" s="251">
        <v>0</v>
      </c>
      <c r="AR56" s="251">
        <v>0</v>
      </c>
      <c r="AS56" s="251">
        <v>0</v>
      </c>
      <c r="AT56" s="251">
        <v>0</v>
      </c>
      <c r="AU56" s="251">
        <v>0</v>
      </c>
      <c r="AV56" s="251">
        <v>0</v>
      </c>
      <c r="AW56" s="251">
        <v>0</v>
      </c>
      <c r="AX56" s="251">
        <v>0</v>
      </c>
      <c r="AY56" s="251">
        <v>153</v>
      </c>
      <c r="AZ56" s="251">
        <v>146</v>
      </c>
      <c r="BA56" s="251">
        <v>158</v>
      </c>
      <c r="BB56" s="251">
        <v>166</v>
      </c>
      <c r="BC56" s="251">
        <v>178</v>
      </c>
      <c r="BD56" s="251">
        <v>188</v>
      </c>
      <c r="BE56" s="251">
        <v>199</v>
      </c>
      <c r="BF56" s="251">
        <v>206</v>
      </c>
      <c r="BG56" s="251">
        <v>204</v>
      </c>
      <c r="BH56" s="251">
        <v>189</v>
      </c>
      <c r="BI56" s="251">
        <v>184</v>
      </c>
      <c r="BJ56" s="251">
        <v>177</v>
      </c>
      <c r="BK56" s="251">
        <v>172</v>
      </c>
      <c r="BL56" s="251">
        <v>169</v>
      </c>
      <c r="BM56" s="251">
        <v>169</v>
      </c>
      <c r="BN56" s="251">
        <v>163</v>
      </c>
      <c r="BO56" s="251">
        <v>160</v>
      </c>
      <c r="BP56" s="251">
        <v>158</v>
      </c>
      <c r="BQ56" s="251">
        <v>151</v>
      </c>
      <c r="BR56" s="251">
        <v>155</v>
      </c>
      <c r="BS56" s="251">
        <v>144</v>
      </c>
      <c r="BT56" s="251">
        <v>149</v>
      </c>
      <c r="BU56" s="251">
        <v>144</v>
      </c>
      <c r="BV56" s="251">
        <v>140</v>
      </c>
      <c r="BW56" s="251">
        <v>152</v>
      </c>
      <c r="BX56" s="251">
        <v>92</v>
      </c>
      <c r="BY56" s="251">
        <v>96</v>
      </c>
      <c r="BZ56" s="251">
        <v>117</v>
      </c>
      <c r="CA56" s="251">
        <v>108</v>
      </c>
      <c r="CB56" s="251">
        <v>107</v>
      </c>
      <c r="CC56" s="251">
        <v>111</v>
      </c>
      <c r="CD56" s="251">
        <v>117</v>
      </c>
      <c r="CE56" s="251">
        <v>122</v>
      </c>
      <c r="CF56" s="251">
        <v>125</v>
      </c>
      <c r="CG56" s="251">
        <v>129</v>
      </c>
      <c r="CH56" s="252">
        <v>132</v>
      </c>
    </row>
    <row r="57" spans="1:86" x14ac:dyDescent="0.35">
      <c r="B57" s="243" t="s">
        <v>377</v>
      </c>
      <c r="D57" s="251">
        <v>0</v>
      </c>
      <c r="E57" s="251">
        <v>0</v>
      </c>
      <c r="F57" s="251">
        <v>0</v>
      </c>
      <c r="G57" s="251">
        <v>0</v>
      </c>
      <c r="H57" s="251">
        <v>0</v>
      </c>
      <c r="I57" s="251">
        <v>0</v>
      </c>
      <c r="J57" s="251">
        <v>0</v>
      </c>
      <c r="K57" s="251">
        <v>0</v>
      </c>
      <c r="L57" s="251">
        <v>0</v>
      </c>
      <c r="M57" s="251">
        <v>0</v>
      </c>
      <c r="N57" s="251">
        <v>0</v>
      </c>
      <c r="O57" s="251">
        <v>0</v>
      </c>
      <c r="P57" s="251">
        <v>0</v>
      </c>
      <c r="Q57" s="251">
        <v>0</v>
      </c>
      <c r="R57" s="251">
        <v>0</v>
      </c>
      <c r="S57" s="251">
        <v>0</v>
      </c>
      <c r="T57" s="251">
        <v>0</v>
      </c>
      <c r="U57" s="251">
        <v>0</v>
      </c>
      <c r="V57" s="251">
        <v>0</v>
      </c>
      <c r="W57" s="251">
        <v>0</v>
      </c>
      <c r="X57" s="251">
        <v>0</v>
      </c>
      <c r="Y57" s="251">
        <v>0</v>
      </c>
      <c r="Z57" s="251">
        <v>0</v>
      </c>
      <c r="AA57" s="251">
        <v>0</v>
      </c>
      <c r="AB57" s="251">
        <v>0</v>
      </c>
      <c r="AC57" s="251">
        <v>0</v>
      </c>
      <c r="AD57" s="251">
        <v>0</v>
      </c>
      <c r="AE57" s="251">
        <v>0</v>
      </c>
      <c r="AF57" s="251">
        <v>0</v>
      </c>
      <c r="AG57" s="251">
        <v>0</v>
      </c>
      <c r="AH57" s="251">
        <v>63</v>
      </c>
      <c r="AI57" s="251">
        <v>55</v>
      </c>
      <c r="AJ57" s="251">
        <v>54</v>
      </c>
      <c r="AK57" s="251">
        <v>52</v>
      </c>
      <c r="AL57" s="251">
        <v>48</v>
      </c>
      <c r="AM57" s="251">
        <v>49</v>
      </c>
      <c r="AN57" s="251">
        <v>48</v>
      </c>
      <c r="AO57" s="251">
        <v>48</v>
      </c>
      <c r="AP57" s="251">
        <v>45</v>
      </c>
      <c r="AQ57" s="251">
        <v>45</v>
      </c>
      <c r="AR57" s="251">
        <v>48</v>
      </c>
      <c r="AS57" s="251">
        <v>53</v>
      </c>
      <c r="AT57" s="251">
        <v>45</v>
      </c>
      <c r="AU57" s="251">
        <v>50</v>
      </c>
      <c r="AV57" s="251">
        <v>54</v>
      </c>
      <c r="AW57" s="251">
        <v>55</v>
      </c>
      <c r="AX57" s="251">
        <v>51</v>
      </c>
      <c r="AY57" s="251">
        <v>51</v>
      </c>
      <c r="AZ57" s="251">
        <v>46</v>
      </c>
      <c r="BA57" s="251">
        <v>38</v>
      </c>
      <c r="BB57" s="251">
        <v>36</v>
      </c>
      <c r="BC57" s="251">
        <v>34</v>
      </c>
      <c r="BD57" s="251">
        <v>30</v>
      </c>
      <c r="BE57" s="251">
        <v>29</v>
      </c>
      <c r="BF57" s="251">
        <v>29</v>
      </c>
      <c r="BG57" s="251">
        <v>27</v>
      </c>
      <c r="BH57" s="251">
        <v>26</v>
      </c>
      <c r="BI57" s="251">
        <v>23</v>
      </c>
      <c r="BJ57" s="251">
        <v>21</v>
      </c>
      <c r="BK57" s="251">
        <v>19</v>
      </c>
      <c r="BL57" s="251">
        <v>14</v>
      </c>
      <c r="BM57" s="251">
        <v>11</v>
      </c>
      <c r="BN57" s="251">
        <v>8</v>
      </c>
      <c r="BO57" s="251">
        <v>6</v>
      </c>
      <c r="BP57" s="251">
        <v>5</v>
      </c>
      <c r="BQ57" s="251">
        <v>3</v>
      </c>
      <c r="BR57" s="251">
        <v>2</v>
      </c>
      <c r="BS57" s="251">
        <v>1</v>
      </c>
      <c r="BT57" s="251">
        <v>1</v>
      </c>
      <c r="BU57" s="251">
        <v>1</v>
      </c>
      <c r="BV57" s="251">
        <v>0</v>
      </c>
      <c r="BW57" s="251">
        <v>0</v>
      </c>
      <c r="BX57" s="251">
        <v>0</v>
      </c>
      <c r="BY57" s="251">
        <v>0</v>
      </c>
      <c r="BZ57" s="251">
        <v>0</v>
      </c>
      <c r="CA57" s="251">
        <v>0</v>
      </c>
      <c r="CB57" s="251">
        <v>0</v>
      </c>
      <c r="CC57" s="251">
        <v>0</v>
      </c>
      <c r="CD57" s="251">
        <v>0</v>
      </c>
      <c r="CE57" s="251">
        <v>0</v>
      </c>
      <c r="CF57" s="251">
        <v>0</v>
      </c>
      <c r="CG57" s="251">
        <v>0</v>
      </c>
      <c r="CH57" s="252">
        <v>0</v>
      </c>
    </row>
    <row r="58" spans="1:86" x14ac:dyDescent="0.35">
      <c r="B58" s="243" t="s">
        <v>379</v>
      </c>
      <c r="D58" s="251">
        <v>0</v>
      </c>
      <c r="E58" s="251">
        <v>0</v>
      </c>
      <c r="F58" s="251">
        <v>0</v>
      </c>
      <c r="G58" s="251">
        <v>0</v>
      </c>
      <c r="H58" s="251">
        <v>0</v>
      </c>
      <c r="I58" s="251">
        <v>0</v>
      </c>
      <c r="J58" s="251">
        <v>0</v>
      </c>
      <c r="K58" s="251">
        <v>0</v>
      </c>
      <c r="L58" s="251">
        <v>0</v>
      </c>
      <c r="M58" s="251">
        <v>0</v>
      </c>
      <c r="N58" s="251">
        <v>0</v>
      </c>
      <c r="O58" s="251">
        <v>0</v>
      </c>
      <c r="P58" s="251">
        <v>0</v>
      </c>
      <c r="Q58" s="251">
        <v>0</v>
      </c>
      <c r="R58" s="251">
        <v>0</v>
      </c>
      <c r="S58" s="251">
        <v>0</v>
      </c>
      <c r="T58" s="251">
        <v>0</v>
      </c>
      <c r="U58" s="251">
        <v>0</v>
      </c>
      <c r="V58" s="251">
        <v>0</v>
      </c>
      <c r="W58" s="251">
        <v>0</v>
      </c>
      <c r="X58" s="251">
        <v>0</v>
      </c>
      <c r="Y58" s="251">
        <v>0</v>
      </c>
      <c r="Z58" s="251">
        <v>0</v>
      </c>
      <c r="AA58" s="251">
        <v>0</v>
      </c>
      <c r="AB58" s="251">
        <v>0</v>
      </c>
      <c r="AC58" s="251">
        <v>0</v>
      </c>
      <c r="AD58" s="251">
        <v>0</v>
      </c>
      <c r="AE58" s="251">
        <v>0</v>
      </c>
      <c r="AF58" s="251">
        <v>0</v>
      </c>
      <c r="AG58" s="251">
        <v>0</v>
      </c>
      <c r="AH58" s="251">
        <v>0</v>
      </c>
      <c r="AI58" s="251">
        <v>0</v>
      </c>
      <c r="AJ58" s="251">
        <v>0</v>
      </c>
      <c r="AK58" s="251">
        <v>0</v>
      </c>
      <c r="AL58" s="251">
        <v>0</v>
      </c>
      <c r="AM58" s="251">
        <v>0</v>
      </c>
      <c r="AN58" s="251">
        <v>0</v>
      </c>
      <c r="AO58" s="251">
        <v>0</v>
      </c>
      <c r="AP58" s="251">
        <v>0</v>
      </c>
      <c r="AQ58" s="251">
        <v>0</v>
      </c>
      <c r="AR58" s="251">
        <v>0</v>
      </c>
      <c r="AS58" s="251">
        <v>0</v>
      </c>
      <c r="AT58" s="251">
        <v>0</v>
      </c>
      <c r="AU58" s="251">
        <v>0</v>
      </c>
      <c r="AV58" s="251">
        <v>0</v>
      </c>
      <c r="AW58" s="251">
        <v>0</v>
      </c>
      <c r="AX58" s="251">
        <v>0</v>
      </c>
      <c r="AY58" s="251">
        <v>0</v>
      </c>
      <c r="AZ58" s="251">
        <v>0</v>
      </c>
      <c r="BA58" s="251">
        <v>0</v>
      </c>
      <c r="BB58" s="251">
        <v>0</v>
      </c>
      <c r="BC58" s="251">
        <v>0</v>
      </c>
      <c r="BD58" s="251">
        <v>0</v>
      </c>
      <c r="BE58" s="251">
        <v>0</v>
      </c>
      <c r="BF58" s="251">
        <v>0</v>
      </c>
      <c r="BG58" s="251">
        <v>178</v>
      </c>
      <c r="BH58" s="251">
        <v>235</v>
      </c>
      <c r="BI58" s="251">
        <v>279</v>
      </c>
      <c r="BJ58" s="251">
        <v>319</v>
      </c>
      <c r="BK58" s="251">
        <v>356</v>
      </c>
      <c r="BL58" s="251">
        <v>388</v>
      </c>
      <c r="BM58" s="251">
        <v>411</v>
      </c>
      <c r="BN58" s="251">
        <v>420</v>
      </c>
      <c r="BO58" s="251">
        <v>417</v>
      </c>
      <c r="BP58" s="251">
        <v>405</v>
      </c>
      <c r="BQ58" s="251">
        <v>396</v>
      </c>
      <c r="BR58" s="251">
        <v>378</v>
      </c>
      <c r="BS58" s="251">
        <v>378</v>
      </c>
      <c r="BT58" s="251">
        <v>365</v>
      </c>
      <c r="BU58" s="251">
        <v>361</v>
      </c>
      <c r="BV58" s="251">
        <v>325</v>
      </c>
      <c r="BW58" s="251">
        <v>304</v>
      </c>
      <c r="BX58" s="251">
        <v>282</v>
      </c>
      <c r="BY58" s="251">
        <v>276</v>
      </c>
      <c r="BZ58" s="251">
        <v>279</v>
      </c>
      <c r="CA58" s="251">
        <v>284</v>
      </c>
      <c r="CB58" s="251">
        <v>296</v>
      </c>
      <c r="CC58" s="251">
        <v>306</v>
      </c>
      <c r="CD58" s="251">
        <v>302</v>
      </c>
      <c r="CE58" s="251">
        <v>288</v>
      </c>
      <c r="CF58" s="251">
        <v>284</v>
      </c>
      <c r="CG58" s="251">
        <v>288</v>
      </c>
      <c r="CH58" s="252">
        <v>289</v>
      </c>
    </row>
    <row r="59" spans="1:86" x14ac:dyDescent="0.35">
      <c r="B59" s="254" t="s">
        <v>467</v>
      </c>
      <c r="D59" s="251">
        <v>0</v>
      </c>
      <c r="E59" s="251">
        <v>0</v>
      </c>
      <c r="F59" s="251">
        <v>0</v>
      </c>
      <c r="G59" s="251">
        <v>0</v>
      </c>
      <c r="H59" s="251">
        <v>0</v>
      </c>
      <c r="I59" s="251">
        <v>0</v>
      </c>
      <c r="J59" s="251">
        <v>0</v>
      </c>
      <c r="K59" s="251">
        <v>0</v>
      </c>
      <c r="L59" s="251">
        <v>0</v>
      </c>
      <c r="M59" s="251">
        <v>0</v>
      </c>
      <c r="N59" s="251">
        <v>0</v>
      </c>
      <c r="O59" s="251">
        <v>0</v>
      </c>
      <c r="P59" s="251">
        <v>0</v>
      </c>
      <c r="Q59" s="251">
        <v>0</v>
      </c>
      <c r="R59" s="251">
        <v>0</v>
      </c>
      <c r="S59" s="251">
        <v>0</v>
      </c>
      <c r="T59" s="251">
        <v>0</v>
      </c>
      <c r="U59" s="251">
        <v>0</v>
      </c>
      <c r="V59" s="251">
        <v>0</v>
      </c>
      <c r="W59" s="251">
        <v>0</v>
      </c>
      <c r="X59" s="251">
        <v>0</v>
      </c>
      <c r="Y59" s="251">
        <v>0</v>
      </c>
      <c r="Z59" s="251">
        <v>0</v>
      </c>
      <c r="AA59" s="251">
        <v>0</v>
      </c>
      <c r="AB59" s="251">
        <v>0</v>
      </c>
      <c r="AC59" s="251">
        <v>0</v>
      </c>
      <c r="AD59" s="251">
        <v>0</v>
      </c>
      <c r="AE59" s="251">
        <v>0</v>
      </c>
      <c r="AF59" s="251">
        <v>0</v>
      </c>
      <c r="AG59" s="251">
        <v>0</v>
      </c>
      <c r="AH59" s="251">
        <v>0</v>
      </c>
      <c r="AI59" s="251">
        <v>0</v>
      </c>
      <c r="AJ59" s="251">
        <v>0</v>
      </c>
      <c r="AK59" s="251">
        <v>0</v>
      </c>
      <c r="AL59" s="251">
        <v>0</v>
      </c>
      <c r="AM59" s="251">
        <v>0</v>
      </c>
      <c r="AN59" s="251">
        <v>0</v>
      </c>
      <c r="AO59" s="251">
        <v>0</v>
      </c>
      <c r="AP59" s="251">
        <v>0</v>
      </c>
      <c r="AQ59" s="251">
        <v>0</v>
      </c>
      <c r="AR59" s="251">
        <v>0</v>
      </c>
      <c r="AS59" s="251">
        <v>0</v>
      </c>
      <c r="AT59" s="251">
        <v>0</v>
      </c>
      <c r="AU59" s="251">
        <v>0</v>
      </c>
      <c r="AV59" s="251">
        <v>0</v>
      </c>
      <c r="AW59" s="251">
        <v>0</v>
      </c>
      <c r="AX59" s="251">
        <v>0</v>
      </c>
      <c r="AY59" s="251">
        <v>0</v>
      </c>
      <c r="AZ59" s="251">
        <v>0</v>
      </c>
      <c r="BA59" s="251">
        <v>0</v>
      </c>
      <c r="BB59" s="251">
        <v>0</v>
      </c>
      <c r="BC59" s="251">
        <v>0</v>
      </c>
      <c r="BD59" s="251">
        <v>0</v>
      </c>
      <c r="BE59" s="251">
        <v>0</v>
      </c>
      <c r="BF59" s="251">
        <v>0</v>
      </c>
      <c r="BG59" s="251">
        <v>20</v>
      </c>
      <c r="BH59" s="251">
        <v>22</v>
      </c>
      <c r="BI59" s="251">
        <v>24</v>
      </c>
      <c r="BJ59" s="251">
        <v>26</v>
      </c>
      <c r="BK59" s="251">
        <v>28</v>
      </c>
      <c r="BL59" s="251">
        <v>30</v>
      </c>
      <c r="BM59" s="251">
        <v>31</v>
      </c>
      <c r="BN59" s="251">
        <v>30</v>
      </c>
      <c r="BO59" s="251">
        <v>26</v>
      </c>
      <c r="BP59" s="251">
        <v>22</v>
      </c>
      <c r="BQ59" s="251">
        <v>22</v>
      </c>
      <c r="BR59" s="251">
        <v>20</v>
      </c>
      <c r="BS59" s="251">
        <v>19</v>
      </c>
      <c r="BT59" s="251">
        <v>18</v>
      </c>
      <c r="BU59" s="251">
        <v>17</v>
      </c>
      <c r="BV59" s="251">
        <v>12</v>
      </c>
      <c r="BW59" s="251">
        <v>11</v>
      </c>
      <c r="BX59" s="251">
        <v>11</v>
      </c>
      <c r="BY59" s="251">
        <v>11</v>
      </c>
      <c r="BZ59" s="251">
        <v>10</v>
      </c>
      <c r="CA59" s="251">
        <v>10</v>
      </c>
      <c r="CB59" s="251">
        <v>10</v>
      </c>
      <c r="CC59" s="251">
        <v>10</v>
      </c>
      <c r="CD59" s="251">
        <v>11</v>
      </c>
      <c r="CE59" s="251">
        <v>11</v>
      </c>
      <c r="CF59" s="251">
        <v>11</v>
      </c>
      <c r="CG59" s="251">
        <v>12</v>
      </c>
      <c r="CH59" s="252">
        <v>12</v>
      </c>
    </row>
    <row r="60" spans="1:86" x14ac:dyDescent="0.35">
      <c r="B60" s="254" t="s">
        <v>468</v>
      </c>
      <c r="D60" s="251">
        <v>0</v>
      </c>
      <c r="E60" s="251">
        <v>0</v>
      </c>
      <c r="F60" s="251">
        <v>0</v>
      </c>
      <c r="G60" s="251">
        <v>0</v>
      </c>
      <c r="H60" s="251">
        <v>0</v>
      </c>
      <c r="I60" s="251">
        <v>0</v>
      </c>
      <c r="J60" s="251">
        <v>0</v>
      </c>
      <c r="K60" s="251">
        <v>0</v>
      </c>
      <c r="L60" s="251">
        <v>0</v>
      </c>
      <c r="M60" s="251">
        <v>0</v>
      </c>
      <c r="N60" s="251">
        <v>0</v>
      </c>
      <c r="O60" s="251">
        <v>0</v>
      </c>
      <c r="P60" s="251">
        <v>0</v>
      </c>
      <c r="Q60" s="251">
        <v>0</v>
      </c>
      <c r="R60" s="251">
        <v>0</v>
      </c>
      <c r="S60" s="251">
        <v>0</v>
      </c>
      <c r="T60" s="251">
        <v>0</v>
      </c>
      <c r="U60" s="251">
        <v>0</v>
      </c>
      <c r="V60" s="251">
        <v>0</v>
      </c>
      <c r="W60" s="251">
        <v>0</v>
      </c>
      <c r="X60" s="251">
        <v>0</v>
      </c>
      <c r="Y60" s="251">
        <v>0</v>
      </c>
      <c r="Z60" s="251">
        <v>0</v>
      </c>
      <c r="AA60" s="251">
        <v>0</v>
      </c>
      <c r="AB60" s="251">
        <v>0</v>
      </c>
      <c r="AC60" s="251">
        <v>0</v>
      </c>
      <c r="AD60" s="251">
        <v>0</v>
      </c>
      <c r="AE60" s="251">
        <v>0</v>
      </c>
      <c r="AF60" s="251">
        <v>0</v>
      </c>
      <c r="AG60" s="251">
        <v>0</v>
      </c>
      <c r="AH60" s="251">
        <v>0</v>
      </c>
      <c r="AI60" s="251">
        <v>0</v>
      </c>
      <c r="AJ60" s="251">
        <v>0</v>
      </c>
      <c r="AK60" s="251">
        <v>0</v>
      </c>
      <c r="AL60" s="251">
        <v>0</v>
      </c>
      <c r="AM60" s="251">
        <v>0</v>
      </c>
      <c r="AN60" s="251">
        <v>0</v>
      </c>
      <c r="AO60" s="251">
        <v>0</v>
      </c>
      <c r="AP60" s="251">
        <v>0</v>
      </c>
      <c r="AQ60" s="251">
        <v>0</v>
      </c>
      <c r="AR60" s="251">
        <v>0</v>
      </c>
      <c r="AS60" s="251">
        <v>0</v>
      </c>
      <c r="AT60" s="251">
        <v>0</v>
      </c>
      <c r="AU60" s="251">
        <v>0</v>
      </c>
      <c r="AV60" s="251">
        <v>0</v>
      </c>
      <c r="AW60" s="251">
        <v>0</v>
      </c>
      <c r="AX60" s="251">
        <v>0</v>
      </c>
      <c r="AY60" s="251">
        <v>0</v>
      </c>
      <c r="AZ60" s="251">
        <v>0</v>
      </c>
      <c r="BA60" s="251">
        <v>0</v>
      </c>
      <c r="BB60" s="251">
        <v>0</v>
      </c>
      <c r="BC60" s="251">
        <v>0</v>
      </c>
      <c r="BD60" s="251">
        <v>0</v>
      </c>
      <c r="BE60" s="251">
        <v>0</v>
      </c>
      <c r="BF60" s="251">
        <v>0</v>
      </c>
      <c r="BG60" s="251">
        <v>158</v>
      </c>
      <c r="BH60" s="251">
        <v>213</v>
      </c>
      <c r="BI60" s="251">
        <v>255</v>
      </c>
      <c r="BJ60" s="251">
        <v>292</v>
      </c>
      <c r="BK60" s="251">
        <v>327</v>
      </c>
      <c r="BL60" s="251">
        <v>357</v>
      </c>
      <c r="BM60" s="251">
        <v>381</v>
      </c>
      <c r="BN60" s="251">
        <v>390</v>
      </c>
      <c r="BO60" s="251">
        <v>391</v>
      </c>
      <c r="BP60" s="251">
        <v>383</v>
      </c>
      <c r="BQ60" s="251">
        <v>374</v>
      </c>
      <c r="BR60" s="251">
        <v>358</v>
      </c>
      <c r="BS60" s="251">
        <v>359</v>
      </c>
      <c r="BT60" s="251">
        <v>347</v>
      </c>
      <c r="BU60" s="251">
        <v>344</v>
      </c>
      <c r="BV60" s="251">
        <v>313</v>
      </c>
      <c r="BW60" s="251">
        <v>293</v>
      </c>
      <c r="BX60" s="251">
        <v>271</v>
      </c>
      <c r="BY60" s="251">
        <v>265</v>
      </c>
      <c r="BZ60" s="251">
        <v>269</v>
      </c>
      <c r="CA60" s="251">
        <v>275</v>
      </c>
      <c r="CB60" s="251">
        <v>286</v>
      </c>
      <c r="CC60" s="251">
        <v>296</v>
      </c>
      <c r="CD60" s="251">
        <v>291</v>
      </c>
      <c r="CE60" s="251">
        <v>277</v>
      </c>
      <c r="CF60" s="251">
        <v>273</v>
      </c>
      <c r="CG60" s="251">
        <v>276</v>
      </c>
      <c r="CH60" s="252">
        <v>277</v>
      </c>
    </row>
    <row r="61" spans="1:86" ht="26.25" customHeight="1" x14ac:dyDescent="0.35">
      <c r="B61" s="243" t="s">
        <v>506</v>
      </c>
      <c r="D61" s="251">
        <v>0</v>
      </c>
      <c r="E61" s="251">
        <v>0</v>
      </c>
      <c r="F61" s="251">
        <v>0</v>
      </c>
      <c r="G61" s="251">
        <v>0</v>
      </c>
      <c r="H61" s="251">
        <v>0</v>
      </c>
      <c r="I61" s="251">
        <v>0</v>
      </c>
      <c r="J61" s="251">
        <v>0</v>
      </c>
      <c r="K61" s="251">
        <v>0</v>
      </c>
      <c r="L61" s="251">
        <v>0</v>
      </c>
      <c r="M61" s="251">
        <v>0</v>
      </c>
      <c r="N61" s="251">
        <v>0</v>
      </c>
      <c r="O61" s="251">
        <v>0</v>
      </c>
      <c r="P61" s="251">
        <v>0</v>
      </c>
      <c r="Q61" s="251">
        <v>0</v>
      </c>
      <c r="R61" s="251">
        <v>0</v>
      </c>
      <c r="S61" s="251">
        <v>0</v>
      </c>
      <c r="T61" s="251">
        <v>0</v>
      </c>
      <c r="U61" s="251">
        <v>0</v>
      </c>
      <c r="V61" s="251">
        <v>0</v>
      </c>
      <c r="W61" s="251">
        <v>0</v>
      </c>
      <c r="X61" s="251">
        <v>0</v>
      </c>
      <c r="Y61" s="251">
        <v>0</v>
      </c>
      <c r="Z61" s="251">
        <v>0</v>
      </c>
      <c r="AA61" s="251">
        <v>0</v>
      </c>
      <c r="AB61" s="251">
        <v>0</v>
      </c>
      <c r="AC61" s="251">
        <v>7720</v>
      </c>
      <c r="AD61" s="251">
        <v>8850</v>
      </c>
      <c r="AE61" s="251">
        <v>10</v>
      </c>
      <c r="AF61" s="251">
        <v>0</v>
      </c>
      <c r="AG61" s="251">
        <v>0</v>
      </c>
      <c r="AH61" s="251">
        <v>9600</v>
      </c>
      <c r="AI61" s="251">
        <v>9600</v>
      </c>
      <c r="AJ61" s="251">
        <v>9800</v>
      </c>
      <c r="AK61" s="251">
        <v>10100</v>
      </c>
      <c r="AL61" s="251">
        <v>10200</v>
      </c>
      <c r="AM61" s="251">
        <v>10300</v>
      </c>
      <c r="AN61" s="251">
        <v>10500</v>
      </c>
      <c r="AO61" s="251">
        <v>10500</v>
      </c>
      <c r="AP61" s="251">
        <v>10700</v>
      </c>
      <c r="AQ61" s="251">
        <v>10700</v>
      </c>
      <c r="AR61" s="251">
        <v>10900</v>
      </c>
      <c r="AS61" s="251">
        <v>11200</v>
      </c>
      <c r="AT61" s="251">
        <v>11236</v>
      </c>
      <c r="AU61" s="251">
        <v>11432</v>
      </c>
      <c r="AV61" s="251">
        <v>11511</v>
      </c>
      <c r="AW61" s="251">
        <v>12209</v>
      </c>
      <c r="AX61" s="251">
        <v>12331</v>
      </c>
      <c r="AY61" s="251">
        <v>12418</v>
      </c>
      <c r="AZ61" s="251">
        <v>12861</v>
      </c>
      <c r="BA61" s="251">
        <v>12326</v>
      </c>
      <c r="BB61" s="251">
        <v>12442</v>
      </c>
      <c r="BC61" s="251">
        <v>11818</v>
      </c>
      <c r="BD61" s="251">
        <v>11896</v>
      </c>
      <c r="BE61" s="251">
        <v>12014</v>
      </c>
      <c r="BF61" s="251">
        <v>12002</v>
      </c>
      <c r="BG61" s="251">
        <v>12232</v>
      </c>
      <c r="BH61" s="251">
        <v>12302</v>
      </c>
      <c r="BI61" s="251">
        <v>12387</v>
      </c>
      <c r="BJ61" s="251">
        <v>12586</v>
      </c>
      <c r="BK61" s="251">
        <v>12728</v>
      </c>
      <c r="BL61" s="251">
        <v>11754</v>
      </c>
      <c r="BM61" s="251">
        <v>12123</v>
      </c>
      <c r="BN61" s="251">
        <v>12239</v>
      </c>
      <c r="BO61" s="251">
        <v>12335</v>
      </c>
      <c r="BP61" s="251">
        <v>12346</v>
      </c>
      <c r="BQ61" s="251">
        <v>12245</v>
      </c>
      <c r="BR61" s="251">
        <v>12459</v>
      </c>
      <c r="BS61" s="251">
        <v>12757</v>
      </c>
      <c r="BT61" s="251">
        <v>12642</v>
      </c>
      <c r="BU61" s="251">
        <v>12605</v>
      </c>
      <c r="BV61" s="251">
        <v>12570</v>
      </c>
      <c r="BW61" s="251">
        <v>12405</v>
      </c>
      <c r="BX61" s="251">
        <v>12275</v>
      </c>
      <c r="BY61" s="251">
        <v>12410</v>
      </c>
      <c r="BZ61" s="251">
        <v>12588</v>
      </c>
      <c r="CA61" s="251">
        <v>12798</v>
      </c>
      <c r="CB61" s="251">
        <v>13029</v>
      </c>
      <c r="CC61" s="251">
        <v>13188</v>
      </c>
      <c r="CD61" s="251">
        <v>13095</v>
      </c>
      <c r="CE61" s="251">
        <v>12985</v>
      </c>
      <c r="CF61" s="251">
        <v>13143</v>
      </c>
      <c r="CG61" s="251">
        <v>13417</v>
      </c>
      <c r="CH61" s="252">
        <v>13696</v>
      </c>
    </row>
    <row r="62" spans="1:86" x14ac:dyDescent="0.35">
      <c r="B62" s="243" t="s">
        <v>26</v>
      </c>
      <c r="D62" s="251">
        <v>0</v>
      </c>
      <c r="E62" s="251">
        <v>0</v>
      </c>
      <c r="F62" s="251">
        <v>0</v>
      </c>
      <c r="G62" s="251">
        <v>0</v>
      </c>
      <c r="H62" s="251">
        <v>0</v>
      </c>
      <c r="I62" s="251">
        <v>0</v>
      </c>
      <c r="J62" s="251">
        <v>0</v>
      </c>
      <c r="K62" s="251">
        <v>0</v>
      </c>
      <c r="L62" s="251">
        <v>0</v>
      </c>
      <c r="M62" s="251">
        <v>0</v>
      </c>
      <c r="N62" s="251">
        <v>0</v>
      </c>
      <c r="O62" s="251">
        <v>0</v>
      </c>
      <c r="P62" s="251">
        <v>0</v>
      </c>
      <c r="Q62" s="251">
        <v>0</v>
      </c>
      <c r="R62" s="251">
        <v>0</v>
      </c>
      <c r="S62" s="251">
        <v>0</v>
      </c>
      <c r="T62" s="251">
        <v>0</v>
      </c>
      <c r="U62" s="251">
        <v>0</v>
      </c>
      <c r="V62" s="251">
        <v>0</v>
      </c>
      <c r="W62" s="251">
        <v>0</v>
      </c>
      <c r="X62" s="251">
        <v>0</v>
      </c>
      <c r="Y62" s="251">
        <v>0</v>
      </c>
      <c r="Z62" s="251">
        <v>0</v>
      </c>
      <c r="AA62" s="251">
        <v>0</v>
      </c>
      <c r="AB62" s="251">
        <v>0</v>
      </c>
      <c r="AC62" s="251">
        <v>0</v>
      </c>
      <c r="AD62" s="251">
        <v>0</v>
      </c>
      <c r="AE62" s="251">
        <v>0</v>
      </c>
      <c r="AF62" s="251">
        <v>0</v>
      </c>
      <c r="AG62" s="251">
        <v>0</v>
      </c>
      <c r="AH62" s="251">
        <v>0</v>
      </c>
      <c r="AI62" s="251">
        <v>0</v>
      </c>
      <c r="AJ62" s="251">
        <v>0</v>
      </c>
      <c r="AK62" s="251">
        <v>0</v>
      </c>
      <c r="AL62" s="251">
        <v>0</v>
      </c>
      <c r="AM62" s="251">
        <v>0</v>
      </c>
      <c r="AN62" s="251">
        <v>0</v>
      </c>
      <c r="AO62" s="251">
        <v>0</v>
      </c>
      <c r="AP62" s="251">
        <v>0</v>
      </c>
      <c r="AQ62" s="251">
        <v>0</v>
      </c>
      <c r="AR62" s="251">
        <v>3013</v>
      </c>
      <c r="AS62" s="251">
        <v>2979</v>
      </c>
      <c r="AT62" s="251">
        <v>3735</v>
      </c>
      <c r="AU62" s="251">
        <v>3159</v>
      </c>
      <c r="AV62" s="251">
        <v>2996</v>
      </c>
      <c r="AW62" s="251">
        <v>2838</v>
      </c>
      <c r="AX62" s="251">
        <v>2801</v>
      </c>
      <c r="AY62" s="251">
        <v>2769</v>
      </c>
      <c r="AZ62" s="251">
        <v>2692</v>
      </c>
      <c r="BA62" s="251">
        <v>2623</v>
      </c>
      <c r="BB62" s="251">
        <v>2567</v>
      </c>
      <c r="BC62" s="251">
        <v>2471</v>
      </c>
      <c r="BD62" s="251">
        <v>2387</v>
      </c>
      <c r="BE62" s="251">
        <v>2371</v>
      </c>
      <c r="BF62" s="251">
        <v>2357</v>
      </c>
      <c r="BG62" s="251">
        <v>2335</v>
      </c>
      <c r="BH62" s="251">
        <v>2442</v>
      </c>
      <c r="BI62" s="251">
        <v>2426</v>
      </c>
      <c r="BJ62" s="251">
        <v>2510</v>
      </c>
      <c r="BK62" s="251">
        <v>2535</v>
      </c>
      <c r="BL62" s="251">
        <v>2592</v>
      </c>
      <c r="BM62" s="251">
        <v>2631</v>
      </c>
      <c r="BN62" s="251">
        <v>2633</v>
      </c>
      <c r="BO62" s="251">
        <v>2620</v>
      </c>
      <c r="BP62" s="251">
        <v>2544</v>
      </c>
      <c r="BQ62" s="251">
        <v>0</v>
      </c>
      <c r="BR62" s="251">
        <v>0</v>
      </c>
      <c r="BS62" s="251">
        <v>0</v>
      </c>
      <c r="BT62" s="251">
        <v>0</v>
      </c>
      <c r="BU62" s="251">
        <v>0</v>
      </c>
      <c r="BV62" s="251">
        <v>0</v>
      </c>
      <c r="BW62" s="251">
        <v>0</v>
      </c>
      <c r="BX62" s="251">
        <v>0</v>
      </c>
      <c r="BY62" s="251">
        <v>0</v>
      </c>
      <c r="BZ62" s="251">
        <v>0</v>
      </c>
      <c r="CA62" s="251">
        <v>0</v>
      </c>
      <c r="CB62" s="251">
        <v>0</v>
      </c>
      <c r="CC62" s="251">
        <v>0</v>
      </c>
      <c r="CD62" s="251">
        <v>0</v>
      </c>
      <c r="CE62" s="251">
        <v>0</v>
      </c>
      <c r="CF62" s="251">
        <v>0</v>
      </c>
      <c r="CG62" s="251">
        <v>0</v>
      </c>
      <c r="CH62" s="252">
        <v>0</v>
      </c>
    </row>
    <row r="63" spans="1:86" x14ac:dyDescent="0.35">
      <c r="B63" s="243" t="s">
        <v>387</v>
      </c>
      <c r="D63" s="251">
        <v>0</v>
      </c>
      <c r="E63" s="251">
        <v>0</v>
      </c>
      <c r="F63" s="251">
        <v>0</v>
      </c>
      <c r="G63" s="251">
        <v>0</v>
      </c>
      <c r="H63" s="251">
        <v>0</v>
      </c>
      <c r="I63" s="251">
        <v>0</v>
      </c>
      <c r="J63" s="251">
        <v>0</v>
      </c>
      <c r="K63" s="251">
        <v>0</v>
      </c>
      <c r="L63" s="251">
        <v>0</v>
      </c>
      <c r="M63" s="251">
        <v>0</v>
      </c>
      <c r="N63" s="251">
        <v>0</v>
      </c>
      <c r="O63" s="251">
        <v>0</v>
      </c>
      <c r="P63" s="251">
        <v>0</v>
      </c>
      <c r="Q63" s="251">
        <v>0</v>
      </c>
      <c r="R63" s="251">
        <v>0</v>
      </c>
      <c r="S63" s="251">
        <v>0</v>
      </c>
      <c r="T63" s="251">
        <v>0</v>
      </c>
      <c r="U63" s="251">
        <v>0</v>
      </c>
      <c r="V63" s="251">
        <v>0</v>
      </c>
      <c r="W63" s="251">
        <v>0</v>
      </c>
      <c r="X63" s="251">
        <v>0</v>
      </c>
      <c r="Y63" s="251">
        <v>0</v>
      </c>
      <c r="Z63" s="251">
        <v>0</v>
      </c>
      <c r="AA63" s="251">
        <v>0</v>
      </c>
      <c r="AB63" s="251">
        <v>0</v>
      </c>
      <c r="AC63" s="251">
        <v>0</v>
      </c>
      <c r="AD63" s="251">
        <v>0</v>
      </c>
      <c r="AE63" s="251">
        <v>0</v>
      </c>
      <c r="AF63" s="251">
        <v>0</v>
      </c>
      <c r="AG63" s="251">
        <v>0</v>
      </c>
      <c r="AH63" s="251">
        <v>0</v>
      </c>
      <c r="AI63" s="251">
        <v>0</v>
      </c>
      <c r="AJ63" s="251">
        <v>0</v>
      </c>
      <c r="AK63" s="251">
        <v>0</v>
      </c>
      <c r="AL63" s="251">
        <v>0</v>
      </c>
      <c r="AM63" s="251">
        <v>0</v>
      </c>
      <c r="AN63" s="251">
        <v>0</v>
      </c>
      <c r="AO63" s="251">
        <v>0</v>
      </c>
      <c r="AP63" s="251">
        <v>0</v>
      </c>
      <c r="AQ63" s="251">
        <v>0</v>
      </c>
      <c r="AR63" s="251">
        <v>0</v>
      </c>
      <c r="AS63" s="251">
        <v>0</v>
      </c>
      <c r="AT63" s="251">
        <v>0</v>
      </c>
      <c r="AU63" s="251">
        <v>0</v>
      </c>
      <c r="AV63" s="251">
        <v>310</v>
      </c>
      <c r="AW63" s="251">
        <v>358</v>
      </c>
      <c r="AX63" s="251">
        <v>404</v>
      </c>
      <c r="AY63" s="251">
        <v>455</v>
      </c>
      <c r="AZ63" s="251">
        <v>505</v>
      </c>
      <c r="BA63" s="251">
        <v>556</v>
      </c>
      <c r="BB63" s="251">
        <v>597</v>
      </c>
      <c r="BC63" s="251">
        <v>635</v>
      </c>
      <c r="BD63" s="251">
        <v>677</v>
      </c>
      <c r="BE63" s="251">
        <v>719</v>
      </c>
      <c r="BF63" s="251">
        <v>741</v>
      </c>
      <c r="BG63" s="251">
        <v>784</v>
      </c>
      <c r="BH63" s="251">
        <v>826</v>
      </c>
      <c r="BI63" s="251">
        <v>864</v>
      </c>
      <c r="BJ63" s="251">
        <v>903</v>
      </c>
      <c r="BK63" s="251">
        <v>949</v>
      </c>
      <c r="BL63" s="251">
        <v>991</v>
      </c>
      <c r="BM63" s="251">
        <v>1031</v>
      </c>
      <c r="BN63" s="251">
        <v>1055</v>
      </c>
      <c r="BO63" s="251">
        <v>1066</v>
      </c>
      <c r="BP63" s="251">
        <v>1079</v>
      </c>
      <c r="BQ63" s="251">
        <v>1079</v>
      </c>
      <c r="BR63" s="251">
        <v>1072</v>
      </c>
      <c r="BS63" s="251">
        <v>1046</v>
      </c>
      <c r="BT63" s="251">
        <v>965</v>
      </c>
      <c r="BU63" s="251">
        <v>839</v>
      </c>
      <c r="BV63" s="251">
        <v>745</v>
      </c>
      <c r="BW63" s="251">
        <v>671</v>
      </c>
      <c r="BX63" s="251">
        <v>533</v>
      </c>
      <c r="BY63" s="251">
        <v>492</v>
      </c>
      <c r="BZ63" s="251">
        <v>452</v>
      </c>
      <c r="CA63" s="251">
        <v>411</v>
      </c>
      <c r="CB63" s="251">
        <v>375</v>
      </c>
      <c r="CC63" s="251">
        <v>342</v>
      </c>
      <c r="CD63" s="251">
        <v>312</v>
      </c>
      <c r="CE63" s="251">
        <v>282</v>
      </c>
      <c r="CF63" s="251">
        <v>246</v>
      </c>
      <c r="CG63" s="251">
        <v>200</v>
      </c>
      <c r="CH63" s="252">
        <v>173</v>
      </c>
    </row>
    <row r="64" spans="1:86" x14ac:dyDescent="0.35">
      <c r="B64" s="254" t="s">
        <v>467</v>
      </c>
      <c r="D64" s="251">
        <v>0</v>
      </c>
      <c r="E64" s="251">
        <v>0</v>
      </c>
      <c r="F64" s="251">
        <v>0</v>
      </c>
      <c r="G64" s="251">
        <v>0</v>
      </c>
      <c r="H64" s="251">
        <v>0</v>
      </c>
      <c r="I64" s="251">
        <v>0</v>
      </c>
      <c r="J64" s="251">
        <v>0</v>
      </c>
      <c r="K64" s="251">
        <v>0</v>
      </c>
      <c r="L64" s="251">
        <v>0</v>
      </c>
      <c r="M64" s="251">
        <v>0</v>
      </c>
      <c r="N64" s="251">
        <v>0</v>
      </c>
      <c r="O64" s="251">
        <v>0</v>
      </c>
      <c r="P64" s="251">
        <v>0</v>
      </c>
      <c r="Q64" s="251">
        <v>0</v>
      </c>
      <c r="R64" s="251">
        <v>0</v>
      </c>
      <c r="S64" s="251">
        <v>0</v>
      </c>
      <c r="T64" s="251">
        <v>0</v>
      </c>
      <c r="U64" s="251">
        <v>0</v>
      </c>
      <c r="V64" s="251">
        <v>0</v>
      </c>
      <c r="W64" s="251">
        <v>0</v>
      </c>
      <c r="X64" s="251">
        <v>0</v>
      </c>
      <c r="Y64" s="251">
        <v>0</v>
      </c>
      <c r="Z64" s="251">
        <v>0</v>
      </c>
      <c r="AA64" s="251">
        <v>0</v>
      </c>
      <c r="AB64" s="251">
        <v>0</v>
      </c>
      <c r="AC64" s="251">
        <v>0</v>
      </c>
      <c r="AD64" s="251">
        <v>0</v>
      </c>
      <c r="AE64" s="251">
        <v>0</v>
      </c>
      <c r="AF64" s="251">
        <v>0</v>
      </c>
      <c r="AG64" s="251">
        <v>0</v>
      </c>
      <c r="AH64" s="251">
        <v>0</v>
      </c>
      <c r="AI64" s="251">
        <v>0</v>
      </c>
      <c r="AJ64" s="251">
        <v>0</v>
      </c>
      <c r="AK64" s="251">
        <v>0</v>
      </c>
      <c r="AL64" s="251">
        <v>0</v>
      </c>
      <c r="AM64" s="251">
        <v>0</v>
      </c>
      <c r="AN64" s="251">
        <v>0</v>
      </c>
      <c r="AO64" s="251">
        <v>0</v>
      </c>
      <c r="AP64" s="251">
        <v>0</v>
      </c>
      <c r="AQ64" s="251">
        <v>0</v>
      </c>
      <c r="AR64" s="251">
        <v>0</v>
      </c>
      <c r="AS64" s="251">
        <v>0</v>
      </c>
      <c r="AT64" s="251">
        <v>0</v>
      </c>
      <c r="AU64" s="251">
        <v>0</v>
      </c>
      <c r="AV64" s="251">
        <v>292</v>
      </c>
      <c r="AW64" s="251">
        <v>357</v>
      </c>
      <c r="AX64" s="251">
        <v>402</v>
      </c>
      <c r="AY64" s="251">
        <v>452</v>
      </c>
      <c r="AZ64" s="251">
        <v>503</v>
      </c>
      <c r="BA64" s="251">
        <v>555</v>
      </c>
      <c r="BB64" s="251">
        <v>595</v>
      </c>
      <c r="BC64" s="251">
        <v>632</v>
      </c>
      <c r="BD64" s="251">
        <v>674</v>
      </c>
      <c r="BE64" s="251">
        <v>715</v>
      </c>
      <c r="BF64" s="251">
        <v>736</v>
      </c>
      <c r="BG64" s="251">
        <v>779</v>
      </c>
      <c r="BH64" s="251">
        <v>821</v>
      </c>
      <c r="BI64" s="251">
        <v>859</v>
      </c>
      <c r="BJ64" s="251">
        <v>897</v>
      </c>
      <c r="BK64" s="251">
        <v>942</v>
      </c>
      <c r="BL64" s="251">
        <v>984</v>
      </c>
      <c r="BM64" s="251">
        <v>1023</v>
      </c>
      <c r="BN64" s="251">
        <v>1046</v>
      </c>
      <c r="BO64" s="251">
        <v>1057</v>
      </c>
      <c r="BP64" s="251">
        <v>1070</v>
      </c>
      <c r="BQ64" s="251">
        <v>1069</v>
      </c>
      <c r="BR64" s="251">
        <v>1062</v>
      </c>
      <c r="BS64" s="251">
        <v>1028</v>
      </c>
      <c r="BT64" s="251">
        <v>951</v>
      </c>
      <c r="BU64" s="251">
        <v>827</v>
      </c>
      <c r="BV64" s="251">
        <v>735</v>
      </c>
      <c r="BW64" s="251">
        <v>665</v>
      </c>
      <c r="BX64" s="251">
        <v>528</v>
      </c>
      <c r="BY64" s="251">
        <v>486</v>
      </c>
      <c r="BZ64" s="251">
        <v>447</v>
      </c>
      <c r="CA64" s="251">
        <v>406</v>
      </c>
      <c r="CB64" s="251">
        <v>370</v>
      </c>
      <c r="CC64" s="251">
        <v>338</v>
      </c>
      <c r="CD64" s="251">
        <v>308</v>
      </c>
      <c r="CE64" s="251">
        <v>278</v>
      </c>
      <c r="CF64" s="251">
        <v>243</v>
      </c>
      <c r="CG64" s="251">
        <v>197</v>
      </c>
      <c r="CH64" s="252">
        <v>170</v>
      </c>
    </row>
    <row r="65" spans="2:86" x14ac:dyDescent="0.35">
      <c r="B65" s="254" t="s">
        <v>468</v>
      </c>
      <c r="D65" s="251">
        <v>0</v>
      </c>
      <c r="E65" s="251">
        <v>0</v>
      </c>
      <c r="F65" s="251">
        <v>0</v>
      </c>
      <c r="G65" s="251">
        <v>0</v>
      </c>
      <c r="H65" s="251">
        <v>0</v>
      </c>
      <c r="I65" s="251">
        <v>0</v>
      </c>
      <c r="J65" s="251">
        <v>0</v>
      </c>
      <c r="K65" s="251">
        <v>0</v>
      </c>
      <c r="L65" s="251">
        <v>0</v>
      </c>
      <c r="M65" s="251">
        <v>0</v>
      </c>
      <c r="N65" s="251">
        <v>0</v>
      </c>
      <c r="O65" s="251">
        <v>0</v>
      </c>
      <c r="P65" s="251">
        <v>0</v>
      </c>
      <c r="Q65" s="251">
        <v>0</v>
      </c>
      <c r="R65" s="251">
        <v>0</v>
      </c>
      <c r="S65" s="251">
        <v>0</v>
      </c>
      <c r="T65" s="251">
        <v>0</v>
      </c>
      <c r="U65" s="251">
        <v>0</v>
      </c>
      <c r="V65" s="251">
        <v>0</v>
      </c>
      <c r="W65" s="251">
        <v>0</v>
      </c>
      <c r="X65" s="251">
        <v>0</v>
      </c>
      <c r="Y65" s="251">
        <v>0</v>
      </c>
      <c r="Z65" s="251">
        <v>0</v>
      </c>
      <c r="AA65" s="251">
        <v>0</v>
      </c>
      <c r="AB65" s="251">
        <v>0</v>
      </c>
      <c r="AC65" s="251">
        <v>0</v>
      </c>
      <c r="AD65" s="251">
        <v>0</v>
      </c>
      <c r="AE65" s="251">
        <v>0</v>
      </c>
      <c r="AF65" s="251">
        <v>0</v>
      </c>
      <c r="AG65" s="251">
        <v>0</v>
      </c>
      <c r="AH65" s="251">
        <v>0</v>
      </c>
      <c r="AI65" s="251">
        <v>0</v>
      </c>
      <c r="AJ65" s="251">
        <v>0</v>
      </c>
      <c r="AK65" s="251">
        <v>0</v>
      </c>
      <c r="AL65" s="251">
        <v>0</v>
      </c>
      <c r="AM65" s="251">
        <v>0</v>
      </c>
      <c r="AN65" s="251">
        <v>0</v>
      </c>
      <c r="AO65" s="251">
        <v>0</v>
      </c>
      <c r="AP65" s="251">
        <v>0</v>
      </c>
      <c r="AQ65" s="251">
        <v>0</v>
      </c>
      <c r="AR65" s="251">
        <v>0</v>
      </c>
      <c r="AS65" s="251">
        <v>0</v>
      </c>
      <c r="AT65" s="251">
        <v>0</v>
      </c>
      <c r="AU65" s="251">
        <v>0</v>
      </c>
      <c r="AV65" s="251">
        <v>18</v>
      </c>
      <c r="AW65" s="251">
        <v>1</v>
      </c>
      <c r="AX65" s="251">
        <v>2</v>
      </c>
      <c r="AY65" s="251">
        <v>3</v>
      </c>
      <c r="AZ65" s="251">
        <v>2</v>
      </c>
      <c r="BA65" s="251">
        <v>1</v>
      </c>
      <c r="BB65" s="251">
        <v>2</v>
      </c>
      <c r="BC65" s="251">
        <v>3</v>
      </c>
      <c r="BD65" s="251">
        <v>3</v>
      </c>
      <c r="BE65" s="251">
        <v>4</v>
      </c>
      <c r="BF65" s="251">
        <v>5</v>
      </c>
      <c r="BG65" s="251">
        <v>5</v>
      </c>
      <c r="BH65" s="251">
        <v>5</v>
      </c>
      <c r="BI65" s="251">
        <v>5</v>
      </c>
      <c r="BJ65" s="251">
        <v>6</v>
      </c>
      <c r="BK65" s="251">
        <v>6</v>
      </c>
      <c r="BL65" s="251">
        <v>7</v>
      </c>
      <c r="BM65" s="251">
        <v>8</v>
      </c>
      <c r="BN65" s="251">
        <v>9</v>
      </c>
      <c r="BO65" s="251">
        <v>9</v>
      </c>
      <c r="BP65" s="251">
        <v>9</v>
      </c>
      <c r="BQ65" s="251">
        <v>10</v>
      </c>
      <c r="BR65" s="251">
        <v>10</v>
      </c>
      <c r="BS65" s="251">
        <v>18</v>
      </c>
      <c r="BT65" s="251">
        <v>15</v>
      </c>
      <c r="BU65" s="251">
        <v>12</v>
      </c>
      <c r="BV65" s="251">
        <v>10</v>
      </c>
      <c r="BW65" s="251">
        <v>7</v>
      </c>
      <c r="BX65" s="251">
        <v>6</v>
      </c>
      <c r="BY65" s="251">
        <v>5</v>
      </c>
      <c r="BZ65" s="251">
        <v>5</v>
      </c>
      <c r="CA65" s="251">
        <v>5</v>
      </c>
      <c r="CB65" s="251">
        <v>5</v>
      </c>
      <c r="CC65" s="251">
        <v>4</v>
      </c>
      <c r="CD65" s="251">
        <v>4</v>
      </c>
      <c r="CE65" s="251">
        <v>4</v>
      </c>
      <c r="CF65" s="251">
        <v>4</v>
      </c>
      <c r="CG65" s="251">
        <v>3</v>
      </c>
      <c r="CH65" s="252">
        <v>3</v>
      </c>
    </row>
    <row r="66" spans="2:86" ht="26.25" customHeight="1" x14ac:dyDescent="0.35">
      <c r="B66" s="243" t="s">
        <v>494</v>
      </c>
      <c r="D66" s="251">
        <v>0</v>
      </c>
      <c r="E66" s="251">
        <v>0</v>
      </c>
      <c r="F66" s="251">
        <v>0</v>
      </c>
      <c r="G66" s="251">
        <v>0</v>
      </c>
      <c r="H66" s="251">
        <v>0</v>
      </c>
      <c r="I66" s="251">
        <v>0</v>
      </c>
      <c r="J66" s="251">
        <v>0</v>
      </c>
      <c r="K66" s="251">
        <v>0</v>
      </c>
      <c r="L66" s="251">
        <v>0</v>
      </c>
      <c r="M66" s="251">
        <v>0</v>
      </c>
      <c r="N66" s="251">
        <v>0</v>
      </c>
      <c r="O66" s="251">
        <v>0</v>
      </c>
      <c r="P66" s="251">
        <v>0</v>
      </c>
      <c r="Q66" s="251">
        <v>0</v>
      </c>
      <c r="R66" s="251">
        <v>0</v>
      </c>
      <c r="S66" s="251">
        <v>0</v>
      </c>
      <c r="T66" s="251">
        <v>0</v>
      </c>
      <c r="U66" s="251">
        <v>0</v>
      </c>
      <c r="V66" s="251">
        <v>0</v>
      </c>
      <c r="W66" s="251">
        <v>0</v>
      </c>
      <c r="X66" s="251">
        <v>0</v>
      </c>
      <c r="Y66" s="251">
        <v>0</v>
      </c>
      <c r="Z66" s="251">
        <v>0</v>
      </c>
      <c r="AA66" s="251">
        <v>0</v>
      </c>
      <c r="AB66" s="251">
        <v>0</v>
      </c>
      <c r="AC66" s="251">
        <v>0</v>
      </c>
      <c r="AD66" s="251">
        <v>0</v>
      </c>
      <c r="AE66" s="251">
        <v>0</v>
      </c>
      <c r="AF66" s="251">
        <v>0</v>
      </c>
      <c r="AG66" s="251">
        <v>0</v>
      </c>
      <c r="AH66" s="251">
        <v>0</v>
      </c>
      <c r="AI66" s="251">
        <v>0</v>
      </c>
      <c r="AJ66" s="251">
        <v>0</v>
      </c>
      <c r="AK66" s="251">
        <v>0</v>
      </c>
      <c r="AL66" s="251">
        <v>0</v>
      </c>
      <c r="AM66" s="251">
        <v>0</v>
      </c>
      <c r="AN66" s="251">
        <v>0</v>
      </c>
      <c r="AO66" s="251">
        <v>0</v>
      </c>
      <c r="AP66" s="251">
        <v>0</v>
      </c>
      <c r="AQ66" s="251">
        <v>0</v>
      </c>
      <c r="AR66" s="251">
        <v>2178</v>
      </c>
      <c r="AS66" s="251">
        <v>2116</v>
      </c>
      <c r="AT66" s="251">
        <v>2076</v>
      </c>
      <c r="AU66" s="251">
        <v>1981</v>
      </c>
      <c r="AV66" s="251">
        <v>1929</v>
      </c>
      <c r="AW66" s="251">
        <v>1955</v>
      </c>
      <c r="AX66" s="251">
        <v>1937</v>
      </c>
      <c r="AY66" s="251">
        <v>1917</v>
      </c>
      <c r="AZ66" s="251">
        <v>1886</v>
      </c>
      <c r="BA66" s="251">
        <v>1844</v>
      </c>
      <c r="BB66" s="251">
        <v>1798</v>
      </c>
      <c r="BC66" s="251">
        <v>1726</v>
      </c>
      <c r="BD66" s="251">
        <v>1664</v>
      </c>
      <c r="BE66" s="251">
        <v>1637</v>
      </c>
      <c r="BF66" s="251">
        <v>1612</v>
      </c>
      <c r="BG66" s="251">
        <v>1546</v>
      </c>
      <c r="BH66" s="251">
        <v>1554</v>
      </c>
      <c r="BI66" s="251">
        <v>1491</v>
      </c>
      <c r="BJ66" s="251">
        <v>1503</v>
      </c>
      <c r="BK66" s="251">
        <v>1509</v>
      </c>
      <c r="BL66" s="251">
        <v>1541</v>
      </c>
      <c r="BM66" s="251">
        <v>1566</v>
      </c>
      <c r="BN66" s="251">
        <v>1574</v>
      </c>
      <c r="BO66" s="251">
        <v>1576</v>
      </c>
      <c r="BP66" s="251">
        <v>1551</v>
      </c>
      <c r="BQ66" s="251">
        <v>1505</v>
      </c>
      <c r="BR66" s="251">
        <v>1464</v>
      </c>
      <c r="BS66" s="251">
        <v>1417</v>
      </c>
      <c r="BT66" s="251">
        <v>1364</v>
      </c>
      <c r="BU66" s="251">
        <v>1308</v>
      </c>
      <c r="BV66" s="251">
        <v>1248</v>
      </c>
      <c r="BW66" s="251">
        <v>1207</v>
      </c>
      <c r="BX66" s="251">
        <v>1165</v>
      </c>
      <c r="BY66" s="251">
        <v>1134</v>
      </c>
      <c r="BZ66" s="251">
        <v>1121</v>
      </c>
      <c r="CA66" s="251">
        <v>1108</v>
      </c>
      <c r="CB66" s="251">
        <v>1104</v>
      </c>
      <c r="CC66" s="251">
        <v>1111</v>
      </c>
      <c r="CD66" s="251">
        <v>1066</v>
      </c>
      <c r="CE66" s="251">
        <v>1037</v>
      </c>
      <c r="CF66" s="251">
        <v>1023</v>
      </c>
      <c r="CG66" s="251">
        <v>1019</v>
      </c>
      <c r="CH66" s="252">
        <v>1018</v>
      </c>
    </row>
    <row r="67" spans="2:86" x14ac:dyDescent="0.35">
      <c r="B67" s="243" t="s">
        <v>495</v>
      </c>
      <c r="D67" s="251">
        <v>0</v>
      </c>
      <c r="E67" s="251">
        <v>0</v>
      </c>
      <c r="F67" s="251">
        <v>0</v>
      </c>
      <c r="G67" s="251">
        <v>0</v>
      </c>
      <c r="H67" s="251">
        <v>0</v>
      </c>
      <c r="I67" s="251">
        <v>0</v>
      </c>
      <c r="J67" s="251">
        <v>0</v>
      </c>
      <c r="K67" s="251">
        <v>0</v>
      </c>
      <c r="L67" s="251">
        <v>0</v>
      </c>
      <c r="M67" s="251">
        <v>0</v>
      </c>
      <c r="N67" s="251">
        <v>0</v>
      </c>
      <c r="O67" s="251">
        <v>0</v>
      </c>
      <c r="P67" s="251">
        <v>0</v>
      </c>
      <c r="Q67" s="251">
        <v>0</v>
      </c>
      <c r="R67" s="251">
        <v>0</v>
      </c>
      <c r="S67" s="251">
        <v>0</v>
      </c>
      <c r="T67" s="251">
        <v>0</v>
      </c>
      <c r="U67" s="251">
        <v>0</v>
      </c>
      <c r="V67" s="251">
        <v>0</v>
      </c>
      <c r="W67" s="251">
        <v>0</v>
      </c>
      <c r="X67" s="251">
        <v>0</v>
      </c>
      <c r="Y67" s="251">
        <v>0</v>
      </c>
      <c r="Z67" s="251">
        <v>0</v>
      </c>
      <c r="AA67" s="251">
        <v>0</v>
      </c>
      <c r="AB67" s="251">
        <v>0</v>
      </c>
      <c r="AC67" s="251">
        <v>0</v>
      </c>
      <c r="AD67" s="251">
        <v>0</v>
      </c>
      <c r="AE67" s="251">
        <v>0</v>
      </c>
      <c r="AF67" s="251">
        <v>0</v>
      </c>
      <c r="AG67" s="251">
        <v>0</v>
      </c>
      <c r="AH67" s="251">
        <v>43</v>
      </c>
      <c r="AI67" s="251">
        <v>51</v>
      </c>
      <c r="AJ67" s="251">
        <v>54</v>
      </c>
      <c r="AK67" s="251">
        <v>58</v>
      </c>
      <c r="AL67" s="251">
        <v>62</v>
      </c>
      <c r="AM67" s="251">
        <v>67</v>
      </c>
      <c r="AN67" s="251">
        <v>81</v>
      </c>
      <c r="AO67" s="251">
        <v>96</v>
      </c>
      <c r="AP67" s="251">
        <v>118</v>
      </c>
      <c r="AQ67" s="251">
        <v>143</v>
      </c>
      <c r="AR67" s="251">
        <v>168</v>
      </c>
      <c r="AS67" s="251">
        <v>197</v>
      </c>
      <c r="AT67" s="251">
        <v>230</v>
      </c>
      <c r="AU67" s="251">
        <v>259</v>
      </c>
      <c r="AV67" s="251">
        <v>281</v>
      </c>
      <c r="AW67" s="251">
        <v>299</v>
      </c>
      <c r="AX67" s="251">
        <v>306</v>
      </c>
      <c r="AY67" s="251">
        <v>272</v>
      </c>
      <c r="AZ67" s="251">
        <v>215</v>
      </c>
      <c r="BA67" s="251">
        <v>152</v>
      </c>
      <c r="BB67" s="251">
        <v>83</v>
      </c>
      <c r="BC67" s="251">
        <v>26</v>
      </c>
      <c r="BD67" s="251">
        <v>7</v>
      </c>
      <c r="BE67" s="251">
        <v>2</v>
      </c>
      <c r="BF67" s="251">
        <v>0</v>
      </c>
      <c r="BG67" s="251">
        <v>0</v>
      </c>
      <c r="BH67" s="251">
        <v>0</v>
      </c>
      <c r="BI67" s="251">
        <v>0</v>
      </c>
      <c r="BJ67" s="251">
        <v>0</v>
      </c>
      <c r="BK67" s="251">
        <v>0</v>
      </c>
      <c r="BL67" s="251">
        <v>0</v>
      </c>
      <c r="BM67" s="251">
        <v>0</v>
      </c>
      <c r="BN67" s="251">
        <v>0</v>
      </c>
      <c r="BO67" s="251">
        <v>0</v>
      </c>
      <c r="BP67" s="251">
        <v>0</v>
      </c>
      <c r="BQ67" s="251">
        <v>0</v>
      </c>
      <c r="BR67" s="251">
        <v>0</v>
      </c>
      <c r="BS67" s="251">
        <v>0</v>
      </c>
      <c r="BT67" s="251">
        <v>0</v>
      </c>
      <c r="BU67" s="251">
        <v>0</v>
      </c>
      <c r="BV67" s="251">
        <v>0</v>
      </c>
      <c r="BW67" s="251">
        <v>0</v>
      </c>
      <c r="BX67" s="251">
        <v>0</v>
      </c>
      <c r="BY67" s="251">
        <v>0</v>
      </c>
      <c r="BZ67" s="251">
        <v>0</v>
      </c>
      <c r="CA67" s="251">
        <v>0</v>
      </c>
      <c r="CB67" s="251">
        <v>0</v>
      </c>
      <c r="CC67" s="251">
        <v>0</v>
      </c>
      <c r="CD67" s="251">
        <v>0</v>
      </c>
      <c r="CE67" s="251">
        <v>0</v>
      </c>
      <c r="CF67" s="251">
        <v>0</v>
      </c>
      <c r="CG67" s="251">
        <v>0</v>
      </c>
      <c r="CH67" s="252">
        <v>0</v>
      </c>
    </row>
    <row r="68" spans="2:86" x14ac:dyDescent="0.35">
      <c r="B68" s="254" t="s">
        <v>467</v>
      </c>
      <c r="D68" s="251">
        <v>0</v>
      </c>
      <c r="E68" s="251">
        <v>0</v>
      </c>
      <c r="F68" s="251">
        <v>0</v>
      </c>
      <c r="G68" s="251">
        <v>0</v>
      </c>
      <c r="H68" s="251">
        <v>0</v>
      </c>
      <c r="I68" s="251">
        <v>0</v>
      </c>
      <c r="J68" s="251">
        <v>0</v>
      </c>
      <c r="K68" s="251">
        <v>0</v>
      </c>
      <c r="L68" s="251">
        <v>0</v>
      </c>
      <c r="M68" s="251">
        <v>0</v>
      </c>
      <c r="N68" s="251">
        <v>0</v>
      </c>
      <c r="O68" s="251">
        <v>0</v>
      </c>
      <c r="P68" s="251">
        <v>0</v>
      </c>
      <c r="Q68" s="251">
        <v>0</v>
      </c>
      <c r="R68" s="251">
        <v>0</v>
      </c>
      <c r="S68" s="251">
        <v>0</v>
      </c>
      <c r="T68" s="251">
        <v>0</v>
      </c>
      <c r="U68" s="251">
        <v>0</v>
      </c>
      <c r="V68" s="251">
        <v>0</v>
      </c>
      <c r="W68" s="251">
        <v>0</v>
      </c>
      <c r="X68" s="251">
        <v>0</v>
      </c>
      <c r="Y68" s="251">
        <v>0</v>
      </c>
      <c r="Z68" s="251">
        <v>0</v>
      </c>
      <c r="AA68" s="251">
        <v>0</v>
      </c>
      <c r="AB68" s="251">
        <v>0</v>
      </c>
      <c r="AC68" s="251">
        <v>0</v>
      </c>
      <c r="AD68" s="251">
        <v>0</v>
      </c>
      <c r="AE68" s="251">
        <v>0</v>
      </c>
      <c r="AF68" s="251">
        <v>0</v>
      </c>
      <c r="AG68" s="251">
        <v>0</v>
      </c>
      <c r="AH68" s="251">
        <v>0</v>
      </c>
      <c r="AI68" s="251">
        <v>0</v>
      </c>
      <c r="AJ68" s="251">
        <v>0</v>
      </c>
      <c r="AK68" s="251">
        <v>0</v>
      </c>
      <c r="AL68" s="251">
        <v>0</v>
      </c>
      <c r="AM68" s="251">
        <v>0</v>
      </c>
      <c r="AN68" s="251">
        <v>79</v>
      </c>
      <c r="AO68" s="251">
        <v>96</v>
      </c>
      <c r="AP68" s="251">
        <v>118</v>
      </c>
      <c r="AQ68" s="251">
        <v>141</v>
      </c>
      <c r="AR68" s="251">
        <v>166</v>
      </c>
      <c r="AS68" s="251">
        <v>195</v>
      </c>
      <c r="AT68" s="251">
        <v>226</v>
      </c>
      <c r="AU68" s="251">
        <v>255</v>
      </c>
      <c r="AV68" s="251">
        <v>275</v>
      </c>
      <c r="AW68" s="251">
        <v>291</v>
      </c>
      <c r="AX68" s="251">
        <v>299</v>
      </c>
      <c r="AY68" s="251">
        <v>266</v>
      </c>
      <c r="AZ68" s="251">
        <v>210</v>
      </c>
      <c r="BA68" s="251">
        <v>148</v>
      </c>
      <c r="BB68" s="251">
        <v>78</v>
      </c>
      <c r="BC68" s="251">
        <v>26</v>
      </c>
      <c r="BD68" s="251">
        <v>7</v>
      </c>
      <c r="BE68" s="251">
        <v>2</v>
      </c>
      <c r="BF68" s="251">
        <v>0</v>
      </c>
      <c r="BG68" s="251">
        <v>0</v>
      </c>
      <c r="BH68" s="251">
        <v>0</v>
      </c>
      <c r="BI68" s="251">
        <v>0</v>
      </c>
      <c r="BJ68" s="251">
        <v>0</v>
      </c>
      <c r="BK68" s="251">
        <v>0</v>
      </c>
      <c r="BL68" s="251">
        <v>0</v>
      </c>
      <c r="BM68" s="251">
        <v>0</v>
      </c>
      <c r="BN68" s="251">
        <v>0</v>
      </c>
      <c r="BO68" s="251">
        <v>0</v>
      </c>
      <c r="BP68" s="251">
        <v>0</v>
      </c>
      <c r="BQ68" s="251">
        <v>0</v>
      </c>
      <c r="BR68" s="251">
        <v>0</v>
      </c>
      <c r="BS68" s="251">
        <v>0</v>
      </c>
      <c r="BT68" s="251">
        <v>0</v>
      </c>
      <c r="BU68" s="251">
        <v>0</v>
      </c>
      <c r="BV68" s="251">
        <v>0</v>
      </c>
      <c r="BW68" s="251">
        <v>0</v>
      </c>
      <c r="BX68" s="251">
        <v>0</v>
      </c>
      <c r="BY68" s="251">
        <v>0</v>
      </c>
      <c r="BZ68" s="251">
        <v>0</v>
      </c>
      <c r="CA68" s="251">
        <v>0</v>
      </c>
      <c r="CB68" s="251">
        <v>0</v>
      </c>
      <c r="CC68" s="251">
        <v>0</v>
      </c>
      <c r="CD68" s="251">
        <v>0</v>
      </c>
      <c r="CE68" s="251">
        <v>0</v>
      </c>
      <c r="CF68" s="251">
        <v>0</v>
      </c>
      <c r="CG68" s="251">
        <v>0</v>
      </c>
      <c r="CH68" s="252">
        <v>0</v>
      </c>
    </row>
    <row r="69" spans="2:86" x14ac:dyDescent="0.35">
      <c r="B69" s="254" t="s">
        <v>473</v>
      </c>
      <c r="D69" s="251">
        <v>0</v>
      </c>
      <c r="E69" s="251">
        <v>0</v>
      </c>
      <c r="F69" s="251">
        <v>0</v>
      </c>
      <c r="G69" s="251">
        <v>0</v>
      </c>
      <c r="H69" s="251">
        <v>0</v>
      </c>
      <c r="I69" s="251">
        <v>0</v>
      </c>
      <c r="J69" s="251">
        <v>0</v>
      </c>
      <c r="K69" s="251">
        <v>0</v>
      </c>
      <c r="L69" s="251">
        <v>0</v>
      </c>
      <c r="M69" s="251">
        <v>0</v>
      </c>
      <c r="N69" s="251">
        <v>0</v>
      </c>
      <c r="O69" s="251">
        <v>0</v>
      </c>
      <c r="P69" s="251">
        <v>0</v>
      </c>
      <c r="Q69" s="251">
        <v>0</v>
      </c>
      <c r="R69" s="251">
        <v>0</v>
      </c>
      <c r="S69" s="251">
        <v>0</v>
      </c>
      <c r="T69" s="251">
        <v>0</v>
      </c>
      <c r="U69" s="251">
        <v>0</v>
      </c>
      <c r="V69" s="251">
        <v>0</v>
      </c>
      <c r="W69" s="251">
        <v>0</v>
      </c>
      <c r="X69" s="251">
        <v>0</v>
      </c>
      <c r="Y69" s="251">
        <v>0</v>
      </c>
      <c r="Z69" s="251">
        <v>0</v>
      </c>
      <c r="AA69" s="251">
        <v>0</v>
      </c>
      <c r="AB69" s="251">
        <v>0</v>
      </c>
      <c r="AC69" s="251">
        <v>0</v>
      </c>
      <c r="AD69" s="251">
        <v>0</v>
      </c>
      <c r="AE69" s="251">
        <v>0</v>
      </c>
      <c r="AF69" s="251">
        <v>0</v>
      </c>
      <c r="AG69" s="251">
        <v>0</v>
      </c>
      <c r="AH69" s="251">
        <v>0</v>
      </c>
      <c r="AI69" s="251">
        <v>0</v>
      </c>
      <c r="AJ69" s="251">
        <v>0</v>
      </c>
      <c r="AK69" s="251">
        <v>0</v>
      </c>
      <c r="AL69" s="251">
        <v>0</v>
      </c>
      <c r="AM69" s="251">
        <v>0</v>
      </c>
      <c r="AN69" s="251">
        <v>2</v>
      </c>
      <c r="AO69" s="251">
        <v>0</v>
      </c>
      <c r="AP69" s="251">
        <v>0</v>
      </c>
      <c r="AQ69" s="251">
        <v>2</v>
      </c>
      <c r="AR69" s="251">
        <v>2</v>
      </c>
      <c r="AS69" s="251">
        <v>2</v>
      </c>
      <c r="AT69" s="251">
        <v>3</v>
      </c>
      <c r="AU69" s="251">
        <v>4</v>
      </c>
      <c r="AV69" s="251">
        <v>5</v>
      </c>
      <c r="AW69" s="251">
        <v>8</v>
      </c>
      <c r="AX69" s="251">
        <v>7</v>
      </c>
      <c r="AY69" s="251">
        <v>6</v>
      </c>
      <c r="AZ69" s="251">
        <v>5</v>
      </c>
      <c r="BA69" s="251">
        <v>4</v>
      </c>
      <c r="BB69" s="251">
        <v>5</v>
      </c>
      <c r="BC69" s="251">
        <v>0</v>
      </c>
      <c r="BD69" s="251">
        <v>0</v>
      </c>
      <c r="BE69" s="251">
        <v>0</v>
      </c>
      <c r="BF69" s="251">
        <v>0</v>
      </c>
      <c r="BG69" s="251">
        <v>0</v>
      </c>
      <c r="BH69" s="251">
        <v>0</v>
      </c>
      <c r="BI69" s="251">
        <v>0</v>
      </c>
      <c r="BJ69" s="251">
        <v>0</v>
      </c>
      <c r="BK69" s="251">
        <v>0</v>
      </c>
      <c r="BL69" s="251">
        <v>0</v>
      </c>
      <c r="BM69" s="251">
        <v>0</v>
      </c>
      <c r="BN69" s="251">
        <v>0</v>
      </c>
      <c r="BO69" s="251">
        <v>0</v>
      </c>
      <c r="BP69" s="251">
        <v>0</v>
      </c>
      <c r="BQ69" s="251">
        <v>0</v>
      </c>
      <c r="BR69" s="251">
        <v>0</v>
      </c>
      <c r="BS69" s="251">
        <v>0</v>
      </c>
      <c r="BT69" s="251">
        <v>0</v>
      </c>
      <c r="BU69" s="251">
        <v>0</v>
      </c>
      <c r="BV69" s="251">
        <v>0</v>
      </c>
      <c r="BW69" s="251">
        <v>0</v>
      </c>
      <c r="BX69" s="251">
        <v>0</v>
      </c>
      <c r="BY69" s="251">
        <v>0</v>
      </c>
      <c r="BZ69" s="251">
        <v>0</v>
      </c>
      <c r="CA69" s="251">
        <v>0</v>
      </c>
      <c r="CB69" s="251">
        <v>0</v>
      </c>
      <c r="CC69" s="251">
        <v>0</v>
      </c>
      <c r="CD69" s="251">
        <v>0</v>
      </c>
      <c r="CE69" s="251">
        <v>0</v>
      </c>
      <c r="CF69" s="251">
        <v>0</v>
      </c>
      <c r="CG69" s="251">
        <v>0</v>
      </c>
      <c r="CH69" s="252">
        <v>0</v>
      </c>
    </row>
    <row r="70" spans="2:86" x14ac:dyDescent="0.35">
      <c r="B70" s="243" t="s">
        <v>474</v>
      </c>
      <c r="D70" s="251">
        <v>0</v>
      </c>
      <c r="E70" s="251">
        <v>0</v>
      </c>
      <c r="F70" s="251">
        <v>0</v>
      </c>
      <c r="G70" s="251">
        <v>0</v>
      </c>
      <c r="H70" s="251">
        <v>0</v>
      </c>
      <c r="I70" s="251">
        <v>0</v>
      </c>
      <c r="J70" s="251">
        <v>0</v>
      </c>
      <c r="K70" s="251">
        <v>0</v>
      </c>
      <c r="L70" s="251">
        <v>0</v>
      </c>
      <c r="M70" s="251">
        <v>0</v>
      </c>
      <c r="N70" s="251">
        <v>0</v>
      </c>
      <c r="O70" s="251">
        <v>0</v>
      </c>
      <c r="P70" s="251">
        <v>0</v>
      </c>
      <c r="Q70" s="251">
        <v>0</v>
      </c>
      <c r="R70" s="251">
        <v>0</v>
      </c>
      <c r="S70" s="251">
        <v>0</v>
      </c>
      <c r="T70" s="251">
        <v>0</v>
      </c>
      <c r="U70" s="251">
        <v>0</v>
      </c>
      <c r="V70" s="251">
        <v>0</v>
      </c>
      <c r="W70" s="251">
        <v>0</v>
      </c>
      <c r="X70" s="251">
        <v>0</v>
      </c>
      <c r="Y70" s="251">
        <v>0</v>
      </c>
      <c r="Z70" s="251">
        <v>0</v>
      </c>
      <c r="AA70" s="251">
        <v>0</v>
      </c>
      <c r="AB70" s="251">
        <v>0</v>
      </c>
      <c r="AC70" s="251">
        <v>0</v>
      </c>
      <c r="AD70" s="251">
        <v>0</v>
      </c>
      <c r="AE70" s="251">
        <v>0</v>
      </c>
      <c r="AF70" s="251">
        <v>0</v>
      </c>
      <c r="AG70" s="251">
        <v>0</v>
      </c>
      <c r="AH70" s="251">
        <v>0</v>
      </c>
      <c r="AI70" s="251">
        <v>0</v>
      </c>
      <c r="AJ70" s="251">
        <v>0</v>
      </c>
      <c r="AK70" s="251">
        <v>0</v>
      </c>
      <c r="AL70" s="251">
        <v>0</v>
      </c>
      <c r="AM70" s="251">
        <v>0</v>
      </c>
      <c r="AN70" s="251">
        <v>0</v>
      </c>
      <c r="AO70" s="251">
        <v>0</v>
      </c>
      <c r="AP70" s="251">
        <v>0</v>
      </c>
      <c r="AQ70" s="251">
        <v>0</v>
      </c>
      <c r="AR70" s="251">
        <v>0</v>
      </c>
      <c r="AS70" s="251">
        <v>0</v>
      </c>
      <c r="AT70" s="251">
        <v>0</v>
      </c>
      <c r="AU70" s="251">
        <v>0</v>
      </c>
      <c r="AV70" s="251">
        <v>0</v>
      </c>
      <c r="AW70" s="251">
        <v>0</v>
      </c>
      <c r="AX70" s="251">
        <v>0</v>
      </c>
      <c r="AY70" s="251">
        <v>0</v>
      </c>
      <c r="AZ70" s="251">
        <v>0</v>
      </c>
      <c r="BA70" s="251">
        <v>0</v>
      </c>
      <c r="BB70" s="251">
        <v>0</v>
      </c>
      <c r="BC70" s="251">
        <v>0</v>
      </c>
      <c r="BD70" s="251">
        <v>0</v>
      </c>
      <c r="BE70" s="251">
        <v>0</v>
      </c>
      <c r="BF70" s="251">
        <v>0</v>
      </c>
      <c r="BG70" s="251">
        <v>150</v>
      </c>
      <c r="BH70" s="251">
        <v>153</v>
      </c>
      <c r="BI70" s="251">
        <v>156</v>
      </c>
      <c r="BJ70" s="251">
        <v>159</v>
      </c>
      <c r="BK70" s="251">
        <v>171</v>
      </c>
      <c r="BL70" s="251">
        <v>172</v>
      </c>
      <c r="BM70" s="251">
        <v>176</v>
      </c>
      <c r="BN70" s="251">
        <v>182</v>
      </c>
      <c r="BO70" s="251">
        <v>185</v>
      </c>
      <c r="BP70" s="251">
        <v>187</v>
      </c>
      <c r="BQ70" s="251">
        <v>189</v>
      </c>
      <c r="BR70" s="251">
        <v>188</v>
      </c>
      <c r="BS70" s="251">
        <v>187</v>
      </c>
      <c r="BT70" s="251">
        <v>185</v>
      </c>
      <c r="BU70" s="251">
        <v>182</v>
      </c>
      <c r="BV70" s="251">
        <v>179</v>
      </c>
      <c r="BW70" s="251">
        <v>175</v>
      </c>
      <c r="BX70" s="251">
        <v>150</v>
      </c>
      <c r="BY70" s="251">
        <v>147</v>
      </c>
      <c r="BZ70" s="251">
        <v>144</v>
      </c>
      <c r="CA70" s="251">
        <v>142</v>
      </c>
      <c r="CB70" s="251">
        <v>140</v>
      </c>
      <c r="CC70" s="251">
        <v>137</v>
      </c>
      <c r="CD70" s="251">
        <v>133</v>
      </c>
      <c r="CE70" s="251">
        <v>127</v>
      </c>
      <c r="CF70" s="251">
        <v>122</v>
      </c>
      <c r="CG70" s="251">
        <v>119</v>
      </c>
      <c r="CH70" s="252">
        <v>115</v>
      </c>
    </row>
    <row r="71" spans="2:86" ht="26.25" customHeight="1" x14ac:dyDescent="0.35">
      <c r="B71" s="243" t="s">
        <v>482</v>
      </c>
      <c r="D71" s="251">
        <v>0</v>
      </c>
      <c r="E71" s="251">
        <v>0</v>
      </c>
      <c r="F71" s="251">
        <v>0</v>
      </c>
      <c r="G71" s="251">
        <v>0</v>
      </c>
      <c r="H71" s="251">
        <v>0</v>
      </c>
      <c r="I71" s="251">
        <v>0</v>
      </c>
      <c r="J71" s="251">
        <v>0</v>
      </c>
      <c r="K71" s="251">
        <v>0</v>
      </c>
      <c r="L71" s="251">
        <v>0</v>
      </c>
      <c r="M71" s="251">
        <v>0</v>
      </c>
      <c r="N71" s="251">
        <v>0</v>
      </c>
      <c r="O71" s="251">
        <v>0</v>
      </c>
      <c r="P71" s="251">
        <v>0</v>
      </c>
      <c r="Q71" s="251">
        <v>0</v>
      </c>
      <c r="R71" s="251">
        <v>0</v>
      </c>
      <c r="S71" s="251">
        <v>0</v>
      </c>
      <c r="T71" s="251">
        <v>0</v>
      </c>
      <c r="U71" s="251">
        <v>0</v>
      </c>
      <c r="V71" s="251">
        <v>0</v>
      </c>
      <c r="W71" s="251">
        <v>0</v>
      </c>
      <c r="X71" s="251">
        <v>0</v>
      </c>
      <c r="Y71" s="251">
        <v>0</v>
      </c>
      <c r="Z71" s="251">
        <v>0</v>
      </c>
      <c r="AA71" s="251">
        <v>0</v>
      </c>
      <c r="AB71" s="251">
        <v>0</v>
      </c>
      <c r="AC71" s="251">
        <v>0</v>
      </c>
      <c r="AD71" s="251">
        <v>0</v>
      </c>
      <c r="AE71" s="251">
        <v>0</v>
      </c>
      <c r="AF71" s="251">
        <v>0</v>
      </c>
      <c r="AG71" s="251">
        <v>0</v>
      </c>
      <c r="AH71" s="251">
        <v>0</v>
      </c>
      <c r="AI71" s="251">
        <v>0</v>
      </c>
      <c r="AJ71" s="251">
        <v>0</v>
      </c>
      <c r="AK71" s="251">
        <v>0</v>
      </c>
      <c r="AL71" s="251">
        <v>0</v>
      </c>
      <c r="AM71" s="251">
        <v>0</v>
      </c>
      <c r="AN71" s="251">
        <v>0</v>
      </c>
      <c r="AO71" s="251">
        <v>0</v>
      </c>
      <c r="AP71" s="251">
        <v>0</v>
      </c>
      <c r="AQ71" s="251">
        <v>0</v>
      </c>
      <c r="AR71" s="251">
        <v>1719</v>
      </c>
      <c r="AS71" s="251">
        <v>1607</v>
      </c>
      <c r="AT71" s="251">
        <v>1675</v>
      </c>
      <c r="AU71" s="251">
        <v>1575</v>
      </c>
      <c r="AV71" s="251">
        <v>1643</v>
      </c>
      <c r="AW71" s="251">
        <v>1736</v>
      </c>
      <c r="AX71" s="251">
        <v>1765</v>
      </c>
      <c r="AY71" s="251">
        <v>1781</v>
      </c>
      <c r="AZ71" s="251">
        <v>1764</v>
      </c>
      <c r="BA71" s="251">
        <v>1705</v>
      </c>
      <c r="BB71" s="251">
        <v>1643</v>
      </c>
      <c r="BC71" s="251">
        <v>1620</v>
      </c>
      <c r="BD71" s="251">
        <v>1671</v>
      </c>
      <c r="BE71" s="251">
        <v>1750</v>
      </c>
      <c r="BF71" s="251">
        <v>1776</v>
      </c>
      <c r="BG71" s="291" t="s">
        <v>530</v>
      </c>
      <c r="BH71" s="291" t="s">
        <v>530</v>
      </c>
      <c r="BI71" s="291" t="s">
        <v>530</v>
      </c>
      <c r="BJ71" s="291" t="s">
        <v>530</v>
      </c>
      <c r="BK71" s="291" t="s">
        <v>530</v>
      </c>
      <c r="BL71" s="291" t="s">
        <v>530</v>
      </c>
      <c r="BM71" s="291" t="s">
        <v>530</v>
      </c>
      <c r="BN71" s="291" t="s">
        <v>530</v>
      </c>
      <c r="BO71" s="291" t="s">
        <v>530</v>
      </c>
      <c r="BP71" s="291" t="s">
        <v>530</v>
      </c>
      <c r="BQ71" s="291" t="s">
        <v>530</v>
      </c>
      <c r="BR71" s="291" t="s">
        <v>530</v>
      </c>
      <c r="BS71" s="291" t="s">
        <v>530</v>
      </c>
      <c r="BT71" s="291" t="s">
        <v>530</v>
      </c>
      <c r="BU71" s="291" t="s">
        <v>530</v>
      </c>
      <c r="BV71" s="291" t="s">
        <v>530</v>
      </c>
      <c r="BW71" s="291" t="s">
        <v>530</v>
      </c>
      <c r="BX71" s="291" t="s">
        <v>530</v>
      </c>
      <c r="BY71" s="291" t="s">
        <v>530</v>
      </c>
      <c r="BZ71" s="291" t="s">
        <v>530</v>
      </c>
      <c r="CA71" s="291" t="s">
        <v>530</v>
      </c>
      <c r="CB71" s="291" t="s">
        <v>530</v>
      </c>
      <c r="CC71" s="291" t="s">
        <v>530</v>
      </c>
      <c r="CD71" s="291" t="s">
        <v>530</v>
      </c>
      <c r="CE71" s="291" t="s">
        <v>530</v>
      </c>
      <c r="CF71" s="291" t="s">
        <v>530</v>
      </c>
      <c r="CG71" s="291" t="s">
        <v>530</v>
      </c>
      <c r="CH71" s="292" t="s">
        <v>530</v>
      </c>
    </row>
    <row r="72" spans="2:86" x14ac:dyDescent="0.35">
      <c r="B72" s="243" t="s">
        <v>412</v>
      </c>
      <c r="D72" s="251">
        <v>0</v>
      </c>
      <c r="E72" s="251">
        <v>0</v>
      </c>
      <c r="F72" s="251">
        <v>0</v>
      </c>
      <c r="G72" s="251">
        <v>0</v>
      </c>
      <c r="H72" s="251">
        <v>0</v>
      </c>
      <c r="I72" s="251">
        <v>0</v>
      </c>
      <c r="J72" s="251">
        <v>0</v>
      </c>
      <c r="K72" s="251">
        <v>0</v>
      </c>
      <c r="L72" s="251">
        <v>0</v>
      </c>
      <c r="M72" s="251">
        <v>0</v>
      </c>
      <c r="N72" s="251">
        <v>0</v>
      </c>
      <c r="O72" s="251">
        <v>0</v>
      </c>
      <c r="P72" s="251">
        <v>0</v>
      </c>
      <c r="Q72" s="251">
        <v>0</v>
      </c>
      <c r="R72" s="251">
        <v>0</v>
      </c>
      <c r="S72" s="251">
        <v>0</v>
      </c>
      <c r="T72" s="251">
        <v>0</v>
      </c>
      <c r="U72" s="251">
        <v>0</v>
      </c>
      <c r="V72" s="251">
        <v>0</v>
      </c>
      <c r="W72" s="251">
        <v>0</v>
      </c>
      <c r="X72" s="251">
        <v>0</v>
      </c>
      <c r="Y72" s="251">
        <v>0</v>
      </c>
      <c r="Z72" s="251">
        <v>0</v>
      </c>
      <c r="AA72" s="251">
        <v>0</v>
      </c>
      <c r="AB72" s="251">
        <v>0</v>
      </c>
      <c r="AC72" s="251">
        <v>0</v>
      </c>
      <c r="AD72" s="251">
        <v>0</v>
      </c>
      <c r="AE72" s="251">
        <v>0</v>
      </c>
      <c r="AF72" s="251">
        <v>0</v>
      </c>
      <c r="AG72" s="251">
        <v>0</v>
      </c>
      <c r="AH72" s="251">
        <v>0</v>
      </c>
      <c r="AI72" s="251">
        <v>3</v>
      </c>
      <c r="AJ72" s="251">
        <v>17</v>
      </c>
      <c r="AK72" s="251">
        <v>30</v>
      </c>
      <c r="AL72" s="251">
        <v>44</v>
      </c>
      <c r="AM72" s="251">
        <v>61</v>
      </c>
      <c r="AN72" s="251">
        <v>81</v>
      </c>
      <c r="AO72" s="251">
        <v>104</v>
      </c>
      <c r="AP72" s="251">
        <v>130</v>
      </c>
      <c r="AQ72" s="251">
        <v>155</v>
      </c>
      <c r="AR72" s="251">
        <v>178</v>
      </c>
      <c r="AS72" s="251">
        <v>202</v>
      </c>
      <c r="AT72" s="251">
        <v>225</v>
      </c>
      <c r="AU72" s="251">
        <v>248</v>
      </c>
      <c r="AV72" s="251">
        <v>0</v>
      </c>
      <c r="AW72" s="251">
        <v>0</v>
      </c>
      <c r="AX72" s="251">
        <v>0</v>
      </c>
      <c r="AY72" s="251">
        <v>0</v>
      </c>
      <c r="AZ72" s="251">
        <v>0</v>
      </c>
      <c r="BA72" s="251">
        <v>0</v>
      </c>
      <c r="BB72" s="251">
        <v>0</v>
      </c>
      <c r="BC72" s="251">
        <v>0</v>
      </c>
      <c r="BD72" s="251">
        <v>0</v>
      </c>
      <c r="BE72" s="251">
        <v>0</v>
      </c>
      <c r="BF72" s="251">
        <v>0</v>
      </c>
      <c r="BG72" s="251">
        <v>0</v>
      </c>
      <c r="BH72" s="251">
        <v>0</v>
      </c>
      <c r="BI72" s="251">
        <v>0</v>
      </c>
      <c r="BJ72" s="251">
        <v>0</v>
      </c>
      <c r="BK72" s="251">
        <v>0</v>
      </c>
      <c r="BL72" s="251">
        <v>0</v>
      </c>
      <c r="BM72" s="251">
        <v>0</v>
      </c>
      <c r="BN72" s="251">
        <v>0</v>
      </c>
      <c r="BO72" s="251">
        <v>0</v>
      </c>
      <c r="BP72" s="251">
        <v>0</v>
      </c>
      <c r="BQ72" s="251">
        <v>0</v>
      </c>
      <c r="BR72" s="251">
        <v>0</v>
      </c>
      <c r="BS72" s="251">
        <v>0</v>
      </c>
      <c r="BT72" s="251">
        <v>0</v>
      </c>
      <c r="BU72" s="251">
        <v>0</v>
      </c>
      <c r="BV72" s="251">
        <v>0</v>
      </c>
      <c r="BW72" s="251">
        <v>0</v>
      </c>
      <c r="BX72" s="251">
        <v>0</v>
      </c>
      <c r="BY72" s="251">
        <v>0</v>
      </c>
      <c r="BZ72" s="251">
        <v>0</v>
      </c>
      <c r="CA72" s="251">
        <v>0</v>
      </c>
      <c r="CB72" s="251">
        <v>0</v>
      </c>
      <c r="CC72" s="251">
        <v>0</v>
      </c>
      <c r="CD72" s="251">
        <v>0</v>
      </c>
      <c r="CE72" s="251">
        <v>0</v>
      </c>
      <c r="CF72" s="251">
        <v>0</v>
      </c>
      <c r="CG72" s="251">
        <v>0</v>
      </c>
      <c r="CH72" s="252">
        <v>0</v>
      </c>
    </row>
    <row r="73" spans="2:86" x14ac:dyDescent="0.35">
      <c r="B73" s="243" t="s">
        <v>509</v>
      </c>
      <c r="D73" s="251">
        <v>0</v>
      </c>
      <c r="E73" s="251">
        <v>0</v>
      </c>
      <c r="F73" s="251">
        <v>0</v>
      </c>
      <c r="G73" s="251">
        <v>0</v>
      </c>
      <c r="H73" s="251">
        <v>0</v>
      </c>
      <c r="I73" s="251">
        <v>0</v>
      </c>
      <c r="J73" s="251">
        <v>0</v>
      </c>
      <c r="K73" s="251">
        <v>0</v>
      </c>
      <c r="L73" s="251">
        <v>0</v>
      </c>
      <c r="M73" s="251">
        <v>0</v>
      </c>
      <c r="N73" s="251">
        <v>0</v>
      </c>
      <c r="O73" s="251">
        <v>0</v>
      </c>
      <c r="P73" s="251">
        <v>0</v>
      </c>
      <c r="Q73" s="251">
        <v>0</v>
      </c>
      <c r="R73" s="251">
        <v>0</v>
      </c>
      <c r="S73" s="251">
        <v>0</v>
      </c>
      <c r="T73" s="251">
        <v>0</v>
      </c>
      <c r="U73" s="251">
        <v>0</v>
      </c>
      <c r="V73" s="251">
        <v>0</v>
      </c>
      <c r="W73" s="251">
        <v>0</v>
      </c>
      <c r="X73" s="251">
        <v>0</v>
      </c>
      <c r="Y73" s="251">
        <v>0</v>
      </c>
      <c r="Z73" s="251">
        <v>0</v>
      </c>
      <c r="AA73" s="251">
        <v>0</v>
      </c>
      <c r="AB73" s="251">
        <v>0</v>
      </c>
      <c r="AC73" s="251">
        <v>0</v>
      </c>
      <c r="AD73" s="251">
        <v>0</v>
      </c>
      <c r="AE73" s="251">
        <v>0</v>
      </c>
      <c r="AF73" s="251">
        <v>0</v>
      </c>
      <c r="AG73" s="251">
        <v>0</v>
      </c>
      <c r="AH73" s="251">
        <v>0</v>
      </c>
      <c r="AI73" s="251">
        <v>0</v>
      </c>
      <c r="AJ73" s="251">
        <v>0</v>
      </c>
      <c r="AK73" s="251">
        <v>0</v>
      </c>
      <c r="AL73" s="251">
        <v>0</v>
      </c>
      <c r="AM73" s="251">
        <v>0</v>
      </c>
      <c r="AN73" s="251">
        <v>0</v>
      </c>
      <c r="AO73" s="251">
        <v>0</v>
      </c>
      <c r="AP73" s="251">
        <v>0</v>
      </c>
      <c r="AQ73" s="251">
        <v>0</v>
      </c>
      <c r="AR73" s="251">
        <v>0</v>
      </c>
      <c r="AS73" s="251">
        <v>0</v>
      </c>
      <c r="AT73" s="251">
        <v>0</v>
      </c>
      <c r="AU73" s="251">
        <v>0</v>
      </c>
      <c r="AV73" s="251">
        <v>0</v>
      </c>
      <c r="AW73" s="251">
        <v>0</v>
      </c>
      <c r="AX73" s="251">
        <v>0</v>
      </c>
      <c r="AY73" s="251">
        <v>0</v>
      </c>
      <c r="AZ73" s="251">
        <v>0</v>
      </c>
      <c r="BA73" s="251">
        <v>0</v>
      </c>
      <c r="BB73" s="251">
        <v>0</v>
      </c>
      <c r="BC73" s="251">
        <v>0</v>
      </c>
      <c r="BD73" s="251">
        <v>3156</v>
      </c>
      <c r="BE73" s="251">
        <v>3859</v>
      </c>
      <c r="BF73" s="251">
        <v>3790</v>
      </c>
      <c r="BG73" s="251">
        <v>3839</v>
      </c>
      <c r="BH73" s="251">
        <v>3892</v>
      </c>
      <c r="BI73" s="251">
        <v>3965</v>
      </c>
      <c r="BJ73" s="251">
        <v>3982</v>
      </c>
      <c r="BK73" s="251">
        <v>3993</v>
      </c>
      <c r="BL73" s="251">
        <v>4079</v>
      </c>
      <c r="BM73" s="251">
        <v>4206</v>
      </c>
      <c r="BN73" s="251">
        <v>4236</v>
      </c>
      <c r="BO73" s="251">
        <v>4277</v>
      </c>
      <c r="BP73" s="251">
        <v>4316</v>
      </c>
      <c r="BQ73" s="251">
        <v>4414</v>
      </c>
      <c r="BR73" s="251">
        <v>4493</v>
      </c>
      <c r="BS73" s="251">
        <v>4360</v>
      </c>
      <c r="BT73" s="251">
        <v>4516</v>
      </c>
      <c r="BU73" s="251">
        <v>4551</v>
      </c>
      <c r="BV73" s="251">
        <v>4665</v>
      </c>
      <c r="BW73" s="251">
        <v>4779</v>
      </c>
      <c r="BX73" s="251">
        <v>0</v>
      </c>
      <c r="BY73" s="251">
        <v>0</v>
      </c>
      <c r="BZ73" s="251">
        <v>0</v>
      </c>
      <c r="CA73" s="251">
        <v>0</v>
      </c>
      <c r="CB73" s="251">
        <v>0</v>
      </c>
      <c r="CC73" s="251">
        <v>0</v>
      </c>
      <c r="CD73" s="251">
        <v>0</v>
      </c>
      <c r="CE73" s="251">
        <v>0</v>
      </c>
      <c r="CF73" s="251">
        <v>0</v>
      </c>
      <c r="CG73" s="251">
        <v>0</v>
      </c>
      <c r="CH73" s="252">
        <v>0</v>
      </c>
    </row>
    <row r="74" spans="2:86" ht="15" customHeight="1" x14ac:dyDescent="0.35">
      <c r="B74" s="288" t="s">
        <v>34</v>
      </c>
      <c r="D74" s="251">
        <v>0</v>
      </c>
      <c r="E74" s="251">
        <v>0</v>
      </c>
      <c r="F74" s="251">
        <v>0</v>
      </c>
      <c r="G74" s="251">
        <v>0</v>
      </c>
      <c r="H74" s="251">
        <v>0</v>
      </c>
      <c r="I74" s="251">
        <v>0</v>
      </c>
      <c r="J74" s="251">
        <v>0</v>
      </c>
      <c r="K74" s="251">
        <v>0</v>
      </c>
      <c r="L74" s="251">
        <v>0</v>
      </c>
      <c r="M74" s="251">
        <v>0</v>
      </c>
      <c r="N74" s="251">
        <v>0</v>
      </c>
      <c r="O74" s="251">
        <v>0</v>
      </c>
      <c r="P74" s="251">
        <v>0</v>
      </c>
      <c r="Q74" s="251">
        <v>0</v>
      </c>
      <c r="R74" s="251">
        <v>0</v>
      </c>
      <c r="S74" s="251">
        <v>0</v>
      </c>
      <c r="T74" s="251">
        <v>0</v>
      </c>
      <c r="U74" s="251">
        <v>0</v>
      </c>
      <c r="V74" s="251">
        <v>0</v>
      </c>
      <c r="W74" s="251">
        <v>0</v>
      </c>
      <c r="X74" s="251">
        <v>0</v>
      </c>
      <c r="Y74" s="251">
        <v>0</v>
      </c>
      <c r="Z74" s="251">
        <v>0</v>
      </c>
      <c r="AA74" s="251">
        <v>0</v>
      </c>
      <c r="AB74" s="251">
        <v>0</v>
      </c>
      <c r="AC74" s="251">
        <v>0</v>
      </c>
      <c r="AD74" s="251">
        <v>0</v>
      </c>
      <c r="AE74" s="251">
        <v>0</v>
      </c>
      <c r="AF74" s="251">
        <v>0</v>
      </c>
      <c r="AG74" s="251">
        <v>0</v>
      </c>
      <c r="AH74" s="251">
        <v>0</v>
      </c>
      <c r="AI74" s="251">
        <v>0</v>
      </c>
      <c r="AJ74" s="251">
        <v>0</v>
      </c>
      <c r="AK74" s="251">
        <v>0</v>
      </c>
      <c r="AL74" s="251">
        <v>0</v>
      </c>
      <c r="AM74" s="251">
        <v>0</v>
      </c>
      <c r="AN74" s="251">
        <v>0</v>
      </c>
      <c r="AO74" s="251">
        <v>0</v>
      </c>
      <c r="AP74" s="251">
        <v>0</v>
      </c>
      <c r="AQ74" s="251">
        <v>0</v>
      </c>
      <c r="AR74" s="251">
        <v>0</v>
      </c>
      <c r="AS74" s="251">
        <v>0</v>
      </c>
      <c r="AT74" s="251">
        <v>0</v>
      </c>
      <c r="AU74" s="251">
        <v>0</v>
      </c>
      <c r="AV74" s="251">
        <v>0</v>
      </c>
      <c r="AW74" s="251">
        <v>0</v>
      </c>
      <c r="AX74" s="251">
        <v>0</v>
      </c>
      <c r="AY74" s="251">
        <v>0</v>
      </c>
      <c r="AZ74" s="251">
        <v>0</v>
      </c>
      <c r="BA74" s="251">
        <v>0</v>
      </c>
      <c r="BB74" s="251">
        <v>0</v>
      </c>
      <c r="BC74" s="251">
        <v>0</v>
      </c>
      <c r="BD74" s="251">
        <v>0</v>
      </c>
      <c r="BE74" s="251">
        <v>0</v>
      </c>
      <c r="BF74" s="251">
        <v>0</v>
      </c>
      <c r="BG74" s="251">
        <v>1979</v>
      </c>
      <c r="BH74" s="251">
        <v>2594</v>
      </c>
      <c r="BI74" s="251">
        <v>2700</v>
      </c>
      <c r="BJ74" s="251">
        <v>2729</v>
      </c>
      <c r="BK74" s="251">
        <v>2732</v>
      </c>
      <c r="BL74" s="251">
        <v>2724</v>
      </c>
      <c r="BM74" s="251">
        <v>2736</v>
      </c>
      <c r="BN74" s="251">
        <v>2718</v>
      </c>
      <c r="BO74" s="251">
        <v>2649</v>
      </c>
      <c r="BP74" s="251">
        <v>2505</v>
      </c>
      <c r="BQ74" s="251">
        <v>2380</v>
      </c>
      <c r="BR74" s="251">
        <v>2228</v>
      </c>
      <c r="BS74" s="251">
        <v>2098</v>
      </c>
      <c r="BT74" s="251">
        <v>1903</v>
      </c>
      <c r="BU74" s="251">
        <v>1792</v>
      </c>
      <c r="BV74" s="251">
        <v>1654</v>
      </c>
      <c r="BW74" s="251">
        <v>1563</v>
      </c>
      <c r="BX74" s="251">
        <v>1480</v>
      </c>
      <c r="BY74" s="251">
        <v>1410</v>
      </c>
      <c r="BZ74" s="251">
        <v>1374</v>
      </c>
      <c r="CA74" s="251">
        <v>1370</v>
      </c>
      <c r="CB74" s="251">
        <v>1376</v>
      </c>
      <c r="CC74" s="251">
        <v>1382</v>
      </c>
      <c r="CD74" s="251">
        <v>1312</v>
      </c>
      <c r="CE74" s="251">
        <v>1252</v>
      </c>
      <c r="CF74" s="251">
        <v>1167</v>
      </c>
      <c r="CG74" s="251">
        <v>1123</v>
      </c>
      <c r="CH74" s="252">
        <v>1075</v>
      </c>
    </row>
    <row r="75" spans="2:86" x14ac:dyDescent="0.35">
      <c r="B75" s="10" t="s">
        <v>419</v>
      </c>
      <c r="D75" s="251">
        <v>0</v>
      </c>
      <c r="E75" s="251">
        <v>0</v>
      </c>
      <c r="F75" s="251">
        <v>0</v>
      </c>
      <c r="G75" s="251">
        <v>0</v>
      </c>
      <c r="H75" s="251">
        <v>0</v>
      </c>
      <c r="I75" s="251">
        <v>0</v>
      </c>
      <c r="J75" s="251">
        <v>0</v>
      </c>
      <c r="K75" s="251">
        <v>0</v>
      </c>
      <c r="L75" s="251">
        <v>0</v>
      </c>
      <c r="M75" s="251">
        <v>0</v>
      </c>
      <c r="N75" s="251">
        <v>0</v>
      </c>
      <c r="O75" s="251">
        <v>0</v>
      </c>
      <c r="P75" s="251">
        <v>0</v>
      </c>
      <c r="Q75" s="251">
        <v>0</v>
      </c>
      <c r="R75" s="251">
        <v>0</v>
      </c>
      <c r="S75" s="251">
        <v>0</v>
      </c>
      <c r="T75" s="251">
        <v>0</v>
      </c>
      <c r="U75" s="251">
        <v>0</v>
      </c>
      <c r="V75" s="251">
        <v>0</v>
      </c>
      <c r="W75" s="251">
        <v>0</v>
      </c>
      <c r="X75" s="251">
        <v>0</v>
      </c>
      <c r="Y75" s="251">
        <v>0</v>
      </c>
      <c r="Z75" s="251">
        <v>0</v>
      </c>
      <c r="AA75" s="251">
        <v>0</v>
      </c>
      <c r="AB75" s="251">
        <v>0</v>
      </c>
      <c r="AC75" s="251">
        <v>0</v>
      </c>
      <c r="AD75" s="251">
        <v>0</v>
      </c>
      <c r="AE75" s="251">
        <v>0</v>
      </c>
      <c r="AF75" s="251">
        <v>0</v>
      </c>
      <c r="AG75" s="251">
        <v>0</v>
      </c>
      <c r="AH75" s="251">
        <v>0</v>
      </c>
      <c r="AI75" s="251">
        <v>0</v>
      </c>
      <c r="AJ75" s="251">
        <v>0</v>
      </c>
      <c r="AK75" s="251">
        <v>0</v>
      </c>
      <c r="AL75" s="251">
        <v>0</v>
      </c>
      <c r="AM75" s="251">
        <v>0</v>
      </c>
      <c r="AN75" s="251">
        <v>0</v>
      </c>
      <c r="AO75" s="251">
        <v>0</v>
      </c>
      <c r="AP75" s="251">
        <v>0</v>
      </c>
      <c r="AQ75" s="251">
        <v>0</v>
      </c>
      <c r="AR75" s="251">
        <v>0</v>
      </c>
      <c r="AS75" s="251">
        <v>0</v>
      </c>
      <c r="AT75" s="251">
        <v>0</v>
      </c>
      <c r="AU75" s="251">
        <v>0</v>
      </c>
      <c r="AV75" s="251">
        <v>0</v>
      </c>
      <c r="AW75" s="251">
        <v>0</v>
      </c>
      <c r="AX75" s="251">
        <v>0</v>
      </c>
      <c r="AY75" s="251">
        <v>0</v>
      </c>
      <c r="AZ75" s="251">
        <v>0</v>
      </c>
      <c r="BA75" s="251">
        <v>0</v>
      </c>
      <c r="BB75" s="251">
        <v>0</v>
      </c>
      <c r="BC75" s="251">
        <v>0</v>
      </c>
      <c r="BD75" s="251">
        <v>0</v>
      </c>
      <c r="BE75" s="251">
        <v>0</v>
      </c>
      <c r="BF75" s="251">
        <v>0</v>
      </c>
      <c r="BG75" s="251">
        <v>0</v>
      </c>
      <c r="BH75" s="251">
        <v>0</v>
      </c>
      <c r="BI75" s="251">
        <v>0</v>
      </c>
      <c r="BJ75" s="251">
        <v>0</v>
      </c>
      <c r="BK75" s="251">
        <v>0</v>
      </c>
      <c r="BL75" s="251">
        <v>0</v>
      </c>
      <c r="BM75" s="251">
        <v>0</v>
      </c>
      <c r="BN75" s="251">
        <v>0</v>
      </c>
      <c r="BO75" s="251">
        <v>0</v>
      </c>
      <c r="BP75" s="251">
        <v>0</v>
      </c>
      <c r="BQ75" s="251">
        <v>1</v>
      </c>
      <c r="BR75" s="251">
        <v>17</v>
      </c>
      <c r="BS75" s="251">
        <v>25</v>
      </c>
      <c r="BT75" s="251">
        <v>88</v>
      </c>
      <c r="BU75" s="251">
        <v>164</v>
      </c>
      <c r="BV75" s="251">
        <v>202</v>
      </c>
      <c r="BW75" s="251">
        <v>277</v>
      </c>
      <c r="BX75" s="251">
        <v>322</v>
      </c>
      <c r="BY75" s="251">
        <v>374</v>
      </c>
      <c r="BZ75" s="251">
        <v>434</v>
      </c>
      <c r="CA75" s="251">
        <v>501</v>
      </c>
      <c r="CB75" s="251">
        <v>562</v>
      </c>
      <c r="CC75" s="251">
        <v>632</v>
      </c>
      <c r="CD75" s="251">
        <v>731</v>
      </c>
      <c r="CE75" s="251">
        <v>725</v>
      </c>
      <c r="CF75" s="251">
        <v>807</v>
      </c>
      <c r="CG75" s="251">
        <v>893</v>
      </c>
      <c r="CH75" s="252">
        <v>961</v>
      </c>
    </row>
    <row r="76" spans="2:86" x14ac:dyDescent="0.35">
      <c r="B76" s="254" t="s">
        <v>467</v>
      </c>
      <c r="D76" s="251">
        <v>0</v>
      </c>
      <c r="E76" s="251">
        <v>0</v>
      </c>
      <c r="F76" s="251">
        <v>0</v>
      </c>
      <c r="G76" s="251">
        <v>0</v>
      </c>
      <c r="H76" s="251">
        <v>0</v>
      </c>
      <c r="I76" s="251">
        <v>0</v>
      </c>
      <c r="J76" s="251">
        <v>0</v>
      </c>
      <c r="K76" s="251">
        <v>0</v>
      </c>
      <c r="L76" s="251">
        <v>0</v>
      </c>
      <c r="M76" s="251">
        <v>0</v>
      </c>
      <c r="N76" s="251">
        <v>0</v>
      </c>
      <c r="O76" s="251">
        <v>0</v>
      </c>
      <c r="P76" s="251">
        <v>0</v>
      </c>
      <c r="Q76" s="251">
        <v>0</v>
      </c>
      <c r="R76" s="251">
        <v>0</v>
      </c>
      <c r="S76" s="251">
        <v>0</v>
      </c>
      <c r="T76" s="251">
        <v>0</v>
      </c>
      <c r="U76" s="251">
        <v>0</v>
      </c>
      <c r="V76" s="251">
        <v>0</v>
      </c>
      <c r="W76" s="251">
        <v>0</v>
      </c>
      <c r="X76" s="251">
        <v>0</v>
      </c>
      <c r="Y76" s="251">
        <v>0</v>
      </c>
      <c r="Z76" s="251">
        <v>0</v>
      </c>
      <c r="AA76" s="251">
        <v>0</v>
      </c>
      <c r="AB76" s="251">
        <v>0</v>
      </c>
      <c r="AC76" s="251">
        <v>0</v>
      </c>
      <c r="AD76" s="251">
        <v>0</v>
      </c>
      <c r="AE76" s="251">
        <v>0</v>
      </c>
      <c r="AF76" s="251">
        <v>0</v>
      </c>
      <c r="AG76" s="251">
        <v>0</v>
      </c>
      <c r="AH76" s="251">
        <v>0</v>
      </c>
      <c r="AI76" s="251">
        <v>0</v>
      </c>
      <c r="AJ76" s="251">
        <v>0</v>
      </c>
      <c r="AK76" s="251">
        <v>0</v>
      </c>
      <c r="AL76" s="251">
        <v>0</v>
      </c>
      <c r="AM76" s="251">
        <v>0</v>
      </c>
      <c r="AN76" s="251">
        <v>0</v>
      </c>
      <c r="AO76" s="251">
        <v>0</v>
      </c>
      <c r="AP76" s="251">
        <v>0</v>
      </c>
      <c r="AQ76" s="251">
        <v>0</v>
      </c>
      <c r="AR76" s="251">
        <v>0</v>
      </c>
      <c r="AS76" s="251">
        <v>0</v>
      </c>
      <c r="AT76" s="251">
        <v>0</v>
      </c>
      <c r="AU76" s="251">
        <v>0</v>
      </c>
      <c r="AV76" s="251">
        <v>0</v>
      </c>
      <c r="AW76" s="251">
        <v>0</v>
      </c>
      <c r="AX76" s="251">
        <v>0</v>
      </c>
      <c r="AY76" s="251">
        <v>0</v>
      </c>
      <c r="AZ76" s="251">
        <v>0</v>
      </c>
      <c r="BA76" s="251">
        <v>0</v>
      </c>
      <c r="BB76" s="251">
        <v>0</v>
      </c>
      <c r="BC76" s="251">
        <v>0</v>
      </c>
      <c r="BD76" s="251">
        <v>0</v>
      </c>
      <c r="BE76" s="251">
        <v>0</v>
      </c>
      <c r="BF76" s="251">
        <v>0</v>
      </c>
      <c r="BG76" s="251">
        <v>0</v>
      </c>
      <c r="BH76" s="251">
        <v>0</v>
      </c>
      <c r="BI76" s="251">
        <v>0</v>
      </c>
      <c r="BJ76" s="251">
        <v>0</v>
      </c>
      <c r="BK76" s="251">
        <v>0</v>
      </c>
      <c r="BL76" s="251">
        <v>0</v>
      </c>
      <c r="BM76" s="251">
        <v>0</v>
      </c>
      <c r="BN76" s="251">
        <v>0</v>
      </c>
      <c r="BO76" s="251">
        <v>0</v>
      </c>
      <c r="BP76" s="251">
        <v>0</v>
      </c>
      <c r="BQ76" s="251">
        <v>1</v>
      </c>
      <c r="BR76" s="251">
        <v>16</v>
      </c>
      <c r="BS76" s="251">
        <v>24</v>
      </c>
      <c r="BT76" s="251">
        <v>87</v>
      </c>
      <c r="BU76" s="251">
        <v>162</v>
      </c>
      <c r="BV76" s="251">
        <v>200</v>
      </c>
      <c r="BW76" s="251">
        <v>274</v>
      </c>
      <c r="BX76" s="251">
        <v>318</v>
      </c>
      <c r="BY76" s="251">
        <v>370</v>
      </c>
      <c r="BZ76" s="251">
        <v>429</v>
      </c>
      <c r="CA76" s="251">
        <v>495</v>
      </c>
      <c r="CB76" s="251">
        <v>555</v>
      </c>
      <c r="CC76" s="251">
        <v>625</v>
      </c>
      <c r="CD76" s="251">
        <v>723</v>
      </c>
      <c r="CE76" s="251">
        <v>716</v>
      </c>
      <c r="CF76" s="251">
        <v>798</v>
      </c>
      <c r="CG76" s="251">
        <v>883</v>
      </c>
      <c r="CH76" s="252">
        <v>950</v>
      </c>
    </row>
    <row r="77" spans="2:86" x14ac:dyDescent="0.35">
      <c r="B77" s="254" t="s">
        <v>468</v>
      </c>
      <c r="D77" s="251">
        <v>0</v>
      </c>
      <c r="E77" s="251">
        <v>0</v>
      </c>
      <c r="F77" s="251">
        <v>0</v>
      </c>
      <c r="G77" s="251">
        <v>0</v>
      </c>
      <c r="H77" s="251">
        <v>0</v>
      </c>
      <c r="I77" s="251">
        <v>0</v>
      </c>
      <c r="J77" s="251">
        <v>0</v>
      </c>
      <c r="K77" s="251">
        <v>0</v>
      </c>
      <c r="L77" s="251">
        <v>0</v>
      </c>
      <c r="M77" s="251">
        <v>0</v>
      </c>
      <c r="N77" s="251">
        <v>0</v>
      </c>
      <c r="O77" s="251">
        <v>0</v>
      </c>
      <c r="P77" s="251">
        <v>0</v>
      </c>
      <c r="Q77" s="251">
        <v>0</v>
      </c>
      <c r="R77" s="251">
        <v>0</v>
      </c>
      <c r="S77" s="251">
        <v>0</v>
      </c>
      <c r="T77" s="251">
        <v>0</v>
      </c>
      <c r="U77" s="251">
        <v>0</v>
      </c>
      <c r="V77" s="251">
        <v>0</v>
      </c>
      <c r="W77" s="251">
        <v>0</v>
      </c>
      <c r="X77" s="251">
        <v>0</v>
      </c>
      <c r="Y77" s="251">
        <v>0</v>
      </c>
      <c r="Z77" s="251">
        <v>0</v>
      </c>
      <c r="AA77" s="251">
        <v>0</v>
      </c>
      <c r="AB77" s="251">
        <v>0</v>
      </c>
      <c r="AC77" s="251">
        <v>0</v>
      </c>
      <c r="AD77" s="251">
        <v>0</v>
      </c>
      <c r="AE77" s="251">
        <v>0</v>
      </c>
      <c r="AF77" s="251">
        <v>0</v>
      </c>
      <c r="AG77" s="251">
        <v>0</v>
      </c>
      <c r="AH77" s="251">
        <v>0</v>
      </c>
      <c r="AI77" s="251">
        <v>0</v>
      </c>
      <c r="AJ77" s="251">
        <v>0</v>
      </c>
      <c r="AK77" s="251">
        <v>0</v>
      </c>
      <c r="AL77" s="251">
        <v>0</v>
      </c>
      <c r="AM77" s="251">
        <v>0</v>
      </c>
      <c r="AN77" s="251">
        <v>0</v>
      </c>
      <c r="AO77" s="251">
        <v>0</v>
      </c>
      <c r="AP77" s="251">
        <v>0</v>
      </c>
      <c r="AQ77" s="251">
        <v>0</v>
      </c>
      <c r="AR77" s="251">
        <v>0</v>
      </c>
      <c r="AS77" s="251">
        <v>0</v>
      </c>
      <c r="AT77" s="251">
        <v>0</v>
      </c>
      <c r="AU77" s="251">
        <v>0</v>
      </c>
      <c r="AV77" s="251">
        <v>0</v>
      </c>
      <c r="AW77" s="251">
        <v>0</v>
      </c>
      <c r="AX77" s="251">
        <v>0</v>
      </c>
      <c r="AY77" s="251">
        <v>0</v>
      </c>
      <c r="AZ77" s="251">
        <v>0</v>
      </c>
      <c r="BA77" s="251">
        <v>0</v>
      </c>
      <c r="BB77" s="251">
        <v>0</v>
      </c>
      <c r="BC77" s="251">
        <v>0</v>
      </c>
      <c r="BD77" s="251">
        <v>0</v>
      </c>
      <c r="BE77" s="251">
        <v>0</v>
      </c>
      <c r="BF77" s="251">
        <v>0</v>
      </c>
      <c r="BG77" s="251">
        <v>0</v>
      </c>
      <c r="BH77" s="251">
        <v>0</v>
      </c>
      <c r="BI77" s="251">
        <v>0</v>
      </c>
      <c r="BJ77" s="251">
        <v>0</v>
      </c>
      <c r="BK77" s="251">
        <v>0</v>
      </c>
      <c r="BL77" s="251">
        <v>0</v>
      </c>
      <c r="BM77" s="251">
        <v>0</v>
      </c>
      <c r="BN77" s="251">
        <v>0</v>
      </c>
      <c r="BO77" s="251">
        <v>0</v>
      </c>
      <c r="BP77" s="251">
        <v>0</v>
      </c>
      <c r="BQ77" s="251">
        <v>0</v>
      </c>
      <c r="BR77" s="251">
        <v>0</v>
      </c>
      <c r="BS77" s="251">
        <v>0</v>
      </c>
      <c r="BT77" s="251">
        <v>1</v>
      </c>
      <c r="BU77" s="251">
        <v>2</v>
      </c>
      <c r="BV77" s="251">
        <v>2</v>
      </c>
      <c r="BW77" s="251">
        <v>3</v>
      </c>
      <c r="BX77" s="251">
        <v>4</v>
      </c>
      <c r="BY77" s="251">
        <v>4</v>
      </c>
      <c r="BZ77" s="251">
        <v>5</v>
      </c>
      <c r="CA77" s="251">
        <v>6</v>
      </c>
      <c r="CB77" s="251">
        <v>6</v>
      </c>
      <c r="CC77" s="251">
        <v>7</v>
      </c>
      <c r="CD77" s="251">
        <v>8</v>
      </c>
      <c r="CE77" s="251">
        <v>8</v>
      </c>
      <c r="CF77" s="251">
        <v>9</v>
      </c>
      <c r="CG77" s="251">
        <v>10</v>
      </c>
      <c r="CH77" s="252">
        <v>11</v>
      </c>
    </row>
    <row r="78" spans="2:86" ht="25.5" customHeight="1" x14ac:dyDescent="0.35">
      <c r="B78" s="288" t="s">
        <v>36</v>
      </c>
      <c r="D78" s="251">
        <v>0</v>
      </c>
      <c r="E78" s="251">
        <v>0</v>
      </c>
      <c r="F78" s="251">
        <v>0</v>
      </c>
      <c r="G78" s="251">
        <v>0</v>
      </c>
      <c r="H78" s="251">
        <v>0</v>
      </c>
      <c r="I78" s="251">
        <v>0</v>
      </c>
      <c r="J78" s="251">
        <v>0</v>
      </c>
      <c r="K78" s="251">
        <v>4621</v>
      </c>
      <c r="L78" s="251">
        <v>4729</v>
      </c>
      <c r="M78" s="251">
        <v>4832</v>
      </c>
      <c r="N78" s="251">
        <v>5412</v>
      </c>
      <c r="O78" s="251">
        <v>5541</v>
      </c>
      <c r="P78" s="251">
        <v>5661</v>
      </c>
      <c r="Q78" s="251">
        <v>5778</v>
      </c>
      <c r="R78" s="251">
        <v>5919</v>
      </c>
      <c r="S78" s="251">
        <v>5965</v>
      </c>
      <c r="T78" s="251">
        <v>6142</v>
      </c>
      <c r="U78" s="251">
        <v>6340</v>
      </c>
      <c r="V78" s="251">
        <v>6523</v>
      </c>
      <c r="W78" s="251">
        <v>6751</v>
      </c>
      <c r="X78" s="251">
        <v>6955</v>
      </c>
      <c r="Y78" s="251">
        <v>7151</v>
      </c>
      <c r="Z78" s="251">
        <v>7344</v>
      </c>
      <c r="AA78" s="251">
        <v>7495</v>
      </c>
      <c r="AB78" s="251">
        <v>7648</v>
      </c>
      <c r="AC78" s="251">
        <v>7803</v>
      </c>
      <c r="AD78" s="251">
        <v>7951</v>
      </c>
      <c r="AE78" s="251">
        <v>8128</v>
      </c>
      <c r="AF78" s="251">
        <v>8315</v>
      </c>
      <c r="AG78" s="251">
        <v>8436</v>
      </c>
      <c r="AH78" s="251">
        <v>8579</v>
      </c>
      <c r="AI78" s="251">
        <v>8727</v>
      </c>
      <c r="AJ78" s="251">
        <v>8895</v>
      </c>
      <c r="AK78" s="251">
        <v>9074</v>
      </c>
      <c r="AL78" s="251">
        <v>9164</v>
      </c>
      <c r="AM78" s="251">
        <v>9261</v>
      </c>
      <c r="AN78" s="251">
        <v>9298</v>
      </c>
      <c r="AO78" s="251">
        <v>9495</v>
      </c>
      <c r="AP78" s="251">
        <v>9627</v>
      </c>
      <c r="AQ78" s="251">
        <v>9700</v>
      </c>
      <c r="AR78" s="251">
        <v>9755</v>
      </c>
      <c r="AS78" s="251">
        <v>9755</v>
      </c>
      <c r="AT78" s="251">
        <v>9930</v>
      </c>
      <c r="AU78" s="251">
        <v>9990</v>
      </c>
      <c r="AV78" s="251">
        <v>10056</v>
      </c>
      <c r="AW78" s="251">
        <v>10061</v>
      </c>
      <c r="AX78" s="251">
        <v>10097</v>
      </c>
      <c r="AY78" s="251">
        <v>10384</v>
      </c>
      <c r="AZ78" s="251">
        <v>10536</v>
      </c>
      <c r="BA78" s="251">
        <v>10680</v>
      </c>
      <c r="BB78" s="251">
        <v>10782</v>
      </c>
      <c r="BC78" s="251">
        <v>10936</v>
      </c>
      <c r="BD78" s="251">
        <v>11004</v>
      </c>
      <c r="BE78" s="251">
        <v>11095</v>
      </c>
      <c r="BF78" s="251">
        <v>11195</v>
      </c>
      <c r="BG78" s="251">
        <v>11320</v>
      </c>
      <c r="BH78" s="251">
        <v>11477</v>
      </c>
      <c r="BI78" s="251">
        <v>11585</v>
      </c>
      <c r="BJ78" s="251">
        <v>11715</v>
      </c>
      <c r="BK78" s="251">
        <v>11938</v>
      </c>
      <c r="BL78" s="251">
        <v>12160</v>
      </c>
      <c r="BM78" s="251">
        <v>12410</v>
      </c>
      <c r="BN78" s="251">
        <v>12566</v>
      </c>
      <c r="BO78" s="251">
        <v>12667</v>
      </c>
      <c r="BP78" s="251">
        <v>12810</v>
      </c>
      <c r="BQ78" s="251">
        <v>12888</v>
      </c>
      <c r="BR78" s="251">
        <v>12958</v>
      </c>
      <c r="BS78" s="251">
        <v>12957</v>
      </c>
      <c r="BT78" s="251">
        <v>12930</v>
      </c>
      <c r="BU78" s="251">
        <v>12838</v>
      </c>
      <c r="BV78" s="251">
        <v>12724</v>
      </c>
      <c r="BW78" s="251">
        <v>12556</v>
      </c>
      <c r="BX78" s="251">
        <v>12379</v>
      </c>
      <c r="BY78" s="251">
        <v>12457</v>
      </c>
      <c r="BZ78" s="251">
        <v>12597</v>
      </c>
      <c r="CA78" s="251">
        <v>12776</v>
      </c>
      <c r="CB78" s="251">
        <v>12987</v>
      </c>
      <c r="CC78" s="251">
        <v>13204</v>
      </c>
      <c r="CD78" s="251">
        <v>13220</v>
      </c>
      <c r="CE78" s="251">
        <v>13083</v>
      </c>
      <c r="CF78" s="251">
        <v>13167</v>
      </c>
      <c r="CG78" s="251">
        <v>13431</v>
      </c>
      <c r="CH78" s="252">
        <v>13697</v>
      </c>
    </row>
    <row r="79" spans="2:86" x14ac:dyDescent="0.35">
      <c r="B79" s="254" t="s">
        <v>381</v>
      </c>
      <c r="C79" s="254"/>
      <c r="D79" s="251">
        <v>0</v>
      </c>
      <c r="E79" s="251">
        <v>0</v>
      </c>
      <c r="F79" s="251">
        <v>0</v>
      </c>
      <c r="G79" s="251">
        <v>0</v>
      </c>
      <c r="H79" s="251">
        <v>0</v>
      </c>
      <c r="I79" s="251">
        <v>0</v>
      </c>
      <c r="J79" s="251">
        <v>0</v>
      </c>
      <c r="K79" s="251">
        <v>4621</v>
      </c>
      <c r="L79" s="251">
        <v>4729</v>
      </c>
      <c r="M79" s="251">
        <v>4832</v>
      </c>
      <c r="N79" s="251">
        <v>5412</v>
      </c>
      <c r="O79" s="251">
        <v>5541</v>
      </c>
      <c r="P79" s="251">
        <v>5661</v>
      </c>
      <c r="Q79" s="251">
        <v>5778</v>
      </c>
      <c r="R79" s="251">
        <v>5919</v>
      </c>
      <c r="S79" s="251">
        <v>5965</v>
      </c>
      <c r="T79" s="251">
        <v>6142</v>
      </c>
      <c r="U79" s="251">
        <v>6340</v>
      </c>
      <c r="V79" s="251">
        <v>6523</v>
      </c>
      <c r="W79" s="251">
        <v>6751</v>
      </c>
      <c r="X79" s="251">
        <v>6955</v>
      </c>
      <c r="Y79" s="251">
        <v>7151</v>
      </c>
      <c r="Z79" s="251">
        <v>7344</v>
      </c>
      <c r="AA79" s="251">
        <v>7365</v>
      </c>
      <c r="AB79" s="251">
        <v>7525</v>
      </c>
      <c r="AC79" s="251">
        <v>7693</v>
      </c>
      <c r="AD79" s="251">
        <v>7853</v>
      </c>
      <c r="AE79" s="251">
        <v>8035</v>
      </c>
      <c r="AF79" s="251">
        <v>8236</v>
      </c>
      <c r="AG79" s="251">
        <v>8364</v>
      </c>
      <c r="AH79" s="251">
        <v>8516</v>
      </c>
      <c r="AI79" s="251">
        <v>8672</v>
      </c>
      <c r="AJ79" s="251">
        <v>8844</v>
      </c>
      <c r="AK79" s="251">
        <v>9028</v>
      </c>
      <c r="AL79" s="251">
        <v>9121</v>
      </c>
      <c r="AM79" s="251">
        <v>9221</v>
      </c>
      <c r="AN79" s="251">
        <v>9259</v>
      </c>
      <c r="AO79" s="251">
        <v>9459</v>
      </c>
      <c r="AP79" s="251">
        <v>9589</v>
      </c>
      <c r="AQ79" s="251">
        <v>9663</v>
      </c>
      <c r="AR79" s="251">
        <v>9719</v>
      </c>
      <c r="AS79" s="251">
        <v>9720</v>
      </c>
      <c r="AT79" s="251">
        <v>9898</v>
      </c>
      <c r="AU79" s="251">
        <v>9959</v>
      </c>
      <c r="AV79" s="251">
        <v>10027</v>
      </c>
      <c r="AW79" s="251">
        <v>10033</v>
      </c>
      <c r="AX79" s="251">
        <v>10070</v>
      </c>
      <c r="AY79" s="251">
        <v>10356</v>
      </c>
      <c r="AZ79" s="251">
        <v>10509</v>
      </c>
      <c r="BA79" s="251">
        <v>10654</v>
      </c>
      <c r="BB79" s="251">
        <v>10758</v>
      </c>
      <c r="BC79" s="251">
        <v>10913</v>
      </c>
      <c r="BD79" s="251">
        <v>10981</v>
      </c>
      <c r="BE79" s="251">
        <v>11072</v>
      </c>
      <c r="BF79" s="251">
        <v>11171</v>
      </c>
      <c r="BG79" s="251">
        <v>11297</v>
      </c>
      <c r="BH79" s="251">
        <v>11454</v>
      </c>
      <c r="BI79" s="251">
        <v>11563</v>
      </c>
      <c r="BJ79" s="251">
        <v>11692</v>
      </c>
      <c r="BK79" s="251">
        <v>11914</v>
      </c>
      <c r="BL79" s="251">
        <v>12134</v>
      </c>
      <c r="BM79" s="251">
        <v>12382</v>
      </c>
      <c r="BN79" s="251">
        <v>12537</v>
      </c>
      <c r="BO79" s="251">
        <v>12634</v>
      </c>
      <c r="BP79" s="251">
        <v>12774</v>
      </c>
      <c r="BQ79" s="251">
        <v>12846</v>
      </c>
      <c r="BR79" s="251">
        <v>12912</v>
      </c>
      <c r="BS79" s="251">
        <v>12908</v>
      </c>
      <c r="BT79" s="251">
        <v>12880</v>
      </c>
      <c r="BU79" s="251">
        <v>12790</v>
      </c>
      <c r="BV79" s="251">
        <v>12668</v>
      </c>
      <c r="BW79" s="251">
        <v>12530</v>
      </c>
      <c r="BX79" s="251">
        <v>12382</v>
      </c>
      <c r="BY79" s="251">
        <v>12447</v>
      </c>
      <c r="BZ79" s="251">
        <v>12599</v>
      </c>
      <c r="CA79" s="251">
        <v>12777</v>
      </c>
      <c r="CB79" s="251">
        <v>12984</v>
      </c>
      <c r="CC79" s="251">
        <v>13172</v>
      </c>
      <c r="CD79" s="251">
        <v>13193</v>
      </c>
      <c r="CE79" s="251">
        <v>13059</v>
      </c>
      <c r="CF79" s="251">
        <v>13147</v>
      </c>
      <c r="CG79" s="251">
        <v>13413</v>
      </c>
      <c r="CH79" s="252">
        <v>13682</v>
      </c>
    </row>
    <row r="80" spans="2:86" x14ac:dyDescent="0.35">
      <c r="B80" s="293" t="s">
        <v>489</v>
      </c>
      <c r="C80" s="254"/>
      <c r="D80" s="251">
        <v>0</v>
      </c>
      <c r="E80" s="251">
        <v>0</v>
      </c>
      <c r="F80" s="251">
        <v>0</v>
      </c>
      <c r="G80" s="251">
        <v>0</v>
      </c>
      <c r="H80" s="251">
        <v>0</v>
      </c>
      <c r="I80" s="251">
        <v>0</v>
      </c>
      <c r="J80" s="251">
        <v>0</v>
      </c>
      <c r="K80" s="251">
        <v>0</v>
      </c>
      <c r="L80" s="251">
        <v>0</v>
      </c>
      <c r="M80" s="251">
        <v>0</v>
      </c>
      <c r="N80" s="251">
        <v>0</v>
      </c>
      <c r="O80" s="251">
        <v>0</v>
      </c>
      <c r="P80" s="251">
        <v>0</v>
      </c>
      <c r="Q80" s="251">
        <v>0</v>
      </c>
      <c r="R80" s="251">
        <v>0</v>
      </c>
      <c r="S80" s="251">
        <v>0</v>
      </c>
      <c r="T80" s="251">
        <v>0</v>
      </c>
      <c r="U80" s="251">
        <v>0</v>
      </c>
      <c r="V80" s="251">
        <v>0</v>
      </c>
      <c r="W80" s="251">
        <v>0</v>
      </c>
      <c r="X80" s="251">
        <v>0</v>
      </c>
      <c r="Y80" s="251">
        <v>0</v>
      </c>
      <c r="Z80" s="251">
        <v>0</v>
      </c>
      <c r="AA80" s="251">
        <v>0</v>
      </c>
      <c r="AB80" s="251">
        <v>0</v>
      </c>
      <c r="AC80" s="251">
        <v>0</v>
      </c>
      <c r="AD80" s="251">
        <v>0</v>
      </c>
      <c r="AE80" s="251">
        <v>0</v>
      </c>
      <c r="AF80" s="251">
        <v>0</v>
      </c>
      <c r="AG80" s="251">
        <v>0</v>
      </c>
      <c r="AH80" s="251">
        <v>0</v>
      </c>
      <c r="AI80" s="251">
        <v>0</v>
      </c>
      <c r="AJ80" s="251">
        <v>0</v>
      </c>
      <c r="AK80" s="251">
        <v>0</v>
      </c>
      <c r="AL80" s="251">
        <v>0</v>
      </c>
      <c r="AM80" s="251">
        <v>0</v>
      </c>
      <c r="AN80" s="251">
        <v>0</v>
      </c>
      <c r="AO80" s="251">
        <v>0</v>
      </c>
      <c r="AP80" s="251">
        <v>0</v>
      </c>
      <c r="AQ80" s="251">
        <v>0</v>
      </c>
      <c r="AR80" s="251">
        <v>0</v>
      </c>
      <c r="AS80" s="251">
        <v>0</v>
      </c>
      <c r="AT80" s="251">
        <v>0</v>
      </c>
      <c r="AU80" s="251">
        <v>0</v>
      </c>
      <c r="AV80" s="251">
        <v>0</v>
      </c>
      <c r="AW80" s="251">
        <v>0</v>
      </c>
      <c r="AX80" s="251">
        <v>0</v>
      </c>
      <c r="AY80" s="251">
        <v>0</v>
      </c>
      <c r="AZ80" s="251">
        <v>0</v>
      </c>
      <c r="BA80" s="251">
        <v>0</v>
      </c>
      <c r="BB80" s="251">
        <v>0</v>
      </c>
      <c r="BC80" s="251">
        <v>0</v>
      </c>
      <c r="BD80" s="251">
        <v>10875</v>
      </c>
      <c r="BE80" s="251">
        <v>11018</v>
      </c>
      <c r="BF80" s="251">
        <v>11102</v>
      </c>
      <c r="BG80" s="251">
        <v>11231</v>
      </c>
      <c r="BH80" s="251">
        <v>11384</v>
      </c>
      <c r="BI80" s="251">
        <v>11492</v>
      </c>
      <c r="BJ80" s="251">
        <v>11617</v>
      </c>
      <c r="BK80" s="251">
        <v>11837</v>
      </c>
      <c r="BL80" s="251">
        <v>12053</v>
      </c>
      <c r="BM80" s="251">
        <v>12285</v>
      </c>
      <c r="BN80" s="251">
        <v>12460</v>
      </c>
      <c r="BO80" s="251">
        <v>12556</v>
      </c>
      <c r="BP80" s="251">
        <v>12737</v>
      </c>
      <c r="BQ80" s="251">
        <v>12814</v>
      </c>
      <c r="BR80" s="251">
        <v>12887</v>
      </c>
      <c r="BS80" s="251">
        <v>12890</v>
      </c>
      <c r="BT80" s="251">
        <v>12681</v>
      </c>
      <c r="BU80" s="251">
        <v>12144</v>
      </c>
      <c r="BV80" s="251">
        <v>11679</v>
      </c>
      <c r="BW80" s="251">
        <v>11224</v>
      </c>
      <c r="BX80" s="251">
        <v>10700</v>
      </c>
      <c r="BY80" s="251">
        <v>10160</v>
      </c>
      <c r="BZ80" s="251">
        <v>9632</v>
      </c>
      <c r="CA80" s="251">
        <v>9102</v>
      </c>
      <c r="CB80" s="251">
        <v>8591</v>
      </c>
      <c r="CC80" s="251">
        <v>8126</v>
      </c>
      <c r="CD80" s="251">
        <v>7664</v>
      </c>
      <c r="CE80" s="251">
        <v>7215</v>
      </c>
      <c r="CF80" s="251">
        <v>6774</v>
      </c>
      <c r="CG80" s="251">
        <v>6337</v>
      </c>
      <c r="CH80" s="252">
        <v>5902</v>
      </c>
    </row>
    <row r="81" spans="1:86" x14ac:dyDescent="0.35">
      <c r="B81" s="293" t="s">
        <v>510</v>
      </c>
      <c r="C81" s="254"/>
      <c r="D81" s="251">
        <v>0</v>
      </c>
      <c r="E81" s="251">
        <v>0</v>
      </c>
      <c r="F81" s="251">
        <v>0</v>
      </c>
      <c r="G81" s="251">
        <v>0</v>
      </c>
      <c r="H81" s="251">
        <v>0</v>
      </c>
      <c r="I81" s="251">
        <v>0</v>
      </c>
      <c r="J81" s="251">
        <v>0</v>
      </c>
      <c r="K81" s="251">
        <v>0</v>
      </c>
      <c r="L81" s="251">
        <v>0</v>
      </c>
      <c r="M81" s="251">
        <v>0</v>
      </c>
      <c r="N81" s="251">
        <v>0</v>
      </c>
      <c r="O81" s="251">
        <v>0</v>
      </c>
      <c r="P81" s="251">
        <v>0</v>
      </c>
      <c r="Q81" s="251">
        <v>0</v>
      </c>
      <c r="R81" s="251">
        <v>0</v>
      </c>
      <c r="S81" s="251">
        <v>0</v>
      </c>
      <c r="T81" s="251">
        <v>0</v>
      </c>
      <c r="U81" s="251">
        <v>0</v>
      </c>
      <c r="V81" s="251">
        <v>0</v>
      </c>
      <c r="W81" s="251">
        <v>0</v>
      </c>
      <c r="X81" s="251">
        <v>0</v>
      </c>
      <c r="Y81" s="251">
        <v>0</v>
      </c>
      <c r="Z81" s="251">
        <v>0</v>
      </c>
      <c r="AA81" s="251">
        <v>0</v>
      </c>
      <c r="AB81" s="251">
        <v>0</v>
      </c>
      <c r="AC81" s="251">
        <v>0</v>
      </c>
      <c r="AD81" s="251">
        <v>0</v>
      </c>
      <c r="AE81" s="251">
        <v>0</v>
      </c>
      <c r="AF81" s="251">
        <v>0</v>
      </c>
      <c r="AG81" s="251">
        <v>0</v>
      </c>
      <c r="AH81" s="251">
        <v>0</v>
      </c>
      <c r="AI81" s="251">
        <v>80</v>
      </c>
      <c r="AJ81" s="251">
        <v>276</v>
      </c>
      <c r="AK81" s="251">
        <v>476</v>
      </c>
      <c r="AL81" s="251">
        <v>658</v>
      </c>
      <c r="AM81" s="251">
        <v>882</v>
      </c>
      <c r="AN81" s="251">
        <v>1009</v>
      </c>
      <c r="AO81" s="251">
        <v>1434</v>
      </c>
      <c r="AP81" s="251">
        <v>1786</v>
      </c>
      <c r="AQ81" s="251">
        <v>2077</v>
      </c>
      <c r="AR81" s="251">
        <v>2382</v>
      </c>
      <c r="AS81" s="251">
        <v>2515</v>
      </c>
      <c r="AT81" s="251">
        <v>3044</v>
      </c>
      <c r="AU81" s="251">
        <v>3349</v>
      </c>
      <c r="AV81" s="251">
        <v>3642</v>
      </c>
      <c r="AW81" s="251">
        <v>3925</v>
      </c>
      <c r="AX81" s="251">
        <v>4219</v>
      </c>
      <c r="AY81" s="251">
        <v>4552</v>
      </c>
      <c r="AZ81" s="251">
        <v>4927</v>
      </c>
      <c r="BA81" s="251">
        <v>5280</v>
      </c>
      <c r="BB81" s="251">
        <v>5615</v>
      </c>
      <c r="BC81" s="251">
        <v>5947</v>
      </c>
      <c r="BD81" s="251">
        <v>6276</v>
      </c>
      <c r="BE81" s="251">
        <v>6589</v>
      </c>
      <c r="BF81" s="251">
        <v>6851</v>
      </c>
      <c r="BG81" s="251">
        <v>7122</v>
      </c>
      <c r="BH81" s="251">
        <v>7425</v>
      </c>
      <c r="BI81" s="251">
        <v>7700</v>
      </c>
      <c r="BJ81" s="251">
        <v>7963</v>
      </c>
      <c r="BK81" s="251">
        <v>8324</v>
      </c>
      <c r="BL81" s="251">
        <v>8673</v>
      </c>
      <c r="BM81" s="251">
        <v>9052</v>
      </c>
      <c r="BN81" s="251">
        <v>9320</v>
      </c>
      <c r="BO81" s="251">
        <v>9549</v>
      </c>
      <c r="BP81" s="251">
        <v>9848</v>
      </c>
      <c r="BQ81" s="251">
        <v>10021</v>
      </c>
      <c r="BR81" s="251">
        <v>10207</v>
      </c>
      <c r="BS81" s="251">
        <v>10335</v>
      </c>
      <c r="BT81" s="251">
        <v>10250</v>
      </c>
      <c r="BU81" s="251">
        <v>9876</v>
      </c>
      <c r="BV81" s="251">
        <v>9562</v>
      </c>
      <c r="BW81" s="251">
        <v>9238</v>
      </c>
      <c r="BX81" s="251">
        <v>8858</v>
      </c>
      <c r="BY81" s="251">
        <v>8449</v>
      </c>
      <c r="BZ81" s="251">
        <v>8052</v>
      </c>
      <c r="CA81" s="251">
        <v>7672</v>
      </c>
      <c r="CB81" s="251">
        <v>7277</v>
      </c>
      <c r="CC81" s="251">
        <v>6911</v>
      </c>
      <c r="CD81" s="251">
        <v>6554</v>
      </c>
      <c r="CE81" s="251">
        <v>6198</v>
      </c>
      <c r="CF81" s="251">
        <v>5843</v>
      </c>
      <c r="CG81" s="251">
        <v>5492</v>
      </c>
      <c r="CH81" s="252">
        <v>5141</v>
      </c>
    </row>
    <row r="82" spans="1:86" x14ac:dyDescent="0.35">
      <c r="B82" s="293" t="s">
        <v>511</v>
      </c>
      <c r="C82" s="254"/>
      <c r="D82" s="251">
        <v>0</v>
      </c>
      <c r="E82" s="251">
        <v>0</v>
      </c>
      <c r="F82" s="251">
        <v>0</v>
      </c>
      <c r="G82" s="251">
        <v>0</v>
      </c>
      <c r="H82" s="251">
        <v>0</v>
      </c>
      <c r="I82" s="251">
        <v>0</v>
      </c>
      <c r="J82" s="251">
        <v>0</v>
      </c>
      <c r="K82" s="251">
        <v>0</v>
      </c>
      <c r="L82" s="251">
        <v>0</v>
      </c>
      <c r="M82" s="251">
        <v>0</v>
      </c>
      <c r="N82" s="251">
        <v>0</v>
      </c>
      <c r="O82" s="251">
        <v>0</v>
      </c>
      <c r="P82" s="251">
        <v>0</v>
      </c>
      <c r="Q82" s="251">
        <v>0</v>
      </c>
      <c r="R82" s="251">
        <v>0</v>
      </c>
      <c r="S82" s="251">
        <v>0</v>
      </c>
      <c r="T82" s="251">
        <v>0</v>
      </c>
      <c r="U82" s="251">
        <v>0</v>
      </c>
      <c r="V82" s="251">
        <v>0</v>
      </c>
      <c r="W82" s="251">
        <v>0</v>
      </c>
      <c r="X82" s="251">
        <v>0</v>
      </c>
      <c r="Y82" s="251">
        <v>0</v>
      </c>
      <c r="Z82" s="251">
        <v>0</v>
      </c>
      <c r="AA82" s="251">
        <v>0</v>
      </c>
      <c r="AB82" s="251">
        <v>0</v>
      </c>
      <c r="AC82" s="251">
        <v>0</v>
      </c>
      <c r="AD82" s="251">
        <v>0</v>
      </c>
      <c r="AE82" s="251">
        <v>0</v>
      </c>
      <c r="AF82" s="251">
        <v>0</v>
      </c>
      <c r="AG82" s="251">
        <v>0</v>
      </c>
      <c r="AH82" s="251">
        <v>0</v>
      </c>
      <c r="AI82" s="251">
        <v>0</v>
      </c>
      <c r="AJ82" s="251">
        <v>0</v>
      </c>
      <c r="AK82" s="251">
        <v>0</v>
      </c>
      <c r="AL82" s="251">
        <v>0</v>
      </c>
      <c r="AM82" s="251">
        <v>0</v>
      </c>
      <c r="AN82" s="251">
        <v>0</v>
      </c>
      <c r="AO82" s="251">
        <v>0</v>
      </c>
      <c r="AP82" s="251">
        <v>0</v>
      </c>
      <c r="AQ82" s="251">
        <v>0</v>
      </c>
      <c r="AR82" s="251">
        <v>0</v>
      </c>
      <c r="AS82" s="251">
        <v>0</v>
      </c>
      <c r="AT82" s="251">
        <v>0</v>
      </c>
      <c r="AU82" s="251">
        <v>0</v>
      </c>
      <c r="AV82" s="251">
        <v>0</v>
      </c>
      <c r="AW82" s="251">
        <v>0</v>
      </c>
      <c r="AX82" s="251">
        <v>0</v>
      </c>
      <c r="AY82" s="251">
        <v>0</v>
      </c>
      <c r="AZ82" s="251">
        <v>0</v>
      </c>
      <c r="BA82" s="251">
        <v>0</v>
      </c>
      <c r="BB82" s="251">
        <v>0</v>
      </c>
      <c r="BC82" s="251">
        <v>0</v>
      </c>
      <c r="BD82" s="251">
        <v>8670</v>
      </c>
      <c r="BE82" s="251">
        <v>8834</v>
      </c>
      <c r="BF82" s="251">
        <v>8961</v>
      </c>
      <c r="BG82" s="251">
        <v>9117</v>
      </c>
      <c r="BH82" s="251">
        <v>9296</v>
      </c>
      <c r="BI82" s="251">
        <v>9439</v>
      </c>
      <c r="BJ82" s="251">
        <v>9594</v>
      </c>
      <c r="BK82" s="251">
        <v>9842</v>
      </c>
      <c r="BL82" s="251">
        <v>10087</v>
      </c>
      <c r="BM82" s="251">
        <v>10358</v>
      </c>
      <c r="BN82" s="251">
        <v>10563</v>
      </c>
      <c r="BO82" s="251">
        <v>10702</v>
      </c>
      <c r="BP82" s="251">
        <v>10874</v>
      </c>
      <c r="BQ82" s="251">
        <v>10984</v>
      </c>
      <c r="BR82" s="251">
        <v>11096</v>
      </c>
      <c r="BS82" s="251">
        <v>11145</v>
      </c>
      <c r="BT82" s="251">
        <v>10995</v>
      </c>
      <c r="BU82" s="251">
        <v>10570</v>
      </c>
      <c r="BV82" s="251">
        <v>10184</v>
      </c>
      <c r="BW82" s="251">
        <v>9813</v>
      </c>
      <c r="BX82" s="251">
        <v>9382</v>
      </c>
      <c r="BY82" s="251">
        <v>8935</v>
      </c>
      <c r="BZ82" s="251">
        <v>8496</v>
      </c>
      <c r="CA82" s="251">
        <v>8055</v>
      </c>
      <c r="CB82" s="251">
        <v>7622</v>
      </c>
      <c r="CC82" s="251">
        <v>7239</v>
      </c>
      <c r="CD82" s="251">
        <v>6848</v>
      </c>
      <c r="CE82" s="251">
        <v>6464</v>
      </c>
      <c r="CF82" s="251">
        <v>6084</v>
      </c>
      <c r="CG82" s="251">
        <v>5706</v>
      </c>
      <c r="CH82" s="252">
        <v>5327</v>
      </c>
    </row>
    <row r="83" spans="1:86" x14ac:dyDescent="0.35">
      <c r="B83" s="293" t="s">
        <v>512</v>
      </c>
      <c r="C83" s="254"/>
      <c r="D83" s="251">
        <v>0</v>
      </c>
      <c r="E83" s="251">
        <v>0</v>
      </c>
      <c r="F83" s="251">
        <v>0</v>
      </c>
      <c r="G83" s="251">
        <v>0</v>
      </c>
      <c r="H83" s="251">
        <v>0</v>
      </c>
      <c r="I83" s="251">
        <v>0</v>
      </c>
      <c r="J83" s="251">
        <v>0</v>
      </c>
      <c r="K83" s="251">
        <v>0</v>
      </c>
      <c r="L83" s="251">
        <v>0</v>
      </c>
      <c r="M83" s="251">
        <v>0</v>
      </c>
      <c r="N83" s="251">
        <v>0</v>
      </c>
      <c r="O83" s="251">
        <v>0</v>
      </c>
      <c r="P83" s="251">
        <v>0</v>
      </c>
      <c r="Q83" s="251">
        <v>0</v>
      </c>
      <c r="R83" s="251">
        <v>0</v>
      </c>
      <c r="S83" s="251">
        <v>0</v>
      </c>
      <c r="T83" s="251">
        <v>0</v>
      </c>
      <c r="U83" s="251">
        <v>0</v>
      </c>
      <c r="V83" s="251">
        <v>0</v>
      </c>
      <c r="W83" s="251">
        <v>0</v>
      </c>
      <c r="X83" s="251">
        <v>0</v>
      </c>
      <c r="Y83" s="251">
        <v>0</v>
      </c>
      <c r="Z83" s="251">
        <v>0</v>
      </c>
      <c r="AA83" s="251">
        <v>0</v>
      </c>
      <c r="AB83" s="251">
        <v>0</v>
      </c>
      <c r="AC83" s="251">
        <v>0</v>
      </c>
      <c r="AD83" s="251">
        <v>0</v>
      </c>
      <c r="AE83" s="251">
        <v>0</v>
      </c>
      <c r="AF83" s="251">
        <v>0</v>
      </c>
      <c r="AG83" s="251">
        <v>0</v>
      </c>
      <c r="AH83" s="251">
        <v>0</v>
      </c>
      <c r="AI83" s="251">
        <v>0</v>
      </c>
      <c r="AJ83" s="251">
        <v>0</v>
      </c>
      <c r="AK83" s="251">
        <v>0</v>
      </c>
      <c r="AL83" s="251">
        <v>0</v>
      </c>
      <c r="AM83" s="251">
        <v>0</v>
      </c>
      <c r="AN83" s="251">
        <v>0</v>
      </c>
      <c r="AO83" s="251">
        <v>0</v>
      </c>
      <c r="AP83" s="251">
        <v>0</v>
      </c>
      <c r="AQ83" s="251">
        <v>0</v>
      </c>
      <c r="AR83" s="251">
        <v>0</v>
      </c>
      <c r="AS83" s="251">
        <v>0</v>
      </c>
      <c r="AT83" s="251">
        <v>0</v>
      </c>
      <c r="AU83" s="251">
        <v>0</v>
      </c>
      <c r="AV83" s="251">
        <v>0</v>
      </c>
      <c r="AW83" s="251">
        <v>0</v>
      </c>
      <c r="AX83" s="251">
        <v>0</v>
      </c>
      <c r="AY83" s="251">
        <v>0</v>
      </c>
      <c r="AZ83" s="251">
        <v>0</v>
      </c>
      <c r="BA83" s="251">
        <v>0</v>
      </c>
      <c r="BB83" s="251">
        <v>0</v>
      </c>
      <c r="BC83" s="251">
        <v>0</v>
      </c>
      <c r="BD83" s="251">
        <v>0</v>
      </c>
      <c r="BE83" s="251">
        <v>0</v>
      </c>
      <c r="BF83" s="251">
        <v>0</v>
      </c>
      <c r="BG83" s="251">
        <v>0</v>
      </c>
      <c r="BH83" s="251">
        <v>0</v>
      </c>
      <c r="BI83" s="251">
        <v>0</v>
      </c>
      <c r="BJ83" s="251">
        <v>8</v>
      </c>
      <c r="BK83" s="251">
        <v>24</v>
      </c>
      <c r="BL83" s="251">
        <v>46</v>
      </c>
      <c r="BM83" s="251">
        <v>58</v>
      </c>
      <c r="BN83" s="251">
        <v>66</v>
      </c>
      <c r="BO83" s="251">
        <v>59</v>
      </c>
      <c r="BP83" s="251">
        <v>56</v>
      </c>
      <c r="BQ83" s="251">
        <v>56</v>
      </c>
      <c r="BR83" s="251">
        <v>50</v>
      </c>
      <c r="BS83" s="251">
        <v>47</v>
      </c>
      <c r="BT83" s="251">
        <v>49</v>
      </c>
      <c r="BU83" s="251">
        <v>44</v>
      </c>
      <c r="BV83" s="251">
        <v>30</v>
      </c>
      <c r="BW83" s="251">
        <v>20</v>
      </c>
      <c r="BX83" s="251">
        <v>14</v>
      </c>
      <c r="BY83" s="251">
        <v>10</v>
      </c>
      <c r="BZ83" s="251">
        <v>6</v>
      </c>
      <c r="CA83" s="251">
        <v>4</v>
      </c>
      <c r="CB83" s="251">
        <v>2</v>
      </c>
      <c r="CC83" s="251">
        <v>1</v>
      </c>
      <c r="CD83" s="251">
        <v>1</v>
      </c>
      <c r="CE83" s="251">
        <v>0</v>
      </c>
      <c r="CF83" s="251">
        <v>0</v>
      </c>
      <c r="CG83" s="251">
        <v>0</v>
      </c>
      <c r="CH83" s="252">
        <v>0</v>
      </c>
    </row>
    <row r="84" spans="1:86" x14ac:dyDescent="0.35">
      <c r="B84" s="293" t="s">
        <v>513</v>
      </c>
      <c r="C84" s="254"/>
      <c r="D84" s="251"/>
      <c r="E84" s="251"/>
      <c r="F84" s="251"/>
      <c r="G84" s="251"/>
      <c r="H84" s="251"/>
      <c r="I84" s="251"/>
      <c r="J84" s="251"/>
      <c r="K84" s="251"/>
      <c r="L84" s="251"/>
      <c r="M84" s="251"/>
      <c r="N84" s="251"/>
      <c r="O84" s="251"/>
      <c r="P84" s="251"/>
      <c r="Q84" s="251"/>
      <c r="R84" s="251"/>
      <c r="S84" s="251"/>
      <c r="T84" s="251"/>
      <c r="U84" s="251"/>
      <c r="V84" s="251"/>
      <c r="W84" s="251"/>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v>197</v>
      </c>
      <c r="BU84" s="251">
        <v>593</v>
      </c>
      <c r="BV84" s="251">
        <v>987</v>
      </c>
      <c r="BW84" s="251">
        <v>1305</v>
      </c>
      <c r="BX84" s="251">
        <v>1682</v>
      </c>
      <c r="BY84" s="251">
        <v>2287</v>
      </c>
      <c r="BZ84" s="251">
        <v>2967</v>
      </c>
      <c r="CA84" s="251">
        <v>3675</v>
      </c>
      <c r="CB84" s="251">
        <v>4393</v>
      </c>
      <c r="CC84" s="251">
        <v>5046</v>
      </c>
      <c r="CD84" s="251">
        <v>5528</v>
      </c>
      <c r="CE84" s="251">
        <v>5843</v>
      </c>
      <c r="CF84" s="251">
        <v>6373</v>
      </c>
      <c r="CG84" s="251">
        <v>7076</v>
      </c>
      <c r="CH84" s="252">
        <v>7780</v>
      </c>
    </row>
    <row r="85" spans="1:86" x14ac:dyDescent="0.35">
      <c r="B85" s="293" t="s">
        <v>514</v>
      </c>
      <c r="C85" s="254"/>
      <c r="D85" s="251"/>
      <c r="E85" s="251"/>
      <c r="F85" s="251"/>
      <c r="G85" s="251"/>
      <c r="H85" s="251"/>
      <c r="I85" s="251"/>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v>60</v>
      </c>
      <c r="BU85" s="251">
        <v>175</v>
      </c>
      <c r="BV85" s="251">
        <v>287</v>
      </c>
      <c r="BW85" s="251">
        <v>366</v>
      </c>
      <c r="BX85" s="251">
        <v>450</v>
      </c>
      <c r="BY85" s="251">
        <v>576</v>
      </c>
      <c r="BZ85" s="251">
        <v>710</v>
      </c>
      <c r="CA85" s="251">
        <v>841</v>
      </c>
      <c r="CB85" s="251">
        <v>964</v>
      </c>
      <c r="CC85" s="251">
        <v>1071</v>
      </c>
      <c r="CD85" s="251">
        <v>1145</v>
      </c>
      <c r="CE85" s="251">
        <v>1193</v>
      </c>
      <c r="CF85" s="251">
        <v>1249</v>
      </c>
      <c r="CG85" s="251">
        <v>1312</v>
      </c>
      <c r="CH85" s="252">
        <v>1365</v>
      </c>
    </row>
    <row r="86" spans="1:86" x14ac:dyDescent="0.35">
      <c r="B86" s="254" t="s">
        <v>531</v>
      </c>
      <c r="C86" s="254"/>
      <c r="D86" s="251">
        <v>0</v>
      </c>
      <c r="E86" s="251">
        <v>0</v>
      </c>
      <c r="F86" s="251">
        <v>0</v>
      </c>
      <c r="G86" s="251">
        <v>0</v>
      </c>
      <c r="H86" s="251">
        <v>0</v>
      </c>
      <c r="I86" s="251">
        <v>0</v>
      </c>
      <c r="J86" s="251">
        <v>0</v>
      </c>
      <c r="K86" s="251">
        <v>0</v>
      </c>
      <c r="L86" s="251">
        <v>0</v>
      </c>
      <c r="M86" s="251">
        <v>0</v>
      </c>
      <c r="N86" s="251">
        <v>0</v>
      </c>
      <c r="O86" s="251">
        <v>0</v>
      </c>
      <c r="P86" s="251">
        <v>0</v>
      </c>
      <c r="Q86" s="251">
        <v>0</v>
      </c>
      <c r="R86" s="251">
        <v>0</v>
      </c>
      <c r="S86" s="251">
        <v>0</v>
      </c>
      <c r="T86" s="251">
        <v>0</v>
      </c>
      <c r="U86" s="251">
        <v>0</v>
      </c>
      <c r="V86" s="251">
        <v>0</v>
      </c>
      <c r="W86" s="251">
        <v>0</v>
      </c>
      <c r="X86" s="251">
        <v>0</v>
      </c>
      <c r="Y86" s="251">
        <v>0</v>
      </c>
      <c r="Z86" s="251">
        <v>0</v>
      </c>
      <c r="AA86" s="251">
        <v>130</v>
      </c>
      <c r="AB86" s="251">
        <v>123</v>
      </c>
      <c r="AC86" s="251">
        <v>110</v>
      </c>
      <c r="AD86" s="251">
        <v>98</v>
      </c>
      <c r="AE86" s="251">
        <v>93</v>
      </c>
      <c r="AF86" s="251">
        <v>79</v>
      </c>
      <c r="AG86" s="251">
        <v>72</v>
      </c>
      <c r="AH86" s="251">
        <v>63</v>
      </c>
      <c r="AI86" s="251">
        <v>55</v>
      </c>
      <c r="AJ86" s="251">
        <v>51</v>
      </c>
      <c r="AK86" s="251">
        <v>46</v>
      </c>
      <c r="AL86" s="251">
        <v>43</v>
      </c>
      <c r="AM86" s="251">
        <v>40</v>
      </c>
      <c r="AN86" s="251">
        <v>39</v>
      </c>
      <c r="AO86" s="251">
        <v>36</v>
      </c>
      <c r="AP86" s="251">
        <v>38</v>
      </c>
      <c r="AQ86" s="251">
        <v>37</v>
      </c>
      <c r="AR86" s="251">
        <v>36</v>
      </c>
      <c r="AS86" s="251">
        <v>35</v>
      </c>
      <c r="AT86" s="251">
        <v>32</v>
      </c>
      <c r="AU86" s="251">
        <v>31</v>
      </c>
      <c r="AV86" s="251">
        <v>29</v>
      </c>
      <c r="AW86" s="251">
        <v>28</v>
      </c>
      <c r="AX86" s="251">
        <v>27</v>
      </c>
      <c r="AY86" s="251">
        <v>28</v>
      </c>
      <c r="AZ86" s="251">
        <v>27</v>
      </c>
      <c r="BA86" s="251">
        <v>26</v>
      </c>
      <c r="BB86" s="251">
        <v>24</v>
      </c>
      <c r="BC86" s="251">
        <v>23</v>
      </c>
      <c r="BD86" s="251">
        <v>23</v>
      </c>
      <c r="BE86" s="251">
        <v>23</v>
      </c>
      <c r="BF86" s="251">
        <v>24</v>
      </c>
      <c r="BG86" s="251">
        <v>23</v>
      </c>
      <c r="BH86" s="251">
        <v>23</v>
      </c>
      <c r="BI86" s="251">
        <v>23</v>
      </c>
      <c r="BJ86" s="251">
        <v>23</v>
      </c>
      <c r="BK86" s="251">
        <v>25</v>
      </c>
      <c r="BL86" s="251">
        <v>26</v>
      </c>
      <c r="BM86" s="251">
        <v>28</v>
      </c>
      <c r="BN86" s="251">
        <v>29</v>
      </c>
      <c r="BO86" s="251">
        <v>33</v>
      </c>
      <c r="BP86" s="251">
        <v>35</v>
      </c>
      <c r="BQ86" s="251">
        <v>42</v>
      </c>
      <c r="BR86" s="251">
        <v>46</v>
      </c>
      <c r="BS86" s="251">
        <v>48</v>
      </c>
      <c r="BT86" s="251">
        <v>51</v>
      </c>
      <c r="BU86" s="251">
        <v>48</v>
      </c>
      <c r="BV86" s="251">
        <v>55</v>
      </c>
      <c r="BW86" s="251">
        <v>58</v>
      </c>
      <c r="BX86" s="251">
        <v>62</v>
      </c>
      <c r="BY86" s="251">
        <v>69</v>
      </c>
      <c r="BZ86" s="251">
        <v>79</v>
      </c>
      <c r="CA86" s="251">
        <v>87</v>
      </c>
      <c r="CB86" s="251">
        <v>90</v>
      </c>
      <c r="CC86" s="251">
        <v>70</v>
      </c>
      <c r="CD86" s="251">
        <v>71</v>
      </c>
      <c r="CE86" s="251">
        <v>74</v>
      </c>
      <c r="CF86" s="251">
        <v>76</v>
      </c>
      <c r="CG86" s="251">
        <v>76</v>
      </c>
      <c r="CH86" s="252">
        <v>75</v>
      </c>
    </row>
    <row r="87" spans="1:86" s="265" customFormat="1" ht="26.25" customHeight="1" x14ac:dyDescent="0.35">
      <c r="A87" s="294"/>
      <c r="B87" s="288" t="s">
        <v>423</v>
      </c>
      <c r="C87" s="243"/>
      <c r="D87" s="251">
        <v>0</v>
      </c>
      <c r="E87" s="251">
        <v>0</v>
      </c>
      <c r="F87" s="251">
        <v>0</v>
      </c>
      <c r="G87" s="251">
        <v>0</v>
      </c>
      <c r="H87" s="251">
        <v>0</v>
      </c>
      <c r="I87" s="251">
        <v>0</v>
      </c>
      <c r="J87" s="251">
        <v>0</v>
      </c>
      <c r="K87" s="251">
        <v>0</v>
      </c>
      <c r="L87" s="251">
        <v>0</v>
      </c>
      <c r="M87" s="251">
        <v>0</v>
      </c>
      <c r="N87" s="251">
        <v>0</v>
      </c>
      <c r="O87" s="251">
        <v>0</v>
      </c>
      <c r="P87" s="251">
        <v>0</v>
      </c>
      <c r="Q87" s="251">
        <v>0</v>
      </c>
      <c r="R87" s="251">
        <v>0</v>
      </c>
      <c r="S87" s="251">
        <v>0</v>
      </c>
      <c r="T87" s="251">
        <v>0</v>
      </c>
      <c r="U87" s="251">
        <v>0</v>
      </c>
      <c r="V87" s="251">
        <v>0</v>
      </c>
      <c r="W87" s="251">
        <v>0</v>
      </c>
      <c r="X87" s="251">
        <v>0</v>
      </c>
      <c r="Y87" s="251">
        <v>0</v>
      </c>
      <c r="Z87" s="251">
        <v>0</v>
      </c>
      <c r="AA87" s="251">
        <v>0</v>
      </c>
      <c r="AB87" s="251">
        <v>0</v>
      </c>
      <c r="AC87" s="251">
        <v>0</v>
      </c>
      <c r="AD87" s="251">
        <v>0</v>
      </c>
      <c r="AE87" s="251">
        <v>0</v>
      </c>
      <c r="AF87" s="251">
        <v>3</v>
      </c>
      <c r="AG87" s="251">
        <v>4</v>
      </c>
      <c r="AH87" s="251">
        <v>6</v>
      </c>
      <c r="AI87" s="251">
        <v>10</v>
      </c>
      <c r="AJ87" s="251">
        <v>14</v>
      </c>
      <c r="AK87" s="251">
        <v>17</v>
      </c>
      <c r="AL87" s="251">
        <v>19</v>
      </c>
      <c r="AM87" s="251">
        <v>21</v>
      </c>
      <c r="AN87" s="251">
        <v>24</v>
      </c>
      <c r="AO87" s="251">
        <v>27</v>
      </c>
      <c r="AP87" s="251">
        <v>29</v>
      </c>
      <c r="AQ87" s="251">
        <v>31</v>
      </c>
      <c r="AR87" s="251">
        <v>34</v>
      </c>
      <c r="AS87" s="251">
        <v>37</v>
      </c>
      <c r="AT87" s="251">
        <v>39</v>
      </c>
      <c r="AU87" s="251">
        <v>40</v>
      </c>
      <c r="AV87" s="251">
        <v>43</v>
      </c>
      <c r="AW87" s="251">
        <v>48</v>
      </c>
      <c r="AX87" s="251">
        <v>49</v>
      </c>
      <c r="AY87" s="251">
        <v>50</v>
      </c>
      <c r="AZ87" s="251">
        <v>36</v>
      </c>
      <c r="BA87" s="251">
        <v>37</v>
      </c>
      <c r="BB87" s="251">
        <v>39</v>
      </c>
      <c r="BC87" s="251">
        <v>40</v>
      </c>
      <c r="BD87" s="251">
        <v>41</v>
      </c>
      <c r="BE87" s="251">
        <v>41</v>
      </c>
      <c r="BF87" s="251">
        <v>41</v>
      </c>
      <c r="BG87" s="251">
        <v>41</v>
      </c>
      <c r="BH87" s="251">
        <v>42</v>
      </c>
      <c r="BI87" s="251">
        <v>42</v>
      </c>
      <c r="BJ87" s="251">
        <v>42</v>
      </c>
      <c r="BK87" s="251">
        <v>42</v>
      </c>
      <c r="BL87" s="251">
        <v>41</v>
      </c>
      <c r="BM87" s="251">
        <v>40</v>
      </c>
      <c r="BN87" s="251">
        <v>39</v>
      </c>
      <c r="BO87" s="251">
        <v>36</v>
      </c>
      <c r="BP87" s="251">
        <v>34</v>
      </c>
      <c r="BQ87" s="251">
        <v>31</v>
      </c>
      <c r="BR87" s="251">
        <v>29</v>
      </c>
      <c r="BS87" s="251">
        <v>38</v>
      </c>
      <c r="BT87" s="251">
        <v>34</v>
      </c>
      <c r="BU87" s="251">
        <v>30</v>
      </c>
      <c r="BV87" s="251">
        <v>27</v>
      </c>
      <c r="BW87" s="251">
        <v>18</v>
      </c>
      <c r="BX87" s="251">
        <v>15</v>
      </c>
      <c r="BY87" s="251">
        <v>13</v>
      </c>
      <c r="BZ87" s="251">
        <v>12</v>
      </c>
      <c r="CA87" s="251">
        <v>10</v>
      </c>
      <c r="CB87" s="251">
        <v>9</v>
      </c>
      <c r="CC87" s="251">
        <v>8</v>
      </c>
      <c r="CD87" s="251">
        <v>7</v>
      </c>
      <c r="CE87" s="251">
        <v>6</v>
      </c>
      <c r="CF87" s="251">
        <v>5</v>
      </c>
      <c r="CG87" s="251">
        <v>3</v>
      </c>
      <c r="CH87" s="252">
        <v>2</v>
      </c>
    </row>
    <row r="88" spans="1:86" s="265" customFormat="1" ht="15" customHeight="1" x14ac:dyDescent="0.35">
      <c r="A88" s="294"/>
      <c r="B88" s="288" t="s">
        <v>517</v>
      </c>
      <c r="C88" s="243"/>
      <c r="D88" s="251">
        <v>0</v>
      </c>
      <c r="E88" s="251">
        <v>0</v>
      </c>
      <c r="F88" s="251">
        <v>0</v>
      </c>
      <c r="G88" s="251">
        <v>0</v>
      </c>
      <c r="H88" s="251">
        <v>0</v>
      </c>
      <c r="I88" s="251">
        <v>0</v>
      </c>
      <c r="J88" s="251">
        <v>0</v>
      </c>
      <c r="K88" s="251">
        <v>0</v>
      </c>
      <c r="L88" s="251">
        <v>0</v>
      </c>
      <c r="M88" s="251">
        <v>0</v>
      </c>
      <c r="N88" s="251">
        <v>0</v>
      </c>
      <c r="O88" s="251">
        <v>0</v>
      </c>
      <c r="P88" s="251">
        <v>0</v>
      </c>
      <c r="Q88" s="251">
        <v>0</v>
      </c>
      <c r="R88" s="251">
        <v>0</v>
      </c>
      <c r="S88" s="251">
        <v>0</v>
      </c>
      <c r="T88" s="251">
        <v>0</v>
      </c>
      <c r="U88" s="251">
        <v>0</v>
      </c>
      <c r="V88" s="251">
        <v>0</v>
      </c>
      <c r="W88" s="251">
        <v>0</v>
      </c>
      <c r="X88" s="251">
        <v>0</v>
      </c>
      <c r="Y88" s="251">
        <v>0</v>
      </c>
      <c r="Z88" s="251">
        <v>0</v>
      </c>
      <c r="AA88" s="251">
        <v>0</v>
      </c>
      <c r="AB88" s="251">
        <v>0</v>
      </c>
      <c r="AC88" s="251">
        <v>0</v>
      </c>
      <c r="AD88" s="251">
        <v>0</v>
      </c>
      <c r="AE88" s="251">
        <v>0</v>
      </c>
      <c r="AF88" s="251">
        <v>0</v>
      </c>
      <c r="AG88" s="251">
        <v>0</v>
      </c>
      <c r="AH88" s="251">
        <v>0</v>
      </c>
      <c r="AI88" s="251">
        <v>0</v>
      </c>
      <c r="AJ88" s="251">
        <v>0</v>
      </c>
      <c r="AK88" s="251">
        <v>0</v>
      </c>
      <c r="AL88" s="251">
        <v>0</v>
      </c>
      <c r="AM88" s="251">
        <v>0</v>
      </c>
      <c r="AN88" s="251">
        <v>0</v>
      </c>
      <c r="AO88" s="251">
        <v>0</v>
      </c>
      <c r="AP88" s="251">
        <v>0</v>
      </c>
      <c r="AQ88" s="251">
        <v>0</v>
      </c>
      <c r="AR88" s="251">
        <v>0</v>
      </c>
      <c r="AS88" s="251">
        <v>0</v>
      </c>
      <c r="AT88" s="251">
        <v>0</v>
      </c>
      <c r="AU88" s="251">
        <v>0</v>
      </c>
      <c r="AV88" s="251">
        <v>0</v>
      </c>
      <c r="AW88" s="251">
        <v>0</v>
      </c>
      <c r="AX88" s="251">
        <v>0</v>
      </c>
      <c r="AY88" s="251">
        <v>0</v>
      </c>
      <c r="AZ88" s="251">
        <v>0</v>
      </c>
      <c r="BA88" s="251">
        <v>9759</v>
      </c>
      <c r="BB88" s="251">
        <v>9953</v>
      </c>
      <c r="BC88" s="251">
        <v>10084</v>
      </c>
      <c r="BD88" s="251">
        <v>11106</v>
      </c>
      <c r="BE88" s="251">
        <v>11202</v>
      </c>
      <c r="BF88" s="251">
        <v>11358</v>
      </c>
      <c r="BG88" s="251">
        <v>11486</v>
      </c>
      <c r="BH88" s="251">
        <v>11430</v>
      </c>
      <c r="BI88" s="251">
        <v>11555</v>
      </c>
      <c r="BJ88" s="251">
        <v>11750</v>
      </c>
      <c r="BK88" s="251">
        <v>12123</v>
      </c>
      <c r="BL88" s="251">
        <v>12421</v>
      </c>
      <c r="BM88" s="251">
        <v>12681</v>
      </c>
      <c r="BN88" s="251">
        <v>12783</v>
      </c>
      <c r="BO88" s="251">
        <v>12686</v>
      </c>
      <c r="BP88" s="251">
        <v>12683</v>
      </c>
      <c r="BQ88" s="251">
        <v>12585</v>
      </c>
      <c r="BR88" s="251">
        <v>12467</v>
      </c>
      <c r="BS88" s="251">
        <v>12215</v>
      </c>
      <c r="BT88" s="251">
        <v>12025</v>
      </c>
      <c r="BU88" s="251">
        <v>11808</v>
      </c>
      <c r="BV88" s="251">
        <v>11568</v>
      </c>
      <c r="BW88" s="251">
        <v>11391</v>
      </c>
      <c r="BX88" s="251">
        <v>11142</v>
      </c>
      <c r="BY88" s="251">
        <v>11256</v>
      </c>
      <c r="BZ88" s="251">
        <v>11412</v>
      </c>
      <c r="CA88" s="251">
        <v>11626</v>
      </c>
      <c r="CB88" s="251">
        <v>1268</v>
      </c>
      <c r="CC88" s="251">
        <v>10883</v>
      </c>
      <c r="CD88" s="251">
        <v>10837</v>
      </c>
      <c r="CE88" s="251">
        <v>10708</v>
      </c>
      <c r="CF88" s="251">
        <v>10729</v>
      </c>
      <c r="CG88" s="251">
        <v>10945</v>
      </c>
      <c r="CH88" s="252">
        <v>10960</v>
      </c>
    </row>
    <row r="89" spans="1:86" ht="47" thickBot="1" x14ac:dyDescent="0.4">
      <c r="A89" s="295"/>
      <c r="B89" s="261" t="s">
        <v>477</v>
      </c>
      <c r="C89" s="296"/>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297"/>
      <c r="BC89" s="297"/>
      <c r="BD89" s="297"/>
      <c r="BE89" s="297"/>
      <c r="BF89" s="297"/>
      <c r="BG89" s="297"/>
      <c r="BH89" s="297"/>
      <c r="BI89" s="297"/>
      <c r="BJ89" s="297"/>
      <c r="BK89" s="297"/>
      <c r="BL89" s="297"/>
      <c r="BM89" s="297"/>
      <c r="BN89" s="297"/>
      <c r="BO89" s="297"/>
      <c r="BP89" s="297"/>
      <c r="BQ89" s="297"/>
      <c r="BR89" s="297"/>
      <c r="BS89" s="297"/>
      <c r="BT89" s="297"/>
      <c r="BU89" s="297"/>
      <c r="BV89" s="297"/>
      <c r="BW89" s="297"/>
      <c r="BX89" s="297"/>
      <c r="BY89" s="297"/>
      <c r="BZ89" s="297"/>
      <c r="CA89" s="297"/>
      <c r="CB89" s="297"/>
      <c r="CC89" s="297"/>
      <c r="CD89" s="297"/>
      <c r="CE89" s="297"/>
      <c r="CF89" s="297"/>
      <c r="CG89" s="297"/>
      <c r="CH89" s="298"/>
    </row>
    <row r="91" spans="1:86" x14ac:dyDescent="0.35">
      <c r="CB91" s="257"/>
    </row>
  </sheetData>
  <hyperlinks>
    <hyperlink ref="B1" location="Notes!A1" display="Information relating to this table can be found in the 'Notes' tab" xr:uid="{FB939EC5-7E8F-4327-A750-47F71CEE8ED9}"/>
    <hyperlink ref="A1" location="Contents!A1" display="Contents page" xr:uid="{B4A3BAED-81C9-4487-A134-BEA83D65621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7DD70-7C4A-4A12-85A4-C59AA9AA7EDD}">
  <dimension ref="A1:CP105"/>
  <sheetViews>
    <sheetView topLeftCell="A60" zoomScale="85" zoomScaleNormal="85" workbookViewId="0">
      <pane xSplit="2" topLeftCell="AG1" activePane="topRight" state="frozen"/>
      <selection activeCell="B8" sqref="B8"/>
      <selection pane="topRight" activeCell="A60" sqref="A1:XFD1048576"/>
    </sheetView>
  </sheetViews>
  <sheetFormatPr defaultColWidth="9" defaultRowHeight="15.5" x14ac:dyDescent="0.35"/>
  <cols>
    <col min="1" max="1" width="23" style="191" customWidth="1"/>
    <col min="2" max="2" width="90.453125" style="52" customWidth="1"/>
    <col min="3" max="3" width="25.54296875" style="52" customWidth="1"/>
    <col min="4" max="75" width="12.54296875" style="67" customWidth="1"/>
    <col min="76" max="84" width="12.54296875" style="52" customWidth="1"/>
    <col min="85" max="86" width="13.453125" style="52" customWidth="1"/>
    <col min="87" max="16384" width="9" style="52"/>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5">
      <c r="A2" s="46" t="s">
        <v>221</v>
      </c>
      <c r="B2" s="47" t="s">
        <v>532</v>
      </c>
      <c r="C2" s="29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533</v>
      </c>
      <c r="C3" s="53"/>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8"/>
      <c r="B4" s="59" t="s">
        <v>371</v>
      </c>
      <c r="C4" s="59"/>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6" ht="27" customHeight="1" x14ac:dyDescent="0.35">
      <c r="A5" s="190"/>
      <c r="B5" s="79" t="s">
        <v>534</v>
      </c>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300"/>
      <c r="BE5" s="301"/>
      <c r="BF5" s="188"/>
      <c r="BG5" s="188"/>
      <c r="BH5" s="302" t="s">
        <v>535</v>
      </c>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9"/>
    </row>
    <row r="6" spans="1:86" x14ac:dyDescent="0.35">
      <c r="A6" s="190"/>
      <c r="B6" s="72" t="s">
        <v>536</v>
      </c>
      <c r="AH6" s="188">
        <v>561</v>
      </c>
      <c r="AI6" s="188">
        <v>624</v>
      </c>
      <c r="AJ6" s="188">
        <v>729</v>
      </c>
      <c r="AK6" s="188">
        <v>924.13</v>
      </c>
      <c r="AL6" s="188">
        <v>941</v>
      </c>
      <c r="AM6" s="188">
        <v>985</v>
      </c>
      <c r="AN6" s="188">
        <v>1189</v>
      </c>
      <c r="AO6" s="188">
        <v>1371</v>
      </c>
      <c r="AP6" s="188">
        <v>1458</v>
      </c>
      <c r="AQ6" s="188">
        <v>1574</v>
      </c>
      <c r="AR6" s="188">
        <v>1853.9770000000001</v>
      </c>
      <c r="AS6" s="188">
        <v>2050.058</v>
      </c>
      <c r="AT6" s="188">
        <v>2305.1849999999999</v>
      </c>
      <c r="AU6" s="188">
        <v>2758</v>
      </c>
      <c r="AV6" s="188">
        <v>3728</v>
      </c>
      <c r="AW6" s="188">
        <v>3939</v>
      </c>
      <c r="AX6" s="188">
        <v>3969</v>
      </c>
      <c r="AY6" s="188">
        <v>3888</v>
      </c>
      <c r="AZ6" s="188">
        <v>3815</v>
      </c>
      <c r="BA6" s="188">
        <v>3773</v>
      </c>
      <c r="BB6" s="188">
        <v>3619</v>
      </c>
      <c r="BC6" s="188">
        <v>3781</v>
      </c>
      <c r="BD6" s="188">
        <v>4095</v>
      </c>
      <c r="BE6" s="188">
        <v>4486</v>
      </c>
      <c r="BF6" s="188">
        <v>4484</v>
      </c>
      <c r="BG6" s="303">
        <v>4851.1851234350615</v>
      </c>
      <c r="BH6" s="188">
        <v>5970.616</v>
      </c>
      <c r="BI6" s="188">
        <v>6426.2752195999992</v>
      </c>
      <c r="BJ6" s="188">
        <v>6868.5436595999981</v>
      </c>
      <c r="BK6" s="188">
        <v>7367.1248207140325</v>
      </c>
      <c r="BL6" s="188">
        <v>7703.3184822999983</v>
      </c>
      <c r="BM6" s="188">
        <v>8128.8851483599992</v>
      </c>
      <c r="BN6" s="188">
        <v>8242.1568431600008</v>
      </c>
      <c r="BO6" s="188">
        <v>8052.1531093100002</v>
      </c>
      <c r="BP6" s="188">
        <v>7510.8751163199995</v>
      </c>
      <c r="BQ6" s="188">
        <v>7041.5234761999718</v>
      </c>
      <c r="BR6" s="188">
        <v>6576.0799377400017</v>
      </c>
      <c r="BS6" s="188">
        <v>6078.7060508699969</v>
      </c>
      <c r="BT6" s="188">
        <v>5665.5855551100012</v>
      </c>
      <c r="BU6" s="188">
        <v>5367.6480182400001</v>
      </c>
      <c r="BV6" s="188">
        <v>5139.8772267200002</v>
      </c>
      <c r="BW6" s="188">
        <v>5060.8868007399997</v>
      </c>
      <c r="BX6" s="188">
        <v>5070.9368241999991</v>
      </c>
      <c r="BY6" s="188">
        <v>4834.3991158399986</v>
      </c>
      <c r="BZ6" s="188">
        <v>4935.3102140100009</v>
      </c>
      <c r="CA6" s="188">
        <v>5467.1379150099983</v>
      </c>
      <c r="CB6" s="188">
        <v>6007.6954460500001</v>
      </c>
      <c r="CC6" s="188">
        <v>6172.8008222198359</v>
      </c>
      <c r="CD6" s="188">
        <v>6081.3522484518717</v>
      </c>
      <c r="CE6" s="188">
        <v>5903.3263235055801</v>
      </c>
      <c r="CF6" s="188">
        <v>5711.2964741808428</v>
      </c>
      <c r="CG6" s="188">
        <v>5788.2828318201364</v>
      </c>
      <c r="CH6" s="189">
        <v>5793.4619996446027</v>
      </c>
    </row>
    <row r="7" spans="1:86" x14ac:dyDescent="0.35">
      <c r="A7" s="190"/>
      <c r="B7" s="72" t="s">
        <v>537</v>
      </c>
      <c r="AH7" s="188">
        <v>130</v>
      </c>
      <c r="AI7" s="188">
        <v>146</v>
      </c>
      <c r="AJ7" s="188">
        <v>172</v>
      </c>
      <c r="AK7" s="188">
        <v>198</v>
      </c>
      <c r="AL7" s="188">
        <v>259</v>
      </c>
      <c r="AM7" s="188">
        <v>305</v>
      </c>
      <c r="AN7" s="188">
        <v>353</v>
      </c>
      <c r="AO7" s="188">
        <v>432</v>
      </c>
      <c r="AP7" s="188">
        <v>539</v>
      </c>
      <c r="AQ7" s="188">
        <v>587</v>
      </c>
      <c r="AR7" s="188">
        <v>772</v>
      </c>
      <c r="AS7" s="188">
        <v>902</v>
      </c>
      <c r="AT7" s="188">
        <v>1081.992</v>
      </c>
      <c r="AU7" s="188">
        <v>1399</v>
      </c>
      <c r="AV7" s="188">
        <v>1899</v>
      </c>
      <c r="AW7" s="188">
        <v>2358</v>
      </c>
      <c r="AX7" s="188">
        <v>2758</v>
      </c>
      <c r="AY7" s="188">
        <v>3222</v>
      </c>
      <c r="AZ7" s="188">
        <v>3507</v>
      </c>
      <c r="BA7" s="188">
        <v>3679</v>
      </c>
      <c r="BB7" s="188">
        <v>3848</v>
      </c>
      <c r="BC7" s="188">
        <v>4051</v>
      </c>
      <c r="BD7" s="188">
        <v>4400</v>
      </c>
      <c r="BE7" s="188">
        <v>4769</v>
      </c>
      <c r="BF7" s="188">
        <v>4773</v>
      </c>
      <c r="BG7" s="188">
        <v>5005</v>
      </c>
      <c r="BH7" s="277">
        <v>4716.6390675993789</v>
      </c>
      <c r="BI7" s="188">
        <v>4532.1900443650775</v>
      </c>
      <c r="BJ7" s="188">
        <v>4574.2510630700235</v>
      </c>
      <c r="BK7" s="188">
        <v>5056.8584049752199</v>
      </c>
      <c r="BL7" s="188">
        <v>5161.5598443521649</v>
      </c>
      <c r="BM7" s="188">
        <v>5671.3574190053178</v>
      </c>
      <c r="BN7" s="188">
        <v>5911.9173861293239</v>
      </c>
      <c r="BO7" s="188">
        <v>6197.8715380347094</v>
      </c>
      <c r="BP7" s="188">
        <v>6964.3078302746562</v>
      </c>
      <c r="BQ7" s="188">
        <v>7889.4777112593129</v>
      </c>
      <c r="BR7" s="188">
        <v>9186.3063078656032</v>
      </c>
      <c r="BS7" s="188">
        <v>10048.077982934486</v>
      </c>
      <c r="BT7" s="188">
        <v>10243.165080259876</v>
      </c>
      <c r="BU7" s="188">
        <v>10670.527998548816</v>
      </c>
      <c r="BV7" s="188">
        <v>10538.156249457021</v>
      </c>
      <c r="BW7" s="188">
        <v>9340.4381911359033</v>
      </c>
      <c r="BX7" s="188">
        <v>8817.8220353815923</v>
      </c>
      <c r="BY7" s="188">
        <v>8182.6123305861684</v>
      </c>
      <c r="BZ7" s="188">
        <v>7561.967695682948</v>
      </c>
      <c r="CA7" s="188">
        <v>7446.2913998596332</v>
      </c>
      <c r="CB7" s="188">
        <v>7169.6644023732224</v>
      </c>
      <c r="CC7" s="188">
        <v>1986.1622587112026</v>
      </c>
      <c r="CD7" s="188">
        <v>29.921114440986763</v>
      </c>
      <c r="CE7" s="188">
        <v>27.559631023790629</v>
      </c>
      <c r="CF7" s="188">
        <v>25.376989331426799</v>
      </c>
      <c r="CG7" s="188">
        <v>23.353076530528234</v>
      </c>
      <c r="CH7" s="189">
        <v>21.479867057701497</v>
      </c>
    </row>
    <row r="8" spans="1:86" x14ac:dyDescent="0.35">
      <c r="A8" s="190"/>
      <c r="B8" s="72" t="s">
        <v>538</v>
      </c>
      <c r="AH8" s="304">
        <v>334</v>
      </c>
      <c r="AI8" s="304">
        <v>355</v>
      </c>
      <c r="AJ8" s="304">
        <v>436</v>
      </c>
      <c r="AK8" s="304">
        <v>564.62</v>
      </c>
      <c r="AL8" s="304">
        <v>780</v>
      </c>
      <c r="AM8" s="304">
        <v>956</v>
      </c>
      <c r="AN8" s="304">
        <v>1086</v>
      </c>
      <c r="AO8" s="304">
        <v>1313</v>
      </c>
      <c r="AP8" s="304">
        <v>1483</v>
      </c>
      <c r="AQ8" s="304">
        <v>1596</v>
      </c>
      <c r="AR8" s="304">
        <v>1762</v>
      </c>
      <c r="AS8" s="304">
        <v>1930</v>
      </c>
      <c r="AT8" s="304">
        <v>2286.4560000000001</v>
      </c>
      <c r="AU8" s="304">
        <v>2860</v>
      </c>
      <c r="AV8" s="304">
        <v>3448</v>
      </c>
      <c r="AW8" s="304">
        <v>3735</v>
      </c>
      <c r="AX8" s="304">
        <v>4051</v>
      </c>
      <c r="AY8" s="304">
        <v>4265</v>
      </c>
      <c r="AZ8" s="304">
        <v>4313</v>
      </c>
      <c r="BA8" s="304">
        <v>4106</v>
      </c>
      <c r="BB8" s="304">
        <v>3941</v>
      </c>
      <c r="BC8" s="304">
        <v>3963</v>
      </c>
      <c r="BD8" s="304">
        <v>4334</v>
      </c>
      <c r="BE8" s="304">
        <v>4520</v>
      </c>
      <c r="BF8" s="304">
        <v>4626</v>
      </c>
      <c r="BG8" s="304">
        <v>4854</v>
      </c>
      <c r="BH8" s="277">
        <v>4596.7527005283919</v>
      </c>
      <c r="BI8" s="188">
        <v>3943.0085425279776</v>
      </c>
      <c r="BJ8" s="188">
        <v>3604.4662883198689</v>
      </c>
      <c r="BK8" s="188">
        <v>3385.7518830201843</v>
      </c>
      <c r="BL8" s="188">
        <v>3061.3235328641586</v>
      </c>
      <c r="BM8" s="188">
        <v>2842.3252079987501</v>
      </c>
      <c r="BN8" s="188">
        <v>2586.2728269605445</v>
      </c>
      <c r="BO8" s="188">
        <v>2304.3874099657314</v>
      </c>
      <c r="BP8" s="188">
        <v>2110.4942592273346</v>
      </c>
      <c r="BQ8" s="188">
        <v>1856.5307370233604</v>
      </c>
      <c r="BR8" s="188">
        <v>1698.8486351058339</v>
      </c>
      <c r="BS8" s="188">
        <v>1558.3063089079885</v>
      </c>
      <c r="BT8" s="188">
        <v>1397.3764508791817</v>
      </c>
      <c r="BU8" s="188">
        <v>1344.4390144054084</v>
      </c>
      <c r="BV8" s="188">
        <v>1123.5087164817194</v>
      </c>
      <c r="BW8" s="188">
        <v>718.09541577300547</v>
      </c>
      <c r="BX8" s="188">
        <v>560.54033774399841</v>
      </c>
      <c r="BY8" s="188">
        <v>356.35225359521951</v>
      </c>
      <c r="BZ8" s="188">
        <v>351.08530032529205</v>
      </c>
      <c r="CA8" s="188">
        <v>232.31253695502355</v>
      </c>
      <c r="CB8" s="188">
        <v>66.894083349096292</v>
      </c>
      <c r="CC8" s="188">
        <v>2.1770235112819938</v>
      </c>
      <c r="CD8" s="188">
        <v>2.1482181543561567</v>
      </c>
      <c r="CE8" s="188">
        <v>0.93916156668005868</v>
      </c>
      <c r="CF8" s="188">
        <v>0.36120551835300185</v>
      </c>
      <c r="CG8" s="188">
        <v>1.1476538821527021E-2</v>
      </c>
      <c r="CH8" s="189">
        <v>0.69011469842166984</v>
      </c>
    </row>
    <row r="9" spans="1:86" x14ac:dyDescent="0.35">
      <c r="A9" s="190"/>
      <c r="B9" s="72" t="s">
        <v>539</v>
      </c>
      <c r="AH9" s="304">
        <v>515</v>
      </c>
      <c r="AI9" s="304">
        <v>523</v>
      </c>
      <c r="AJ9" s="304">
        <v>794</v>
      </c>
      <c r="AK9" s="304">
        <v>1512.04</v>
      </c>
      <c r="AL9" s="304">
        <v>2567</v>
      </c>
      <c r="AM9" s="304">
        <v>3257</v>
      </c>
      <c r="AN9" s="304">
        <v>3730</v>
      </c>
      <c r="AO9" s="304">
        <v>4214</v>
      </c>
      <c r="AP9" s="304">
        <v>4336</v>
      </c>
      <c r="AQ9" s="304">
        <v>3985</v>
      </c>
      <c r="AR9" s="304">
        <v>3045</v>
      </c>
      <c r="AS9" s="304">
        <v>2631</v>
      </c>
      <c r="AT9" s="304">
        <v>2940.4780000000001</v>
      </c>
      <c r="AU9" s="304">
        <v>4200</v>
      </c>
      <c r="AV9" s="304">
        <v>5379</v>
      </c>
      <c r="AW9" s="304">
        <v>5737</v>
      </c>
      <c r="AX9" s="304">
        <v>5183</v>
      </c>
      <c r="AY9" s="304">
        <v>4823</v>
      </c>
      <c r="AZ9" s="304">
        <v>4192.2150000000001</v>
      </c>
      <c r="BA9" s="304">
        <v>3418.4580000000001</v>
      </c>
      <c r="BB9" s="304">
        <v>3083.4490000000001</v>
      </c>
      <c r="BC9" s="304">
        <v>2796.067</v>
      </c>
      <c r="BD9" s="304">
        <v>2435.2660000000001</v>
      </c>
      <c r="BE9" s="304">
        <v>2135.8090000000002</v>
      </c>
      <c r="BF9" s="304">
        <v>2105.4681379400004</v>
      </c>
      <c r="BG9" s="304">
        <v>2051.9794873882602</v>
      </c>
      <c r="BH9" s="277">
        <v>1759.2470000000001</v>
      </c>
      <c r="BI9" s="188">
        <v>1824.9606072800002</v>
      </c>
      <c r="BJ9" s="188">
        <v>1961.87288926</v>
      </c>
      <c r="BK9" s="188">
        <v>1817.4577446102965</v>
      </c>
      <c r="BL9" s="188">
        <v>2129.1275195499998</v>
      </c>
      <c r="BM9" s="188">
        <v>3595.32545321</v>
      </c>
      <c r="BN9" s="188">
        <v>3672.3248568335066</v>
      </c>
      <c r="BO9" s="188">
        <v>4184.1081413699985</v>
      </c>
      <c r="BP9" s="188">
        <v>4507.4715771600004</v>
      </c>
      <c r="BQ9" s="188">
        <v>3811.3202527161902</v>
      </c>
      <c r="BR9" s="188">
        <v>2695.8303489699992</v>
      </c>
      <c r="BS9" s="188">
        <v>2003.6174202700001</v>
      </c>
      <c r="BT9" s="188">
        <v>1611.2098276999998</v>
      </c>
      <c r="BU9" s="188">
        <v>1442.7194395999989</v>
      </c>
      <c r="BV9" s="188">
        <v>1143.9083112699998</v>
      </c>
      <c r="BW9" s="188">
        <v>602.98041054999987</v>
      </c>
      <c r="BX9" s="188">
        <v>435.2048795899999</v>
      </c>
      <c r="BY9" s="188">
        <v>300.02276639000013</v>
      </c>
      <c r="BZ9" s="188">
        <v>225.14763906000002</v>
      </c>
      <c r="CA9" s="188">
        <v>144.71700034999998</v>
      </c>
      <c r="CB9" s="188">
        <v>91.039659989999976</v>
      </c>
      <c r="CC9" s="188">
        <v>1.1760526420205126</v>
      </c>
      <c r="CD9" s="188">
        <v>0.71953822947029877</v>
      </c>
      <c r="CE9" s="188">
        <v>0.48129586107080291</v>
      </c>
      <c r="CF9" s="188">
        <v>0.31868927147627624</v>
      </c>
      <c r="CG9" s="188">
        <v>0.20743864071753595</v>
      </c>
      <c r="CH9" s="189">
        <v>0.13127141437572265</v>
      </c>
    </row>
    <row r="10" spans="1:86" x14ac:dyDescent="0.35">
      <c r="A10" s="190"/>
      <c r="B10" s="72" t="s">
        <v>540</v>
      </c>
      <c r="AH10" s="304">
        <v>21</v>
      </c>
      <c r="AI10" s="304">
        <v>27</v>
      </c>
      <c r="AJ10" s="304">
        <v>34</v>
      </c>
      <c r="AK10" s="304">
        <v>46.26</v>
      </c>
      <c r="AL10" s="304">
        <v>65</v>
      </c>
      <c r="AM10" s="304">
        <v>89</v>
      </c>
      <c r="AN10" s="304">
        <v>112</v>
      </c>
      <c r="AO10" s="304">
        <v>116</v>
      </c>
      <c r="AP10" s="304">
        <v>149</v>
      </c>
      <c r="AQ10" s="304">
        <v>214</v>
      </c>
      <c r="AR10" s="304">
        <v>149</v>
      </c>
      <c r="AS10" s="304">
        <v>162</v>
      </c>
      <c r="AT10" s="304">
        <v>281.07400000000001</v>
      </c>
      <c r="AU10" s="304">
        <v>429.02289951173043</v>
      </c>
      <c r="AV10" s="304">
        <v>335.98800000000119</v>
      </c>
      <c r="AW10" s="304">
        <v>340.62299999999959</v>
      </c>
      <c r="AX10" s="304">
        <v>426.04799999999886</v>
      </c>
      <c r="AY10" s="304">
        <v>494.53299999999945</v>
      </c>
      <c r="AZ10" s="304">
        <v>450.69499999999999</v>
      </c>
      <c r="BA10" s="304">
        <v>407.31700000000092</v>
      </c>
      <c r="BB10" s="304">
        <v>382.68999999999869</v>
      </c>
      <c r="BC10" s="304">
        <v>287.32200000000012</v>
      </c>
      <c r="BD10" s="304">
        <v>292.22699999999895</v>
      </c>
      <c r="BE10" s="304">
        <v>325.9071194121716</v>
      </c>
      <c r="BF10" s="304">
        <v>354.31471095259985</v>
      </c>
      <c r="BG10" s="304">
        <v>484.93625241992959</v>
      </c>
      <c r="BH10" s="277">
        <v>715.52123187222992</v>
      </c>
      <c r="BI10" s="188">
        <v>674.79741771194449</v>
      </c>
      <c r="BJ10" s="188">
        <v>660.05349752010784</v>
      </c>
      <c r="BK10" s="188">
        <v>585.37558126336353</v>
      </c>
      <c r="BL10" s="188">
        <v>524.65819704367539</v>
      </c>
      <c r="BM10" s="188">
        <v>546.51470718593077</v>
      </c>
      <c r="BN10" s="188">
        <v>635.11132170833844</v>
      </c>
      <c r="BO10" s="188">
        <v>650.5417949495594</v>
      </c>
      <c r="BP10" s="188">
        <v>709.01270263800814</v>
      </c>
      <c r="BQ10" s="188">
        <v>734.64551860732786</v>
      </c>
      <c r="BR10" s="188">
        <v>734.78448517856361</v>
      </c>
      <c r="BS10" s="188">
        <v>747.61129082752427</v>
      </c>
      <c r="BT10" s="188">
        <v>734.77098234094808</v>
      </c>
      <c r="BU10" s="188">
        <v>765.30026010577535</v>
      </c>
      <c r="BV10" s="188">
        <v>712.70078714126032</v>
      </c>
      <c r="BW10" s="188">
        <v>656.03542122109252</v>
      </c>
      <c r="BX10" s="188">
        <v>512.0967934044096</v>
      </c>
      <c r="BY10" s="188">
        <v>410.46453159861397</v>
      </c>
      <c r="BZ10" s="188">
        <v>513.53437511175935</v>
      </c>
      <c r="CA10" s="188">
        <v>414.33259582534299</v>
      </c>
      <c r="CB10" s="188">
        <v>212.64847285768045</v>
      </c>
      <c r="CC10" s="188">
        <v>10.360984303482001</v>
      </c>
      <c r="CD10" s="188">
        <v>4.8649541546807278</v>
      </c>
      <c r="CE10" s="188">
        <v>2.1268687058023592</v>
      </c>
      <c r="CF10" s="188">
        <v>0.8180027171084534</v>
      </c>
      <c r="CG10" s="188">
        <v>2.5990300430114476E-2</v>
      </c>
      <c r="CH10" s="189">
        <v>1.5628656533251302</v>
      </c>
    </row>
    <row r="11" spans="1:86" ht="26.25" customHeight="1" x14ac:dyDescent="0.35">
      <c r="A11" s="190"/>
      <c r="B11" s="74" t="s">
        <v>541</v>
      </c>
      <c r="AH11" s="188">
        <f>SUM(AH7:AH10)</f>
        <v>1000</v>
      </c>
      <c r="AI11" s="188">
        <f t="shared" ref="AI11:CH11" si="0">SUM(AI7:AI10)</f>
        <v>1051</v>
      </c>
      <c r="AJ11" s="188">
        <f t="shared" si="0"/>
        <v>1436</v>
      </c>
      <c r="AK11" s="188">
        <f t="shared" si="0"/>
        <v>2320.92</v>
      </c>
      <c r="AL11" s="188">
        <f t="shared" si="0"/>
        <v>3671</v>
      </c>
      <c r="AM11" s="188">
        <f t="shared" si="0"/>
        <v>4607</v>
      </c>
      <c r="AN11" s="188">
        <f t="shared" si="0"/>
        <v>5281</v>
      </c>
      <c r="AO11" s="188">
        <f t="shared" si="0"/>
        <v>6075</v>
      </c>
      <c r="AP11" s="188">
        <f t="shared" si="0"/>
        <v>6507</v>
      </c>
      <c r="AQ11" s="188">
        <f t="shared" si="0"/>
        <v>6382</v>
      </c>
      <c r="AR11" s="188">
        <f t="shared" si="0"/>
        <v>5728</v>
      </c>
      <c r="AS11" s="188">
        <f t="shared" si="0"/>
        <v>5625</v>
      </c>
      <c r="AT11" s="188">
        <f t="shared" si="0"/>
        <v>6590</v>
      </c>
      <c r="AU11" s="188">
        <f t="shared" si="0"/>
        <v>8888.0228995117304</v>
      </c>
      <c r="AV11" s="188">
        <f t="shared" si="0"/>
        <v>11061.988000000001</v>
      </c>
      <c r="AW11" s="188">
        <f t="shared" si="0"/>
        <v>12170.623</v>
      </c>
      <c r="AX11" s="188">
        <f t="shared" si="0"/>
        <v>12418.047999999999</v>
      </c>
      <c r="AY11" s="188">
        <f t="shared" si="0"/>
        <v>12804.532999999999</v>
      </c>
      <c r="AZ11" s="188">
        <f t="shared" si="0"/>
        <v>12462.91</v>
      </c>
      <c r="BA11" s="188">
        <f t="shared" si="0"/>
        <v>11610.775000000001</v>
      </c>
      <c r="BB11" s="188">
        <f t="shared" si="0"/>
        <v>11255.138999999999</v>
      </c>
      <c r="BC11" s="188">
        <f t="shared" si="0"/>
        <v>11097.388999999999</v>
      </c>
      <c r="BD11" s="188">
        <f t="shared" si="0"/>
        <v>11461.492999999999</v>
      </c>
      <c r="BE11" s="188">
        <f t="shared" si="0"/>
        <v>11750.716119412173</v>
      </c>
      <c r="BF11" s="188">
        <f t="shared" si="0"/>
        <v>11858.782848892601</v>
      </c>
      <c r="BG11" s="188">
        <f t="shared" si="0"/>
        <v>12395.91573980819</v>
      </c>
      <c r="BH11" s="277">
        <f t="shared" si="0"/>
        <v>11788.16</v>
      </c>
      <c r="BI11" s="188">
        <f t="shared" si="0"/>
        <v>10974.956611885</v>
      </c>
      <c r="BJ11" s="188">
        <f t="shared" si="0"/>
        <v>10800.64373817</v>
      </c>
      <c r="BK11" s="188">
        <f t="shared" si="0"/>
        <v>10845.443613869065</v>
      </c>
      <c r="BL11" s="188">
        <f t="shared" si="0"/>
        <v>10876.669093809998</v>
      </c>
      <c r="BM11" s="188">
        <f t="shared" si="0"/>
        <v>12655.522787399997</v>
      </c>
      <c r="BN11" s="188">
        <f t="shared" si="0"/>
        <v>12805.626391631713</v>
      </c>
      <c r="BO11" s="188">
        <f t="shared" si="0"/>
        <v>13336.908884319999</v>
      </c>
      <c r="BP11" s="188">
        <f t="shared" si="0"/>
        <v>14291.2863693</v>
      </c>
      <c r="BQ11" s="188">
        <f t="shared" si="0"/>
        <v>14291.974219606191</v>
      </c>
      <c r="BR11" s="188">
        <f t="shared" si="0"/>
        <v>14315.76977712</v>
      </c>
      <c r="BS11" s="188">
        <f t="shared" si="0"/>
        <v>14357.613002939999</v>
      </c>
      <c r="BT11" s="188">
        <f t="shared" si="0"/>
        <v>13986.522341180005</v>
      </c>
      <c r="BU11" s="188">
        <f t="shared" si="0"/>
        <v>14222.98671266</v>
      </c>
      <c r="BV11" s="188">
        <f t="shared" si="0"/>
        <v>13518.27406435</v>
      </c>
      <c r="BW11" s="188">
        <f t="shared" si="0"/>
        <v>11317.549438680002</v>
      </c>
      <c r="BX11" s="188">
        <f t="shared" si="0"/>
        <v>10325.664046119999</v>
      </c>
      <c r="BY11" s="188">
        <f t="shared" si="0"/>
        <v>9249.4518821700021</v>
      </c>
      <c r="BZ11" s="188">
        <f t="shared" si="0"/>
        <v>8651.7350101800002</v>
      </c>
      <c r="CA11" s="188">
        <f t="shared" si="0"/>
        <v>8237.6535329899998</v>
      </c>
      <c r="CB11" s="188">
        <f t="shared" si="0"/>
        <v>7540.2466185699986</v>
      </c>
      <c r="CC11" s="188">
        <f t="shared" si="0"/>
        <v>1999.876319167987</v>
      </c>
      <c r="CD11" s="188">
        <f t="shared" si="0"/>
        <v>37.653824979493947</v>
      </c>
      <c r="CE11" s="188">
        <f t="shared" si="0"/>
        <v>31.106957157343849</v>
      </c>
      <c r="CF11" s="188">
        <f t="shared" si="0"/>
        <v>26.874886838364532</v>
      </c>
      <c r="CG11" s="188">
        <f t="shared" si="0"/>
        <v>23.597982010497411</v>
      </c>
      <c r="CH11" s="189">
        <f t="shared" si="0"/>
        <v>23.864118823824018</v>
      </c>
    </row>
    <row r="12" spans="1:86" x14ac:dyDescent="0.35">
      <c r="A12" s="190"/>
      <c r="B12" s="74" t="s">
        <v>542</v>
      </c>
      <c r="AH12" s="188">
        <f>AH11+AH6</f>
        <v>1561</v>
      </c>
      <c r="AI12" s="188">
        <f t="shared" ref="AI12:CH12" si="1">AI11+AI6</f>
        <v>1675</v>
      </c>
      <c r="AJ12" s="188">
        <f t="shared" si="1"/>
        <v>2165</v>
      </c>
      <c r="AK12" s="188">
        <f t="shared" si="1"/>
        <v>3245.05</v>
      </c>
      <c r="AL12" s="188">
        <f t="shared" si="1"/>
        <v>4612</v>
      </c>
      <c r="AM12" s="188">
        <f t="shared" si="1"/>
        <v>5592</v>
      </c>
      <c r="AN12" s="188">
        <f t="shared" si="1"/>
        <v>6470</v>
      </c>
      <c r="AO12" s="188">
        <f t="shared" si="1"/>
        <v>7446</v>
      </c>
      <c r="AP12" s="188">
        <f t="shared" si="1"/>
        <v>7965</v>
      </c>
      <c r="AQ12" s="188">
        <f t="shared" si="1"/>
        <v>7956</v>
      </c>
      <c r="AR12" s="188">
        <f t="shared" si="1"/>
        <v>7581.9769999999999</v>
      </c>
      <c r="AS12" s="188">
        <f t="shared" si="1"/>
        <v>7675.058</v>
      </c>
      <c r="AT12" s="188">
        <f t="shared" si="1"/>
        <v>8895.1849999999995</v>
      </c>
      <c r="AU12" s="188">
        <f t="shared" si="1"/>
        <v>11646.02289951173</v>
      </c>
      <c r="AV12" s="188">
        <f t="shared" si="1"/>
        <v>14789.988000000001</v>
      </c>
      <c r="AW12" s="188">
        <f t="shared" si="1"/>
        <v>16109.623</v>
      </c>
      <c r="AX12" s="188">
        <f t="shared" si="1"/>
        <v>16387.047999999999</v>
      </c>
      <c r="AY12" s="188">
        <f t="shared" si="1"/>
        <v>16692.532999999999</v>
      </c>
      <c r="AZ12" s="188">
        <f t="shared" si="1"/>
        <v>16277.91</v>
      </c>
      <c r="BA12" s="188">
        <f t="shared" si="1"/>
        <v>15383.775000000001</v>
      </c>
      <c r="BB12" s="188">
        <f t="shared" si="1"/>
        <v>14874.138999999999</v>
      </c>
      <c r="BC12" s="188">
        <f t="shared" si="1"/>
        <v>14878.388999999999</v>
      </c>
      <c r="BD12" s="188">
        <f t="shared" si="1"/>
        <v>15556.492999999999</v>
      </c>
      <c r="BE12" s="188">
        <f t="shared" si="1"/>
        <v>16236.716119412173</v>
      </c>
      <c r="BF12" s="188">
        <f t="shared" si="1"/>
        <v>16342.782848892601</v>
      </c>
      <c r="BG12" s="188">
        <f t="shared" si="1"/>
        <v>17247.100863243249</v>
      </c>
      <c r="BH12" s="277">
        <f t="shared" si="1"/>
        <v>17758.775999999998</v>
      </c>
      <c r="BI12" s="188">
        <f t="shared" si="1"/>
        <v>17401.231831484998</v>
      </c>
      <c r="BJ12" s="188">
        <f t="shared" si="1"/>
        <v>17669.187397769998</v>
      </c>
      <c r="BK12" s="188">
        <f t="shared" si="1"/>
        <v>18212.568434583096</v>
      </c>
      <c r="BL12" s="188">
        <f t="shared" si="1"/>
        <v>18579.987576109997</v>
      </c>
      <c r="BM12" s="188">
        <f t="shared" si="1"/>
        <v>20784.407935759999</v>
      </c>
      <c r="BN12" s="188">
        <f t="shared" si="1"/>
        <v>21047.783234791714</v>
      </c>
      <c r="BO12" s="188">
        <f t="shared" si="1"/>
        <v>21389.061993629999</v>
      </c>
      <c r="BP12" s="188">
        <f t="shared" si="1"/>
        <v>21802.161485619999</v>
      </c>
      <c r="BQ12" s="188">
        <f t="shared" si="1"/>
        <v>21333.497695806163</v>
      </c>
      <c r="BR12" s="188">
        <f t="shared" si="1"/>
        <v>20891.84971486</v>
      </c>
      <c r="BS12" s="188">
        <f t="shared" si="1"/>
        <v>20436.319053809995</v>
      </c>
      <c r="BT12" s="188">
        <f t="shared" si="1"/>
        <v>19652.107896290006</v>
      </c>
      <c r="BU12" s="188">
        <f t="shared" si="1"/>
        <v>19590.634730900001</v>
      </c>
      <c r="BV12" s="188">
        <f t="shared" si="1"/>
        <v>18658.15129107</v>
      </c>
      <c r="BW12" s="188">
        <f t="shared" si="1"/>
        <v>16378.436239420002</v>
      </c>
      <c r="BX12" s="188">
        <f t="shared" si="1"/>
        <v>15396.600870319999</v>
      </c>
      <c r="BY12" s="188">
        <f t="shared" si="1"/>
        <v>14083.850998010001</v>
      </c>
      <c r="BZ12" s="188">
        <f t="shared" si="1"/>
        <v>13587.045224190002</v>
      </c>
      <c r="CA12" s="188">
        <f t="shared" si="1"/>
        <v>13704.791447999998</v>
      </c>
      <c r="CB12" s="188">
        <f t="shared" si="1"/>
        <v>13547.942064619998</v>
      </c>
      <c r="CC12" s="188">
        <f t="shared" si="1"/>
        <v>8172.6771413878232</v>
      </c>
      <c r="CD12" s="188">
        <f t="shared" si="1"/>
        <v>6119.0060734313656</v>
      </c>
      <c r="CE12" s="188">
        <f t="shared" si="1"/>
        <v>5934.4332806629236</v>
      </c>
      <c r="CF12" s="188">
        <f t="shared" si="1"/>
        <v>5738.1713610192073</v>
      </c>
      <c r="CG12" s="188">
        <f t="shared" si="1"/>
        <v>5811.880813830634</v>
      </c>
      <c r="CH12" s="189">
        <f t="shared" si="1"/>
        <v>5817.326118468427</v>
      </c>
    </row>
    <row r="13" spans="1:86" ht="25.5" customHeight="1" x14ac:dyDescent="0.35">
      <c r="A13" s="190"/>
      <c r="B13" s="79" t="s">
        <v>543</v>
      </c>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277"/>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9"/>
    </row>
    <row r="14" spans="1:86" x14ac:dyDescent="0.35">
      <c r="A14" s="190"/>
      <c r="B14" s="72" t="s">
        <v>536</v>
      </c>
      <c r="AH14" s="188"/>
      <c r="AI14" s="188"/>
      <c r="AJ14" s="188"/>
      <c r="AK14" s="188"/>
      <c r="AL14" s="188"/>
      <c r="AM14" s="188"/>
      <c r="AN14" s="188"/>
      <c r="AO14" s="188"/>
      <c r="AP14" s="188"/>
      <c r="AQ14" s="188"/>
      <c r="AR14" s="188"/>
      <c r="AS14" s="188"/>
      <c r="AT14" s="188"/>
      <c r="AU14" s="188"/>
      <c r="AV14" s="188"/>
      <c r="AW14" s="188"/>
      <c r="AX14" s="188"/>
      <c r="AY14" s="188"/>
      <c r="AZ14" s="188"/>
      <c r="BA14" s="188">
        <v>116.79592988181108</v>
      </c>
      <c r="BB14" s="188">
        <v>132.17847016496529</v>
      </c>
      <c r="BC14" s="188">
        <v>109.70071383436645</v>
      </c>
      <c r="BD14" s="188">
        <v>125.45522470816346</v>
      </c>
      <c r="BE14" s="188">
        <v>120.38742008976749</v>
      </c>
      <c r="BF14" s="188">
        <v>100.48672426926316</v>
      </c>
      <c r="BG14" s="188">
        <v>100.88002149801866</v>
      </c>
      <c r="BH14" s="277">
        <v>113.2</v>
      </c>
      <c r="BI14" s="188">
        <v>134.19999999999999</v>
      </c>
      <c r="BJ14" s="188">
        <v>142.69999999999999</v>
      </c>
      <c r="BK14" s="188">
        <v>168.4</v>
      </c>
      <c r="BL14" s="188">
        <v>172.2</v>
      </c>
      <c r="BM14" s="188">
        <v>168.9</v>
      </c>
      <c r="BN14" s="188">
        <v>139.4</v>
      </c>
      <c r="BO14" s="188">
        <v>99.9</v>
      </c>
      <c r="BP14" s="188">
        <v>92.5</v>
      </c>
      <c r="BQ14" s="188">
        <v>84.5</v>
      </c>
      <c r="BR14" s="188">
        <v>74.400000000000006</v>
      </c>
      <c r="BS14" s="188">
        <v>57.6</v>
      </c>
      <c r="BT14" s="188">
        <v>43.9</v>
      </c>
      <c r="BU14" s="188">
        <v>36.6</v>
      </c>
      <c r="BV14" s="188"/>
      <c r="BW14" s="188"/>
      <c r="BX14" s="188"/>
      <c r="BY14" s="188"/>
      <c r="BZ14" s="188"/>
      <c r="CA14" s="188"/>
      <c r="CB14" s="188"/>
      <c r="CC14" s="188"/>
      <c r="CD14" s="188"/>
      <c r="CE14" s="188"/>
      <c r="CF14" s="188"/>
      <c r="CG14" s="188"/>
      <c r="CH14" s="189"/>
    </row>
    <row r="15" spans="1:86" x14ac:dyDescent="0.35">
      <c r="A15" s="190"/>
      <c r="B15" s="72" t="s">
        <v>391</v>
      </c>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f>SUM(BL16:BL18)</f>
        <v>0.53912335720161619</v>
      </c>
      <c r="BM15" s="188">
        <f t="shared" ref="BM15:BU15" si="2">SUM(BM16:BM18)</f>
        <v>25.818976858893286</v>
      </c>
      <c r="BN15" s="188">
        <f t="shared" si="2"/>
        <v>51.262814380029717</v>
      </c>
      <c r="BO15" s="188">
        <f t="shared" si="2"/>
        <v>58.557757927338557</v>
      </c>
      <c r="BP15" s="188">
        <f t="shared" si="2"/>
        <v>93.411892766059182</v>
      </c>
      <c r="BQ15" s="188">
        <f t="shared" si="2"/>
        <v>95.057905838789424</v>
      </c>
      <c r="BR15" s="188">
        <f t="shared" si="2"/>
        <v>105.8671852550389</v>
      </c>
      <c r="BS15" s="188">
        <f t="shared" si="2"/>
        <v>104.14912872340737</v>
      </c>
      <c r="BT15" s="188">
        <f t="shared" si="2"/>
        <v>100.12463899641139</v>
      </c>
      <c r="BU15" s="188">
        <f t="shared" si="2"/>
        <v>84.126829353822686</v>
      </c>
      <c r="BV15" s="188"/>
      <c r="BW15" s="188"/>
      <c r="BX15" s="188"/>
      <c r="BY15" s="188"/>
      <c r="BZ15" s="188"/>
      <c r="CA15" s="188"/>
      <c r="CB15" s="188"/>
      <c r="CC15" s="188"/>
      <c r="CD15" s="188"/>
      <c r="CE15" s="188"/>
      <c r="CF15" s="188"/>
      <c r="CG15" s="188"/>
      <c r="CH15" s="189"/>
    </row>
    <row r="16" spans="1:86" x14ac:dyDescent="0.35">
      <c r="A16" s="190"/>
      <c r="B16" s="236" t="s">
        <v>544</v>
      </c>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v>0.50070632121848613</v>
      </c>
      <c r="BM16" s="188">
        <v>18.127702347169819</v>
      </c>
      <c r="BN16" s="188">
        <v>23.491723461811898</v>
      </c>
      <c r="BO16" s="188">
        <v>20.478872923260425</v>
      </c>
      <c r="BP16" s="188">
        <v>24.791019055642863</v>
      </c>
      <c r="BQ16" s="188">
        <v>16.919910888119002</v>
      </c>
      <c r="BR16" s="188">
        <v>14.30736104551946</v>
      </c>
      <c r="BS16" s="188">
        <v>8.7309401826348978</v>
      </c>
      <c r="BT16" s="188">
        <v>6.1707266859640333</v>
      </c>
      <c r="BU16" s="188">
        <v>4.7167470619211738</v>
      </c>
      <c r="BV16" s="188"/>
      <c r="BW16" s="188"/>
      <c r="BX16" s="188"/>
      <c r="BY16" s="188"/>
      <c r="BZ16" s="188"/>
      <c r="CA16" s="188"/>
      <c r="CB16" s="188"/>
      <c r="CC16" s="188"/>
      <c r="CD16" s="188"/>
      <c r="CE16" s="188"/>
      <c r="CF16" s="188"/>
      <c r="CG16" s="188"/>
      <c r="CH16" s="189"/>
    </row>
    <row r="17" spans="1:94" x14ac:dyDescent="0.35">
      <c r="A17" s="190"/>
      <c r="B17" s="236" t="s">
        <v>545</v>
      </c>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v>2.446881132976772E-2</v>
      </c>
      <c r="BM17" s="188">
        <v>2.3071630488921482</v>
      </c>
      <c r="BN17" s="188">
        <v>19.220413431936684</v>
      </c>
      <c r="BO17" s="188">
        <v>26.951099101044971</v>
      </c>
      <c r="BP17" s="188">
        <v>38.909879141890073</v>
      </c>
      <c r="BQ17" s="188">
        <v>27.341953510291905</v>
      </c>
      <c r="BR17" s="188">
        <v>22.912320425735729</v>
      </c>
      <c r="BS17" s="188">
        <v>17.868553690015474</v>
      </c>
      <c r="BT17" s="188">
        <v>15.091333181256125</v>
      </c>
      <c r="BU17" s="188">
        <v>12.094105242820552</v>
      </c>
      <c r="BV17" s="188"/>
      <c r="BW17" s="188"/>
      <c r="BX17" s="188"/>
      <c r="BY17" s="188"/>
      <c r="BZ17" s="188"/>
      <c r="CA17" s="188"/>
      <c r="CB17" s="188"/>
      <c r="CC17" s="188"/>
      <c r="CD17" s="188"/>
      <c r="CE17" s="188"/>
      <c r="CF17" s="188"/>
      <c r="CG17" s="188"/>
      <c r="CH17" s="189"/>
    </row>
    <row r="18" spans="1:94" x14ac:dyDescent="0.35">
      <c r="A18" s="190"/>
      <c r="B18" s="236" t="s">
        <v>546</v>
      </c>
      <c r="C18" s="305"/>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v>1.3948224653362337E-2</v>
      </c>
      <c r="BM18" s="188">
        <v>5.3841114628313225</v>
      </c>
      <c r="BN18" s="188">
        <v>8.5506774862811366</v>
      </c>
      <c r="BO18" s="188">
        <v>11.127785903033159</v>
      </c>
      <c r="BP18" s="188">
        <v>29.710994568526246</v>
      </c>
      <c r="BQ18" s="188">
        <v>50.796041440378517</v>
      </c>
      <c r="BR18" s="188">
        <v>68.647503783783719</v>
      </c>
      <c r="BS18" s="188">
        <v>77.549634850757002</v>
      </c>
      <c r="BT18" s="188">
        <v>78.862579129191232</v>
      </c>
      <c r="BU18" s="188">
        <v>67.315977049080956</v>
      </c>
      <c r="BV18" s="188"/>
      <c r="BW18" s="188"/>
      <c r="BX18" s="188"/>
      <c r="BY18" s="188"/>
      <c r="BZ18" s="188"/>
      <c r="CA18" s="188"/>
      <c r="CB18" s="188"/>
      <c r="CC18" s="188"/>
      <c r="CD18" s="188"/>
      <c r="CE18" s="188"/>
      <c r="CF18" s="188"/>
      <c r="CG18" s="188"/>
      <c r="CH18" s="189"/>
    </row>
    <row r="19" spans="1:94" ht="25.5" customHeight="1" x14ac:dyDescent="0.35">
      <c r="A19" s="190"/>
      <c r="B19" s="72" t="s">
        <v>547</v>
      </c>
      <c r="AH19" s="188"/>
      <c r="AI19" s="188"/>
      <c r="AJ19" s="188"/>
      <c r="AK19" s="188"/>
      <c r="AL19" s="188"/>
      <c r="AM19" s="188"/>
      <c r="AN19" s="188"/>
      <c r="AO19" s="188"/>
      <c r="AP19" s="188"/>
      <c r="AQ19" s="188"/>
      <c r="AR19" s="188"/>
      <c r="AS19" s="188"/>
      <c r="AT19" s="188"/>
      <c r="AU19" s="188"/>
      <c r="AV19" s="188"/>
      <c r="AW19" s="188"/>
      <c r="AX19" s="188"/>
      <c r="AY19" s="188"/>
      <c r="AZ19" s="188"/>
      <c r="BA19" s="188">
        <v>163.47866651108149</v>
      </c>
      <c r="BB19" s="188">
        <v>187.05371385383526</v>
      </c>
      <c r="BC19" s="188">
        <v>149.96755398000798</v>
      </c>
      <c r="BD19" s="188">
        <v>169.40724939581844</v>
      </c>
      <c r="BE19" s="188">
        <v>154.21051973578159</v>
      </c>
      <c r="BF19" s="188">
        <v>119.15920173857145</v>
      </c>
      <c r="BG19" s="188">
        <v>112.32029204902062</v>
      </c>
      <c r="BH19" s="277">
        <v>116.79585017902568</v>
      </c>
      <c r="BI19" s="188">
        <v>124.13452808126607</v>
      </c>
      <c r="BJ19" s="188">
        <v>123.21674183774292</v>
      </c>
      <c r="BK19" s="188">
        <v>134.48699999999999</v>
      </c>
      <c r="BL19" s="188">
        <v>129.953</v>
      </c>
      <c r="BM19" s="188">
        <v>121.925</v>
      </c>
      <c r="BN19" s="188">
        <v>95.212260665519551</v>
      </c>
      <c r="BO19" s="188">
        <v>59.030710077407292</v>
      </c>
      <c r="BP19" s="188">
        <v>36.975583583650085</v>
      </c>
      <c r="BQ19" s="188">
        <v>15.905182093178912</v>
      </c>
      <c r="BR19" s="188">
        <v>6.5732235105918706</v>
      </c>
      <c r="BS19" s="188">
        <v>2.3760664057247718</v>
      </c>
      <c r="BT19" s="188">
        <v>0.31261325864503853</v>
      </c>
      <c r="BU19" s="188">
        <v>0</v>
      </c>
      <c r="BV19" s="188"/>
      <c r="BW19" s="188"/>
      <c r="BX19" s="188"/>
      <c r="BY19" s="188"/>
      <c r="BZ19" s="188"/>
      <c r="CA19" s="188"/>
      <c r="CB19" s="188"/>
      <c r="CC19" s="188"/>
      <c r="CD19" s="188"/>
      <c r="CE19" s="188"/>
      <c r="CF19" s="188"/>
      <c r="CG19" s="188"/>
      <c r="CH19" s="189"/>
      <c r="CI19" s="306"/>
      <c r="CJ19" s="306"/>
      <c r="CK19" s="306"/>
      <c r="CL19" s="306"/>
      <c r="CM19" s="306"/>
      <c r="CN19" s="306"/>
      <c r="CO19" s="306"/>
      <c r="CP19" s="81"/>
    </row>
    <row r="20" spans="1:94" x14ac:dyDescent="0.35">
      <c r="A20" s="190"/>
      <c r="B20" s="72" t="s">
        <v>538</v>
      </c>
      <c r="AH20" s="188"/>
      <c r="AI20" s="188"/>
      <c r="AJ20" s="188"/>
      <c r="AK20" s="188"/>
      <c r="AL20" s="188"/>
      <c r="AM20" s="188"/>
      <c r="AN20" s="188"/>
      <c r="AO20" s="188"/>
      <c r="AP20" s="188"/>
      <c r="AQ20" s="188"/>
      <c r="AR20" s="188"/>
      <c r="AS20" s="188"/>
      <c r="AT20" s="188"/>
      <c r="AU20" s="188"/>
      <c r="AV20" s="188"/>
      <c r="AW20" s="188"/>
      <c r="AX20" s="188"/>
      <c r="AY20" s="188"/>
      <c r="AZ20" s="188"/>
      <c r="BA20" s="188">
        <v>203.36061820070574</v>
      </c>
      <c r="BB20" s="188">
        <v>198.40568887790511</v>
      </c>
      <c r="BC20" s="188">
        <v>140.66165186094764</v>
      </c>
      <c r="BD20" s="188">
        <v>138.41469909637487</v>
      </c>
      <c r="BE20" s="188">
        <v>114.8001021440505</v>
      </c>
      <c r="BF20" s="188">
        <v>74.862649640004904</v>
      </c>
      <c r="BG20" s="188">
        <v>62.973652575140854</v>
      </c>
      <c r="BH20" s="277">
        <v>61.77587354492487</v>
      </c>
      <c r="BI20" s="188">
        <v>63.70905671573847</v>
      </c>
      <c r="BJ20" s="188">
        <v>63.463436144717264</v>
      </c>
      <c r="BK20" s="188">
        <v>62.935000000000002</v>
      </c>
      <c r="BL20" s="188">
        <v>60.78</v>
      </c>
      <c r="BM20" s="188">
        <v>67.691999999999993</v>
      </c>
      <c r="BN20" s="188">
        <v>64.433555716356807</v>
      </c>
      <c r="BO20" s="188">
        <v>45.933912116105837</v>
      </c>
      <c r="BP20" s="188">
        <v>33.680927381063057</v>
      </c>
      <c r="BQ20" s="188">
        <v>27.841767534470925</v>
      </c>
      <c r="BR20" s="188">
        <v>27.199686350520878</v>
      </c>
      <c r="BS20" s="188">
        <v>22.810147633481726</v>
      </c>
      <c r="BT20" s="188">
        <v>17.770315272571533</v>
      </c>
      <c r="BU20" s="188">
        <v>13.647851726598063</v>
      </c>
      <c r="BV20" s="188"/>
      <c r="BW20" s="188"/>
      <c r="BX20" s="188"/>
      <c r="BY20" s="188"/>
      <c r="BZ20" s="188"/>
      <c r="CA20" s="188"/>
      <c r="CB20" s="188"/>
      <c r="CC20" s="188"/>
      <c r="CD20" s="188"/>
      <c r="CE20" s="188"/>
      <c r="CF20" s="188"/>
      <c r="CG20" s="188"/>
      <c r="CH20" s="189"/>
      <c r="CI20" s="81"/>
      <c r="CJ20" s="81"/>
      <c r="CK20" s="81"/>
      <c r="CL20" s="81"/>
      <c r="CM20" s="81"/>
      <c r="CN20" s="81"/>
      <c r="CO20" s="81"/>
      <c r="CP20" s="81"/>
    </row>
    <row r="21" spans="1:94" x14ac:dyDescent="0.35">
      <c r="A21" s="190"/>
      <c r="B21" s="72" t="s">
        <v>539</v>
      </c>
      <c r="AH21" s="188"/>
      <c r="AI21" s="188"/>
      <c r="AJ21" s="188"/>
      <c r="AK21" s="188"/>
      <c r="AL21" s="188"/>
      <c r="AM21" s="188"/>
      <c r="AN21" s="188"/>
      <c r="AO21" s="188"/>
      <c r="AP21" s="188"/>
      <c r="AQ21" s="188"/>
      <c r="AR21" s="188"/>
      <c r="AS21" s="188"/>
      <c r="AT21" s="188"/>
      <c r="AU21" s="188"/>
      <c r="AV21" s="188"/>
      <c r="AW21" s="188"/>
      <c r="AX21" s="188"/>
      <c r="AY21" s="188"/>
      <c r="AZ21" s="188"/>
      <c r="BA21" s="188">
        <v>144.44922362530784</v>
      </c>
      <c r="BB21" s="188">
        <v>118.34974127073058</v>
      </c>
      <c r="BC21" s="188">
        <v>74.90693985231799</v>
      </c>
      <c r="BD21" s="188">
        <v>65.80689248048904</v>
      </c>
      <c r="BE21" s="188">
        <v>44.158188736817465</v>
      </c>
      <c r="BF21" s="188">
        <v>29.341435221051537</v>
      </c>
      <c r="BG21" s="188">
        <v>26.164782709926769</v>
      </c>
      <c r="BH21" s="277">
        <v>22.270286626406381</v>
      </c>
      <c r="BI21" s="188">
        <v>20.989385162316275</v>
      </c>
      <c r="BJ21" s="188">
        <v>22.828368151564696</v>
      </c>
      <c r="BK21" s="188">
        <v>22.635999999999999</v>
      </c>
      <c r="BL21" s="188">
        <v>24.882000000000001</v>
      </c>
      <c r="BM21" s="188">
        <v>124.113</v>
      </c>
      <c r="BN21" s="188">
        <v>121.19978491441283</v>
      </c>
      <c r="BO21" s="188">
        <v>75.406614660501049</v>
      </c>
      <c r="BP21" s="188">
        <v>64.692109571851034</v>
      </c>
      <c r="BQ21" s="188">
        <v>43.402130616711688</v>
      </c>
      <c r="BR21" s="188">
        <v>25.514656454953286</v>
      </c>
      <c r="BS21" s="188">
        <v>15.109857198874606</v>
      </c>
      <c r="BT21" s="188">
        <v>9.0519190391507962</v>
      </c>
      <c r="BU21" s="188">
        <v>5.3306866764695657</v>
      </c>
      <c r="BV21" s="188"/>
      <c r="BW21" s="188"/>
      <c r="BX21" s="188"/>
      <c r="BY21" s="188"/>
      <c r="BZ21" s="188"/>
      <c r="CA21" s="188"/>
      <c r="CB21" s="188"/>
      <c r="CC21" s="188"/>
      <c r="CD21" s="188"/>
      <c r="CE21" s="188"/>
      <c r="CF21" s="188"/>
      <c r="CG21" s="188"/>
      <c r="CH21" s="189"/>
    </row>
    <row r="22" spans="1:94" x14ac:dyDescent="0.35">
      <c r="A22" s="190"/>
      <c r="B22" s="72" t="s">
        <v>540</v>
      </c>
      <c r="AH22" s="188"/>
      <c r="AI22" s="188"/>
      <c r="AJ22" s="188"/>
      <c r="AK22" s="188"/>
      <c r="AL22" s="188"/>
      <c r="AM22" s="188"/>
      <c r="AN22" s="188"/>
      <c r="AO22" s="188"/>
      <c r="AP22" s="188"/>
      <c r="AQ22" s="188"/>
      <c r="AR22" s="188"/>
      <c r="AS22" s="188"/>
      <c r="AT22" s="188"/>
      <c r="AU22" s="188"/>
      <c r="AV22" s="188"/>
      <c r="AW22" s="188"/>
      <c r="AX22" s="188"/>
      <c r="AY22" s="188"/>
      <c r="AZ22" s="188"/>
      <c r="BA22" s="188">
        <v>38.789312587174926</v>
      </c>
      <c r="BB22" s="188">
        <v>34.561682109675409</v>
      </c>
      <c r="BC22" s="188">
        <v>22.422254102716579</v>
      </c>
      <c r="BD22" s="188">
        <v>21.978699599733631</v>
      </c>
      <c r="BE22" s="188">
        <v>19.528754619871819</v>
      </c>
      <c r="BF22" s="188">
        <v>13.079704247052007</v>
      </c>
      <c r="BG22" s="188">
        <v>10.37376788383064</v>
      </c>
      <c r="BH22" s="277">
        <v>17.945685060334739</v>
      </c>
      <c r="BI22" s="188">
        <v>19.538175067930293</v>
      </c>
      <c r="BJ22" s="188">
        <v>20.399963952869477</v>
      </c>
      <c r="BK22" s="188">
        <v>23.855</v>
      </c>
      <c r="BL22" s="188">
        <v>24.017000000000003</v>
      </c>
      <c r="BM22" s="188">
        <v>24.642999999999997</v>
      </c>
      <c r="BN22" s="188">
        <v>18.39283910997651</v>
      </c>
      <c r="BO22" s="188">
        <v>14.946486557439496</v>
      </c>
      <c r="BP22" s="188">
        <v>17.950244579809109</v>
      </c>
      <c r="BQ22" s="188">
        <v>20.2149122285795</v>
      </c>
      <c r="BR22" s="188">
        <v>16.67174622935487</v>
      </c>
      <c r="BS22" s="188">
        <v>16.54973947382279</v>
      </c>
      <c r="BT22" s="188">
        <v>13.655624784625029</v>
      </c>
      <c r="BU22" s="188">
        <v>11.198373868441289</v>
      </c>
      <c r="BV22" s="188"/>
      <c r="BW22" s="188"/>
      <c r="BX22" s="188"/>
      <c r="BY22" s="188"/>
      <c r="BZ22" s="188"/>
      <c r="CA22" s="188"/>
      <c r="CB22" s="188"/>
      <c r="CC22" s="188"/>
      <c r="CD22" s="188"/>
      <c r="CE22" s="188"/>
      <c r="CF22" s="188"/>
      <c r="CG22" s="188"/>
      <c r="CH22" s="189"/>
    </row>
    <row r="23" spans="1:94" ht="26.25" customHeight="1" x14ac:dyDescent="0.35">
      <c r="A23" s="190"/>
      <c r="B23" s="74" t="s">
        <v>541</v>
      </c>
      <c r="AH23" s="188"/>
      <c r="AI23" s="188"/>
      <c r="AJ23" s="188"/>
      <c r="AK23" s="188"/>
      <c r="AL23" s="188"/>
      <c r="AM23" s="188"/>
      <c r="AN23" s="188"/>
      <c r="AO23" s="188"/>
      <c r="AP23" s="188"/>
      <c r="AQ23" s="188"/>
      <c r="AR23" s="188"/>
      <c r="AS23" s="188"/>
      <c r="AT23" s="188"/>
      <c r="AU23" s="188"/>
      <c r="AV23" s="188"/>
      <c r="AW23" s="188"/>
      <c r="AX23" s="188"/>
      <c r="AY23" s="188"/>
      <c r="AZ23" s="188"/>
      <c r="BA23" s="188">
        <f>SUM(BA16:BA22)</f>
        <v>550.07782092426999</v>
      </c>
      <c r="BB23" s="188">
        <f t="shared" ref="BB23:BG23" si="3">SUM(BB16:BB22)</f>
        <v>538.37082611214635</v>
      </c>
      <c r="BC23" s="188">
        <f t="shared" si="3"/>
        <v>387.95839979599015</v>
      </c>
      <c r="BD23" s="188">
        <f t="shared" si="3"/>
        <v>395.60754057241604</v>
      </c>
      <c r="BE23" s="188">
        <f t="shared" si="3"/>
        <v>332.69756523652143</v>
      </c>
      <c r="BF23" s="188">
        <f t="shared" si="3"/>
        <v>236.44299084667989</v>
      </c>
      <c r="BG23" s="188">
        <f t="shared" si="3"/>
        <v>211.83249521791888</v>
      </c>
      <c r="BH23" s="277">
        <f>SUM(BH16:BH22)</f>
        <v>218.78769541069167</v>
      </c>
      <c r="BI23" s="188">
        <f t="shared" ref="BI23:BU23" si="4">SUM(BI16:BI22)</f>
        <v>228.37114502725112</v>
      </c>
      <c r="BJ23" s="188">
        <f t="shared" si="4"/>
        <v>229.90851008689435</v>
      </c>
      <c r="BK23" s="188">
        <f t="shared" si="4"/>
        <v>243.91299999999998</v>
      </c>
      <c r="BL23" s="188">
        <f t="shared" si="4"/>
        <v>240.17112335720162</v>
      </c>
      <c r="BM23" s="188">
        <f t="shared" si="4"/>
        <v>364.19197685889327</v>
      </c>
      <c r="BN23" s="188">
        <f t="shared" si="4"/>
        <v>350.50125478629542</v>
      </c>
      <c r="BO23" s="188">
        <f t="shared" si="4"/>
        <v>253.87548133879224</v>
      </c>
      <c r="BP23" s="188">
        <f t="shared" si="4"/>
        <v>246.71075788243246</v>
      </c>
      <c r="BQ23" s="188">
        <f t="shared" si="4"/>
        <v>202.42189831173042</v>
      </c>
      <c r="BR23" s="188">
        <f t="shared" si="4"/>
        <v>181.82649780045983</v>
      </c>
      <c r="BS23" s="188">
        <f t="shared" si="4"/>
        <v>160.99493943531127</v>
      </c>
      <c r="BT23" s="188">
        <f t="shared" si="4"/>
        <v>140.91511135140379</v>
      </c>
      <c r="BU23" s="188">
        <f t="shared" si="4"/>
        <v>114.30374162533161</v>
      </c>
      <c r="BV23" s="188"/>
      <c r="BW23" s="188"/>
      <c r="BX23" s="188"/>
      <c r="BY23" s="188"/>
      <c r="BZ23" s="188"/>
      <c r="CA23" s="188"/>
      <c r="CB23" s="188"/>
      <c r="CC23" s="188"/>
      <c r="CD23" s="188"/>
      <c r="CE23" s="188"/>
      <c r="CF23" s="188"/>
      <c r="CG23" s="188"/>
      <c r="CH23" s="189"/>
    </row>
    <row r="24" spans="1:94" x14ac:dyDescent="0.35">
      <c r="A24" s="190"/>
      <c r="B24" s="74" t="s">
        <v>542</v>
      </c>
      <c r="AH24" s="188"/>
      <c r="AI24" s="188"/>
      <c r="AJ24" s="188"/>
      <c r="AK24" s="188"/>
      <c r="AL24" s="188"/>
      <c r="AM24" s="188"/>
      <c r="AN24" s="188"/>
      <c r="AO24" s="188"/>
      <c r="AP24" s="188"/>
      <c r="AQ24" s="188"/>
      <c r="AR24" s="188"/>
      <c r="AS24" s="188"/>
      <c r="AT24" s="188"/>
      <c r="AU24" s="188"/>
      <c r="AV24" s="188"/>
      <c r="AW24" s="188"/>
      <c r="AX24" s="188"/>
      <c r="AY24" s="188"/>
      <c r="AZ24" s="188"/>
      <c r="BA24" s="188">
        <f>BA23+BA14</f>
        <v>666.87375080608103</v>
      </c>
      <c r="BB24" s="188">
        <f t="shared" ref="BB24:BG24" si="5">BB23+BB14</f>
        <v>670.54929627711158</v>
      </c>
      <c r="BC24" s="188">
        <f t="shared" si="5"/>
        <v>497.65911363035661</v>
      </c>
      <c r="BD24" s="188">
        <f t="shared" si="5"/>
        <v>521.06276528057947</v>
      </c>
      <c r="BE24" s="188">
        <f t="shared" si="5"/>
        <v>453.08498532628892</v>
      </c>
      <c r="BF24" s="188">
        <f t="shared" si="5"/>
        <v>336.92971511594305</v>
      </c>
      <c r="BG24" s="188">
        <f t="shared" si="5"/>
        <v>312.71251671593757</v>
      </c>
      <c r="BH24" s="277">
        <f>BH23+BH14</f>
        <v>331.98769541069169</v>
      </c>
      <c r="BI24" s="188">
        <f t="shared" ref="BI24:BU24" si="6">BI23+BI14</f>
        <v>362.57114502725108</v>
      </c>
      <c r="BJ24" s="188">
        <f t="shared" si="6"/>
        <v>372.60851008689434</v>
      </c>
      <c r="BK24" s="188">
        <f t="shared" si="6"/>
        <v>412.31299999999999</v>
      </c>
      <c r="BL24" s="188">
        <f t="shared" si="6"/>
        <v>412.37112335720161</v>
      </c>
      <c r="BM24" s="188">
        <f t="shared" si="6"/>
        <v>533.0919768588933</v>
      </c>
      <c r="BN24" s="188">
        <f t="shared" si="6"/>
        <v>489.90125478629545</v>
      </c>
      <c r="BO24" s="188">
        <f t="shared" si="6"/>
        <v>353.77548133879225</v>
      </c>
      <c r="BP24" s="188">
        <f t="shared" si="6"/>
        <v>339.21075788243246</v>
      </c>
      <c r="BQ24" s="188">
        <f t="shared" si="6"/>
        <v>286.92189831173039</v>
      </c>
      <c r="BR24" s="188">
        <f t="shared" si="6"/>
        <v>256.22649780045981</v>
      </c>
      <c r="BS24" s="188">
        <f t="shared" si="6"/>
        <v>218.59493943531126</v>
      </c>
      <c r="BT24" s="188">
        <f t="shared" si="6"/>
        <v>184.8151113514038</v>
      </c>
      <c r="BU24" s="188">
        <f t="shared" si="6"/>
        <v>150.90374162533161</v>
      </c>
      <c r="BV24" s="188"/>
      <c r="BW24" s="188"/>
      <c r="BX24" s="188"/>
      <c r="BY24" s="188"/>
      <c r="BZ24" s="188"/>
      <c r="CA24" s="188"/>
      <c r="CB24" s="188"/>
      <c r="CC24" s="188"/>
      <c r="CD24" s="188"/>
      <c r="CE24" s="188"/>
      <c r="CF24" s="188"/>
      <c r="CG24" s="188"/>
      <c r="CH24" s="189"/>
    </row>
    <row r="25" spans="1:94" ht="26.25" customHeight="1" x14ac:dyDescent="0.35">
      <c r="A25" s="190"/>
      <c r="B25" s="79" t="s">
        <v>548</v>
      </c>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277"/>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9"/>
    </row>
    <row r="26" spans="1:94" x14ac:dyDescent="0.35">
      <c r="A26" s="190"/>
      <c r="B26" s="72" t="s">
        <v>536</v>
      </c>
      <c r="AH26" s="188">
        <v>2.8029816586538465</v>
      </c>
      <c r="AI26" s="188">
        <v>3.1177550000000003</v>
      </c>
      <c r="AJ26" s="188">
        <v>4.417237692307693</v>
      </c>
      <c r="AK26" s="188">
        <v>3.0525300000000004</v>
      </c>
      <c r="AL26" s="188">
        <v>5.1579929999999994</v>
      </c>
      <c r="AM26" s="188">
        <v>4.8207797499999998</v>
      </c>
      <c r="AN26" s="188">
        <v>5.9772190000000007</v>
      </c>
      <c r="AO26" s="188">
        <v>6.0103905714285712</v>
      </c>
      <c r="AP26" s="188">
        <v>6.2181166666666661</v>
      </c>
      <c r="AQ26" s="188">
        <v>11.184782999999999</v>
      </c>
      <c r="AR26" s="188">
        <v>20.375420333333334</v>
      </c>
      <c r="AS26" s="188">
        <v>23.223578666666668</v>
      </c>
      <c r="AT26" s="188">
        <v>27.424068666666663</v>
      </c>
      <c r="AU26" s="188">
        <v>33.173434999999991</v>
      </c>
      <c r="AV26" s="188">
        <v>38.794090666666669</v>
      </c>
      <c r="AW26" s="188">
        <v>43.345056333333332</v>
      </c>
      <c r="AX26" s="188">
        <v>43.463999999999999</v>
      </c>
      <c r="AY26" s="188">
        <v>46.861000000000004</v>
      </c>
      <c r="AZ26" s="188">
        <v>50.704000000000001</v>
      </c>
      <c r="BA26" s="188">
        <v>51.632000000000005</v>
      </c>
      <c r="BB26" s="188">
        <v>53.134</v>
      </c>
      <c r="BC26" s="188">
        <v>55.036000000000001</v>
      </c>
      <c r="BD26" s="188">
        <v>63.141999999999996</v>
      </c>
      <c r="BE26" s="188">
        <v>69.936000000000007</v>
      </c>
      <c r="BF26" s="188">
        <v>78.903000000000006</v>
      </c>
      <c r="BG26" s="188">
        <v>44.26</v>
      </c>
      <c r="BH26" s="277">
        <v>0</v>
      </c>
      <c r="BI26" s="188">
        <v>0</v>
      </c>
      <c r="BJ26" s="188">
        <v>0</v>
      </c>
      <c r="BK26" s="188">
        <v>0</v>
      </c>
      <c r="BL26" s="188">
        <v>0</v>
      </c>
      <c r="BM26" s="188">
        <v>0</v>
      </c>
      <c r="BN26" s="188">
        <v>0</v>
      </c>
      <c r="BO26" s="188">
        <v>0</v>
      </c>
      <c r="BP26" s="188">
        <v>0</v>
      </c>
      <c r="BQ26" s="188">
        <v>0</v>
      </c>
      <c r="BR26" s="188">
        <v>0</v>
      </c>
      <c r="BS26" s="188">
        <v>0</v>
      </c>
      <c r="BT26" s="188">
        <v>0</v>
      </c>
      <c r="BU26" s="188">
        <v>0</v>
      </c>
      <c r="BV26" s="188">
        <v>0</v>
      </c>
      <c r="BW26" s="188">
        <v>0</v>
      </c>
      <c r="BX26" s="188">
        <v>0</v>
      </c>
      <c r="BY26" s="188">
        <v>0</v>
      </c>
      <c r="BZ26" s="188">
        <v>0</v>
      </c>
      <c r="CA26" s="188">
        <v>0</v>
      </c>
      <c r="CB26" s="188">
        <v>0</v>
      </c>
      <c r="CC26" s="188">
        <v>0</v>
      </c>
      <c r="CD26" s="188">
        <v>0</v>
      </c>
      <c r="CE26" s="188">
        <v>0</v>
      </c>
      <c r="CF26" s="188">
        <v>0</v>
      </c>
      <c r="CG26" s="188">
        <v>0</v>
      </c>
      <c r="CH26" s="189">
        <v>0</v>
      </c>
    </row>
    <row r="27" spans="1:94" x14ac:dyDescent="0.35">
      <c r="A27" s="190"/>
      <c r="B27" s="72" t="s">
        <v>537</v>
      </c>
      <c r="AH27" s="188">
        <v>7.5111414455503507</v>
      </c>
      <c r="AI27" s="188">
        <v>8.4174038688524586</v>
      </c>
      <c r="AJ27" s="188">
        <v>9.4816625866666655</v>
      </c>
      <c r="AK27" s="188">
        <v>12.034947442955179</v>
      </c>
      <c r="AL27" s="188">
        <v>13.745806388888887</v>
      </c>
      <c r="AM27" s="188">
        <v>19.090701198757763</v>
      </c>
      <c r="AN27" s="188">
        <v>21.007634551282052</v>
      </c>
      <c r="AO27" s="188">
        <v>26.119155875576038</v>
      </c>
      <c r="AP27" s="188">
        <v>32.606789188888889</v>
      </c>
      <c r="AQ27" s="188">
        <v>38.531891107954536</v>
      </c>
      <c r="AR27" s="188">
        <v>59.18475512688822</v>
      </c>
      <c r="AS27" s="188">
        <v>88.33756571666666</v>
      </c>
      <c r="AT27" s="188">
        <v>105.5033161810141</v>
      </c>
      <c r="AU27" s="188">
        <v>176.29218303667017</v>
      </c>
      <c r="AV27" s="188">
        <v>255.36242765825932</v>
      </c>
      <c r="AW27" s="188">
        <v>326.26827882189571</v>
      </c>
      <c r="AX27" s="188">
        <v>301.11099999999999</v>
      </c>
      <c r="AY27" s="188">
        <v>349.55500000000001</v>
      </c>
      <c r="AZ27" s="188">
        <v>383.83500000000004</v>
      </c>
      <c r="BA27" s="188">
        <v>410.74400000000003</v>
      </c>
      <c r="BB27" s="188">
        <v>430.81400000000002</v>
      </c>
      <c r="BC27" s="188">
        <v>504.67800000000005</v>
      </c>
      <c r="BD27" s="188">
        <v>645.44600000000003</v>
      </c>
      <c r="BE27" s="188">
        <v>762.50800000000004</v>
      </c>
      <c r="BF27" s="188">
        <v>868.03</v>
      </c>
      <c r="BG27" s="188">
        <v>922.62299999999993</v>
      </c>
      <c r="BH27" s="277">
        <v>762.85481436764269</v>
      </c>
      <c r="BI27" s="188">
        <v>581.84828131173447</v>
      </c>
      <c r="BJ27" s="188">
        <v>473.61722956436608</v>
      </c>
      <c r="BK27" s="188">
        <v>413.95084160102698</v>
      </c>
      <c r="BL27" s="188">
        <v>361.9907599972754</v>
      </c>
      <c r="BM27" s="188">
        <v>257.46548854574922</v>
      </c>
      <c r="BN27" s="188">
        <v>205.60454345030763</v>
      </c>
      <c r="BO27" s="188">
        <v>154.90300893745626</v>
      </c>
      <c r="BP27" s="188">
        <v>76.267852899601877</v>
      </c>
      <c r="BQ27" s="188">
        <v>20.56193343208226</v>
      </c>
      <c r="BR27" s="188">
        <v>6.1435737027836854</v>
      </c>
      <c r="BS27" s="188">
        <v>2.054652867902226</v>
      </c>
      <c r="BT27" s="188">
        <v>0.52378414252916405</v>
      </c>
      <c r="BU27" s="188">
        <v>0</v>
      </c>
      <c r="BV27" s="188">
        <v>0</v>
      </c>
      <c r="BW27" s="188">
        <v>0</v>
      </c>
      <c r="BX27" s="188">
        <v>0</v>
      </c>
      <c r="BY27" s="188">
        <v>0</v>
      </c>
      <c r="BZ27" s="188">
        <v>0</v>
      </c>
      <c r="CA27" s="188">
        <v>0</v>
      </c>
      <c r="CB27" s="188">
        <v>0</v>
      </c>
      <c r="CC27" s="188">
        <v>0</v>
      </c>
      <c r="CD27" s="188">
        <v>0</v>
      </c>
      <c r="CE27" s="188">
        <v>0</v>
      </c>
      <c r="CF27" s="188">
        <v>0</v>
      </c>
      <c r="CG27" s="188">
        <v>0</v>
      </c>
      <c r="CH27" s="189">
        <v>0</v>
      </c>
    </row>
    <row r="28" spans="1:94" x14ac:dyDescent="0.35">
      <c r="A28" s="190"/>
      <c r="B28" s="72" t="s">
        <v>538</v>
      </c>
      <c r="AH28" s="188">
        <v>182.15085531267607</v>
      </c>
      <c r="AI28" s="188">
        <v>193.603454</v>
      </c>
      <c r="AJ28" s="188">
        <v>246.08449246153847</v>
      </c>
      <c r="AK28" s="188">
        <v>298.00780700000001</v>
      </c>
      <c r="AL28" s="188">
        <v>372.96242025000004</v>
      </c>
      <c r="AM28" s="188">
        <v>418.66883899999999</v>
      </c>
      <c r="AN28" s="188">
        <v>472.97908750000005</v>
      </c>
      <c r="AO28" s="188">
        <v>559.46277857142854</v>
      </c>
      <c r="AP28" s="188">
        <v>619.10317680000003</v>
      </c>
      <c r="AQ28" s="188">
        <v>687.23668999999995</v>
      </c>
      <c r="AR28" s="188">
        <v>786.62654500000008</v>
      </c>
      <c r="AS28" s="188">
        <v>914.84584999999981</v>
      </c>
      <c r="AT28" s="188">
        <v>1031.7429646666667</v>
      </c>
      <c r="AU28" s="188">
        <v>1238.1339973333331</v>
      </c>
      <c r="AV28" s="188">
        <v>1496.1980143333333</v>
      </c>
      <c r="AW28" s="188">
        <v>1640.7096546666664</v>
      </c>
      <c r="AX28" s="188">
        <v>1565.194</v>
      </c>
      <c r="AY28" s="188">
        <v>1620.7080000000001</v>
      </c>
      <c r="AZ28" s="188">
        <v>1655.7110000000002</v>
      </c>
      <c r="BA28" s="188">
        <v>1620.1309999999999</v>
      </c>
      <c r="BB28" s="188">
        <v>1603.6470000000002</v>
      </c>
      <c r="BC28" s="188">
        <v>1767.1590000000001</v>
      </c>
      <c r="BD28" s="188">
        <v>2165.7539999999999</v>
      </c>
      <c r="BE28" s="188">
        <v>2410.0329999999999</v>
      </c>
      <c r="BF28" s="188">
        <v>2614.94</v>
      </c>
      <c r="BG28" s="188">
        <v>2692.2280000000001</v>
      </c>
      <c r="BH28" s="277">
        <v>2379.5925143374584</v>
      </c>
      <c r="BI28" s="188">
        <v>1837.3630975898855</v>
      </c>
      <c r="BJ28" s="188">
        <v>1488.0812530592266</v>
      </c>
      <c r="BK28" s="188">
        <v>1240.0749327219526</v>
      </c>
      <c r="BL28" s="188">
        <v>1019.2297363963041</v>
      </c>
      <c r="BM28" s="188">
        <v>573.42465157263109</v>
      </c>
      <c r="BN28" s="188">
        <v>385.58487222799226</v>
      </c>
      <c r="BO28" s="188">
        <v>257.83000969421636</v>
      </c>
      <c r="BP28" s="188">
        <v>181.74617268748545</v>
      </c>
      <c r="BQ28" s="188">
        <v>126.36562807856818</v>
      </c>
      <c r="BR28" s="188">
        <v>93.6580137692699</v>
      </c>
      <c r="BS28" s="188">
        <v>62.818026950391548</v>
      </c>
      <c r="BT28" s="188">
        <v>46.246929954277043</v>
      </c>
      <c r="BU28" s="188">
        <v>33.264070762993541</v>
      </c>
      <c r="BV28" s="188">
        <v>25.29741488734189</v>
      </c>
      <c r="BW28" s="188">
        <v>13.972960794939921</v>
      </c>
      <c r="BX28" s="188">
        <v>8.4216651556987863</v>
      </c>
      <c r="BY28" s="188">
        <v>5.1883944602961058</v>
      </c>
      <c r="BZ28" s="188">
        <v>3.1133546369352243</v>
      </c>
      <c r="CA28" s="188">
        <v>1.7907552020678494</v>
      </c>
      <c r="CB28" s="188">
        <v>1.0479183499307492</v>
      </c>
      <c r="CC28" s="188">
        <v>0</v>
      </c>
      <c r="CD28" s="188">
        <v>0</v>
      </c>
      <c r="CE28" s="188">
        <v>0</v>
      </c>
      <c r="CF28" s="188">
        <v>0</v>
      </c>
      <c r="CG28" s="188">
        <v>0</v>
      </c>
      <c r="CH28" s="189">
        <v>0</v>
      </c>
    </row>
    <row r="29" spans="1:94" x14ac:dyDescent="0.35">
      <c r="A29" s="190"/>
      <c r="B29" s="72" t="s">
        <v>539</v>
      </c>
      <c r="AH29" s="188">
        <v>93.471266166347988</v>
      </c>
      <c r="AI29" s="188">
        <v>94.923246999999989</v>
      </c>
      <c r="AJ29" s="188">
        <v>133.38773399999999</v>
      </c>
      <c r="AK29" s="188">
        <v>247.07490900000002</v>
      </c>
      <c r="AL29" s="188">
        <v>357.58954</v>
      </c>
      <c r="AM29" s="188">
        <v>431.42880574999998</v>
      </c>
      <c r="AN29" s="188">
        <v>509.44051474999986</v>
      </c>
      <c r="AO29" s="188">
        <v>568.12316771428561</v>
      </c>
      <c r="AP29" s="188">
        <v>574.2704686666666</v>
      </c>
      <c r="AQ29" s="188">
        <v>536.17211133333342</v>
      </c>
      <c r="AR29" s="188">
        <v>433.57405600000004</v>
      </c>
      <c r="AS29" s="188">
        <v>354.685723</v>
      </c>
      <c r="AT29" s="188">
        <v>376.53609799999998</v>
      </c>
      <c r="AU29" s="188">
        <v>563.69445233333329</v>
      </c>
      <c r="AV29" s="188">
        <v>715.69305299999996</v>
      </c>
      <c r="AW29" s="188">
        <v>769.72457333333318</v>
      </c>
      <c r="AX29" s="188">
        <v>820</v>
      </c>
      <c r="AY29" s="188">
        <v>660</v>
      </c>
      <c r="AZ29" s="188">
        <v>490</v>
      </c>
      <c r="BA29" s="188">
        <v>330</v>
      </c>
      <c r="BB29" s="188">
        <v>305</v>
      </c>
      <c r="BC29" s="188">
        <v>285</v>
      </c>
      <c r="BD29" s="188">
        <v>305</v>
      </c>
      <c r="BE29" s="188">
        <v>284</v>
      </c>
      <c r="BF29" s="188">
        <v>289.81299999999999</v>
      </c>
      <c r="BG29" s="188">
        <v>255.8872903330878</v>
      </c>
      <c r="BH29" s="277">
        <v>142.881</v>
      </c>
      <c r="BI29" s="188">
        <v>24.123565300067376</v>
      </c>
      <c r="BJ29" s="188">
        <v>12.22461096189574</v>
      </c>
      <c r="BK29" s="188">
        <v>0</v>
      </c>
      <c r="BL29" s="188">
        <v>0</v>
      </c>
      <c r="BM29" s="188">
        <v>0</v>
      </c>
      <c r="BN29" s="188">
        <v>0</v>
      </c>
      <c r="BO29" s="188">
        <v>0</v>
      </c>
      <c r="BP29" s="188">
        <v>0</v>
      </c>
      <c r="BQ29" s="188">
        <v>0</v>
      </c>
      <c r="BR29" s="188">
        <v>0</v>
      </c>
      <c r="BS29" s="188">
        <v>0</v>
      </c>
      <c r="BT29" s="188">
        <v>0</v>
      </c>
      <c r="BU29" s="188">
        <v>0</v>
      </c>
      <c r="BV29" s="188">
        <v>0</v>
      </c>
      <c r="BW29" s="188">
        <v>0</v>
      </c>
      <c r="BX29" s="188">
        <v>0</v>
      </c>
      <c r="BY29" s="188">
        <v>0</v>
      </c>
      <c r="BZ29" s="188">
        <v>0</v>
      </c>
      <c r="CA29" s="188">
        <v>0</v>
      </c>
      <c r="CB29" s="188">
        <v>0</v>
      </c>
      <c r="CC29" s="188">
        <v>0</v>
      </c>
      <c r="CD29" s="188">
        <v>0</v>
      </c>
      <c r="CE29" s="188">
        <v>0</v>
      </c>
      <c r="CF29" s="188">
        <v>0</v>
      </c>
      <c r="CG29" s="188">
        <v>0</v>
      </c>
      <c r="CH29" s="189">
        <v>0</v>
      </c>
    </row>
    <row r="30" spans="1:94" x14ac:dyDescent="0.35">
      <c r="A30" s="190"/>
      <c r="B30" s="72" t="s">
        <v>540</v>
      </c>
      <c r="AH30" s="188">
        <v>1.5700192131147541</v>
      </c>
      <c r="AI30" s="188">
        <v>2.0185961311475409</v>
      </c>
      <c r="AJ30" s="188">
        <v>2.5145194133333337</v>
      </c>
      <c r="AK30" s="188">
        <v>4.1943370570448213</v>
      </c>
      <c r="AL30" s="188">
        <v>6.0108461111111113</v>
      </c>
      <c r="AM30" s="188">
        <v>8.9534398012422383</v>
      </c>
      <c r="AN30" s="188">
        <v>11.366141948717949</v>
      </c>
      <c r="AO30" s="188">
        <v>12.40421998156682</v>
      </c>
      <c r="AP30" s="188">
        <v>13.377009744444447</v>
      </c>
      <c r="AQ30" s="188">
        <v>18.165157558712117</v>
      </c>
      <c r="AR30" s="188">
        <v>22.602176873111784</v>
      </c>
      <c r="AS30" s="188">
        <v>36.159565949999994</v>
      </c>
      <c r="AT30" s="188">
        <v>60.108176818985882</v>
      </c>
      <c r="AU30" s="188">
        <v>72.762087296663097</v>
      </c>
      <c r="AV30" s="188">
        <v>82.914424675073988</v>
      </c>
      <c r="AW30" s="188">
        <v>91.830058844770917</v>
      </c>
      <c r="AX30" s="188">
        <v>56.148000000000003</v>
      </c>
      <c r="AY30" s="188">
        <v>67.225999999999999</v>
      </c>
      <c r="AZ30" s="188">
        <v>72.277000000000001</v>
      </c>
      <c r="BA30" s="188">
        <v>71.974000000000004</v>
      </c>
      <c r="BB30" s="188">
        <v>72.932000000000002</v>
      </c>
      <c r="BC30" s="188">
        <v>57.133000000000003</v>
      </c>
      <c r="BD30" s="188">
        <v>70.122000000000014</v>
      </c>
      <c r="BE30" s="188">
        <v>82.59</v>
      </c>
      <c r="BF30" s="188">
        <v>93.134</v>
      </c>
      <c r="BG30" s="188">
        <v>93.677999999999997</v>
      </c>
      <c r="BH30" s="277">
        <v>135.55267129489889</v>
      </c>
      <c r="BI30" s="188">
        <v>106.78862109838009</v>
      </c>
      <c r="BJ30" s="188">
        <v>88.301517376407233</v>
      </c>
      <c r="BK30" s="188">
        <v>83.486206160473344</v>
      </c>
      <c r="BL30" s="188">
        <v>74.469583454151902</v>
      </c>
      <c r="BM30" s="188">
        <v>46.082289627416799</v>
      </c>
      <c r="BN30" s="188">
        <v>42.030298381239113</v>
      </c>
      <c r="BO30" s="188">
        <v>38.324695975425612</v>
      </c>
      <c r="BP30" s="188">
        <v>34.26120907045155</v>
      </c>
      <c r="BQ30" s="188">
        <v>25.247131731818119</v>
      </c>
      <c r="BR30" s="188">
        <v>19.689829310529547</v>
      </c>
      <c r="BS30" s="188">
        <v>15.35212329400081</v>
      </c>
      <c r="BT30" s="188">
        <v>12.403655026348911</v>
      </c>
      <c r="BU30" s="188">
        <v>9.3437312563042951</v>
      </c>
      <c r="BV30" s="188">
        <v>7.3839716360874892</v>
      </c>
      <c r="BW30" s="188">
        <v>3.6841308978695588</v>
      </c>
      <c r="BX30" s="188">
        <v>2.3560170094230699</v>
      </c>
      <c r="BY30" s="188">
        <v>1.3616494247968451</v>
      </c>
      <c r="BZ30" s="188">
        <v>0.80700895430719033</v>
      </c>
      <c r="CA30" s="188">
        <v>0.47145260770350222</v>
      </c>
      <c r="CB30" s="188">
        <v>0.27588574818306416</v>
      </c>
      <c r="CC30" s="188">
        <v>0</v>
      </c>
      <c r="CD30" s="188">
        <v>0</v>
      </c>
      <c r="CE30" s="188">
        <v>0</v>
      </c>
      <c r="CF30" s="188">
        <v>0</v>
      </c>
      <c r="CG30" s="188">
        <v>0</v>
      </c>
      <c r="CH30" s="189">
        <v>0</v>
      </c>
    </row>
    <row r="31" spans="1:94" ht="26.25" customHeight="1" x14ac:dyDescent="0.35">
      <c r="A31" s="190"/>
      <c r="B31" s="74" t="s">
        <v>541</v>
      </c>
      <c r="AH31" s="188">
        <f>SUM(AH27:AH30)</f>
        <v>284.70328213768914</v>
      </c>
      <c r="AI31" s="188">
        <f t="shared" ref="AI31:CH31" si="7">SUM(AI27:AI30)</f>
        <v>298.96270099999998</v>
      </c>
      <c r="AJ31" s="188">
        <f t="shared" si="7"/>
        <v>391.4684084615385</v>
      </c>
      <c r="AK31" s="188">
        <f t="shared" si="7"/>
        <v>561.31200049999995</v>
      </c>
      <c r="AL31" s="188">
        <f t="shared" si="7"/>
        <v>750.30861275000007</v>
      </c>
      <c r="AM31" s="188">
        <f t="shared" si="7"/>
        <v>878.14178574999994</v>
      </c>
      <c r="AN31" s="188">
        <f t="shared" si="7"/>
        <v>1014.7933787499999</v>
      </c>
      <c r="AO31" s="188">
        <f t="shared" si="7"/>
        <v>1166.1093221428569</v>
      </c>
      <c r="AP31" s="188">
        <f t="shared" si="7"/>
        <v>1239.3574444000001</v>
      </c>
      <c r="AQ31" s="188">
        <f t="shared" si="7"/>
        <v>1280.1058499999999</v>
      </c>
      <c r="AR31" s="188">
        <f t="shared" si="7"/>
        <v>1301.9875330000002</v>
      </c>
      <c r="AS31" s="188">
        <f t="shared" si="7"/>
        <v>1394.0287046666663</v>
      </c>
      <c r="AT31" s="188">
        <f t="shared" si="7"/>
        <v>1573.8905556666666</v>
      </c>
      <c r="AU31" s="188">
        <f t="shared" si="7"/>
        <v>2050.8827199999996</v>
      </c>
      <c r="AV31" s="188">
        <f t="shared" si="7"/>
        <v>2550.1679196666664</v>
      </c>
      <c r="AW31" s="188">
        <f t="shared" si="7"/>
        <v>2828.5325656666664</v>
      </c>
      <c r="AX31" s="188">
        <f t="shared" si="7"/>
        <v>2742.453</v>
      </c>
      <c r="AY31" s="188">
        <f t="shared" si="7"/>
        <v>2697.489</v>
      </c>
      <c r="AZ31" s="188">
        <f t="shared" si="7"/>
        <v>2601.8230000000003</v>
      </c>
      <c r="BA31" s="188">
        <f t="shared" si="7"/>
        <v>2432.8490000000002</v>
      </c>
      <c r="BB31" s="188">
        <f t="shared" si="7"/>
        <v>2412.393</v>
      </c>
      <c r="BC31" s="188">
        <f t="shared" si="7"/>
        <v>2613.9699999999998</v>
      </c>
      <c r="BD31" s="188">
        <f t="shared" si="7"/>
        <v>3186.3219999999997</v>
      </c>
      <c r="BE31" s="188">
        <f t="shared" si="7"/>
        <v>3539.1310000000003</v>
      </c>
      <c r="BF31" s="188">
        <f t="shared" si="7"/>
        <v>3865.9170000000004</v>
      </c>
      <c r="BG31" s="188">
        <f t="shared" si="7"/>
        <v>3964.416290333088</v>
      </c>
      <c r="BH31" s="277">
        <f t="shared" si="7"/>
        <v>3420.8809999999999</v>
      </c>
      <c r="BI31" s="188">
        <f t="shared" si="7"/>
        <v>2550.1235653000672</v>
      </c>
      <c r="BJ31" s="188">
        <f t="shared" si="7"/>
        <v>2062.2246109618955</v>
      </c>
      <c r="BK31" s="188">
        <f t="shared" si="7"/>
        <v>1737.5119804834528</v>
      </c>
      <c r="BL31" s="188">
        <f t="shared" si="7"/>
        <v>1455.6900798477316</v>
      </c>
      <c r="BM31" s="188">
        <f t="shared" si="7"/>
        <v>876.97242974579706</v>
      </c>
      <c r="BN31" s="188">
        <f t="shared" si="7"/>
        <v>633.219714059539</v>
      </c>
      <c r="BO31" s="188">
        <f t="shared" si="7"/>
        <v>451.05771460709821</v>
      </c>
      <c r="BP31" s="188">
        <f t="shared" si="7"/>
        <v>292.27523465753887</v>
      </c>
      <c r="BQ31" s="188">
        <f t="shared" si="7"/>
        <v>172.17469324246855</v>
      </c>
      <c r="BR31" s="188">
        <f t="shared" si="7"/>
        <v>119.49141678258313</v>
      </c>
      <c r="BS31" s="188">
        <f t="shared" si="7"/>
        <v>80.22480311229458</v>
      </c>
      <c r="BT31" s="188">
        <f t="shared" si="7"/>
        <v>59.174369123155117</v>
      </c>
      <c r="BU31" s="188">
        <f t="shared" si="7"/>
        <v>42.607802019297836</v>
      </c>
      <c r="BV31" s="188">
        <f t="shared" si="7"/>
        <v>32.681386523429381</v>
      </c>
      <c r="BW31" s="188">
        <f t="shared" si="7"/>
        <v>17.65709169280948</v>
      </c>
      <c r="BX31" s="188">
        <f t="shared" si="7"/>
        <v>10.777682165121856</v>
      </c>
      <c r="BY31" s="188">
        <f t="shared" si="7"/>
        <v>6.5500438850929505</v>
      </c>
      <c r="BZ31" s="188">
        <f t="shared" si="7"/>
        <v>3.9203635912424146</v>
      </c>
      <c r="CA31" s="188">
        <f t="shared" si="7"/>
        <v>2.2622078097713518</v>
      </c>
      <c r="CB31" s="188">
        <f t="shared" si="7"/>
        <v>1.3238040981138133</v>
      </c>
      <c r="CC31" s="188">
        <f t="shared" si="7"/>
        <v>0</v>
      </c>
      <c r="CD31" s="188">
        <f t="shared" si="7"/>
        <v>0</v>
      </c>
      <c r="CE31" s="188">
        <f t="shared" si="7"/>
        <v>0</v>
      </c>
      <c r="CF31" s="188">
        <f t="shared" si="7"/>
        <v>0</v>
      </c>
      <c r="CG31" s="188">
        <f t="shared" si="7"/>
        <v>0</v>
      </c>
      <c r="CH31" s="189">
        <f t="shared" si="7"/>
        <v>0</v>
      </c>
    </row>
    <row r="32" spans="1:94" x14ac:dyDescent="0.35">
      <c r="A32" s="190"/>
      <c r="B32" s="74" t="s">
        <v>542</v>
      </c>
      <c r="AH32" s="188">
        <f>AH31+AH26</f>
        <v>287.50626379634298</v>
      </c>
      <c r="AI32" s="188">
        <f t="shared" ref="AI32:CH32" si="8">AI31+AI26</f>
        <v>302.08045599999997</v>
      </c>
      <c r="AJ32" s="188">
        <f t="shared" si="8"/>
        <v>395.88564615384621</v>
      </c>
      <c r="AK32" s="188">
        <f t="shared" si="8"/>
        <v>564.3645305</v>
      </c>
      <c r="AL32" s="188">
        <f t="shared" si="8"/>
        <v>755.4666057500001</v>
      </c>
      <c r="AM32" s="188">
        <f t="shared" si="8"/>
        <v>882.96256549999998</v>
      </c>
      <c r="AN32" s="188">
        <f t="shared" si="8"/>
        <v>1020.7705977499999</v>
      </c>
      <c r="AO32" s="188">
        <f t="shared" si="8"/>
        <v>1172.1197127142855</v>
      </c>
      <c r="AP32" s="188">
        <f t="shared" si="8"/>
        <v>1245.5755610666668</v>
      </c>
      <c r="AQ32" s="188">
        <f t="shared" si="8"/>
        <v>1291.2906329999998</v>
      </c>
      <c r="AR32" s="188">
        <f t="shared" si="8"/>
        <v>1322.3629533333335</v>
      </c>
      <c r="AS32" s="188">
        <f t="shared" si="8"/>
        <v>1417.252283333333</v>
      </c>
      <c r="AT32" s="188">
        <f t="shared" si="8"/>
        <v>1601.3146243333333</v>
      </c>
      <c r="AU32" s="188">
        <f t="shared" si="8"/>
        <v>2084.0561549999998</v>
      </c>
      <c r="AV32" s="188">
        <f t="shared" si="8"/>
        <v>2588.9620103333332</v>
      </c>
      <c r="AW32" s="188">
        <f t="shared" si="8"/>
        <v>2871.877622</v>
      </c>
      <c r="AX32" s="188">
        <f t="shared" si="8"/>
        <v>2785.9169999999999</v>
      </c>
      <c r="AY32" s="188">
        <f t="shared" si="8"/>
        <v>2744.35</v>
      </c>
      <c r="AZ32" s="188">
        <f t="shared" si="8"/>
        <v>2652.5270000000005</v>
      </c>
      <c r="BA32" s="188">
        <f t="shared" si="8"/>
        <v>2484.4810000000002</v>
      </c>
      <c r="BB32" s="188">
        <f t="shared" si="8"/>
        <v>2465.527</v>
      </c>
      <c r="BC32" s="188">
        <f t="shared" si="8"/>
        <v>2669.0059999999999</v>
      </c>
      <c r="BD32" s="188">
        <f t="shared" si="8"/>
        <v>3249.4639999999995</v>
      </c>
      <c r="BE32" s="188">
        <f t="shared" si="8"/>
        <v>3609.0670000000005</v>
      </c>
      <c r="BF32" s="188">
        <f t="shared" si="8"/>
        <v>3944.82</v>
      </c>
      <c r="BG32" s="188">
        <f t="shared" si="8"/>
        <v>4008.6762903330882</v>
      </c>
      <c r="BH32" s="277">
        <f t="shared" si="8"/>
        <v>3420.8809999999999</v>
      </c>
      <c r="BI32" s="188">
        <f t="shared" si="8"/>
        <v>2550.1235653000672</v>
      </c>
      <c r="BJ32" s="188">
        <f t="shared" si="8"/>
        <v>2062.2246109618955</v>
      </c>
      <c r="BK32" s="188">
        <f t="shared" si="8"/>
        <v>1737.5119804834528</v>
      </c>
      <c r="BL32" s="188">
        <f t="shared" si="8"/>
        <v>1455.6900798477316</v>
      </c>
      <c r="BM32" s="188">
        <f t="shared" si="8"/>
        <v>876.97242974579706</v>
      </c>
      <c r="BN32" s="188">
        <f t="shared" si="8"/>
        <v>633.219714059539</v>
      </c>
      <c r="BO32" s="188">
        <f t="shared" si="8"/>
        <v>451.05771460709821</v>
      </c>
      <c r="BP32" s="188">
        <f t="shared" si="8"/>
        <v>292.27523465753887</v>
      </c>
      <c r="BQ32" s="188">
        <f t="shared" si="8"/>
        <v>172.17469324246855</v>
      </c>
      <c r="BR32" s="188">
        <f t="shared" si="8"/>
        <v>119.49141678258313</v>
      </c>
      <c r="BS32" s="188">
        <f t="shared" si="8"/>
        <v>80.22480311229458</v>
      </c>
      <c r="BT32" s="188">
        <f t="shared" si="8"/>
        <v>59.174369123155117</v>
      </c>
      <c r="BU32" s="188">
        <f t="shared" si="8"/>
        <v>42.607802019297836</v>
      </c>
      <c r="BV32" s="188">
        <f t="shared" si="8"/>
        <v>32.681386523429381</v>
      </c>
      <c r="BW32" s="188">
        <f t="shared" si="8"/>
        <v>17.65709169280948</v>
      </c>
      <c r="BX32" s="188">
        <f t="shared" si="8"/>
        <v>10.777682165121856</v>
      </c>
      <c r="BY32" s="188">
        <f t="shared" si="8"/>
        <v>6.5500438850929505</v>
      </c>
      <c r="BZ32" s="188">
        <f t="shared" si="8"/>
        <v>3.9203635912424146</v>
      </c>
      <c r="CA32" s="188">
        <f t="shared" si="8"/>
        <v>2.2622078097713518</v>
      </c>
      <c r="CB32" s="188">
        <f t="shared" si="8"/>
        <v>1.3238040981138133</v>
      </c>
      <c r="CC32" s="188">
        <f t="shared" si="8"/>
        <v>0</v>
      </c>
      <c r="CD32" s="188">
        <f t="shared" si="8"/>
        <v>0</v>
      </c>
      <c r="CE32" s="188">
        <f t="shared" si="8"/>
        <v>0</v>
      </c>
      <c r="CF32" s="188">
        <f t="shared" si="8"/>
        <v>0</v>
      </c>
      <c r="CG32" s="188">
        <f t="shared" si="8"/>
        <v>0</v>
      </c>
      <c r="CH32" s="189">
        <f t="shared" si="8"/>
        <v>0</v>
      </c>
    </row>
    <row r="33" spans="1:86" ht="26.25" customHeight="1" x14ac:dyDescent="0.35">
      <c r="A33" s="190"/>
      <c r="B33" s="79" t="s">
        <v>549</v>
      </c>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277"/>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9"/>
    </row>
    <row r="34" spans="1:86" x14ac:dyDescent="0.35">
      <c r="A34" s="190"/>
      <c r="B34" s="72" t="s">
        <v>536</v>
      </c>
      <c r="AH34" s="188">
        <v>0</v>
      </c>
      <c r="AI34" s="188">
        <v>7.9208541951414011</v>
      </c>
      <c r="AJ34" s="188">
        <v>14.257537551254522</v>
      </c>
      <c r="AK34" s="188">
        <v>18.217964648825223</v>
      </c>
      <c r="AL34" s="188">
        <v>30.891331361051463</v>
      </c>
      <c r="AM34" s="188">
        <v>82.376883629470569</v>
      </c>
      <c r="AN34" s="188">
        <v>158.41708390282801</v>
      </c>
      <c r="AO34" s="188">
        <v>275.64572599092071</v>
      </c>
      <c r="AP34" s="188">
        <v>396.04270975706999</v>
      </c>
      <c r="AQ34" s="188">
        <v>531.48931649398799</v>
      </c>
      <c r="AR34" s="188">
        <v>695.45099833341499</v>
      </c>
      <c r="AS34" s="188">
        <v>875.25438856312473</v>
      </c>
      <c r="AT34" s="188">
        <v>1012.7680845889809</v>
      </c>
      <c r="AU34" s="188">
        <v>1284.9325956024427</v>
      </c>
      <c r="AV34" s="188">
        <v>1549.3917064717893</v>
      </c>
      <c r="AW34" s="188">
        <v>1694.465297394725</v>
      </c>
      <c r="AX34" s="188">
        <v>1703.4202564991706</v>
      </c>
      <c r="AY34" s="188">
        <v>1500.1314740626374</v>
      </c>
      <c r="AZ34" s="188">
        <v>1421.519831098472</v>
      </c>
      <c r="BA34" s="188">
        <v>1299.9456455967315</v>
      </c>
      <c r="BB34" s="188">
        <v>1181.8139462800841</v>
      </c>
      <c r="BC34" s="188">
        <v>1112.7124440704331</v>
      </c>
      <c r="BD34" s="188">
        <v>1077.816952234662</v>
      </c>
      <c r="BE34" s="188">
        <v>1056.9938777475572</v>
      </c>
      <c r="BF34" s="188">
        <v>607.92077511202979</v>
      </c>
      <c r="BG34" s="188">
        <v>239.26332801532695</v>
      </c>
      <c r="BH34" s="277"/>
      <c r="BI34" s="188"/>
      <c r="BJ34" s="188"/>
      <c r="BK34" s="188"/>
      <c r="BL34" s="188"/>
      <c r="BM34" s="188"/>
      <c r="BN34" s="188"/>
      <c r="BO34" s="188"/>
      <c r="BP34" s="188"/>
      <c r="BQ34" s="188"/>
      <c r="BR34" s="188"/>
      <c r="BS34" s="188"/>
      <c r="BT34" s="188"/>
      <c r="BU34" s="188"/>
      <c r="BV34" s="188"/>
      <c r="BW34" s="188"/>
      <c r="BX34" s="188"/>
      <c r="BY34" s="188"/>
      <c r="BZ34" s="188"/>
      <c r="CA34" s="188"/>
      <c r="CB34" s="188"/>
      <c r="CC34" s="188"/>
      <c r="CD34" s="188"/>
      <c r="CE34" s="188"/>
      <c r="CF34" s="188"/>
      <c r="CG34" s="188"/>
      <c r="CH34" s="189"/>
    </row>
    <row r="35" spans="1:86" x14ac:dyDescent="0.35">
      <c r="A35" s="190"/>
      <c r="B35" s="72" t="s">
        <v>537</v>
      </c>
      <c r="AH35" s="188">
        <v>0</v>
      </c>
      <c r="AI35" s="188">
        <v>2.0791458048585989</v>
      </c>
      <c r="AJ35" s="188">
        <v>3.7424624487454778</v>
      </c>
      <c r="AK35" s="188">
        <v>4.7820353511747768</v>
      </c>
      <c r="AL35" s="188">
        <v>8.1086686389485365</v>
      </c>
      <c r="AM35" s="188">
        <v>21.623116370529431</v>
      </c>
      <c r="AN35" s="188">
        <v>41.582916097171989</v>
      </c>
      <c r="AO35" s="188">
        <v>72.35427400907929</v>
      </c>
      <c r="AP35" s="188">
        <v>103.95729024293001</v>
      </c>
      <c r="AQ35" s="188">
        <v>139.51068350601201</v>
      </c>
      <c r="AR35" s="188">
        <v>182.54900166658501</v>
      </c>
      <c r="AS35" s="188">
        <v>229.74561143687527</v>
      </c>
      <c r="AT35" s="188">
        <v>251.9138825897187</v>
      </c>
      <c r="AU35" s="188">
        <v>322.46952062524298</v>
      </c>
      <c r="AV35" s="188">
        <v>389.73388162224228</v>
      </c>
      <c r="AW35" s="188">
        <v>462.72661970850959</v>
      </c>
      <c r="AX35" s="188">
        <v>478.80049192921024</v>
      </c>
      <c r="AY35" s="188">
        <v>480.76420050781519</v>
      </c>
      <c r="AZ35" s="188">
        <v>487.18098724935635</v>
      </c>
      <c r="BA35" s="188">
        <v>493.93324999863</v>
      </c>
      <c r="BB35" s="188">
        <v>496.25659195105163</v>
      </c>
      <c r="BC35" s="188">
        <v>496.5127764741809</v>
      </c>
      <c r="BD35" s="188">
        <v>485.25471579187501</v>
      </c>
      <c r="BE35" s="188">
        <v>489.04849039406668</v>
      </c>
      <c r="BF35" s="188">
        <v>147.12428187369665</v>
      </c>
      <c r="BG35" s="188">
        <v>64.975747559198723</v>
      </c>
      <c r="BH35" s="277"/>
      <c r="BI35" s="188"/>
      <c r="BJ35" s="188"/>
      <c r="BK35" s="188"/>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9"/>
    </row>
    <row r="36" spans="1:86" ht="39" customHeight="1" x14ac:dyDescent="0.35">
      <c r="A36" s="190"/>
      <c r="B36" s="65" t="s">
        <v>550</v>
      </c>
      <c r="C36" s="10"/>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277"/>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9"/>
    </row>
    <row r="37" spans="1:86" x14ac:dyDescent="0.35">
      <c r="A37" s="190"/>
      <c r="B37" s="72" t="s">
        <v>536</v>
      </c>
      <c r="AH37" s="188">
        <f>AH6-AH26-AH34</f>
        <v>558.19701834134617</v>
      </c>
      <c r="AI37" s="188">
        <f t="shared" ref="AI37:CH38" si="9">AI6-AI26-AI34</f>
        <v>612.96139080485864</v>
      </c>
      <c r="AJ37" s="188">
        <f t="shared" si="9"/>
        <v>710.32522475643782</v>
      </c>
      <c r="AK37" s="188">
        <f t="shared" si="9"/>
        <v>902.85950535117468</v>
      </c>
      <c r="AL37" s="188">
        <f t="shared" si="9"/>
        <v>904.9506756389485</v>
      </c>
      <c r="AM37" s="188">
        <f t="shared" si="9"/>
        <v>897.80233662052933</v>
      </c>
      <c r="AN37" s="188">
        <f t="shared" si="9"/>
        <v>1024.605697097172</v>
      </c>
      <c r="AO37" s="188">
        <f t="shared" si="9"/>
        <v>1089.3438834376507</v>
      </c>
      <c r="AP37" s="188">
        <f t="shared" si="9"/>
        <v>1055.7391735762633</v>
      </c>
      <c r="AQ37" s="188">
        <f t="shared" si="9"/>
        <v>1031.3259005060122</v>
      </c>
      <c r="AR37" s="188">
        <f t="shared" si="9"/>
        <v>1138.1505813332519</v>
      </c>
      <c r="AS37" s="188">
        <f t="shared" si="9"/>
        <v>1151.5800327702086</v>
      </c>
      <c r="AT37" s="188">
        <f t="shared" si="9"/>
        <v>1264.9928467443524</v>
      </c>
      <c r="AU37" s="188">
        <f t="shared" si="9"/>
        <v>1439.8939693975572</v>
      </c>
      <c r="AV37" s="188">
        <f t="shared" si="9"/>
        <v>2139.8142028615439</v>
      </c>
      <c r="AW37" s="188">
        <f t="shared" si="9"/>
        <v>2201.1896462719415</v>
      </c>
      <c r="AX37" s="188">
        <f t="shared" si="9"/>
        <v>2222.1157435008295</v>
      </c>
      <c r="AY37" s="188">
        <f t="shared" si="9"/>
        <v>2341.0075259373625</v>
      </c>
      <c r="AZ37" s="188">
        <f t="shared" si="9"/>
        <v>2342.7761689015279</v>
      </c>
      <c r="BA37" s="188">
        <f t="shared" si="9"/>
        <v>2421.4223544032684</v>
      </c>
      <c r="BB37" s="188">
        <f t="shared" si="9"/>
        <v>2384.0520537199159</v>
      </c>
      <c r="BC37" s="188">
        <f t="shared" si="9"/>
        <v>2613.2515559295671</v>
      </c>
      <c r="BD37" s="188">
        <f t="shared" si="9"/>
        <v>2954.0410477653381</v>
      </c>
      <c r="BE37" s="188">
        <f t="shared" si="9"/>
        <v>3359.0701222524431</v>
      </c>
      <c r="BF37" s="188">
        <f t="shared" si="9"/>
        <v>3797.17622488797</v>
      </c>
      <c r="BG37" s="188">
        <f t="shared" si="9"/>
        <v>4567.6617954197345</v>
      </c>
      <c r="BH37" s="277">
        <f t="shared" si="9"/>
        <v>5970.616</v>
      </c>
      <c r="BI37" s="188">
        <f t="shared" si="9"/>
        <v>6426.2752195999992</v>
      </c>
      <c r="BJ37" s="188">
        <f t="shared" si="9"/>
        <v>6868.5436595999981</v>
      </c>
      <c r="BK37" s="188">
        <f t="shared" si="9"/>
        <v>7367.1248207140325</v>
      </c>
      <c r="BL37" s="188">
        <f t="shared" si="9"/>
        <v>7703.3184822999983</v>
      </c>
      <c r="BM37" s="188">
        <f t="shared" si="9"/>
        <v>8128.8851483599992</v>
      </c>
      <c r="BN37" s="188">
        <f t="shared" si="9"/>
        <v>8242.1568431600008</v>
      </c>
      <c r="BO37" s="188">
        <f t="shared" si="9"/>
        <v>8052.1531093100002</v>
      </c>
      <c r="BP37" s="188">
        <f t="shared" si="9"/>
        <v>7510.8751163199995</v>
      </c>
      <c r="BQ37" s="188">
        <f t="shared" si="9"/>
        <v>7041.5234761999718</v>
      </c>
      <c r="BR37" s="188">
        <f t="shared" si="9"/>
        <v>6576.0799377400017</v>
      </c>
      <c r="BS37" s="188">
        <f t="shared" si="9"/>
        <v>6078.7060508699969</v>
      </c>
      <c r="BT37" s="188">
        <f t="shared" si="9"/>
        <v>5665.5855551100012</v>
      </c>
      <c r="BU37" s="188">
        <f t="shared" si="9"/>
        <v>5367.6480182400001</v>
      </c>
      <c r="BV37" s="188">
        <f t="shared" si="9"/>
        <v>5139.8772267200002</v>
      </c>
      <c r="BW37" s="188">
        <f t="shared" si="9"/>
        <v>5060.8868007399997</v>
      </c>
      <c r="BX37" s="188">
        <f t="shared" si="9"/>
        <v>5070.9368241999991</v>
      </c>
      <c r="BY37" s="188">
        <f t="shared" si="9"/>
        <v>4834.3991158399986</v>
      </c>
      <c r="BZ37" s="188">
        <f t="shared" si="9"/>
        <v>4935.3102140100009</v>
      </c>
      <c r="CA37" s="188">
        <f t="shared" si="9"/>
        <v>5467.1379150099983</v>
      </c>
      <c r="CB37" s="188">
        <f t="shared" si="9"/>
        <v>6007.6954460500001</v>
      </c>
      <c r="CC37" s="188">
        <f t="shared" si="9"/>
        <v>6172.8008222198359</v>
      </c>
      <c r="CD37" s="188">
        <f t="shared" si="9"/>
        <v>6081.3522484518717</v>
      </c>
      <c r="CE37" s="188">
        <f t="shared" si="9"/>
        <v>5903.3263235055801</v>
      </c>
      <c r="CF37" s="188">
        <f t="shared" si="9"/>
        <v>5711.2964741808428</v>
      </c>
      <c r="CG37" s="188">
        <f t="shared" si="9"/>
        <v>5788.2828318201364</v>
      </c>
      <c r="CH37" s="189">
        <f t="shared" si="9"/>
        <v>5793.4619996446027</v>
      </c>
    </row>
    <row r="38" spans="1:86" x14ac:dyDescent="0.35">
      <c r="A38" s="190"/>
      <c r="B38" s="72" t="s">
        <v>537</v>
      </c>
      <c r="AH38" s="188">
        <f>AH7-AH27-AH35</f>
        <v>122.48885855444965</v>
      </c>
      <c r="AI38" s="188">
        <f t="shared" si="9"/>
        <v>135.50345032628894</v>
      </c>
      <c r="AJ38" s="188">
        <f t="shared" si="9"/>
        <v>158.77587496458787</v>
      </c>
      <c r="AK38" s="188">
        <f t="shared" si="9"/>
        <v>181.18301720587004</v>
      </c>
      <c r="AL38" s="188">
        <f t="shared" si="9"/>
        <v>237.14552497216258</v>
      </c>
      <c r="AM38" s="188">
        <f t="shared" si="9"/>
        <v>264.28618243071281</v>
      </c>
      <c r="AN38" s="188">
        <f t="shared" si="9"/>
        <v>290.40944935154596</v>
      </c>
      <c r="AO38" s="188">
        <f t="shared" si="9"/>
        <v>333.52657011534467</v>
      </c>
      <c r="AP38" s="188">
        <f t="shared" si="9"/>
        <v>402.43592056818107</v>
      </c>
      <c r="AQ38" s="188">
        <f t="shared" si="9"/>
        <v>408.95742538603349</v>
      </c>
      <c r="AR38" s="188">
        <f t="shared" si="9"/>
        <v>530.26624320652672</v>
      </c>
      <c r="AS38" s="188">
        <f t="shared" si="9"/>
        <v>583.9168228464581</v>
      </c>
      <c r="AT38" s="188">
        <f t="shared" si="9"/>
        <v>724.57480122926722</v>
      </c>
      <c r="AU38" s="188">
        <f t="shared" si="9"/>
        <v>900.23829633808691</v>
      </c>
      <c r="AV38" s="188">
        <f t="shared" si="9"/>
        <v>1253.9036907194984</v>
      </c>
      <c r="AW38" s="188">
        <f t="shared" si="9"/>
        <v>1569.0051014695946</v>
      </c>
      <c r="AX38" s="188">
        <f t="shared" si="9"/>
        <v>1978.0885080707899</v>
      </c>
      <c r="AY38" s="188">
        <f t="shared" si="9"/>
        <v>2391.6807994921851</v>
      </c>
      <c r="AZ38" s="188">
        <f t="shared" si="9"/>
        <v>2635.9840127506436</v>
      </c>
      <c r="BA38" s="188">
        <f t="shared" si="9"/>
        <v>2774.32275000137</v>
      </c>
      <c r="BB38" s="188">
        <f t="shared" si="9"/>
        <v>2920.9294080489485</v>
      </c>
      <c r="BC38" s="188">
        <f t="shared" si="9"/>
        <v>3049.8092235258191</v>
      </c>
      <c r="BD38" s="188">
        <f t="shared" si="9"/>
        <v>3269.2992842081248</v>
      </c>
      <c r="BE38" s="188">
        <f t="shared" si="9"/>
        <v>3517.4435096059333</v>
      </c>
      <c r="BF38" s="188">
        <f t="shared" si="9"/>
        <v>3757.8457181263038</v>
      </c>
      <c r="BG38" s="188">
        <f t="shared" si="9"/>
        <v>4017.4012524408013</v>
      </c>
      <c r="BH38" s="277">
        <f t="shared" si="9"/>
        <v>3953.7842532317363</v>
      </c>
      <c r="BI38" s="188">
        <f t="shared" si="9"/>
        <v>3950.3417630533431</v>
      </c>
      <c r="BJ38" s="188">
        <f t="shared" si="9"/>
        <v>4100.6338335056571</v>
      </c>
      <c r="BK38" s="188">
        <f t="shared" si="9"/>
        <v>4642.9075633741932</v>
      </c>
      <c r="BL38" s="188">
        <f t="shared" si="9"/>
        <v>4799.5690843548891</v>
      </c>
      <c r="BM38" s="188">
        <f t="shared" si="9"/>
        <v>5413.8919304595684</v>
      </c>
      <c r="BN38" s="188">
        <f t="shared" si="9"/>
        <v>5706.3128426790163</v>
      </c>
      <c r="BO38" s="188">
        <f>BO7-BO27-BO35</f>
        <v>6042.9685290972529</v>
      </c>
      <c r="BP38" s="188">
        <f t="shared" si="9"/>
        <v>6888.0399773750541</v>
      </c>
      <c r="BQ38" s="188">
        <f t="shared" si="9"/>
        <v>7868.9157778272302</v>
      </c>
      <c r="BR38" s="188">
        <f t="shared" si="9"/>
        <v>9180.1627341628191</v>
      </c>
      <c r="BS38" s="188">
        <f t="shared" si="9"/>
        <v>10046.023330066584</v>
      </c>
      <c r="BT38" s="188">
        <f t="shared" si="9"/>
        <v>10242.641296117346</v>
      </c>
      <c r="BU38" s="188">
        <f t="shared" si="9"/>
        <v>10670.527998548816</v>
      </c>
      <c r="BV38" s="188">
        <f t="shared" si="9"/>
        <v>10538.156249457021</v>
      </c>
      <c r="BW38" s="188">
        <f t="shared" si="9"/>
        <v>9340.4381911359033</v>
      </c>
      <c r="BX38" s="188">
        <f t="shared" si="9"/>
        <v>8817.8220353815923</v>
      </c>
      <c r="BY38" s="188">
        <f t="shared" si="9"/>
        <v>8182.6123305861684</v>
      </c>
      <c r="BZ38" s="188">
        <f t="shared" si="9"/>
        <v>7561.967695682948</v>
      </c>
      <c r="CA38" s="188">
        <f t="shared" si="9"/>
        <v>7446.2913998596332</v>
      </c>
      <c r="CB38" s="188">
        <f t="shared" si="9"/>
        <v>7169.6644023732224</v>
      </c>
      <c r="CC38" s="188">
        <f t="shared" si="9"/>
        <v>1986.1622587112026</v>
      </c>
      <c r="CD38" s="188">
        <f t="shared" si="9"/>
        <v>29.921114440986763</v>
      </c>
      <c r="CE38" s="188">
        <f t="shared" si="9"/>
        <v>27.559631023790629</v>
      </c>
      <c r="CF38" s="188">
        <f t="shared" si="9"/>
        <v>25.376989331426799</v>
      </c>
      <c r="CG38" s="188">
        <f t="shared" si="9"/>
        <v>23.353076530528234</v>
      </c>
      <c r="CH38" s="189">
        <f t="shared" si="9"/>
        <v>21.479867057701497</v>
      </c>
    </row>
    <row r="39" spans="1:86" x14ac:dyDescent="0.35">
      <c r="A39" s="190"/>
      <c r="B39" s="72" t="s">
        <v>538</v>
      </c>
      <c r="AH39" s="188">
        <f>AH8-AH28</f>
        <v>151.84914468732393</v>
      </c>
      <c r="AI39" s="188">
        <f t="shared" ref="AI39:CH41" si="10">AI8-AI28</f>
        <v>161.396546</v>
      </c>
      <c r="AJ39" s="188">
        <f t="shared" si="10"/>
        <v>189.91550753846153</v>
      </c>
      <c r="AK39" s="188">
        <f t="shared" si="10"/>
        <v>266.61219299999999</v>
      </c>
      <c r="AL39" s="188">
        <f t="shared" si="10"/>
        <v>407.03757974999996</v>
      </c>
      <c r="AM39" s="188">
        <f t="shared" si="10"/>
        <v>537.33116100000007</v>
      </c>
      <c r="AN39" s="188">
        <f t="shared" si="10"/>
        <v>613.02091249999989</v>
      </c>
      <c r="AO39" s="188">
        <f t="shared" si="10"/>
        <v>753.53722142857146</v>
      </c>
      <c r="AP39" s="188">
        <f t="shared" si="10"/>
        <v>863.89682319999997</v>
      </c>
      <c r="AQ39" s="188">
        <f t="shared" si="10"/>
        <v>908.76331000000005</v>
      </c>
      <c r="AR39" s="188">
        <f t="shared" si="10"/>
        <v>975.37345499999992</v>
      </c>
      <c r="AS39" s="188">
        <f t="shared" si="10"/>
        <v>1015.1541500000002</v>
      </c>
      <c r="AT39" s="188">
        <f t="shared" si="10"/>
        <v>1254.7130353333334</v>
      </c>
      <c r="AU39" s="188">
        <f t="shared" si="10"/>
        <v>1621.8660026666669</v>
      </c>
      <c r="AV39" s="188">
        <f t="shared" si="10"/>
        <v>1951.8019856666667</v>
      </c>
      <c r="AW39" s="188">
        <f t="shared" si="10"/>
        <v>2094.2903453333338</v>
      </c>
      <c r="AX39" s="188">
        <f t="shared" si="10"/>
        <v>2485.806</v>
      </c>
      <c r="AY39" s="188">
        <f t="shared" si="10"/>
        <v>2644.2919999999999</v>
      </c>
      <c r="AZ39" s="188">
        <f t="shared" si="10"/>
        <v>2657.2889999999998</v>
      </c>
      <c r="BA39" s="188">
        <f t="shared" si="10"/>
        <v>2485.8690000000001</v>
      </c>
      <c r="BB39" s="188">
        <f t="shared" si="10"/>
        <v>2337.3530000000001</v>
      </c>
      <c r="BC39" s="188">
        <f t="shared" si="10"/>
        <v>2195.8409999999999</v>
      </c>
      <c r="BD39" s="188">
        <f t="shared" si="10"/>
        <v>2168.2460000000001</v>
      </c>
      <c r="BE39" s="188">
        <f t="shared" si="10"/>
        <v>2109.9670000000001</v>
      </c>
      <c r="BF39" s="188">
        <f t="shared" si="10"/>
        <v>2011.06</v>
      </c>
      <c r="BG39" s="188">
        <f t="shared" si="10"/>
        <v>2161.7719999999999</v>
      </c>
      <c r="BH39" s="277">
        <f t="shared" si="10"/>
        <v>2217.1601861909335</v>
      </c>
      <c r="BI39" s="188">
        <f t="shared" si="10"/>
        <v>2105.6454449380922</v>
      </c>
      <c r="BJ39" s="188">
        <f t="shared" si="10"/>
        <v>2116.3850352606423</v>
      </c>
      <c r="BK39" s="188">
        <f t="shared" si="10"/>
        <v>2145.6769502982315</v>
      </c>
      <c r="BL39" s="188">
        <f t="shared" si="10"/>
        <v>2042.0937964678544</v>
      </c>
      <c r="BM39" s="188">
        <f t="shared" si="10"/>
        <v>2268.9005564261188</v>
      </c>
      <c r="BN39" s="188">
        <f t="shared" si="10"/>
        <v>2200.6879547325525</v>
      </c>
      <c r="BO39" s="188">
        <f t="shared" si="10"/>
        <v>2046.557400271515</v>
      </c>
      <c r="BP39" s="188">
        <f t="shared" si="10"/>
        <v>1928.7480865398493</v>
      </c>
      <c r="BQ39" s="188">
        <f t="shared" si="10"/>
        <v>1730.1651089447923</v>
      </c>
      <c r="BR39" s="188">
        <f t="shared" si="10"/>
        <v>1605.1906213365639</v>
      </c>
      <c r="BS39" s="188">
        <f t="shared" si="10"/>
        <v>1495.4882819575969</v>
      </c>
      <c r="BT39" s="188">
        <f t="shared" si="10"/>
        <v>1351.1295209249047</v>
      </c>
      <c r="BU39" s="188">
        <f t="shared" si="10"/>
        <v>1311.174943642415</v>
      </c>
      <c r="BV39" s="188">
        <f t="shared" si="10"/>
        <v>1098.2113015943776</v>
      </c>
      <c r="BW39" s="188">
        <f t="shared" si="10"/>
        <v>704.12245497806555</v>
      </c>
      <c r="BX39" s="188">
        <f t="shared" si="10"/>
        <v>552.11867258829966</v>
      </c>
      <c r="BY39" s="188">
        <f t="shared" si="10"/>
        <v>351.16385913492343</v>
      </c>
      <c r="BZ39" s="188">
        <f t="shared" si="10"/>
        <v>347.97194568835681</v>
      </c>
      <c r="CA39" s="188">
        <f t="shared" si="10"/>
        <v>230.52178175295569</v>
      </c>
      <c r="CB39" s="188">
        <f t="shared" si="10"/>
        <v>65.846164999165538</v>
      </c>
      <c r="CC39" s="188">
        <f t="shared" si="10"/>
        <v>2.1770235112819938</v>
      </c>
      <c r="CD39" s="188">
        <f t="shared" si="10"/>
        <v>2.1482181543561567</v>
      </c>
      <c r="CE39" s="188">
        <f t="shared" si="10"/>
        <v>0.93916156668005868</v>
      </c>
      <c r="CF39" s="188">
        <f t="shared" si="10"/>
        <v>0.36120551835300185</v>
      </c>
      <c r="CG39" s="188">
        <f t="shared" si="10"/>
        <v>1.1476538821527021E-2</v>
      </c>
      <c r="CH39" s="189">
        <f t="shared" si="10"/>
        <v>0.69011469842166984</v>
      </c>
    </row>
    <row r="40" spans="1:86" x14ac:dyDescent="0.35">
      <c r="A40" s="190"/>
      <c r="B40" s="72" t="s">
        <v>539</v>
      </c>
      <c r="AH40" s="188">
        <f>AH9-AH29</f>
        <v>421.52873383365204</v>
      </c>
      <c r="AI40" s="188">
        <f t="shared" si="10"/>
        <v>428.076753</v>
      </c>
      <c r="AJ40" s="188">
        <f t="shared" si="10"/>
        <v>660.61226599999998</v>
      </c>
      <c r="AK40" s="188">
        <f t="shared" si="10"/>
        <v>1264.965091</v>
      </c>
      <c r="AL40" s="188">
        <f t="shared" si="10"/>
        <v>2209.4104600000001</v>
      </c>
      <c r="AM40" s="188">
        <f t="shared" si="10"/>
        <v>2825.5711942500002</v>
      </c>
      <c r="AN40" s="188">
        <f t="shared" si="10"/>
        <v>3220.5594852500003</v>
      </c>
      <c r="AO40" s="188">
        <f t="shared" si="10"/>
        <v>3645.8768322857145</v>
      </c>
      <c r="AP40" s="188">
        <f t="shared" si="10"/>
        <v>3761.7295313333334</v>
      </c>
      <c r="AQ40" s="188">
        <f t="shared" si="10"/>
        <v>3448.8278886666667</v>
      </c>
      <c r="AR40" s="188">
        <f t="shared" si="10"/>
        <v>2611.4259440000001</v>
      </c>
      <c r="AS40" s="188">
        <f t="shared" si="10"/>
        <v>2276.3142769999999</v>
      </c>
      <c r="AT40" s="188">
        <f t="shared" si="10"/>
        <v>2563.941902</v>
      </c>
      <c r="AU40" s="188">
        <f t="shared" si="10"/>
        <v>3636.3055476666668</v>
      </c>
      <c r="AV40" s="188">
        <f t="shared" si="10"/>
        <v>4663.306947</v>
      </c>
      <c r="AW40" s="188">
        <f t="shared" si="10"/>
        <v>4967.275426666667</v>
      </c>
      <c r="AX40" s="188">
        <f t="shared" si="10"/>
        <v>4363</v>
      </c>
      <c r="AY40" s="188">
        <f t="shared" si="10"/>
        <v>4163</v>
      </c>
      <c r="AZ40" s="188">
        <f t="shared" si="10"/>
        <v>3702.2150000000001</v>
      </c>
      <c r="BA40" s="188">
        <f t="shared" si="10"/>
        <v>3088.4580000000001</v>
      </c>
      <c r="BB40" s="188">
        <f t="shared" si="10"/>
        <v>2778.4490000000001</v>
      </c>
      <c r="BC40" s="188">
        <f t="shared" si="10"/>
        <v>2511.067</v>
      </c>
      <c r="BD40" s="188">
        <f t="shared" si="10"/>
        <v>2130.2660000000001</v>
      </c>
      <c r="BE40" s="188">
        <f t="shared" si="10"/>
        <v>1851.8090000000002</v>
      </c>
      <c r="BF40" s="188">
        <f t="shared" si="10"/>
        <v>1815.6551379400003</v>
      </c>
      <c r="BG40" s="188">
        <f t="shared" si="10"/>
        <v>1796.0921970551724</v>
      </c>
      <c r="BH40" s="277">
        <f t="shared" si="10"/>
        <v>1616.366</v>
      </c>
      <c r="BI40" s="188">
        <f t="shared" si="10"/>
        <v>1800.8370419799328</v>
      </c>
      <c r="BJ40" s="188">
        <f t="shared" si="10"/>
        <v>1949.6482782981043</v>
      </c>
      <c r="BK40" s="188">
        <f t="shared" si="10"/>
        <v>1817.4577446102965</v>
      </c>
      <c r="BL40" s="188">
        <f t="shared" si="10"/>
        <v>2129.1275195499998</v>
      </c>
      <c r="BM40" s="188">
        <f t="shared" si="10"/>
        <v>3595.32545321</v>
      </c>
      <c r="BN40" s="188">
        <f t="shared" si="10"/>
        <v>3672.3248568335066</v>
      </c>
      <c r="BO40" s="188">
        <f t="shared" si="10"/>
        <v>4184.1081413699985</v>
      </c>
      <c r="BP40" s="188">
        <f t="shared" si="10"/>
        <v>4507.4715771600004</v>
      </c>
      <c r="BQ40" s="188">
        <f t="shared" si="10"/>
        <v>3811.3202527161902</v>
      </c>
      <c r="BR40" s="188">
        <f t="shared" si="10"/>
        <v>2695.8303489699992</v>
      </c>
      <c r="BS40" s="188">
        <f t="shared" si="10"/>
        <v>2003.6174202700001</v>
      </c>
      <c r="BT40" s="188">
        <f t="shared" si="10"/>
        <v>1611.2098276999998</v>
      </c>
      <c r="BU40" s="188">
        <f t="shared" si="10"/>
        <v>1442.7194395999989</v>
      </c>
      <c r="BV40" s="188">
        <f t="shared" si="10"/>
        <v>1143.9083112699998</v>
      </c>
      <c r="BW40" s="188">
        <f t="shared" si="10"/>
        <v>602.98041054999987</v>
      </c>
      <c r="BX40" s="188">
        <f t="shared" si="10"/>
        <v>435.2048795899999</v>
      </c>
      <c r="BY40" s="188">
        <f t="shared" si="10"/>
        <v>300.02276639000013</v>
      </c>
      <c r="BZ40" s="188">
        <f t="shared" si="10"/>
        <v>225.14763906000002</v>
      </c>
      <c r="CA40" s="188">
        <f t="shared" si="10"/>
        <v>144.71700034999998</v>
      </c>
      <c r="CB40" s="188">
        <f t="shared" si="10"/>
        <v>91.039659989999976</v>
      </c>
      <c r="CC40" s="188">
        <f t="shared" si="10"/>
        <v>1.1760526420205126</v>
      </c>
      <c r="CD40" s="188">
        <f t="shared" si="10"/>
        <v>0.71953822947029877</v>
      </c>
      <c r="CE40" s="188">
        <f t="shared" si="10"/>
        <v>0.48129586107080291</v>
      </c>
      <c r="CF40" s="188">
        <f t="shared" si="10"/>
        <v>0.31868927147627624</v>
      </c>
      <c r="CG40" s="188">
        <f t="shared" si="10"/>
        <v>0.20743864071753595</v>
      </c>
      <c r="CH40" s="189">
        <f t="shared" si="10"/>
        <v>0.13127141437572265</v>
      </c>
    </row>
    <row r="41" spans="1:86" x14ac:dyDescent="0.35">
      <c r="A41" s="190"/>
      <c r="B41" s="72" t="s">
        <v>540</v>
      </c>
      <c r="AH41" s="188">
        <f>AH10-AH30</f>
        <v>19.429980786885245</v>
      </c>
      <c r="AI41" s="188">
        <f t="shared" si="10"/>
        <v>24.98140386885246</v>
      </c>
      <c r="AJ41" s="188">
        <f t="shared" si="10"/>
        <v>31.485480586666668</v>
      </c>
      <c r="AK41" s="188">
        <f t="shared" si="10"/>
        <v>42.065662942955178</v>
      </c>
      <c r="AL41" s="188">
        <f t="shared" si="10"/>
        <v>58.989153888888886</v>
      </c>
      <c r="AM41" s="188">
        <f t="shared" si="10"/>
        <v>80.04656019875776</v>
      </c>
      <c r="AN41" s="188">
        <f t="shared" si="10"/>
        <v>100.63385805128205</v>
      </c>
      <c r="AO41" s="188">
        <f t="shared" si="10"/>
        <v>103.59578001843317</v>
      </c>
      <c r="AP41" s="188">
        <f t="shared" si="10"/>
        <v>135.62299025555555</v>
      </c>
      <c r="AQ41" s="188">
        <f t="shared" si="10"/>
        <v>195.83484244128789</v>
      </c>
      <c r="AR41" s="188">
        <f t="shared" si="10"/>
        <v>126.39782312688821</v>
      </c>
      <c r="AS41" s="188">
        <f t="shared" si="10"/>
        <v>125.84043405</v>
      </c>
      <c r="AT41" s="188">
        <f t="shared" si="10"/>
        <v>220.96582318101412</v>
      </c>
      <c r="AU41" s="188">
        <f t="shared" si="10"/>
        <v>356.26081221506735</v>
      </c>
      <c r="AV41" s="188">
        <f t="shared" si="10"/>
        <v>253.07357532492722</v>
      </c>
      <c r="AW41" s="188">
        <f t="shared" si="10"/>
        <v>248.79294115522868</v>
      </c>
      <c r="AX41" s="188">
        <f t="shared" si="10"/>
        <v>369.89999999999884</v>
      </c>
      <c r="AY41" s="188">
        <f t="shared" si="10"/>
        <v>427.30699999999945</v>
      </c>
      <c r="AZ41" s="188">
        <f t="shared" si="10"/>
        <v>378.41800000000001</v>
      </c>
      <c r="BA41" s="188">
        <f t="shared" si="10"/>
        <v>335.34300000000093</v>
      </c>
      <c r="BB41" s="188">
        <f t="shared" si="10"/>
        <v>309.75799999999867</v>
      </c>
      <c r="BC41" s="188">
        <f t="shared" si="10"/>
        <v>230.18900000000011</v>
      </c>
      <c r="BD41" s="188">
        <f t="shared" si="10"/>
        <v>222.10499999999894</v>
      </c>
      <c r="BE41" s="188">
        <f t="shared" si="10"/>
        <v>243.31711941217159</v>
      </c>
      <c r="BF41" s="188">
        <f t="shared" si="10"/>
        <v>261.18071095259984</v>
      </c>
      <c r="BG41" s="188">
        <f t="shared" si="10"/>
        <v>391.25825241992959</v>
      </c>
      <c r="BH41" s="277">
        <f t="shared" si="10"/>
        <v>579.968560577331</v>
      </c>
      <c r="BI41" s="188">
        <f t="shared" si="10"/>
        <v>568.00879661356441</v>
      </c>
      <c r="BJ41" s="188">
        <f t="shared" si="10"/>
        <v>571.75198014370062</v>
      </c>
      <c r="BK41" s="188">
        <f t="shared" si="10"/>
        <v>501.8893751028902</v>
      </c>
      <c r="BL41" s="188">
        <f t="shared" si="10"/>
        <v>450.18861358952347</v>
      </c>
      <c r="BM41" s="188">
        <f t="shared" si="10"/>
        <v>500.43241755851398</v>
      </c>
      <c r="BN41" s="188">
        <f t="shared" si="10"/>
        <v>593.08102332709927</v>
      </c>
      <c r="BO41" s="188">
        <f t="shared" si="10"/>
        <v>612.21709897413382</v>
      </c>
      <c r="BP41" s="188">
        <f t="shared" si="10"/>
        <v>674.75149356755662</v>
      </c>
      <c r="BQ41" s="188">
        <f t="shared" si="10"/>
        <v>709.39838687550969</v>
      </c>
      <c r="BR41" s="188">
        <f t="shared" si="10"/>
        <v>715.09465586803412</v>
      </c>
      <c r="BS41" s="188">
        <f t="shared" si="10"/>
        <v>732.25916753352351</v>
      </c>
      <c r="BT41" s="188">
        <f t="shared" si="10"/>
        <v>722.36732731459915</v>
      </c>
      <c r="BU41" s="188">
        <f t="shared" si="10"/>
        <v>755.95652884947106</v>
      </c>
      <c r="BV41" s="188">
        <f t="shared" si="10"/>
        <v>705.31681550517283</v>
      </c>
      <c r="BW41" s="188">
        <f t="shared" si="10"/>
        <v>652.351290323223</v>
      </c>
      <c r="BX41" s="188">
        <f t="shared" si="10"/>
        <v>509.74077639498654</v>
      </c>
      <c r="BY41" s="188">
        <f t="shared" si="10"/>
        <v>409.10288217381714</v>
      </c>
      <c r="BZ41" s="188">
        <f t="shared" si="10"/>
        <v>512.72736615745214</v>
      </c>
      <c r="CA41" s="188">
        <f t="shared" si="10"/>
        <v>413.86114321763949</v>
      </c>
      <c r="CB41" s="188">
        <f t="shared" si="10"/>
        <v>212.37258710949737</v>
      </c>
      <c r="CC41" s="188">
        <f t="shared" si="10"/>
        <v>10.360984303482001</v>
      </c>
      <c r="CD41" s="188">
        <f t="shared" si="10"/>
        <v>4.8649541546807278</v>
      </c>
      <c r="CE41" s="188">
        <f t="shared" si="10"/>
        <v>2.1268687058023592</v>
      </c>
      <c r="CF41" s="188">
        <f t="shared" si="10"/>
        <v>0.8180027171084534</v>
      </c>
      <c r="CG41" s="188">
        <f t="shared" si="10"/>
        <v>2.5990300430114476E-2</v>
      </c>
      <c r="CH41" s="189">
        <f t="shared" si="10"/>
        <v>1.5628656533251302</v>
      </c>
    </row>
    <row r="42" spans="1:86" ht="26.25" customHeight="1" x14ac:dyDescent="0.35">
      <c r="A42" s="190"/>
      <c r="B42" s="74" t="s">
        <v>541</v>
      </c>
      <c r="AH42" s="188">
        <f>SUM(AH38:AH41)</f>
        <v>715.29671786231086</v>
      </c>
      <c r="AI42" s="188">
        <f t="shared" ref="AI42:CH42" si="11">SUM(AI38:AI41)</f>
        <v>749.95815319514134</v>
      </c>
      <c r="AJ42" s="188">
        <f t="shared" si="11"/>
        <v>1040.789129089716</v>
      </c>
      <c r="AK42" s="188">
        <f t="shared" si="11"/>
        <v>1754.8259641488253</v>
      </c>
      <c r="AL42" s="188">
        <f t="shared" si="11"/>
        <v>2912.5827186110514</v>
      </c>
      <c r="AM42" s="188">
        <f t="shared" si="11"/>
        <v>3707.2350978794707</v>
      </c>
      <c r="AN42" s="188">
        <f t="shared" si="11"/>
        <v>4224.6237051528278</v>
      </c>
      <c r="AO42" s="188">
        <f t="shared" si="11"/>
        <v>4836.5364038480639</v>
      </c>
      <c r="AP42" s="188">
        <f t="shared" si="11"/>
        <v>5163.6852653570695</v>
      </c>
      <c r="AQ42" s="188">
        <f t="shared" si="11"/>
        <v>4962.3834664939886</v>
      </c>
      <c r="AR42" s="188">
        <f t="shared" si="11"/>
        <v>4243.4634653334151</v>
      </c>
      <c r="AS42" s="188">
        <f t="shared" si="11"/>
        <v>4001.2256838964586</v>
      </c>
      <c r="AT42" s="188">
        <f t="shared" si="11"/>
        <v>4764.1955617436151</v>
      </c>
      <c r="AU42" s="188">
        <f t="shared" si="11"/>
        <v>6514.6706588864881</v>
      </c>
      <c r="AV42" s="188">
        <f t="shared" si="11"/>
        <v>8122.086198711092</v>
      </c>
      <c r="AW42" s="188">
        <f t="shared" si="11"/>
        <v>8879.3638146248231</v>
      </c>
      <c r="AX42" s="188">
        <f t="shared" si="11"/>
        <v>9196.7945080707887</v>
      </c>
      <c r="AY42" s="188">
        <f t="shared" si="11"/>
        <v>9626.2797994921839</v>
      </c>
      <c r="AZ42" s="188">
        <f t="shared" si="11"/>
        <v>9373.9060127506436</v>
      </c>
      <c r="BA42" s="188">
        <f t="shared" si="11"/>
        <v>8683.992750001371</v>
      </c>
      <c r="BB42" s="188">
        <f t="shared" si="11"/>
        <v>8346.4894080489466</v>
      </c>
      <c r="BC42" s="188">
        <f t="shared" si="11"/>
        <v>7986.9062235258198</v>
      </c>
      <c r="BD42" s="188">
        <f t="shared" si="11"/>
        <v>7789.9162842081232</v>
      </c>
      <c r="BE42" s="188">
        <f t="shared" si="11"/>
        <v>7722.5366290181055</v>
      </c>
      <c r="BF42" s="188">
        <f t="shared" si="11"/>
        <v>7845.7415670189039</v>
      </c>
      <c r="BG42" s="188">
        <f t="shared" si="11"/>
        <v>8366.5237019159031</v>
      </c>
      <c r="BH42" s="277">
        <f t="shared" si="11"/>
        <v>8367.2790000000005</v>
      </c>
      <c r="BI42" s="188">
        <f t="shared" si="11"/>
        <v>8424.8330465849322</v>
      </c>
      <c r="BJ42" s="188">
        <f t="shared" si="11"/>
        <v>8738.4191272081043</v>
      </c>
      <c r="BK42" s="188">
        <f t="shared" si="11"/>
        <v>9107.9316333856113</v>
      </c>
      <c r="BL42" s="188">
        <f t="shared" si="11"/>
        <v>9420.9790139622673</v>
      </c>
      <c r="BM42" s="188">
        <f t="shared" si="11"/>
        <v>11778.5503576542</v>
      </c>
      <c r="BN42" s="188">
        <f t="shared" si="11"/>
        <v>12172.406677572175</v>
      </c>
      <c r="BO42" s="188">
        <f t="shared" si="11"/>
        <v>12885.8511697129</v>
      </c>
      <c r="BP42" s="188">
        <f t="shared" si="11"/>
        <v>13999.011134642462</v>
      </c>
      <c r="BQ42" s="188">
        <f t="shared" si="11"/>
        <v>14119.799526363722</v>
      </c>
      <c r="BR42" s="188">
        <f t="shared" si="11"/>
        <v>14196.278360337416</v>
      </c>
      <c r="BS42" s="188">
        <f t="shared" si="11"/>
        <v>14277.388199827705</v>
      </c>
      <c r="BT42" s="188">
        <f t="shared" si="11"/>
        <v>13927.347972056852</v>
      </c>
      <c r="BU42" s="188">
        <f t="shared" si="11"/>
        <v>14180.3789106407</v>
      </c>
      <c r="BV42" s="188">
        <f t="shared" si="11"/>
        <v>13485.592677826571</v>
      </c>
      <c r="BW42" s="188">
        <f t="shared" si="11"/>
        <v>11299.892346987192</v>
      </c>
      <c r="BX42" s="188">
        <f t="shared" si="11"/>
        <v>10314.886363954878</v>
      </c>
      <c r="BY42" s="188">
        <f t="shared" si="11"/>
        <v>9242.9018382849081</v>
      </c>
      <c r="BZ42" s="188">
        <f t="shared" si="11"/>
        <v>8647.8146465887567</v>
      </c>
      <c r="CA42" s="188">
        <f t="shared" si="11"/>
        <v>8235.3913251802278</v>
      </c>
      <c r="CB42" s="188">
        <f t="shared" si="11"/>
        <v>7538.9228144718854</v>
      </c>
      <c r="CC42" s="188">
        <f t="shared" si="11"/>
        <v>1999.876319167987</v>
      </c>
      <c r="CD42" s="188">
        <f t="shared" si="11"/>
        <v>37.653824979493947</v>
      </c>
      <c r="CE42" s="188">
        <f t="shared" si="11"/>
        <v>31.106957157343849</v>
      </c>
      <c r="CF42" s="188">
        <f t="shared" si="11"/>
        <v>26.874886838364532</v>
      </c>
      <c r="CG42" s="188">
        <f t="shared" si="11"/>
        <v>23.597982010497411</v>
      </c>
      <c r="CH42" s="189">
        <f t="shared" si="11"/>
        <v>23.864118823824018</v>
      </c>
    </row>
    <row r="43" spans="1:86" x14ac:dyDescent="0.35">
      <c r="A43" s="190"/>
      <c r="B43" s="74" t="s">
        <v>542</v>
      </c>
      <c r="AH43" s="188">
        <f>AH42+AH37</f>
        <v>1273.4937362036571</v>
      </c>
      <c r="AI43" s="188">
        <f t="shared" ref="AI43:CE43" si="12">AI42+AI37</f>
        <v>1362.9195439999999</v>
      </c>
      <c r="AJ43" s="188">
        <f t="shared" si="12"/>
        <v>1751.1143538461538</v>
      </c>
      <c r="AK43" s="188">
        <f t="shared" si="12"/>
        <v>2657.6854695000002</v>
      </c>
      <c r="AL43" s="188">
        <f t="shared" si="12"/>
        <v>3817.5333942500001</v>
      </c>
      <c r="AM43" s="188">
        <f t="shared" si="12"/>
        <v>4605.0374345</v>
      </c>
      <c r="AN43" s="188">
        <f t="shared" si="12"/>
        <v>5249.22940225</v>
      </c>
      <c r="AO43" s="188">
        <f t="shared" si="12"/>
        <v>5925.8802872857141</v>
      </c>
      <c r="AP43" s="188">
        <f t="shared" si="12"/>
        <v>6219.4244389333326</v>
      </c>
      <c r="AQ43" s="188">
        <f t="shared" si="12"/>
        <v>5993.7093670000013</v>
      </c>
      <c r="AR43" s="188">
        <f t="shared" si="12"/>
        <v>5381.6140466666675</v>
      </c>
      <c r="AS43" s="188">
        <f t="shared" si="12"/>
        <v>5152.8057166666676</v>
      </c>
      <c r="AT43" s="188">
        <f t="shared" si="12"/>
        <v>6029.1884084879675</v>
      </c>
      <c r="AU43" s="188">
        <f t="shared" si="12"/>
        <v>7954.5646282840453</v>
      </c>
      <c r="AV43" s="188">
        <f t="shared" si="12"/>
        <v>10261.900401572635</v>
      </c>
      <c r="AW43" s="188">
        <f t="shared" si="12"/>
        <v>11080.553460896765</v>
      </c>
      <c r="AX43" s="188">
        <f t="shared" si="12"/>
        <v>11418.910251571619</v>
      </c>
      <c r="AY43" s="188">
        <f t="shared" si="12"/>
        <v>11967.287325429546</v>
      </c>
      <c r="AZ43" s="188">
        <f t="shared" si="12"/>
        <v>11716.682181652171</v>
      </c>
      <c r="BA43" s="188">
        <f t="shared" si="12"/>
        <v>11105.415104404639</v>
      </c>
      <c r="BB43" s="188">
        <f t="shared" si="12"/>
        <v>10730.541461768862</v>
      </c>
      <c r="BC43" s="188">
        <f t="shared" si="12"/>
        <v>10600.157779455387</v>
      </c>
      <c r="BD43" s="188">
        <f t="shared" si="12"/>
        <v>10743.957331973461</v>
      </c>
      <c r="BE43" s="188">
        <f t="shared" si="12"/>
        <v>11081.606751270549</v>
      </c>
      <c r="BF43" s="188">
        <f t="shared" si="12"/>
        <v>11642.917791906873</v>
      </c>
      <c r="BG43" s="188">
        <f t="shared" si="12"/>
        <v>12934.185497335639</v>
      </c>
      <c r="BH43" s="277">
        <f t="shared" si="12"/>
        <v>14337.895</v>
      </c>
      <c r="BI43" s="188">
        <f t="shared" si="12"/>
        <v>14851.108266184932</v>
      </c>
      <c r="BJ43" s="188">
        <f t="shared" si="12"/>
        <v>15606.962786808102</v>
      </c>
      <c r="BK43" s="188">
        <f t="shared" si="12"/>
        <v>16475.056454099642</v>
      </c>
      <c r="BL43" s="188">
        <f t="shared" si="12"/>
        <v>17124.297496262265</v>
      </c>
      <c r="BM43" s="188">
        <f t="shared" si="12"/>
        <v>19907.435506014197</v>
      </c>
      <c r="BN43" s="188">
        <f t="shared" si="12"/>
        <v>20414.563520732176</v>
      </c>
      <c r="BO43" s="188">
        <f t="shared" si="12"/>
        <v>20938.004279022898</v>
      </c>
      <c r="BP43" s="188">
        <f t="shared" si="12"/>
        <v>21509.88625096246</v>
      </c>
      <c r="BQ43" s="188">
        <f t="shared" si="12"/>
        <v>21161.323002563695</v>
      </c>
      <c r="BR43" s="188">
        <f t="shared" si="12"/>
        <v>20772.358298077415</v>
      </c>
      <c r="BS43" s="188">
        <f t="shared" si="12"/>
        <v>20356.094250697701</v>
      </c>
      <c r="BT43" s="188">
        <f t="shared" si="12"/>
        <v>19592.933527166853</v>
      </c>
      <c r="BU43" s="188">
        <f t="shared" si="12"/>
        <v>19548.026928880699</v>
      </c>
      <c r="BV43" s="188">
        <f t="shared" si="12"/>
        <v>18625.469904546571</v>
      </c>
      <c r="BW43" s="188">
        <f t="shared" si="12"/>
        <v>16360.779147727191</v>
      </c>
      <c r="BX43" s="188">
        <f t="shared" si="12"/>
        <v>15385.823188154878</v>
      </c>
      <c r="BY43" s="188">
        <f t="shared" si="12"/>
        <v>14077.300954124907</v>
      </c>
      <c r="BZ43" s="188">
        <f t="shared" si="12"/>
        <v>13583.124860598757</v>
      </c>
      <c r="CA43" s="188">
        <f t="shared" si="12"/>
        <v>13702.529240190226</v>
      </c>
      <c r="CB43" s="188">
        <f t="shared" si="12"/>
        <v>13546.618260521886</v>
      </c>
      <c r="CC43" s="188">
        <f t="shared" si="12"/>
        <v>8172.6771413878232</v>
      </c>
      <c r="CD43" s="188">
        <f t="shared" si="12"/>
        <v>6119.0060734313656</v>
      </c>
      <c r="CE43" s="188">
        <f t="shared" si="12"/>
        <v>5934.4332806629236</v>
      </c>
      <c r="CF43" s="188">
        <f>CF42+CF37</f>
        <v>5738.1713610192073</v>
      </c>
      <c r="CG43" s="188">
        <f>CG42+CG37</f>
        <v>5811.880813830634</v>
      </c>
      <c r="CH43" s="189">
        <f>CH42+CH37</f>
        <v>5817.326118468427</v>
      </c>
    </row>
    <row r="44" spans="1:86" ht="26.25" customHeight="1" x14ac:dyDescent="0.35">
      <c r="A44" s="190"/>
      <c r="B44" s="79" t="s">
        <v>551</v>
      </c>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188"/>
      <c r="BG44" s="188"/>
      <c r="BH44" s="188"/>
      <c r="BI44" s="188"/>
      <c r="BJ44" s="188"/>
      <c r="BK44" s="188"/>
      <c r="BL44" s="188"/>
      <c r="BM44" s="188"/>
      <c r="BN44" s="188"/>
      <c r="BO44" s="188"/>
      <c r="BP44" s="188"/>
      <c r="BQ44" s="188"/>
      <c r="BR44" s="188"/>
      <c r="BS44" s="188"/>
      <c r="BT44" s="188"/>
      <c r="BU44" s="188"/>
      <c r="BV44" s="188"/>
      <c r="BW44" s="188"/>
      <c r="BX44" s="188"/>
      <c r="BY44" s="188"/>
      <c r="BZ44" s="188"/>
      <c r="CA44" s="188"/>
      <c r="CB44" s="188"/>
      <c r="CC44" s="188"/>
      <c r="CD44" s="188"/>
      <c r="CE44" s="188"/>
      <c r="CF44" s="188"/>
      <c r="CG44" s="188"/>
      <c r="CH44" s="189"/>
    </row>
    <row r="45" spans="1:86" x14ac:dyDescent="0.35">
      <c r="A45" s="190"/>
      <c r="B45" s="72" t="s">
        <v>552</v>
      </c>
      <c r="AH45" s="188">
        <v>24</v>
      </c>
      <c r="AI45" s="188">
        <v>27</v>
      </c>
      <c r="AJ45" s="188">
        <v>42</v>
      </c>
      <c r="AK45" s="188">
        <v>66</v>
      </c>
      <c r="AL45" s="188">
        <v>94</v>
      </c>
      <c r="AM45" s="188">
        <v>123</v>
      </c>
      <c r="AN45" s="188">
        <v>126</v>
      </c>
      <c r="AO45" s="188">
        <v>130</v>
      </c>
      <c r="AP45" s="188">
        <v>161</v>
      </c>
      <c r="AQ45" s="188">
        <v>179.708</v>
      </c>
      <c r="AR45" s="188">
        <v>394.245</v>
      </c>
      <c r="AS45" s="188">
        <v>425.16500000000002</v>
      </c>
      <c r="AT45" s="188">
        <v>494.35300000000001</v>
      </c>
      <c r="AU45" s="188">
        <v>626.245</v>
      </c>
      <c r="AV45" s="188">
        <v>928.67899999999997</v>
      </c>
      <c r="AW45" s="188">
        <v>1207.7750000000001</v>
      </c>
      <c r="AX45" s="188">
        <v>1440.797</v>
      </c>
      <c r="AY45" s="188">
        <v>1739.5630000000001</v>
      </c>
      <c r="AZ45" s="188">
        <v>2083.6799999999998</v>
      </c>
      <c r="BA45" s="188">
        <v>2326.3319999999999</v>
      </c>
      <c r="BB45" s="188">
        <v>2428.9789999999998</v>
      </c>
      <c r="BC45" s="188">
        <v>1895.7190000000001</v>
      </c>
      <c r="BD45" s="188">
        <v>1.71</v>
      </c>
      <c r="BE45" s="188">
        <v>0</v>
      </c>
      <c r="BF45" s="188">
        <v>0</v>
      </c>
      <c r="BG45" s="188">
        <v>8.5208560000000017E-2</v>
      </c>
      <c r="BH45" s="188">
        <v>0</v>
      </c>
      <c r="BI45" s="188">
        <v>0</v>
      </c>
      <c r="BJ45" s="188">
        <v>0</v>
      </c>
      <c r="BK45" s="188">
        <v>0</v>
      </c>
      <c r="BL45" s="188">
        <v>0</v>
      </c>
      <c r="BM45" s="188">
        <v>0</v>
      </c>
      <c r="BN45" s="188">
        <v>0</v>
      </c>
      <c r="BO45" s="188">
        <v>0</v>
      </c>
      <c r="BP45" s="188">
        <v>0</v>
      </c>
      <c r="BQ45" s="188">
        <v>0</v>
      </c>
      <c r="BR45" s="188">
        <v>0</v>
      </c>
      <c r="BS45" s="188">
        <v>0</v>
      </c>
      <c r="BT45" s="188">
        <v>0</v>
      </c>
      <c r="BU45" s="188">
        <v>0</v>
      </c>
      <c r="BV45" s="188">
        <v>0</v>
      </c>
      <c r="BW45" s="188">
        <v>0</v>
      </c>
      <c r="BX45" s="188">
        <v>0</v>
      </c>
      <c r="BY45" s="188">
        <v>0</v>
      </c>
      <c r="BZ45" s="188">
        <v>0</v>
      </c>
      <c r="CA45" s="188">
        <v>0</v>
      </c>
      <c r="CB45" s="188">
        <v>0</v>
      </c>
      <c r="CC45" s="188">
        <v>0</v>
      </c>
      <c r="CD45" s="188">
        <v>0</v>
      </c>
      <c r="CE45" s="188">
        <v>0</v>
      </c>
      <c r="CF45" s="188">
        <v>0</v>
      </c>
      <c r="CG45" s="188">
        <v>0</v>
      </c>
      <c r="CH45" s="189">
        <v>0</v>
      </c>
    </row>
    <row r="46" spans="1:86" x14ac:dyDescent="0.35">
      <c r="A46" s="190"/>
      <c r="B46" s="236" t="s">
        <v>553</v>
      </c>
      <c r="AH46" s="188">
        <v>14.511966970103668</v>
      </c>
      <c r="AI46" s="188">
        <v>16.133326530612248</v>
      </c>
      <c r="AJ46" s="188">
        <v>24.717428571428567</v>
      </c>
      <c r="AK46" s="188">
        <v>38.256555984555987</v>
      </c>
      <c r="AL46" s="188">
        <v>53.688094574692514</v>
      </c>
      <c r="AM46" s="188">
        <v>69.433802484230412</v>
      </c>
      <c r="AN46" s="188">
        <v>70.79400989192159</v>
      </c>
      <c r="AO46" s="188">
        <v>72.922577563434828</v>
      </c>
      <c r="AP46" s="188">
        <v>90.311245126833001</v>
      </c>
      <c r="AQ46" s="188">
        <v>101.14080485724621</v>
      </c>
      <c r="AR46" s="188">
        <v>214.69849528659114</v>
      </c>
      <c r="AS46" s="188">
        <v>246.22674990624449</v>
      </c>
      <c r="AT46" s="188">
        <v>290.78532291356805</v>
      </c>
      <c r="AU46" s="188">
        <v>374.87953670196288</v>
      </c>
      <c r="AV46" s="188">
        <v>515.91282807874779</v>
      </c>
      <c r="AW46" s="188">
        <v>639.46872373484587</v>
      </c>
      <c r="AX46" s="188">
        <v>746.17943712198155</v>
      </c>
      <c r="AY46" s="188">
        <v>868.26822643117271</v>
      </c>
      <c r="AZ46" s="188">
        <v>1014.3606606667142</v>
      </c>
      <c r="BA46" s="188">
        <v>1119.2241017635679</v>
      </c>
      <c r="BB46" s="188">
        <v>1161.318333432162</v>
      </c>
      <c r="BC46" s="188">
        <v>952.99214417084886</v>
      </c>
      <c r="BD46" s="188">
        <v>0.85962981144998363</v>
      </c>
      <c r="BE46" s="188">
        <v>0</v>
      </c>
      <c r="BF46" s="188">
        <v>0</v>
      </c>
      <c r="BG46" s="188">
        <v>4.2834981501008555E-2</v>
      </c>
      <c r="BH46" s="188">
        <v>0</v>
      </c>
      <c r="BI46" s="188">
        <v>0</v>
      </c>
      <c r="BJ46" s="188">
        <v>0</v>
      </c>
      <c r="BK46" s="188">
        <v>0</v>
      </c>
      <c r="BL46" s="188">
        <v>0</v>
      </c>
      <c r="BM46" s="188">
        <v>0</v>
      </c>
      <c r="BN46" s="188">
        <v>0</v>
      </c>
      <c r="BO46" s="188">
        <v>0</v>
      </c>
      <c r="BP46" s="188">
        <v>0</v>
      </c>
      <c r="BQ46" s="188">
        <v>0</v>
      </c>
      <c r="BR46" s="188">
        <v>0</v>
      </c>
      <c r="BS46" s="188">
        <v>0</v>
      </c>
      <c r="BT46" s="188">
        <v>0</v>
      </c>
      <c r="BU46" s="188">
        <v>0</v>
      </c>
      <c r="BV46" s="188">
        <v>0</v>
      </c>
      <c r="BW46" s="188">
        <v>0</v>
      </c>
      <c r="BX46" s="188">
        <v>0</v>
      </c>
      <c r="BY46" s="188">
        <v>0</v>
      </c>
      <c r="BZ46" s="188">
        <v>0</v>
      </c>
      <c r="CA46" s="188">
        <v>0</v>
      </c>
      <c r="CB46" s="188">
        <v>0</v>
      </c>
      <c r="CC46" s="188">
        <v>0</v>
      </c>
      <c r="CD46" s="188">
        <v>0</v>
      </c>
      <c r="CE46" s="188">
        <v>0</v>
      </c>
      <c r="CF46" s="188">
        <v>0</v>
      </c>
      <c r="CG46" s="188">
        <v>0</v>
      </c>
      <c r="CH46" s="189">
        <v>0</v>
      </c>
    </row>
    <row r="47" spans="1:86" x14ac:dyDescent="0.35">
      <c r="A47" s="190"/>
      <c r="B47" s="236" t="s">
        <v>554</v>
      </c>
      <c r="AH47" s="188">
        <v>9.4880330298963322</v>
      </c>
      <c r="AI47" s="188">
        <v>10.866673469387752</v>
      </c>
      <c r="AJ47" s="188">
        <v>17.282571428571433</v>
      </c>
      <c r="AK47" s="188">
        <v>27.743444015444013</v>
      </c>
      <c r="AL47" s="188">
        <v>40.311905425307486</v>
      </c>
      <c r="AM47" s="188">
        <v>53.566197515769588</v>
      </c>
      <c r="AN47" s="188">
        <v>55.20599010807841</v>
      </c>
      <c r="AO47" s="188">
        <v>57.077422436565172</v>
      </c>
      <c r="AP47" s="188">
        <v>70.688754873166999</v>
      </c>
      <c r="AQ47" s="188">
        <v>78.567195142753789</v>
      </c>
      <c r="AR47" s="188">
        <v>179.54650471340884</v>
      </c>
      <c r="AS47" s="188">
        <v>178.93825009375556</v>
      </c>
      <c r="AT47" s="188">
        <v>203.56767708643196</v>
      </c>
      <c r="AU47" s="188">
        <v>251.36546329803713</v>
      </c>
      <c r="AV47" s="188">
        <v>412.76617192125207</v>
      </c>
      <c r="AW47" s="188">
        <v>568.30627626515411</v>
      </c>
      <c r="AX47" s="188">
        <v>694.61756287801848</v>
      </c>
      <c r="AY47" s="188">
        <v>871.2947735688274</v>
      </c>
      <c r="AZ47" s="188">
        <v>1069.3193393332856</v>
      </c>
      <c r="BA47" s="188">
        <v>1207.107898236432</v>
      </c>
      <c r="BB47" s="188">
        <v>1267.660666567838</v>
      </c>
      <c r="BC47" s="188">
        <v>942.7268558291513</v>
      </c>
      <c r="BD47" s="188">
        <v>0.85037018855001634</v>
      </c>
      <c r="BE47" s="188">
        <v>0</v>
      </c>
      <c r="BF47" s="188">
        <v>0</v>
      </c>
      <c r="BG47" s="188">
        <v>4.2373578498991461E-2</v>
      </c>
      <c r="BH47" s="188">
        <v>0</v>
      </c>
      <c r="BI47" s="188">
        <v>0</v>
      </c>
      <c r="BJ47" s="188">
        <v>0</v>
      </c>
      <c r="BK47" s="188">
        <v>0</v>
      </c>
      <c r="BL47" s="188">
        <v>0</v>
      </c>
      <c r="BM47" s="188">
        <v>0</v>
      </c>
      <c r="BN47" s="188">
        <v>0</v>
      </c>
      <c r="BO47" s="188">
        <v>0</v>
      </c>
      <c r="BP47" s="188">
        <v>0</v>
      </c>
      <c r="BQ47" s="188">
        <v>0</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0</v>
      </c>
      <c r="CH47" s="189">
        <v>0</v>
      </c>
    </row>
    <row r="48" spans="1:86" x14ac:dyDescent="0.35">
      <c r="A48" s="190"/>
      <c r="B48" s="236" t="s">
        <v>555</v>
      </c>
      <c r="AH48" s="188">
        <v>13.756276951258759</v>
      </c>
      <c r="AI48" s="188">
        <v>14.721428571428573</v>
      </c>
      <c r="AJ48" s="188">
        <v>22.033333333333331</v>
      </c>
      <c r="AK48" s="188">
        <v>32.202197802197801</v>
      </c>
      <c r="AL48" s="188">
        <v>41.401985111662533</v>
      </c>
      <c r="AM48" s="188">
        <v>50.329731447640235</v>
      </c>
      <c r="AN48" s="188">
        <v>51.097730029457637</v>
      </c>
      <c r="AO48" s="188">
        <v>53.433919597989942</v>
      </c>
      <c r="AP48" s="188">
        <v>66.668636363636352</v>
      </c>
      <c r="AQ48" s="188">
        <v>77.651036790439605</v>
      </c>
      <c r="AR48" s="188">
        <v>134.98114050144258</v>
      </c>
      <c r="AS48" s="188">
        <v>173.14325355946306</v>
      </c>
      <c r="AT48" s="188">
        <v>199.74592724262308</v>
      </c>
      <c r="AU48" s="188">
        <v>245.91611603384013</v>
      </c>
      <c r="AV48" s="188">
        <v>404.6508545365192</v>
      </c>
      <c r="AW48" s="188">
        <v>552.73875902745692</v>
      </c>
      <c r="AX48" s="188">
        <v>656.20748239800935</v>
      </c>
      <c r="AY48" s="188">
        <v>792.96442475354183</v>
      </c>
      <c r="AZ48" s="188">
        <v>949.43287308560286</v>
      </c>
      <c r="BA48" s="188">
        <v>1104.2454763063374</v>
      </c>
      <c r="BB48" s="188">
        <v>1220.2878674290116</v>
      </c>
      <c r="BC48" s="188">
        <v>970.71840220705849</v>
      </c>
      <c r="BD48" s="188">
        <v>0.8756194709100189</v>
      </c>
      <c r="BE48" s="188">
        <v>0</v>
      </c>
      <c r="BF48" s="188">
        <v>0</v>
      </c>
      <c r="BG48" s="188">
        <v>4.3631739312400351E-2</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0</v>
      </c>
      <c r="BX48" s="188">
        <v>0</v>
      </c>
      <c r="BY48" s="188">
        <v>0</v>
      </c>
      <c r="BZ48" s="188">
        <v>0</v>
      </c>
      <c r="CA48" s="188">
        <v>0</v>
      </c>
      <c r="CB48" s="188">
        <v>0</v>
      </c>
      <c r="CC48" s="188">
        <v>0</v>
      </c>
      <c r="CD48" s="188">
        <v>0</v>
      </c>
      <c r="CE48" s="188">
        <v>0</v>
      </c>
      <c r="CF48" s="188">
        <v>0</v>
      </c>
      <c r="CG48" s="188">
        <v>0</v>
      </c>
      <c r="CH48" s="189">
        <v>0</v>
      </c>
    </row>
    <row r="49" spans="1:86" x14ac:dyDescent="0.35">
      <c r="A49" s="190"/>
      <c r="B49" s="236" t="s">
        <v>556</v>
      </c>
      <c r="AH49" s="188">
        <v>10.243723048741241</v>
      </c>
      <c r="AI49" s="188">
        <v>12.278571428571427</v>
      </c>
      <c r="AJ49" s="188">
        <v>19.966666666666669</v>
      </c>
      <c r="AK49" s="188">
        <v>33.797802197802199</v>
      </c>
      <c r="AL49" s="188">
        <v>52.598014888337467</v>
      </c>
      <c r="AM49" s="188">
        <v>72.670268552359772</v>
      </c>
      <c r="AN49" s="188">
        <v>74.902269970542363</v>
      </c>
      <c r="AO49" s="188">
        <v>76.566080402010058</v>
      </c>
      <c r="AP49" s="188">
        <v>94.331363636363648</v>
      </c>
      <c r="AQ49" s="188">
        <v>102.05696320956039</v>
      </c>
      <c r="AR49" s="188">
        <v>259.26385949855739</v>
      </c>
      <c r="AS49" s="188">
        <v>252.02174644053699</v>
      </c>
      <c r="AT49" s="188">
        <v>294.60707275737695</v>
      </c>
      <c r="AU49" s="188">
        <v>380.32888396615988</v>
      </c>
      <c r="AV49" s="188">
        <v>524.02814546348088</v>
      </c>
      <c r="AW49" s="188">
        <v>655.03624097254328</v>
      </c>
      <c r="AX49" s="188">
        <v>784.58951760199068</v>
      </c>
      <c r="AY49" s="188">
        <v>946.59857524645815</v>
      </c>
      <c r="AZ49" s="188">
        <v>1134.2471269143971</v>
      </c>
      <c r="BA49" s="188">
        <v>1222.0865236936625</v>
      </c>
      <c r="BB49" s="188">
        <v>1208.691132570988</v>
      </c>
      <c r="BC49" s="188">
        <v>925.00059779294145</v>
      </c>
      <c r="BD49" s="188">
        <v>0.83438052908998106</v>
      </c>
      <c r="BE49" s="188">
        <v>0</v>
      </c>
      <c r="BF49" s="188">
        <v>0</v>
      </c>
      <c r="BG49" s="188">
        <v>4.1576820687599665E-2</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9">
        <v>0</v>
      </c>
    </row>
    <row r="50" spans="1:86" ht="26.25" customHeight="1" x14ac:dyDescent="0.35">
      <c r="A50" s="190"/>
      <c r="B50" s="72" t="s">
        <v>388</v>
      </c>
      <c r="AH50" s="188">
        <v>0</v>
      </c>
      <c r="AI50" s="188">
        <v>0</v>
      </c>
      <c r="AJ50" s="188">
        <v>0</v>
      </c>
      <c r="AK50" s="188">
        <v>0</v>
      </c>
      <c r="AL50" s="188">
        <v>0</v>
      </c>
      <c r="AM50" s="188">
        <v>0</v>
      </c>
      <c r="AN50" s="188">
        <v>0</v>
      </c>
      <c r="AO50" s="188">
        <v>0</v>
      </c>
      <c r="AP50" s="188">
        <v>0</v>
      </c>
      <c r="AQ50" s="188">
        <v>0</v>
      </c>
      <c r="AR50" s="188">
        <v>0</v>
      </c>
      <c r="AS50" s="188">
        <v>0</v>
      </c>
      <c r="AT50" s="188">
        <v>0</v>
      </c>
      <c r="AU50" s="188">
        <v>0</v>
      </c>
      <c r="AV50" s="188">
        <v>2.8769999999999998</v>
      </c>
      <c r="AW50" s="188">
        <v>7.2039999999999997</v>
      </c>
      <c r="AX50" s="188">
        <v>11.369</v>
      </c>
      <c r="AY50" s="188">
        <v>19.163</v>
      </c>
      <c r="AZ50" s="188">
        <v>34.027000000000001</v>
      </c>
      <c r="BA50" s="188">
        <v>42.026000000000003</v>
      </c>
      <c r="BB50" s="188">
        <v>48.832000000000001</v>
      </c>
      <c r="BC50" s="188">
        <v>39.287999999999997</v>
      </c>
      <c r="BD50" s="188">
        <v>-6.0999999999999999E-2</v>
      </c>
      <c r="BE50" s="188">
        <v>-8.6436562195121955E-2</v>
      </c>
      <c r="BF50" s="188">
        <v>-0.14737339999999999</v>
      </c>
      <c r="BG50" s="188">
        <v>8.5208560000000017E-2</v>
      </c>
      <c r="BH50" s="188">
        <v>-2.9000000000000001E-2</v>
      </c>
      <c r="BI50" s="188">
        <v>0</v>
      </c>
      <c r="BJ50" s="188">
        <v>0</v>
      </c>
      <c r="BK50" s="188">
        <v>0</v>
      </c>
      <c r="BL50" s="188">
        <v>0</v>
      </c>
      <c r="BM50" s="188">
        <v>0</v>
      </c>
      <c r="BN50" s="188">
        <v>0</v>
      </c>
      <c r="BO50" s="188">
        <v>0</v>
      </c>
      <c r="BP50" s="188">
        <v>0</v>
      </c>
      <c r="BQ50" s="188">
        <v>0</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9">
        <v>0</v>
      </c>
    </row>
    <row r="51" spans="1:86" x14ac:dyDescent="0.35">
      <c r="A51" s="190"/>
      <c r="B51" s="236" t="s">
        <v>553</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0.65355075911120464</v>
      </c>
      <c r="AW51" s="188">
        <v>1.6217743773994191</v>
      </c>
      <c r="AX51" s="188">
        <v>2.5752797853609004</v>
      </c>
      <c r="AY51" s="188">
        <v>4.0695107580942906</v>
      </c>
      <c r="AZ51" s="188">
        <v>7.3852964480226744</v>
      </c>
      <c r="BA51" s="188">
        <v>9.2967079417926204</v>
      </c>
      <c r="BB51" s="188">
        <v>10.80366474213008</v>
      </c>
      <c r="BC51" s="188">
        <v>9.355921533335783</v>
      </c>
      <c r="BD51" s="188">
        <v>0</v>
      </c>
      <c r="BE51" s="188">
        <v>0</v>
      </c>
      <c r="BF51" s="188">
        <v>0</v>
      </c>
      <c r="BG51" s="188">
        <v>0</v>
      </c>
      <c r="BH51" s="188">
        <v>0</v>
      </c>
      <c r="BI51" s="188">
        <v>0</v>
      </c>
      <c r="BJ51" s="188">
        <v>0</v>
      </c>
      <c r="BK51" s="188">
        <v>0</v>
      </c>
      <c r="BL51" s="188">
        <v>0</v>
      </c>
      <c r="BM51" s="188">
        <v>0</v>
      </c>
      <c r="BN51" s="188">
        <v>0</v>
      </c>
      <c r="BO51" s="188">
        <v>0</v>
      </c>
      <c r="BP51" s="188">
        <v>0</v>
      </c>
      <c r="BQ51" s="188">
        <v>0</v>
      </c>
      <c r="BR51" s="188">
        <v>0</v>
      </c>
      <c r="BS51" s="188">
        <v>0</v>
      </c>
      <c r="BT51" s="188">
        <v>0</v>
      </c>
      <c r="BU51" s="188">
        <v>0</v>
      </c>
      <c r="BV51" s="188">
        <v>0</v>
      </c>
      <c r="BW51" s="188">
        <v>0</v>
      </c>
      <c r="BX51" s="188">
        <v>0</v>
      </c>
      <c r="BY51" s="188">
        <v>0</v>
      </c>
      <c r="BZ51" s="188">
        <v>0</v>
      </c>
      <c r="CA51" s="188">
        <v>0</v>
      </c>
      <c r="CB51" s="188">
        <v>0</v>
      </c>
      <c r="CC51" s="188">
        <v>0</v>
      </c>
      <c r="CD51" s="188">
        <v>0</v>
      </c>
      <c r="CE51" s="188">
        <v>0</v>
      </c>
      <c r="CF51" s="188">
        <v>0</v>
      </c>
      <c r="CG51" s="188">
        <v>0</v>
      </c>
      <c r="CH51" s="189">
        <v>0</v>
      </c>
    </row>
    <row r="52" spans="1:86" x14ac:dyDescent="0.35">
      <c r="A52" s="190"/>
      <c r="B52" s="236" t="s">
        <v>554</v>
      </c>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2.2234492408887951</v>
      </c>
      <c r="AW52" s="188">
        <v>5.5822256226005811</v>
      </c>
      <c r="AX52" s="188">
        <v>8.7937202146390998</v>
      </c>
      <c r="AY52" s="188">
        <v>15.09348924190571</v>
      </c>
      <c r="AZ52" s="188">
        <v>26.641703551977329</v>
      </c>
      <c r="BA52" s="188">
        <v>32.729292058207385</v>
      </c>
      <c r="BB52" s="188">
        <v>38.028335257869927</v>
      </c>
      <c r="BC52" s="188">
        <v>29.932078466664212</v>
      </c>
      <c r="BD52" s="188">
        <v>-6.0999999999999999E-2</v>
      </c>
      <c r="BE52" s="188">
        <v>-8.6436562195121955E-2</v>
      </c>
      <c r="BF52" s="188">
        <v>-0.14737339999999999</v>
      </c>
      <c r="BG52" s="188">
        <v>8.5208560000000017E-2</v>
      </c>
      <c r="BH52" s="188">
        <v>-2.9000000000000001E-2</v>
      </c>
      <c r="BI52" s="188">
        <v>0</v>
      </c>
      <c r="BJ52" s="188">
        <v>0</v>
      </c>
      <c r="BK52" s="188">
        <v>0</v>
      </c>
      <c r="BL52" s="188">
        <v>0</v>
      </c>
      <c r="BM52" s="188">
        <v>0</v>
      </c>
      <c r="BN52" s="188">
        <v>0</v>
      </c>
      <c r="BO52" s="188">
        <v>0</v>
      </c>
      <c r="BP52" s="188">
        <v>0</v>
      </c>
      <c r="BQ52" s="188">
        <v>0</v>
      </c>
      <c r="BR52" s="188">
        <v>0</v>
      </c>
      <c r="BS52" s="188">
        <v>0</v>
      </c>
      <c r="BT52" s="188">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6" x14ac:dyDescent="0.35">
      <c r="A53" s="190"/>
      <c r="B53" s="72" t="s">
        <v>492</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3.1930000000000001</v>
      </c>
      <c r="BA53" s="188">
        <v>23.582999999999998</v>
      </c>
      <c r="BB53" s="188">
        <v>32.392000000000003</v>
      </c>
      <c r="BC53" s="188">
        <v>27.45</v>
      </c>
      <c r="BD53" s="188">
        <v>4.1689999999999996</v>
      </c>
      <c r="BE53" s="188">
        <v>6.0000000000000001E-3</v>
      </c>
      <c r="BF53" s="188">
        <v>4.2999999999999997E-2</v>
      </c>
      <c r="BG53" s="188">
        <v>0</v>
      </c>
      <c r="BH53" s="188">
        <v>0</v>
      </c>
      <c r="BI53" s="188">
        <v>0</v>
      </c>
      <c r="BJ53" s="188">
        <v>0</v>
      </c>
      <c r="BK53" s="188">
        <v>0</v>
      </c>
      <c r="BL53" s="188">
        <v>0</v>
      </c>
      <c r="BM53" s="188">
        <v>0</v>
      </c>
      <c r="BN53" s="188">
        <v>0</v>
      </c>
      <c r="BO53" s="188">
        <v>0</v>
      </c>
      <c r="BP53" s="188">
        <v>0</v>
      </c>
      <c r="BQ53" s="188">
        <v>0</v>
      </c>
      <c r="BR53" s="188">
        <v>0</v>
      </c>
      <c r="BS53" s="188">
        <v>0</v>
      </c>
      <c r="BT53" s="188">
        <v>0</v>
      </c>
      <c r="BU53" s="188">
        <v>0</v>
      </c>
      <c r="BV53" s="188">
        <v>0</v>
      </c>
      <c r="BW53" s="188">
        <v>0</v>
      </c>
      <c r="BX53" s="188">
        <v>0</v>
      </c>
      <c r="BY53" s="188">
        <v>0</v>
      </c>
      <c r="BZ53" s="188">
        <v>0</v>
      </c>
      <c r="CA53" s="188">
        <v>0</v>
      </c>
      <c r="CB53" s="188">
        <v>0</v>
      </c>
      <c r="CC53" s="188">
        <v>0</v>
      </c>
      <c r="CD53" s="188">
        <v>0</v>
      </c>
      <c r="CE53" s="188">
        <v>0</v>
      </c>
      <c r="CF53" s="188">
        <v>0</v>
      </c>
      <c r="CG53" s="188">
        <v>0</v>
      </c>
      <c r="CH53" s="189">
        <v>0</v>
      </c>
    </row>
    <row r="54" spans="1:86" x14ac:dyDescent="0.35">
      <c r="A54" s="190"/>
      <c r="B54" s="72" t="s">
        <v>557</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0</v>
      </c>
      <c r="BG54" s="188">
        <v>0</v>
      </c>
      <c r="BH54" s="188">
        <v>0</v>
      </c>
      <c r="BI54" s="188">
        <v>0</v>
      </c>
      <c r="BJ54" s="188">
        <v>0</v>
      </c>
      <c r="BK54" s="188">
        <v>0</v>
      </c>
      <c r="BL54" s="188">
        <v>90.849720650000009</v>
      </c>
      <c r="BM54" s="188">
        <v>106.96880001999999</v>
      </c>
      <c r="BN54" s="188">
        <v>109.92031101000002</v>
      </c>
      <c r="BO54" s="188">
        <v>115.96021940000001</v>
      </c>
      <c r="BP54" s="188">
        <v>110.02752643000001</v>
      </c>
      <c r="BQ54" s="188">
        <v>101.38309716000001</v>
      </c>
      <c r="BR54" s="188">
        <v>15.698963300000001</v>
      </c>
      <c r="BS54" s="188">
        <v>0</v>
      </c>
      <c r="BT54" s="188">
        <v>0</v>
      </c>
      <c r="BU54" s="188">
        <v>0</v>
      </c>
      <c r="BV54" s="188">
        <v>0</v>
      </c>
      <c r="BW54" s="188">
        <v>0</v>
      </c>
      <c r="BX54" s="188">
        <v>0</v>
      </c>
      <c r="BY54" s="188">
        <v>0</v>
      </c>
      <c r="BZ54" s="188">
        <v>0</v>
      </c>
      <c r="CA54" s="188">
        <v>0</v>
      </c>
      <c r="CB54" s="188">
        <v>0</v>
      </c>
      <c r="CC54" s="188">
        <v>0</v>
      </c>
      <c r="CD54" s="188">
        <v>0</v>
      </c>
      <c r="CE54" s="188">
        <v>0</v>
      </c>
      <c r="CF54" s="188">
        <v>0</v>
      </c>
      <c r="CG54" s="188">
        <v>0</v>
      </c>
      <c r="CH54" s="189">
        <v>0</v>
      </c>
    </row>
    <row r="55" spans="1:86" ht="26.25" customHeight="1" x14ac:dyDescent="0.35">
      <c r="A55" s="190"/>
      <c r="B55" s="79" t="s">
        <v>558</v>
      </c>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302" t="s">
        <v>535</v>
      </c>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9"/>
    </row>
    <row r="56" spans="1:86" x14ac:dyDescent="0.35">
      <c r="A56" s="190"/>
      <c r="B56" s="72" t="s">
        <v>559</v>
      </c>
      <c r="AH56" s="188">
        <f>'Council Tax Benefit'!AH19</f>
        <v>189.0604099893182</v>
      </c>
      <c r="AI56" s="188">
        <f>'Council Tax Benefit'!AI19</f>
        <v>217.24186395918002</v>
      </c>
      <c r="AJ56" s="188">
        <f>'Council Tax Benefit'!AJ19</f>
        <v>291.64676658977385</v>
      </c>
      <c r="AK56" s="188">
        <f>'Council Tax Benefit'!AK19</f>
        <v>435.79447132057123</v>
      </c>
      <c r="AL56" s="188">
        <f>'Council Tax Benefit'!AL19</f>
        <v>531.64070822038082</v>
      </c>
      <c r="AM56" s="188">
        <f>'Council Tax Benefit'!AM19</f>
        <v>599.91337522552976</v>
      </c>
      <c r="AN56" s="188">
        <f>'Council Tax Benefit'!AN19</f>
        <v>667.59777746960162</v>
      </c>
      <c r="AO56" s="188">
        <f>'Council Tax Benefit'!AO19</f>
        <v>730.54411349699535</v>
      </c>
      <c r="AP56" s="188">
        <f>'Council Tax Benefit'!AP19</f>
        <v>805.60849456809274</v>
      </c>
      <c r="AQ56" s="188">
        <f>'Council Tax Benefit'!AQ19</f>
        <v>838.18835992187337</v>
      </c>
      <c r="AR56" s="188">
        <f>'Council Tax Benefit'!AR19</f>
        <v>760.26900000000001</v>
      </c>
      <c r="AS56" s="188">
        <f>'Council Tax Benefit'!AS19</f>
        <v>936.29321192193368</v>
      </c>
      <c r="AT56" s="188">
        <f>'Council Tax Benefit'!AT19</f>
        <v>1162.117</v>
      </c>
      <c r="AU56" s="188">
        <f>'Council Tax Benefit'!AU19</f>
        <v>670.327</v>
      </c>
      <c r="AV56" s="188">
        <f>'Council Tax Benefit'!AV19</f>
        <v>724.20100000000002</v>
      </c>
      <c r="AW56" s="188">
        <f>'Council Tax Benefit'!AW19</f>
        <v>941.47799999999995</v>
      </c>
      <c r="AX56" s="188">
        <f>'Council Tax Benefit'!AX19</f>
        <v>973.24916299999973</v>
      </c>
      <c r="AY56" s="188">
        <f>'Council Tax Benefit'!AY19</f>
        <v>991.50290500000006</v>
      </c>
      <c r="AZ56" s="188">
        <f>'Council Tax Benefit'!AZ19</f>
        <v>1035.1050220000002</v>
      </c>
      <c r="BA56" s="188">
        <f>'Council Tax Benefit'!BA19</f>
        <v>1079.5440269999999</v>
      </c>
      <c r="BB56" s="188">
        <f>'Council Tax Benefit'!BB19</f>
        <v>1124.7226409999994</v>
      </c>
      <c r="BC56" s="188">
        <f>'Council Tax Benefit'!BC19</f>
        <v>1163.735510948489</v>
      </c>
      <c r="BD56" s="188">
        <f>'Council Tax Benefit'!BD19</f>
        <v>1229.3620240181656</v>
      </c>
      <c r="BE56" s="188">
        <f>'Council Tax Benefit'!BE19</f>
        <v>1349.4457237699216</v>
      </c>
      <c r="BF56" s="188">
        <f>'Council Tax Benefit'!BF19</f>
        <v>1430.8457317625675</v>
      </c>
      <c r="BG56" s="188">
        <f>'Council Tax Benefit'!BG19</f>
        <v>1612.517104499429</v>
      </c>
      <c r="BH56" s="188">
        <f>'Council Tax Benefit'!BH19</f>
        <v>1828.5273484448542</v>
      </c>
      <c r="BI56" s="188">
        <f>'Council Tax Benefit'!BI19</f>
        <v>1843.2959341159444</v>
      </c>
      <c r="BJ56" s="188">
        <f>'Council Tax Benefit'!BJ19</f>
        <v>2003.9939900362206</v>
      </c>
      <c r="BK56" s="188">
        <f>'Council Tax Benefit'!BK19</f>
        <v>2046.6136160962108</v>
      </c>
      <c r="BL56" s="277">
        <v>1951.6371495119893</v>
      </c>
      <c r="BM56" s="188">
        <v>2006.7896813621428</v>
      </c>
      <c r="BN56" s="188">
        <v>2033.5200871314812</v>
      </c>
      <c r="BO56" s="188">
        <v>1982.7831259442928</v>
      </c>
      <c r="BP56" s="188">
        <v>1921.059573258301</v>
      </c>
      <c r="BQ56" s="188">
        <v>0</v>
      </c>
      <c r="BR56" s="188">
        <v>0</v>
      </c>
      <c r="BS56" s="188">
        <v>0</v>
      </c>
      <c r="BT56" s="188">
        <v>0</v>
      </c>
      <c r="BU56" s="188">
        <v>0</v>
      </c>
      <c r="BV56" s="188">
        <v>0</v>
      </c>
      <c r="BW56" s="188">
        <v>0</v>
      </c>
      <c r="BX56" s="188">
        <v>0</v>
      </c>
      <c r="BY56" s="188">
        <v>0</v>
      </c>
      <c r="BZ56" s="188">
        <v>0</v>
      </c>
      <c r="CA56" s="188">
        <v>0</v>
      </c>
      <c r="CB56" s="188">
        <v>0</v>
      </c>
      <c r="CC56" s="188">
        <v>0</v>
      </c>
      <c r="CD56" s="188">
        <v>0</v>
      </c>
      <c r="CE56" s="188">
        <v>0</v>
      </c>
      <c r="CF56" s="188">
        <v>0</v>
      </c>
      <c r="CG56" s="188">
        <v>0</v>
      </c>
      <c r="CH56" s="189">
        <v>0</v>
      </c>
    </row>
    <row r="57" spans="1:86" x14ac:dyDescent="0.35">
      <c r="A57" s="190"/>
      <c r="B57" s="72" t="s">
        <v>560</v>
      </c>
      <c r="AH57" s="188">
        <f>'Council Tax Benefit'!AH20</f>
        <v>27.502827272667155</v>
      </c>
      <c r="AI57" s="188">
        <f>'Council Tax Benefit'!AI20</f>
        <v>31.585852043726426</v>
      </c>
      <c r="AJ57" s="188">
        <f>'Council Tax Benefit'!AJ20</f>
        <v>42.384582121077884</v>
      </c>
      <c r="AK57" s="188">
        <f>'Council Tax Benefit'!AK20</f>
        <v>63.213077234706887</v>
      </c>
      <c r="AL57" s="188">
        <f>'Council Tax Benefit'!AL20</f>
        <v>76.776376134597115</v>
      </c>
      <c r="AM57" s="188">
        <f>'Council Tax Benefit'!AM20</f>
        <v>86.294927523123278</v>
      </c>
      <c r="AN57" s="188">
        <f>'Council Tax Benefit'!AN20</f>
        <v>96.19980924653629</v>
      </c>
      <c r="AO57" s="188">
        <f>'Council Tax Benefit'!AO20</f>
        <v>104.64116166965778</v>
      </c>
      <c r="AP57" s="188">
        <f>'Council Tax Benefit'!AP20</f>
        <v>116.03413200590694</v>
      </c>
      <c r="AQ57" s="188">
        <f>'Council Tax Benefit'!AQ20</f>
        <v>120.6229520803748</v>
      </c>
      <c r="AR57" s="188">
        <f>'Council Tax Benefit'!AR20</f>
        <v>83.058999999999997</v>
      </c>
      <c r="AS57" s="188">
        <f>'Council Tax Benefit'!AS20</f>
        <v>114.8284154022263</v>
      </c>
      <c r="AT57" s="188">
        <f>'Council Tax Benefit'!AT20</f>
        <v>166.71700000000001</v>
      </c>
      <c r="AU57" s="188">
        <f>'Council Tax Benefit'!AU20</f>
        <v>112.279</v>
      </c>
      <c r="AV57" s="188">
        <f>'Council Tax Benefit'!AV20</f>
        <v>146.14699999999999</v>
      </c>
      <c r="AW57" s="188">
        <f>'Council Tax Benefit'!AW20</f>
        <v>188.857</v>
      </c>
      <c r="AX57" s="188">
        <f>'Council Tax Benefit'!AX20</f>
        <v>237.89668399999994</v>
      </c>
      <c r="AY57" s="188">
        <f>'Council Tax Benefit'!AY20</f>
        <v>279.43384600000002</v>
      </c>
      <c r="AZ57" s="188">
        <f>'Council Tax Benefit'!AZ20</f>
        <v>318.77796300000006</v>
      </c>
      <c r="BA57" s="188">
        <f>'Council Tax Benefit'!BA20</f>
        <v>366.771837</v>
      </c>
      <c r="BB57" s="188">
        <f>'Council Tax Benefit'!BB20</f>
        <v>408.74446599999976</v>
      </c>
      <c r="BC57" s="188">
        <f>'Council Tax Benefit'!BC20</f>
        <v>444.9005951357899</v>
      </c>
      <c r="BD57" s="188">
        <f>'Council Tax Benefit'!BD20</f>
        <v>486.32011499999982</v>
      </c>
      <c r="BE57" s="188">
        <f>'Council Tax Benefit'!BE20</f>
        <v>528.76477520781191</v>
      </c>
      <c r="BF57" s="188">
        <f>'Council Tax Benefit'!BF20</f>
        <v>593.43878223860281</v>
      </c>
      <c r="BG57" s="188">
        <f>'Council Tax Benefit'!BG20</f>
        <v>700.71103272999665</v>
      </c>
      <c r="BH57" s="188">
        <f>'Council Tax Benefit'!BH20</f>
        <v>750.02694315173312</v>
      </c>
      <c r="BI57" s="188">
        <f>'Council Tax Benefit'!BI20</f>
        <v>839.96132516636135</v>
      </c>
      <c r="BJ57" s="188">
        <f>'Council Tax Benefit'!BJ20</f>
        <v>805.30950638016247</v>
      </c>
      <c r="BK57" s="188">
        <f>'Council Tax Benefit'!BK20</f>
        <v>828.09404862651547</v>
      </c>
      <c r="BL57" s="277">
        <v>944.21315574012146</v>
      </c>
      <c r="BM57" s="188">
        <v>1026.3094368543275</v>
      </c>
      <c r="BN57" s="188">
        <v>1083.9569208671562</v>
      </c>
      <c r="BO57" s="188">
        <v>1097.3255047744601</v>
      </c>
      <c r="BP57" s="188">
        <v>1110.9613710199749</v>
      </c>
      <c r="BQ57" s="188">
        <v>0</v>
      </c>
      <c r="BR57" s="188">
        <v>0</v>
      </c>
      <c r="BS57" s="188">
        <v>0</v>
      </c>
      <c r="BT57" s="188">
        <v>0</v>
      </c>
      <c r="BU57" s="188">
        <v>0</v>
      </c>
      <c r="BV57" s="188">
        <v>0</v>
      </c>
      <c r="BW57" s="188">
        <v>0</v>
      </c>
      <c r="BX57" s="188">
        <v>0</v>
      </c>
      <c r="BY57" s="188">
        <v>0</v>
      </c>
      <c r="BZ57" s="188">
        <v>0</v>
      </c>
      <c r="CA57" s="188">
        <v>0</v>
      </c>
      <c r="CB57" s="188">
        <v>0</v>
      </c>
      <c r="CC57" s="188">
        <v>0</v>
      </c>
      <c r="CD57" s="188">
        <v>0</v>
      </c>
      <c r="CE57" s="188">
        <v>0</v>
      </c>
      <c r="CF57" s="188">
        <v>0</v>
      </c>
      <c r="CG57" s="188">
        <v>0</v>
      </c>
      <c r="CH57" s="189">
        <v>0</v>
      </c>
    </row>
    <row r="58" spans="1:86" x14ac:dyDescent="0.35">
      <c r="A58" s="190"/>
      <c r="B58" s="72" t="s">
        <v>561</v>
      </c>
      <c r="AH58" s="188">
        <f>'Council Tax Benefit'!AH21</f>
        <v>88.945632781705058</v>
      </c>
      <c r="AI58" s="188">
        <f>'Council Tax Benefit'!AI21</f>
        <v>102.63989716099778</v>
      </c>
      <c r="AJ58" s="188">
        <f>'Council Tax Benefit'!AJ21</f>
        <v>138.3856917255178</v>
      </c>
      <c r="AK58" s="188">
        <f>'Council Tax Benefit'!AK21</f>
        <v>205.51754927689734</v>
      </c>
      <c r="AL58" s="188">
        <f>'Council Tax Benefit'!AL21</f>
        <v>249.99250242525952</v>
      </c>
      <c r="AM58" s="188">
        <f>'Council Tax Benefit'!AM21</f>
        <v>281.05739095461479</v>
      </c>
      <c r="AN58" s="188">
        <f>'Council Tax Benefit'!AN21</f>
        <v>312.24655644943772</v>
      </c>
      <c r="AO58" s="188">
        <f>'Council Tax Benefit'!AO21</f>
        <v>341.18609501439198</v>
      </c>
      <c r="AP58" s="188">
        <f>'Council Tax Benefit'!AP21</f>
        <v>377.30402508543466</v>
      </c>
      <c r="AQ58" s="188">
        <f>'Council Tax Benefit'!AQ21</f>
        <v>392.27715570427546</v>
      </c>
      <c r="AR58" s="188">
        <f>'Council Tax Benefit'!AR21</f>
        <v>216.39</v>
      </c>
      <c r="AS58" s="188">
        <f>'Council Tax Benefit'!AS21</f>
        <v>243.14730758287362</v>
      </c>
      <c r="AT58" s="188">
        <f>'Council Tax Benefit'!AT21</f>
        <v>222.857</v>
      </c>
      <c r="AU58" s="188">
        <f>'Council Tax Benefit'!AU21</f>
        <v>185.916</v>
      </c>
      <c r="AV58" s="188">
        <f>'Council Tax Benefit'!AV21</f>
        <v>219.042</v>
      </c>
      <c r="AW58" s="188">
        <f>'Council Tax Benefit'!AW21</f>
        <v>306.87099999999998</v>
      </c>
      <c r="AX58" s="188">
        <f>'Council Tax Benefit'!AX21</f>
        <v>345.70058699999993</v>
      </c>
      <c r="AY58" s="188">
        <f>'Council Tax Benefit'!AY21</f>
        <v>383.72152899999998</v>
      </c>
      <c r="AZ58" s="188">
        <f>'Council Tax Benefit'!AZ21</f>
        <v>408.69452700000005</v>
      </c>
      <c r="BA58" s="188">
        <f>'Council Tax Benefit'!BA21</f>
        <v>423.69869799999998</v>
      </c>
      <c r="BB58" s="188">
        <f>'Council Tax Benefit'!BB21</f>
        <v>442.26725699999969</v>
      </c>
      <c r="BC58" s="188">
        <f>'Council Tax Benefit'!BC21</f>
        <v>458.38614234181148</v>
      </c>
      <c r="BD58" s="188">
        <f>'Council Tax Benefit'!BD21</f>
        <v>449.61359899999985</v>
      </c>
      <c r="BE58" s="188">
        <f>'Council Tax Benefit'!BE21</f>
        <v>447.65738801479245</v>
      </c>
      <c r="BF58" s="188">
        <f>'Council Tax Benefit'!BF21</f>
        <v>456.77495423193301</v>
      </c>
      <c r="BG58" s="188">
        <f>'Council Tax Benefit'!BG21</f>
        <v>524.55682653580504</v>
      </c>
      <c r="BH58" s="188">
        <f>'Council Tax Benefit'!BH21</f>
        <v>571.40950903414523</v>
      </c>
      <c r="BI58" s="188">
        <f>'Council Tax Benefit'!BI21</f>
        <v>632.58899092529441</v>
      </c>
      <c r="BJ58" s="188">
        <f>'Council Tax Benefit'!BJ21</f>
        <v>623.4840715467576</v>
      </c>
      <c r="BK58" s="188">
        <f>'Council Tax Benefit'!BK21</f>
        <v>618.93076704709995</v>
      </c>
      <c r="BL58" s="277">
        <v>548.72375959129954</v>
      </c>
      <c r="BM58" s="188">
        <v>539.7901437571029</v>
      </c>
      <c r="BN58" s="188">
        <v>504.78300198133326</v>
      </c>
      <c r="BO58" s="188">
        <v>443.73935361736528</v>
      </c>
      <c r="BP58" s="188">
        <v>399.82414747873798</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6" x14ac:dyDescent="0.35">
      <c r="A59" s="190"/>
      <c r="B59" s="72" t="s">
        <v>562</v>
      </c>
      <c r="AH59" s="188">
        <f>'Council Tax Benefit'!AH22</f>
        <v>73.242794596669199</v>
      </c>
      <c r="AI59" s="188">
        <f>'Council Tax Benefit'!AI22</f>
        <v>85.168081893459714</v>
      </c>
      <c r="AJ59" s="188">
        <f>'Council Tax Benefit'!AJ22</f>
        <v>115.30566723086193</v>
      </c>
      <c r="AK59" s="188">
        <f>'Council Tax Benefit'!AK22</f>
        <v>169.32691721496712</v>
      </c>
      <c r="AL59" s="188">
        <f>'Council Tax Benefit'!AL22</f>
        <v>204.21808645897408</v>
      </c>
      <c r="AM59" s="188">
        <f>'Council Tax Benefit'!AM22</f>
        <v>227.83044737490729</v>
      </c>
      <c r="AN59" s="188">
        <f>'Council Tax Benefit'!AN22</f>
        <v>252.51033820403745</v>
      </c>
      <c r="AO59" s="188">
        <f>'Council Tax Benefit'!AO22</f>
        <v>274.82477751762963</v>
      </c>
      <c r="AP59" s="188">
        <f>'Council Tax Benefit'!AP22</f>
        <v>305.30618267506998</v>
      </c>
      <c r="AQ59" s="188">
        <f>'Council Tax Benefit'!AQ22</f>
        <v>317.94417999582299</v>
      </c>
      <c r="AR59" s="188">
        <f>'Council Tax Benefit'!AR22</f>
        <v>223.36600000000001</v>
      </c>
      <c r="AS59" s="188">
        <f>'Council Tax Benefit'!AS22</f>
        <v>286.63975529133552</v>
      </c>
      <c r="AT59" s="188">
        <f>'Council Tax Benefit'!AT22</f>
        <v>372.90100000000001</v>
      </c>
      <c r="AU59" s="188">
        <f>'Council Tax Benefit'!AU22</f>
        <v>327.95400000000001</v>
      </c>
      <c r="AV59" s="188">
        <f>'Council Tax Benefit'!AV22</f>
        <v>480.35</v>
      </c>
      <c r="AW59" s="188">
        <f>'Council Tax Benefit'!AW22</f>
        <v>380.02</v>
      </c>
      <c r="AX59" s="188">
        <f>'Council Tax Benefit'!AX22</f>
        <v>382.28165999999993</v>
      </c>
      <c r="AY59" s="188">
        <f>'Council Tax Benefit'!AY22</f>
        <v>366.89570099999997</v>
      </c>
      <c r="AZ59" s="188">
        <f>'Council Tax Benefit'!AZ22</f>
        <v>361.93527000000006</v>
      </c>
      <c r="BA59" s="188">
        <f>'Council Tax Benefit'!BA22</f>
        <v>314.93220000000008</v>
      </c>
      <c r="BB59" s="188">
        <f>'Council Tax Benefit'!BB22</f>
        <v>270.82839699999982</v>
      </c>
      <c r="BC59" s="188">
        <f>'Council Tax Benefit'!BC22</f>
        <v>249.93090682948699</v>
      </c>
      <c r="BD59" s="188">
        <f>'Council Tax Benefit'!BD22</f>
        <v>226.13233899999992</v>
      </c>
      <c r="BE59" s="188">
        <f>'Council Tax Benefit'!BE22</f>
        <v>192.60883676756498</v>
      </c>
      <c r="BF59" s="188">
        <f>'Council Tax Benefit'!BF22</f>
        <v>192.05057165464862</v>
      </c>
      <c r="BG59" s="188">
        <f>'Council Tax Benefit'!BG22</f>
        <v>171.31617186991193</v>
      </c>
      <c r="BH59" s="188">
        <f>'Council Tax Benefit'!BH22</f>
        <v>217.85321717670377</v>
      </c>
      <c r="BI59" s="188">
        <f>'Council Tax Benefit'!BI22</f>
        <v>241.13550347906477</v>
      </c>
      <c r="BJ59" s="188">
        <f>'Council Tax Benefit'!BJ22</f>
        <v>243.50566881771863</v>
      </c>
      <c r="BK59" s="188">
        <f>'Council Tax Benefit'!BK22</f>
        <v>242.59360966221021</v>
      </c>
      <c r="BL59" s="277">
        <v>308.02755006718922</v>
      </c>
      <c r="BM59" s="188">
        <v>515.48243622450877</v>
      </c>
      <c r="BN59" s="188">
        <v>559.64886740375289</v>
      </c>
      <c r="BO59" s="188">
        <v>588.23789220306298</v>
      </c>
      <c r="BP59" s="188">
        <v>620.96731151552888</v>
      </c>
      <c r="BQ59" s="188">
        <v>0</v>
      </c>
      <c r="BR59" s="188">
        <v>0</v>
      </c>
      <c r="BS59" s="188">
        <v>0</v>
      </c>
      <c r="BT59" s="188">
        <v>0</v>
      </c>
      <c r="BU59" s="188">
        <v>0</v>
      </c>
      <c r="BV59" s="188">
        <v>0</v>
      </c>
      <c r="BW59" s="188">
        <v>0</v>
      </c>
      <c r="BX59" s="188">
        <v>0</v>
      </c>
      <c r="BY59" s="188">
        <v>0</v>
      </c>
      <c r="BZ59" s="188">
        <v>0</v>
      </c>
      <c r="CA59" s="188">
        <v>0</v>
      </c>
      <c r="CB59" s="188">
        <v>0</v>
      </c>
      <c r="CC59" s="188">
        <v>0</v>
      </c>
      <c r="CD59" s="188">
        <v>0</v>
      </c>
      <c r="CE59" s="188">
        <v>0</v>
      </c>
      <c r="CF59" s="188">
        <v>0</v>
      </c>
      <c r="CG59" s="188">
        <v>0</v>
      </c>
      <c r="CH59" s="189">
        <v>0</v>
      </c>
    </row>
    <row r="60" spans="1:86" x14ac:dyDescent="0.35">
      <c r="A60" s="190"/>
      <c r="B60" s="72" t="s">
        <v>563</v>
      </c>
      <c r="AH60" s="188">
        <f>'Council Tax Benefit'!AH23</f>
        <v>7.2483353596404072</v>
      </c>
      <c r="AI60" s="188">
        <f>'Council Tax Benefit'!AI23</f>
        <v>8.3643049426361529</v>
      </c>
      <c r="AJ60" s="188">
        <f>'Council Tax Benefit'!AJ23</f>
        <v>11.277292332768525</v>
      </c>
      <c r="AK60" s="188">
        <f>'Council Tax Benefit'!AK23</f>
        <v>16.747984952857394</v>
      </c>
      <c r="AL60" s="188">
        <f>'Council Tax Benefit'!AL23</f>
        <v>20.372326760788525</v>
      </c>
      <c r="AM60" s="188">
        <f>'Council Tax Benefit'!AM23</f>
        <v>22.903858921824849</v>
      </c>
      <c r="AN60" s="188">
        <f>'Council Tax Benefit'!AN23</f>
        <v>25.445518630386744</v>
      </c>
      <c r="AO60" s="188">
        <f>'Council Tax Benefit'!AO23</f>
        <v>27.803852301325378</v>
      </c>
      <c r="AP60" s="188">
        <f>'Council Tax Benefit'!AP23</f>
        <v>30.747165665495459</v>
      </c>
      <c r="AQ60" s="188">
        <f>'Council Tax Benefit'!AQ23</f>
        <v>31.967352297653349</v>
      </c>
      <c r="AR60" s="188">
        <f>'Council Tax Benefit'!AR23</f>
        <v>82.050000000000196</v>
      </c>
      <c r="AS60" s="188">
        <f>'Council Tax Benefit'!AS23</f>
        <v>118.75330980163085</v>
      </c>
      <c r="AT60" s="188">
        <f>'Council Tax Benefit'!AT23</f>
        <v>198.21799999999985</v>
      </c>
      <c r="AU60" s="188">
        <f>'Council Tax Benefit'!AU23</f>
        <v>107.69100000000003</v>
      </c>
      <c r="AV60" s="188">
        <f>'Council Tax Benefit'!AV23</f>
        <v>122.83600000000021</v>
      </c>
      <c r="AW60" s="188">
        <f>'Council Tax Benefit'!AW23</f>
        <v>122.67399999999998</v>
      </c>
      <c r="AX60" s="188">
        <f>'Council Tax Benefit'!AX23</f>
        <v>138.08320000000001</v>
      </c>
      <c r="AY60" s="188">
        <f>'Council Tax Benefit'!AY23</f>
        <v>167.11695100000003</v>
      </c>
      <c r="AZ60" s="188">
        <f>'Council Tax Benefit'!AZ23</f>
        <v>186.09901000000005</v>
      </c>
      <c r="BA60" s="188">
        <f>'Council Tax Benefit'!BA23</f>
        <v>209.73186299999998</v>
      </c>
      <c r="BB60" s="188">
        <f>'Council Tax Benefit'!BB23</f>
        <v>205.84185399999987</v>
      </c>
      <c r="BC60" s="188">
        <f>'Council Tax Benefit'!BC23</f>
        <v>193.93417053751386</v>
      </c>
      <c r="BD60" s="188">
        <f>'Council Tax Benefit'!BD23</f>
        <v>183.09040199999998</v>
      </c>
      <c r="BE60" s="188">
        <f>'Council Tax Benefit'!BE23</f>
        <v>167.34613042003627</v>
      </c>
      <c r="BF60" s="188">
        <f>'Council Tax Benefit'!BF23</f>
        <v>160.82925848722746</v>
      </c>
      <c r="BG60" s="188">
        <f>'Council Tax Benefit'!BG23</f>
        <v>217.02985962485695</v>
      </c>
      <c r="BH60" s="188">
        <f>'Council Tax Benefit'!BH23</f>
        <v>189.16794511091098</v>
      </c>
      <c r="BI60" s="188">
        <f>'Council Tax Benefit'!BI23</f>
        <v>217.10782131333502</v>
      </c>
      <c r="BJ60" s="188">
        <f>'Council Tax Benefit'!BJ23</f>
        <v>264.73346821914066</v>
      </c>
      <c r="BK60" s="188">
        <f>'Council Tax Benefit'!BK23</f>
        <v>290.45553756796437</v>
      </c>
      <c r="BL60" s="277">
        <v>481.84204708940024</v>
      </c>
      <c r="BM60" s="188">
        <v>609.30652680191724</v>
      </c>
      <c r="BN60" s="188">
        <v>742.86444761627672</v>
      </c>
      <c r="BO60" s="188">
        <v>806.2930184608191</v>
      </c>
      <c r="BP60" s="188">
        <v>859.13568672745646</v>
      </c>
      <c r="BQ60" s="188">
        <v>0</v>
      </c>
      <c r="BR60" s="188">
        <v>0</v>
      </c>
      <c r="BS60" s="188">
        <v>0</v>
      </c>
      <c r="BT60" s="188">
        <v>0</v>
      </c>
      <c r="BU60" s="188">
        <v>0</v>
      </c>
      <c r="BV60" s="188">
        <v>0</v>
      </c>
      <c r="BW60" s="188">
        <v>0</v>
      </c>
      <c r="BX60" s="188">
        <v>0</v>
      </c>
      <c r="BY60" s="188">
        <v>0</v>
      </c>
      <c r="BZ60" s="188">
        <v>0</v>
      </c>
      <c r="CA60" s="188">
        <v>0</v>
      </c>
      <c r="CB60" s="188">
        <v>0</v>
      </c>
      <c r="CC60" s="188">
        <v>0</v>
      </c>
      <c r="CD60" s="188">
        <v>0</v>
      </c>
      <c r="CE60" s="188">
        <v>0</v>
      </c>
      <c r="CF60" s="188">
        <v>0</v>
      </c>
      <c r="CG60" s="188">
        <v>0</v>
      </c>
      <c r="CH60" s="189">
        <v>0</v>
      </c>
    </row>
    <row r="61" spans="1:86" ht="26.25" customHeight="1" x14ac:dyDescent="0.35">
      <c r="A61" s="190"/>
      <c r="B61" s="74" t="s">
        <v>564</v>
      </c>
      <c r="AH61" s="188">
        <v>189.0604099893182</v>
      </c>
      <c r="AI61" s="188">
        <v>217.24186395918002</v>
      </c>
      <c r="AJ61" s="188">
        <v>291.64676658977385</v>
      </c>
      <c r="AK61" s="188">
        <v>435.79447132057123</v>
      </c>
      <c r="AL61" s="188">
        <v>531.64070822038082</v>
      </c>
      <c r="AM61" s="188">
        <v>599.91337522552976</v>
      </c>
      <c r="AN61" s="188">
        <v>667.59777746960162</v>
      </c>
      <c r="AO61" s="188">
        <v>730.54411349699535</v>
      </c>
      <c r="AP61" s="188">
        <v>805.60849456809274</v>
      </c>
      <c r="AQ61" s="188">
        <v>838.18835992187337</v>
      </c>
      <c r="AR61" s="188">
        <v>760.26900000000001</v>
      </c>
      <c r="AS61" s="188">
        <v>936.29321192193368</v>
      </c>
      <c r="AT61" s="188">
        <v>1162.117</v>
      </c>
      <c r="AU61" s="188">
        <v>670.327</v>
      </c>
      <c r="AV61" s="188">
        <v>724.20100000000002</v>
      </c>
      <c r="AW61" s="188">
        <v>941.47799999999995</v>
      </c>
      <c r="AX61" s="188">
        <v>973.24916299999973</v>
      </c>
      <c r="AY61" s="188">
        <v>991.50290500000006</v>
      </c>
      <c r="AZ61" s="188">
        <v>1035.1050220000002</v>
      </c>
      <c r="BA61" s="188">
        <v>1079.5440269999999</v>
      </c>
      <c r="BB61" s="188">
        <v>1124.7226409999994</v>
      </c>
      <c r="BC61" s="188">
        <v>1163.735510948489</v>
      </c>
      <c r="BD61" s="188">
        <v>1229.3620240181656</v>
      </c>
      <c r="BE61" s="188">
        <v>1349.4457237699216</v>
      </c>
      <c r="BF61" s="188">
        <v>1430.8457317625675</v>
      </c>
      <c r="BG61" s="188">
        <v>1612.517104499429</v>
      </c>
      <c r="BH61" s="188">
        <v>1828.5273484448542</v>
      </c>
      <c r="BI61" s="188">
        <v>1843.2959341159444</v>
      </c>
      <c r="BJ61" s="188">
        <v>2003.9939900362206</v>
      </c>
      <c r="BK61" s="188">
        <v>2046.6136160962108</v>
      </c>
      <c r="BL61" s="188">
        <v>2162.8252108384918</v>
      </c>
      <c r="BM61" s="188">
        <v>2239.7459853678515</v>
      </c>
      <c r="BN61" s="188">
        <v>2273.0145576027198</v>
      </c>
      <c r="BO61" s="188">
        <v>2227.1295013956719</v>
      </c>
      <c r="BP61" s="188">
        <v>2136.5856605519407</v>
      </c>
      <c r="BQ61" s="188">
        <v>0</v>
      </c>
      <c r="BR61" s="188">
        <v>0</v>
      </c>
      <c r="BS61" s="188">
        <v>0</v>
      </c>
      <c r="BT61" s="188">
        <v>0</v>
      </c>
      <c r="BU61" s="188">
        <v>0</v>
      </c>
      <c r="BV61" s="188">
        <v>0</v>
      </c>
      <c r="BW61" s="188">
        <v>0</v>
      </c>
      <c r="BX61" s="188">
        <v>0</v>
      </c>
      <c r="BY61" s="188">
        <v>0</v>
      </c>
      <c r="BZ61" s="188">
        <v>0</v>
      </c>
      <c r="CA61" s="188">
        <v>0</v>
      </c>
      <c r="CB61" s="188">
        <v>0</v>
      </c>
      <c r="CC61" s="188">
        <v>0</v>
      </c>
      <c r="CD61" s="188">
        <v>0</v>
      </c>
      <c r="CE61" s="188">
        <v>0</v>
      </c>
      <c r="CF61" s="188">
        <v>0</v>
      </c>
      <c r="CG61" s="188">
        <v>0</v>
      </c>
      <c r="CH61" s="189">
        <v>0</v>
      </c>
    </row>
    <row r="62" spans="1:86" x14ac:dyDescent="0.35">
      <c r="A62" s="190"/>
      <c r="B62" s="74" t="s">
        <v>541</v>
      </c>
      <c r="AH62" s="188">
        <v>196.93959001068183</v>
      </c>
      <c r="AI62" s="188">
        <v>227.75813604082006</v>
      </c>
      <c r="AJ62" s="188">
        <v>307.35323341022615</v>
      </c>
      <c r="AK62" s="188">
        <v>454.80552867942873</v>
      </c>
      <c r="AL62" s="188">
        <v>551.35929177961918</v>
      </c>
      <c r="AM62" s="188">
        <v>618.08662477447024</v>
      </c>
      <c r="AN62" s="188">
        <v>686.40222253039815</v>
      </c>
      <c r="AO62" s="188">
        <v>748.45588650300476</v>
      </c>
      <c r="AP62" s="188">
        <v>829.39150543190704</v>
      </c>
      <c r="AQ62" s="188">
        <v>862.81164007812663</v>
      </c>
      <c r="AR62" s="188">
        <v>604.86500000000012</v>
      </c>
      <c r="AS62" s="188">
        <v>763.36878807806625</v>
      </c>
      <c r="AT62" s="188">
        <v>960.69299999999987</v>
      </c>
      <c r="AU62" s="188">
        <v>733.84</v>
      </c>
      <c r="AV62" s="188">
        <v>968.37500000000023</v>
      </c>
      <c r="AW62" s="188">
        <v>998.42199999999991</v>
      </c>
      <c r="AX62" s="188">
        <v>1103.9621309999998</v>
      </c>
      <c r="AY62" s="188">
        <v>1197.1680269999999</v>
      </c>
      <c r="AZ62" s="188">
        <v>1275.5067700000002</v>
      </c>
      <c r="BA62" s="188">
        <v>1315.1345980000001</v>
      </c>
      <c r="BB62" s="188">
        <v>1327.6819739999989</v>
      </c>
      <c r="BC62" s="188">
        <v>1347.1518148446023</v>
      </c>
      <c r="BD62" s="188">
        <v>1345.1564549999996</v>
      </c>
      <c r="BE62" s="188">
        <v>1336.3771304102056</v>
      </c>
      <c r="BF62" s="188">
        <v>1403.0935666124119</v>
      </c>
      <c r="BG62" s="188">
        <v>1613.6138907605705</v>
      </c>
      <c r="BH62" s="188">
        <v>1728.4576144734931</v>
      </c>
      <c r="BI62" s="188">
        <v>1930.7936408840555</v>
      </c>
      <c r="BJ62" s="188">
        <v>1937.0327149637794</v>
      </c>
      <c r="BK62" s="188">
        <v>1980.0739629037898</v>
      </c>
      <c r="BL62" s="188">
        <v>2071.6184511615079</v>
      </c>
      <c r="BM62" s="188">
        <v>2457.9322396321481</v>
      </c>
      <c r="BN62" s="188">
        <v>2651.7587673972803</v>
      </c>
      <c r="BO62" s="188">
        <v>2691.2493936043297</v>
      </c>
      <c r="BP62" s="188">
        <v>2775.3624294480583</v>
      </c>
      <c r="BQ62" s="188">
        <v>0</v>
      </c>
      <c r="BR62" s="188">
        <v>0</v>
      </c>
      <c r="BS62" s="188">
        <v>0</v>
      </c>
      <c r="BT62" s="188">
        <v>0</v>
      </c>
      <c r="BU62" s="188">
        <v>0</v>
      </c>
      <c r="BV62" s="188">
        <v>0</v>
      </c>
      <c r="BW62" s="188">
        <v>0</v>
      </c>
      <c r="BX62" s="188">
        <v>0</v>
      </c>
      <c r="BY62" s="188">
        <v>0</v>
      </c>
      <c r="BZ62" s="188">
        <v>0</v>
      </c>
      <c r="CA62" s="188">
        <v>0</v>
      </c>
      <c r="CB62" s="188">
        <v>0</v>
      </c>
      <c r="CC62" s="188">
        <v>0</v>
      </c>
      <c r="CD62" s="188">
        <v>0</v>
      </c>
      <c r="CE62" s="188">
        <v>0</v>
      </c>
      <c r="CF62" s="188">
        <v>0</v>
      </c>
      <c r="CG62" s="188">
        <v>0</v>
      </c>
      <c r="CH62" s="189">
        <v>0</v>
      </c>
    </row>
    <row r="63" spans="1:86" s="123" customFormat="1" x14ac:dyDescent="0.35">
      <c r="A63" s="199"/>
      <c r="B63" s="79" t="s">
        <v>273</v>
      </c>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56">
        <f>AH62+AH56</f>
        <v>386</v>
      </c>
      <c r="AI63" s="56">
        <f t="shared" ref="AI63:BK63" si="13">AI62+AI56</f>
        <v>445.00000000000011</v>
      </c>
      <c r="AJ63" s="56">
        <f t="shared" si="13"/>
        <v>599</v>
      </c>
      <c r="AK63" s="56">
        <f t="shared" si="13"/>
        <v>890.59999999999991</v>
      </c>
      <c r="AL63" s="56">
        <f t="shared" si="13"/>
        <v>1083</v>
      </c>
      <c r="AM63" s="56">
        <f t="shared" si="13"/>
        <v>1218</v>
      </c>
      <c r="AN63" s="56">
        <f t="shared" si="13"/>
        <v>1353.9999999999998</v>
      </c>
      <c r="AO63" s="56">
        <f t="shared" si="13"/>
        <v>1479</v>
      </c>
      <c r="AP63" s="56">
        <f t="shared" si="13"/>
        <v>1634.9999999999998</v>
      </c>
      <c r="AQ63" s="56">
        <f t="shared" si="13"/>
        <v>1701</v>
      </c>
      <c r="AR63" s="56">
        <f t="shared" si="13"/>
        <v>1365.134</v>
      </c>
      <c r="AS63" s="56">
        <f t="shared" si="13"/>
        <v>1699.6619999999998</v>
      </c>
      <c r="AT63" s="56">
        <f t="shared" si="13"/>
        <v>2122.81</v>
      </c>
      <c r="AU63" s="56">
        <f t="shared" si="13"/>
        <v>1404.1669999999999</v>
      </c>
      <c r="AV63" s="56">
        <f t="shared" si="13"/>
        <v>1692.5760000000002</v>
      </c>
      <c r="AW63" s="56">
        <f t="shared" si="13"/>
        <v>1939.8999999999999</v>
      </c>
      <c r="AX63" s="56">
        <f t="shared" si="13"/>
        <v>2077.2112939999997</v>
      </c>
      <c r="AY63" s="56">
        <f t="shared" si="13"/>
        <v>2188.670932</v>
      </c>
      <c r="AZ63" s="56">
        <f t="shared" si="13"/>
        <v>2310.6117920000006</v>
      </c>
      <c r="BA63" s="56">
        <f t="shared" si="13"/>
        <v>2394.678625</v>
      </c>
      <c r="BB63" s="56">
        <f t="shared" si="13"/>
        <v>2452.4046149999986</v>
      </c>
      <c r="BC63" s="56">
        <f t="shared" si="13"/>
        <v>2510.8873257930913</v>
      </c>
      <c r="BD63" s="56">
        <f t="shared" si="13"/>
        <v>2574.5184790181652</v>
      </c>
      <c r="BE63" s="56">
        <f t="shared" si="13"/>
        <v>2685.8228541801273</v>
      </c>
      <c r="BF63" s="56">
        <f t="shared" si="13"/>
        <v>2833.9392983749794</v>
      </c>
      <c r="BG63" s="56">
        <f t="shared" si="13"/>
        <v>3226.1309952599995</v>
      </c>
      <c r="BH63" s="56">
        <f t="shared" si="13"/>
        <v>3556.9849629183473</v>
      </c>
      <c r="BI63" s="56">
        <f t="shared" si="13"/>
        <v>3774.089575</v>
      </c>
      <c r="BJ63" s="56">
        <f t="shared" si="13"/>
        <v>3941.0267050000002</v>
      </c>
      <c r="BK63" s="56">
        <f t="shared" si="13"/>
        <v>4026.6875790000004</v>
      </c>
      <c r="BL63" s="56">
        <f t="shared" ref="BL63:CH63" si="14">BL62+BL61</f>
        <v>4234.4436619999997</v>
      </c>
      <c r="BM63" s="56">
        <f t="shared" si="14"/>
        <v>4697.6782249999997</v>
      </c>
      <c r="BN63" s="56">
        <f t="shared" si="14"/>
        <v>4924.7733250000001</v>
      </c>
      <c r="BO63" s="56">
        <f t="shared" si="14"/>
        <v>4918.3788950000016</v>
      </c>
      <c r="BP63" s="56">
        <f t="shared" si="14"/>
        <v>4911.948089999999</v>
      </c>
      <c r="BQ63" s="56">
        <f t="shared" si="14"/>
        <v>0</v>
      </c>
      <c r="BR63" s="56">
        <f t="shared" si="14"/>
        <v>0</v>
      </c>
      <c r="BS63" s="56">
        <f t="shared" si="14"/>
        <v>0</v>
      </c>
      <c r="BT63" s="56">
        <f t="shared" si="14"/>
        <v>0</v>
      </c>
      <c r="BU63" s="56">
        <f t="shared" si="14"/>
        <v>0</v>
      </c>
      <c r="BV63" s="56">
        <f t="shared" si="14"/>
        <v>0</v>
      </c>
      <c r="BW63" s="56">
        <f t="shared" si="14"/>
        <v>0</v>
      </c>
      <c r="BX63" s="56">
        <f t="shared" si="14"/>
        <v>0</v>
      </c>
      <c r="BY63" s="56">
        <f t="shared" si="14"/>
        <v>0</v>
      </c>
      <c r="BZ63" s="56">
        <f t="shared" si="14"/>
        <v>0</v>
      </c>
      <c r="CA63" s="56">
        <f t="shared" si="14"/>
        <v>0</v>
      </c>
      <c r="CB63" s="56">
        <f t="shared" si="14"/>
        <v>0</v>
      </c>
      <c r="CC63" s="56">
        <f t="shared" si="14"/>
        <v>0</v>
      </c>
      <c r="CD63" s="56">
        <f t="shared" si="14"/>
        <v>0</v>
      </c>
      <c r="CE63" s="56">
        <f t="shared" si="14"/>
        <v>0</v>
      </c>
      <c r="CF63" s="56">
        <f t="shared" si="14"/>
        <v>0</v>
      </c>
      <c r="CG63" s="56">
        <f t="shared" si="14"/>
        <v>0</v>
      </c>
      <c r="CH63" s="57">
        <f t="shared" si="14"/>
        <v>0</v>
      </c>
    </row>
    <row r="64" spans="1:86" ht="26.25" customHeight="1" x14ac:dyDescent="0.35">
      <c r="A64" s="190"/>
      <c r="B64" s="79" t="s">
        <v>503</v>
      </c>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9"/>
    </row>
    <row r="65" spans="1:86" x14ac:dyDescent="0.35">
      <c r="A65" s="190"/>
      <c r="B65" s="72" t="s">
        <v>383</v>
      </c>
      <c r="AH65" s="188">
        <f t="shared" ref="AH65:BX65" si="15">SUM(AH66:AH67)</f>
        <v>0</v>
      </c>
      <c r="AI65" s="188">
        <f t="shared" si="15"/>
        <v>0</v>
      </c>
      <c r="AJ65" s="188">
        <f t="shared" si="15"/>
        <v>0</v>
      </c>
      <c r="AK65" s="188">
        <f t="shared" si="15"/>
        <v>0</v>
      </c>
      <c r="AL65" s="188">
        <f t="shared" si="15"/>
        <v>0</v>
      </c>
      <c r="AM65" s="188">
        <f t="shared" si="15"/>
        <v>0</v>
      </c>
      <c r="AN65" s="188">
        <f t="shared" si="15"/>
        <v>0</v>
      </c>
      <c r="AO65" s="188">
        <f t="shared" si="15"/>
        <v>0</v>
      </c>
      <c r="AP65" s="188">
        <f t="shared" si="15"/>
        <v>0</v>
      </c>
      <c r="AQ65" s="188">
        <f t="shared" si="15"/>
        <v>0</v>
      </c>
      <c r="AR65" s="188">
        <f t="shared" si="15"/>
        <v>0</v>
      </c>
      <c r="AS65" s="188">
        <f t="shared" si="15"/>
        <v>0</v>
      </c>
      <c r="AT65" s="188">
        <f t="shared" si="15"/>
        <v>0</v>
      </c>
      <c r="AU65" s="188">
        <f t="shared" si="15"/>
        <v>0</v>
      </c>
      <c r="AV65" s="188">
        <f t="shared" si="15"/>
        <v>0</v>
      </c>
      <c r="AW65" s="188">
        <f t="shared" si="15"/>
        <v>0</v>
      </c>
      <c r="AX65" s="188">
        <f t="shared" si="15"/>
        <v>0</v>
      </c>
      <c r="AY65" s="188">
        <f t="shared" si="15"/>
        <v>0</v>
      </c>
      <c r="AZ65" s="188">
        <f t="shared" si="15"/>
        <v>0</v>
      </c>
      <c r="BA65" s="188">
        <f t="shared" si="15"/>
        <v>0</v>
      </c>
      <c r="BB65" s="188">
        <f t="shared" si="15"/>
        <v>0</v>
      </c>
      <c r="BC65" s="188">
        <f t="shared" si="15"/>
        <v>0</v>
      </c>
      <c r="BD65" s="188">
        <f t="shared" si="15"/>
        <v>0</v>
      </c>
      <c r="BE65" s="188">
        <f t="shared" si="15"/>
        <v>0</v>
      </c>
      <c r="BF65" s="188">
        <f t="shared" si="15"/>
        <v>0</v>
      </c>
      <c r="BG65" s="188">
        <f t="shared" si="15"/>
        <v>0</v>
      </c>
      <c r="BH65" s="188">
        <f t="shared" si="15"/>
        <v>0</v>
      </c>
      <c r="BI65" s="188">
        <f t="shared" si="15"/>
        <v>0</v>
      </c>
      <c r="BJ65" s="188">
        <f t="shared" si="15"/>
        <v>3.4359999999999999</v>
      </c>
      <c r="BK65" s="188">
        <f t="shared" si="15"/>
        <v>3.99</v>
      </c>
      <c r="BL65" s="188">
        <f t="shared" si="15"/>
        <v>211.09399999999999</v>
      </c>
      <c r="BM65" s="188">
        <f t="shared" si="15"/>
        <v>298.26100000000002</v>
      </c>
      <c r="BN65" s="188">
        <f t="shared" si="15"/>
        <v>435.41003044000001</v>
      </c>
      <c r="BO65" s="188">
        <f t="shared" si="15"/>
        <v>128.72999999999999</v>
      </c>
      <c r="BP65" s="188">
        <f t="shared" si="15"/>
        <v>141.73699999999999</v>
      </c>
      <c r="BQ65" s="188">
        <f t="shared" si="15"/>
        <v>8.4069999999999965</v>
      </c>
      <c r="BR65" s="188">
        <f t="shared" si="15"/>
        <v>11.036000000000001</v>
      </c>
      <c r="BS65" s="188">
        <f t="shared" si="15"/>
        <v>3.7847469900000021</v>
      </c>
      <c r="BT65" s="188">
        <f t="shared" si="15"/>
        <v>3.1778794199999973</v>
      </c>
      <c r="BU65" s="188">
        <f t="shared" si="15"/>
        <v>114.2644971</v>
      </c>
      <c r="BV65" s="188">
        <f t="shared" si="15"/>
        <v>26.955252089999995</v>
      </c>
      <c r="BW65" s="188">
        <f t="shared" si="15"/>
        <v>0.22715072999999997</v>
      </c>
      <c r="BX65" s="188">
        <f t="shared" si="15"/>
        <v>98.749115619999998</v>
      </c>
      <c r="BY65" s="188">
        <f t="shared" ref="BY65:CH65" si="16">SUM(BY66:BY67)</f>
        <v>0.41659831000000003</v>
      </c>
      <c r="BZ65" s="188">
        <f t="shared" si="16"/>
        <v>139.73607610000002</v>
      </c>
      <c r="CA65" s="188">
        <f t="shared" si="16"/>
        <v>29.95516714</v>
      </c>
      <c r="CB65" s="188">
        <f t="shared" si="16"/>
        <v>36.063532970000004</v>
      </c>
      <c r="CC65" s="188">
        <f t="shared" si="16"/>
        <v>39.442317081482088</v>
      </c>
      <c r="CD65" s="188">
        <f t="shared" si="16"/>
        <v>39.382317081482086</v>
      </c>
      <c r="CE65" s="188">
        <f t="shared" si="16"/>
        <v>39.382317081482086</v>
      </c>
      <c r="CF65" s="188">
        <f t="shared" si="16"/>
        <v>39.382317081482086</v>
      </c>
      <c r="CG65" s="188">
        <f t="shared" si="16"/>
        <v>39.382317081482086</v>
      </c>
      <c r="CH65" s="189">
        <f t="shared" si="16"/>
        <v>39.382317081482086</v>
      </c>
    </row>
    <row r="66" spans="1:86" x14ac:dyDescent="0.35">
      <c r="A66" s="190"/>
      <c r="B66" s="236" t="s">
        <v>565</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0</v>
      </c>
      <c r="BG66" s="188">
        <v>0</v>
      </c>
      <c r="BH66" s="188">
        <v>0</v>
      </c>
      <c r="BI66" s="188">
        <v>0</v>
      </c>
      <c r="BJ66" s="188">
        <v>2.3854757613040265</v>
      </c>
      <c r="BK66" s="188">
        <v>2.7799798323037712</v>
      </c>
      <c r="BL66" s="188">
        <v>145.43650100833483</v>
      </c>
      <c r="BM66" s="188">
        <v>193.92315446943357</v>
      </c>
      <c r="BN66" s="188">
        <v>266.81067065860327</v>
      </c>
      <c r="BO66" s="188">
        <v>77.89376230618096</v>
      </c>
      <c r="BP66" s="188">
        <v>83.761185046642368</v>
      </c>
      <c r="BQ66" s="188">
        <v>4.8547000187328013</v>
      </c>
      <c r="BR66" s="188">
        <v>6.144183842691306</v>
      </c>
      <c r="BS66" s="188">
        <v>1.8738021637673685</v>
      </c>
      <c r="BT66" s="188">
        <v>1.5587465546696961</v>
      </c>
      <c r="BU66" s="188">
        <v>54.094519769972067</v>
      </c>
      <c r="BV66" s="188">
        <v>20.090436254533998</v>
      </c>
      <c r="BW66" s="188">
        <v>9.7350312857142157E-2</v>
      </c>
      <c r="BX66" s="188">
        <v>34.689154872365421</v>
      </c>
      <c r="BY66" s="188">
        <v>0.15308124959298289</v>
      </c>
      <c r="BZ66" s="188">
        <v>45.364040657723173</v>
      </c>
      <c r="CA66" s="188">
        <v>9.1608095916241457</v>
      </c>
      <c r="CB66" s="188">
        <v>9.8888322545711329</v>
      </c>
      <c r="CC66" s="188">
        <v>12.806171595548522</v>
      </c>
      <c r="CD66" s="188">
        <v>12.786690734570055</v>
      </c>
      <c r="CE66" s="188">
        <v>12.786690734570055</v>
      </c>
      <c r="CF66" s="188">
        <v>12.786690734570055</v>
      </c>
      <c r="CG66" s="188">
        <v>12.786690734570056</v>
      </c>
      <c r="CH66" s="189">
        <v>12.786690734570056</v>
      </c>
    </row>
    <row r="67" spans="1:86" x14ac:dyDescent="0.35">
      <c r="A67" s="190"/>
      <c r="B67" s="236" t="s">
        <v>566</v>
      </c>
      <c r="AH67" s="188">
        <v>0</v>
      </c>
      <c r="AI67" s="188">
        <v>0</v>
      </c>
      <c r="AJ67" s="188">
        <v>0</v>
      </c>
      <c r="AK67" s="188">
        <v>0</v>
      </c>
      <c r="AL67" s="188">
        <v>0</v>
      </c>
      <c r="AM67" s="188">
        <v>0</v>
      </c>
      <c r="AN67" s="188">
        <v>0</v>
      </c>
      <c r="AO67" s="188">
        <v>0</v>
      </c>
      <c r="AP67" s="188">
        <v>0</v>
      </c>
      <c r="AQ67" s="188">
        <v>0</v>
      </c>
      <c r="AR67" s="188">
        <v>0</v>
      </c>
      <c r="AS67" s="188">
        <v>0</v>
      </c>
      <c r="AT67" s="188">
        <v>0</v>
      </c>
      <c r="AU67" s="188">
        <v>0</v>
      </c>
      <c r="AV67" s="188">
        <v>0</v>
      </c>
      <c r="AW67" s="188">
        <v>0</v>
      </c>
      <c r="AX67" s="188">
        <v>0</v>
      </c>
      <c r="AY67" s="188">
        <v>0</v>
      </c>
      <c r="AZ67" s="188">
        <v>0</v>
      </c>
      <c r="BA67" s="188">
        <v>0</v>
      </c>
      <c r="BB67" s="188">
        <v>0</v>
      </c>
      <c r="BC67" s="188">
        <v>0</v>
      </c>
      <c r="BD67" s="188">
        <v>0</v>
      </c>
      <c r="BE67" s="188">
        <v>0</v>
      </c>
      <c r="BF67" s="188">
        <v>0</v>
      </c>
      <c r="BG67" s="188">
        <v>0</v>
      </c>
      <c r="BH67" s="188">
        <v>0</v>
      </c>
      <c r="BI67" s="188">
        <v>0</v>
      </c>
      <c r="BJ67" s="188">
        <v>1.0505242386959734</v>
      </c>
      <c r="BK67" s="188">
        <v>1.210020167696229</v>
      </c>
      <c r="BL67" s="188">
        <v>65.657498991665165</v>
      </c>
      <c r="BM67" s="188">
        <v>104.33784553056645</v>
      </c>
      <c r="BN67" s="188">
        <v>168.59935978139674</v>
      </c>
      <c r="BO67" s="188">
        <v>50.836237693819029</v>
      </c>
      <c r="BP67" s="188">
        <v>57.975814953357627</v>
      </c>
      <c r="BQ67" s="188">
        <v>3.5522999812671952</v>
      </c>
      <c r="BR67" s="188">
        <v>4.8918161573086953</v>
      </c>
      <c r="BS67" s="188">
        <v>1.9109448262326334</v>
      </c>
      <c r="BT67" s="188">
        <v>1.6191328653303012</v>
      </c>
      <c r="BU67" s="188">
        <v>60.169977330027926</v>
      </c>
      <c r="BV67" s="188">
        <v>6.8648158354659987</v>
      </c>
      <c r="BW67" s="188">
        <v>0.12980041714285781</v>
      </c>
      <c r="BX67" s="188">
        <v>64.059960747634577</v>
      </c>
      <c r="BY67" s="188">
        <v>0.26351706040701717</v>
      </c>
      <c r="BZ67" s="188">
        <v>94.372035442276854</v>
      </c>
      <c r="CA67" s="188">
        <v>20.794357548375853</v>
      </c>
      <c r="CB67" s="188">
        <v>26.174700715428873</v>
      </c>
      <c r="CC67" s="188">
        <v>26.636145485933564</v>
      </c>
      <c r="CD67" s="188">
        <v>26.595626346912027</v>
      </c>
      <c r="CE67" s="188">
        <v>26.595626346912027</v>
      </c>
      <c r="CF67" s="188">
        <v>26.595626346912027</v>
      </c>
      <c r="CG67" s="188">
        <v>26.595626346912031</v>
      </c>
      <c r="CH67" s="189">
        <v>26.595626346912027</v>
      </c>
    </row>
    <row r="68" spans="1:86" x14ac:dyDescent="0.35">
      <c r="A68" s="190"/>
      <c r="B68" s="72" t="s">
        <v>389</v>
      </c>
      <c r="AH68" s="188">
        <v>0</v>
      </c>
      <c r="AI68" s="188">
        <v>0</v>
      </c>
      <c r="AJ68" s="188">
        <v>0</v>
      </c>
      <c r="AK68" s="188">
        <v>0</v>
      </c>
      <c r="AL68" s="188">
        <v>0</v>
      </c>
      <c r="AM68" s="188">
        <v>0</v>
      </c>
      <c r="AN68" s="188">
        <v>0</v>
      </c>
      <c r="AO68" s="188">
        <v>0</v>
      </c>
      <c r="AP68" s="188">
        <v>0</v>
      </c>
      <c r="AQ68" s="188">
        <v>0</v>
      </c>
      <c r="AR68" s="188">
        <v>0</v>
      </c>
      <c r="AS68" s="188">
        <v>0</v>
      </c>
      <c r="AT68" s="188">
        <v>0</v>
      </c>
      <c r="AU68" s="188">
        <v>0</v>
      </c>
      <c r="AV68" s="188">
        <v>0</v>
      </c>
      <c r="AW68" s="188">
        <v>0</v>
      </c>
      <c r="AX68" s="188">
        <v>0</v>
      </c>
      <c r="AY68" s="188">
        <v>0</v>
      </c>
      <c r="AZ68" s="188">
        <v>0</v>
      </c>
      <c r="BA68" s="188">
        <v>0</v>
      </c>
      <c r="BB68" s="188">
        <v>0</v>
      </c>
      <c r="BC68" s="188">
        <v>0</v>
      </c>
      <c r="BD68" s="188">
        <v>0</v>
      </c>
      <c r="BE68" s="188">
        <v>6.8540000000000001</v>
      </c>
      <c r="BF68" s="188">
        <v>13.107519600000002</v>
      </c>
      <c r="BG68" s="188">
        <v>14.986460219999998</v>
      </c>
      <c r="BH68" s="188">
        <v>16.622024122071426</v>
      </c>
      <c r="BI68" s="188">
        <v>17.693564299999998</v>
      </c>
      <c r="BJ68" s="188">
        <v>19.498030839999998</v>
      </c>
      <c r="BK68" s="188">
        <v>20.507303</v>
      </c>
      <c r="BL68" s="188">
        <v>21.180479929999997</v>
      </c>
      <c r="BM68" s="188">
        <v>21.798681950000002</v>
      </c>
      <c r="BN68" s="188">
        <v>21.362664119999998</v>
      </c>
      <c r="BO68" s="188">
        <v>22.339751259999996</v>
      </c>
      <c r="BP68" s="188">
        <v>56.572572000000001</v>
      </c>
      <c r="BQ68" s="188">
        <v>176.393889</v>
      </c>
      <c r="BR68" s="188">
        <v>199.015096</v>
      </c>
      <c r="BS68" s="188">
        <v>161.313669</v>
      </c>
      <c r="BT68" s="188">
        <v>183.056162</v>
      </c>
      <c r="BU68" s="188">
        <v>163.743438</v>
      </c>
      <c r="BV68" s="188">
        <v>151.43220199999999</v>
      </c>
      <c r="BW68" s="188">
        <v>132.03679</v>
      </c>
      <c r="BX68" s="188">
        <v>171.42592473000013</v>
      </c>
      <c r="BY68" s="188">
        <v>141.53542577000002</v>
      </c>
      <c r="BZ68" s="188">
        <v>111.21140532000005</v>
      </c>
      <c r="CA68" s="188">
        <v>112.275954</v>
      </c>
      <c r="CB68" s="188">
        <v>105.971856</v>
      </c>
      <c r="CC68" s="188">
        <v>0</v>
      </c>
      <c r="CD68" s="188">
        <v>0</v>
      </c>
      <c r="CE68" s="188">
        <v>0</v>
      </c>
      <c r="CF68" s="188">
        <v>0</v>
      </c>
      <c r="CG68" s="188">
        <v>0</v>
      </c>
      <c r="CH68" s="189">
        <v>0</v>
      </c>
    </row>
    <row r="69" spans="1:86" x14ac:dyDescent="0.35">
      <c r="A69" s="190"/>
      <c r="B69" s="72" t="s">
        <v>395</v>
      </c>
      <c r="AH69" s="188">
        <f t="shared" ref="AH69:CH69" si="17">SUM(AH70:AH71)</f>
        <v>0</v>
      </c>
      <c r="AI69" s="188">
        <f t="shared" si="17"/>
        <v>0</v>
      </c>
      <c r="AJ69" s="188">
        <f t="shared" si="17"/>
        <v>0</v>
      </c>
      <c r="AK69" s="188">
        <f t="shared" si="17"/>
        <v>0</v>
      </c>
      <c r="AL69" s="188">
        <f t="shared" si="17"/>
        <v>0</v>
      </c>
      <c r="AM69" s="188">
        <f t="shared" si="17"/>
        <v>0</v>
      </c>
      <c r="AN69" s="188">
        <f t="shared" si="17"/>
        <v>0</v>
      </c>
      <c r="AO69" s="188">
        <f t="shared" si="17"/>
        <v>0</v>
      </c>
      <c r="AP69" s="188">
        <f t="shared" si="17"/>
        <v>0</v>
      </c>
      <c r="AQ69" s="188">
        <f t="shared" si="17"/>
        <v>0</v>
      </c>
      <c r="AR69" s="188">
        <f t="shared" si="17"/>
        <v>0</v>
      </c>
      <c r="AS69" s="188">
        <f t="shared" si="17"/>
        <v>0</v>
      </c>
      <c r="AT69" s="188">
        <f t="shared" si="17"/>
        <v>0</v>
      </c>
      <c r="AU69" s="188">
        <f t="shared" si="17"/>
        <v>0</v>
      </c>
      <c r="AV69" s="188">
        <f t="shared" si="17"/>
        <v>0</v>
      </c>
      <c r="AW69" s="188">
        <f t="shared" si="17"/>
        <v>0</v>
      </c>
      <c r="AX69" s="188">
        <f t="shared" si="17"/>
        <v>0</v>
      </c>
      <c r="AY69" s="188">
        <f t="shared" si="17"/>
        <v>0</v>
      </c>
      <c r="AZ69" s="188">
        <f t="shared" si="17"/>
        <v>0</v>
      </c>
      <c r="BA69" s="188">
        <f t="shared" si="17"/>
        <v>0</v>
      </c>
      <c r="BB69" s="188">
        <f t="shared" si="17"/>
        <v>0</v>
      </c>
      <c r="BC69" s="188">
        <f t="shared" si="17"/>
        <v>0</v>
      </c>
      <c r="BD69" s="188">
        <f t="shared" si="17"/>
        <v>0</v>
      </c>
      <c r="BE69" s="188">
        <f t="shared" si="17"/>
        <v>0</v>
      </c>
      <c r="BF69" s="188">
        <f t="shared" si="17"/>
        <v>0</v>
      </c>
      <c r="BG69" s="188">
        <f t="shared" si="17"/>
        <v>0</v>
      </c>
      <c r="BH69" s="188">
        <f t="shared" si="17"/>
        <v>0</v>
      </c>
      <c r="BI69" s="188">
        <f t="shared" si="17"/>
        <v>0</v>
      </c>
      <c r="BJ69" s="188">
        <f t="shared" si="17"/>
        <v>46.637999999999998</v>
      </c>
      <c r="BK69" s="188">
        <f t="shared" si="17"/>
        <v>46.658999999999999</v>
      </c>
      <c r="BL69" s="188">
        <f t="shared" si="17"/>
        <v>50.039000000000001</v>
      </c>
      <c r="BM69" s="188">
        <f t="shared" si="17"/>
        <v>47.561</v>
      </c>
      <c r="BN69" s="188">
        <f t="shared" si="17"/>
        <v>44.601999999999997</v>
      </c>
      <c r="BO69" s="188">
        <f t="shared" si="17"/>
        <v>46.558457389804701</v>
      </c>
      <c r="BP69" s="188">
        <f t="shared" si="17"/>
        <v>43.945999999999998</v>
      </c>
      <c r="BQ69" s="188">
        <f t="shared" si="17"/>
        <v>44.098999999999997</v>
      </c>
      <c r="BR69" s="188">
        <f t="shared" si="17"/>
        <v>44.164999999999999</v>
      </c>
      <c r="BS69" s="188">
        <f t="shared" si="17"/>
        <v>39.841999999999999</v>
      </c>
      <c r="BT69" s="188">
        <f t="shared" si="17"/>
        <v>38.499000000000002</v>
      </c>
      <c r="BU69" s="188">
        <f t="shared" si="17"/>
        <v>36.994</v>
      </c>
      <c r="BV69" s="188">
        <f t="shared" si="17"/>
        <v>44.322000000000003</v>
      </c>
      <c r="BW69" s="188">
        <f t="shared" si="17"/>
        <v>33.988000000000049</v>
      </c>
      <c r="BX69" s="188">
        <f t="shared" si="17"/>
        <v>62.020754029999999</v>
      </c>
      <c r="BY69" s="188">
        <f t="shared" si="17"/>
        <v>48.520351089999991</v>
      </c>
      <c r="BZ69" s="188">
        <f t="shared" si="17"/>
        <v>45.593648689999988</v>
      </c>
      <c r="CA69" s="188">
        <f t="shared" si="17"/>
        <v>51.232449919999972</v>
      </c>
      <c r="CB69" s="188">
        <f t="shared" si="17"/>
        <v>49.05164735999999</v>
      </c>
      <c r="CC69" s="188">
        <f t="shared" si="17"/>
        <v>47.57961954863918</v>
      </c>
      <c r="CD69" s="188">
        <f t="shared" si="17"/>
        <v>48.946307207278991</v>
      </c>
      <c r="CE69" s="188">
        <f t="shared" si="17"/>
        <v>50.487873232616366</v>
      </c>
      <c r="CF69" s="188">
        <f t="shared" si="17"/>
        <v>52.203309018698945</v>
      </c>
      <c r="CG69" s="188">
        <f t="shared" si="17"/>
        <v>54.020050739768884</v>
      </c>
      <c r="CH69" s="189">
        <f t="shared" si="17"/>
        <v>55.92693749854844</v>
      </c>
    </row>
    <row r="70" spans="1:86" x14ac:dyDescent="0.35">
      <c r="A70" s="190"/>
      <c r="B70" s="236" t="s">
        <v>565</v>
      </c>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0</v>
      </c>
      <c r="BG70" s="188">
        <v>0</v>
      </c>
      <c r="BH70" s="188">
        <v>0</v>
      </c>
      <c r="BI70" s="188">
        <v>0</v>
      </c>
      <c r="BJ70" s="188">
        <v>22.992533999999999</v>
      </c>
      <c r="BK70" s="188">
        <v>22.396319999999999</v>
      </c>
      <c r="BL70" s="188">
        <v>23.618407999999999</v>
      </c>
      <c r="BM70" s="188">
        <v>22.115864999999999</v>
      </c>
      <c r="BN70" s="188">
        <v>20.338511999999998</v>
      </c>
      <c r="BO70" s="188">
        <v>21.323773484530555</v>
      </c>
      <c r="BP70" s="188">
        <v>18.545211999999999</v>
      </c>
      <c r="BQ70" s="188">
        <v>17.904194</v>
      </c>
      <c r="BR70" s="188">
        <v>16.738534999999999</v>
      </c>
      <c r="BS70" s="188">
        <v>14.297962929999997</v>
      </c>
      <c r="BT70" s="188">
        <v>13.080097299999998</v>
      </c>
      <c r="BU70" s="188">
        <v>11.470037099999999</v>
      </c>
      <c r="BV70" s="188">
        <v>12.475959119999999</v>
      </c>
      <c r="BW70" s="188">
        <v>9.6425249466657501</v>
      </c>
      <c r="BX70" s="188">
        <v>14.784030843881901</v>
      </c>
      <c r="BY70" s="188">
        <v>11.508783845661497</v>
      </c>
      <c r="BZ70" s="188">
        <v>10.511676351413499</v>
      </c>
      <c r="CA70" s="188">
        <v>12.003562172386637</v>
      </c>
      <c r="CB70" s="188">
        <v>9.0199100849297533</v>
      </c>
      <c r="CC70" s="188">
        <v>10.538033691938979</v>
      </c>
      <c r="CD70" s="188">
        <v>10.840730534194739</v>
      </c>
      <c r="CE70" s="188">
        <v>11.182159803017431</v>
      </c>
      <c r="CF70" s="188">
        <v>11.562098110250345</v>
      </c>
      <c r="CG70" s="188">
        <v>11.964473867934052</v>
      </c>
      <c r="CH70" s="189">
        <v>12.386815137186719</v>
      </c>
    </row>
    <row r="71" spans="1:86" x14ac:dyDescent="0.35">
      <c r="A71" s="190"/>
      <c r="B71" s="236" t="s">
        <v>566</v>
      </c>
      <c r="AH71" s="188">
        <v>0</v>
      </c>
      <c r="AI71" s="188">
        <v>0</v>
      </c>
      <c r="AJ71" s="188">
        <v>0</v>
      </c>
      <c r="AK71" s="188">
        <v>0</v>
      </c>
      <c r="AL71" s="188">
        <v>0</v>
      </c>
      <c r="AM71" s="188">
        <v>0</v>
      </c>
      <c r="AN71" s="188">
        <v>0</v>
      </c>
      <c r="AO71" s="188">
        <v>0</v>
      </c>
      <c r="AP71" s="188">
        <v>0</v>
      </c>
      <c r="AQ71" s="188">
        <v>0</v>
      </c>
      <c r="AR71" s="188">
        <v>0</v>
      </c>
      <c r="AS71" s="188">
        <v>0</v>
      </c>
      <c r="AT71" s="188">
        <v>0</v>
      </c>
      <c r="AU71" s="188">
        <v>0</v>
      </c>
      <c r="AV71" s="188">
        <v>0</v>
      </c>
      <c r="AW71" s="188">
        <v>0</v>
      </c>
      <c r="AX71" s="188">
        <v>0</v>
      </c>
      <c r="AY71" s="188">
        <v>0</v>
      </c>
      <c r="AZ71" s="188">
        <v>0</v>
      </c>
      <c r="BA71" s="188">
        <v>0</v>
      </c>
      <c r="BB71" s="188">
        <v>0</v>
      </c>
      <c r="BC71" s="188">
        <v>0</v>
      </c>
      <c r="BD71" s="188">
        <v>0</v>
      </c>
      <c r="BE71" s="188">
        <v>0</v>
      </c>
      <c r="BF71" s="188">
        <v>0</v>
      </c>
      <c r="BG71" s="188">
        <v>0</v>
      </c>
      <c r="BH71" s="188">
        <v>0</v>
      </c>
      <c r="BI71" s="188">
        <v>0</v>
      </c>
      <c r="BJ71" s="188">
        <v>23.645465999999999</v>
      </c>
      <c r="BK71" s="188">
        <v>24.26268</v>
      </c>
      <c r="BL71" s="188">
        <v>26.420592000000003</v>
      </c>
      <c r="BM71" s="188">
        <v>25.445135000000001</v>
      </c>
      <c r="BN71" s="188">
        <v>24.263487999999999</v>
      </c>
      <c r="BO71" s="188">
        <v>25.234683905274146</v>
      </c>
      <c r="BP71" s="188">
        <v>25.400787999999999</v>
      </c>
      <c r="BQ71" s="188">
        <v>26.194805999999996</v>
      </c>
      <c r="BR71" s="188">
        <v>27.426465</v>
      </c>
      <c r="BS71" s="188">
        <v>25.544037070000002</v>
      </c>
      <c r="BT71" s="188">
        <v>25.418902700000004</v>
      </c>
      <c r="BU71" s="188">
        <v>25.523962900000001</v>
      </c>
      <c r="BV71" s="188">
        <v>31.846040880000004</v>
      </c>
      <c r="BW71" s="188">
        <v>24.345475053334301</v>
      </c>
      <c r="BX71" s="188">
        <v>47.236723186118098</v>
      </c>
      <c r="BY71" s="188">
        <v>37.011567244338494</v>
      </c>
      <c r="BZ71" s="188">
        <v>35.081972338586489</v>
      </c>
      <c r="CA71" s="188">
        <v>39.228887747613335</v>
      </c>
      <c r="CB71" s="188">
        <v>40.031737275070235</v>
      </c>
      <c r="CC71" s="188">
        <v>37.041585856700202</v>
      </c>
      <c r="CD71" s="188">
        <v>38.105576673084251</v>
      </c>
      <c r="CE71" s="188">
        <v>39.305713429598939</v>
      </c>
      <c r="CF71" s="188">
        <v>40.641210908448599</v>
      </c>
      <c r="CG71" s="188">
        <v>42.05557687183483</v>
      </c>
      <c r="CH71" s="189">
        <v>43.540122361361718</v>
      </c>
    </row>
    <row r="72" spans="1:86" x14ac:dyDescent="0.35">
      <c r="A72" s="190"/>
      <c r="B72" s="72" t="s">
        <v>403</v>
      </c>
      <c r="AH72" s="188">
        <v>0</v>
      </c>
      <c r="AI72" s="188">
        <v>0</v>
      </c>
      <c r="AJ72" s="188">
        <v>0</v>
      </c>
      <c r="AK72" s="188">
        <v>0</v>
      </c>
      <c r="AL72" s="188">
        <v>0</v>
      </c>
      <c r="AM72" s="188">
        <v>0</v>
      </c>
      <c r="AN72" s="188">
        <v>0</v>
      </c>
      <c r="AO72" s="188">
        <v>0</v>
      </c>
      <c r="AP72" s="188">
        <v>0</v>
      </c>
      <c r="AQ72" s="188">
        <v>0</v>
      </c>
      <c r="AR72" s="188">
        <v>1.2749999999999999</v>
      </c>
      <c r="AS72" s="188">
        <v>10.731</v>
      </c>
      <c r="AT72" s="188">
        <v>24.417000000000002</v>
      </c>
      <c r="AU72" s="188">
        <v>45.9</v>
      </c>
      <c r="AV72" s="188">
        <v>86.460999999999999</v>
      </c>
      <c r="AW72" s="188">
        <v>112.84399999999999</v>
      </c>
      <c r="AX72" s="188">
        <v>101.313</v>
      </c>
      <c r="AY72" s="188">
        <v>104.523</v>
      </c>
      <c r="AZ72" s="188">
        <v>109.417</v>
      </c>
      <c r="BA72" s="188">
        <v>107.491</v>
      </c>
      <c r="BB72" s="188">
        <v>112.054</v>
      </c>
      <c r="BC72" s="188">
        <v>125.285</v>
      </c>
      <c r="BD72" s="188">
        <v>132.35599999999999</v>
      </c>
      <c r="BE72" s="188">
        <v>148.73699999999999</v>
      </c>
      <c r="BF72" s="188">
        <v>168.34100000000001</v>
      </c>
      <c r="BG72" s="188">
        <v>189.08099999999999</v>
      </c>
      <c r="BH72" s="188">
        <v>209.41499999999999</v>
      </c>
      <c r="BI72" s="188">
        <v>231.1134238570055</v>
      </c>
      <c r="BJ72" s="188">
        <v>259.31581324546704</v>
      </c>
      <c r="BK72" s="188">
        <v>296.238</v>
      </c>
      <c r="BL72" s="188">
        <v>324.96100000000001</v>
      </c>
      <c r="BM72" s="188">
        <v>341.1</v>
      </c>
      <c r="BN72" s="188">
        <v>349.83600000000001</v>
      </c>
      <c r="BO72" s="188">
        <v>325.97800000000001</v>
      </c>
      <c r="BP72" s="188">
        <v>304.01600000000002</v>
      </c>
      <c r="BQ72" s="188">
        <v>285.58</v>
      </c>
      <c r="BR72" s="188">
        <v>271.61900000000003</v>
      </c>
      <c r="BS72" s="188">
        <v>0</v>
      </c>
      <c r="BT72" s="188">
        <v>0</v>
      </c>
      <c r="BU72" s="188">
        <v>0</v>
      </c>
      <c r="BV72" s="188">
        <v>0</v>
      </c>
      <c r="BW72" s="188">
        <v>0</v>
      </c>
      <c r="BX72" s="188">
        <v>0</v>
      </c>
      <c r="BY72" s="188">
        <v>0</v>
      </c>
      <c r="BZ72" s="188">
        <v>0</v>
      </c>
      <c r="CA72" s="188">
        <v>0</v>
      </c>
      <c r="CB72" s="188">
        <v>0</v>
      </c>
      <c r="CC72" s="188">
        <v>0</v>
      </c>
      <c r="CD72" s="188">
        <v>0</v>
      </c>
      <c r="CE72" s="188">
        <v>0</v>
      </c>
      <c r="CF72" s="188">
        <v>0</v>
      </c>
      <c r="CG72" s="188">
        <v>0</v>
      </c>
      <c r="CH72" s="189">
        <v>0</v>
      </c>
    </row>
    <row r="73" spans="1:86" x14ac:dyDescent="0.35">
      <c r="A73" s="190"/>
      <c r="B73" s="72" t="s">
        <v>35</v>
      </c>
      <c r="AH73" s="188">
        <v>0</v>
      </c>
      <c r="AI73" s="188">
        <v>0</v>
      </c>
      <c r="AJ73" s="188">
        <v>0</v>
      </c>
      <c r="AK73" s="188">
        <v>0</v>
      </c>
      <c r="AL73" s="188">
        <v>0</v>
      </c>
      <c r="AM73" s="188">
        <v>0</v>
      </c>
      <c r="AN73" s="188">
        <v>0</v>
      </c>
      <c r="AO73" s="188">
        <v>0</v>
      </c>
      <c r="AP73" s="188">
        <v>0</v>
      </c>
      <c r="AQ73" s="188">
        <v>0</v>
      </c>
      <c r="AR73" s="188">
        <v>118</v>
      </c>
      <c r="AS73" s="188">
        <v>93</v>
      </c>
      <c r="AT73" s="188">
        <v>98.4</v>
      </c>
      <c r="AU73" s="188">
        <v>126.66799999999999</v>
      </c>
      <c r="AV73" s="188">
        <v>127.428</v>
      </c>
      <c r="AW73" s="188">
        <v>139.703</v>
      </c>
      <c r="AX73" s="188">
        <v>134.45699999999999</v>
      </c>
      <c r="AY73" s="188">
        <v>137.58500000000001</v>
      </c>
      <c r="AZ73" s="188">
        <v>134.505</v>
      </c>
      <c r="BA73" s="188">
        <v>128.536</v>
      </c>
      <c r="BB73" s="188">
        <v>142.53099999999998</v>
      </c>
      <c r="BC73" s="188">
        <v>129.44200000000001</v>
      </c>
      <c r="BD73" s="188">
        <v>126.22099999999999</v>
      </c>
      <c r="BE73" s="188">
        <v>136</v>
      </c>
      <c r="BF73" s="188">
        <v>135.53100000000001</v>
      </c>
      <c r="BG73" s="188">
        <v>154.86799999999999</v>
      </c>
      <c r="BH73" s="188">
        <v>160.81200000000001</v>
      </c>
      <c r="BI73" s="188">
        <v>190.72200000000001</v>
      </c>
      <c r="BJ73" s="188">
        <v>272.476</v>
      </c>
      <c r="BK73" s="188">
        <v>234.56</v>
      </c>
      <c r="BL73" s="188">
        <v>217.55500000000001</v>
      </c>
      <c r="BM73" s="188">
        <v>270.00200000000001</v>
      </c>
      <c r="BN73" s="188">
        <v>273.28648482000006</v>
      </c>
      <c r="BO73" s="188">
        <v>126.68199999999999</v>
      </c>
      <c r="BP73" s="188">
        <v>96.879000000000005</v>
      </c>
      <c r="BQ73" s="188">
        <v>8.7829999999999995</v>
      </c>
      <c r="BR73" s="188">
        <v>0</v>
      </c>
      <c r="BS73" s="188">
        <v>0</v>
      </c>
      <c r="BT73" s="188">
        <v>0</v>
      </c>
      <c r="BU73" s="188">
        <v>0</v>
      </c>
      <c r="BV73" s="188">
        <v>0</v>
      </c>
      <c r="BW73" s="188">
        <v>0</v>
      </c>
      <c r="BX73" s="188">
        <v>0</v>
      </c>
      <c r="BY73" s="188">
        <v>0</v>
      </c>
      <c r="BZ73" s="188">
        <v>0</v>
      </c>
      <c r="CA73" s="188">
        <v>0</v>
      </c>
      <c r="CB73" s="188">
        <v>0</v>
      </c>
      <c r="CC73" s="188">
        <v>0</v>
      </c>
      <c r="CD73" s="188">
        <v>0</v>
      </c>
      <c r="CE73" s="188">
        <v>0</v>
      </c>
      <c r="CF73" s="188">
        <v>0</v>
      </c>
      <c r="CG73" s="188">
        <v>0</v>
      </c>
      <c r="CH73" s="189">
        <v>0</v>
      </c>
    </row>
    <row r="74" spans="1:86" x14ac:dyDescent="0.35">
      <c r="A74" s="190"/>
      <c r="B74" s="236" t="s">
        <v>565</v>
      </c>
      <c r="AH74" s="188">
        <v>0</v>
      </c>
      <c r="AI74" s="188">
        <v>0</v>
      </c>
      <c r="AJ74" s="188">
        <v>0</v>
      </c>
      <c r="AK74" s="188">
        <v>0</v>
      </c>
      <c r="AL74" s="188">
        <v>0</v>
      </c>
      <c r="AM74" s="188">
        <v>0</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0</v>
      </c>
      <c r="BG74" s="188">
        <v>0</v>
      </c>
      <c r="BH74" s="188">
        <v>0</v>
      </c>
      <c r="BI74" s="188">
        <v>0</v>
      </c>
      <c r="BJ74" s="188">
        <v>19.951376999999997</v>
      </c>
      <c r="BK74" s="188">
        <v>17.527673000000004</v>
      </c>
      <c r="BL74" s="188">
        <v>14.842842999999998</v>
      </c>
      <c r="BM74" s="188">
        <v>15.344812999999997</v>
      </c>
      <c r="BN74" s="188">
        <v>15.454585269990007</v>
      </c>
      <c r="BO74" s="188">
        <v>9.8689252387300055</v>
      </c>
      <c r="BP74" s="188">
        <v>8.0439209999999992</v>
      </c>
      <c r="BQ74" s="188">
        <v>0.56211199999999995</v>
      </c>
      <c r="BR74" s="188">
        <v>0</v>
      </c>
      <c r="BS74" s="188">
        <v>0</v>
      </c>
      <c r="BT74" s="188">
        <v>0</v>
      </c>
      <c r="BU74" s="188">
        <v>0</v>
      </c>
      <c r="BV74" s="188">
        <v>0</v>
      </c>
      <c r="BW74" s="188">
        <v>0</v>
      </c>
      <c r="BX74" s="188">
        <v>0</v>
      </c>
      <c r="BY74" s="188">
        <v>0</v>
      </c>
      <c r="BZ74" s="188">
        <v>0</v>
      </c>
      <c r="CA74" s="188">
        <v>0</v>
      </c>
      <c r="CB74" s="188">
        <v>0</v>
      </c>
      <c r="CC74" s="188">
        <v>0</v>
      </c>
      <c r="CD74" s="188">
        <v>0</v>
      </c>
      <c r="CE74" s="188">
        <v>0</v>
      </c>
      <c r="CF74" s="188">
        <v>0</v>
      </c>
      <c r="CG74" s="188">
        <v>0</v>
      </c>
      <c r="CH74" s="189">
        <v>0</v>
      </c>
    </row>
    <row r="75" spans="1:86" x14ac:dyDescent="0.35">
      <c r="A75" s="190"/>
      <c r="B75" s="236" t="s">
        <v>566</v>
      </c>
      <c r="AH75" s="188">
        <v>0</v>
      </c>
      <c r="AI75" s="188">
        <v>0</v>
      </c>
      <c r="AJ75" s="188">
        <v>0</v>
      </c>
      <c r="AK75" s="188">
        <v>0</v>
      </c>
      <c r="AL75" s="188">
        <v>0</v>
      </c>
      <c r="AM75" s="188">
        <v>0</v>
      </c>
      <c r="AN75" s="188">
        <v>0</v>
      </c>
      <c r="AO75" s="188">
        <v>0</v>
      </c>
      <c r="AP75" s="188">
        <v>0</v>
      </c>
      <c r="AQ75" s="188">
        <v>0</v>
      </c>
      <c r="AR75" s="188">
        <v>0</v>
      </c>
      <c r="AS75" s="188">
        <v>0</v>
      </c>
      <c r="AT75" s="188">
        <v>0</v>
      </c>
      <c r="AU75" s="188">
        <v>0</v>
      </c>
      <c r="AV75" s="188">
        <v>0</v>
      </c>
      <c r="AW75" s="188">
        <v>0</v>
      </c>
      <c r="AX75" s="188">
        <v>0</v>
      </c>
      <c r="AY75" s="188">
        <v>0</v>
      </c>
      <c r="AZ75" s="188">
        <v>0</v>
      </c>
      <c r="BA75" s="188">
        <v>0</v>
      </c>
      <c r="BB75" s="188">
        <v>0</v>
      </c>
      <c r="BC75" s="188">
        <v>0</v>
      </c>
      <c r="BD75" s="188">
        <v>0</v>
      </c>
      <c r="BE75" s="188">
        <v>0</v>
      </c>
      <c r="BF75" s="188">
        <v>0</v>
      </c>
      <c r="BG75" s="188">
        <v>0</v>
      </c>
      <c r="BH75" s="188">
        <v>0</v>
      </c>
      <c r="BI75" s="188">
        <v>0</v>
      </c>
      <c r="BJ75" s="188">
        <v>252.52462299999999</v>
      </c>
      <c r="BK75" s="188">
        <v>217.03232700000001</v>
      </c>
      <c r="BL75" s="188">
        <v>202.71215699999999</v>
      </c>
      <c r="BM75" s="188">
        <v>254.65718699999999</v>
      </c>
      <c r="BN75" s="188">
        <v>257.83189955001012</v>
      </c>
      <c r="BO75" s="188">
        <v>116.81307476126997</v>
      </c>
      <c r="BP75" s="188">
        <v>88.835079000000007</v>
      </c>
      <c r="BQ75" s="188">
        <v>8.2208879999999986</v>
      </c>
      <c r="BR75" s="188">
        <v>0</v>
      </c>
      <c r="BS75" s="188">
        <v>0</v>
      </c>
      <c r="BT75" s="188">
        <v>0</v>
      </c>
      <c r="BU75" s="188">
        <v>0</v>
      </c>
      <c r="BV75" s="188">
        <v>0</v>
      </c>
      <c r="BW75" s="188">
        <v>0</v>
      </c>
      <c r="BX75" s="188">
        <v>0</v>
      </c>
      <c r="BY75" s="188">
        <v>0</v>
      </c>
      <c r="BZ75" s="188">
        <v>0</v>
      </c>
      <c r="CA75" s="188">
        <v>0</v>
      </c>
      <c r="CB75" s="188">
        <v>0</v>
      </c>
      <c r="CC75" s="188">
        <v>0</v>
      </c>
      <c r="CD75" s="188">
        <v>0</v>
      </c>
      <c r="CE75" s="188">
        <v>0</v>
      </c>
      <c r="CF75" s="188">
        <v>0</v>
      </c>
      <c r="CG75" s="188">
        <v>0</v>
      </c>
      <c r="CH75" s="189">
        <v>0</v>
      </c>
    </row>
    <row r="76" spans="1:86" x14ac:dyDescent="0.35">
      <c r="A76" s="190"/>
      <c r="B76" s="72" t="s">
        <v>429</v>
      </c>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v>0</v>
      </c>
      <c r="BT76" s="188">
        <v>0</v>
      </c>
      <c r="BU76" s="188">
        <v>0</v>
      </c>
      <c r="BV76" s="188">
        <v>6.3246354783961998</v>
      </c>
      <c r="BW76" s="188">
        <v>7.2606378499366624</v>
      </c>
      <c r="BX76" s="188">
        <v>6.3613433055609097</v>
      </c>
      <c r="BY76" s="188">
        <v>3.9796580174514227</v>
      </c>
      <c r="BZ76" s="188">
        <v>3.70924618172883</v>
      </c>
      <c r="CA76" s="188">
        <v>6.6893957648767621</v>
      </c>
      <c r="CB76" s="188">
        <v>10.151757211214923</v>
      </c>
      <c r="CC76" s="188">
        <v>14.944046398620575</v>
      </c>
      <c r="CD76" s="188">
        <v>0.91924307072735023</v>
      </c>
      <c r="CE76" s="188">
        <v>1.2438327615335443</v>
      </c>
      <c r="CF76" s="188">
        <v>1.5771761478823003</v>
      </c>
      <c r="CG76" s="188">
        <v>1.9089686592279118</v>
      </c>
      <c r="CH76" s="189">
        <v>2.2410702623099903</v>
      </c>
    </row>
    <row r="77" spans="1:86" x14ac:dyDescent="0.35">
      <c r="A77" s="190"/>
      <c r="B77" s="72" t="s">
        <v>430</v>
      </c>
      <c r="AH77" s="188">
        <f t="shared" ref="AH77:BY77" si="18">SUM(AH78:AH79)</f>
        <v>0</v>
      </c>
      <c r="AI77" s="188">
        <f t="shared" si="18"/>
        <v>0</v>
      </c>
      <c r="AJ77" s="188">
        <f t="shared" si="18"/>
        <v>0</v>
      </c>
      <c r="AK77" s="188">
        <f t="shared" si="18"/>
        <v>0</v>
      </c>
      <c r="AL77" s="188">
        <f t="shared" si="18"/>
        <v>0</v>
      </c>
      <c r="AM77" s="188">
        <f t="shared" si="18"/>
        <v>0</v>
      </c>
      <c r="AN77" s="188">
        <f t="shared" si="18"/>
        <v>0</v>
      </c>
      <c r="AO77" s="188">
        <f t="shared" si="18"/>
        <v>0</v>
      </c>
      <c r="AP77" s="188">
        <f t="shared" si="18"/>
        <v>0</v>
      </c>
      <c r="AQ77" s="188">
        <f t="shared" si="18"/>
        <v>0</v>
      </c>
      <c r="AR77" s="188">
        <f t="shared" si="18"/>
        <v>0</v>
      </c>
      <c r="AS77" s="188">
        <f t="shared" si="18"/>
        <v>0</v>
      </c>
      <c r="AT77" s="188">
        <f t="shared" si="18"/>
        <v>0</v>
      </c>
      <c r="AU77" s="188">
        <f t="shared" si="18"/>
        <v>0</v>
      </c>
      <c r="AV77" s="188">
        <f t="shared" si="18"/>
        <v>0</v>
      </c>
      <c r="AW77" s="188">
        <f t="shared" si="18"/>
        <v>0</v>
      </c>
      <c r="AX77" s="188">
        <f t="shared" si="18"/>
        <v>0</v>
      </c>
      <c r="AY77" s="188">
        <f t="shared" si="18"/>
        <v>0</v>
      </c>
      <c r="AZ77" s="188">
        <f t="shared" si="18"/>
        <v>0</v>
      </c>
      <c r="BA77" s="188">
        <f t="shared" si="18"/>
        <v>0</v>
      </c>
      <c r="BB77" s="188">
        <f t="shared" si="18"/>
        <v>0</v>
      </c>
      <c r="BC77" s="188">
        <f t="shared" si="18"/>
        <v>0</v>
      </c>
      <c r="BD77" s="188">
        <f t="shared" si="18"/>
        <v>0</v>
      </c>
      <c r="BE77" s="188">
        <f t="shared" si="18"/>
        <v>0</v>
      </c>
      <c r="BF77" s="188">
        <f t="shared" si="18"/>
        <v>0</v>
      </c>
      <c r="BG77" s="188">
        <f t="shared" si="18"/>
        <v>0</v>
      </c>
      <c r="BH77" s="188">
        <f t="shared" si="18"/>
        <v>0</v>
      </c>
      <c r="BI77" s="188">
        <f t="shared" si="18"/>
        <v>0</v>
      </c>
      <c r="BJ77" s="188">
        <f t="shared" si="18"/>
        <v>120.111</v>
      </c>
      <c r="BK77" s="188">
        <f t="shared" si="18"/>
        <v>123.071</v>
      </c>
      <c r="BL77" s="188">
        <f t="shared" si="18"/>
        <v>133.291</v>
      </c>
      <c r="BM77" s="188">
        <f t="shared" si="18"/>
        <v>138.81399999999999</v>
      </c>
      <c r="BN77" s="188">
        <f t="shared" si="18"/>
        <v>130.89869660000002</v>
      </c>
      <c r="BO77" s="188">
        <f t="shared" si="18"/>
        <v>46.04</v>
      </c>
      <c r="BP77" s="188">
        <f t="shared" si="18"/>
        <v>39.037999999999997</v>
      </c>
      <c r="BQ77" s="188">
        <f t="shared" si="18"/>
        <v>37.116999999999997</v>
      </c>
      <c r="BR77" s="188">
        <f t="shared" si="18"/>
        <v>33.851999999999997</v>
      </c>
      <c r="BS77" s="188">
        <f t="shared" si="18"/>
        <v>30.114000000000001</v>
      </c>
      <c r="BT77" s="188">
        <f t="shared" si="18"/>
        <v>27.888000000000002</v>
      </c>
      <c r="BU77" s="188">
        <f t="shared" si="18"/>
        <v>25.614000000000001</v>
      </c>
      <c r="BV77" s="188">
        <f t="shared" si="18"/>
        <v>24.831</v>
      </c>
      <c r="BW77" s="188">
        <f t="shared" si="18"/>
        <v>25.918999999999997</v>
      </c>
      <c r="BX77" s="188">
        <f t="shared" si="18"/>
        <v>27.905347540000008</v>
      </c>
      <c r="BY77" s="188">
        <f t="shared" si="18"/>
        <v>25.654237789999989</v>
      </c>
      <c r="BZ77" s="188">
        <f t="shared" ref="BZ77:CH77" si="19">SUM(BZ78:BZ79)</f>
        <v>25.353212500000001</v>
      </c>
      <c r="CA77" s="188">
        <f t="shared" si="19"/>
        <v>23.674199999999999</v>
      </c>
      <c r="CB77" s="188">
        <f t="shared" si="19"/>
        <v>25.024006800000002</v>
      </c>
      <c r="CC77" s="188">
        <f t="shared" si="19"/>
        <v>24.340675884614875</v>
      </c>
      <c r="CD77" s="188">
        <f t="shared" si="19"/>
        <v>24.252508076935548</v>
      </c>
      <c r="CE77" s="188">
        <f t="shared" si="19"/>
        <v>24.190911389378751</v>
      </c>
      <c r="CF77" s="188">
        <f t="shared" si="19"/>
        <v>24.177947903500787</v>
      </c>
      <c r="CG77" s="188">
        <f t="shared" si="19"/>
        <v>24.186080276629202</v>
      </c>
      <c r="CH77" s="189">
        <f t="shared" si="19"/>
        <v>24.203190467617198</v>
      </c>
    </row>
    <row r="78" spans="1:86" x14ac:dyDescent="0.35">
      <c r="A78" s="190"/>
      <c r="B78" s="236" t="s">
        <v>565</v>
      </c>
      <c r="AH78" s="188">
        <v>0</v>
      </c>
      <c r="AI78" s="188">
        <v>0</v>
      </c>
      <c r="AJ78" s="188">
        <v>0</v>
      </c>
      <c r="AK78" s="188">
        <v>0</v>
      </c>
      <c r="AL78" s="188">
        <v>0</v>
      </c>
      <c r="AM78" s="188">
        <v>0</v>
      </c>
      <c r="AN78" s="188">
        <v>0</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0</v>
      </c>
      <c r="BG78" s="188">
        <v>0</v>
      </c>
      <c r="BH78" s="188">
        <v>0</v>
      </c>
      <c r="BI78" s="188">
        <v>0</v>
      </c>
      <c r="BJ78" s="188">
        <v>0.24022200000000002</v>
      </c>
      <c r="BK78" s="188">
        <v>0</v>
      </c>
      <c r="BL78" s="188">
        <v>0</v>
      </c>
      <c r="BM78" s="188">
        <v>0</v>
      </c>
      <c r="BN78" s="188">
        <v>0</v>
      </c>
      <c r="BO78" s="188">
        <v>0</v>
      </c>
      <c r="BP78" s="188">
        <v>0</v>
      </c>
      <c r="BQ78" s="188">
        <v>0</v>
      </c>
      <c r="BR78" s="188">
        <v>0</v>
      </c>
      <c r="BS78" s="188">
        <v>4.9999999999990052E-3</v>
      </c>
      <c r="BT78" s="188">
        <v>7.5000000000002842E-3</v>
      </c>
      <c r="BU78" s="188">
        <v>3.4999999999989484E-3</v>
      </c>
      <c r="BV78" s="188">
        <v>4.0000000000013358E-3</v>
      </c>
      <c r="BW78" s="188">
        <v>4.2251202216974102E-3</v>
      </c>
      <c r="BX78" s="188">
        <v>2.2144025663095599E-3</v>
      </c>
      <c r="BY78" s="188">
        <v>2.0031692312497424E-3</v>
      </c>
      <c r="BZ78" s="188">
        <v>1.9894624816086319E-3</v>
      </c>
      <c r="CA78" s="188">
        <v>2.4797528019273067E-3</v>
      </c>
      <c r="CB78" s="188">
        <v>3.9944541208160834E-3</v>
      </c>
      <c r="CC78" s="188">
        <v>2.561387770199861E-3</v>
      </c>
      <c r="CD78" s="188">
        <v>2.7167078918623666E-3</v>
      </c>
      <c r="CE78" s="188">
        <v>2.9126957475961389E-3</v>
      </c>
      <c r="CF78" s="188">
        <v>3.005789143949395E-3</v>
      </c>
      <c r="CG78" s="188">
        <v>2.7933251454140494E-3</v>
      </c>
      <c r="CH78" s="189">
        <v>2.7953012542412323E-3</v>
      </c>
    </row>
    <row r="79" spans="1:86" x14ac:dyDescent="0.35">
      <c r="A79" s="190"/>
      <c r="B79" s="236" t="s">
        <v>566</v>
      </c>
      <c r="AH79" s="188">
        <v>0</v>
      </c>
      <c r="AI79" s="188">
        <v>0</v>
      </c>
      <c r="AJ79" s="188">
        <v>0</v>
      </c>
      <c r="AK79" s="188">
        <v>0</v>
      </c>
      <c r="AL79" s="188">
        <v>0</v>
      </c>
      <c r="AM79" s="188">
        <v>0</v>
      </c>
      <c r="AN79" s="188">
        <v>0</v>
      </c>
      <c r="AO79" s="188">
        <v>0</v>
      </c>
      <c r="AP79" s="188">
        <v>0</v>
      </c>
      <c r="AQ79" s="188">
        <v>0</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0</v>
      </c>
      <c r="BG79" s="188">
        <v>0</v>
      </c>
      <c r="BH79" s="188">
        <v>0</v>
      </c>
      <c r="BI79" s="188">
        <v>0</v>
      </c>
      <c r="BJ79" s="188">
        <v>119.870778</v>
      </c>
      <c r="BK79" s="188">
        <v>123.071</v>
      </c>
      <c r="BL79" s="188">
        <v>133.291</v>
      </c>
      <c r="BM79" s="188">
        <v>138.81399999999999</v>
      </c>
      <c r="BN79" s="188">
        <v>130.89869660000002</v>
      </c>
      <c r="BO79" s="188">
        <v>46.04</v>
      </c>
      <c r="BP79" s="188">
        <v>39.037999999999997</v>
      </c>
      <c r="BQ79" s="188">
        <v>37.116999999999997</v>
      </c>
      <c r="BR79" s="188">
        <v>33.851999999999997</v>
      </c>
      <c r="BS79" s="188">
        <v>30.109000000000002</v>
      </c>
      <c r="BT79" s="188">
        <v>27.880500000000001</v>
      </c>
      <c r="BU79" s="188">
        <v>25.610500000000002</v>
      </c>
      <c r="BV79" s="188">
        <v>24.826999999999998</v>
      </c>
      <c r="BW79" s="188">
        <v>25.9147748797783</v>
      </c>
      <c r="BX79" s="188">
        <v>27.903133137433699</v>
      </c>
      <c r="BY79" s="188">
        <v>25.652234620768738</v>
      </c>
      <c r="BZ79" s="188">
        <v>25.351223037518391</v>
      </c>
      <c r="CA79" s="188">
        <v>23.671720247198071</v>
      </c>
      <c r="CB79" s="188">
        <v>25.020012345879188</v>
      </c>
      <c r="CC79" s="188">
        <v>24.338114496844675</v>
      </c>
      <c r="CD79" s="188">
        <v>24.249791369043685</v>
      </c>
      <c r="CE79" s="188">
        <v>24.187998693631155</v>
      </c>
      <c r="CF79" s="188">
        <v>24.174942114356838</v>
      </c>
      <c r="CG79" s="188">
        <v>24.183286951483787</v>
      </c>
      <c r="CH79" s="189">
        <v>24.200395166362956</v>
      </c>
    </row>
    <row r="80" spans="1:86" x14ac:dyDescent="0.35">
      <c r="A80" s="190"/>
      <c r="B80" s="72" t="s">
        <v>432</v>
      </c>
      <c r="AH80" s="188">
        <v>0</v>
      </c>
      <c r="AI80" s="188">
        <v>0</v>
      </c>
      <c r="AJ80" s="188">
        <v>0</v>
      </c>
      <c r="AK80" s="188">
        <v>0</v>
      </c>
      <c r="AL80" s="188">
        <v>0</v>
      </c>
      <c r="AM80" s="188">
        <v>0</v>
      </c>
      <c r="AN80" s="188">
        <v>0</v>
      </c>
      <c r="AO80" s="188">
        <v>0</v>
      </c>
      <c r="AP80" s="188">
        <v>0</v>
      </c>
      <c r="AQ80" s="188">
        <v>0</v>
      </c>
      <c r="AR80" s="188">
        <v>0</v>
      </c>
      <c r="AS80" s="188">
        <v>0</v>
      </c>
      <c r="AT80" s="188">
        <v>0</v>
      </c>
      <c r="AU80" s="188">
        <v>0</v>
      </c>
      <c r="AV80" s="188">
        <v>0</v>
      </c>
      <c r="AW80" s="188">
        <v>0</v>
      </c>
      <c r="AX80" s="188">
        <v>0</v>
      </c>
      <c r="AY80" s="188">
        <v>0</v>
      </c>
      <c r="AZ80" s="188">
        <v>0</v>
      </c>
      <c r="BA80" s="188">
        <v>0</v>
      </c>
      <c r="BB80" s="188">
        <v>0</v>
      </c>
      <c r="BC80" s="188">
        <v>0</v>
      </c>
      <c r="BD80" s="188">
        <v>0</v>
      </c>
      <c r="BE80" s="188">
        <v>0</v>
      </c>
      <c r="BF80" s="188">
        <v>0</v>
      </c>
      <c r="BG80" s="188">
        <v>0</v>
      </c>
      <c r="BH80" s="188">
        <v>0</v>
      </c>
      <c r="BI80" s="188">
        <v>0</v>
      </c>
      <c r="BJ80" s="188">
        <v>0</v>
      </c>
      <c r="BK80" s="188">
        <v>0</v>
      </c>
      <c r="BL80" s="188">
        <v>0</v>
      </c>
      <c r="BM80" s="188">
        <v>0</v>
      </c>
      <c r="BN80" s="188">
        <v>0</v>
      </c>
      <c r="BO80" s="188">
        <v>0</v>
      </c>
      <c r="BP80" s="188">
        <v>0</v>
      </c>
      <c r="BQ80" s="188">
        <v>5.8574696600000031</v>
      </c>
      <c r="BR80" s="188">
        <v>56.150329630000009</v>
      </c>
      <c r="BS80" s="188">
        <v>490.88279648000002</v>
      </c>
      <c r="BT80" s="188">
        <v>1585.7627723199994</v>
      </c>
      <c r="BU80" s="188">
        <v>3322.5426384599987</v>
      </c>
      <c r="BV80" s="188">
        <v>8134.8647156900006</v>
      </c>
      <c r="BW80" s="188">
        <v>18376.926201870003</v>
      </c>
      <c r="BX80" s="188">
        <v>38232.03873058001</v>
      </c>
      <c r="BY80" s="188">
        <v>40592.114999999991</v>
      </c>
      <c r="BZ80" s="188">
        <v>41937.592814379997</v>
      </c>
      <c r="CA80" s="188">
        <v>52118.544098990002</v>
      </c>
      <c r="CB80" s="188">
        <v>66743.876048169972</v>
      </c>
      <c r="CC80" s="188">
        <v>79525.134122031101</v>
      </c>
      <c r="CD80" s="188">
        <v>87630.525480738477</v>
      </c>
      <c r="CE80" s="188">
        <v>88569.968126815875</v>
      </c>
      <c r="CF80" s="188">
        <v>90024.679863983212</v>
      </c>
      <c r="CG80" s="188">
        <v>92878.821520215948</v>
      </c>
      <c r="CH80" s="189">
        <v>95729.863279005775</v>
      </c>
    </row>
    <row r="81" spans="1:86" x14ac:dyDescent="0.35">
      <c r="A81" s="190"/>
      <c r="B81" s="72" t="s">
        <v>28</v>
      </c>
      <c r="AH81" s="188">
        <f t="shared" ref="AH81:CG81" si="20">SUM(AH82:AH83)</f>
        <v>721</v>
      </c>
      <c r="AI81" s="188">
        <f t="shared" si="20"/>
        <v>793</v>
      </c>
      <c r="AJ81" s="188">
        <f t="shared" si="20"/>
        <v>1024</v>
      </c>
      <c r="AK81" s="188">
        <f t="shared" si="20"/>
        <v>1655.6</v>
      </c>
      <c r="AL81" s="188">
        <f t="shared" si="20"/>
        <v>2128</v>
      </c>
      <c r="AM81" s="188">
        <f t="shared" si="20"/>
        <v>2516</v>
      </c>
      <c r="AN81" s="188">
        <f t="shared" si="20"/>
        <v>2833</v>
      </c>
      <c r="AO81" s="188">
        <f t="shared" si="20"/>
        <v>3177</v>
      </c>
      <c r="AP81" s="188">
        <f t="shared" si="20"/>
        <v>3415</v>
      </c>
      <c r="AQ81" s="188">
        <f t="shared" si="20"/>
        <v>3536</v>
      </c>
      <c r="AR81" s="188">
        <f t="shared" si="20"/>
        <v>3723.4489999999996</v>
      </c>
      <c r="AS81" s="188">
        <f t="shared" si="20"/>
        <v>4232.5370000000003</v>
      </c>
      <c r="AT81" s="188">
        <f t="shared" si="20"/>
        <v>5095.3410000000003</v>
      </c>
      <c r="AU81" s="188">
        <f t="shared" si="20"/>
        <v>6358.652</v>
      </c>
      <c r="AV81" s="188">
        <f t="shared" si="20"/>
        <v>7812.0959999999995</v>
      </c>
      <c r="AW81" s="188">
        <f t="shared" si="20"/>
        <v>9216.8450000000012</v>
      </c>
      <c r="AX81" s="188">
        <f t="shared" si="20"/>
        <v>10103.235919999999</v>
      </c>
      <c r="AY81" s="188">
        <f t="shared" si="20"/>
        <v>10874.666694000001</v>
      </c>
      <c r="AZ81" s="188">
        <f t="shared" si="20"/>
        <v>11379.761964999996</v>
      </c>
      <c r="BA81" s="188">
        <f t="shared" si="20"/>
        <v>11176.396122999999</v>
      </c>
      <c r="BB81" s="188">
        <f t="shared" si="20"/>
        <v>11064.804220000002</v>
      </c>
      <c r="BC81" s="188">
        <f t="shared" si="20"/>
        <v>11064.103816674598</v>
      </c>
      <c r="BD81" s="188">
        <f t="shared" si="20"/>
        <v>11162.3689748</v>
      </c>
      <c r="BE81" s="188">
        <f t="shared" si="20"/>
        <v>11588.695131</v>
      </c>
      <c r="BF81" s="188">
        <f t="shared" si="20"/>
        <v>12636.220416</v>
      </c>
      <c r="BG81" s="188">
        <f t="shared" si="20"/>
        <v>12347.373120710001</v>
      </c>
      <c r="BH81" s="188">
        <f t="shared" si="20"/>
        <v>13157.570061439999</v>
      </c>
      <c r="BI81" s="188">
        <f t="shared" si="20"/>
        <v>13928.205134999998</v>
      </c>
      <c r="BJ81" s="188">
        <f t="shared" si="20"/>
        <v>14840.547586000004</v>
      </c>
      <c r="BK81" s="188">
        <f t="shared" si="20"/>
        <v>15731.800594999999</v>
      </c>
      <c r="BL81" s="188">
        <f t="shared" si="20"/>
        <v>17103.441162000003</v>
      </c>
      <c r="BM81" s="188">
        <f t="shared" si="20"/>
        <v>19989.231177999995</v>
      </c>
      <c r="BN81" s="188">
        <f t="shared" si="20"/>
        <v>21426.990300999994</v>
      </c>
      <c r="BO81" s="188">
        <f t="shared" si="20"/>
        <v>22820.290123000006</v>
      </c>
      <c r="BP81" s="188">
        <f t="shared" si="20"/>
        <v>23899.631612000005</v>
      </c>
      <c r="BQ81" s="188">
        <f t="shared" si="20"/>
        <v>24169.807672999999</v>
      </c>
      <c r="BR81" s="188">
        <f t="shared" si="20"/>
        <v>24316.565554999997</v>
      </c>
      <c r="BS81" s="188">
        <f t="shared" si="20"/>
        <v>24243.713647000004</v>
      </c>
      <c r="BT81" s="188">
        <f t="shared" si="20"/>
        <v>23440.599919000011</v>
      </c>
      <c r="BU81" s="188">
        <f t="shared" si="20"/>
        <v>22301.220213999997</v>
      </c>
      <c r="BV81" s="188">
        <f t="shared" si="20"/>
        <v>20729.821950999998</v>
      </c>
      <c r="BW81" s="188">
        <f t="shared" si="20"/>
        <v>18379.004464350226</v>
      </c>
      <c r="BX81" s="188">
        <f t="shared" si="20"/>
        <v>17334.295703000003</v>
      </c>
      <c r="BY81" s="188">
        <f t="shared" si="20"/>
        <v>16125.757487195482</v>
      </c>
      <c r="BZ81" s="188">
        <f t="shared" si="20"/>
        <v>15579.152645071412</v>
      </c>
      <c r="CA81" s="188">
        <f t="shared" si="20"/>
        <v>15772.59454746226</v>
      </c>
      <c r="CB81" s="188">
        <f t="shared" si="20"/>
        <v>15454.527395226707</v>
      </c>
      <c r="CC81" s="188">
        <f t="shared" si="20"/>
        <v>12885.80048292591</v>
      </c>
      <c r="CD81" s="188">
        <f t="shared" si="20"/>
        <v>12248.120274196643</v>
      </c>
      <c r="CE81" s="188">
        <f t="shared" si="20"/>
        <v>12566.195069815134</v>
      </c>
      <c r="CF81" s="188">
        <f t="shared" si="20"/>
        <v>12952.473492782603</v>
      </c>
      <c r="CG81" s="188">
        <f t="shared" si="20"/>
        <v>13568.554860357017</v>
      </c>
      <c r="CH81" s="189">
        <f>SUM(CH82:CH83)</f>
        <v>13950.330491893372</v>
      </c>
    </row>
    <row r="82" spans="1:86" x14ac:dyDescent="0.35">
      <c r="A82" s="190"/>
      <c r="B82" s="236" t="s">
        <v>565</v>
      </c>
      <c r="AH82" s="188">
        <v>320.9395900106818</v>
      </c>
      <c r="AI82" s="188">
        <v>352.75813604081998</v>
      </c>
      <c r="AJ82" s="188">
        <v>455.35323341022615</v>
      </c>
      <c r="AK82" s="188">
        <v>736.40552867942881</v>
      </c>
      <c r="AL82" s="188">
        <v>946.35929177961918</v>
      </c>
      <c r="AM82" s="188">
        <v>1119.0866247744702</v>
      </c>
      <c r="AN82" s="188">
        <v>1260.4022225303984</v>
      </c>
      <c r="AO82" s="188">
        <v>1413.4558865030046</v>
      </c>
      <c r="AP82" s="188">
        <v>1518.3915054319073</v>
      </c>
      <c r="AQ82" s="188">
        <v>1572.8116400781266</v>
      </c>
      <c r="AR82" s="188">
        <v>1819.8820000000001</v>
      </c>
      <c r="AS82" s="188">
        <v>2044.9829999999999</v>
      </c>
      <c r="AT82" s="188">
        <v>2323.52</v>
      </c>
      <c r="AU82" s="188">
        <v>2573.1280000000002</v>
      </c>
      <c r="AV82" s="188">
        <v>2807.8249999999998</v>
      </c>
      <c r="AW82" s="188">
        <v>3189.0050000000001</v>
      </c>
      <c r="AX82" s="188">
        <v>3402.2148963971672</v>
      </c>
      <c r="AY82" s="188">
        <v>3614.8473488867526</v>
      </c>
      <c r="AZ82" s="188">
        <v>3751.9206727282358</v>
      </c>
      <c r="BA82" s="188">
        <v>3788.0146137757624</v>
      </c>
      <c r="BB82" s="188">
        <v>3851.7417929521921</v>
      </c>
      <c r="BC82" s="188">
        <v>3997.2728888889624</v>
      </c>
      <c r="BD82" s="188">
        <v>4207.3417317175063</v>
      </c>
      <c r="BE82" s="188">
        <v>4458.6120397296809</v>
      </c>
      <c r="BF82" s="188">
        <v>4782.8062827579006</v>
      </c>
      <c r="BG82" s="188">
        <v>4439.9426964228405</v>
      </c>
      <c r="BH82" s="188">
        <v>4548.4601171225586</v>
      </c>
      <c r="BI82" s="188">
        <v>4563.9384927414358</v>
      </c>
      <c r="BJ82" s="188">
        <v>4861.4789099542368</v>
      </c>
      <c r="BK82" s="188">
        <v>4923.6027084858815</v>
      </c>
      <c r="BL82" s="188">
        <v>5503.9442212258709</v>
      </c>
      <c r="BM82" s="188">
        <v>5762.4397376097304</v>
      </c>
      <c r="BN82" s="188">
        <v>5948.9797621593234</v>
      </c>
      <c r="BO82" s="188">
        <v>6241.622946717006</v>
      </c>
      <c r="BP82" s="188">
        <v>6427.139962759471</v>
      </c>
      <c r="BQ82" s="188">
        <v>6544.0581409153201</v>
      </c>
      <c r="BR82" s="188">
        <v>6578.0549409279665</v>
      </c>
      <c r="BS82" s="188">
        <v>6527.4880116677159</v>
      </c>
      <c r="BT82" s="188">
        <v>6329.2889150000001</v>
      </c>
      <c r="BU82" s="188">
        <v>6088.1434402404884</v>
      </c>
      <c r="BV82" s="188">
        <v>5834.4756976856261</v>
      </c>
      <c r="BW82" s="188">
        <v>5764.5872541995759</v>
      </c>
      <c r="BX82" s="188">
        <v>5769.2912694223442</v>
      </c>
      <c r="BY82" s="188">
        <v>5690.3957853275979</v>
      </c>
      <c r="BZ82" s="188">
        <v>5890.0821823973192</v>
      </c>
      <c r="CA82" s="188">
        <v>6248.0965153669295</v>
      </c>
      <c r="CB82" s="188">
        <v>6816.7087759736678</v>
      </c>
      <c r="CC82" s="188">
        <v>7086.4521586469236</v>
      </c>
      <c r="CD82" s="188">
        <v>7089.5620725232266</v>
      </c>
      <c r="CE82" s="188">
        <v>7126.2406467609471</v>
      </c>
      <c r="CF82" s="188">
        <v>7233.2774055557147</v>
      </c>
      <c r="CG82" s="188">
        <v>7497.0850176408148</v>
      </c>
      <c r="CH82" s="189">
        <v>7648.4301078767476</v>
      </c>
    </row>
    <row r="83" spans="1:86" x14ac:dyDescent="0.35">
      <c r="A83" s="190"/>
      <c r="B83" s="236" t="s">
        <v>566</v>
      </c>
      <c r="AH83" s="188">
        <v>400.0604099893182</v>
      </c>
      <c r="AI83" s="188">
        <v>440.24186395918002</v>
      </c>
      <c r="AJ83" s="188">
        <v>568.64676658977385</v>
      </c>
      <c r="AK83" s="188">
        <v>919.1944713205711</v>
      </c>
      <c r="AL83" s="188">
        <v>1181.6407082203809</v>
      </c>
      <c r="AM83" s="188">
        <v>1396.9133752255298</v>
      </c>
      <c r="AN83" s="188">
        <v>1572.5977774696016</v>
      </c>
      <c r="AO83" s="188">
        <v>1763.5441134969954</v>
      </c>
      <c r="AP83" s="188">
        <v>1896.6084945680927</v>
      </c>
      <c r="AQ83" s="188">
        <v>1963.1883599218734</v>
      </c>
      <c r="AR83" s="188">
        <v>1903.5669999999996</v>
      </c>
      <c r="AS83" s="188">
        <v>2187.5540000000001</v>
      </c>
      <c r="AT83" s="188">
        <v>2771.8210000000004</v>
      </c>
      <c r="AU83" s="188">
        <v>3785.5239999999999</v>
      </c>
      <c r="AV83" s="188">
        <v>5004.2709999999997</v>
      </c>
      <c r="AW83" s="188">
        <v>6027.84</v>
      </c>
      <c r="AX83" s="188">
        <v>6701.0210236028324</v>
      </c>
      <c r="AY83" s="188">
        <v>7259.8193451132483</v>
      </c>
      <c r="AZ83" s="188">
        <v>7627.8412922717598</v>
      </c>
      <c r="BA83" s="188">
        <v>7388.3815092242367</v>
      </c>
      <c r="BB83" s="188">
        <v>7213.0624270478093</v>
      </c>
      <c r="BC83" s="188">
        <v>7066.830927785636</v>
      </c>
      <c r="BD83" s="188">
        <v>6955.0272430824934</v>
      </c>
      <c r="BE83" s="188">
        <v>7130.0830912703186</v>
      </c>
      <c r="BF83" s="188">
        <v>7853.4141332420995</v>
      </c>
      <c r="BG83" s="188">
        <v>7907.4304242871603</v>
      </c>
      <c r="BH83" s="188">
        <v>8609.1099443174407</v>
      </c>
      <c r="BI83" s="188">
        <v>9364.2666422585626</v>
      </c>
      <c r="BJ83" s="188">
        <v>9979.0686760457666</v>
      </c>
      <c r="BK83" s="188">
        <v>10808.197886514117</v>
      </c>
      <c r="BL83" s="188">
        <v>11599.496940774132</v>
      </c>
      <c r="BM83" s="188">
        <v>14226.791440390265</v>
      </c>
      <c r="BN83" s="188">
        <v>15478.01053884067</v>
      </c>
      <c r="BO83" s="188">
        <v>16578.667176283001</v>
      </c>
      <c r="BP83" s="188">
        <v>17472.491649240532</v>
      </c>
      <c r="BQ83" s="188">
        <v>17625.749532084679</v>
      </c>
      <c r="BR83" s="188">
        <v>17738.510614072031</v>
      </c>
      <c r="BS83" s="188">
        <v>17716.225635332288</v>
      </c>
      <c r="BT83" s="188">
        <v>17111.31100400001</v>
      </c>
      <c r="BU83" s="188">
        <v>16213.076773759509</v>
      </c>
      <c r="BV83" s="188">
        <v>14895.346253314372</v>
      </c>
      <c r="BW83" s="188">
        <v>12614.417210150652</v>
      </c>
      <c r="BX83" s="188">
        <v>11565.004433577658</v>
      </c>
      <c r="BY83" s="188">
        <v>10435.361701867883</v>
      </c>
      <c r="BZ83" s="188">
        <v>9689.0704626740935</v>
      </c>
      <c r="CA83" s="188">
        <v>9524.4980320953309</v>
      </c>
      <c r="CB83" s="188">
        <v>8637.8186192530393</v>
      </c>
      <c r="CC83" s="188">
        <v>5799.3483242789862</v>
      </c>
      <c r="CD83" s="188">
        <v>5158.5582016734161</v>
      </c>
      <c r="CE83" s="188">
        <v>5439.9544230541878</v>
      </c>
      <c r="CF83" s="188">
        <v>5719.1960872268892</v>
      </c>
      <c r="CG83" s="188">
        <v>6071.4698427162029</v>
      </c>
      <c r="CH83" s="189">
        <v>6301.9003840166242</v>
      </c>
    </row>
    <row r="84" spans="1:86" x14ac:dyDescent="0.35">
      <c r="A84" s="190"/>
      <c r="B84" s="72" t="s">
        <v>437</v>
      </c>
      <c r="AH84" s="188">
        <v>0</v>
      </c>
      <c r="AI84" s="188">
        <v>0</v>
      </c>
      <c r="AJ84" s="188">
        <v>0</v>
      </c>
      <c r="AK84" s="188">
        <v>0</v>
      </c>
      <c r="AL84" s="188">
        <v>0</v>
      </c>
      <c r="AM84" s="188">
        <v>0</v>
      </c>
      <c r="AN84" s="188">
        <v>0</v>
      </c>
      <c r="AO84" s="188">
        <v>0</v>
      </c>
      <c r="AP84" s="188">
        <v>0</v>
      </c>
      <c r="AQ84" s="188">
        <v>0</v>
      </c>
      <c r="AR84" s="188">
        <v>33.869999999999997</v>
      </c>
      <c r="AS84" s="188">
        <v>25.613</v>
      </c>
      <c r="AT84" s="188">
        <v>10.731</v>
      </c>
      <c r="AU84" s="188">
        <v>4.2610000000000001</v>
      </c>
      <c r="AV84" s="188">
        <v>2.2210000000000001</v>
      </c>
      <c r="AW84" s="188">
        <v>1.3009999999999999</v>
      </c>
      <c r="AX84" s="188">
        <v>0.84199999999999997</v>
      </c>
      <c r="AY84" s="188">
        <v>1.5860000000000001</v>
      </c>
      <c r="AZ84" s="188">
        <v>0</v>
      </c>
      <c r="BA84" s="188">
        <v>0.22500000000000001</v>
      </c>
      <c r="BB84" s="188">
        <v>0.53600000000000003</v>
      </c>
      <c r="BC84" s="188">
        <v>0.21700000000000003</v>
      </c>
      <c r="BD84" s="188">
        <v>4.3999999999999997E-2</v>
      </c>
      <c r="BE84" s="188">
        <v>0.34199999999999997</v>
      </c>
      <c r="BF84" s="188">
        <v>0.34199999999999997</v>
      </c>
      <c r="BG84" s="188">
        <v>0.127</v>
      </c>
      <c r="BH84" s="188">
        <v>8.6999999999999994E-2</v>
      </c>
      <c r="BI84" s="188">
        <v>0</v>
      </c>
      <c r="BJ84" s="188">
        <v>0</v>
      </c>
      <c r="BK84" s="188">
        <v>0</v>
      </c>
      <c r="BL84" s="188">
        <v>0</v>
      </c>
      <c r="BM84" s="188">
        <v>0</v>
      </c>
      <c r="BN84" s="188">
        <v>0</v>
      </c>
      <c r="BO84" s="188">
        <v>0</v>
      </c>
      <c r="BP84" s="188">
        <v>0</v>
      </c>
      <c r="BQ84" s="188">
        <v>0</v>
      </c>
      <c r="BR84" s="188">
        <v>0</v>
      </c>
      <c r="BS84" s="188">
        <v>0</v>
      </c>
      <c r="BT84" s="188">
        <v>0</v>
      </c>
      <c r="BU84" s="188">
        <v>0</v>
      </c>
      <c r="BV84" s="188">
        <v>0</v>
      </c>
      <c r="BW84" s="188">
        <v>0</v>
      </c>
      <c r="BX84" s="188">
        <v>0</v>
      </c>
      <c r="BY84" s="188">
        <v>0</v>
      </c>
      <c r="BZ84" s="188">
        <v>0</v>
      </c>
      <c r="CA84" s="188">
        <v>0</v>
      </c>
      <c r="CB84" s="188">
        <v>0</v>
      </c>
      <c r="CC84" s="188">
        <v>0</v>
      </c>
      <c r="CD84" s="188">
        <v>0</v>
      </c>
      <c r="CE84" s="188">
        <v>0</v>
      </c>
      <c r="CF84" s="188">
        <v>0</v>
      </c>
      <c r="CG84" s="188">
        <v>0</v>
      </c>
      <c r="CH84" s="189">
        <v>0</v>
      </c>
    </row>
    <row r="85" spans="1:86" ht="26.25" customHeight="1" x14ac:dyDescent="0.35">
      <c r="A85" s="190"/>
      <c r="B85" s="123" t="s">
        <v>567</v>
      </c>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302" t="s">
        <v>535</v>
      </c>
      <c r="BI85" s="188"/>
      <c r="BJ85" s="188"/>
      <c r="BK85" s="188"/>
      <c r="BL85" s="302" t="s">
        <v>535</v>
      </c>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9"/>
    </row>
    <row r="86" spans="1:86" x14ac:dyDescent="0.35">
      <c r="A86" s="190"/>
      <c r="B86" s="72" t="s">
        <v>568</v>
      </c>
      <c r="AG86" s="188"/>
      <c r="AH86" s="188">
        <f t="shared" ref="AH86:BF86" si="21">AH6+AH56+AH74+AH82</f>
        <v>1071</v>
      </c>
      <c r="AI86" s="188">
        <f t="shared" si="21"/>
        <v>1194</v>
      </c>
      <c r="AJ86" s="188">
        <f t="shared" si="21"/>
        <v>1476</v>
      </c>
      <c r="AK86" s="188">
        <f t="shared" si="21"/>
        <v>2096.33</v>
      </c>
      <c r="AL86" s="188">
        <f t="shared" si="21"/>
        <v>2419</v>
      </c>
      <c r="AM86" s="188">
        <f t="shared" si="21"/>
        <v>2704</v>
      </c>
      <c r="AN86" s="188">
        <f t="shared" si="21"/>
        <v>3117</v>
      </c>
      <c r="AO86" s="188">
        <f t="shared" si="21"/>
        <v>3515</v>
      </c>
      <c r="AP86" s="188">
        <f t="shared" si="21"/>
        <v>3782</v>
      </c>
      <c r="AQ86" s="188">
        <f t="shared" si="21"/>
        <v>3985</v>
      </c>
      <c r="AR86" s="188">
        <f t="shared" si="21"/>
        <v>4434.1280000000006</v>
      </c>
      <c r="AS86" s="188">
        <f t="shared" si="21"/>
        <v>5031.3342119219333</v>
      </c>
      <c r="AT86" s="188">
        <f t="shared" si="21"/>
        <v>5790.8220000000001</v>
      </c>
      <c r="AU86" s="188">
        <f t="shared" si="21"/>
        <v>6001.4549999999999</v>
      </c>
      <c r="AV86" s="188">
        <f t="shared" si="21"/>
        <v>7260.0259999999998</v>
      </c>
      <c r="AW86" s="188">
        <f t="shared" si="21"/>
        <v>8069.4830000000002</v>
      </c>
      <c r="AX86" s="188">
        <f t="shared" si="21"/>
        <v>8344.4640593971671</v>
      </c>
      <c r="AY86" s="188">
        <f t="shared" si="21"/>
        <v>8494.3502538867524</v>
      </c>
      <c r="AZ86" s="188">
        <f t="shared" si="21"/>
        <v>8602.025694728236</v>
      </c>
      <c r="BA86" s="188">
        <f t="shared" si="21"/>
        <v>8640.5586407757619</v>
      </c>
      <c r="BB86" s="188">
        <f t="shared" si="21"/>
        <v>8595.464433952191</v>
      </c>
      <c r="BC86" s="188">
        <f t="shared" si="21"/>
        <v>8942.0083998374503</v>
      </c>
      <c r="BD86" s="188">
        <f t="shared" si="21"/>
        <v>9531.7037557356707</v>
      </c>
      <c r="BE86" s="188">
        <f t="shared" si="21"/>
        <v>10294.057763499603</v>
      </c>
      <c r="BF86" s="188">
        <f t="shared" si="21"/>
        <v>10697.652014520467</v>
      </c>
      <c r="BG86" s="188">
        <f>BG6+BG56+BG74+BG82</f>
        <v>10903.644924357332</v>
      </c>
      <c r="BH86" s="277">
        <f t="shared" ref="BH86:BJ86" si="22">BH6+BH56+BH74+BH82</f>
        <v>12347.603465567412</v>
      </c>
      <c r="BI86" s="188">
        <f t="shared" si="22"/>
        <v>12833.50964645738</v>
      </c>
      <c r="BJ86" s="188">
        <f t="shared" si="22"/>
        <v>13753.967936590456</v>
      </c>
      <c r="BK86" s="188">
        <f>BK6+BK56+BK74+BK82</f>
        <v>14354.868818296125</v>
      </c>
      <c r="BL86" s="277">
        <f>BL6+BL56+BL66+BL70+BL74+BL78+BL82</f>
        <v>15342.797605046193</v>
      </c>
      <c r="BM86" s="188">
        <f t="shared" ref="BM86:CH86" si="23">BM6+BM56+BM66+BM70+BM74+BM78+BM82</f>
        <v>16129.498399801305</v>
      </c>
      <c r="BN86" s="188">
        <f t="shared" si="23"/>
        <v>16527.260460379399</v>
      </c>
      <c r="BO86" s="188">
        <f t="shared" si="23"/>
        <v>16385.645643000738</v>
      </c>
      <c r="BP86" s="188">
        <f t="shared" si="23"/>
        <v>15969.424970384414</v>
      </c>
      <c r="BQ86" s="188">
        <f t="shared" si="23"/>
        <v>13608.902623134025</v>
      </c>
      <c r="BR86" s="188">
        <f t="shared" si="23"/>
        <v>13177.017597510661</v>
      </c>
      <c r="BS86" s="188">
        <f t="shared" si="23"/>
        <v>12622.370827631479</v>
      </c>
      <c r="BT86" s="188">
        <f t="shared" si="23"/>
        <v>12009.520813964671</v>
      </c>
      <c r="BU86" s="188">
        <f t="shared" si="23"/>
        <v>11521.359515350461</v>
      </c>
      <c r="BV86" s="188">
        <f t="shared" si="23"/>
        <v>11006.92331978016</v>
      </c>
      <c r="BW86" s="188">
        <f t="shared" si="23"/>
        <v>10835.21815531932</v>
      </c>
      <c r="BX86" s="188">
        <f t="shared" si="23"/>
        <v>10889.703493741155</v>
      </c>
      <c r="BY86" s="188">
        <f t="shared" si="23"/>
        <v>10536.458769432082</v>
      </c>
      <c r="BZ86" s="188">
        <f t="shared" si="23"/>
        <v>10881.270102878938</v>
      </c>
      <c r="CA86" s="188">
        <f t="shared" si="23"/>
        <v>11736.401281893741</v>
      </c>
      <c r="CB86" s="188">
        <f t="shared" si="23"/>
        <v>12843.31695881729</v>
      </c>
      <c r="CC86" s="188">
        <f t="shared" si="23"/>
        <v>13282.599747542017</v>
      </c>
      <c r="CD86" s="188">
        <f t="shared" si="23"/>
        <v>13194.544458951754</v>
      </c>
      <c r="CE86" s="188">
        <f t="shared" si="23"/>
        <v>13053.538733499863</v>
      </c>
      <c r="CF86" s="188">
        <f t="shared" si="23"/>
        <v>12968.925674370521</v>
      </c>
      <c r="CG86" s="188">
        <f t="shared" si="23"/>
        <v>13310.121807388601</v>
      </c>
      <c r="CH86" s="189">
        <f t="shared" si="23"/>
        <v>13467.068408694362</v>
      </c>
    </row>
    <row r="87" spans="1:86" x14ac:dyDescent="0.35">
      <c r="A87" s="190"/>
      <c r="B87" s="72" t="s">
        <v>560</v>
      </c>
      <c r="AG87" s="188"/>
      <c r="AH87" s="188">
        <f t="shared" ref="AH87:BF87" si="24">AH7+AH57+AH50+AH72</f>
        <v>157.50282727266716</v>
      </c>
      <c r="AI87" s="188">
        <f t="shared" si="24"/>
        <v>177.58585204372642</v>
      </c>
      <c r="AJ87" s="188">
        <f t="shared" si="24"/>
        <v>214.38458212107787</v>
      </c>
      <c r="AK87" s="188">
        <f t="shared" si="24"/>
        <v>261.21307723470687</v>
      </c>
      <c r="AL87" s="188">
        <f t="shared" si="24"/>
        <v>335.77637613459711</v>
      </c>
      <c r="AM87" s="188">
        <f t="shared" si="24"/>
        <v>391.29492752312331</v>
      </c>
      <c r="AN87" s="188">
        <f t="shared" si="24"/>
        <v>449.19980924653629</v>
      </c>
      <c r="AO87" s="188">
        <f t="shared" si="24"/>
        <v>536.64116166965778</v>
      </c>
      <c r="AP87" s="188">
        <f t="shared" si="24"/>
        <v>655.03413200590694</v>
      </c>
      <c r="AQ87" s="188">
        <f t="shared" si="24"/>
        <v>707.62295208037483</v>
      </c>
      <c r="AR87" s="188">
        <f t="shared" si="24"/>
        <v>856.33399999999995</v>
      </c>
      <c r="AS87" s="188">
        <f t="shared" si="24"/>
        <v>1027.5594154022263</v>
      </c>
      <c r="AT87" s="188">
        <f t="shared" si="24"/>
        <v>1273.126</v>
      </c>
      <c r="AU87" s="188">
        <f t="shared" si="24"/>
        <v>1557.1790000000001</v>
      </c>
      <c r="AV87" s="188">
        <f t="shared" si="24"/>
        <v>2134.4849999999997</v>
      </c>
      <c r="AW87" s="188">
        <f t="shared" si="24"/>
        <v>2666.9050000000002</v>
      </c>
      <c r="AX87" s="188">
        <f t="shared" si="24"/>
        <v>3108.5786840000001</v>
      </c>
      <c r="AY87" s="188">
        <f t="shared" si="24"/>
        <v>3625.1198460000001</v>
      </c>
      <c r="AZ87" s="188">
        <f t="shared" si="24"/>
        <v>3969.221963</v>
      </c>
      <c r="BA87" s="188">
        <f t="shared" si="24"/>
        <v>4195.2888370000001</v>
      </c>
      <c r="BB87" s="188">
        <f t="shared" si="24"/>
        <v>4417.6304660000005</v>
      </c>
      <c r="BC87" s="188">
        <f t="shared" si="24"/>
        <v>4660.4735951357898</v>
      </c>
      <c r="BD87" s="188">
        <f t="shared" si="24"/>
        <v>5018.6151149999996</v>
      </c>
      <c r="BE87" s="188">
        <f t="shared" si="24"/>
        <v>5446.4153386456164</v>
      </c>
      <c r="BF87" s="188">
        <f t="shared" si="24"/>
        <v>5534.6324088386027</v>
      </c>
      <c r="BG87" s="188">
        <f>BG7+BG57+BG50+BG72</f>
        <v>5894.8772412899971</v>
      </c>
      <c r="BH87" s="277">
        <f t="shared" ref="BH87:BJ87" si="25">BH7+BH57+BH50+BH72</f>
        <v>5676.052010751112</v>
      </c>
      <c r="BI87" s="188">
        <f t="shared" si="25"/>
        <v>5603.2647933884446</v>
      </c>
      <c r="BJ87" s="188">
        <f t="shared" si="25"/>
        <v>5638.8763826956538</v>
      </c>
      <c r="BK87" s="188">
        <f>BK7+BK57+BK50+BK72</f>
        <v>6181.1904536017355</v>
      </c>
      <c r="BL87" s="277">
        <f>BL7+BL57+BL50+BL72</f>
        <v>6430.7340000922868</v>
      </c>
      <c r="BM87" s="188">
        <f t="shared" ref="BM87:CH87" si="26">BM7+BM57+BM50+BM72</f>
        <v>7038.7668558596451</v>
      </c>
      <c r="BN87" s="188">
        <f t="shared" si="26"/>
        <v>7345.7103069964805</v>
      </c>
      <c r="BO87" s="188">
        <f t="shared" si="26"/>
        <v>7621.17504280917</v>
      </c>
      <c r="BP87" s="188">
        <f t="shared" si="26"/>
        <v>8379.2852012946314</v>
      </c>
      <c r="BQ87" s="188">
        <f t="shared" si="26"/>
        <v>8175.0577112593128</v>
      </c>
      <c r="BR87" s="188">
        <f t="shared" si="26"/>
        <v>9457.9253078656038</v>
      </c>
      <c r="BS87" s="188">
        <f t="shared" si="26"/>
        <v>10048.077982934486</v>
      </c>
      <c r="BT87" s="188">
        <f t="shared" si="26"/>
        <v>10243.165080259876</v>
      </c>
      <c r="BU87" s="188">
        <f t="shared" si="26"/>
        <v>10670.527998548816</v>
      </c>
      <c r="BV87" s="188">
        <f t="shared" si="26"/>
        <v>10538.156249457021</v>
      </c>
      <c r="BW87" s="188">
        <f t="shared" si="26"/>
        <v>9340.4381911359033</v>
      </c>
      <c r="BX87" s="188">
        <f t="shared" si="26"/>
        <v>8817.8220353815923</v>
      </c>
      <c r="BY87" s="188">
        <f t="shared" si="26"/>
        <v>8182.6123305861684</v>
      </c>
      <c r="BZ87" s="188">
        <f t="shared" si="26"/>
        <v>7561.967695682948</v>
      </c>
      <c r="CA87" s="188">
        <f t="shared" si="26"/>
        <v>7446.2913998596332</v>
      </c>
      <c r="CB87" s="188">
        <f t="shared" si="26"/>
        <v>7169.6644023732224</v>
      </c>
      <c r="CC87" s="188">
        <f t="shared" si="26"/>
        <v>1986.1622587112026</v>
      </c>
      <c r="CD87" s="188">
        <f t="shared" si="26"/>
        <v>29.921114440986763</v>
      </c>
      <c r="CE87" s="188">
        <f t="shared" si="26"/>
        <v>27.559631023790629</v>
      </c>
      <c r="CF87" s="188">
        <f t="shared" si="26"/>
        <v>25.376989331426799</v>
      </c>
      <c r="CG87" s="188">
        <f t="shared" si="26"/>
        <v>23.353076530528234</v>
      </c>
      <c r="CH87" s="189">
        <f t="shared" si="26"/>
        <v>21.479867057701497</v>
      </c>
    </row>
    <row r="88" spans="1:86" x14ac:dyDescent="0.35">
      <c r="A88" s="190"/>
      <c r="B88" s="72" t="s">
        <v>561</v>
      </c>
      <c r="AG88" s="188"/>
      <c r="AH88" s="188">
        <f t="shared" ref="AH88:BF88" si="27">AH8+AH58+AH48+AH54</f>
        <v>436.70190973296383</v>
      </c>
      <c r="AI88" s="188">
        <f t="shared" si="27"/>
        <v>472.36132573242634</v>
      </c>
      <c r="AJ88" s="188">
        <f t="shared" si="27"/>
        <v>596.41902505885105</v>
      </c>
      <c r="AK88" s="188">
        <f t="shared" si="27"/>
        <v>802.3397470790951</v>
      </c>
      <c r="AL88" s="188">
        <f t="shared" si="27"/>
        <v>1071.394487536922</v>
      </c>
      <c r="AM88" s="188">
        <f t="shared" si="27"/>
        <v>1287.3871224022548</v>
      </c>
      <c r="AN88" s="188">
        <f t="shared" si="27"/>
        <v>1449.3442864788954</v>
      </c>
      <c r="AO88" s="188">
        <f t="shared" si="27"/>
        <v>1707.6200146123817</v>
      </c>
      <c r="AP88" s="188">
        <f t="shared" si="27"/>
        <v>1926.972661449071</v>
      </c>
      <c r="AQ88" s="188">
        <f t="shared" si="27"/>
        <v>2065.9281924947149</v>
      </c>
      <c r="AR88" s="188">
        <f t="shared" si="27"/>
        <v>2113.3711405014424</v>
      </c>
      <c r="AS88" s="188">
        <f t="shared" si="27"/>
        <v>2346.2905611423366</v>
      </c>
      <c r="AT88" s="188">
        <f t="shared" si="27"/>
        <v>2709.0589272426232</v>
      </c>
      <c r="AU88" s="188">
        <f t="shared" si="27"/>
        <v>3291.8321160338401</v>
      </c>
      <c r="AV88" s="188">
        <f t="shared" si="27"/>
        <v>4071.692854536519</v>
      </c>
      <c r="AW88" s="188">
        <f t="shared" si="27"/>
        <v>4594.6097590274567</v>
      </c>
      <c r="AX88" s="188">
        <f t="shared" si="27"/>
        <v>5052.9080693980095</v>
      </c>
      <c r="AY88" s="188">
        <f t="shared" si="27"/>
        <v>5441.685953753542</v>
      </c>
      <c r="AZ88" s="188">
        <f t="shared" si="27"/>
        <v>5671.1274000856029</v>
      </c>
      <c r="BA88" s="188">
        <f t="shared" si="27"/>
        <v>5633.944174306338</v>
      </c>
      <c r="BB88" s="188">
        <f t="shared" si="27"/>
        <v>5603.5551244290109</v>
      </c>
      <c r="BC88" s="188">
        <f t="shared" si="27"/>
        <v>5392.1045445488699</v>
      </c>
      <c r="BD88" s="188">
        <f t="shared" si="27"/>
        <v>4784.4892184709106</v>
      </c>
      <c r="BE88" s="188">
        <f t="shared" si="27"/>
        <v>4967.6573880147926</v>
      </c>
      <c r="BF88" s="188">
        <f t="shared" si="27"/>
        <v>5082.7749542319334</v>
      </c>
      <c r="BG88" s="188">
        <f>BG8+BG58+BG48+BG54</f>
        <v>5378.6004582751175</v>
      </c>
      <c r="BH88" s="277">
        <f t="shared" ref="BH88:BJ88" si="28">BH8+BH58+BH48+BH54</f>
        <v>5168.1622095625371</v>
      </c>
      <c r="BI88" s="188">
        <f t="shared" si="28"/>
        <v>4575.5975334532723</v>
      </c>
      <c r="BJ88" s="188">
        <f t="shared" si="28"/>
        <v>4227.950359866627</v>
      </c>
      <c r="BK88" s="188">
        <f>BK8+BK58+BK48+BK54</f>
        <v>4004.6826500672842</v>
      </c>
      <c r="BL88" s="277">
        <f>BL8+BL58+BL48+BL54</f>
        <v>3700.897013105458</v>
      </c>
      <c r="BM88" s="188">
        <f t="shared" ref="BM88:CH88" si="29">BM8+BM58+BM48+BM54</f>
        <v>3489.0841517758531</v>
      </c>
      <c r="BN88" s="188">
        <f t="shared" si="29"/>
        <v>3200.9761399518779</v>
      </c>
      <c r="BO88" s="188">
        <f t="shared" si="29"/>
        <v>2864.0869829830967</v>
      </c>
      <c r="BP88" s="188">
        <f t="shared" si="29"/>
        <v>2620.3459331360723</v>
      </c>
      <c r="BQ88" s="188">
        <f t="shared" si="29"/>
        <v>1957.9138341833604</v>
      </c>
      <c r="BR88" s="188">
        <f t="shared" si="29"/>
        <v>1714.5475984058339</v>
      </c>
      <c r="BS88" s="188">
        <f t="shared" si="29"/>
        <v>1558.3063089079885</v>
      </c>
      <c r="BT88" s="188">
        <f t="shared" si="29"/>
        <v>1397.3764508791817</v>
      </c>
      <c r="BU88" s="188">
        <f t="shared" si="29"/>
        <v>1344.4390144054084</v>
      </c>
      <c r="BV88" s="188">
        <f t="shared" si="29"/>
        <v>1123.5087164817194</v>
      </c>
      <c r="BW88" s="188">
        <f t="shared" si="29"/>
        <v>718.09541577300547</v>
      </c>
      <c r="BX88" s="188">
        <f t="shared" si="29"/>
        <v>560.54033774399841</v>
      </c>
      <c r="BY88" s="188">
        <f t="shared" si="29"/>
        <v>356.35225359521951</v>
      </c>
      <c r="BZ88" s="188">
        <f t="shared" si="29"/>
        <v>351.08530032529205</v>
      </c>
      <c r="CA88" s="188">
        <f t="shared" si="29"/>
        <v>232.31253695502355</v>
      </c>
      <c r="CB88" s="188">
        <f t="shared" si="29"/>
        <v>66.894083349096292</v>
      </c>
      <c r="CC88" s="188">
        <f t="shared" si="29"/>
        <v>2.1770235112819938</v>
      </c>
      <c r="CD88" s="188">
        <f t="shared" si="29"/>
        <v>2.1482181543561567</v>
      </c>
      <c r="CE88" s="188">
        <f t="shared" si="29"/>
        <v>0.93916156668005868</v>
      </c>
      <c r="CF88" s="188">
        <f t="shared" si="29"/>
        <v>0.36120551835300185</v>
      </c>
      <c r="CG88" s="188">
        <f t="shared" si="29"/>
        <v>1.1476538821527021E-2</v>
      </c>
      <c r="CH88" s="189">
        <f t="shared" si="29"/>
        <v>0.69011469842166984</v>
      </c>
    </row>
    <row r="89" spans="1:86" x14ac:dyDescent="0.35">
      <c r="A89" s="190"/>
      <c r="B89" s="72" t="s">
        <v>562</v>
      </c>
      <c r="AG89" s="188"/>
      <c r="AH89" s="188">
        <f t="shared" ref="AH89:BF89" si="30">AH9+AH59</f>
        <v>588.24279459666923</v>
      </c>
      <c r="AI89" s="188">
        <f t="shared" si="30"/>
        <v>608.16808189345966</v>
      </c>
      <c r="AJ89" s="188">
        <f t="shared" si="30"/>
        <v>909.3056672308619</v>
      </c>
      <c r="AK89" s="188">
        <f t="shared" si="30"/>
        <v>1681.3669172149671</v>
      </c>
      <c r="AL89" s="188">
        <f t="shared" si="30"/>
        <v>2771.2180864589741</v>
      </c>
      <c r="AM89" s="188">
        <f t="shared" si="30"/>
        <v>3484.8304473749072</v>
      </c>
      <c r="AN89" s="188">
        <f t="shared" si="30"/>
        <v>3982.5103382040375</v>
      </c>
      <c r="AO89" s="188">
        <f t="shared" si="30"/>
        <v>4488.8247775176296</v>
      </c>
      <c r="AP89" s="188">
        <f t="shared" si="30"/>
        <v>4641.30618267507</v>
      </c>
      <c r="AQ89" s="188">
        <f t="shared" si="30"/>
        <v>4302.9441799958231</v>
      </c>
      <c r="AR89" s="188">
        <f t="shared" si="30"/>
        <v>3268.366</v>
      </c>
      <c r="AS89" s="188">
        <f t="shared" si="30"/>
        <v>2917.6397552913354</v>
      </c>
      <c r="AT89" s="188">
        <f t="shared" si="30"/>
        <v>3313.3789999999999</v>
      </c>
      <c r="AU89" s="188">
        <f t="shared" si="30"/>
        <v>4527.9539999999997</v>
      </c>
      <c r="AV89" s="188">
        <f t="shared" si="30"/>
        <v>5859.35</v>
      </c>
      <c r="AW89" s="188">
        <f t="shared" si="30"/>
        <v>6117.02</v>
      </c>
      <c r="AX89" s="188">
        <f t="shared" si="30"/>
        <v>5565.2816599999996</v>
      </c>
      <c r="AY89" s="188">
        <f t="shared" si="30"/>
        <v>5189.8957010000004</v>
      </c>
      <c r="AZ89" s="188">
        <f t="shared" si="30"/>
        <v>4554.1502700000001</v>
      </c>
      <c r="BA89" s="188">
        <f t="shared" si="30"/>
        <v>3733.3902000000003</v>
      </c>
      <c r="BB89" s="188">
        <f t="shared" si="30"/>
        <v>3354.2773969999998</v>
      </c>
      <c r="BC89" s="188">
        <f t="shared" si="30"/>
        <v>3045.997906829487</v>
      </c>
      <c r="BD89" s="188">
        <f t="shared" si="30"/>
        <v>2661.3983389999999</v>
      </c>
      <c r="BE89" s="188">
        <f t="shared" si="30"/>
        <v>2328.4178367675649</v>
      </c>
      <c r="BF89" s="188">
        <f t="shared" si="30"/>
        <v>2297.518709594649</v>
      </c>
      <c r="BG89" s="188">
        <f>BG9+BG59</f>
        <v>2223.2956592581722</v>
      </c>
      <c r="BH89" s="277">
        <f t="shared" ref="BH89:BJ89" si="31">BH9+BH59</f>
        <v>1977.1002171767038</v>
      </c>
      <c r="BI89" s="188">
        <f t="shared" si="31"/>
        <v>2066.0961107590651</v>
      </c>
      <c r="BJ89" s="188">
        <f t="shared" si="31"/>
        <v>2205.3785580777185</v>
      </c>
      <c r="BK89" s="188">
        <f>BK9+BK59</f>
        <v>2060.0513542725066</v>
      </c>
      <c r="BL89" s="277">
        <f>BL9+BL59</f>
        <v>2437.1550696171889</v>
      </c>
      <c r="BM89" s="188">
        <f t="shared" ref="BM89:CH89" si="32">BM9+BM59</f>
        <v>4110.807889434509</v>
      </c>
      <c r="BN89" s="188">
        <f t="shared" si="32"/>
        <v>4231.9737242372594</v>
      </c>
      <c r="BO89" s="188">
        <f t="shared" si="32"/>
        <v>4772.3460335730615</v>
      </c>
      <c r="BP89" s="188">
        <f t="shared" si="32"/>
        <v>5128.4388886755296</v>
      </c>
      <c r="BQ89" s="188">
        <f t="shared" si="32"/>
        <v>3811.3202527161902</v>
      </c>
      <c r="BR89" s="188">
        <f t="shared" si="32"/>
        <v>2695.8303489699992</v>
      </c>
      <c r="BS89" s="188">
        <f t="shared" si="32"/>
        <v>2003.6174202700001</v>
      </c>
      <c r="BT89" s="188">
        <f t="shared" si="32"/>
        <v>1611.2098276999998</v>
      </c>
      <c r="BU89" s="188">
        <f t="shared" si="32"/>
        <v>1442.7194395999989</v>
      </c>
      <c r="BV89" s="188">
        <f t="shared" si="32"/>
        <v>1143.9083112699998</v>
      </c>
      <c r="BW89" s="188">
        <f t="shared" si="32"/>
        <v>602.98041054999987</v>
      </c>
      <c r="BX89" s="188">
        <f t="shared" si="32"/>
        <v>435.2048795899999</v>
      </c>
      <c r="BY89" s="188">
        <f t="shared" si="32"/>
        <v>300.02276639000013</v>
      </c>
      <c r="BZ89" s="188">
        <f t="shared" si="32"/>
        <v>225.14763906000002</v>
      </c>
      <c r="CA89" s="188">
        <f t="shared" si="32"/>
        <v>144.71700034999998</v>
      </c>
      <c r="CB89" s="188">
        <f t="shared" si="32"/>
        <v>91.039659989999976</v>
      </c>
      <c r="CC89" s="188">
        <f t="shared" si="32"/>
        <v>1.1760526420205126</v>
      </c>
      <c r="CD89" s="188">
        <f t="shared" si="32"/>
        <v>0.71953822947029877</v>
      </c>
      <c r="CE89" s="188">
        <f t="shared" si="32"/>
        <v>0.48129586107080291</v>
      </c>
      <c r="CF89" s="188">
        <f t="shared" si="32"/>
        <v>0.31868927147627624</v>
      </c>
      <c r="CG89" s="188">
        <f t="shared" si="32"/>
        <v>0.20743864071753595</v>
      </c>
      <c r="CH89" s="189">
        <f t="shared" si="32"/>
        <v>0.13127141437572265</v>
      </c>
    </row>
    <row r="90" spans="1:86" x14ac:dyDescent="0.35">
      <c r="A90" s="190"/>
      <c r="B90" s="72" t="s">
        <v>563</v>
      </c>
      <c r="AG90" s="188"/>
      <c r="AH90" s="188">
        <f>AH10+AH60+AH49+AH53+AH75+AH68+AH84+AH83</f>
        <v>438.55246839769984</v>
      </c>
      <c r="AI90" s="188">
        <f t="shared" ref="AI90:BF90" si="33">AI10+AI60+AI49+AI53+AI75+AI68+AI84+AI83</f>
        <v>487.88474033038761</v>
      </c>
      <c r="AJ90" s="188">
        <f t="shared" si="33"/>
        <v>633.89072558920907</v>
      </c>
      <c r="AK90" s="188">
        <f t="shared" si="33"/>
        <v>1016.0002584712307</v>
      </c>
      <c r="AL90" s="188">
        <f t="shared" si="33"/>
        <v>1319.611049869507</v>
      </c>
      <c r="AM90" s="188">
        <f t="shared" si="33"/>
        <v>1581.4875026997145</v>
      </c>
      <c r="AN90" s="188">
        <f t="shared" si="33"/>
        <v>1784.9455660705307</v>
      </c>
      <c r="AO90" s="188">
        <f t="shared" si="33"/>
        <v>1983.9140462003309</v>
      </c>
      <c r="AP90" s="188">
        <f t="shared" si="33"/>
        <v>2170.6870238699521</v>
      </c>
      <c r="AQ90" s="188">
        <f t="shared" si="33"/>
        <v>2311.2126754290871</v>
      </c>
      <c r="AR90" s="188">
        <f t="shared" si="33"/>
        <v>2427.750859498557</v>
      </c>
      <c r="AS90" s="188">
        <f t="shared" si="33"/>
        <v>2745.9420562421678</v>
      </c>
      <c r="AT90" s="188">
        <f t="shared" si="33"/>
        <v>3556.451072757377</v>
      </c>
      <c r="AU90" s="188">
        <f t="shared" si="33"/>
        <v>4706.8277834778901</v>
      </c>
      <c r="AV90" s="188">
        <f t="shared" si="33"/>
        <v>5989.3441454634822</v>
      </c>
      <c r="AW90" s="188">
        <f t="shared" si="33"/>
        <v>7147.4742409725432</v>
      </c>
      <c r="AX90" s="188">
        <f t="shared" si="33"/>
        <v>8050.5837412048222</v>
      </c>
      <c r="AY90" s="188">
        <f t="shared" si="33"/>
        <v>8869.6538713597056</v>
      </c>
      <c r="AZ90" s="188">
        <f t="shared" si="33"/>
        <v>9402.0754291861576</v>
      </c>
      <c r="BA90" s="188">
        <f t="shared" si="33"/>
        <v>9251.3248959179</v>
      </c>
      <c r="BB90" s="188">
        <f t="shared" si="33"/>
        <v>9043.213413618796</v>
      </c>
      <c r="BC90" s="188">
        <f t="shared" si="33"/>
        <v>8500.7546961160915</v>
      </c>
      <c r="BD90" s="188">
        <f t="shared" si="33"/>
        <v>7435.3920256115825</v>
      </c>
      <c r="BE90" s="188">
        <f t="shared" si="33"/>
        <v>7630.5383411025268</v>
      </c>
      <c r="BF90" s="188">
        <f t="shared" si="33"/>
        <v>8382.0506222819276</v>
      </c>
      <c r="BG90" s="188">
        <f>BG10+BG60+BG49+BG53+BG75+BG68+BG84+BG83</f>
        <v>8624.5515733726352</v>
      </c>
      <c r="BH90" s="277">
        <f t="shared" ref="BH90:BJ90" si="34">BH10+BH60+BH49+BH53+BH75+BH68+BH84+BH83</f>
        <v>9530.5081454226529</v>
      </c>
      <c r="BI90" s="188">
        <f t="shared" si="34"/>
        <v>10273.865445583842</v>
      </c>
      <c r="BJ90" s="188">
        <f t="shared" si="34"/>
        <v>11175.878295625014</v>
      </c>
      <c r="BK90" s="188">
        <f>BK10+BK60+BK49+BK53+BK75+BK68+BK84+BK83</f>
        <v>11921.568635345446</v>
      </c>
      <c r="BL90" s="277">
        <f>BL10+BL60+BL49+BL53+BL71+BL75+BL67+BL68+BL79+BL76+BL84+BL83</f>
        <v>13055.258912828873</v>
      </c>
      <c r="BM90" s="188">
        <f t="shared" ref="BM90:CH90" si="35">BM10+BM60+BM49+BM53+BM71+BM75+BM67+BM68+BM79+BM76+BM84+BM83</f>
        <v>15927.665523858679</v>
      </c>
      <c r="BN90" s="188">
        <f t="shared" si="35"/>
        <v>17458.942416216691</v>
      </c>
      <c r="BO90" s="188">
        <f t="shared" si="35"/>
        <v>18296.765737313741</v>
      </c>
      <c r="BP90" s="188">
        <f t="shared" si="35"/>
        <v>19308.462292559354</v>
      </c>
      <c r="BQ90" s="188">
        <f t="shared" si="35"/>
        <v>18611.873933673276</v>
      </c>
      <c r="BR90" s="188">
        <f t="shared" si="35"/>
        <v>18738.480476407902</v>
      </c>
      <c r="BS90" s="188">
        <f t="shared" si="35"/>
        <v>18682.714577056046</v>
      </c>
      <c r="BT90" s="188">
        <f t="shared" si="35"/>
        <v>18084.056683906289</v>
      </c>
      <c r="BU90" s="188">
        <f t="shared" si="35"/>
        <v>17253.424912095314</v>
      </c>
      <c r="BV90" s="188">
        <f t="shared" si="35"/>
        <v>15829.341734649495</v>
      </c>
      <c r="BW90" s="188">
        <f t="shared" si="35"/>
        <v>13460.140109571938</v>
      </c>
      <c r="BX90" s="188">
        <f t="shared" si="35"/>
        <v>12394.088312088816</v>
      </c>
      <c r="BY90" s="188">
        <f t="shared" si="35"/>
        <v>11054.268636179462</v>
      </c>
      <c r="BZ90" s="188">
        <f t="shared" si="35"/>
        <v>10472.330720105963</v>
      </c>
      <c r="CA90" s="188">
        <f t="shared" si="35"/>
        <v>10141.490943228739</v>
      </c>
      <c r="CB90" s="188">
        <f t="shared" si="35"/>
        <v>9057.8171556583129</v>
      </c>
      <c r="CC90" s="188">
        <f t="shared" si="35"/>
        <v>5912.6692008205673</v>
      </c>
      <c r="CD90" s="188">
        <f t="shared" si="35"/>
        <v>5253.2933932878641</v>
      </c>
      <c r="CE90" s="188">
        <f t="shared" si="35"/>
        <v>5533.4144629916655</v>
      </c>
      <c r="CF90" s="188">
        <f t="shared" si="35"/>
        <v>5813.0030454615971</v>
      </c>
      <c r="CG90" s="188">
        <f t="shared" si="35"/>
        <v>6166.2392918460919</v>
      </c>
      <c r="CH90" s="189">
        <f t="shared" si="35"/>
        <v>6400.0404638068958</v>
      </c>
    </row>
    <row r="91" spans="1:86" ht="24.75" customHeight="1" x14ac:dyDescent="0.35">
      <c r="A91" s="190"/>
      <c r="B91" s="72" t="s">
        <v>569</v>
      </c>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f t="shared" ref="BL91:CH91" si="36">BL80</f>
        <v>0</v>
      </c>
      <c r="BM91" s="188">
        <f t="shared" si="36"/>
        <v>0</v>
      </c>
      <c r="BN91" s="188">
        <f t="shared" si="36"/>
        <v>0</v>
      </c>
      <c r="BO91" s="188">
        <f t="shared" si="36"/>
        <v>0</v>
      </c>
      <c r="BP91" s="188">
        <f t="shared" si="36"/>
        <v>0</v>
      </c>
      <c r="BQ91" s="188">
        <f t="shared" si="36"/>
        <v>5.8574696600000031</v>
      </c>
      <c r="BR91" s="188">
        <f t="shared" si="36"/>
        <v>56.150329630000009</v>
      </c>
      <c r="BS91" s="188">
        <f t="shared" si="36"/>
        <v>490.88279648000002</v>
      </c>
      <c r="BT91" s="188">
        <f t="shared" si="36"/>
        <v>1585.7627723199994</v>
      </c>
      <c r="BU91" s="188">
        <f t="shared" si="36"/>
        <v>3322.5426384599987</v>
      </c>
      <c r="BV91" s="188">
        <f t="shared" si="36"/>
        <v>8134.8647156900006</v>
      </c>
      <c r="BW91" s="188">
        <f t="shared" si="36"/>
        <v>18376.926201870003</v>
      </c>
      <c r="BX91" s="188">
        <f t="shared" si="36"/>
        <v>38232.03873058001</v>
      </c>
      <c r="BY91" s="188">
        <f t="shared" si="36"/>
        <v>40592.114999999991</v>
      </c>
      <c r="BZ91" s="188">
        <f t="shared" si="36"/>
        <v>41937.592814379997</v>
      </c>
      <c r="CA91" s="188">
        <f t="shared" si="36"/>
        <v>52118.544098990002</v>
      </c>
      <c r="CB91" s="188">
        <f t="shared" si="36"/>
        <v>66743.876048169972</v>
      </c>
      <c r="CC91" s="188">
        <f t="shared" si="36"/>
        <v>79525.134122031101</v>
      </c>
      <c r="CD91" s="188">
        <f t="shared" si="36"/>
        <v>87630.525480738477</v>
      </c>
      <c r="CE91" s="188">
        <f t="shared" si="36"/>
        <v>88569.968126815875</v>
      </c>
      <c r="CF91" s="188">
        <f t="shared" si="36"/>
        <v>90024.679863983212</v>
      </c>
      <c r="CG91" s="188">
        <f t="shared" si="36"/>
        <v>92878.821520215948</v>
      </c>
      <c r="CH91" s="189">
        <f t="shared" si="36"/>
        <v>95729.863279005775</v>
      </c>
    </row>
    <row r="92" spans="1:86" ht="26.25" customHeight="1" x14ac:dyDescent="0.35">
      <c r="A92" s="190"/>
      <c r="B92" s="74" t="s">
        <v>564</v>
      </c>
      <c r="AH92" s="188">
        <f>AH6+AH61+AH66+AH70+AH74+AH76+AH78+AH82</f>
        <v>1071</v>
      </c>
      <c r="AI92" s="188">
        <f t="shared" ref="AI92:CH92" si="37">AI6+AI61+AI66+AI70+AI74+AI76+AI78+AI82</f>
        <v>1194</v>
      </c>
      <c r="AJ92" s="188">
        <f t="shared" si="37"/>
        <v>1476</v>
      </c>
      <c r="AK92" s="188">
        <f t="shared" si="37"/>
        <v>2096.33</v>
      </c>
      <c r="AL92" s="188">
        <f t="shared" si="37"/>
        <v>2419</v>
      </c>
      <c r="AM92" s="188">
        <f t="shared" si="37"/>
        <v>2704</v>
      </c>
      <c r="AN92" s="188">
        <f t="shared" si="37"/>
        <v>3117</v>
      </c>
      <c r="AO92" s="188">
        <f t="shared" si="37"/>
        <v>3515</v>
      </c>
      <c r="AP92" s="188">
        <f t="shared" si="37"/>
        <v>3782</v>
      </c>
      <c r="AQ92" s="188">
        <f t="shared" si="37"/>
        <v>3985</v>
      </c>
      <c r="AR92" s="188">
        <f t="shared" si="37"/>
        <v>4434.1280000000006</v>
      </c>
      <c r="AS92" s="188">
        <f t="shared" si="37"/>
        <v>5031.3342119219333</v>
      </c>
      <c r="AT92" s="188">
        <f t="shared" si="37"/>
        <v>5790.8220000000001</v>
      </c>
      <c r="AU92" s="188">
        <f t="shared" si="37"/>
        <v>6001.4549999999999</v>
      </c>
      <c r="AV92" s="188">
        <f t="shared" si="37"/>
        <v>7260.0259999999998</v>
      </c>
      <c r="AW92" s="188">
        <f t="shared" si="37"/>
        <v>8069.4830000000002</v>
      </c>
      <c r="AX92" s="188">
        <f t="shared" si="37"/>
        <v>8344.4640593971671</v>
      </c>
      <c r="AY92" s="188">
        <f t="shared" si="37"/>
        <v>8494.3502538867524</v>
      </c>
      <c r="AZ92" s="188">
        <f t="shared" si="37"/>
        <v>8602.025694728236</v>
      </c>
      <c r="BA92" s="188">
        <f t="shared" si="37"/>
        <v>8640.5586407757619</v>
      </c>
      <c r="BB92" s="188">
        <f t="shared" si="37"/>
        <v>8595.464433952191</v>
      </c>
      <c r="BC92" s="188">
        <f t="shared" si="37"/>
        <v>8942.0083998374503</v>
      </c>
      <c r="BD92" s="188">
        <f t="shared" si="37"/>
        <v>9531.7037557356707</v>
      </c>
      <c r="BE92" s="188">
        <f t="shared" si="37"/>
        <v>10294.057763499603</v>
      </c>
      <c r="BF92" s="188">
        <f t="shared" si="37"/>
        <v>10697.652014520467</v>
      </c>
      <c r="BG92" s="188">
        <f t="shared" si="37"/>
        <v>10903.644924357332</v>
      </c>
      <c r="BH92" s="188">
        <f t="shared" si="37"/>
        <v>12347.603465567412</v>
      </c>
      <c r="BI92" s="188">
        <f t="shared" si="37"/>
        <v>12833.50964645738</v>
      </c>
      <c r="BJ92" s="188">
        <f t="shared" si="37"/>
        <v>13779.586168351761</v>
      </c>
      <c r="BK92" s="188">
        <f t="shared" si="37"/>
        <v>14380.045118128428</v>
      </c>
      <c r="BL92" s="188">
        <f t="shared" si="37"/>
        <v>15553.985666372697</v>
      </c>
      <c r="BM92" s="188">
        <f t="shared" si="37"/>
        <v>16362.454703807016</v>
      </c>
      <c r="BN92" s="188">
        <f t="shared" si="37"/>
        <v>16766.754930850639</v>
      </c>
      <c r="BO92" s="188">
        <f t="shared" si="37"/>
        <v>16629.992018452118</v>
      </c>
      <c r="BP92" s="188">
        <f t="shared" si="37"/>
        <v>16184.951057678054</v>
      </c>
      <c r="BQ92" s="188">
        <f t="shared" si="37"/>
        <v>13608.902623134025</v>
      </c>
      <c r="BR92" s="188">
        <f t="shared" si="37"/>
        <v>13177.017597510661</v>
      </c>
      <c r="BS92" s="188">
        <f t="shared" si="37"/>
        <v>12622.370827631479</v>
      </c>
      <c r="BT92" s="188">
        <f t="shared" si="37"/>
        <v>12009.520813964671</v>
      </c>
      <c r="BU92" s="188">
        <f t="shared" si="37"/>
        <v>11521.359515350461</v>
      </c>
      <c r="BV92" s="188">
        <f t="shared" si="37"/>
        <v>11013.247955258557</v>
      </c>
      <c r="BW92" s="188">
        <f t="shared" si="37"/>
        <v>10842.478793169257</v>
      </c>
      <c r="BX92" s="188">
        <f t="shared" si="37"/>
        <v>10896.064837046717</v>
      </c>
      <c r="BY92" s="188">
        <f t="shared" si="37"/>
        <v>10540.438427449533</v>
      </c>
      <c r="BZ92" s="188">
        <f t="shared" si="37"/>
        <v>10884.979349060668</v>
      </c>
      <c r="CA92" s="188">
        <f t="shared" si="37"/>
        <v>11743.090677658618</v>
      </c>
      <c r="CB92" s="188">
        <f t="shared" si="37"/>
        <v>12853.468716028503</v>
      </c>
      <c r="CC92" s="188">
        <f t="shared" si="37"/>
        <v>13297.543793940637</v>
      </c>
      <c r="CD92" s="188">
        <f t="shared" si="37"/>
        <v>13195.46370202248</v>
      </c>
      <c r="CE92" s="188">
        <f t="shared" si="37"/>
        <v>13054.782566261396</v>
      </c>
      <c r="CF92" s="188">
        <f t="shared" si="37"/>
        <v>12970.502850518404</v>
      </c>
      <c r="CG92" s="188">
        <f t="shared" si="37"/>
        <v>13312.030776047828</v>
      </c>
      <c r="CH92" s="189">
        <f t="shared" si="37"/>
        <v>13469.309478956671</v>
      </c>
    </row>
    <row r="93" spans="1:86" x14ac:dyDescent="0.35">
      <c r="A93" s="190"/>
      <c r="B93" s="74" t="s">
        <v>541</v>
      </c>
      <c r="AH93" s="188">
        <f>AH11+AH62+AH67+AH45+AH50+AH53+AH54+AH68+AH71+AH72+AH75+SUM(AH79:AH80)+SUM(AH83:AH84)</f>
        <v>1621</v>
      </c>
      <c r="AI93" s="188">
        <f t="shared" ref="AI93:CH93" si="38">AI11+AI62+AI67+AI45+AI50+AI53+AI54+AI68+AI71+AI72+AI75+SUM(AI79:AI80)+SUM(AI83:AI84)</f>
        <v>1746</v>
      </c>
      <c r="AJ93" s="188">
        <f t="shared" si="38"/>
        <v>2354</v>
      </c>
      <c r="AK93" s="188">
        <f t="shared" si="38"/>
        <v>3760.92</v>
      </c>
      <c r="AL93" s="188">
        <f t="shared" si="38"/>
        <v>5498</v>
      </c>
      <c r="AM93" s="188">
        <f t="shared" si="38"/>
        <v>6745</v>
      </c>
      <c r="AN93" s="188">
        <f t="shared" si="38"/>
        <v>7666</v>
      </c>
      <c r="AO93" s="188">
        <f t="shared" si="38"/>
        <v>8717</v>
      </c>
      <c r="AP93" s="188">
        <f t="shared" si="38"/>
        <v>9394</v>
      </c>
      <c r="AQ93" s="188">
        <f t="shared" si="38"/>
        <v>9387.7079999999987</v>
      </c>
      <c r="AR93" s="188">
        <f t="shared" si="38"/>
        <v>8665.8219999999983</v>
      </c>
      <c r="AS93" s="188">
        <f t="shared" si="38"/>
        <v>9037.4317880780654</v>
      </c>
      <c r="AT93" s="188">
        <f t="shared" si="38"/>
        <v>10852.015000000001</v>
      </c>
      <c r="AU93" s="188">
        <f t="shared" si="38"/>
        <v>14083.792899511731</v>
      </c>
      <c r="AV93" s="188">
        <f t="shared" si="38"/>
        <v>18054.871999999999</v>
      </c>
      <c r="AW93" s="188">
        <f t="shared" si="38"/>
        <v>20526.008999999998</v>
      </c>
      <c r="AX93" s="188">
        <f t="shared" si="38"/>
        <v>21777.352154602831</v>
      </c>
      <c r="AY93" s="188">
        <f t="shared" si="38"/>
        <v>23126.355372113248</v>
      </c>
      <c r="AZ93" s="188">
        <f t="shared" si="38"/>
        <v>23596.575062271761</v>
      </c>
      <c r="BA93" s="188">
        <f t="shared" si="38"/>
        <v>22813.948107224242</v>
      </c>
      <c r="BB93" s="188">
        <f t="shared" si="38"/>
        <v>22418.676401047807</v>
      </c>
      <c r="BC93" s="188">
        <f t="shared" si="38"/>
        <v>21599.330742630238</v>
      </c>
      <c r="BD93" s="188">
        <f t="shared" si="38"/>
        <v>19899.894698082491</v>
      </c>
      <c r="BE93" s="188">
        <f t="shared" si="38"/>
        <v>20373.0289045305</v>
      </c>
      <c r="BF93" s="188">
        <f t="shared" si="38"/>
        <v>21296.976694947112</v>
      </c>
      <c r="BG93" s="188">
        <f t="shared" si="38"/>
        <v>22121.324932195923</v>
      </c>
      <c r="BH93" s="188">
        <f t="shared" si="38"/>
        <v>22351.822582913002</v>
      </c>
      <c r="BI93" s="188">
        <f t="shared" si="38"/>
        <v>22518.823883184625</v>
      </c>
      <c r="BJ93" s="188">
        <f t="shared" si="38"/>
        <v>23392.650364503708</v>
      </c>
      <c r="BK93" s="188">
        <f t="shared" si="38"/>
        <v>24316.036793454667</v>
      </c>
      <c r="BL93" s="188">
        <f t="shared" si="38"/>
        <v>25412.8569343173</v>
      </c>
      <c r="BM93" s="188">
        <f t="shared" si="38"/>
        <v>30333.368116922979</v>
      </c>
      <c r="BN93" s="188">
        <f t="shared" si="38"/>
        <v>31998.108116931071</v>
      </c>
      <c r="BO93" s="188">
        <f t="shared" si="38"/>
        <v>33310.027421227693</v>
      </c>
      <c r="BP93" s="188">
        <f t="shared" si="38"/>
        <v>35221.006228371945</v>
      </c>
      <c r="BQ93" s="188">
        <f t="shared" si="38"/>
        <v>32562.023201492135</v>
      </c>
      <c r="BR93" s="188">
        <f t="shared" si="38"/>
        <v>32662.934061279338</v>
      </c>
      <c r="BS93" s="188">
        <f t="shared" si="38"/>
        <v>32783.599085648522</v>
      </c>
      <c r="BT93" s="188">
        <f t="shared" si="38"/>
        <v>32921.570815065345</v>
      </c>
      <c r="BU93" s="188">
        <f t="shared" si="38"/>
        <v>34033.654003109536</v>
      </c>
      <c r="BV93" s="188">
        <f t="shared" si="38"/>
        <v>36763.455092069838</v>
      </c>
      <c r="BW93" s="188">
        <f t="shared" si="38"/>
        <v>42491.319691050914</v>
      </c>
      <c r="BX93" s="188">
        <f t="shared" si="38"/>
        <v>60433.332952078854</v>
      </c>
      <c r="BY93" s="188">
        <f t="shared" si="38"/>
        <v>60481.391328733393</v>
      </c>
      <c r="BZ93" s="188">
        <f t="shared" si="38"/>
        <v>60544.414923372475</v>
      </c>
      <c r="CA93" s="188">
        <f t="shared" si="38"/>
        <v>70076.666583618513</v>
      </c>
      <c r="CB93" s="188">
        <f t="shared" si="38"/>
        <v>83119.139592329389</v>
      </c>
      <c r="CC93" s="188">
        <f t="shared" si="38"/>
        <v>87412.374611317544</v>
      </c>
      <c r="CD93" s="188">
        <f t="shared" si="38"/>
        <v>92915.688501780431</v>
      </c>
      <c r="CE93" s="188">
        <f t="shared" si="38"/>
        <v>94131.118845497549</v>
      </c>
      <c r="CF93" s="188">
        <f t="shared" si="38"/>
        <v>95862.162617418187</v>
      </c>
      <c r="CG93" s="188">
        <f t="shared" si="38"/>
        <v>99066.723835112891</v>
      </c>
      <c r="CH93" s="189">
        <f t="shared" si="38"/>
        <v>102149.96392572086</v>
      </c>
    </row>
    <row r="94" spans="1:86" s="123" customFormat="1" x14ac:dyDescent="0.35">
      <c r="A94" s="199"/>
      <c r="B94" s="123" t="s">
        <v>273</v>
      </c>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56">
        <f>AH93+AH92</f>
        <v>2692</v>
      </c>
      <c r="AI94" s="56">
        <f t="shared" ref="AI94:CH94" si="39">AI93+AI92</f>
        <v>2940</v>
      </c>
      <c r="AJ94" s="56">
        <f t="shared" si="39"/>
        <v>3830</v>
      </c>
      <c r="AK94" s="56">
        <f t="shared" si="39"/>
        <v>5857.25</v>
      </c>
      <c r="AL94" s="56">
        <f t="shared" si="39"/>
        <v>7917</v>
      </c>
      <c r="AM94" s="56">
        <f t="shared" si="39"/>
        <v>9449</v>
      </c>
      <c r="AN94" s="56">
        <f t="shared" si="39"/>
        <v>10783</v>
      </c>
      <c r="AO94" s="56">
        <f t="shared" si="39"/>
        <v>12232</v>
      </c>
      <c r="AP94" s="56">
        <f t="shared" si="39"/>
        <v>13176</v>
      </c>
      <c r="AQ94" s="56">
        <f t="shared" si="39"/>
        <v>13372.707999999999</v>
      </c>
      <c r="AR94" s="56">
        <f t="shared" si="39"/>
        <v>13099.949999999999</v>
      </c>
      <c r="AS94" s="56">
        <f t="shared" si="39"/>
        <v>14068.766</v>
      </c>
      <c r="AT94" s="56">
        <f t="shared" si="39"/>
        <v>16642.837</v>
      </c>
      <c r="AU94" s="56">
        <f t="shared" si="39"/>
        <v>20085.247899511731</v>
      </c>
      <c r="AV94" s="56">
        <f t="shared" si="39"/>
        <v>25314.898000000001</v>
      </c>
      <c r="AW94" s="56">
        <f t="shared" si="39"/>
        <v>28595.491999999998</v>
      </c>
      <c r="AX94" s="56">
        <f t="shared" si="39"/>
        <v>30121.816213999999</v>
      </c>
      <c r="AY94" s="56">
        <f t="shared" si="39"/>
        <v>31620.705626000003</v>
      </c>
      <c r="AZ94" s="56">
        <f t="shared" si="39"/>
        <v>32198.600756999997</v>
      </c>
      <c r="BA94" s="56">
        <f t="shared" si="39"/>
        <v>31454.506748000003</v>
      </c>
      <c r="BB94" s="56">
        <f t="shared" si="39"/>
        <v>31014.140834999998</v>
      </c>
      <c r="BC94" s="56">
        <f t="shared" si="39"/>
        <v>30541.339142467688</v>
      </c>
      <c r="BD94" s="56">
        <f t="shared" si="39"/>
        <v>29431.598453818162</v>
      </c>
      <c r="BE94" s="56">
        <f t="shared" si="39"/>
        <v>30667.086668030104</v>
      </c>
      <c r="BF94" s="56">
        <f t="shared" si="39"/>
        <v>31994.628709467579</v>
      </c>
      <c r="BG94" s="56">
        <f t="shared" si="39"/>
        <v>33024.969856553253</v>
      </c>
      <c r="BH94" s="56">
        <f t="shared" si="39"/>
        <v>34699.426048480411</v>
      </c>
      <c r="BI94" s="56">
        <f t="shared" si="39"/>
        <v>35352.333529642005</v>
      </c>
      <c r="BJ94" s="56">
        <f t="shared" si="39"/>
        <v>37172.236532855473</v>
      </c>
      <c r="BK94" s="56">
        <f t="shared" si="39"/>
        <v>38696.081911583096</v>
      </c>
      <c r="BL94" s="56">
        <f t="shared" si="39"/>
        <v>40966.842600689997</v>
      </c>
      <c r="BM94" s="56">
        <f t="shared" si="39"/>
        <v>46695.822820729998</v>
      </c>
      <c r="BN94" s="56">
        <f t="shared" si="39"/>
        <v>48764.863047781706</v>
      </c>
      <c r="BO94" s="56">
        <f t="shared" si="39"/>
        <v>49940.019439679811</v>
      </c>
      <c r="BP94" s="56">
        <f t="shared" si="39"/>
        <v>51405.957286049997</v>
      </c>
      <c r="BQ94" s="56">
        <f t="shared" si="39"/>
        <v>46170.92582462616</v>
      </c>
      <c r="BR94" s="56">
        <f t="shared" si="39"/>
        <v>45839.95165879</v>
      </c>
      <c r="BS94" s="56">
        <f t="shared" si="39"/>
        <v>45405.969913280001</v>
      </c>
      <c r="BT94" s="56">
        <f t="shared" si="39"/>
        <v>44931.091629030016</v>
      </c>
      <c r="BU94" s="56">
        <f t="shared" si="39"/>
        <v>45555.013518459993</v>
      </c>
      <c r="BV94" s="56">
        <f t="shared" si="39"/>
        <v>47776.703047328396</v>
      </c>
      <c r="BW94" s="56">
        <f t="shared" si="39"/>
        <v>53333.798484220169</v>
      </c>
      <c r="BX94" s="56">
        <f t="shared" si="39"/>
        <v>71329.397789125564</v>
      </c>
      <c r="BY94" s="56">
        <f t="shared" si="39"/>
        <v>71021.829756182924</v>
      </c>
      <c r="BZ94" s="56">
        <f t="shared" si="39"/>
        <v>71429.394272433143</v>
      </c>
      <c r="CA94" s="56">
        <f t="shared" si="39"/>
        <v>81819.757261277133</v>
      </c>
      <c r="CB94" s="56">
        <f t="shared" si="39"/>
        <v>95972.608308357885</v>
      </c>
      <c r="CC94" s="56">
        <f t="shared" si="39"/>
        <v>100709.91840525818</v>
      </c>
      <c r="CD94" s="56">
        <f t="shared" si="39"/>
        <v>106111.15220380291</v>
      </c>
      <c r="CE94" s="56">
        <f t="shared" si="39"/>
        <v>107185.90141175894</v>
      </c>
      <c r="CF94" s="56">
        <f t="shared" si="39"/>
        <v>108832.66546793659</v>
      </c>
      <c r="CG94" s="56">
        <f t="shared" si="39"/>
        <v>112378.75461116072</v>
      </c>
      <c r="CH94" s="57">
        <f t="shared" si="39"/>
        <v>115619.27340467753</v>
      </c>
    </row>
    <row r="95" spans="1:86" ht="26.25" customHeight="1" x14ac:dyDescent="0.35">
      <c r="A95" s="190"/>
      <c r="B95" s="123" t="s">
        <v>570</v>
      </c>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302" t="s">
        <v>535</v>
      </c>
      <c r="BI95" s="188"/>
      <c r="BJ95" s="188"/>
      <c r="BK95" s="188"/>
      <c r="BL95" s="302" t="s">
        <v>535</v>
      </c>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9"/>
    </row>
    <row r="96" spans="1:86" x14ac:dyDescent="0.35">
      <c r="A96" s="190"/>
      <c r="B96" s="72" t="s">
        <v>568</v>
      </c>
      <c r="AH96" s="188">
        <f t="shared" ref="AH96:BF96" si="40">AH37+AH74+AH82</f>
        <v>879.13660835202791</v>
      </c>
      <c r="AI96" s="188">
        <f t="shared" si="40"/>
        <v>965.71952684567862</v>
      </c>
      <c r="AJ96" s="188">
        <f t="shared" si="40"/>
        <v>1165.6784581666639</v>
      </c>
      <c r="AK96" s="188">
        <f t="shared" si="40"/>
        <v>1639.2650340306036</v>
      </c>
      <c r="AL96" s="188">
        <f t="shared" si="40"/>
        <v>1851.3099674185678</v>
      </c>
      <c r="AM96" s="188">
        <f t="shared" si="40"/>
        <v>2016.8889613949996</v>
      </c>
      <c r="AN96" s="188">
        <f t="shared" si="40"/>
        <v>2285.0079196275701</v>
      </c>
      <c r="AO96" s="188">
        <f t="shared" si="40"/>
        <v>2502.7997699406551</v>
      </c>
      <c r="AP96" s="188">
        <f t="shared" si="40"/>
        <v>2574.1306790081708</v>
      </c>
      <c r="AQ96" s="188">
        <f t="shared" si="40"/>
        <v>2604.1375405841391</v>
      </c>
      <c r="AR96" s="188">
        <f t="shared" si="40"/>
        <v>2958.032581333252</v>
      </c>
      <c r="AS96" s="188">
        <f t="shared" si="40"/>
        <v>3196.5630327702083</v>
      </c>
      <c r="AT96" s="188">
        <f t="shared" si="40"/>
        <v>3588.5128467443524</v>
      </c>
      <c r="AU96" s="188">
        <f t="shared" si="40"/>
        <v>4013.0219693975573</v>
      </c>
      <c r="AV96" s="188">
        <f t="shared" si="40"/>
        <v>4947.6392028615437</v>
      </c>
      <c r="AW96" s="188">
        <f t="shared" si="40"/>
        <v>5390.1946462719416</v>
      </c>
      <c r="AX96" s="188">
        <f t="shared" si="40"/>
        <v>5624.3306398979967</v>
      </c>
      <c r="AY96" s="188">
        <f t="shared" si="40"/>
        <v>5955.8548748241155</v>
      </c>
      <c r="AZ96" s="188">
        <f t="shared" si="40"/>
        <v>6094.6968416297641</v>
      </c>
      <c r="BA96" s="188">
        <f t="shared" si="40"/>
        <v>6209.4369681790304</v>
      </c>
      <c r="BB96" s="188">
        <f t="shared" si="40"/>
        <v>6235.793846672108</v>
      </c>
      <c r="BC96" s="188">
        <f t="shared" si="40"/>
        <v>6610.5244448185294</v>
      </c>
      <c r="BD96" s="188">
        <f t="shared" si="40"/>
        <v>7161.3827794828449</v>
      </c>
      <c r="BE96" s="188">
        <f t="shared" si="40"/>
        <v>7817.6821619821239</v>
      </c>
      <c r="BF96" s="188">
        <f t="shared" si="40"/>
        <v>8579.982507645871</v>
      </c>
      <c r="BG96" s="188">
        <f>BG37+BG74+BG82</f>
        <v>9007.604491842576</v>
      </c>
      <c r="BH96" s="277">
        <f t="shared" ref="BH96:BJ96" si="41">BH37+BH74+BH82</f>
        <v>10519.076117122559</v>
      </c>
      <c r="BI96" s="188">
        <f t="shared" si="41"/>
        <v>10990.213712341436</v>
      </c>
      <c r="BJ96" s="188">
        <f t="shared" si="41"/>
        <v>11749.973946554235</v>
      </c>
      <c r="BK96" s="188">
        <f>BK37+BK74+BK82</f>
        <v>12308.255202199914</v>
      </c>
      <c r="BL96" s="277">
        <f>BL37+BL66+BL70+BL74+BL78+BL82</f>
        <v>13391.160455534206</v>
      </c>
      <c r="BM96" s="188">
        <f t="shared" ref="BM96:CH96" si="42">BM37+BM66+BM70+BM74+BM78+BM82</f>
        <v>14122.708718439164</v>
      </c>
      <c r="BN96" s="188">
        <f t="shared" si="42"/>
        <v>14493.740373247918</v>
      </c>
      <c r="BO96" s="188">
        <f t="shared" si="42"/>
        <v>14402.862517056448</v>
      </c>
      <c r="BP96" s="188">
        <f t="shared" si="42"/>
        <v>14048.365397126112</v>
      </c>
      <c r="BQ96" s="188">
        <f t="shared" si="42"/>
        <v>13608.902623134025</v>
      </c>
      <c r="BR96" s="188">
        <f t="shared" si="42"/>
        <v>13177.017597510661</v>
      </c>
      <c r="BS96" s="188">
        <f t="shared" si="42"/>
        <v>12622.370827631479</v>
      </c>
      <c r="BT96" s="188">
        <f t="shared" si="42"/>
        <v>12009.520813964671</v>
      </c>
      <c r="BU96" s="188">
        <f t="shared" si="42"/>
        <v>11521.359515350461</v>
      </c>
      <c r="BV96" s="188">
        <f t="shared" si="42"/>
        <v>11006.92331978016</v>
      </c>
      <c r="BW96" s="188">
        <f t="shared" si="42"/>
        <v>10835.21815531932</v>
      </c>
      <c r="BX96" s="188">
        <f t="shared" si="42"/>
        <v>10889.703493741155</v>
      </c>
      <c r="BY96" s="188">
        <f t="shared" si="42"/>
        <v>10536.458769432082</v>
      </c>
      <c r="BZ96" s="188">
        <f t="shared" si="42"/>
        <v>10881.270102878938</v>
      </c>
      <c r="CA96" s="188">
        <f t="shared" si="42"/>
        <v>11736.401281893741</v>
      </c>
      <c r="CB96" s="188">
        <f t="shared" si="42"/>
        <v>12843.31695881729</v>
      </c>
      <c r="CC96" s="188">
        <f t="shared" si="42"/>
        <v>13282.599747542017</v>
      </c>
      <c r="CD96" s="188">
        <f t="shared" si="42"/>
        <v>13194.544458951754</v>
      </c>
      <c r="CE96" s="188">
        <f t="shared" si="42"/>
        <v>13053.538733499863</v>
      </c>
      <c r="CF96" s="188">
        <f t="shared" si="42"/>
        <v>12968.925674370521</v>
      </c>
      <c r="CG96" s="188">
        <f t="shared" si="42"/>
        <v>13310.121807388601</v>
      </c>
      <c r="CH96" s="189">
        <f t="shared" si="42"/>
        <v>13467.068408694362</v>
      </c>
    </row>
    <row r="97" spans="1:86" x14ac:dyDescent="0.35">
      <c r="A97" s="190"/>
      <c r="B97" s="72" t="s">
        <v>560</v>
      </c>
      <c r="AH97" s="188">
        <f t="shared" ref="AH97:BF97" si="43">AH38</f>
        <v>122.48885855444965</v>
      </c>
      <c r="AI97" s="188">
        <f t="shared" si="43"/>
        <v>135.50345032628894</v>
      </c>
      <c r="AJ97" s="188">
        <f t="shared" si="43"/>
        <v>158.77587496458787</v>
      </c>
      <c r="AK97" s="188">
        <f t="shared" si="43"/>
        <v>181.18301720587004</v>
      </c>
      <c r="AL97" s="188">
        <f t="shared" si="43"/>
        <v>237.14552497216258</v>
      </c>
      <c r="AM97" s="188">
        <f t="shared" si="43"/>
        <v>264.28618243071281</v>
      </c>
      <c r="AN97" s="188">
        <f t="shared" si="43"/>
        <v>290.40944935154596</v>
      </c>
      <c r="AO97" s="188">
        <f t="shared" si="43"/>
        <v>333.52657011534467</v>
      </c>
      <c r="AP97" s="188">
        <f t="shared" si="43"/>
        <v>402.43592056818107</v>
      </c>
      <c r="AQ97" s="188">
        <f t="shared" si="43"/>
        <v>408.95742538603349</v>
      </c>
      <c r="AR97" s="188">
        <f t="shared" si="43"/>
        <v>530.26624320652672</v>
      </c>
      <c r="AS97" s="188">
        <f t="shared" si="43"/>
        <v>583.9168228464581</v>
      </c>
      <c r="AT97" s="188">
        <f t="shared" si="43"/>
        <v>724.57480122926722</v>
      </c>
      <c r="AU97" s="188">
        <f t="shared" si="43"/>
        <v>900.23829633808691</v>
      </c>
      <c r="AV97" s="188">
        <f t="shared" si="43"/>
        <v>1253.9036907194984</v>
      </c>
      <c r="AW97" s="188">
        <f t="shared" si="43"/>
        <v>1569.0051014695946</v>
      </c>
      <c r="AX97" s="188">
        <f t="shared" si="43"/>
        <v>1978.0885080707899</v>
      </c>
      <c r="AY97" s="188">
        <f t="shared" si="43"/>
        <v>2391.6807994921851</v>
      </c>
      <c r="AZ97" s="188">
        <f t="shared" si="43"/>
        <v>2635.9840127506436</v>
      </c>
      <c r="BA97" s="188">
        <f t="shared" si="43"/>
        <v>2774.32275000137</v>
      </c>
      <c r="BB97" s="188">
        <f t="shared" si="43"/>
        <v>2920.9294080489485</v>
      </c>
      <c r="BC97" s="188">
        <f t="shared" si="43"/>
        <v>3049.8092235258191</v>
      </c>
      <c r="BD97" s="188">
        <f t="shared" si="43"/>
        <v>3269.2992842081248</v>
      </c>
      <c r="BE97" s="188">
        <f t="shared" si="43"/>
        <v>3517.4435096059333</v>
      </c>
      <c r="BF97" s="188">
        <f t="shared" si="43"/>
        <v>3757.8457181263038</v>
      </c>
      <c r="BG97" s="188">
        <f>BG38</f>
        <v>4017.4012524408013</v>
      </c>
      <c r="BH97" s="277">
        <f t="shared" ref="BH97:BJ97" si="44">BH38</f>
        <v>3953.7842532317363</v>
      </c>
      <c r="BI97" s="188">
        <f t="shared" si="44"/>
        <v>3950.3417630533431</v>
      </c>
      <c r="BJ97" s="188">
        <f t="shared" si="44"/>
        <v>4100.6338335056571</v>
      </c>
      <c r="BK97" s="188">
        <f>BK38</f>
        <v>4642.9075633741932</v>
      </c>
      <c r="BL97" s="277">
        <f>BL38</f>
        <v>4799.5690843548891</v>
      </c>
      <c r="BM97" s="188">
        <f t="shared" ref="BM97:CH97" si="45">BM38</f>
        <v>5413.8919304595684</v>
      </c>
      <c r="BN97" s="188">
        <f t="shared" si="45"/>
        <v>5706.3128426790163</v>
      </c>
      <c r="BO97" s="188">
        <f t="shared" si="45"/>
        <v>6042.9685290972529</v>
      </c>
      <c r="BP97" s="188">
        <f t="shared" si="45"/>
        <v>6888.0399773750541</v>
      </c>
      <c r="BQ97" s="188">
        <f t="shared" si="45"/>
        <v>7868.9157778272302</v>
      </c>
      <c r="BR97" s="188">
        <f t="shared" si="45"/>
        <v>9180.1627341628191</v>
      </c>
      <c r="BS97" s="188">
        <f t="shared" si="45"/>
        <v>10046.023330066584</v>
      </c>
      <c r="BT97" s="188">
        <f t="shared" si="45"/>
        <v>10242.641296117346</v>
      </c>
      <c r="BU97" s="188">
        <f t="shared" si="45"/>
        <v>10670.527998548816</v>
      </c>
      <c r="BV97" s="188">
        <f t="shared" si="45"/>
        <v>10538.156249457021</v>
      </c>
      <c r="BW97" s="188">
        <f t="shared" si="45"/>
        <v>9340.4381911359033</v>
      </c>
      <c r="BX97" s="188">
        <f t="shared" si="45"/>
        <v>8817.8220353815923</v>
      </c>
      <c r="BY97" s="188">
        <f t="shared" si="45"/>
        <v>8182.6123305861684</v>
      </c>
      <c r="BZ97" s="188">
        <f t="shared" si="45"/>
        <v>7561.967695682948</v>
      </c>
      <c r="CA97" s="188">
        <f t="shared" si="45"/>
        <v>7446.2913998596332</v>
      </c>
      <c r="CB97" s="188">
        <f t="shared" si="45"/>
        <v>7169.6644023732224</v>
      </c>
      <c r="CC97" s="188">
        <f t="shared" si="45"/>
        <v>1986.1622587112026</v>
      </c>
      <c r="CD97" s="188">
        <f t="shared" si="45"/>
        <v>29.921114440986763</v>
      </c>
      <c r="CE97" s="188">
        <f t="shared" si="45"/>
        <v>27.559631023790629</v>
      </c>
      <c r="CF97" s="188">
        <f t="shared" si="45"/>
        <v>25.376989331426799</v>
      </c>
      <c r="CG97" s="188">
        <f t="shared" si="45"/>
        <v>23.353076530528234</v>
      </c>
      <c r="CH97" s="189">
        <f t="shared" si="45"/>
        <v>21.479867057701497</v>
      </c>
    </row>
    <row r="98" spans="1:86" x14ac:dyDescent="0.35">
      <c r="A98" s="190"/>
      <c r="B98" s="72" t="s">
        <v>561</v>
      </c>
      <c r="AH98" s="188">
        <f t="shared" ref="AH98:BF98" si="46">AH39+AH54</f>
        <v>151.84914468732393</v>
      </c>
      <c r="AI98" s="188">
        <f t="shared" si="46"/>
        <v>161.396546</v>
      </c>
      <c r="AJ98" s="188">
        <f t="shared" si="46"/>
        <v>189.91550753846153</v>
      </c>
      <c r="AK98" s="188">
        <f t="shared" si="46"/>
        <v>266.61219299999999</v>
      </c>
      <c r="AL98" s="188">
        <f t="shared" si="46"/>
        <v>407.03757974999996</v>
      </c>
      <c r="AM98" s="188">
        <f t="shared" si="46"/>
        <v>537.33116100000007</v>
      </c>
      <c r="AN98" s="188">
        <f t="shared" si="46"/>
        <v>613.02091249999989</v>
      </c>
      <c r="AO98" s="188">
        <f t="shared" si="46"/>
        <v>753.53722142857146</v>
      </c>
      <c r="AP98" s="188">
        <f t="shared" si="46"/>
        <v>863.89682319999997</v>
      </c>
      <c r="AQ98" s="188">
        <f t="shared" si="46"/>
        <v>908.76331000000005</v>
      </c>
      <c r="AR98" s="188">
        <f t="shared" si="46"/>
        <v>975.37345499999992</v>
      </c>
      <c r="AS98" s="188">
        <f t="shared" si="46"/>
        <v>1015.1541500000002</v>
      </c>
      <c r="AT98" s="188">
        <f t="shared" si="46"/>
        <v>1254.7130353333334</v>
      </c>
      <c r="AU98" s="188">
        <f t="shared" si="46"/>
        <v>1621.8660026666669</v>
      </c>
      <c r="AV98" s="188">
        <f t="shared" si="46"/>
        <v>1951.8019856666667</v>
      </c>
      <c r="AW98" s="188">
        <f t="shared" si="46"/>
        <v>2094.2903453333338</v>
      </c>
      <c r="AX98" s="188">
        <f t="shared" si="46"/>
        <v>2485.806</v>
      </c>
      <c r="AY98" s="188">
        <f t="shared" si="46"/>
        <v>2644.2919999999999</v>
      </c>
      <c r="AZ98" s="188">
        <f t="shared" si="46"/>
        <v>2657.2889999999998</v>
      </c>
      <c r="BA98" s="188">
        <f t="shared" si="46"/>
        <v>2485.8690000000001</v>
      </c>
      <c r="BB98" s="188">
        <f t="shared" si="46"/>
        <v>2337.3530000000001</v>
      </c>
      <c r="BC98" s="188">
        <f t="shared" si="46"/>
        <v>2195.8409999999999</v>
      </c>
      <c r="BD98" s="188">
        <f t="shared" si="46"/>
        <v>2168.2460000000001</v>
      </c>
      <c r="BE98" s="188">
        <f t="shared" si="46"/>
        <v>2109.9670000000001</v>
      </c>
      <c r="BF98" s="188">
        <f t="shared" si="46"/>
        <v>2011.06</v>
      </c>
      <c r="BG98" s="188">
        <f>BG39+BG54</f>
        <v>2161.7719999999999</v>
      </c>
      <c r="BH98" s="277">
        <f t="shared" ref="BH98:BJ98" si="47">BH39+BH54</f>
        <v>2217.1601861909335</v>
      </c>
      <c r="BI98" s="188">
        <f t="shared" si="47"/>
        <v>2105.6454449380922</v>
      </c>
      <c r="BJ98" s="188">
        <f t="shared" si="47"/>
        <v>2116.3850352606423</v>
      </c>
      <c r="BK98" s="188">
        <f>BK39+BK54</f>
        <v>2145.6769502982315</v>
      </c>
      <c r="BL98" s="277">
        <f>BL39+BL54</f>
        <v>2132.9435171178543</v>
      </c>
      <c r="BM98" s="188">
        <f t="shared" ref="BM98:CH98" si="48">BM39+BM54</f>
        <v>2375.8693564461187</v>
      </c>
      <c r="BN98" s="188">
        <f t="shared" si="48"/>
        <v>2310.6082657425527</v>
      </c>
      <c r="BO98" s="188">
        <f t="shared" si="48"/>
        <v>2162.5176196715151</v>
      </c>
      <c r="BP98" s="188">
        <f t="shared" si="48"/>
        <v>2038.7756129698494</v>
      </c>
      <c r="BQ98" s="188">
        <f t="shared" si="48"/>
        <v>1831.5482061047924</v>
      </c>
      <c r="BR98" s="188">
        <f t="shared" si="48"/>
        <v>1620.889584636564</v>
      </c>
      <c r="BS98" s="188">
        <f t="shared" si="48"/>
        <v>1495.4882819575969</v>
      </c>
      <c r="BT98" s="188">
        <f t="shared" si="48"/>
        <v>1351.1295209249047</v>
      </c>
      <c r="BU98" s="188">
        <f t="shared" si="48"/>
        <v>1311.174943642415</v>
      </c>
      <c r="BV98" s="188">
        <f t="shared" si="48"/>
        <v>1098.2113015943776</v>
      </c>
      <c r="BW98" s="188">
        <f t="shared" si="48"/>
        <v>704.12245497806555</v>
      </c>
      <c r="BX98" s="188">
        <f t="shared" si="48"/>
        <v>552.11867258829966</v>
      </c>
      <c r="BY98" s="188">
        <f t="shared" si="48"/>
        <v>351.16385913492343</v>
      </c>
      <c r="BZ98" s="188">
        <f t="shared" si="48"/>
        <v>347.97194568835681</v>
      </c>
      <c r="CA98" s="188">
        <f t="shared" si="48"/>
        <v>230.52178175295569</v>
      </c>
      <c r="CB98" s="188">
        <f t="shared" si="48"/>
        <v>65.846164999165538</v>
      </c>
      <c r="CC98" s="188">
        <f t="shared" si="48"/>
        <v>2.1770235112819938</v>
      </c>
      <c r="CD98" s="188">
        <f t="shared" si="48"/>
        <v>2.1482181543561567</v>
      </c>
      <c r="CE98" s="188">
        <f t="shared" si="48"/>
        <v>0.93916156668005868</v>
      </c>
      <c r="CF98" s="188">
        <f t="shared" si="48"/>
        <v>0.36120551835300185</v>
      </c>
      <c r="CG98" s="188">
        <f t="shared" si="48"/>
        <v>1.1476538821527021E-2</v>
      </c>
      <c r="CH98" s="189">
        <f t="shared" si="48"/>
        <v>0.69011469842166984</v>
      </c>
    </row>
    <row r="99" spans="1:86" x14ac:dyDescent="0.35">
      <c r="A99" s="190"/>
      <c r="B99" s="72" t="s">
        <v>562</v>
      </c>
      <c r="AH99" s="188">
        <f t="shared" ref="AH99:BF99" si="49">AH40</f>
        <v>421.52873383365204</v>
      </c>
      <c r="AI99" s="188">
        <f t="shared" si="49"/>
        <v>428.076753</v>
      </c>
      <c r="AJ99" s="188">
        <f t="shared" si="49"/>
        <v>660.61226599999998</v>
      </c>
      <c r="AK99" s="188">
        <f t="shared" si="49"/>
        <v>1264.965091</v>
      </c>
      <c r="AL99" s="188">
        <f t="shared" si="49"/>
        <v>2209.4104600000001</v>
      </c>
      <c r="AM99" s="188">
        <f t="shared" si="49"/>
        <v>2825.5711942500002</v>
      </c>
      <c r="AN99" s="188">
        <f t="shared" si="49"/>
        <v>3220.5594852500003</v>
      </c>
      <c r="AO99" s="188">
        <f t="shared" si="49"/>
        <v>3645.8768322857145</v>
      </c>
      <c r="AP99" s="188">
        <f t="shared" si="49"/>
        <v>3761.7295313333334</v>
      </c>
      <c r="AQ99" s="188">
        <f t="shared" si="49"/>
        <v>3448.8278886666667</v>
      </c>
      <c r="AR99" s="188">
        <f t="shared" si="49"/>
        <v>2611.4259440000001</v>
      </c>
      <c r="AS99" s="188">
        <f t="shared" si="49"/>
        <v>2276.3142769999999</v>
      </c>
      <c r="AT99" s="188">
        <f t="shared" si="49"/>
        <v>2563.941902</v>
      </c>
      <c r="AU99" s="188">
        <f t="shared" si="49"/>
        <v>3636.3055476666668</v>
      </c>
      <c r="AV99" s="188">
        <f t="shared" si="49"/>
        <v>4663.306947</v>
      </c>
      <c r="AW99" s="188">
        <f t="shared" si="49"/>
        <v>4967.275426666667</v>
      </c>
      <c r="AX99" s="188">
        <f t="shared" si="49"/>
        <v>4363</v>
      </c>
      <c r="AY99" s="188">
        <f t="shared" si="49"/>
        <v>4163</v>
      </c>
      <c r="AZ99" s="188">
        <f t="shared" si="49"/>
        <v>3702.2150000000001</v>
      </c>
      <c r="BA99" s="188">
        <f t="shared" si="49"/>
        <v>3088.4580000000001</v>
      </c>
      <c r="BB99" s="188">
        <f t="shared" si="49"/>
        <v>2778.4490000000001</v>
      </c>
      <c r="BC99" s="188">
        <f t="shared" si="49"/>
        <v>2511.067</v>
      </c>
      <c r="BD99" s="188">
        <f t="shared" si="49"/>
        <v>2130.2660000000001</v>
      </c>
      <c r="BE99" s="188">
        <f t="shared" si="49"/>
        <v>1851.8090000000002</v>
      </c>
      <c r="BF99" s="188">
        <f t="shared" si="49"/>
        <v>1815.6551379400003</v>
      </c>
      <c r="BG99" s="188">
        <f>BG40</f>
        <v>1796.0921970551724</v>
      </c>
      <c r="BH99" s="277">
        <f t="shared" ref="BH99:BJ99" si="50">BH40</f>
        <v>1616.366</v>
      </c>
      <c r="BI99" s="188">
        <f t="shared" si="50"/>
        <v>1800.8370419799328</v>
      </c>
      <c r="BJ99" s="188">
        <f t="shared" si="50"/>
        <v>1949.6482782981043</v>
      </c>
      <c r="BK99" s="188">
        <f>BK40</f>
        <v>1817.4577446102965</v>
      </c>
      <c r="BL99" s="277">
        <f>BL40</f>
        <v>2129.1275195499998</v>
      </c>
      <c r="BM99" s="188">
        <f t="shared" ref="BM99:CH99" si="51">BM40</f>
        <v>3595.32545321</v>
      </c>
      <c r="BN99" s="188">
        <f t="shared" si="51"/>
        <v>3672.3248568335066</v>
      </c>
      <c r="BO99" s="188">
        <f t="shared" si="51"/>
        <v>4184.1081413699985</v>
      </c>
      <c r="BP99" s="188">
        <f t="shared" si="51"/>
        <v>4507.4715771600004</v>
      </c>
      <c r="BQ99" s="188">
        <f t="shared" si="51"/>
        <v>3811.3202527161902</v>
      </c>
      <c r="BR99" s="188">
        <f t="shared" si="51"/>
        <v>2695.8303489699992</v>
      </c>
      <c r="BS99" s="188">
        <f t="shared" si="51"/>
        <v>2003.6174202700001</v>
      </c>
      <c r="BT99" s="188">
        <f t="shared" si="51"/>
        <v>1611.2098276999998</v>
      </c>
      <c r="BU99" s="188">
        <f t="shared" si="51"/>
        <v>1442.7194395999989</v>
      </c>
      <c r="BV99" s="188">
        <f t="shared" si="51"/>
        <v>1143.9083112699998</v>
      </c>
      <c r="BW99" s="188">
        <f t="shared" si="51"/>
        <v>602.98041054999987</v>
      </c>
      <c r="BX99" s="188">
        <f t="shared" si="51"/>
        <v>435.2048795899999</v>
      </c>
      <c r="BY99" s="188">
        <f t="shared" si="51"/>
        <v>300.02276639000013</v>
      </c>
      <c r="BZ99" s="188">
        <f t="shared" si="51"/>
        <v>225.14763906000002</v>
      </c>
      <c r="CA99" s="188">
        <f t="shared" si="51"/>
        <v>144.71700034999998</v>
      </c>
      <c r="CB99" s="188">
        <f t="shared" si="51"/>
        <v>91.039659989999976</v>
      </c>
      <c r="CC99" s="188">
        <f t="shared" si="51"/>
        <v>1.1760526420205126</v>
      </c>
      <c r="CD99" s="188">
        <f t="shared" si="51"/>
        <v>0.71953822947029877</v>
      </c>
      <c r="CE99" s="188">
        <f t="shared" si="51"/>
        <v>0.48129586107080291</v>
      </c>
      <c r="CF99" s="188">
        <f t="shared" si="51"/>
        <v>0.31868927147627624</v>
      </c>
      <c r="CG99" s="188">
        <f t="shared" si="51"/>
        <v>0.20743864071753595</v>
      </c>
      <c r="CH99" s="189">
        <f t="shared" si="51"/>
        <v>0.13127141437572265</v>
      </c>
    </row>
    <row r="100" spans="1:86" x14ac:dyDescent="0.35">
      <c r="A100" s="190"/>
      <c r="B100" s="72" t="s">
        <v>563</v>
      </c>
      <c r="AH100" s="188">
        <f t="shared" ref="AH100:BF100" si="52">AH41+AH75+AH68+AH84+AH83</f>
        <v>419.49039077620347</v>
      </c>
      <c r="AI100" s="188">
        <f t="shared" si="52"/>
        <v>465.22326782803248</v>
      </c>
      <c r="AJ100" s="188">
        <f t="shared" si="52"/>
        <v>600.1322471764405</v>
      </c>
      <c r="AK100" s="188">
        <f t="shared" si="52"/>
        <v>961.26013426352631</v>
      </c>
      <c r="AL100" s="188">
        <f t="shared" si="52"/>
        <v>1240.6298621092699</v>
      </c>
      <c r="AM100" s="188">
        <f t="shared" si="52"/>
        <v>1476.9599354242876</v>
      </c>
      <c r="AN100" s="188">
        <f t="shared" si="52"/>
        <v>1673.2316355208836</v>
      </c>
      <c r="AO100" s="188">
        <f t="shared" si="52"/>
        <v>1867.1398935154284</v>
      </c>
      <c r="AP100" s="188">
        <f t="shared" si="52"/>
        <v>2032.2314848236483</v>
      </c>
      <c r="AQ100" s="188">
        <f t="shared" si="52"/>
        <v>2159.0232023631611</v>
      </c>
      <c r="AR100" s="188">
        <f t="shared" si="52"/>
        <v>2063.8348231268878</v>
      </c>
      <c r="AS100" s="188">
        <f t="shared" si="52"/>
        <v>2339.00743405</v>
      </c>
      <c r="AT100" s="188">
        <f t="shared" si="52"/>
        <v>3003.5178231810146</v>
      </c>
      <c r="AU100" s="188">
        <f t="shared" si="52"/>
        <v>4146.0458122150676</v>
      </c>
      <c r="AV100" s="188">
        <f t="shared" si="52"/>
        <v>5259.5655753249266</v>
      </c>
      <c r="AW100" s="188">
        <f t="shared" si="52"/>
        <v>6277.9339411552291</v>
      </c>
      <c r="AX100" s="188">
        <f t="shared" si="52"/>
        <v>7071.7630236028308</v>
      </c>
      <c r="AY100" s="188">
        <f t="shared" si="52"/>
        <v>7688.7123451132475</v>
      </c>
      <c r="AZ100" s="188">
        <f t="shared" si="52"/>
        <v>8006.2592922717595</v>
      </c>
      <c r="BA100" s="188">
        <f t="shared" si="52"/>
        <v>7723.9495092242378</v>
      </c>
      <c r="BB100" s="188">
        <f t="shared" si="52"/>
        <v>7523.3564270478082</v>
      </c>
      <c r="BC100" s="188">
        <f t="shared" si="52"/>
        <v>7297.236927785636</v>
      </c>
      <c r="BD100" s="188">
        <f t="shared" si="52"/>
        <v>7177.176243082492</v>
      </c>
      <c r="BE100" s="188">
        <f t="shared" si="52"/>
        <v>7380.59621068249</v>
      </c>
      <c r="BF100" s="188">
        <f t="shared" si="52"/>
        <v>8128.0443637946992</v>
      </c>
      <c r="BG100" s="188">
        <f>BG41+BG75+BG68+BG84+BG83</f>
        <v>8313.80213692709</v>
      </c>
      <c r="BH100" s="277">
        <f t="shared" ref="BH100:BJ100" si="53">BH41+BH75+BH68+BH84+BH83</f>
        <v>9205.7875290168431</v>
      </c>
      <c r="BI100" s="188">
        <f t="shared" si="53"/>
        <v>9949.9690031721275</v>
      </c>
      <c r="BJ100" s="188">
        <f t="shared" si="53"/>
        <v>10822.843310029468</v>
      </c>
      <c r="BK100" s="188">
        <f>BK41+BK75+BK68+BK84+BK83</f>
        <v>11547.626891617008</v>
      </c>
      <c r="BL100" s="277">
        <f>BL41+BL71+BL75+BL76+BL67+BL68+BL79+BL84+BL83</f>
        <v>12498.94728228532</v>
      </c>
      <c r="BM100" s="188">
        <f t="shared" ref="BM100:CH100" si="54">BM41+BM71+BM75+BM76+BM67+BM68+BM79+BM84+BM83</f>
        <v>15272.276707429346</v>
      </c>
      <c r="BN100" s="188">
        <f t="shared" si="54"/>
        <v>16674.047670219177</v>
      </c>
      <c r="BO100" s="188">
        <f t="shared" si="54"/>
        <v>17452.148022877496</v>
      </c>
      <c r="BP100" s="188">
        <f t="shared" si="54"/>
        <v>18415.065396761445</v>
      </c>
      <c r="BQ100" s="188">
        <f t="shared" si="54"/>
        <v>18586.626801941457</v>
      </c>
      <c r="BR100" s="188">
        <f t="shared" si="54"/>
        <v>18718.790647097372</v>
      </c>
      <c r="BS100" s="188">
        <f t="shared" si="54"/>
        <v>18667.362453762045</v>
      </c>
      <c r="BT100" s="188">
        <f t="shared" si="54"/>
        <v>18071.65302887994</v>
      </c>
      <c r="BU100" s="188">
        <f t="shared" si="54"/>
        <v>17244.081180839006</v>
      </c>
      <c r="BV100" s="188">
        <f t="shared" si="54"/>
        <v>15821.957763013406</v>
      </c>
      <c r="BW100" s="188">
        <f t="shared" si="54"/>
        <v>13456.455978674067</v>
      </c>
      <c r="BX100" s="188">
        <f t="shared" si="54"/>
        <v>12391.732295079393</v>
      </c>
      <c r="BY100" s="188">
        <f t="shared" si="54"/>
        <v>11052.906986754666</v>
      </c>
      <c r="BZ100" s="188">
        <f t="shared" si="54"/>
        <v>10471.523711151656</v>
      </c>
      <c r="CA100" s="188">
        <f t="shared" si="54"/>
        <v>10141.019490621034</v>
      </c>
      <c r="CB100" s="188">
        <f t="shared" si="54"/>
        <v>9057.5412699101307</v>
      </c>
      <c r="CC100" s="188">
        <f t="shared" si="54"/>
        <v>5912.6692008205673</v>
      </c>
      <c r="CD100" s="188">
        <f t="shared" si="54"/>
        <v>5253.2933932878641</v>
      </c>
      <c r="CE100" s="188">
        <f t="shared" si="54"/>
        <v>5533.4144629916655</v>
      </c>
      <c r="CF100" s="188">
        <f t="shared" si="54"/>
        <v>5813.0030454615971</v>
      </c>
      <c r="CG100" s="188">
        <f t="shared" si="54"/>
        <v>6166.2392918460919</v>
      </c>
      <c r="CH100" s="189">
        <f t="shared" si="54"/>
        <v>6400.0404638068958</v>
      </c>
    </row>
    <row r="101" spans="1:86" ht="26.25" customHeight="1" x14ac:dyDescent="0.35">
      <c r="A101" s="190"/>
      <c r="B101" s="72" t="s">
        <v>569</v>
      </c>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f t="shared" ref="BL101:CH101" si="55">BL80</f>
        <v>0</v>
      </c>
      <c r="BM101" s="188">
        <f t="shared" si="55"/>
        <v>0</v>
      </c>
      <c r="BN101" s="188">
        <f t="shared" si="55"/>
        <v>0</v>
      </c>
      <c r="BO101" s="188">
        <f t="shared" si="55"/>
        <v>0</v>
      </c>
      <c r="BP101" s="188">
        <f t="shared" si="55"/>
        <v>0</v>
      </c>
      <c r="BQ101" s="188">
        <f t="shared" si="55"/>
        <v>5.8574696600000031</v>
      </c>
      <c r="BR101" s="188">
        <f t="shared" si="55"/>
        <v>56.150329630000009</v>
      </c>
      <c r="BS101" s="188">
        <f t="shared" si="55"/>
        <v>490.88279648000002</v>
      </c>
      <c r="BT101" s="188">
        <f t="shared" si="55"/>
        <v>1585.7627723199994</v>
      </c>
      <c r="BU101" s="188">
        <f t="shared" si="55"/>
        <v>3322.5426384599987</v>
      </c>
      <c r="BV101" s="188">
        <f t="shared" si="55"/>
        <v>8134.8647156900006</v>
      </c>
      <c r="BW101" s="188">
        <f t="shared" si="55"/>
        <v>18376.926201870003</v>
      </c>
      <c r="BX101" s="188">
        <f t="shared" si="55"/>
        <v>38232.03873058001</v>
      </c>
      <c r="BY101" s="188">
        <f t="shared" si="55"/>
        <v>40592.114999999991</v>
      </c>
      <c r="BZ101" s="188">
        <f t="shared" si="55"/>
        <v>41937.592814379997</v>
      </c>
      <c r="CA101" s="188">
        <f t="shared" si="55"/>
        <v>52118.544098990002</v>
      </c>
      <c r="CB101" s="188">
        <f t="shared" si="55"/>
        <v>66743.876048169972</v>
      </c>
      <c r="CC101" s="188">
        <f t="shared" si="55"/>
        <v>79525.134122031101</v>
      </c>
      <c r="CD101" s="188">
        <f t="shared" si="55"/>
        <v>87630.525480738477</v>
      </c>
      <c r="CE101" s="188">
        <f t="shared" si="55"/>
        <v>88569.968126815875</v>
      </c>
      <c r="CF101" s="188">
        <f t="shared" si="55"/>
        <v>90024.679863983212</v>
      </c>
      <c r="CG101" s="188">
        <f t="shared" si="55"/>
        <v>92878.821520215948</v>
      </c>
      <c r="CH101" s="189">
        <f t="shared" si="55"/>
        <v>95729.863279005775</v>
      </c>
    </row>
    <row r="102" spans="1:86" ht="26.25" customHeight="1" x14ac:dyDescent="0.35">
      <c r="A102" s="190"/>
      <c r="B102" s="74" t="s">
        <v>564</v>
      </c>
      <c r="AH102" s="188">
        <f t="shared" ref="AH102:CG102" si="56">AH37+AH66+AH70+AH74+AH76+AH78+AH92+AH82</f>
        <v>1950.1366083520279</v>
      </c>
      <c r="AI102" s="188">
        <f t="shared" si="56"/>
        <v>2159.7195268456785</v>
      </c>
      <c r="AJ102" s="188">
        <f t="shared" si="56"/>
        <v>2641.6784581666639</v>
      </c>
      <c r="AK102" s="188">
        <f t="shared" si="56"/>
        <v>3735.5950340306031</v>
      </c>
      <c r="AL102" s="188">
        <f t="shared" si="56"/>
        <v>4270.3099674185678</v>
      </c>
      <c r="AM102" s="188">
        <f t="shared" si="56"/>
        <v>4720.8889613949996</v>
      </c>
      <c r="AN102" s="188">
        <f t="shared" si="56"/>
        <v>5402.007919627571</v>
      </c>
      <c r="AO102" s="188">
        <f t="shared" si="56"/>
        <v>6017.7997699406551</v>
      </c>
      <c r="AP102" s="188">
        <f t="shared" si="56"/>
        <v>6356.1306790081708</v>
      </c>
      <c r="AQ102" s="188">
        <f t="shared" si="56"/>
        <v>6589.1375405841382</v>
      </c>
      <c r="AR102" s="188">
        <f t="shared" si="56"/>
        <v>7392.1605813332517</v>
      </c>
      <c r="AS102" s="188">
        <f t="shared" si="56"/>
        <v>8227.8972446921416</v>
      </c>
      <c r="AT102" s="188">
        <f t="shared" si="56"/>
        <v>9379.334846744352</v>
      </c>
      <c r="AU102" s="188">
        <f t="shared" si="56"/>
        <v>10014.476969397558</v>
      </c>
      <c r="AV102" s="188">
        <f t="shared" si="56"/>
        <v>12207.665202861543</v>
      </c>
      <c r="AW102" s="188">
        <f t="shared" si="56"/>
        <v>13459.677646271943</v>
      </c>
      <c r="AX102" s="188">
        <f t="shared" si="56"/>
        <v>13968.794699295164</v>
      </c>
      <c r="AY102" s="188">
        <f t="shared" si="56"/>
        <v>14450.205128710868</v>
      </c>
      <c r="AZ102" s="188">
        <f t="shared" si="56"/>
        <v>14696.722536358</v>
      </c>
      <c r="BA102" s="188">
        <f t="shared" si="56"/>
        <v>14849.995608954792</v>
      </c>
      <c r="BB102" s="188">
        <f t="shared" si="56"/>
        <v>14831.258280624299</v>
      </c>
      <c r="BC102" s="188">
        <f t="shared" si="56"/>
        <v>15552.53284465598</v>
      </c>
      <c r="BD102" s="188">
        <f t="shared" si="56"/>
        <v>16693.086535218514</v>
      </c>
      <c r="BE102" s="188">
        <f t="shared" si="56"/>
        <v>18111.739925481725</v>
      </c>
      <c r="BF102" s="188">
        <f t="shared" si="56"/>
        <v>19277.634522166336</v>
      </c>
      <c r="BG102" s="188">
        <f t="shared" si="56"/>
        <v>19911.249416199906</v>
      </c>
      <c r="BH102" s="188">
        <f t="shared" si="56"/>
        <v>22866.679582689969</v>
      </c>
      <c r="BI102" s="188">
        <f t="shared" si="56"/>
        <v>23823.723358798816</v>
      </c>
      <c r="BJ102" s="188">
        <f t="shared" si="56"/>
        <v>25555.178346667301</v>
      </c>
      <c r="BK102" s="188">
        <f t="shared" si="56"/>
        <v>26713.476620160647</v>
      </c>
      <c r="BL102" s="188">
        <f t="shared" si="56"/>
        <v>28945.146121906902</v>
      </c>
      <c r="BM102" s="188">
        <f t="shared" si="56"/>
        <v>30485.163422246176</v>
      </c>
      <c r="BN102" s="188">
        <f t="shared" si="56"/>
        <v>31260.495304098557</v>
      </c>
      <c r="BO102" s="188">
        <f t="shared" si="56"/>
        <v>31032.854535508566</v>
      </c>
      <c r="BP102" s="188">
        <f t="shared" si="56"/>
        <v>30233.316454804168</v>
      </c>
      <c r="BQ102" s="188">
        <f t="shared" si="56"/>
        <v>27217.80524626805</v>
      </c>
      <c r="BR102" s="188">
        <f t="shared" si="56"/>
        <v>26354.035195021323</v>
      </c>
      <c r="BS102" s="188">
        <f t="shared" si="56"/>
        <v>25244.741655262958</v>
      </c>
      <c r="BT102" s="188">
        <f t="shared" si="56"/>
        <v>24019.041627929342</v>
      </c>
      <c r="BU102" s="188">
        <f t="shared" si="56"/>
        <v>23042.719030700922</v>
      </c>
      <c r="BV102" s="188">
        <f t="shared" si="56"/>
        <v>22026.495910517115</v>
      </c>
      <c r="BW102" s="188">
        <f t="shared" si="56"/>
        <v>21684.957586338514</v>
      </c>
      <c r="BX102" s="188">
        <f t="shared" si="56"/>
        <v>21792.129674093434</v>
      </c>
      <c r="BY102" s="188">
        <f t="shared" si="56"/>
        <v>21080.876854899067</v>
      </c>
      <c r="BZ102" s="188">
        <f t="shared" si="56"/>
        <v>21769.958698121336</v>
      </c>
      <c r="CA102" s="188">
        <f t="shared" si="56"/>
        <v>23486.18135531724</v>
      </c>
      <c r="CB102" s="188">
        <f t="shared" si="56"/>
        <v>25706.937432057006</v>
      </c>
      <c r="CC102" s="188">
        <f t="shared" si="56"/>
        <v>26595.087587881273</v>
      </c>
      <c r="CD102" s="188">
        <f t="shared" si="56"/>
        <v>26390.92740404496</v>
      </c>
      <c r="CE102" s="188">
        <f t="shared" si="56"/>
        <v>26109.565132522792</v>
      </c>
      <c r="CF102" s="188">
        <f t="shared" si="56"/>
        <v>25941.005701036811</v>
      </c>
      <c r="CG102" s="188">
        <f t="shared" si="56"/>
        <v>26624.061552095656</v>
      </c>
      <c r="CH102" s="189">
        <f>CH37+CH66+CH70+CH74+CH76+CH78+CH92+CH82</f>
        <v>26938.618957913342</v>
      </c>
    </row>
    <row r="103" spans="1:86" x14ac:dyDescent="0.35">
      <c r="A103" s="190"/>
      <c r="B103" s="74" t="s">
        <v>541</v>
      </c>
      <c r="AH103" s="188">
        <f t="shared" ref="AH103:CG103" si="57">AH42+AH75+AH67+AH68+AH71+AH84+AH54+AH79+AH80+AH93+AH83</f>
        <v>2736.3571278516288</v>
      </c>
      <c r="AI103" s="188">
        <f t="shared" si="57"/>
        <v>2936.2000171543214</v>
      </c>
      <c r="AJ103" s="188">
        <f t="shared" si="57"/>
        <v>3963.4358956794899</v>
      </c>
      <c r="AK103" s="188">
        <f t="shared" si="57"/>
        <v>6434.940435469397</v>
      </c>
      <c r="AL103" s="188">
        <f t="shared" si="57"/>
        <v>9592.2234268314314</v>
      </c>
      <c r="AM103" s="188">
        <f t="shared" si="57"/>
        <v>11849.148473105</v>
      </c>
      <c r="AN103" s="188">
        <f t="shared" si="57"/>
        <v>13463.22148262243</v>
      </c>
      <c r="AO103" s="188">
        <f t="shared" si="57"/>
        <v>15317.080517345059</v>
      </c>
      <c r="AP103" s="188">
        <f t="shared" si="57"/>
        <v>16454.293759925164</v>
      </c>
      <c r="AQ103" s="188">
        <f t="shared" si="57"/>
        <v>16313.279826415861</v>
      </c>
      <c r="AR103" s="188">
        <f t="shared" si="57"/>
        <v>14846.722465333412</v>
      </c>
      <c r="AS103" s="188">
        <f t="shared" si="57"/>
        <v>15251.824471974523</v>
      </c>
      <c r="AT103" s="188">
        <f t="shared" si="57"/>
        <v>18398.762561743617</v>
      </c>
      <c r="AU103" s="188">
        <f t="shared" si="57"/>
        <v>24388.24855839822</v>
      </c>
      <c r="AV103" s="188">
        <f t="shared" si="57"/>
        <v>31183.450198711093</v>
      </c>
      <c r="AW103" s="188">
        <f t="shared" si="57"/>
        <v>35434.513814624821</v>
      </c>
      <c r="AX103" s="188">
        <f t="shared" si="57"/>
        <v>37676.009686276448</v>
      </c>
      <c r="AY103" s="188">
        <f t="shared" si="57"/>
        <v>40014.040516718676</v>
      </c>
      <c r="AZ103" s="188">
        <f t="shared" si="57"/>
        <v>40598.322367294168</v>
      </c>
      <c r="BA103" s="188">
        <f t="shared" si="57"/>
        <v>38886.54736644985</v>
      </c>
      <c r="BB103" s="188">
        <f t="shared" si="57"/>
        <v>37978.764236144561</v>
      </c>
      <c r="BC103" s="188">
        <f t="shared" si="57"/>
        <v>36653.284893941694</v>
      </c>
      <c r="BD103" s="188">
        <f t="shared" si="57"/>
        <v>34644.882225373105</v>
      </c>
      <c r="BE103" s="188">
        <f t="shared" si="57"/>
        <v>35232.844624818921</v>
      </c>
      <c r="BF103" s="188">
        <f t="shared" si="57"/>
        <v>37009.581914808114</v>
      </c>
      <c r="BG103" s="188">
        <f t="shared" si="57"/>
        <v>38410.392518618988</v>
      </c>
      <c r="BH103" s="188">
        <f t="shared" si="57"/>
        <v>39344.920551352516</v>
      </c>
      <c r="BI103" s="188">
        <f t="shared" si="57"/>
        <v>40325.617136328117</v>
      </c>
      <c r="BJ103" s="188">
        <f t="shared" si="57"/>
        <v>42526.727589836279</v>
      </c>
      <c r="BK103" s="188">
        <f t="shared" si="57"/>
        <v>44618.249643522096</v>
      </c>
      <c r="BL103" s="188">
        <f t="shared" si="57"/>
        <v>46973.444337625362</v>
      </c>
      <c r="BM103" s="188">
        <f t="shared" si="57"/>
        <v>56990.731564468006</v>
      </c>
      <c r="BN103" s="188">
        <f t="shared" si="57"/>
        <v>60361.40175240532</v>
      </c>
      <c r="BO103" s="188">
        <f t="shared" si="57"/>
        <v>63151.769734243957</v>
      </c>
      <c r="BP103" s="188">
        <f t="shared" si="57"/>
        <v>67070.35879263829</v>
      </c>
      <c r="BQ103" s="188">
        <f t="shared" si="57"/>
        <v>64666.291709741803</v>
      </c>
      <c r="BR103" s="188">
        <f t="shared" si="57"/>
        <v>64934.757705776094</v>
      </c>
      <c r="BS103" s="188">
        <f t="shared" si="57"/>
        <v>65486.97336818475</v>
      </c>
      <c r="BT103" s="188">
        <f t="shared" si="57"/>
        <v>65783.967261007536</v>
      </c>
      <c r="BU103" s="188">
        <f t="shared" si="57"/>
        <v>68024.700204199762</v>
      </c>
      <c r="BV103" s="188">
        <f t="shared" si="57"/>
        <v>73494.228797616248</v>
      </c>
      <c r="BW103" s="188">
        <f t="shared" si="57"/>
        <v>84964.982290409011</v>
      </c>
      <c r="BX103" s="188">
        <f t="shared" si="57"/>
        <v>120855.88822199259</v>
      </c>
      <c r="BY103" s="188">
        <f t="shared" si="57"/>
        <v>120956.23261358168</v>
      </c>
      <c r="BZ103" s="188">
        <f t="shared" si="57"/>
        <v>121084.90948315371</v>
      </c>
      <c r="CA103" s="188">
        <f t="shared" si="57"/>
        <v>140151.07095942725</v>
      </c>
      <c r="CB103" s="188">
        <f t="shared" si="57"/>
        <v>166236.95538056066</v>
      </c>
      <c r="CC103" s="188">
        <f t="shared" si="57"/>
        <v>174824.74922263509</v>
      </c>
      <c r="CD103" s="188">
        <f t="shared" si="57"/>
        <v>185831.37700356086</v>
      </c>
      <c r="CE103" s="188">
        <f t="shared" si="57"/>
        <v>188262.2376909951</v>
      </c>
      <c r="CF103" s="188">
        <f t="shared" si="57"/>
        <v>191724.32523483635</v>
      </c>
      <c r="CG103" s="188">
        <f t="shared" si="57"/>
        <v>198133.44767022578</v>
      </c>
      <c r="CH103" s="189">
        <f>CH42+CH75+CH67+CH68+CH71+CH84+CH54+CH79+CH80+CH93+CH83</f>
        <v>204299.92785144172</v>
      </c>
    </row>
    <row r="104" spans="1:86" s="123" customFormat="1" x14ac:dyDescent="0.35">
      <c r="A104" s="199"/>
      <c r="B104" s="79" t="s">
        <v>273</v>
      </c>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56">
        <f>AH103+AH102</f>
        <v>4686.4937362036562</v>
      </c>
      <c r="AI104" s="56">
        <f t="shared" ref="AI104:CH104" si="58">AI103+AI102</f>
        <v>5095.9195440000003</v>
      </c>
      <c r="AJ104" s="56">
        <f t="shared" si="58"/>
        <v>6605.1143538461538</v>
      </c>
      <c r="AK104" s="56">
        <f t="shared" si="58"/>
        <v>10170.535469500001</v>
      </c>
      <c r="AL104" s="56">
        <f t="shared" si="58"/>
        <v>13862.53339425</v>
      </c>
      <c r="AM104" s="56">
        <f t="shared" si="58"/>
        <v>16570.037434500002</v>
      </c>
      <c r="AN104" s="56">
        <f t="shared" si="58"/>
        <v>18865.229402249999</v>
      </c>
      <c r="AO104" s="56">
        <f t="shared" si="58"/>
        <v>21334.880287285712</v>
      </c>
      <c r="AP104" s="56">
        <f t="shared" si="58"/>
        <v>22810.424438933333</v>
      </c>
      <c r="AQ104" s="56">
        <f t="shared" si="58"/>
        <v>22902.417366999998</v>
      </c>
      <c r="AR104" s="56">
        <f t="shared" si="58"/>
        <v>22238.883046666662</v>
      </c>
      <c r="AS104" s="56">
        <f t="shared" si="58"/>
        <v>23479.721716666667</v>
      </c>
      <c r="AT104" s="56">
        <f t="shared" si="58"/>
        <v>27778.097408487971</v>
      </c>
      <c r="AU104" s="56">
        <f t="shared" si="58"/>
        <v>34402.725527795774</v>
      </c>
      <c r="AV104" s="56">
        <f t="shared" si="58"/>
        <v>43391.115401572635</v>
      </c>
      <c r="AW104" s="56">
        <f t="shared" si="58"/>
        <v>48894.191460896764</v>
      </c>
      <c r="AX104" s="56">
        <f t="shared" si="58"/>
        <v>51644.80438557161</v>
      </c>
      <c r="AY104" s="56">
        <f t="shared" si="58"/>
        <v>54464.245645429546</v>
      </c>
      <c r="AZ104" s="56">
        <f t="shared" si="58"/>
        <v>55295.044903652168</v>
      </c>
      <c r="BA104" s="56">
        <f t="shared" si="58"/>
        <v>53736.542975404642</v>
      </c>
      <c r="BB104" s="56">
        <f t="shared" si="58"/>
        <v>52810.022516768862</v>
      </c>
      <c r="BC104" s="56">
        <f t="shared" si="58"/>
        <v>52205.817738597674</v>
      </c>
      <c r="BD104" s="56">
        <f t="shared" si="58"/>
        <v>51337.968760591619</v>
      </c>
      <c r="BE104" s="56">
        <f t="shared" si="58"/>
        <v>53344.584550300642</v>
      </c>
      <c r="BF104" s="56">
        <f t="shared" si="58"/>
        <v>56287.21643697445</v>
      </c>
      <c r="BG104" s="56">
        <f t="shared" si="58"/>
        <v>58321.641934818894</v>
      </c>
      <c r="BH104" s="56">
        <f t="shared" si="58"/>
        <v>62211.600134042485</v>
      </c>
      <c r="BI104" s="56">
        <f t="shared" si="58"/>
        <v>64149.340495126933</v>
      </c>
      <c r="BJ104" s="56">
        <f t="shared" si="58"/>
        <v>68081.905936503579</v>
      </c>
      <c r="BK104" s="56">
        <f t="shared" si="58"/>
        <v>71331.726263682736</v>
      </c>
      <c r="BL104" s="56">
        <f t="shared" si="58"/>
        <v>75918.590459532265</v>
      </c>
      <c r="BM104" s="56">
        <f t="shared" si="58"/>
        <v>87475.894986714178</v>
      </c>
      <c r="BN104" s="56">
        <f t="shared" si="58"/>
        <v>91621.897056503876</v>
      </c>
      <c r="BO104" s="56">
        <f t="shared" si="58"/>
        <v>94184.62426975253</v>
      </c>
      <c r="BP104" s="56">
        <f t="shared" si="58"/>
        <v>97303.675247442457</v>
      </c>
      <c r="BQ104" s="56">
        <f t="shared" si="58"/>
        <v>91884.09695600986</v>
      </c>
      <c r="BR104" s="56">
        <f t="shared" si="58"/>
        <v>91288.792900797416</v>
      </c>
      <c r="BS104" s="56">
        <f t="shared" si="58"/>
        <v>90731.715023447701</v>
      </c>
      <c r="BT104" s="56">
        <f t="shared" si="58"/>
        <v>89803.008888936878</v>
      </c>
      <c r="BU104" s="56">
        <f t="shared" si="58"/>
        <v>91067.419234900677</v>
      </c>
      <c r="BV104" s="56">
        <f t="shared" si="58"/>
        <v>95520.724708133363</v>
      </c>
      <c r="BW104" s="56">
        <f t="shared" si="58"/>
        <v>106649.93987674752</v>
      </c>
      <c r="BX104" s="56">
        <f t="shared" si="58"/>
        <v>142648.01789608604</v>
      </c>
      <c r="BY104" s="56">
        <f t="shared" si="58"/>
        <v>142037.10946848075</v>
      </c>
      <c r="BZ104" s="56">
        <f t="shared" si="58"/>
        <v>142854.86818127503</v>
      </c>
      <c r="CA104" s="56">
        <f t="shared" si="58"/>
        <v>163637.25231474449</v>
      </c>
      <c r="CB104" s="56">
        <f t="shared" si="58"/>
        <v>191943.89281261765</v>
      </c>
      <c r="CC104" s="56">
        <f t="shared" si="58"/>
        <v>201419.83681051637</v>
      </c>
      <c r="CD104" s="56">
        <f t="shared" si="58"/>
        <v>212222.30440760581</v>
      </c>
      <c r="CE104" s="56">
        <f t="shared" si="58"/>
        <v>214371.80282351788</v>
      </c>
      <c r="CF104" s="56">
        <f t="shared" si="58"/>
        <v>217665.33093587315</v>
      </c>
      <c r="CG104" s="56">
        <f t="shared" si="58"/>
        <v>224757.50922232145</v>
      </c>
      <c r="CH104" s="57">
        <f t="shared" si="58"/>
        <v>231238.54680935506</v>
      </c>
    </row>
    <row r="105" spans="1:86" s="123" customFormat="1" ht="16" thickBot="1" x14ac:dyDescent="0.4">
      <c r="A105" s="307"/>
      <c r="B105" s="308"/>
      <c r="C105" s="308"/>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309"/>
      <c r="AI105" s="309"/>
      <c r="AJ105" s="309"/>
      <c r="AK105" s="309"/>
      <c r="AL105" s="309"/>
      <c r="AM105" s="309"/>
      <c r="AN105" s="309"/>
      <c r="AO105" s="309"/>
      <c r="AP105" s="309"/>
      <c r="AQ105" s="309"/>
      <c r="AR105" s="309"/>
      <c r="AS105" s="309"/>
      <c r="AT105" s="309"/>
      <c r="AU105" s="309"/>
      <c r="AV105" s="309"/>
      <c r="AW105" s="309"/>
      <c r="AX105" s="309"/>
      <c r="AY105" s="309"/>
      <c r="AZ105" s="309"/>
      <c r="BA105" s="309"/>
      <c r="BB105" s="309"/>
      <c r="BC105" s="309"/>
      <c r="BD105" s="309"/>
      <c r="BE105" s="309"/>
      <c r="BF105" s="309"/>
      <c r="BG105" s="309"/>
      <c r="BH105" s="309"/>
      <c r="BI105" s="309"/>
      <c r="BJ105" s="309"/>
      <c r="BK105" s="309"/>
      <c r="BL105" s="309"/>
      <c r="BM105" s="309"/>
      <c r="BN105" s="309"/>
      <c r="BO105" s="309"/>
      <c r="BP105" s="309"/>
      <c r="BQ105" s="309"/>
      <c r="BR105" s="309"/>
      <c r="BS105" s="309"/>
      <c r="BT105" s="309"/>
      <c r="BU105" s="309"/>
      <c r="BV105" s="309"/>
      <c r="BW105" s="309"/>
      <c r="BX105" s="309"/>
      <c r="BY105" s="309"/>
      <c r="BZ105" s="309"/>
      <c r="CA105" s="309"/>
      <c r="CB105" s="309"/>
      <c r="CC105" s="309"/>
      <c r="CD105" s="309"/>
      <c r="CE105" s="309"/>
      <c r="CF105" s="309"/>
      <c r="CG105" s="309"/>
      <c r="CH105" s="310"/>
    </row>
  </sheetData>
  <hyperlinks>
    <hyperlink ref="B1" location="Notes!A1" display="Information relating to this table can be found in the 'Notes' tab" xr:uid="{4B0589B0-D580-4F59-BCDE-362065D664D9}"/>
    <hyperlink ref="A1" location="Contents!A1" display="Contents page" xr:uid="{7C4FC364-F965-41C9-8B80-E2A26C0EABBA}"/>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AA202-A9B3-44AB-8873-19F9F7CE09D1}">
  <dimension ref="A1:CH105"/>
  <sheetViews>
    <sheetView zoomScale="85" zoomScaleNormal="85" workbookViewId="0">
      <pane xSplit="2" topLeftCell="AC1" activePane="topRight" state="frozen"/>
      <selection activeCell="B8" sqref="B8"/>
      <selection pane="topRight" sqref="A1:XFD1048576"/>
    </sheetView>
  </sheetViews>
  <sheetFormatPr defaultColWidth="9" defaultRowHeight="15.5" x14ac:dyDescent="0.35"/>
  <cols>
    <col min="1" max="1" width="23" style="191" bestFit="1" customWidth="1"/>
    <col min="2" max="2" width="75.54296875" style="52" customWidth="1"/>
    <col min="3" max="3" width="25.54296875" style="52" customWidth="1"/>
    <col min="4" max="75" width="12.54296875" style="67" customWidth="1"/>
    <col min="76" max="84" width="12.54296875" style="52" customWidth="1"/>
    <col min="85" max="86" width="10.54296875" style="52" bestFit="1" customWidth="1"/>
    <col min="87" max="16384" width="9" style="52"/>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6" ht="33" customHeight="1" x14ac:dyDescent="0.35">
      <c r="A2" s="46" t="s">
        <v>221</v>
      </c>
      <c r="B2" s="47" t="s">
        <v>571</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572</v>
      </c>
      <c r="C3" s="169"/>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9"/>
      <c r="B4" s="59" t="s">
        <v>458</v>
      </c>
      <c r="C4" s="170"/>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6" ht="27" customHeight="1" x14ac:dyDescent="0.35">
      <c r="B5" s="79" t="s">
        <v>534</v>
      </c>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302" t="s">
        <v>535</v>
      </c>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9"/>
    </row>
    <row r="6" spans="1:86" x14ac:dyDescent="0.35">
      <c r="B6" s="72" t="s">
        <v>536</v>
      </c>
      <c r="AH6" s="188">
        <v>3553.3226774340678</v>
      </c>
      <c r="AI6" s="188">
        <v>3381.6873411746901</v>
      </c>
      <c r="AJ6" s="188">
        <v>3317.5600573329493</v>
      </c>
      <c r="AK6" s="188">
        <v>3804.8105972621615</v>
      </c>
      <c r="AL6" s="188">
        <v>3608.3525288967198</v>
      </c>
      <c r="AM6" s="188">
        <v>3605.5274013173002</v>
      </c>
      <c r="AN6" s="188">
        <v>4111.8317788410714</v>
      </c>
      <c r="AO6" s="188">
        <v>4496.3493532190832</v>
      </c>
      <c r="AP6" s="188">
        <v>4595.0135035259991</v>
      </c>
      <c r="AQ6" s="188">
        <v>4687.7068661288222</v>
      </c>
      <c r="AR6" s="188">
        <v>5169.5518393327966</v>
      </c>
      <c r="AS6" s="188">
        <v>5288.6899857172357</v>
      </c>
      <c r="AT6" s="188">
        <v>5486.5571620430519</v>
      </c>
      <c r="AU6" s="188">
        <v>6191.8982617415386</v>
      </c>
      <c r="AV6" s="188">
        <v>8146.2771780214816</v>
      </c>
      <c r="AW6" s="188">
        <v>8369.2034719068506</v>
      </c>
      <c r="AX6" s="188">
        <v>8295.3243402431744</v>
      </c>
      <c r="AY6" s="188">
        <v>7876.7336676459581</v>
      </c>
      <c r="AZ6" s="188">
        <v>7475.9620019723097</v>
      </c>
      <c r="BA6" s="188">
        <v>7374.5518672835769</v>
      </c>
      <c r="BB6" s="188">
        <v>6975.5418260903944</v>
      </c>
      <c r="BC6" s="188">
        <v>7198.7659695158018</v>
      </c>
      <c r="BD6" s="188">
        <v>7727.7253717852318</v>
      </c>
      <c r="BE6" s="188">
        <v>8299.2084279473493</v>
      </c>
      <c r="BF6" s="188">
        <v>8128.3664864041639</v>
      </c>
      <c r="BG6" s="188">
        <v>8583.417542369396</v>
      </c>
      <c r="BH6" s="277">
        <v>10258.275501684328</v>
      </c>
      <c r="BI6" s="188">
        <v>10745.979863237264</v>
      </c>
      <c r="BJ6" s="188">
        <v>11150.401807204993</v>
      </c>
      <c r="BK6" s="188">
        <v>11730.342217340076</v>
      </c>
      <c r="BL6" s="188">
        <v>11824.914518304942</v>
      </c>
      <c r="BM6" s="188">
        <v>12318.841712886067</v>
      </c>
      <c r="BN6" s="188">
        <v>12281.549437974769</v>
      </c>
      <c r="BO6" s="188">
        <v>11747.626817709111</v>
      </c>
      <c r="BP6" s="188">
        <v>10771.193345190091</v>
      </c>
      <c r="BQ6" s="188">
        <v>9892.3037105943076</v>
      </c>
      <c r="BR6" s="188">
        <v>9109.6550633972092</v>
      </c>
      <c r="BS6" s="188">
        <v>8362.6016245361097</v>
      </c>
      <c r="BT6" s="188">
        <v>7641.0811279630479</v>
      </c>
      <c r="BU6" s="188">
        <v>7148.7378486068455</v>
      </c>
      <c r="BV6" s="188">
        <v>6692.837337552658</v>
      </c>
      <c r="BW6" s="188">
        <v>6420.5673153239832</v>
      </c>
      <c r="BX6" s="188">
        <v>6113.8117284011005</v>
      </c>
      <c r="BY6" s="188">
        <v>5814.7288311047378</v>
      </c>
      <c r="BZ6" s="188">
        <v>5546.2592721393294</v>
      </c>
      <c r="CA6" s="188">
        <v>5836.2018800569222</v>
      </c>
      <c r="CB6" s="188">
        <v>6184.5088280788523</v>
      </c>
      <c r="CC6" s="188">
        <v>6172.8008222198359</v>
      </c>
      <c r="CD6" s="188">
        <v>5948.7001868262387</v>
      </c>
      <c r="CE6" s="188">
        <v>5660.705461172075</v>
      </c>
      <c r="CF6" s="188">
        <v>5375.2819241113566</v>
      </c>
      <c r="CG6" s="188">
        <v>5349.0280325813528</v>
      </c>
      <c r="CH6" s="189">
        <v>5251.3066074096196</v>
      </c>
    </row>
    <row r="7" spans="1:86" x14ac:dyDescent="0.35">
      <c r="B7" s="72" t="s">
        <v>537</v>
      </c>
      <c r="AH7" s="188">
        <v>823.40810707028311</v>
      </c>
      <c r="AI7" s="188">
        <v>791.2281279030525</v>
      </c>
      <c r="AJ7" s="188">
        <v>782.74393670955726</v>
      </c>
      <c r="AK7" s="188">
        <v>815.20186365328254</v>
      </c>
      <c r="AL7" s="188">
        <v>993.15972899495262</v>
      </c>
      <c r="AM7" s="188">
        <v>1116.4323425398748</v>
      </c>
      <c r="AN7" s="188">
        <v>1220.7540941386865</v>
      </c>
      <c r="AO7" s="188">
        <v>1416.7927940121399</v>
      </c>
      <c r="AP7" s="188">
        <v>1698.7052663926706</v>
      </c>
      <c r="AQ7" s="188">
        <v>1748.2108833657044</v>
      </c>
      <c r="AR7" s="188">
        <v>2152.6124757561279</v>
      </c>
      <c r="AS7" s="188">
        <v>2326.9577578375574</v>
      </c>
      <c r="AT7" s="188">
        <v>2575.2427492254574</v>
      </c>
      <c r="AU7" s="188">
        <v>3140.8504960755668</v>
      </c>
      <c r="AV7" s="188">
        <v>4149.6191955640543</v>
      </c>
      <c r="AW7" s="188">
        <v>5010.0486891993787</v>
      </c>
      <c r="AX7" s="188">
        <v>5764.2994533612182</v>
      </c>
      <c r="AY7" s="188">
        <v>6527.4783634658634</v>
      </c>
      <c r="AZ7" s="188">
        <v>6872.3980972259214</v>
      </c>
      <c r="BA7" s="188">
        <v>7190.8233023419771</v>
      </c>
      <c r="BB7" s="188">
        <v>7416.9342212754455</v>
      </c>
      <c r="BC7" s="188">
        <v>7712.8275436415006</v>
      </c>
      <c r="BD7" s="188">
        <v>8303.2946607704562</v>
      </c>
      <c r="BE7" s="188">
        <v>8822.7652681410855</v>
      </c>
      <c r="BF7" s="188">
        <v>8652.2509454966712</v>
      </c>
      <c r="BG7" s="188">
        <v>8855.5690427124737</v>
      </c>
      <c r="BH7" s="277">
        <v>8103.7840982307225</v>
      </c>
      <c r="BI7" s="188">
        <v>7578.7017033707143</v>
      </c>
      <c r="BJ7" s="188">
        <v>7425.8445236753005</v>
      </c>
      <c r="BK7" s="188">
        <v>8051.8086877266414</v>
      </c>
      <c r="BL7" s="188">
        <v>7923.2092092285338</v>
      </c>
      <c r="BM7" s="188">
        <v>8594.6046803261506</v>
      </c>
      <c r="BN7" s="188">
        <v>8809.284636608847</v>
      </c>
      <c r="BO7" s="188">
        <v>9042.336987947785</v>
      </c>
      <c r="BP7" s="188">
        <v>9987.3723092953187</v>
      </c>
      <c r="BQ7" s="188">
        <v>11083.554560533739</v>
      </c>
      <c r="BR7" s="188">
        <v>12725.526843295229</v>
      </c>
      <c r="BS7" s="188">
        <v>13823.348679860443</v>
      </c>
      <c r="BT7" s="188">
        <v>13814.78659602806</v>
      </c>
      <c r="BU7" s="188">
        <v>14211.216366764807</v>
      </c>
      <c r="BV7" s="188">
        <v>13722.149869392597</v>
      </c>
      <c r="BW7" s="188">
        <v>11849.882149516196</v>
      </c>
      <c r="BX7" s="188">
        <v>10631.271034889034</v>
      </c>
      <c r="BY7" s="188">
        <v>9841.8998291880471</v>
      </c>
      <c r="BZ7" s="188">
        <v>8498.0744125752426</v>
      </c>
      <c r="CA7" s="188">
        <v>7948.9598658191162</v>
      </c>
      <c r="CB7" s="188">
        <v>7380.6758663163519</v>
      </c>
      <c r="CC7" s="188">
        <v>1986.1622587112026</v>
      </c>
      <c r="CD7" s="188">
        <v>29.268447508604446</v>
      </c>
      <c r="CE7" s="188">
        <v>26.426957497348234</v>
      </c>
      <c r="CF7" s="188">
        <v>23.883976721966608</v>
      </c>
      <c r="CG7" s="188">
        <v>21.580884113351637</v>
      </c>
      <c r="CH7" s="189">
        <v>19.469769166226964</v>
      </c>
    </row>
    <row r="8" spans="1:86" x14ac:dyDescent="0.35">
      <c r="B8" s="72" t="s">
        <v>538</v>
      </c>
      <c r="AH8" s="188">
        <v>2115.5254443190352</v>
      </c>
      <c r="AI8" s="188">
        <v>1923.8766123670114</v>
      </c>
      <c r="AJ8" s="188">
        <v>1984.1648628219011</v>
      </c>
      <c r="AK8" s="188">
        <v>2324.6428093733152</v>
      </c>
      <c r="AL8" s="188">
        <v>2990.9829676295872</v>
      </c>
      <c r="AM8" s="188">
        <v>3499.3748179282629</v>
      </c>
      <c r="AN8" s="188">
        <v>3755.6344085966389</v>
      </c>
      <c r="AO8" s="188">
        <v>4306.1318021711568</v>
      </c>
      <c r="AP8" s="188">
        <v>4673.8031726536747</v>
      </c>
      <c r="AQ8" s="188">
        <v>4753.22754659568</v>
      </c>
      <c r="AR8" s="188">
        <v>4913.0870236817327</v>
      </c>
      <c r="AS8" s="188">
        <v>4978.9672645526443</v>
      </c>
      <c r="AT8" s="188">
        <v>5441.9803800980435</v>
      </c>
      <c r="AU8" s="188">
        <v>6420.895224286005</v>
      </c>
      <c r="AV8" s="188">
        <v>7534.4323255949757</v>
      </c>
      <c r="AW8" s="188">
        <v>7935.7641451058862</v>
      </c>
      <c r="AX8" s="188">
        <v>8466.7067025258511</v>
      </c>
      <c r="AY8" s="188">
        <v>8640.501309801959</v>
      </c>
      <c r="AZ8" s="188">
        <v>8451.8542895167939</v>
      </c>
      <c r="BA8" s="188">
        <v>8025.4200813852012</v>
      </c>
      <c r="BB8" s="188">
        <v>7596.1896481409904</v>
      </c>
      <c r="BC8" s="188">
        <v>7545.2815491116435</v>
      </c>
      <c r="BD8" s="188">
        <v>8178.7452408588997</v>
      </c>
      <c r="BE8" s="188">
        <v>8362.1092497374102</v>
      </c>
      <c r="BF8" s="188">
        <v>8385.7768434669179</v>
      </c>
      <c r="BG8" s="188">
        <v>8588.3980286366332</v>
      </c>
      <c r="BH8" s="277">
        <v>7897.8041152088299</v>
      </c>
      <c r="BI8" s="188">
        <v>6593.4758395261442</v>
      </c>
      <c r="BJ8" s="188">
        <v>5851.4947865428503</v>
      </c>
      <c r="BK8" s="188">
        <v>5390.9807716521073</v>
      </c>
      <c r="BL8" s="188">
        <v>4699.2590494824872</v>
      </c>
      <c r="BM8" s="188">
        <v>4307.3747131175387</v>
      </c>
      <c r="BN8" s="188">
        <v>3853.7773775521546</v>
      </c>
      <c r="BO8" s="188">
        <v>3361.9682795654671</v>
      </c>
      <c r="BP8" s="188">
        <v>3026.6169211969686</v>
      </c>
      <c r="BQ8" s="188">
        <v>2608.1523353238363</v>
      </c>
      <c r="BR8" s="188">
        <v>2353.3663242019379</v>
      </c>
      <c r="BS8" s="188">
        <v>2143.7942156347103</v>
      </c>
      <c r="BT8" s="188">
        <v>1884.6184076847089</v>
      </c>
      <c r="BU8" s="188">
        <v>1790.5499829280898</v>
      </c>
      <c r="BV8" s="188">
        <v>1462.9651166849446</v>
      </c>
      <c r="BW8" s="188">
        <v>911.02214637995644</v>
      </c>
      <c r="BX8" s="188">
        <v>675.81952013015416</v>
      </c>
      <c r="BY8" s="188">
        <v>428.61412005062277</v>
      </c>
      <c r="BZ8" s="188">
        <v>394.54664809384695</v>
      </c>
      <c r="CA8" s="188">
        <v>247.994999580182</v>
      </c>
      <c r="CB8" s="188">
        <v>68.862853107964526</v>
      </c>
      <c r="CC8" s="188">
        <v>2.1770235112819938</v>
      </c>
      <c r="CD8" s="188">
        <v>2.1013592395367593</v>
      </c>
      <c r="CE8" s="188">
        <v>0.90056295689778754</v>
      </c>
      <c r="CF8" s="188">
        <v>0.33995459743151224</v>
      </c>
      <c r="CG8" s="188">
        <v>1.0605619949302396E-2</v>
      </c>
      <c r="CH8" s="189">
        <v>0.62553338157987826</v>
      </c>
    </row>
    <row r="9" spans="1:86" x14ac:dyDescent="0.35">
      <c r="B9" s="72" t="s">
        <v>539</v>
      </c>
      <c r="AH9" s="188">
        <v>3261.9628857015064</v>
      </c>
      <c r="AI9" s="188">
        <v>2834.3308965294282</v>
      </c>
      <c r="AJ9" s="188">
        <v>3613.3644520197004</v>
      </c>
      <c r="AK9" s="188">
        <v>6225.3425551429764</v>
      </c>
      <c r="AL9" s="188">
        <v>9843.4016383399357</v>
      </c>
      <c r="AM9" s="188">
        <v>11922.033244761875</v>
      </c>
      <c r="AN9" s="188">
        <v>12899.186320502269</v>
      </c>
      <c r="AO9" s="188">
        <v>13820.28896751657</v>
      </c>
      <c r="AP9" s="188">
        <v>13665.280213503933</v>
      </c>
      <c r="AQ9" s="188">
        <v>11868.177802746732</v>
      </c>
      <c r="AR9" s="188">
        <v>8490.5505034681482</v>
      </c>
      <c r="AS9" s="188">
        <v>6787.3900896569994</v>
      </c>
      <c r="AT9" s="188">
        <v>6998.6142677182224</v>
      </c>
      <c r="AU9" s="188">
        <v>9429.2866930074197</v>
      </c>
      <c r="AV9" s="188">
        <v>11753.97664715063</v>
      </c>
      <c r="AW9" s="188">
        <v>12189.418714985935</v>
      </c>
      <c r="AX9" s="188">
        <v>10832.619313550107</v>
      </c>
      <c r="AY9" s="188">
        <v>9770.9584565474433</v>
      </c>
      <c r="AZ9" s="188">
        <v>8215.1612173259109</v>
      </c>
      <c r="BA9" s="188">
        <v>6681.5785388631011</v>
      </c>
      <c r="BB9" s="188">
        <v>5943.2792119692176</v>
      </c>
      <c r="BC9" s="188">
        <v>5323.5207532626664</v>
      </c>
      <c r="BD9" s="188">
        <v>4595.6207216717794</v>
      </c>
      <c r="BE9" s="188">
        <v>3951.2982731354887</v>
      </c>
      <c r="BF9" s="188">
        <v>3816.6852476858339</v>
      </c>
      <c r="BG9" s="188">
        <v>3630.6585464128848</v>
      </c>
      <c r="BH9" s="277">
        <v>3022.6094596456464</v>
      </c>
      <c r="BI9" s="188">
        <v>3051.6884613374541</v>
      </c>
      <c r="BJ9" s="188">
        <v>3184.9067421062523</v>
      </c>
      <c r="BK9" s="188">
        <v>2893.8563997029619</v>
      </c>
      <c r="BL9" s="188">
        <v>3268.2993667077749</v>
      </c>
      <c r="BM9" s="188">
        <v>5448.5017755897197</v>
      </c>
      <c r="BN9" s="188">
        <v>5472.091849226751</v>
      </c>
      <c r="BO9" s="188">
        <v>6104.3723762432583</v>
      </c>
      <c r="BP9" s="188">
        <v>6464.0733740926689</v>
      </c>
      <c r="BQ9" s="188">
        <v>5354.3437873410685</v>
      </c>
      <c r="BR9" s="188">
        <v>3734.4565183303239</v>
      </c>
      <c r="BS9" s="188">
        <v>2756.4179207679695</v>
      </c>
      <c r="BT9" s="188">
        <v>2173.011931047969</v>
      </c>
      <c r="BU9" s="188">
        <v>1921.441761408772</v>
      </c>
      <c r="BV9" s="188">
        <v>1489.5282355392592</v>
      </c>
      <c r="BW9" s="188">
        <v>764.97982827671251</v>
      </c>
      <c r="BX9" s="188">
        <v>524.70791676930367</v>
      </c>
      <c r="BY9" s="188">
        <v>360.86201985261857</v>
      </c>
      <c r="BZ9" s="188">
        <v>253.01898494485877</v>
      </c>
      <c r="CA9" s="188">
        <v>154.48624904815915</v>
      </c>
      <c r="CB9" s="188">
        <v>93.719061821557915</v>
      </c>
      <c r="CC9" s="188">
        <v>1.1760526420205126</v>
      </c>
      <c r="CD9" s="188">
        <v>0.70384299826871999</v>
      </c>
      <c r="CE9" s="188">
        <v>0.46151507809331677</v>
      </c>
      <c r="CF9" s="188">
        <v>0.29993972263895519</v>
      </c>
      <c r="CG9" s="188">
        <v>0.19169676680946796</v>
      </c>
      <c r="CH9" s="189">
        <v>0.11898696249626323</v>
      </c>
    </row>
    <row r="10" spans="1:86" x14ac:dyDescent="0.35">
      <c r="B10" s="72" t="s">
        <v>540</v>
      </c>
      <c r="AH10" s="188">
        <v>133.01207883443035</v>
      </c>
      <c r="AI10" s="188">
        <v>146.32300995467409</v>
      </c>
      <c r="AJ10" s="188">
        <v>154.72845260537761</v>
      </c>
      <c r="AK10" s="188">
        <v>190.46079905353966</v>
      </c>
      <c r="AL10" s="188">
        <v>249.24858063579893</v>
      </c>
      <c r="AM10" s="188">
        <v>325.77861798704538</v>
      </c>
      <c r="AN10" s="188">
        <v>387.32141230462577</v>
      </c>
      <c r="AO10" s="188">
        <v>380.43510209585241</v>
      </c>
      <c r="AP10" s="188">
        <v>469.58642800094231</v>
      </c>
      <c r="AQ10" s="188">
        <v>637.33752817761626</v>
      </c>
      <c r="AR10" s="188">
        <v>415.4653612534496</v>
      </c>
      <c r="AS10" s="188">
        <v>417.92367712825308</v>
      </c>
      <c r="AT10" s="188">
        <v>668.98256225165824</v>
      </c>
      <c r="AU10" s="188">
        <v>963.18569460986168</v>
      </c>
      <c r="AV10" s="188">
        <v>734.18760098956307</v>
      </c>
      <c r="AW10" s="188">
        <v>723.72256771041475</v>
      </c>
      <c r="AX10" s="188">
        <v>890.45259372938142</v>
      </c>
      <c r="AY10" s="188">
        <v>1001.8787888019431</v>
      </c>
      <c r="AZ10" s="188">
        <v>883.19231834309574</v>
      </c>
      <c r="BA10" s="188">
        <v>796.12519027997644</v>
      </c>
      <c r="BB10" s="188">
        <v>737.62644416317323</v>
      </c>
      <c r="BC10" s="188">
        <v>547.04148000349642</v>
      </c>
      <c r="BD10" s="188">
        <v>551.4652020074908</v>
      </c>
      <c r="BE10" s="188">
        <v>602.93604818402537</v>
      </c>
      <c r="BF10" s="188">
        <v>642.28363562602385</v>
      </c>
      <c r="BG10" s="188">
        <v>858.01927365013591</v>
      </c>
      <c r="BH10" s="277">
        <v>1229.3562211754847</v>
      </c>
      <c r="BI10" s="188">
        <v>1128.3922979801071</v>
      </c>
      <c r="BJ10" s="188">
        <v>1071.5316195615187</v>
      </c>
      <c r="BK10" s="188">
        <v>932.06726653887392</v>
      </c>
      <c r="BL10" s="188">
        <v>805.37217117850457</v>
      </c>
      <c r="BM10" s="188">
        <v>828.21051702840521</v>
      </c>
      <c r="BN10" s="188">
        <v>946.37256298412285</v>
      </c>
      <c r="BO10" s="188">
        <v>949.10294583866244</v>
      </c>
      <c r="BP10" s="188">
        <v>1016.7807061145104</v>
      </c>
      <c r="BQ10" s="188">
        <v>1032.0687865706925</v>
      </c>
      <c r="BR10" s="188">
        <v>1017.8758879584136</v>
      </c>
      <c r="BS10" s="188">
        <v>1028.5043137266025</v>
      </c>
      <c r="BT10" s="188">
        <v>990.97341870981245</v>
      </c>
      <c r="BU10" s="188">
        <v>1019.2417454303729</v>
      </c>
      <c r="BV10" s="188">
        <v>928.03587095136788</v>
      </c>
      <c r="BW10" s="188">
        <v>832.2888357374552</v>
      </c>
      <c r="BX10" s="188">
        <v>617.41320985327116</v>
      </c>
      <c r="BY10" s="188">
        <v>493.69940065812204</v>
      </c>
      <c r="BZ10" s="188">
        <v>577.10552447962095</v>
      </c>
      <c r="CA10" s="188">
        <v>442.30248300226191</v>
      </c>
      <c r="CB10" s="188">
        <v>218.90696182518596</v>
      </c>
      <c r="CC10" s="188">
        <v>10.360984303482001</v>
      </c>
      <c r="CD10" s="188">
        <v>4.7588352896705857</v>
      </c>
      <c r="CE10" s="188">
        <v>2.039456509492418</v>
      </c>
      <c r="CF10" s="188">
        <v>0.76987689905866696</v>
      </c>
      <c r="CG10" s="188">
        <v>2.4017977285359694E-2</v>
      </c>
      <c r="CH10" s="189">
        <v>1.4166118173042765</v>
      </c>
    </row>
    <row r="11" spans="1:86" ht="26.25" customHeight="1" x14ac:dyDescent="0.35">
      <c r="B11" s="74" t="s">
        <v>541</v>
      </c>
      <c r="AH11" s="188">
        <v>6333.9085159252545</v>
      </c>
      <c r="AI11" s="188">
        <v>5695.758646754166</v>
      </c>
      <c r="AJ11" s="188">
        <v>6535.0017041565361</v>
      </c>
      <c r="AK11" s="188">
        <v>9555.6480272231147</v>
      </c>
      <c r="AL11" s="188">
        <v>14076.792915600276</v>
      </c>
      <c r="AM11" s="188">
        <v>16863.619023217059</v>
      </c>
      <c r="AN11" s="188">
        <v>18262.896235542219</v>
      </c>
      <c r="AO11" s="188">
        <v>19923.648665795718</v>
      </c>
      <c r="AP11" s="188">
        <v>20507.375080551221</v>
      </c>
      <c r="AQ11" s="188">
        <v>19006.953760885732</v>
      </c>
      <c r="AR11" s="188">
        <v>15971.715364159458</v>
      </c>
      <c r="AS11" s="188">
        <v>14511.238789175453</v>
      </c>
      <c r="AT11" s="188">
        <v>15684.819959293382</v>
      </c>
      <c r="AU11" s="188">
        <v>19954.218107978853</v>
      </c>
      <c r="AV11" s="188">
        <v>24172.215769299222</v>
      </c>
      <c r="AW11" s="188">
        <v>25858.954117001616</v>
      </c>
      <c r="AX11" s="188">
        <v>25954.078063166558</v>
      </c>
      <c r="AY11" s="188">
        <v>25940.816918617209</v>
      </c>
      <c r="AZ11" s="188">
        <v>24422.60592241172</v>
      </c>
      <c r="BA11" s="188">
        <v>22693.947112870257</v>
      </c>
      <c r="BB11" s="188">
        <v>21694.029525548827</v>
      </c>
      <c r="BC11" s="188">
        <v>21128.671326019306</v>
      </c>
      <c r="BD11" s="188">
        <v>21629.125825308627</v>
      </c>
      <c r="BE11" s="188">
        <v>21739.108839198012</v>
      </c>
      <c r="BF11" s="188">
        <v>21496.996672275447</v>
      </c>
      <c r="BG11" s="188">
        <v>21932.644891412128</v>
      </c>
      <c r="BH11" s="277">
        <v>20253.55389426068</v>
      </c>
      <c r="BI11" s="188">
        <v>18352.258302214421</v>
      </c>
      <c r="BJ11" s="188">
        <v>17533.77767188592</v>
      </c>
      <c r="BK11" s="188">
        <v>17268.713125620587</v>
      </c>
      <c r="BL11" s="188">
        <v>16696.139796597301</v>
      </c>
      <c r="BM11" s="188">
        <v>19178.691686061811</v>
      </c>
      <c r="BN11" s="188">
        <v>19081.526426371875</v>
      </c>
      <c r="BO11" s="188">
        <v>19457.780589595171</v>
      </c>
      <c r="BP11" s="188">
        <v>20494.843310699467</v>
      </c>
      <c r="BQ11" s="188">
        <v>20078.119469769335</v>
      </c>
      <c r="BR11" s="188">
        <v>19831.225573785905</v>
      </c>
      <c r="BS11" s="188">
        <v>19752.065129989725</v>
      </c>
      <c r="BT11" s="188">
        <v>18863.39035347055</v>
      </c>
      <c r="BU11" s="188">
        <v>18942.449856532043</v>
      </c>
      <c r="BV11" s="188">
        <v>17602.679092568167</v>
      </c>
      <c r="BW11" s="188">
        <v>14358.17295991032</v>
      </c>
      <c r="BX11" s="188">
        <v>12449.211681641762</v>
      </c>
      <c r="BY11" s="188">
        <v>11125.075369749409</v>
      </c>
      <c r="BZ11" s="188">
        <v>9722.7455700935698</v>
      </c>
      <c r="CA11" s="188">
        <v>8793.7435974497203</v>
      </c>
      <c r="CB11" s="188">
        <v>7762.1647430710591</v>
      </c>
      <c r="CC11" s="188">
        <v>1999.876319167987</v>
      </c>
      <c r="CD11" s="188">
        <v>36.832485036080513</v>
      </c>
      <c r="CE11" s="188">
        <v>29.828492041831755</v>
      </c>
      <c r="CF11" s="188">
        <v>25.293747941095745</v>
      </c>
      <c r="CG11" s="188">
        <v>21.807204477395764</v>
      </c>
      <c r="CH11" s="189">
        <v>21.630901327607383</v>
      </c>
    </row>
    <row r="12" spans="1:86" x14ac:dyDescent="0.35">
      <c r="B12" s="74" t="s">
        <v>542</v>
      </c>
      <c r="AH12" s="188">
        <v>9887.2311933593228</v>
      </c>
      <c r="AI12" s="188">
        <v>9077.445987928857</v>
      </c>
      <c r="AJ12" s="188">
        <v>9852.5617614894854</v>
      </c>
      <c r="AK12" s="188">
        <v>13360.458624485276</v>
      </c>
      <c r="AL12" s="188">
        <v>17685.145444496997</v>
      </c>
      <c r="AM12" s="188">
        <v>20469.14642453436</v>
      </c>
      <c r="AN12" s="188">
        <v>22374.72801438329</v>
      </c>
      <c r="AO12" s="188">
        <v>24419.998019014802</v>
      </c>
      <c r="AP12" s="188">
        <v>25102.38858407722</v>
      </c>
      <c r="AQ12" s="188">
        <v>23694.660627014557</v>
      </c>
      <c r="AR12" s="188">
        <v>21141.267203492254</v>
      </c>
      <c r="AS12" s="188">
        <v>19799.928774892691</v>
      </c>
      <c r="AT12" s="188">
        <v>21171.377121336431</v>
      </c>
      <c r="AU12" s="188">
        <v>26146.116369720392</v>
      </c>
      <c r="AV12" s="188">
        <v>32318.492947320705</v>
      </c>
      <c r="AW12" s="188">
        <v>34228.157588908463</v>
      </c>
      <c r="AX12" s="188">
        <v>34249.402403409731</v>
      </c>
      <c r="AY12" s="188">
        <v>33817.550586263169</v>
      </c>
      <c r="AZ12" s="188">
        <v>31898.567924384031</v>
      </c>
      <c r="BA12" s="188">
        <v>30068.498980153832</v>
      </c>
      <c r="BB12" s="188">
        <v>28669.571351639221</v>
      </c>
      <c r="BC12" s="188">
        <v>28327.437295535106</v>
      </c>
      <c r="BD12" s="188">
        <v>29356.851197093856</v>
      </c>
      <c r="BE12" s="188">
        <v>30038.317267145361</v>
      </c>
      <c r="BF12" s="188">
        <v>29625.363158679611</v>
      </c>
      <c r="BG12" s="188">
        <v>30516.062433781521</v>
      </c>
      <c r="BH12" s="277">
        <v>30511.829395945006</v>
      </c>
      <c r="BI12" s="188">
        <v>29098.238165451683</v>
      </c>
      <c r="BJ12" s="188">
        <v>28684.179479090915</v>
      </c>
      <c r="BK12" s="188">
        <v>28999.055342960659</v>
      </c>
      <c r="BL12" s="188">
        <v>28521.054314902245</v>
      </c>
      <c r="BM12" s="188">
        <v>31497.533398947882</v>
      </c>
      <c r="BN12" s="188">
        <v>31363.075864346643</v>
      </c>
      <c r="BO12" s="188">
        <v>31205.407407304283</v>
      </c>
      <c r="BP12" s="188">
        <v>31266.036655889558</v>
      </c>
      <c r="BQ12" s="188">
        <v>29970.423180363647</v>
      </c>
      <c r="BR12" s="188">
        <v>28940.880637183112</v>
      </c>
      <c r="BS12" s="188">
        <v>28114.666754525835</v>
      </c>
      <c r="BT12" s="188">
        <v>26504.471481433597</v>
      </c>
      <c r="BU12" s="188">
        <v>26091.187705138891</v>
      </c>
      <c r="BV12" s="188">
        <v>24295.516430120828</v>
      </c>
      <c r="BW12" s="188">
        <v>20778.740275234304</v>
      </c>
      <c r="BX12" s="188">
        <v>18563.023410042864</v>
      </c>
      <c r="BY12" s="188">
        <v>16939.804200854149</v>
      </c>
      <c r="BZ12" s="188">
        <v>15269.0048422329</v>
      </c>
      <c r="CA12" s="188">
        <v>14629.945477506641</v>
      </c>
      <c r="CB12" s="188">
        <v>13946.673571149911</v>
      </c>
      <c r="CC12" s="188">
        <v>8172.6771413878232</v>
      </c>
      <c r="CD12" s="188">
        <v>5985.5326718623191</v>
      </c>
      <c r="CE12" s="188">
        <v>5690.5339532139069</v>
      </c>
      <c r="CF12" s="188">
        <v>5400.5756720524523</v>
      </c>
      <c r="CG12" s="188">
        <v>5370.835237058749</v>
      </c>
      <c r="CH12" s="189">
        <v>5272.9375087372273</v>
      </c>
    </row>
    <row r="13" spans="1:86" ht="25.5" customHeight="1" x14ac:dyDescent="0.35">
      <c r="B13" s="79" t="s">
        <v>543</v>
      </c>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277"/>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9"/>
    </row>
    <row r="14" spans="1:86" x14ac:dyDescent="0.35">
      <c r="B14" s="72" t="s">
        <v>536</v>
      </c>
      <c r="AH14" s="188"/>
      <c r="AI14" s="188"/>
      <c r="AJ14" s="188"/>
      <c r="AK14" s="188"/>
      <c r="AL14" s="188"/>
      <c r="AM14" s="188"/>
      <c r="AN14" s="188"/>
      <c r="AO14" s="188"/>
      <c r="AP14" s="188"/>
      <c r="AQ14" s="188"/>
      <c r="AR14" s="188"/>
      <c r="AS14" s="188"/>
      <c r="AT14" s="188"/>
      <c r="AU14" s="188"/>
      <c r="AV14" s="188"/>
      <c r="AW14" s="188"/>
      <c r="AX14" s="188"/>
      <c r="AY14" s="188"/>
      <c r="AZ14" s="188"/>
      <c r="BA14" s="188">
        <v>228.28455944898795</v>
      </c>
      <c r="BB14" s="188">
        <v>254.77105475113476</v>
      </c>
      <c r="BC14" s="188">
        <v>208.86267272743416</v>
      </c>
      <c r="BD14" s="188">
        <v>236.74811306478443</v>
      </c>
      <c r="BE14" s="188">
        <v>222.71963696563449</v>
      </c>
      <c r="BF14" s="188">
        <v>182.15720826913798</v>
      </c>
      <c r="BG14" s="188">
        <v>178.49150757363097</v>
      </c>
      <c r="BH14" s="277">
        <v>194.49195640628471</v>
      </c>
      <c r="BI14" s="188">
        <v>224.40845565531262</v>
      </c>
      <c r="BJ14" s="188">
        <v>231.6593468346413</v>
      </c>
      <c r="BK14" s="188">
        <v>268.1357622509525</v>
      </c>
      <c r="BL14" s="188">
        <v>264.33416776559687</v>
      </c>
      <c r="BM14" s="188">
        <v>255.95789918697869</v>
      </c>
      <c r="BN14" s="188">
        <v>207.71844363462662</v>
      </c>
      <c r="BO14" s="188">
        <v>145.74833627197467</v>
      </c>
      <c r="BP14" s="188">
        <v>132.65236993026244</v>
      </c>
      <c r="BQ14" s="188">
        <v>118.7100584654048</v>
      </c>
      <c r="BR14" s="188">
        <v>103.06418765184252</v>
      </c>
      <c r="BS14" s="188">
        <v>79.241511193708746</v>
      </c>
      <c r="BT14" s="188">
        <v>59.207200783514587</v>
      </c>
      <c r="BU14" s="188">
        <v>48.744590623287749</v>
      </c>
      <c r="BV14" s="188"/>
      <c r="BW14" s="188"/>
      <c r="BX14" s="188"/>
      <c r="BY14" s="188"/>
      <c r="BZ14" s="188"/>
      <c r="CA14" s="188"/>
      <c r="CB14" s="188"/>
      <c r="CC14" s="188"/>
      <c r="CD14" s="188"/>
      <c r="CE14" s="188"/>
      <c r="CF14" s="188"/>
      <c r="CG14" s="188"/>
      <c r="CH14" s="189"/>
    </row>
    <row r="15" spans="1:86" x14ac:dyDescent="0.35">
      <c r="B15" s="72" t="s">
        <v>391</v>
      </c>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8"/>
      <c r="BK15" s="188"/>
      <c r="BL15" s="188">
        <v>0.82757679412824536</v>
      </c>
      <c r="BM15" s="188">
        <v>39.127123007457335</v>
      </c>
      <c r="BN15" s="188">
        <v>76.38616943580007</v>
      </c>
      <c r="BO15" s="188">
        <v>85.432390327593893</v>
      </c>
      <c r="BP15" s="188">
        <v>133.96009681177608</v>
      </c>
      <c r="BQ15" s="188">
        <v>133.54236165351048</v>
      </c>
      <c r="BR15" s="188">
        <v>146.65477751744226</v>
      </c>
      <c r="BS15" s="188">
        <v>143.28011023525866</v>
      </c>
      <c r="BT15" s="188">
        <v>135.0364374587117</v>
      </c>
      <c r="BU15" s="188">
        <v>112.04174473462496</v>
      </c>
      <c r="BV15" s="188"/>
      <c r="BW15" s="188"/>
      <c r="BX15" s="188"/>
      <c r="BY15" s="188"/>
      <c r="BZ15" s="188"/>
      <c r="CA15" s="188"/>
      <c r="CB15" s="188"/>
      <c r="CC15" s="188"/>
      <c r="CD15" s="188"/>
      <c r="CE15" s="188"/>
      <c r="CF15" s="188"/>
      <c r="CG15" s="188"/>
      <c r="CH15" s="189"/>
    </row>
    <row r="16" spans="1:86" x14ac:dyDescent="0.35">
      <c r="B16" s="236" t="s">
        <v>544</v>
      </c>
      <c r="AH16" s="188"/>
      <c r="AI16" s="188"/>
      <c r="AJ16" s="188"/>
      <c r="AK16" s="188"/>
      <c r="AL16" s="188"/>
      <c r="AM16" s="188"/>
      <c r="AN16" s="188"/>
      <c r="AO16" s="188"/>
      <c r="AP16" s="188"/>
      <c r="AQ16" s="188"/>
      <c r="AR16" s="188"/>
      <c r="AS16" s="188"/>
      <c r="AT16" s="188"/>
      <c r="AU16" s="188"/>
      <c r="AV16" s="188"/>
      <c r="AW16" s="188"/>
      <c r="AX16" s="188"/>
      <c r="AY16" s="188"/>
      <c r="AZ16" s="188"/>
      <c r="BA16" s="188"/>
      <c r="BB16" s="188"/>
      <c r="BC16" s="188"/>
      <c r="BD16" s="188"/>
      <c r="BE16" s="188"/>
      <c r="BF16" s="188"/>
      <c r="BG16" s="188"/>
      <c r="BH16" s="188"/>
      <c r="BI16" s="188"/>
      <c r="BJ16" s="188"/>
      <c r="BK16" s="188"/>
      <c r="BL16" s="188">
        <v>0.76860504479827041</v>
      </c>
      <c r="BM16" s="188">
        <v>27.471454173288627</v>
      </c>
      <c r="BN16" s="188">
        <v>35.00476496257253</v>
      </c>
      <c r="BO16" s="188">
        <v>29.877494066970943</v>
      </c>
      <c r="BP16" s="188">
        <v>35.552296548295381</v>
      </c>
      <c r="BQ16" s="188">
        <v>23.769983559266816</v>
      </c>
      <c r="BR16" s="188">
        <v>19.819577198898916</v>
      </c>
      <c r="BS16" s="188">
        <v>12.011334968990706</v>
      </c>
      <c r="BT16" s="188">
        <v>8.322356580320367</v>
      </c>
      <c r="BU16" s="188">
        <v>6.2818553171295868</v>
      </c>
      <c r="BV16" s="188"/>
      <c r="BW16" s="188"/>
      <c r="BX16" s="188"/>
      <c r="BY16" s="188"/>
      <c r="BZ16" s="188"/>
      <c r="CA16" s="188"/>
      <c r="CB16" s="188"/>
      <c r="CC16" s="188"/>
      <c r="CD16" s="188"/>
      <c r="CE16" s="188"/>
      <c r="CF16" s="188"/>
      <c r="CG16" s="188"/>
      <c r="CH16" s="189"/>
    </row>
    <row r="17" spans="2:86" x14ac:dyDescent="0.35">
      <c r="B17" s="236" t="s">
        <v>573</v>
      </c>
      <c r="AH17" s="188"/>
      <c r="AI17" s="188"/>
      <c r="AJ17" s="188"/>
      <c r="AK17" s="188"/>
      <c r="AL17" s="188"/>
      <c r="AM17" s="188"/>
      <c r="AN17" s="188"/>
      <c r="AO17" s="188"/>
      <c r="AP17" s="188"/>
      <c r="AQ17" s="188"/>
      <c r="AR17" s="188"/>
      <c r="AS17" s="188"/>
      <c r="AT17" s="188"/>
      <c r="AU17" s="188"/>
      <c r="AV17" s="188"/>
      <c r="AW17" s="188"/>
      <c r="AX17" s="188"/>
      <c r="AY17" s="188"/>
      <c r="AZ17" s="188"/>
      <c r="BA17" s="188"/>
      <c r="BB17" s="188"/>
      <c r="BC17" s="188"/>
      <c r="BD17" s="188"/>
      <c r="BE17" s="188"/>
      <c r="BF17" s="188"/>
      <c r="BG17" s="188"/>
      <c r="BH17" s="188"/>
      <c r="BI17" s="188"/>
      <c r="BJ17" s="188"/>
      <c r="BK17" s="188"/>
      <c r="BL17" s="188">
        <v>3.7560643897024154E-2</v>
      </c>
      <c r="BM17" s="188">
        <v>3.4963683071418523</v>
      </c>
      <c r="BN17" s="188">
        <v>28.64013173669986</v>
      </c>
      <c r="BO17" s="188">
        <v>39.320098645429596</v>
      </c>
      <c r="BP17" s="188">
        <v>55.799866831046536</v>
      </c>
      <c r="BQ17" s="188">
        <v>38.411418932131738</v>
      </c>
      <c r="BR17" s="188">
        <v>31.739780805069504</v>
      </c>
      <c r="BS17" s="188">
        <v>24.582138841019912</v>
      </c>
      <c r="BT17" s="188">
        <v>20.353430381629781</v>
      </c>
      <c r="BU17" s="188">
        <v>16.107164180771743</v>
      </c>
      <c r="BV17" s="188"/>
      <c r="BW17" s="188"/>
      <c r="BX17" s="188"/>
      <c r="BY17" s="188"/>
      <c r="BZ17" s="188"/>
      <c r="CA17" s="188"/>
      <c r="CB17" s="188"/>
      <c r="CC17" s="188"/>
      <c r="CD17" s="188"/>
      <c r="CE17" s="188"/>
      <c r="CF17" s="188"/>
      <c r="CG17" s="188"/>
      <c r="CH17" s="189"/>
    </row>
    <row r="18" spans="2:86" x14ac:dyDescent="0.35">
      <c r="B18" s="236" t="s">
        <v>574</v>
      </c>
      <c r="C18" s="305"/>
      <c r="AH18" s="188"/>
      <c r="AI18" s="188"/>
      <c r="AJ18" s="188"/>
      <c r="AK18" s="188"/>
      <c r="AL18" s="188"/>
      <c r="AM18" s="188"/>
      <c r="AN18" s="188"/>
      <c r="AO18" s="188"/>
      <c r="AP18" s="188"/>
      <c r="AQ18" s="188"/>
      <c r="AR18" s="188"/>
      <c r="AS18" s="188"/>
      <c r="AT18" s="188"/>
      <c r="AU18" s="188"/>
      <c r="AV18" s="188"/>
      <c r="AW18" s="188"/>
      <c r="AX18" s="188"/>
      <c r="AY18" s="188"/>
      <c r="AZ18" s="188"/>
      <c r="BA18" s="188"/>
      <c r="BB18" s="188"/>
      <c r="BC18" s="188"/>
      <c r="BD18" s="188"/>
      <c r="BE18" s="188"/>
      <c r="BF18" s="188"/>
      <c r="BG18" s="188"/>
      <c r="BH18" s="188"/>
      <c r="BI18" s="188"/>
      <c r="BJ18" s="188"/>
      <c r="BK18" s="188"/>
      <c r="BL18" s="188">
        <v>2.1411105432950724E-2</v>
      </c>
      <c r="BM18" s="188">
        <v>8.1593005270268559</v>
      </c>
      <c r="BN18" s="188">
        <v>12.741272736527684</v>
      </c>
      <c r="BO18" s="188">
        <v>16.234797615193354</v>
      </c>
      <c r="BP18" s="188">
        <v>42.60793343243418</v>
      </c>
      <c r="BQ18" s="188">
        <v>71.360959162111939</v>
      </c>
      <c r="BR18" s="188">
        <v>95.095419513473843</v>
      </c>
      <c r="BS18" s="188">
        <v>106.68663642524803</v>
      </c>
      <c r="BT18" s="188">
        <v>106.36065049676156</v>
      </c>
      <c r="BU18" s="188">
        <v>89.652725236723626</v>
      </c>
      <c r="BV18" s="188"/>
      <c r="BW18" s="188"/>
      <c r="BX18" s="188"/>
      <c r="BY18" s="188"/>
      <c r="BZ18" s="188"/>
      <c r="CA18" s="188"/>
      <c r="CB18" s="188"/>
      <c r="CC18" s="188"/>
      <c r="CD18" s="188"/>
      <c r="CE18" s="188"/>
      <c r="CF18" s="188"/>
      <c r="CG18" s="188"/>
      <c r="CH18" s="189"/>
    </row>
    <row r="19" spans="2:86" ht="25.5" customHeight="1" x14ac:dyDescent="0.35">
      <c r="B19" s="72" t="s">
        <v>547</v>
      </c>
      <c r="AH19" s="188"/>
      <c r="AI19" s="188"/>
      <c r="AJ19" s="188"/>
      <c r="AK19" s="188"/>
      <c r="AL19" s="188"/>
      <c r="AM19" s="188"/>
      <c r="AN19" s="188"/>
      <c r="AO19" s="188"/>
      <c r="AP19" s="188"/>
      <c r="AQ19" s="188"/>
      <c r="AR19" s="188"/>
      <c r="AS19" s="188"/>
      <c r="AT19" s="188"/>
      <c r="AU19" s="188"/>
      <c r="AV19" s="188"/>
      <c r="AW19" s="188"/>
      <c r="AX19" s="188"/>
      <c r="AY19" s="188"/>
      <c r="AZ19" s="188"/>
      <c r="BA19" s="188">
        <v>319.52873187922739</v>
      </c>
      <c r="BB19" s="188">
        <v>360.54186369521193</v>
      </c>
      <c r="BC19" s="188">
        <v>285.5279883953466</v>
      </c>
      <c r="BD19" s="188">
        <v>319.69052486457008</v>
      </c>
      <c r="BE19" s="188">
        <v>285.29318882508687</v>
      </c>
      <c r="BF19" s="188">
        <v>216.00572300590477</v>
      </c>
      <c r="BG19" s="188">
        <v>198.73328694060561</v>
      </c>
      <c r="BH19" s="277">
        <v>200.67008305171399</v>
      </c>
      <c r="BI19" s="188">
        <v>207.57703234141547</v>
      </c>
      <c r="BJ19" s="188">
        <v>200.03020275560019</v>
      </c>
      <c r="BK19" s="188">
        <v>214.13761435774256</v>
      </c>
      <c r="BL19" s="188">
        <v>199.48326424879568</v>
      </c>
      <c r="BM19" s="188">
        <v>184.77008205075416</v>
      </c>
      <c r="BN19" s="188">
        <v>141.87476757802082</v>
      </c>
      <c r="BO19" s="188">
        <v>86.122400227581593</v>
      </c>
      <c r="BP19" s="188">
        <v>53.025932885683133</v>
      </c>
      <c r="BQ19" s="188">
        <v>22.344439008096781</v>
      </c>
      <c r="BR19" s="188">
        <v>9.1056981367357999</v>
      </c>
      <c r="BS19" s="188">
        <v>3.2688036924693544</v>
      </c>
      <c r="BT19" s="188">
        <v>0.42161630916140264</v>
      </c>
      <c r="BU19" s="188">
        <v>0</v>
      </c>
      <c r="BV19" s="188"/>
      <c r="BW19" s="188"/>
      <c r="BX19" s="188"/>
      <c r="BY19" s="188"/>
      <c r="BZ19" s="188"/>
      <c r="CA19" s="188"/>
      <c r="CB19" s="188"/>
      <c r="CC19" s="188"/>
      <c r="CD19" s="188"/>
      <c r="CE19" s="188"/>
      <c r="CF19" s="188"/>
      <c r="CG19" s="188"/>
      <c r="CH19" s="189"/>
    </row>
    <row r="20" spans="2:86" x14ac:dyDescent="0.35">
      <c r="B20" s="72" t="s">
        <v>538</v>
      </c>
      <c r="AH20" s="188"/>
      <c r="AI20" s="188"/>
      <c r="AJ20" s="188"/>
      <c r="AK20" s="188"/>
      <c r="AL20" s="188"/>
      <c r="AM20" s="188"/>
      <c r="AN20" s="188"/>
      <c r="AO20" s="188"/>
      <c r="AP20" s="188"/>
      <c r="AQ20" s="188"/>
      <c r="AR20" s="188"/>
      <c r="AS20" s="188"/>
      <c r="AT20" s="188"/>
      <c r="AU20" s="188"/>
      <c r="AV20" s="188"/>
      <c r="AW20" s="188"/>
      <c r="AX20" s="188"/>
      <c r="AY20" s="188"/>
      <c r="AZ20" s="188"/>
      <c r="BA20" s="188">
        <v>397.48036752821548</v>
      </c>
      <c r="BB20" s="188">
        <v>382.42254249850919</v>
      </c>
      <c r="BC20" s="188">
        <v>267.81018583244355</v>
      </c>
      <c r="BD20" s="188">
        <v>261.20409817706337</v>
      </c>
      <c r="BE20" s="188">
        <v>212.38296371893011</v>
      </c>
      <c r="BF20" s="188">
        <v>135.70719277815178</v>
      </c>
      <c r="BG20" s="188">
        <v>111.42208356662297</v>
      </c>
      <c r="BH20" s="277">
        <v>106.13878537508555</v>
      </c>
      <c r="BI20" s="188">
        <v>106.53391228640533</v>
      </c>
      <c r="BJ20" s="188">
        <v>103.02661643424786</v>
      </c>
      <c r="BK20" s="188">
        <v>100.20857599325235</v>
      </c>
      <c r="BL20" s="188">
        <v>93.299829946532995</v>
      </c>
      <c r="BM20" s="188">
        <v>102.58319781980438</v>
      </c>
      <c r="BN20" s="188">
        <v>96.011749721998825</v>
      </c>
      <c r="BO20" s="188">
        <v>67.01492762147673</v>
      </c>
      <c r="BP20" s="188">
        <v>48.30113338969818</v>
      </c>
      <c r="BQ20" s="188">
        <v>39.113584044937902</v>
      </c>
      <c r="BR20" s="188">
        <v>37.678945942222356</v>
      </c>
      <c r="BS20" s="188">
        <v>31.380391823414779</v>
      </c>
      <c r="BT20" s="188">
        <v>23.9665290280068</v>
      </c>
      <c r="BU20" s="188">
        <v>18.176473915310201</v>
      </c>
      <c r="BV20" s="188"/>
      <c r="BW20" s="188"/>
      <c r="BX20" s="188"/>
      <c r="BY20" s="188"/>
      <c r="BZ20" s="188"/>
      <c r="CA20" s="188"/>
      <c r="CB20" s="188"/>
      <c r="CC20" s="188"/>
      <c r="CD20" s="188"/>
      <c r="CE20" s="188"/>
      <c r="CF20" s="188"/>
      <c r="CG20" s="188"/>
      <c r="CH20" s="189"/>
    </row>
    <row r="21" spans="2:86" x14ac:dyDescent="0.35">
      <c r="B21" s="72" t="s">
        <v>539</v>
      </c>
      <c r="AH21" s="188"/>
      <c r="AI21" s="188"/>
      <c r="AJ21" s="188"/>
      <c r="AK21" s="188"/>
      <c r="AL21" s="188"/>
      <c r="AM21" s="188"/>
      <c r="AN21" s="188"/>
      <c r="AO21" s="188"/>
      <c r="AP21" s="188"/>
      <c r="AQ21" s="188"/>
      <c r="AR21" s="188"/>
      <c r="AS21" s="188"/>
      <c r="AT21" s="188"/>
      <c r="AU21" s="188"/>
      <c r="AV21" s="188"/>
      <c r="AW21" s="188"/>
      <c r="AX21" s="188"/>
      <c r="AY21" s="188"/>
      <c r="AZ21" s="188"/>
      <c r="BA21" s="188">
        <v>282.3345591872984</v>
      </c>
      <c r="BB21" s="188">
        <v>228.11648807431823</v>
      </c>
      <c r="BC21" s="188">
        <v>142.61770153119116</v>
      </c>
      <c r="BD21" s="188">
        <v>124.18500431253186</v>
      </c>
      <c r="BE21" s="188">
        <v>81.693716479599914</v>
      </c>
      <c r="BF21" s="188">
        <v>53.188657161863084</v>
      </c>
      <c r="BG21" s="188">
        <v>46.294513441623593</v>
      </c>
      <c r="BH21" s="277">
        <v>38.263176817124517</v>
      </c>
      <c r="BI21" s="188">
        <v>35.098327193963705</v>
      </c>
      <c r="BJ21" s="188">
        <v>37.059599546546643</v>
      </c>
      <c r="BK21" s="188">
        <v>36.042286902093586</v>
      </c>
      <c r="BL21" s="188">
        <v>38.194905704666567</v>
      </c>
      <c r="BM21" s="188">
        <v>188.08586584839244</v>
      </c>
      <c r="BN21" s="188">
        <v>180.59849850267813</v>
      </c>
      <c r="BO21" s="188">
        <v>110.01390020690613</v>
      </c>
      <c r="BP21" s="188">
        <v>92.773639464802756</v>
      </c>
      <c r="BQ21" s="188">
        <v>60.973603112816328</v>
      </c>
      <c r="BR21" s="188">
        <v>35.344722321849467</v>
      </c>
      <c r="BS21" s="188">
        <v>20.786943027082685</v>
      </c>
      <c r="BT21" s="188">
        <v>12.208172847998171</v>
      </c>
      <c r="BU21" s="188">
        <v>7.0995120159979042</v>
      </c>
      <c r="BV21" s="188"/>
      <c r="BW21" s="188"/>
      <c r="BX21" s="188"/>
      <c r="BY21" s="188"/>
      <c r="BZ21" s="188"/>
      <c r="CA21" s="188"/>
      <c r="CB21" s="188"/>
      <c r="CC21" s="188"/>
      <c r="CD21" s="188"/>
      <c r="CE21" s="188"/>
      <c r="CF21" s="188"/>
      <c r="CG21" s="188"/>
      <c r="CH21" s="189"/>
    </row>
    <row r="22" spans="2:86" x14ac:dyDescent="0.35">
      <c r="B22" s="72" t="s">
        <v>540</v>
      </c>
      <c r="AH22" s="188"/>
      <c r="AI22" s="188"/>
      <c r="AJ22" s="188"/>
      <c r="AK22" s="188"/>
      <c r="AL22" s="188"/>
      <c r="AM22" s="188"/>
      <c r="AN22" s="188"/>
      <c r="AO22" s="188"/>
      <c r="AP22" s="188"/>
      <c r="AQ22" s="188"/>
      <c r="AR22" s="188"/>
      <c r="AS22" s="188"/>
      <c r="AT22" s="188"/>
      <c r="AU22" s="188"/>
      <c r="AV22" s="188"/>
      <c r="AW22" s="188"/>
      <c r="AX22" s="188"/>
      <c r="AY22" s="188"/>
      <c r="AZ22" s="188"/>
      <c r="BA22" s="188">
        <v>75.816007837370051</v>
      </c>
      <c r="BB22" s="188">
        <v>66.616871825388486</v>
      </c>
      <c r="BC22" s="188">
        <v>42.690441627736625</v>
      </c>
      <c r="BD22" s="188">
        <v>41.476277053896823</v>
      </c>
      <c r="BE22" s="188">
        <v>36.128668062540335</v>
      </c>
      <c r="BF22" s="188">
        <v>23.710220707809043</v>
      </c>
      <c r="BG22" s="188">
        <v>18.354768776890211</v>
      </c>
      <c r="BH22" s="277">
        <v>30.832962866038329</v>
      </c>
      <c r="BI22" s="188">
        <v>32.671622155867141</v>
      </c>
      <c r="BJ22" s="188">
        <v>33.117325331268191</v>
      </c>
      <c r="BK22" s="188">
        <v>37.983245893684511</v>
      </c>
      <c r="BL22" s="188">
        <v>36.867094699339965</v>
      </c>
      <c r="BM22" s="188">
        <v>37.345000057221519</v>
      </c>
      <c r="BN22" s="188">
        <v>27.40697212300152</v>
      </c>
      <c r="BO22" s="188">
        <v>21.80606155013254</v>
      </c>
      <c r="BP22" s="188">
        <v>25.742080911778661</v>
      </c>
      <c r="BQ22" s="188">
        <v>28.398975296185785</v>
      </c>
      <c r="BR22" s="188">
        <v>23.094892229383444</v>
      </c>
      <c r="BS22" s="188">
        <v>22.767818850137015</v>
      </c>
      <c r="BT22" s="188">
        <v>18.417114315435814</v>
      </c>
      <c r="BU22" s="188">
        <v>14.914211744909665</v>
      </c>
      <c r="BV22" s="188"/>
      <c r="BW22" s="188"/>
      <c r="BX22" s="188"/>
      <c r="BY22" s="188"/>
      <c r="BZ22" s="188"/>
      <c r="CA22" s="188"/>
      <c r="CB22" s="188"/>
      <c r="CC22" s="188"/>
      <c r="CD22" s="188"/>
      <c r="CE22" s="188"/>
      <c r="CF22" s="188"/>
      <c r="CG22" s="188"/>
      <c r="CH22" s="189"/>
    </row>
    <row r="23" spans="2:86" ht="26.25" customHeight="1" x14ac:dyDescent="0.35">
      <c r="B23" s="74" t="s">
        <v>541</v>
      </c>
      <c r="AH23" s="188"/>
      <c r="AI23" s="188"/>
      <c r="AJ23" s="188"/>
      <c r="AK23" s="188"/>
      <c r="AL23" s="188"/>
      <c r="AM23" s="188"/>
      <c r="AN23" s="188"/>
      <c r="AO23" s="188"/>
      <c r="AP23" s="188"/>
      <c r="AQ23" s="188"/>
      <c r="AR23" s="188"/>
      <c r="AS23" s="188"/>
      <c r="AT23" s="188"/>
      <c r="AU23" s="188"/>
      <c r="AV23" s="188"/>
      <c r="AW23" s="188"/>
      <c r="AX23" s="188"/>
      <c r="AY23" s="188"/>
      <c r="AZ23" s="188"/>
      <c r="BA23" s="188">
        <v>1075.1596664321114</v>
      </c>
      <c r="BB23" s="188">
        <v>1037.6977660934278</v>
      </c>
      <c r="BC23" s="188">
        <v>738.6463173867179</v>
      </c>
      <c r="BD23" s="188">
        <v>746.55590440806225</v>
      </c>
      <c r="BE23" s="188">
        <v>615.49853708615728</v>
      </c>
      <c r="BF23" s="188">
        <v>428.61179365372868</v>
      </c>
      <c r="BG23" s="188">
        <v>374.80465272574236</v>
      </c>
      <c r="BH23" s="277">
        <v>375.90500810996235</v>
      </c>
      <c r="BI23" s="188">
        <v>381.88089397765168</v>
      </c>
      <c r="BJ23" s="188">
        <v>373.23374406766288</v>
      </c>
      <c r="BK23" s="188">
        <v>388.37172314677298</v>
      </c>
      <c r="BL23" s="188">
        <v>368.67267139346347</v>
      </c>
      <c r="BM23" s="188">
        <v>551.91126878362979</v>
      </c>
      <c r="BN23" s="188">
        <v>522.27815736149932</v>
      </c>
      <c r="BO23" s="188">
        <v>370.3896799336909</v>
      </c>
      <c r="BP23" s="188">
        <v>353.80288346373879</v>
      </c>
      <c r="BQ23" s="188">
        <v>284.37296311554724</v>
      </c>
      <c r="BR23" s="188">
        <v>251.87903614763334</v>
      </c>
      <c r="BS23" s="188">
        <v>221.48406762836248</v>
      </c>
      <c r="BT23" s="188">
        <v>190.0498699593139</v>
      </c>
      <c r="BU23" s="188">
        <v>152.23194241084275</v>
      </c>
      <c r="BV23" s="188"/>
      <c r="BW23" s="188"/>
      <c r="BX23" s="188"/>
      <c r="BY23" s="188"/>
      <c r="BZ23" s="188"/>
      <c r="CA23" s="188"/>
      <c r="CB23" s="188"/>
      <c r="CC23" s="188"/>
      <c r="CD23" s="188"/>
      <c r="CE23" s="188"/>
      <c r="CF23" s="188"/>
      <c r="CG23" s="188"/>
      <c r="CH23" s="189"/>
    </row>
    <row r="24" spans="2:86" x14ac:dyDescent="0.35">
      <c r="B24" s="74" t="s">
        <v>542</v>
      </c>
      <c r="AH24" s="188"/>
      <c r="AI24" s="188"/>
      <c r="AJ24" s="188"/>
      <c r="AK24" s="188"/>
      <c r="AL24" s="188"/>
      <c r="AM24" s="188"/>
      <c r="AN24" s="188"/>
      <c r="AO24" s="188"/>
      <c r="AP24" s="188"/>
      <c r="AQ24" s="188"/>
      <c r="AR24" s="188"/>
      <c r="AS24" s="188"/>
      <c r="AT24" s="188"/>
      <c r="AU24" s="188"/>
      <c r="AV24" s="188"/>
      <c r="AW24" s="188"/>
      <c r="AX24" s="188"/>
      <c r="AY24" s="188"/>
      <c r="AZ24" s="188"/>
      <c r="BA24" s="188">
        <v>1303.4442258810993</v>
      </c>
      <c r="BB24" s="188">
        <v>1292.4688208445625</v>
      </c>
      <c r="BC24" s="188">
        <v>947.50899011415208</v>
      </c>
      <c r="BD24" s="188">
        <v>983.30401747284668</v>
      </c>
      <c r="BE24" s="188">
        <v>838.21817405179183</v>
      </c>
      <c r="BF24" s="188">
        <v>610.76900192286666</v>
      </c>
      <c r="BG24" s="188">
        <v>553.29616029937335</v>
      </c>
      <c r="BH24" s="277">
        <v>570.39696451624707</v>
      </c>
      <c r="BI24" s="188">
        <v>606.28934963296422</v>
      </c>
      <c r="BJ24" s="188">
        <v>604.89309090230415</v>
      </c>
      <c r="BK24" s="188">
        <v>656.50748539772553</v>
      </c>
      <c r="BL24" s="188">
        <v>633.00683915906041</v>
      </c>
      <c r="BM24" s="188">
        <v>807.8691679706086</v>
      </c>
      <c r="BN24" s="188">
        <v>729.99660099612606</v>
      </c>
      <c r="BO24" s="188">
        <v>516.13801620566562</v>
      </c>
      <c r="BP24" s="188">
        <v>486.45525339400126</v>
      </c>
      <c r="BQ24" s="188">
        <v>403.08302158095199</v>
      </c>
      <c r="BR24" s="188">
        <v>354.94322379947585</v>
      </c>
      <c r="BS24" s="188">
        <v>300.72557882207121</v>
      </c>
      <c r="BT24" s="188">
        <v>249.25707074282852</v>
      </c>
      <c r="BU24" s="188">
        <v>200.97653303413048</v>
      </c>
      <c r="BV24" s="188"/>
      <c r="BW24" s="188"/>
      <c r="BX24" s="188"/>
      <c r="BY24" s="188"/>
      <c r="BZ24" s="188"/>
      <c r="CA24" s="188"/>
      <c r="CB24" s="188"/>
      <c r="CC24" s="188"/>
      <c r="CD24" s="188"/>
      <c r="CE24" s="188"/>
      <c r="CF24" s="188"/>
      <c r="CG24" s="188"/>
      <c r="CH24" s="189"/>
    </row>
    <row r="25" spans="2:86" ht="26.25" customHeight="1" x14ac:dyDescent="0.35">
      <c r="B25" s="79" t="s">
        <v>548</v>
      </c>
      <c r="AH25" s="188"/>
      <c r="AI25" s="188"/>
      <c r="AJ25" s="188"/>
      <c r="AK25" s="188"/>
      <c r="AL25" s="188"/>
      <c r="AM25" s="188"/>
      <c r="AN25" s="188"/>
      <c r="AO25" s="188"/>
      <c r="AP25" s="188"/>
      <c r="AQ25" s="188"/>
      <c r="AR25" s="188"/>
      <c r="AS25" s="188"/>
      <c r="AT25" s="188"/>
      <c r="AU25" s="188"/>
      <c r="AV25" s="188"/>
      <c r="AW25" s="188"/>
      <c r="AX25" s="188"/>
      <c r="AY25" s="188"/>
      <c r="AZ25" s="188"/>
      <c r="BA25" s="188"/>
      <c r="BB25" s="188"/>
      <c r="BC25" s="188"/>
      <c r="BD25" s="188"/>
      <c r="BE25" s="188"/>
      <c r="BF25" s="188"/>
      <c r="BG25" s="188"/>
      <c r="BH25" s="277"/>
      <c r="BI25" s="188"/>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9"/>
    </row>
    <row r="26" spans="2:86" x14ac:dyDescent="0.35">
      <c r="B26" s="72" t="s">
        <v>536</v>
      </c>
      <c r="AH26" s="188">
        <v>17.753829397729895</v>
      </c>
      <c r="AI26" s="188">
        <v>16.896270218564258</v>
      </c>
      <c r="AJ26" s="188">
        <v>20.102128027085836</v>
      </c>
      <c r="AK26" s="188">
        <v>12.567818913421995</v>
      </c>
      <c r="AL26" s="188">
        <v>19.778806679682866</v>
      </c>
      <c r="AM26" s="188">
        <v>17.646145669381283</v>
      </c>
      <c r="AN26" s="188">
        <v>20.670579506553956</v>
      </c>
      <c r="AO26" s="188">
        <v>19.71175474721877</v>
      </c>
      <c r="AP26" s="188">
        <v>19.596934190557892</v>
      </c>
      <c r="AQ26" s="188">
        <v>33.310663319733749</v>
      </c>
      <c r="AR26" s="188">
        <v>56.813968922679301</v>
      </c>
      <c r="AS26" s="188">
        <v>59.91162587932461</v>
      </c>
      <c r="AT26" s="188">
        <v>65.271863366914346</v>
      </c>
      <c r="AU26" s="188">
        <v>74.476626001630123</v>
      </c>
      <c r="AV26" s="188">
        <v>84.771302424882734</v>
      </c>
      <c r="AW26" s="188">
        <v>92.095353123871874</v>
      </c>
      <c r="AX26" s="188">
        <v>90.841012125051478</v>
      </c>
      <c r="AY26" s="188">
        <v>94.93611532910424</v>
      </c>
      <c r="AZ26" s="188">
        <v>99.360728007340498</v>
      </c>
      <c r="BA26" s="188">
        <v>100.91780069217749</v>
      </c>
      <c r="BB26" s="188">
        <v>102.41460054918126</v>
      </c>
      <c r="BC26" s="188">
        <v>104.7847881243776</v>
      </c>
      <c r="BD26" s="188">
        <v>119.15605260690185</v>
      </c>
      <c r="BE26" s="188">
        <v>129.38329037381317</v>
      </c>
      <c r="BF26" s="188">
        <v>143.03133382621493</v>
      </c>
      <c r="BG26" s="188">
        <v>78.311185980110707</v>
      </c>
      <c r="BH26" s="277">
        <v>0</v>
      </c>
      <c r="BI26" s="188">
        <v>0</v>
      </c>
      <c r="BJ26" s="188">
        <v>0</v>
      </c>
      <c r="BK26" s="188">
        <v>0</v>
      </c>
      <c r="BL26" s="188">
        <v>0</v>
      </c>
      <c r="BM26" s="188">
        <v>0</v>
      </c>
      <c r="BN26" s="188">
        <v>0</v>
      </c>
      <c r="BO26" s="188">
        <v>0</v>
      </c>
      <c r="BP26" s="188">
        <v>0</v>
      </c>
      <c r="BQ26" s="188">
        <v>0</v>
      </c>
      <c r="BR26" s="188">
        <v>0</v>
      </c>
      <c r="BS26" s="188">
        <v>0</v>
      </c>
      <c r="BT26" s="188">
        <v>0</v>
      </c>
      <c r="BU26" s="188">
        <v>0</v>
      </c>
      <c r="BV26" s="188">
        <v>0</v>
      </c>
      <c r="BW26" s="188">
        <v>0</v>
      </c>
      <c r="BX26" s="188">
        <v>0</v>
      </c>
      <c r="BY26" s="188">
        <v>0</v>
      </c>
      <c r="BZ26" s="188">
        <v>0</v>
      </c>
      <c r="CA26" s="188">
        <v>0</v>
      </c>
      <c r="CB26" s="188">
        <v>0</v>
      </c>
      <c r="CC26" s="188">
        <v>0</v>
      </c>
      <c r="CD26" s="188">
        <v>0</v>
      </c>
      <c r="CE26" s="188">
        <v>0</v>
      </c>
      <c r="CF26" s="188">
        <v>0</v>
      </c>
      <c r="CG26" s="188">
        <v>0</v>
      </c>
      <c r="CH26" s="189">
        <v>0</v>
      </c>
    </row>
    <row r="27" spans="2:86" x14ac:dyDescent="0.35">
      <c r="B27" s="72" t="s">
        <v>537</v>
      </c>
      <c r="AH27" s="188">
        <v>47.574882766290493</v>
      </c>
      <c r="AI27" s="188">
        <v>45.617032225726319</v>
      </c>
      <c r="AJ27" s="188">
        <v>43.14949941650692</v>
      </c>
      <c r="AK27" s="188">
        <v>49.550058507405907</v>
      </c>
      <c r="AL27" s="188">
        <v>52.709580494231567</v>
      </c>
      <c r="AM27" s="188">
        <v>69.880250032976804</v>
      </c>
      <c r="AN27" s="188">
        <v>72.649166817696582</v>
      </c>
      <c r="AO27" s="188">
        <v>85.660721829157353</v>
      </c>
      <c r="AP27" s="188">
        <v>102.76312526033608</v>
      </c>
      <c r="AQ27" s="188">
        <v>114.75616932127484</v>
      </c>
      <c r="AR27" s="188">
        <v>165.0282930838226</v>
      </c>
      <c r="AS27" s="188">
        <v>227.89111291893849</v>
      </c>
      <c r="AT27" s="188">
        <v>251.10781781602583</v>
      </c>
      <c r="AU27" s="188">
        <v>395.78798466402435</v>
      </c>
      <c r="AV27" s="188">
        <v>558.00781023515003</v>
      </c>
      <c r="AW27" s="188">
        <v>693.22305455427318</v>
      </c>
      <c r="AX27" s="188">
        <v>629.3306645036439</v>
      </c>
      <c r="AY27" s="188">
        <v>708.16657335236187</v>
      </c>
      <c r="AZ27" s="188">
        <v>752.1719200595129</v>
      </c>
      <c r="BA27" s="188">
        <v>802.82346466353715</v>
      </c>
      <c r="BB27" s="188">
        <v>830.38438139411642</v>
      </c>
      <c r="BC27" s="188">
        <v>960.87247076521987</v>
      </c>
      <c r="BD27" s="188">
        <v>1218.0291649126473</v>
      </c>
      <c r="BE27" s="188">
        <v>1410.6582300439763</v>
      </c>
      <c r="BF27" s="188">
        <v>1573.5205087407239</v>
      </c>
      <c r="BG27" s="188">
        <v>1632.4378974814206</v>
      </c>
      <c r="BH27" s="277">
        <v>1310.681318907385</v>
      </c>
      <c r="BI27" s="188">
        <v>972.96329534176039</v>
      </c>
      <c r="BJ27" s="188">
        <v>768.8707641942076</v>
      </c>
      <c r="BK27" s="188">
        <v>659.11534707312751</v>
      </c>
      <c r="BL27" s="188">
        <v>555.6708843363283</v>
      </c>
      <c r="BM27" s="188">
        <v>390.1736267692072</v>
      </c>
      <c r="BN27" s="188">
        <v>306.36912316862174</v>
      </c>
      <c r="BO27" s="188">
        <v>225.99455291448521</v>
      </c>
      <c r="BP27" s="188">
        <v>109.37417769324136</v>
      </c>
      <c r="BQ27" s="188">
        <v>28.886488992712977</v>
      </c>
      <c r="BR27" s="188">
        <v>8.5105165719976164</v>
      </c>
      <c r="BS27" s="188">
        <v>2.8266284415114584</v>
      </c>
      <c r="BT27" s="188">
        <v>0.70641897252722641</v>
      </c>
      <c r="BU27" s="188">
        <v>0</v>
      </c>
      <c r="BV27" s="188">
        <v>0</v>
      </c>
      <c r="BW27" s="188">
        <v>0</v>
      </c>
      <c r="BX27" s="188">
        <v>0</v>
      </c>
      <c r="BY27" s="188">
        <v>0</v>
      </c>
      <c r="BZ27" s="188">
        <v>0</v>
      </c>
      <c r="CA27" s="188">
        <v>0</v>
      </c>
      <c r="CB27" s="188">
        <v>0</v>
      </c>
      <c r="CC27" s="188">
        <v>0</v>
      </c>
      <c r="CD27" s="188">
        <v>0</v>
      </c>
      <c r="CE27" s="188">
        <v>0</v>
      </c>
      <c r="CF27" s="188">
        <v>0</v>
      </c>
      <c r="CG27" s="188">
        <v>0</v>
      </c>
      <c r="CH27" s="189">
        <v>0</v>
      </c>
    </row>
    <row r="28" spans="2:86" x14ac:dyDescent="0.35">
      <c r="B28" s="72" t="s">
        <v>538</v>
      </c>
      <c r="AH28" s="188">
        <v>1153.7268536480278</v>
      </c>
      <c r="AI28" s="188">
        <v>1049.2088935889367</v>
      </c>
      <c r="AJ28" s="188">
        <v>1119.8903743751046</v>
      </c>
      <c r="AK28" s="188">
        <v>1226.9521194425645</v>
      </c>
      <c r="AL28" s="188">
        <v>1430.159290427767</v>
      </c>
      <c r="AM28" s="188">
        <v>1532.5096153220316</v>
      </c>
      <c r="AN28" s="188">
        <v>1635.6690014379749</v>
      </c>
      <c r="AO28" s="188">
        <v>1834.8213731435403</v>
      </c>
      <c r="AP28" s="188">
        <v>1951.1573782385763</v>
      </c>
      <c r="AQ28" s="188">
        <v>2046.7370713904986</v>
      </c>
      <c r="AR28" s="188">
        <v>2193.3965214092482</v>
      </c>
      <c r="AS28" s="188">
        <v>2360.0971706019886</v>
      </c>
      <c r="AT28" s="188">
        <v>2455.6453179156692</v>
      </c>
      <c r="AU28" s="188">
        <v>2779.6953393369718</v>
      </c>
      <c r="AV28" s="188">
        <v>3269.432333145035</v>
      </c>
      <c r="AW28" s="188">
        <v>3486.0200401694224</v>
      </c>
      <c r="AX28" s="188">
        <v>3271.3005506179329</v>
      </c>
      <c r="AY28" s="188">
        <v>3283.4067049956652</v>
      </c>
      <c r="AZ28" s="188">
        <v>3244.5694684790501</v>
      </c>
      <c r="BA28" s="188">
        <v>3166.6419536957346</v>
      </c>
      <c r="BB28" s="188">
        <v>3090.9938443725846</v>
      </c>
      <c r="BC28" s="188">
        <v>3364.5501380385022</v>
      </c>
      <c r="BD28" s="188">
        <v>4087.0212783505135</v>
      </c>
      <c r="BE28" s="188">
        <v>4458.6193012107078</v>
      </c>
      <c r="BF28" s="188">
        <v>4740.2298528005585</v>
      </c>
      <c r="BG28" s="188">
        <v>4763.4787078369072</v>
      </c>
      <c r="BH28" s="277">
        <v>4088.4417275904802</v>
      </c>
      <c r="BI28" s="188">
        <v>3072.4278331461078</v>
      </c>
      <c r="BJ28" s="188">
        <v>2415.7528459745972</v>
      </c>
      <c r="BK28" s="188">
        <v>1974.5156611264808</v>
      </c>
      <c r="BL28" s="188">
        <v>1564.5600704545052</v>
      </c>
      <c r="BM28" s="188">
        <v>868.99093640352805</v>
      </c>
      <c r="BN28" s="188">
        <v>574.55587911230214</v>
      </c>
      <c r="BO28" s="188">
        <v>376.15910864783916</v>
      </c>
      <c r="BP28" s="188">
        <v>260.63849224594247</v>
      </c>
      <c r="BQ28" s="188">
        <v>177.5251017423009</v>
      </c>
      <c r="BR28" s="188">
        <v>129.74176218030757</v>
      </c>
      <c r="BS28" s="188">
        <v>86.420058780488702</v>
      </c>
      <c r="BT28" s="188">
        <v>62.372466228337494</v>
      </c>
      <c r="BU28" s="188">
        <v>44.301735295251227</v>
      </c>
      <c r="BV28" s="188">
        <v>32.940764036421932</v>
      </c>
      <c r="BW28" s="188">
        <v>17.726999024198033</v>
      </c>
      <c r="BX28" s="188">
        <v>10.153641622167328</v>
      </c>
      <c r="BY28" s="188">
        <v>6.240508102977727</v>
      </c>
      <c r="BZ28" s="188">
        <v>3.4987612275196636</v>
      </c>
      <c r="CA28" s="188">
        <v>1.9116417108001533</v>
      </c>
      <c r="CB28" s="188">
        <v>1.0787597914128026</v>
      </c>
      <c r="CC28" s="188">
        <v>0</v>
      </c>
      <c r="CD28" s="188">
        <v>0</v>
      </c>
      <c r="CE28" s="188">
        <v>0</v>
      </c>
      <c r="CF28" s="188">
        <v>0</v>
      </c>
      <c r="CG28" s="188">
        <v>0</v>
      </c>
      <c r="CH28" s="189">
        <v>0</v>
      </c>
    </row>
    <row r="29" spans="2:86" x14ac:dyDescent="0.35">
      <c r="B29" s="72" t="s">
        <v>539</v>
      </c>
      <c r="AH29" s="188">
        <v>592.03844876534765</v>
      </c>
      <c r="AI29" s="188">
        <v>514.42426724855511</v>
      </c>
      <c r="AJ29" s="188">
        <v>607.02581406934451</v>
      </c>
      <c r="AK29" s="188">
        <v>1017.2521529230567</v>
      </c>
      <c r="AL29" s="188">
        <v>1371.2105430032038</v>
      </c>
      <c r="AM29" s="188">
        <v>1579.2166303037804</v>
      </c>
      <c r="AN29" s="188">
        <v>1761.7608898050489</v>
      </c>
      <c r="AO29" s="188">
        <v>1863.2240975207183</v>
      </c>
      <c r="AP29" s="188">
        <v>1809.863208641658</v>
      </c>
      <c r="AQ29" s="188">
        <v>1596.8346173596281</v>
      </c>
      <c r="AR29" s="188">
        <v>1208.959743665526</v>
      </c>
      <c r="AS29" s="188">
        <v>915.00963938921609</v>
      </c>
      <c r="AT29" s="188">
        <v>896.19133616158547</v>
      </c>
      <c r="AU29" s="188">
        <v>1265.5325234068582</v>
      </c>
      <c r="AV29" s="188">
        <v>1563.9039656980735</v>
      </c>
      <c r="AW29" s="188">
        <v>1635.4357886654864</v>
      </c>
      <c r="AX29" s="188">
        <v>1713.8236228267581</v>
      </c>
      <c r="AY29" s="188">
        <v>1337.0998509892831</v>
      </c>
      <c r="AZ29" s="188">
        <v>960.21530300561778</v>
      </c>
      <c r="BA29" s="188">
        <v>645.00453649710585</v>
      </c>
      <c r="BB29" s="188">
        <v>587.88070101065773</v>
      </c>
      <c r="BC29" s="188">
        <v>542.62055046601529</v>
      </c>
      <c r="BD29" s="188">
        <v>575.56928898522483</v>
      </c>
      <c r="BE29" s="188">
        <v>525.40686436403189</v>
      </c>
      <c r="BF29" s="188">
        <v>525.35822402414135</v>
      </c>
      <c r="BG29" s="188">
        <v>452.75276057887538</v>
      </c>
      <c r="BH29" s="277">
        <v>245.48767865093961</v>
      </c>
      <c r="BI29" s="188">
        <v>40.339284902296633</v>
      </c>
      <c r="BJ29" s="188">
        <v>19.845447727682998</v>
      </c>
      <c r="BK29" s="188">
        <v>0</v>
      </c>
      <c r="BL29" s="188">
        <v>0</v>
      </c>
      <c r="BM29" s="188">
        <v>0</v>
      </c>
      <c r="BN29" s="188">
        <v>0</v>
      </c>
      <c r="BO29" s="188">
        <v>0</v>
      </c>
      <c r="BP29" s="188">
        <v>0</v>
      </c>
      <c r="BQ29" s="188">
        <v>0</v>
      </c>
      <c r="BR29" s="188">
        <v>0</v>
      </c>
      <c r="BS29" s="188">
        <v>0</v>
      </c>
      <c r="BT29" s="188">
        <v>0</v>
      </c>
      <c r="BU29" s="188">
        <v>0</v>
      </c>
      <c r="BV29" s="188">
        <v>0</v>
      </c>
      <c r="BW29" s="188">
        <v>0</v>
      </c>
      <c r="BX29" s="188">
        <v>0</v>
      </c>
      <c r="BY29" s="188">
        <v>0</v>
      </c>
      <c r="BZ29" s="188">
        <v>0</v>
      </c>
      <c r="CA29" s="188">
        <v>0</v>
      </c>
      <c r="CB29" s="188">
        <v>0</v>
      </c>
      <c r="CC29" s="188">
        <v>0</v>
      </c>
      <c r="CD29" s="188">
        <v>0</v>
      </c>
      <c r="CE29" s="188">
        <v>0</v>
      </c>
      <c r="CF29" s="188">
        <v>0</v>
      </c>
      <c r="CG29" s="188">
        <v>0</v>
      </c>
      <c r="CH29" s="189">
        <v>0</v>
      </c>
    </row>
    <row r="30" spans="2:86" x14ac:dyDescent="0.35">
      <c r="B30" s="72" t="s">
        <v>540</v>
      </c>
      <c r="AH30" s="188">
        <v>9.9443580641138087</v>
      </c>
      <c r="AI30" s="188">
        <v>10.939520807124751</v>
      </c>
      <c r="AJ30" s="188">
        <v>11.443167584448489</v>
      </c>
      <c r="AK30" s="188">
        <v>17.26884538228769</v>
      </c>
      <c r="AL30" s="188">
        <v>23.049151717148558</v>
      </c>
      <c r="AM30" s="188">
        <v>32.773474659313514</v>
      </c>
      <c r="AN30" s="188">
        <v>39.306697786002566</v>
      </c>
      <c r="AO30" s="188">
        <v>40.681040475058495</v>
      </c>
      <c r="AP30" s="188">
        <v>42.158806867298431</v>
      </c>
      <c r="AQ30" s="188">
        <v>54.099703819750104</v>
      </c>
      <c r="AR30" s="188">
        <v>63.022963622159402</v>
      </c>
      <c r="AS30" s="188">
        <v>93.283572624602286</v>
      </c>
      <c r="AT30" s="188">
        <v>143.06311555192192</v>
      </c>
      <c r="AU30" s="188">
        <v>163.35585273854036</v>
      </c>
      <c r="AV30" s="188">
        <v>181.18129974767609</v>
      </c>
      <c r="AW30" s="188">
        <v>195.1115631655413</v>
      </c>
      <c r="AX30" s="188">
        <v>117.35093752984979</v>
      </c>
      <c r="AY30" s="188">
        <v>136.19374936758416</v>
      </c>
      <c r="AZ30" s="188">
        <v>141.63567643946334</v>
      </c>
      <c r="BA30" s="188">
        <v>140.67744396922029</v>
      </c>
      <c r="BB30" s="188">
        <v>140.57480421675177</v>
      </c>
      <c r="BC30" s="188">
        <v>108.77733301675386</v>
      </c>
      <c r="BD30" s="188">
        <v>132.32809731876048</v>
      </c>
      <c r="BE30" s="188">
        <v>152.79349622473731</v>
      </c>
      <c r="BF30" s="188">
        <v>168.82856475128577</v>
      </c>
      <c r="BG30" s="188">
        <v>165.74865070593788</v>
      </c>
      <c r="BH30" s="277">
        <v>232.89668053218122</v>
      </c>
      <c r="BI30" s="188">
        <v>178.57130806443973</v>
      </c>
      <c r="BJ30" s="188">
        <v>143.34878654468278</v>
      </c>
      <c r="BK30" s="188">
        <v>132.9313392296834</v>
      </c>
      <c r="BL30" s="188">
        <v>114.313910372845</v>
      </c>
      <c r="BM30" s="188">
        <v>69.834967689517484</v>
      </c>
      <c r="BN30" s="188">
        <v>62.628896450860516</v>
      </c>
      <c r="BO30" s="188">
        <v>55.913520285761024</v>
      </c>
      <c r="BP30" s="188">
        <v>49.133303566179478</v>
      </c>
      <c r="BQ30" s="188">
        <v>35.468502768850954</v>
      </c>
      <c r="BR30" s="188">
        <v>27.275756221682339</v>
      </c>
      <c r="BS30" s="188">
        <v>21.120233504318783</v>
      </c>
      <c r="BT30" s="188">
        <v>16.728603498735534</v>
      </c>
      <c r="BU30" s="188">
        <v>12.44416270444183</v>
      </c>
      <c r="BV30" s="188">
        <v>9.6149613863390293</v>
      </c>
      <c r="BW30" s="188">
        <v>4.6739260053747467</v>
      </c>
      <c r="BX30" s="188">
        <v>2.8405489801769894</v>
      </c>
      <c r="BY30" s="188">
        <v>1.6377675856925344</v>
      </c>
      <c r="BZ30" s="188">
        <v>0.90690973848410028</v>
      </c>
      <c r="CA30" s="188">
        <v>0.50327843164203157</v>
      </c>
      <c r="CB30" s="188">
        <v>0.28400538284628274</v>
      </c>
      <c r="CC30" s="188">
        <v>0</v>
      </c>
      <c r="CD30" s="188">
        <v>0</v>
      </c>
      <c r="CE30" s="188">
        <v>0</v>
      </c>
      <c r="CF30" s="188">
        <v>0</v>
      </c>
      <c r="CG30" s="188">
        <v>0</v>
      </c>
      <c r="CH30" s="189">
        <v>0</v>
      </c>
    </row>
    <row r="31" spans="2:86" ht="26.25" customHeight="1" x14ac:dyDescent="0.35">
      <c r="B31" s="74" t="s">
        <v>541</v>
      </c>
      <c r="AH31" s="188">
        <v>1803.2845432437798</v>
      </c>
      <c r="AI31" s="188">
        <v>1620.1897138703428</v>
      </c>
      <c r="AJ31" s="188">
        <v>1781.5088554454048</v>
      </c>
      <c r="AK31" s="188">
        <v>2311.0231762553144</v>
      </c>
      <c r="AL31" s="188">
        <v>2877.1285656423511</v>
      </c>
      <c r="AM31" s="188">
        <v>3214.3799703181021</v>
      </c>
      <c r="AN31" s="188">
        <v>3509.3857558467225</v>
      </c>
      <c r="AO31" s="188">
        <v>3824.3872329684741</v>
      </c>
      <c r="AP31" s="188">
        <v>3905.9425190078691</v>
      </c>
      <c r="AQ31" s="188">
        <v>3812.4275618911511</v>
      </c>
      <c r="AR31" s="188">
        <v>3630.4075217807563</v>
      </c>
      <c r="AS31" s="188">
        <v>3596.2814955347449</v>
      </c>
      <c r="AT31" s="188">
        <v>3746.0075874452023</v>
      </c>
      <c r="AU31" s="188">
        <v>4604.3717001463947</v>
      </c>
      <c r="AV31" s="188">
        <v>5572.5254088259344</v>
      </c>
      <c r="AW31" s="188">
        <v>6009.7904465547235</v>
      </c>
      <c r="AX31" s="188">
        <v>5731.8057754781848</v>
      </c>
      <c r="AY31" s="188">
        <v>5464.8668787048946</v>
      </c>
      <c r="AZ31" s="188">
        <v>5098.5923679836442</v>
      </c>
      <c r="BA31" s="188">
        <v>4755.1473988255984</v>
      </c>
      <c r="BB31" s="188">
        <v>4649.8337309941098</v>
      </c>
      <c r="BC31" s="188">
        <v>4976.8204922864907</v>
      </c>
      <c r="BD31" s="188">
        <v>6012.9478295671452</v>
      </c>
      <c r="BE31" s="188">
        <v>6547.477891843454</v>
      </c>
      <c r="BF31" s="188">
        <v>7007.9371503167104</v>
      </c>
      <c r="BG31" s="188">
        <v>7014.418016603141</v>
      </c>
      <c r="BH31" s="277">
        <v>5877.5074056809863</v>
      </c>
      <c r="BI31" s="188">
        <v>4264.3017214546044</v>
      </c>
      <c r="BJ31" s="188">
        <v>3347.8178444411706</v>
      </c>
      <c r="BK31" s="188">
        <v>2766.5623474292915</v>
      </c>
      <c r="BL31" s="188">
        <v>2234.5448651636784</v>
      </c>
      <c r="BM31" s="188">
        <v>1328.9995308622526</v>
      </c>
      <c r="BN31" s="188">
        <v>943.55389873178433</v>
      </c>
      <c r="BO31" s="188">
        <v>658.0671818480854</v>
      </c>
      <c r="BP31" s="188">
        <v>419.14597350536332</v>
      </c>
      <c r="BQ31" s="188">
        <v>241.88009350386483</v>
      </c>
      <c r="BR31" s="188">
        <v>165.5280349739875</v>
      </c>
      <c r="BS31" s="188">
        <v>110.36692072631894</v>
      </c>
      <c r="BT31" s="188">
        <v>79.807488699600256</v>
      </c>
      <c r="BU31" s="188">
        <v>56.745897999693057</v>
      </c>
      <c r="BV31" s="188">
        <v>42.555725422760965</v>
      </c>
      <c r="BW31" s="188">
        <v>22.400925029572779</v>
      </c>
      <c r="BX31" s="188">
        <v>12.994190602344316</v>
      </c>
      <c r="BY31" s="188">
        <v>7.8782756886702616</v>
      </c>
      <c r="BZ31" s="188">
        <v>4.4056709660037638</v>
      </c>
      <c r="CA31" s="188">
        <v>2.4149201424421851</v>
      </c>
      <c r="CB31" s="188">
        <v>1.3627651742590854</v>
      </c>
      <c r="CC31" s="188">
        <v>0</v>
      </c>
      <c r="CD31" s="188">
        <v>0</v>
      </c>
      <c r="CE31" s="188">
        <v>0</v>
      </c>
      <c r="CF31" s="188">
        <v>0</v>
      </c>
      <c r="CG31" s="188">
        <v>0</v>
      </c>
      <c r="CH31" s="189">
        <v>0</v>
      </c>
    </row>
    <row r="32" spans="2:86" x14ac:dyDescent="0.35">
      <c r="B32" s="74" t="s">
        <v>542</v>
      </c>
      <c r="AH32" s="188">
        <v>1821.0383726415096</v>
      </c>
      <c r="AI32" s="188">
        <v>1637.085984088907</v>
      </c>
      <c r="AJ32" s="188">
        <v>1801.6109834724907</v>
      </c>
      <c r="AK32" s="188">
        <v>2323.5909951687368</v>
      </c>
      <c r="AL32" s="188">
        <v>2896.907372322034</v>
      </c>
      <c r="AM32" s="188">
        <v>3232.0261159874835</v>
      </c>
      <c r="AN32" s="188">
        <v>3530.0563353532766</v>
      </c>
      <c r="AO32" s="188">
        <v>3844.0989877156931</v>
      </c>
      <c r="AP32" s="188">
        <v>3925.5394531984271</v>
      </c>
      <c r="AQ32" s="188">
        <v>3845.7382252108846</v>
      </c>
      <c r="AR32" s="188">
        <v>3687.2214907034354</v>
      </c>
      <c r="AS32" s="188">
        <v>3656.19312141407</v>
      </c>
      <c r="AT32" s="188">
        <v>3811.2794508121165</v>
      </c>
      <c r="AU32" s="188">
        <v>4678.8483261480251</v>
      </c>
      <c r="AV32" s="188">
        <v>5657.2967112508177</v>
      </c>
      <c r="AW32" s="188">
        <v>6101.8857996785955</v>
      </c>
      <c r="AX32" s="188">
        <v>5822.6467876032357</v>
      </c>
      <c r="AY32" s="188">
        <v>5559.8029940339984</v>
      </c>
      <c r="AZ32" s="188">
        <v>5197.9530959909853</v>
      </c>
      <c r="BA32" s="188">
        <v>4856.0651995177759</v>
      </c>
      <c r="BB32" s="188">
        <v>4752.248331543291</v>
      </c>
      <c r="BC32" s="188">
        <v>5081.6052804108676</v>
      </c>
      <c r="BD32" s="188">
        <v>6132.1038821740467</v>
      </c>
      <c r="BE32" s="188">
        <v>6676.861182217267</v>
      </c>
      <c r="BF32" s="188">
        <v>7150.9684841429253</v>
      </c>
      <c r="BG32" s="188">
        <v>7092.7292025832521</v>
      </c>
      <c r="BH32" s="277">
        <v>5877.5074056809863</v>
      </c>
      <c r="BI32" s="188">
        <v>4264.3017214546044</v>
      </c>
      <c r="BJ32" s="188">
        <v>3347.8178444411706</v>
      </c>
      <c r="BK32" s="188">
        <v>2766.5623474292915</v>
      </c>
      <c r="BL32" s="188">
        <v>2234.5448651636784</v>
      </c>
      <c r="BM32" s="188">
        <v>1328.9995308622526</v>
      </c>
      <c r="BN32" s="188">
        <v>943.55389873178433</v>
      </c>
      <c r="BO32" s="188">
        <v>658.0671818480854</v>
      </c>
      <c r="BP32" s="188">
        <v>419.14597350536332</v>
      </c>
      <c r="BQ32" s="188">
        <v>241.88009350386483</v>
      </c>
      <c r="BR32" s="188">
        <v>165.5280349739875</v>
      </c>
      <c r="BS32" s="188">
        <v>110.36692072631894</v>
      </c>
      <c r="BT32" s="188">
        <v>79.807488699600256</v>
      </c>
      <c r="BU32" s="188">
        <v>56.745897999693057</v>
      </c>
      <c r="BV32" s="188">
        <v>42.555725422760965</v>
      </c>
      <c r="BW32" s="188">
        <v>22.400925029572779</v>
      </c>
      <c r="BX32" s="188">
        <v>12.994190602344316</v>
      </c>
      <c r="BY32" s="188">
        <v>7.8782756886702616</v>
      </c>
      <c r="BZ32" s="188">
        <v>4.4056709660037638</v>
      </c>
      <c r="CA32" s="188">
        <v>2.4149201424421851</v>
      </c>
      <c r="CB32" s="188">
        <v>1.3627651742590854</v>
      </c>
      <c r="CC32" s="188">
        <v>0</v>
      </c>
      <c r="CD32" s="188">
        <v>0</v>
      </c>
      <c r="CE32" s="188">
        <v>0</v>
      </c>
      <c r="CF32" s="188">
        <v>0</v>
      </c>
      <c r="CG32" s="188">
        <v>0</v>
      </c>
      <c r="CH32" s="189">
        <v>0</v>
      </c>
    </row>
    <row r="33" spans="2:86" ht="26.25" customHeight="1" x14ac:dyDescent="0.35">
      <c r="B33" s="79" t="s">
        <v>549</v>
      </c>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188"/>
      <c r="BG33" s="188"/>
      <c r="BH33" s="277"/>
      <c r="BI33" s="188"/>
      <c r="BJ33" s="188"/>
      <c r="BK33" s="188"/>
      <c r="BL33" s="188"/>
      <c r="BM33" s="188"/>
      <c r="BN33" s="188"/>
      <c r="BO33" s="188"/>
      <c r="BP33" s="188"/>
      <c r="BQ33" s="188"/>
      <c r="BR33" s="188"/>
      <c r="BS33" s="188"/>
      <c r="BT33" s="188"/>
      <c r="BU33" s="188"/>
      <c r="BV33" s="188"/>
      <c r="BW33" s="188"/>
      <c r="BX33" s="188"/>
      <c r="BY33" s="188"/>
      <c r="BZ33" s="188"/>
      <c r="CA33" s="188"/>
      <c r="CB33" s="188"/>
      <c r="CC33" s="188"/>
      <c r="CD33" s="188"/>
      <c r="CE33" s="188"/>
      <c r="CF33" s="188"/>
      <c r="CG33" s="188"/>
      <c r="CH33" s="189"/>
    </row>
    <row r="34" spans="2:86" x14ac:dyDescent="0.35">
      <c r="B34" s="72" t="s">
        <v>536</v>
      </c>
      <c r="AH34" s="188">
        <v>0</v>
      </c>
      <c r="AI34" s="188">
        <v>42.92604545352583</v>
      </c>
      <c r="AJ34" s="188">
        <v>64.883727154961079</v>
      </c>
      <c r="AK34" s="188">
        <v>75.006660271171427</v>
      </c>
      <c r="AL34" s="188">
        <v>118.45569993372646</v>
      </c>
      <c r="AM34" s="188">
        <v>301.5351382347032</v>
      </c>
      <c r="AN34" s="188">
        <v>547.84222027164049</v>
      </c>
      <c r="AO34" s="188">
        <v>904.01129232449375</v>
      </c>
      <c r="AP34" s="188">
        <v>1248.1629624874929</v>
      </c>
      <c r="AQ34" s="188">
        <v>1582.8882580705097</v>
      </c>
      <c r="AR34" s="188">
        <v>1939.1664446756001</v>
      </c>
      <c r="AS34" s="188">
        <v>2257.9600771045798</v>
      </c>
      <c r="AT34" s="188">
        <v>2410.4833182544121</v>
      </c>
      <c r="AU34" s="188">
        <v>2884.761386934666</v>
      </c>
      <c r="AV34" s="188">
        <v>3385.6690714181586</v>
      </c>
      <c r="AW34" s="188">
        <v>3600.2347930900241</v>
      </c>
      <c r="AX34" s="188">
        <v>3560.1974087681638</v>
      </c>
      <c r="AY34" s="188">
        <v>3039.1296521719487</v>
      </c>
      <c r="AZ34" s="188">
        <v>2785.6430517279873</v>
      </c>
      <c r="BA34" s="188">
        <v>2540.8207230592448</v>
      </c>
      <c r="BB34" s="188">
        <v>2277.9200367321559</v>
      </c>
      <c r="BC34" s="188">
        <v>2118.5285575855564</v>
      </c>
      <c r="BD34" s="188">
        <v>2033.9617601768082</v>
      </c>
      <c r="BE34" s="188">
        <v>1955.4642216877569</v>
      </c>
      <c r="BF34" s="188">
        <v>1102.0077731510851</v>
      </c>
      <c r="BG34" s="188">
        <v>423.33924488089701</v>
      </c>
      <c r="BH34" s="277">
        <v>0</v>
      </c>
      <c r="BI34" s="188">
        <v>0</v>
      </c>
      <c r="BJ34" s="188">
        <v>0</v>
      </c>
      <c r="BK34" s="188">
        <v>0</v>
      </c>
      <c r="BL34" s="188">
        <v>0</v>
      </c>
      <c r="BM34" s="188">
        <v>0</v>
      </c>
      <c r="BN34" s="188">
        <v>0</v>
      </c>
      <c r="BO34" s="188">
        <v>0</v>
      </c>
      <c r="BP34" s="188">
        <v>0</v>
      </c>
      <c r="BQ34" s="188">
        <v>0</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9">
        <v>0</v>
      </c>
    </row>
    <row r="35" spans="2:86" x14ac:dyDescent="0.35">
      <c r="B35" s="72" t="s">
        <v>537</v>
      </c>
      <c r="AH35" s="188">
        <v>0</v>
      </c>
      <c r="AI35" s="188">
        <v>11.267661937094211</v>
      </c>
      <c r="AJ35" s="188">
        <v>17.031335989062356</v>
      </c>
      <c r="AK35" s="188">
        <v>19.688505708755343</v>
      </c>
      <c r="AL35" s="188">
        <v>31.093448447752898</v>
      </c>
      <c r="AM35" s="188">
        <v>79.149988401844212</v>
      </c>
      <c r="AN35" s="188">
        <v>143.80315884376259</v>
      </c>
      <c r="AO35" s="188">
        <v>237.29401396306343</v>
      </c>
      <c r="AP35" s="188">
        <v>327.63042006600483</v>
      </c>
      <c r="AQ35" s="188">
        <v>415.49249616865154</v>
      </c>
      <c r="AR35" s="188">
        <v>509.01199277761282</v>
      </c>
      <c r="AS35" s="188">
        <v>592.69216503566508</v>
      </c>
      <c r="AT35" s="188">
        <v>599.57873955482694</v>
      </c>
      <c r="AU35" s="188">
        <v>723.96608565049644</v>
      </c>
      <c r="AV35" s="188">
        <v>851.63096173846509</v>
      </c>
      <c r="AW35" s="188">
        <v>983.1564438203045</v>
      </c>
      <c r="AX35" s="188">
        <v>1000.7068215723818</v>
      </c>
      <c r="AY35" s="188">
        <v>973.98445584845683</v>
      </c>
      <c r="AZ35" s="188">
        <v>954.69110059227899</v>
      </c>
      <c r="BA35" s="188">
        <v>965.42177871477406</v>
      </c>
      <c r="BB35" s="188">
        <v>956.52351854866936</v>
      </c>
      <c r="BC35" s="188">
        <v>945.32644239940214</v>
      </c>
      <c r="BD35" s="188">
        <v>915.7302024428094</v>
      </c>
      <c r="BE35" s="188">
        <v>904.75152767573934</v>
      </c>
      <c r="BF35" s="188">
        <v>266.69939387119433</v>
      </c>
      <c r="BG35" s="188">
        <v>114.96447924322494</v>
      </c>
      <c r="BH35" s="277">
        <v>0</v>
      </c>
      <c r="BI35" s="188">
        <v>0</v>
      </c>
      <c r="BJ35" s="188">
        <v>0</v>
      </c>
      <c r="BK35" s="188">
        <v>0</v>
      </c>
      <c r="BL35" s="188">
        <v>0</v>
      </c>
      <c r="BM35" s="188">
        <v>0</v>
      </c>
      <c r="BN35" s="188">
        <v>0</v>
      </c>
      <c r="BO35" s="188">
        <v>0</v>
      </c>
      <c r="BP35" s="188">
        <v>0</v>
      </c>
      <c r="BQ35" s="188">
        <v>0</v>
      </c>
      <c r="BR35" s="188">
        <v>0</v>
      </c>
      <c r="BS35" s="188">
        <v>0</v>
      </c>
      <c r="BT35" s="188">
        <v>0</v>
      </c>
      <c r="BU35" s="188">
        <v>0</v>
      </c>
      <c r="BV35" s="188">
        <v>0</v>
      </c>
      <c r="BW35" s="188">
        <v>0</v>
      </c>
      <c r="BX35" s="188">
        <v>0</v>
      </c>
      <c r="BY35" s="188">
        <v>0</v>
      </c>
      <c r="BZ35" s="188">
        <v>0</v>
      </c>
      <c r="CA35" s="188">
        <v>0</v>
      </c>
      <c r="CB35" s="188">
        <v>0</v>
      </c>
      <c r="CC35" s="188">
        <v>0</v>
      </c>
      <c r="CD35" s="188">
        <v>0</v>
      </c>
      <c r="CE35" s="188">
        <v>0</v>
      </c>
      <c r="CF35" s="188">
        <v>0</v>
      </c>
      <c r="CG35" s="188">
        <v>0</v>
      </c>
      <c r="CH35" s="189">
        <v>0</v>
      </c>
    </row>
    <row r="36" spans="2:86" ht="39" customHeight="1" x14ac:dyDescent="0.35">
      <c r="B36" s="65" t="s">
        <v>550</v>
      </c>
      <c r="C36" s="10"/>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188"/>
      <c r="BG36" s="188"/>
      <c r="BH36" s="277"/>
      <c r="BI36" s="188"/>
      <c r="BJ36" s="188"/>
      <c r="BK36" s="188"/>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9"/>
    </row>
    <row r="37" spans="2:86" x14ac:dyDescent="0.35">
      <c r="B37" s="72" t="s">
        <v>536</v>
      </c>
      <c r="AH37" s="188">
        <v>3535.5688480363383</v>
      </c>
      <c r="AI37" s="188">
        <v>3321.8650255026005</v>
      </c>
      <c r="AJ37" s="188">
        <v>3232.5742021509022</v>
      </c>
      <c r="AK37" s="188">
        <v>3717.2361180775679</v>
      </c>
      <c r="AL37" s="188">
        <v>3470.1180222833104</v>
      </c>
      <c r="AM37" s="188">
        <v>3286.3461174132153</v>
      </c>
      <c r="AN37" s="188">
        <v>3543.3189790628771</v>
      </c>
      <c r="AO37" s="188">
        <v>3572.6263061473705</v>
      </c>
      <c r="AP37" s="188">
        <v>3327.2536068479485</v>
      </c>
      <c r="AQ37" s="188">
        <v>3071.5079447385797</v>
      </c>
      <c r="AR37" s="188">
        <v>3173.571425734518</v>
      </c>
      <c r="AS37" s="188">
        <v>2970.8182827333317</v>
      </c>
      <c r="AT37" s="188">
        <v>3010.8019804217256</v>
      </c>
      <c r="AU37" s="188">
        <v>3232.6602488052422</v>
      </c>
      <c r="AV37" s="188">
        <v>4675.8368041784397</v>
      </c>
      <c r="AW37" s="188">
        <v>4676.8733256929536</v>
      </c>
      <c r="AX37" s="188">
        <v>4644.2859193499598</v>
      </c>
      <c r="AY37" s="188">
        <v>4742.6679001449056</v>
      </c>
      <c r="AZ37" s="188">
        <v>4590.9582222369818</v>
      </c>
      <c r="BA37" s="188">
        <v>4732.8133435321542</v>
      </c>
      <c r="BB37" s="188">
        <v>4595.2071888090568</v>
      </c>
      <c r="BC37" s="188">
        <v>4975.4526238058688</v>
      </c>
      <c r="BD37" s="188">
        <v>5574.6075590015225</v>
      </c>
      <c r="BE37" s="188">
        <v>6214.3609158857798</v>
      </c>
      <c r="BF37" s="188">
        <v>6883.3273794268634</v>
      </c>
      <c r="BG37" s="188">
        <v>8081.7671115083876</v>
      </c>
      <c r="BH37" s="277">
        <v>10258.275501684328</v>
      </c>
      <c r="BI37" s="188">
        <v>10745.979863237264</v>
      </c>
      <c r="BJ37" s="188">
        <v>11150.401807204993</v>
      </c>
      <c r="BK37" s="188">
        <v>11730.342217340076</v>
      </c>
      <c r="BL37" s="188">
        <v>11824.914518304942</v>
      </c>
      <c r="BM37" s="188">
        <v>12318.841712886067</v>
      </c>
      <c r="BN37" s="188">
        <v>12281.549437974769</v>
      </c>
      <c r="BO37" s="188">
        <v>11747.626817709111</v>
      </c>
      <c r="BP37" s="188">
        <v>10771.193345190091</v>
      </c>
      <c r="BQ37" s="188">
        <v>9892.3037105943076</v>
      </c>
      <c r="BR37" s="188">
        <v>9109.6550633972092</v>
      </c>
      <c r="BS37" s="188">
        <v>8362.6016245361097</v>
      </c>
      <c r="BT37" s="188">
        <v>7641.0811279630479</v>
      </c>
      <c r="BU37" s="188">
        <v>7148.7378486068455</v>
      </c>
      <c r="BV37" s="188">
        <v>6692.837337552658</v>
      </c>
      <c r="BW37" s="188">
        <v>6420.5673153239832</v>
      </c>
      <c r="BX37" s="188">
        <v>6113.8117284011005</v>
      </c>
      <c r="BY37" s="188">
        <v>5814.7288311047378</v>
      </c>
      <c r="BZ37" s="188">
        <v>5546.2592721393294</v>
      </c>
      <c r="CA37" s="188">
        <v>5836.2018800569222</v>
      </c>
      <c r="CB37" s="188">
        <v>6184.5088280788523</v>
      </c>
      <c r="CC37" s="188">
        <v>6172.8008222198359</v>
      </c>
      <c r="CD37" s="188">
        <v>5948.7001868262387</v>
      </c>
      <c r="CE37" s="188">
        <v>5660.705461172075</v>
      </c>
      <c r="CF37" s="188">
        <v>5375.2819241113566</v>
      </c>
      <c r="CG37" s="188">
        <v>5349.0280325813528</v>
      </c>
      <c r="CH37" s="189">
        <v>5251.3066074096196</v>
      </c>
    </row>
    <row r="38" spans="2:86" x14ac:dyDescent="0.35">
      <c r="B38" s="72" t="s">
        <v>537</v>
      </c>
      <c r="AH38" s="188">
        <v>775.83322430399267</v>
      </c>
      <c r="AI38" s="188">
        <v>734.34343374023206</v>
      </c>
      <c r="AJ38" s="188">
        <v>722.56310130398811</v>
      </c>
      <c r="AK38" s="188">
        <v>745.96329943712135</v>
      </c>
      <c r="AL38" s="188">
        <v>909.35670005296822</v>
      </c>
      <c r="AM38" s="188">
        <v>967.4021041050537</v>
      </c>
      <c r="AN38" s="188">
        <v>1004.3017684772274</v>
      </c>
      <c r="AO38" s="188">
        <v>1093.8380582199193</v>
      </c>
      <c r="AP38" s="188">
        <v>1268.3117210663295</v>
      </c>
      <c r="AQ38" s="188">
        <v>1217.9622178757782</v>
      </c>
      <c r="AR38" s="188">
        <v>1478.5721898946924</v>
      </c>
      <c r="AS38" s="188">
        <v>1506.3744798829537</v>
      </c>
      <c r="AT38" s="188">
        <v>1724.5561918546048</v>
      </c>
      <c r="AU38" s="188">
        <v>2021.0964257610458</v>
      </c>
      <c r="AV38" s="188">
        <v>2739.9804235904389</v>
      </c>
      <c r="AW38" s="188">
        <v>3333.6691908248008</v>
      </c>
      <c r="AX38" s="188">
        <v>4134.2619672851934</v>
      </c>
      <c r="AY38" s="188">
        <v>4845.3273342650455</v>
      </c>
      <c r="AZ38" s="188">
        <v>5165.5350765741296</v>
      </c>
      <c r="BA38" s="188">
        <v>5422.5780589636652</v>
      </c>
      <c r="BB38" s="188">
        <v>5630.0263213326598</v>
      </c>
      <c r="BC38" s="188">
        <v>5806.6286304768792</v>
      </c>
      <c r="BD38" s="188">
        <v>6169.5352934149996</v>
      </c>
      <c r="BE38" s="188">
        <v>6507.3555104213701</v>
      </c>
      <c r="BF38" s="188">
        <v>6812.0310428847542</v>
      </c>
      <c r="BG38" s="188">
        <v>7108.1666659878283</v>
      </c>
      <c r="BH38" s="277">
        <v>6793.1027793233379</v>
      </c>
      <c r="BI38" s="188">
        <v>6605.7384080289548</v>
      </c>
      <c r="BJ38" s="188">
        <v>6656.9737594810922</v>
      </c>
      <c r="BK38" s="188">
        <v>7392.6933406535145</v>
      </c>
      <c r="BL38" s="188">
        <v>7367.5383248922044</v>
      </c>
      <c r="BM38" s="188">
        <v>8204.4310535569421</v>
      </c>
      <c r="BN38" s="188">
        <v>8502.9155134402245</v>
      </c>
      <c r="BO38" s="188">
        <v>8816.3424350332989</v>
      </c>
      <c r="BP38" s="188">
        <v>9877.9981316020785</v>
      </c>
      <c r="BQ38" s="188">
        <v>11054.668071541026</v>
      </c>
      <c r="BR38" s="188">
        <v>12717.016326723231</v>
      </c>
      <c r="BS38" s="188">
        <v>13820.522051418931</v>
      </c>
      <c r="BT38" s="188">
        <v>13814.080177055532</v>
      </c>
      <c r="BU38" s="188">
        <v>14211.216366764807</v>
      </c>
      <c r="BV38" s="188">
        <v>13722.149869392597</v>
      </c>
      <c r="BW38" s="188">
        <v>11849.882149516196</v>
      </c>
      <c r="BX38" s="188">
        <v>10631.271034889034</v>
      </c>
      <c r="BY38" s="188">
        <v>9841.8998291880471</v>
      </c>
      <c r="BZ38" s="188">
        <v>8498.0744125752426</v>
      </c>
      <c r="CA38" s="188">
        <v>7948.9598658191162</v>
      </c>
      <c r="CB38" s="188">
        <v>7380.6758663163519</v>
      </c>
      <c r="CC38" s="188">
        <v>1986.1622587112026</v>
      </c>
      <c r="CD38" s="188">
        <v>29.268447508604446</v>
      </c>
      <c r="CE38" s="188">
        <v>26.426957497348234</v>
      </c>
      <c r="CF38" s="188">
        <v>23.883976721966608</v>
      </c>
      <c r="CG38" s="188">
        <v>21.580884113351637</v>
      </c>
      <c r="CH38" s="189">
        <v>19.469769166226964</v>
      </c>
    </row>
    <row r="39" spans="2:86" x14ac:dyDescent="0.35">
      <c r="B39" s="72" t="s">
        <v>538</v>
      </c>
      <c r="AH39" s="188">
        <v>961.79859067100722</v>
      </c>
      <c r="AI39" s="188">
        <v>874.66771877807469</v>
      </c>
      <c r="AJ39" s="188">
        <v>864.27448844679634</v>
      </c>
      <c r="AK39" s="188">
        <v>1097.6906899307508</v>
      </c>
      <c r="AL39" s="188">
        <v>1560.8236772018201</v>
      </c>
      <c r="AM39" s="188">
        <v>1966.8652026062316</v>
      </c>
      <c r="AN39" s="188">
        <v>2119.9654071586642</v>
      </c>
      <c r="AO39" s="188">
        <v>2471.3104290276165</v>
      </c>
      <c r="AP39" s="188">
        <v>2722.645794415098</v>
      </c>
      <c r="AQ39" s="188">
        <v>2706.4904752051816</v>
      </c>
      <c r="AR39" s="188">
        <v>2719.6905022724845</v>
      </c>
      <c r="AS39" s="188">
        <v>2618.8700939506562</v>
      </c>
      <c r="AT39" s="188">
        <v>2986.3350621823747</v>
      </c>
      <c r="AU39" s="188">
        <v>3641.1998849490328</v>
      </c>
      <c r="AV39" s="188">
        <v>4264.9999924499407</v>
      </c>
      <c r="AW39" s="188">
        <v>4449.7441049364643</v>
      </c>
      <c r="AX39" s="188">
        <v>5195.4061519079178</v>
      </c>
      <c r="AY39" s="188">
        <v>5357.0946048062924</v>
      </c>
      <c r="AZ39" s="188">
        <v>5207.2848210377442</v>
      </c>
      <c r="BA39" s="188">
        <v>4858.7781276894666</v>
      </c>
      <c r="BB39" s="188">
        <v>4505.1958037684062</v>
      </c>
      <c r="BC39" s="188">
        <v>4180.7314110731413</v>
      </c>
      <c r="BD39" s="188">
        <v>4091.7239625083866</v>
      </c>
      <c r="BE39" s="188">
        <v>3903.4899485267019</v>
      </c>
      <c r="BF39" s="188">
        <v>3645.5469906663598</v>
      </c>
      <c r="BG39" s="188">
        <v>3824.9193207997264</v>
      </c>
      <c r="BH39" s="277">
        <v>3809.3623876183492</v>
      </c>
      <c r="BI39" s="188">
        <v>3521.0480063800364</v>
      </c>
      <c r="BJ39" s="188">
        <v>3435.7419405682535</v>
      </c>
      <c r="BK39" s="188">
        <v>3416.4651105256262</v>
      </c>
      <c r="BL39" s="188">
        <v>3134.6989790279822</v>
      </c>
      <c r="BM39" s="188">
        <v>3438.3837767140103</v>
      </c>
      <c r="BN39" s="188">
        <v>3279.2214984398529</v>
      </c>
      <c r="BO39" s="188">
        <v>2985.8091709176279</v>
      </c>
      <c r="BP39" s="188">
        <v>2765.9784289510262</v>
      </c>
      <c r="BQ39" s="188">
        <v>2430.6272335815356</v>
      </c>
      <c r="BR39" s="188">
        <v>2223.6245620216305</v>
      </c>
      <c r="BS39" s="188">
        <v>2057.3741568542218</v>
      </c>
      <c r="BT39" s="188">
        <v>1822.2459414563716</v>
      </c>
      <c r="BU39" s="188">
        <v>1746.2482476328387</v>
      </c>
      <c r="BV39" s="188">
        <v>1430.0243526485228</v>
      </c>
      <c r="BW39" s="188">
        <v>893.29514735575833</v>
      </c>
      <c r="BX39" s="188">
        <v>665.66587850798692</v>
      </c>
      <c r="BY39" s="188">
        <v>422.37361194764509</v>
      </c>
      <c r="BZ39" s="188">
        <v>391.04788686632725</v>
      </c>
      <c r="CA39" s="188">
        <v>246.08335786938184</v>
      </c>
      <c r="CB39" s="188">
        <v>67.784093316551719</v>
      </c>
      <c r="CC39" s="188">
        <v>2.1770235112819938</v>
      </c>
      <c r="CD39" s="188">
        <v>2.1013592395367593</v>
      </c>
      <c r="CE39" s="188">
        <v>0.90056295689778754</v>
      </c>
      <c r="CF39" s="188">
        <v>0.33995459743151224</v>
      </c>
      <c r="CG39" s="188">
        <v>1.0605619949302396E-2</v>
      </c>
      <c r="CH39" s="189">
        <v>0.62553338157987826</v>
      </c>
    </row>
    <row r="40" spans="2:86" x14ac:dyDescent="0.35">
      <c r="B40" s="72" t="s">
        <v>539</v>
      </c>
      <c r="AH40" s="188">
        <v>2669.9244369361586</v>
      </c>
      <c r="AI40" s="188">
        <v>2319.9066292808729</v>
      </c>
      <c r="AJ40" s="188">
        <v>3006.3386379503559</v>
      </c>
      <c r="AK40" s="188">
        <v>5208.0904022199202</v>
      </c>
      <c r="AL40" s="188">
        <v>8472.1910953367333</v>
      </c>
      <c r="AM40" s="188">
        <v>10342.816614458096</v>
      </c>
      <c r="AN40" s="188">
        <v>11137.42543069722</v>
      </c>
      <c r="AO40" s="188">
        <v>11957.064869995851</v>
      </c>
      <c r="AP40" s="188">
        <v>11855.417004862275</v>
      </c>
      <c r="AQ40" s="188">
        <v>10271.343185387104</v>
      </c>
      <c r="AR40" s="188">
        <v>7281.5907598026215</v>
      </c>
      <c r="AS40" s="188">
        <v>5872.3804502677831</v>
      </c>
      <c r="AT40" s="188">
        <v>6102.4229315566363</v>
      </c>
      <c r="AU40" s="188">
        <v>8163.754169600561</v>
      </c>
      <c r="AV40" s="188">
        <v>10190.072681452557</v>
      </c>
      <c r="AW40" s="188">
        <v>10553.98292632045</v>
      </c>
      <c r="AX40" s="188">
        <v>9118.7956907233493</v>
      </c>
      <c r="AY40" s="188">
        <v>8433.85860555816</v>
      </c>
      <c r="AZ40" s="188">
        <v>7254.9459143202921</v>
      </c>
      <c r="BA40" s="188">
        <v>6036.5740023659955</v>
      </c>
      <c r="BB40" s="188">
        <v>5355.3985109585601</v>
      </c>
      <c r="BC40" s="188">
        <v>4780.9002027966508</v>
      </c>
      <c r="BD40" s="188">
        <v>4020.0514326865541</v>
      </c>
      <c r="BE40" s="188">
        <v>3425.8914087714566</v>
      </c>
      <c r="BF40" s="188">
        <v>3291.3270236616922</v>
      </c>
      <c r="BG40" s="188">
        <v>3177.9057858340093</v>
      </c>
      <c r="BH40" s="277">
        <v>2777.1217809947066</v>
      </c>
      <c r="BI40" s="188">
        <v>3011.3491764351575</v>
      </c>
      <c r="BJ40" s="188">
        <v>3165.0612943785695</v>
      </c>
      <c r="BK40" s="188">
        <v>2893.8563997029619</v>
      </c>
      <c r="BL40" s="188">
        <v>3268.2993667077749</v>
      </c>
      <c r="BM40" s="188">
        <v>5448.5017755897197</v>
      </c>
      <c r="BN40" s="188">
        <v>5472.091849226751</v>
      </c>
      <c r="BO40" s="188">
        <v>6104.3723762432583</v>
      </c>
      <c r="BP40" s="188">
        <v>6464.0733740926689</v>
      </c>
      <c r="BQ40" s="188">
        <v>5354.3437873410685</v>
      </c>
      <c r="BR40" s="188">
        <v>3734.4565183303239</v>
      </c>
      <c r="BS40" s="188">
        <v>2756.4179207679695</v>
      </c>
      <c r="BT40" s="188">
        <v>2173.011931047969</v>
      </c>
      <c r="BU40" s="188">
        <v>1921.441761408772</v>
      </c>
      <c r="BV40" s="188">
        <v>1489.5282355392592</v>
      </c>
      <c r="BW40" s="188">
        <v>764.97982827671251</v>
      </c>
      <c r="BX40" s="188">
        <v>524.70791676930367</v>
      </c>
      <c r="BY40" s="188">
        <v>360.86201985261857</v>
      </c>
      <c r="BZ40" s="188">
        <v>253.01898494485877</v>
      </c>
      <c r="CA40" s="188">
        <v>154.48624904815915</v>
      </c>
      <c r="CB40" s="188">
        <v>93.719061821557915</v>
      </c>
      <c r="CC40" s="188">
        <v>1.1760526420205126</v>
      </c>
      <c r="CD40" s="188">
        <v>0.70384299826871999</v>
      </c>
      <c r="CE40" s="188">
        <v>0.46151507809331677</v>
      </c>
      <c r="CF40" s="188">
        <v>0.29993972263895519</v>
      </c>
      <c r="CG40" s="188">
        <v>0.19169676680946796</v>
      </c>
      <c r="CH40" s="189">
        <v>0.11898696249626323</v>
      </c>
    </row>
    <row r="41" spans="2:86" x14ac:dyDescent="0.35">
      <c r="B41" s="72" t="s">
        <v>540</v>
      </c>
      <c r="AH41" s="188">
        <v>123.06772077031654</v>
      </c>
      <c r="AI41" s="188">
        <v>135.38348914754937</v>
      </c>
      <c r="AJ41" s="188">
        <v>143.28528502092911</v>
      </c>
      <c r="AK41" s="188">
        <v>173.19195367125195</v>
      </c>
      <c r="AL41" s="188">
        <v>226.19942891865037</v>
      </c>
      <c r="AM41" s="188">
        <v>293.0051433277319</v>
      </c>
      <c r="AN41" s="188">
        <v>348.01471451862318</v>
      </c>
      <c r="AO41" s="188">
        <v>339.75406162079389</v>
      </c>
      <c r="AP41" s="188">
        <v>427.42762113364387</v>
      </c>
      <c r="AQ41" s="188">
        <v>583.2378243578662</v>
      </c>
      <c r="AR41" s="188">
        <v>352.44239763129019</v>
      </c>
      <c r="AS41" s="188">
        <v>324.64010450365078</v>
      </c>
      <c r="AT41" s="188">
        <v>525.91944669973634</v>
      </c>
      <c r="AU41" s="188">
        <v>799.82984187132138</v>
      </c>
      <c r="AV41" s="188">
        <v>553.00630124188706</v>
      </c>
      <c r="AW41" s="188">
        <v>528.61100454487348</v>
      </c>
      <c r="AX41" s="188">
        <v>773.10165619953159</v>
      </c>
      <c r="AY41" s="188">
        <v>865.68503943435883</v>
      </c>
      <c r="AZ41" s="188">
        <v>741.55664190363234</v>
      </c>
      <c r="BA41" s="188">
        <v>655.4477463107562</v>
      </c>
      <c r="BB41" s="188">
        <v>597.05163994642135</v>
      </c>
      <c r="BC41" s="188">
        <v>438.26414698674262</v>
      </c>
      <c r="BD41" s="188">
        <v>419.13710468873035</v>
      </c>
      <c r="BE41" s="188">
        <v>450.14255195928803</v>
      </c>
      <c r="BF41" s="188">
        <v>473.45507087473806</v>
      </c>
      <c r="BG41" s="188">
        <v>692.27062294419807</v>
      </c>
      <c r="BH41" s="277">
        <v>996.45954064330351</v>
      </c>
      <c r="BI41" s="188">
        <v>949.82098991566738</v>
      </c>
      <c r="BJ41" s="188">
        <v>928.18283301683607</v>
      </c>
      <c r="BK41" s="188">
        <v>799.13592730919049</v>
      </c>
      <c r="BL41" s="188">
        <v>691.05826080565964</v>
      </c>
      <c r="BM41" s="188">
        <v>758.37554933888771</v>
      </c>
      <c r="BN41" s="188">
        <v>883.74366653326217</v>
      </c>
      <c r="BO41" s="188">
        <v>893.18942555290141</v>
      </c>
      <c r="BP41" s="188">
        <v>967.647402548331</v>
      </c>
      <c r="BQ41" s="188">
        <v>996.60028380184144</v>
      </c>
      <c r="BR41" s="188">
        <v>990.60013173673133</v>
      </c>
      <c r="BS41" s="188">
        <v>1007.3840802222838</v>
      </c>
      <c r="BT41" s="188">
        <v>974.24481521107691</v>
      </c>
      <c r="BU41" s="188">
        <v>1006.7975827259311</v>
      </c>
      <c r="BV41" s="188">
        <v>918.42090956502886</v>
      </c>
      <c r="BW41" s="188">
        <v>827.61490973208049</v>
      </c>
      <c r="BX41" s="188">
        <v>614.57266087309415</v>
      </c>
      <c r="BY41" s="188">
        <v>492.06163307242952</v>
      </c>
      <c r="BZ41" s="188">
        <v>576.19861474113679</v>
      </c>
      <c r="CA41" s="188">
        <v>441.79920457061991</v>
      </c>
      <c r="CB41" s="188">
        <v>218.62295644233967</v>
      </c>
      <c r="CC41" s="188">
        <v>10.360984303482001</v>
      </c>
      <c r="CD41" s="188">
        <v>4.7588352896705857</v>
      </c>
      <c r="CE41" s="188">
        <v>2.039456509492418</v>
      </c>
      <c r="CF41" s="188">
        <v>0.76987689905866696</v>
      </c>
      <c r="CG41" s="188">
        <v>2.4017977285359694E-2</v>
      </c>
      <c r="CH41" s="189">
        <v>1.4166118173042765</v>
      </c>
    </row>
    <row r="42" spans="2:86" ht="26.25" customHeight="1" x14ac:dyDescent="0.35">
      <c r="B42" s="74" t="s">
        <v>541</v>
      </c>
      <c r="AH42" s="188">
        <v>4530.6239726814747</v>
      </c>
      <c r="AI42" s="188">
        <v>4064.3012709467284</v>
      </c>
      <c r="AJ42" s="188">
        <v>4736.4615127220695</v>
      </c>
      <c r="AK42" s="188">
        <v>7224.9363452590442</v>
      </c>
      <c r="AL42" s="188">
        <v>11168.570901510171</v>
      </c>
      <c r="AM42" s="188">
        <v>13570.089064497111</v>
      </c>
      <c r="AN42" s="188">
        <v>14609.707320851734</v>
      </c>
      <c r="AO42" s="188">
        <v>15861.96741886418</v>
      </c>
      <c r="AP42" s="188">
        <v>16273.802141477345</v>
      </c>
      <c r="AQ42" s="188">
        <v>14779.033702825933</v>
      </c>
      <c r="AR42" s="188">
        <v>11832.295849601089</v>
      </c>
      <c r="AS42" s="188">
        <v>10322.265128605044</v>
      </c>
      <c r="AT42" s="188">
        <v>11339.233632293353</v>
      </c>
      <c r="AU42" s="188">
        <v>14625.880322181962</v>
      </c>
      <c r="AV42" s="188">
        <v>17748.059398734822</v>
      </c>
      <c r="AW42" s="188">
        <v>18866.007226626585</v>
      </c>
      <c r="AX42" s="188">
        <v>19221.56546611599</v>
      </c>
      <c r="AY42" s="188">
        <v>19501.965584063855</v>
      </c>
      <c r="AZ42" s="188">
        <v>18369.322453835797</v>
      </c>
      <c r="BA42" s="188">
        <v>16973.377935329885</v>
      </c>
      <c r="BB42" s="188">
        <v>16087.672276006046</v>
      </c>
      <c r="BC42" s="188">
        <v>15206.524391333414</v>
      </c>
      <c r="BD42" s="188">
        <v>14700.44779329867</v>
      </c>
      <c r="BE42" s="188">
        <v>14286.879419678817</v>
      </c>
      <c r="BF42" s="188">
        <v>14222.360128087545</v>
      </c>
      <c r="BG42" s="188">
        <v>14803.262395565762</v>
      </c>
      <c r="BH42" s="277">
        <v>14376.046488579696</v>
      </c>
      <c r="BI42" s="188">
        <v>14087.956580759816</v>
      </c>
      <c r="BJ42" s="188">
        <v>14185.959827444751</v>
      </c>
      <c r="BK42" s="188">
        <v>14502.150778191293</v>
      </c>
      <c r="BL42" s="188">
        <v>14461.594931433623</v>
      </c>
      <c r="BM42" s="188">
        <v>17849.692155199558</v>
      </c>
      <c r="BN42" s="188">
        <v>18137.97252764009</v>
      </c>
      <c r="BO42" s="188">
        <v>18799.713407747084</v>
      </c>
      <c r="BP42" s="188">
        <v>20075.697337194106</v>
      </c>
      <c r="BQ42" s="188">
        <v>19836.239376265472</v>
      </c>
      <c r="BR42" s="188">
        <v>19665.697538811914</v>
      </c>
      <c r="BS42" s="188">
        <v>19641.698209263406</v>
      </c>
      <c r="BT42" s="188">
        <v>18783.582864770953</v>
      </c>
      <c r="BU42" s="188">
        <v>18885.703958532347</v>
      </c>
      <c r="BV42" s="188">
        <v>17560.12336714541</v>
      </c>
      <c r="BW42" s="188">
        <v>14335.772034880747</v>
      </c>
      <c r="BX42" s="188">
        <v>12436.217491039419</v>
      </c>
      <c r="BY42" s="188">
        <v>11117.197094060739</v>
      </c>
      <c r="BZ42" s="188">
        <v>9718.3398991275644</v>
      </c>
      <c r="CA42" s="188">
        <v>8791.3286773072759</v>
      </c>
      <c r="CB42" s="188">
        <v>7760.801977896801</v>
      </c>
      <c r="CC42" s="188">
        <v>1999.876319167987</v>
      </c>
      <c r="CD42" s="188">
        <v>36.832485036080513</v>
      </c>
      <c r="CE42" s="188">
        <v>29.828492041831755</v>
      </c>
      <c r="CF42" s="188">
        <v>25.293747941095745</v>
      </c>
      <c r="CG42" s="188">
        <v>21.807204477395764</v>
      </c>
      <c r="CH42" s="189">
        <v>21.630901327607383</v>
      </c>
    </row>
    <row r="43" spans="2:86" x14ac:dyDescent="0.35">
      <c r="B43" s="74" t="s">
        <v>542</v>
      </c>
      <c r="AH43" s="188">
        <v>8066.1928207178144</v>
      </c>
      <c r="AI43" s="188">
        <v>7386.166296449328</v>
      </c>
      <c r="AJ43" s="188">
        <v>7969.0357148729718</v>
      </c>
      <c r="AK43" s="188">
        <v>10942.172463336614</v>
      </c>
      <c r="AL43" s="188">
        <v>14638.688923793483</v>
      </c>
      <c r="AM43" s="188">
        <v>16856.435181910329</v>
      </c>
      <c r="AN43" s="188">
        <v>18153.026299914611</v>
      </c>
      <c r="AO43" s="188">
        <v>19434.593725011549</v>
      </c>
      <c r="AP43" s="188">
        <v>19601.055748325292</v>
      </c>
      <c r="AQ43" s="188">
        <v>17850.541647564514</v>
      </c>
      <c r="AR43" s="188">
        <v>15005.86727533561</v>
      </c>
      <c r="AS43" s="188">
        <v>13293.083411338377</v>
      </c>
      <c r="AT43" s="188">
        <v>14350.035612715079</v>
      </c>
      <c r="AU43" s="188">
        <v>17858.540570987203</v>
      </c>
      <c r="AV43" s="188">
        <v>22423.89620291326</v>
      </c>
      <c r="AW43" s="188">
        <v>23542.880552319541</v>
      </c>
      <c r="AX43" s="188">
        <v>23865.85138546595</v>
      </c>
      <c r="AY43" s="188">
        <v>24244.63348420876</v>
      </c>
      <c r="AZ43" s="188">
        <v>22960.28067607278</v>
      </c>
      <c r="BA43" s="188">
        <v>21706.191278862039</v>
      </c>
      <c r="BB43" s="188">
        <v>20682.879464815102</v>
      </c>
      <c r="BC43" s="188">
        <v>20181.977015139284</v>
      </c>
      <c r="BD43" s="188">
        <v>20275.055352300191</v>
      </c>
      <c r="BE43" s="188">
        <v>20501.240335564598</v>
      </c>
      <c r="BF43" s="188">
        <v>21105.687507514405</v>
      </c>
      <c r="BG43" s="188">
        <v>22885.029507074152</v>
      </c>
      <c r="BH43" s="277">
        <v>24634.321990264023</v>
      </c>
      <c r="BI43" s="188">
        <v>24833.936443997081</v>
      </c>
      <c r="BJ43" s="188">
        <v>25336.361634649744</v>
      </c>
      <c r="BK43" s="188">
        <v>26232.492995531367</v>
      </c>
      <c r="BL43" s="188">
        <v>26286.509449738565</v>
      </c>
      <c r="BM43" s="188">
        <v>30168.533868085622</v>
      </c>
      <c r="BN43" s="188">
        <v>30419.521965614858</v>
      </c>
      <c r="BO43" s="188">
        <v>30547.340225456195</v>
      </c>
      <c r="BP43" s="188">
        <v>30846.890682384193</v>
      </c>
      <c r="BQ43" s="188">
        <v>29728.543086859783</v>
      </c>
      <c r="BR43" s="188">
        <v>28775.352602209121</v>
      </c>
      <c r="BS43" s="188">
        <v>28004.299833799516</v>
      </c>
      <c r="BT43" s="188">
        <v>26424.663992734</v>
      </c>
      <c r="BU43" s="188">
        <v>26034.441807139192</v>
      </c>
      <c r="BV43" s="188">
        <v>24252.960704698067</v>
      </c>
      <c r="BW43" s="188">
        <v>20756.339350204729</v>
      </c>
      <c r="BX43" s="188">
        <v>18550.029219440519</v>
      </c>
      <c r="BY43" s="188">
        <v>16931.925925165477</v>
      </c>
      <c r="BZ43" s="188">
        <v>15264.599171266893</v>
      </c>
      <c r="CA43" s="188">
        <v>14627.530557364198</v>
      </c>
      <c r="CB43" s="188">
        <v>13945.310805975654</v>
      </c>
      <c r="CC43" s="188">
        <v>8172.6771413878232</v>
      </c>
      <c r="CD43" s="188">
        <v>5985.5326718623191</v>
      </c>
      <c r="CE43" s="188">
        <v>5690.5339532139069</v>
      </c>
      <c r="CF43" s="188">
        <v>5400.5756720524523</v>
      </c>
      <c r="CG43" s="188">
        <v>5370.835237058749</v>
      </c>
      <c r="CH43" s="189">
        <v>5272.9375087372273</v>
      </c>
    </row>
    <row r="44" spans="2:86" ht="26.25" customHeight="1" x14ac:dyDescent="0.35">
      <c r="B44" s="79" t="s">
        <v>551</v>
      </c>
      <c r="AH44" s="188">
        <v>0</v>
      </c>
      <c r="AI44" s="188">
        <v>0</v>
      </c>
      <c r="AJ44" s="188">
        <v>0</v>
      </c>
      <c r="AK44" s="188">
        <v>0</v>
      </c>
      <c r="AL44" s="188">
        <v>0</v>
      </c>
      <c r="AM44" s="188">
        <v>0</v>
      </c>
      <c r="AN44" s="188">
        <v>0</v>
      </c>
      <c r="AO44" s="188">
        <v>0</v>
      </c>
      <c r="AP44" s="188">
        <v>0</v>
      </c>
      <c r="AQ44" s="188">
        <v>0</v>
      </c>
      <c r="AR44" s="188">
        <v>0</v>
      </c>
      <c r="AS44" s="188">
        <v>0</v>
      </c>
      <c r="AT44" s="188">
        <v>0</v>
      </c>
      <c r="AU44" s="188">
        <v>0</v>
      </c>
      <c r="AV44" s="188">
        <v>0</v>
      </c>
      <c r="AW44" s="188">
        <v>0</v>
      </c>
      <c r="AX44" s="188">
        <v>0</v>
      </c>
      <c r="AY44" s="188">
        <v>0</v>
      </c>
      <c r="AZ44" s="188">
        <v>0</v>
      </c>
      <c r="BA44" s="188">
        <v>0</v>
      </c>
      <c r="BB44" s="188">
        <v>0</v>
      </c>
      <c r="BC44" s="188">
        <v>0</v>
      </c>
      <c r="BD44" s="188">
        <v>0</v>
      </c>
      <c r="BE44" s="188">
        <v>0</v>
      </c>
      <c r="BF44" s="188">
        <v>0</v>
      </c>
      <c r="BG44" s="188">
        <v>0</v>
      </c>
      <c r="BH44" s="188">
        <v>0</v>
      </c>
      <c r="BI44" s="188">
        <v>0</v>
      </c>
      <c r="BJ44" s="188">
        <v>0</v>
      </c>
      <c r="BK44" s="188">
        <v>0</v>
      </c>
      <c r="BL44" s="188">
        <v>0</v>
      </c>
      <c r="BM44" s="188">
        <v>0</v>
      </c>
      <c r="BN44" s="188">
        <v>0</v>
      </c>
      <c r="BO44" s="188">
        <v>0</v>
      </c>
      <c r="BP44" s="188">
        <v>0</v>
      </c>
      <c r="BQ44" s="188">
        <v>0</v>
      </c>
      <c r="BR44" s="188">
        <v>0</v>
      </c>
      <c r="BS44" s="188">
        <v>0</v>
      </c>
      <c r="BT44" s="188">
        <v>0</v>
      </c>
      <c r="BU44" s="188">
        <v>0</v>
      </c>
      <c r="BV44" s="188">
        <v>0</v>
      </c>
      <c r="BW44" s="188">
        <v>0</v>
      </c>
      <c r="BX44" s="188">
        <v>0</v>
      </c>
      <c r="BY44" s="188">
        <v>0</v>
      </c>
      <c r="BZ44" s="188">
        <v>0</v>
      </c>
      <c r="CA44" s="188">
        <v>0</v>
      </c>
      <c r="CB44" s="188">
        <v>0</v>
      </c>
      <c r="CC44" s="188">
        <v>0</v>
      </c>
      <c r="CD44" s="188">
        <v>0</v>
      </c>
      <c r="CE44" s="188">
        <v>0</v>
      </c>
      <c r="CF44" s="188">
        <v>0</v>
      </c>
      <c r="CG44" s="188">
        <v>0</v>
      </c>
      <c r="CH44" s="189">
        <v>0</v>
      </c>
    </row>
    <row r="45" spans="2:86" x14ac:dyDescent="0.35">
      <c r="B45" s="72" t="s">
        <v>552</v>
      </c>
      <c r="AH45" s="188">
        <v>152.0138043822061</v>
      </c>
      <c r="AI45" s="188">
        <v>146.32300995467409</v>
      </c>
      <c r="AJ45" s="188">
        <v>191.1351473360547</v>
      </c>
      <c r="AK45" s="188">
        <v>271.7339545510942</v>
      </c>
      <c r="AL45" s="188">
        <v>360.4517935348477</v>
      </c>
      <c r="AM45" s="188">
        <v>450.23337092591669</v>
      </c>
      <c r="AN45" s="188">
        <v>435.73658884270395</v>
      </c>
      <c r="AO45" s="188">
        <v>426.34968338328287</v>
      </c>
      <c r="AP45" s="188">
        <v>507.40546918222628</v>
      </c>
      <c r="AQ45" s="188">
        <v>535.20865660627601</v>
      </c>
      <c r="AR45" s="188">
        <v>1099.2962506534645</v>
      </c>
      <c r="AS45" s="188">
        <v>1096.8303715199613</v>
      </c>
      <c r="AT45" s="188">
        <v>1176.6066466368075</v>
      </c>
      <c r="AU45" s="188">
        <v>1405.9627726339122</v>
      </c>
      <c r="AV45" s="188">
        <v>2029.3123775235545</v>
      </c>
      <c r="AW45" s="188">
        <v>2566.1626614070315</v>
      </c>
      <c r="AX45" s="188">
        <v>3011.3072369486886</v>
      </c>
      <c r="AY45" s="188">
        <v>3524.1961031613187</v>
      </c>
      <c r="AZ45" s="188">
        <v>4083.2273929933581</v>
      </c>
      <c r="BA45" s="188">
        <v>4546.9536163587427</v>
      </c>
      <c r="BB45" s="188">
        <v>4681.8028762628401</v>
      </c>
      <c r="BC45" s="188">
        <v>3609.3196045925752</v>
      </c>
      <c r="BD45" s="188">
        <v>3.2269622431630638</v>
      </c>
      <c r="BE45" s="188">
        <v>0</v>
      </c>
      <c r="BF45" s="188">
        <v>0</v>
      </c>
      <c r="BG45" s="188">
        <v>0.15076329392809362</v>
      </c>
      <c r="BH45" s="188">
        <v>0</v>
      </c>
      <c r="BI45" s="188">
        <v>0</v>
      </c>
      <c r="BJ45" s="188">
        <v>0</v>
      </c>
      <c r="BK45" s="188">
        <v>0</v>
      </c>
      <c r="BL45" s="188">
        <v>0</v>
      </c>
      <c r="BM45" s="188">
        <v>0</v>
      </c>
      <c r="BN45" s="188">
        <v>0</v>
      </c>
      <c r="BO45" s="188">
        <v>0</v>
      </c>
      <c r="BP45" s="188">
        <v>0</v>
      </c>
      <c r="BQ45" s="188">
        <v>0</v>
      </c>
      <c r="BR45" s="188">
        <v>0</v>
      </c>
      <c r="BS45" s="188">
        <v>0</v>
      </c>
      <c r="BT45" s="188">
        <v>0</v>
      </c>
      <c r="BU45" s="188">
        <v>0</v>
      </c>
      <c r="BV45" s="188">
        <v>0</v>
      </c>
      <c r="BW45" s="188">
        <v>0</v>
      </c>
      <c r="BX45" s="188">
        <v>0</v>
      </c>
      <c r="BY45" s="188">
        <v>0</v>
      </c>
      <c r="BZ45" s="188">
        <v>0</v>
      </c>
      <c r="CA45" s="188">
        <v>0</v>
      </c>
      <c r="CB45" s="188">
        <v>0</v>
      </c>
      <c r="CC45" s="188">
        <v>0</v>
      </c>
      <c r="CD45" s="188">
        <v>0</v>
      </c>
      <c r="CE45" s="188">
        <v>0</v>
      </c>
      <c r="CF45" s="188">
        <v>0</v>
      </c>
      <c r="CG45" s="188">
        <v>0</v>
      </c>
      <c r="CH45" s="189">
        <v>0</v>
      </c>
    </row>
    <row r="46" spans="2:86" x14ac:dyDescent="0.35">
      <c r="B46" s="236" t="s">
        <v>553</v>
      </c>
      <c r="AH46" s="188">
        <v>91.917471174765637</v>
      </c>
      <c r="AI46" s="188">
        <v>87.432477723732731</v>
      </c>
      <c r="AJ46" s="188">
        <v>112.48498456591444</v>
      </c>
      <c r="AK46" s="188">
        <v>157.50917038164738</v>
      </c>
      <c r="AL46" s="188">
        <v>205.87202107357916</v>
      </c>
      <c r="AM46" s="188">
        <v>254.15784511121419</v>
      </c>
      <c r="AN46" s="188">
        <v>244.82174905398853</v>
      </c>
      <c r="AO46" s="188">
        <v>239.15782965894866</v>
      </c>
      <c r="AP46" s="188">
        <v>284.62372488206051</v>
      </c>
      <c r="AQ46" s="188">
        <v>301.21883441874741</v>
      </c>
      <c r="AR46" s="188">
        <v>598.65629466319217</v>
      </c>
      <c r="AS46" s="188">
        <v>635.2098069639286</v>
      </c>
      <c r="AT46" s="188">
        <v>692.09642438608546</v>
      </c>
      <c r="AU46" s="188">
        <v>841.63014926300116</v>
      </c>
      <c r="AV46" s="188">
        <v>1127.3521720027959</v>
      </c>
      <c r="AW46" s="188">
        <v>1358.6808486563887</v>
      </c>
      <c r="AX46" s="188">
        <v>1559.5365197649094</v>
      </c>
      <c r="AY46" s="188">
        <v>1759.0322972421973</v>
      </c>
      <c r="AZ46" s="188">
        <v>1987.7645492634033</v>
      </c>
      <c r="BA46" s="188">
        <v>2187.5897666496962</v>
      </c>
      <c r="BB46" s="188">
        <v>2238.4151998512398</v>
      </c>
      <c r="BC46" s="188">
        <v>1814.4320065255233</v>
      </c>
      <c r="BD46" s="188">
        <v>1.6222180962844917</v>
      </c>
      <c r="BE46" s="188">
        <v>0</v>
      </c>
      <c r="BF46" s="188">
        <v>0</v>
      </c>
      <c r="BG46" s="188">
        <v>7.5789837387710862E-2</v>
      </c>
      <c r="BH46" s="188">
        <v>0</v>
      </c>
      <c r="BI46" s="188">
        <v>0</v>
      </c>
      <c r="BJ46" s="188">
        <v>0</v>
      </c>
      <c r="BK46" s="188">
        <v>0</v>
      </c>
      <c r="BL46" s="188">
        <v>0</v>
      </c>
      <c r="BM46" s="188">
        <v>0</v>
      </c>
      <c r="BN46" s="188">
        <v>0</v>
      </c>
      <c r="BO46" s="188">
        <v>0</v>
      </c>
      <c r="BP46" s="188">
        <v>0</v>
      </c>
      <c r="BQ46" s="188">
        <v>0</v>
      </c>
      <c r="BR46" s="188">
        <v>0</v>
      </c>
      <c r="BS46" s="188">
        <v>0</v>
      </c>
      <c r="BT46" s="188">
        <v>0</v>
      </c>
      <c r="BU46" s="188">
        <v>0</v>
      </c>
      <c r="BV46" s="188">
        <v>0</v>
      </c>
      <c r="BW46" s="188">
        <v>0</v>
      </c>
      <c r="BX46" s="188">
        <v>0</v>
      </c>
      <c r="BY46" s="188">
        <v>0</v>
      </c>
      <c r="BZ46" s="188">
        <v>0</v>
      </c>
      <c r="CA46" s="188">
        <v>0</v>
      </c>
      <c r="CB46" s="188">
        <v>0</v>
      </c>
      <c r="CC46" s="188">
        <v>0</v>
      </c>
      <c r="CD46" s="188">
        <v>0</v>
      </c>
      <c r="CE46" s="188">
        <v>0</v>
      </c>
      <c r="CF46" s="188">
        <v>0</v>
      </c>
      <c r="CG46" s="188">
        <v>0</v>
      </c>
      <c r="CH46" s="189">
        <v>0</v>
      </c>
    </row>
    <row r="47" spans="2:86" x14ac:dyDescent="0.35">
      <c r="B47" s="236" t="s">
        <v>554</v>
      </c>
      <c r="AH47" s="188">
        <v>60.096333207440473</v>
      </c>
      <c r="AI47" s="188">
        <v>58.890532230941375</v>
      </c>
      <c r="AJ47" s="188">
        <v>78.650162770140241</v>
      </c>
      <c r="AK47" s="188">
        <v>114.22478416944681</v>
      </c>
      <c r="AL47" s="188">
        <v>154.5797724612685</v>
      </c>
      <c r="AM47" s="188">
        <v>196.07552581470247</v>
      </c>
      <c r="AN47" s="188">
        <v>190.91483978871543</v>
      </c>
      <c r="AO47" s="188">
        <v>187.19185372433421</v>
      </c>
      <c r="AP47" s="188">
        <v>222.78174430016574</v>
      </c>
      <c r="AQ47" s="188">
        <v>233.9898221875286</v>
      </c>
      <c r="AR47" s="188">
        <v>500.63995599027243</v>
      </c>
      <c r="AS47" s="188">
        <v>461.62056455603272</v>
      </c>
      <c r="AT47" s="188">
        <v>484.51022225072199</v>
      </c>
      <c r="AU47" s="188">
        <v>564.33262337091105</v>
      </c>
      <c r="AV47" s="188">
        <v>901.96020552075834</v>
      </c>
      <c r="AW47" s="188">
        <v>1207.4818127506426</v>
      </c>
      <c r="AX47" s="188">
        <v>1451.7707171837794</v>
      </c>
      <c r="AY47" s="188">
        <v>1765.1638059191216</v>
      </c>
      <c r="AZ47" s="188">
        <v>2095.4628437299548</v>
      </c>
      <c r="BA47" s="188">
        <v>2359.3638497090465</v>
      </c>
      <c r="BB47" s="188">
        <v>2443.3876764116008</v>
      </c>
      <c r="BC47" s="188">
        <v>1794.8875980670521</v>
      </c>
      <c r="BD47" s="188">
        <v>1.6047441468785721</v>
      </c>
      <c r="BE47" s="188">
        <v>0</v>
      </c>
      <c r="BF47" s="188">
        <v>0</v>
      </c>
      <c r="BG47" s="188">
        <v>7.497345654038276E-2</v>
      </c>
      <c r="BH47" s="188">
        <v>0</v>
      </c>
      <c r="BI47" s="188">
        <v>0</v>
      </c>
      <c r="BJ47" s="188">
        <v>0</v>
      </c>
      <c r="BK47" s="188">
        <v>0</v>
      </c>
      <c r="BL47" s="188">
        <v>0</v>
      </c>
      <c r="BM47" s="188">
        <v>0</v>
      </c>
      <c r="BN47" s="188">
        <v>0</v>
      </c>
      <c r="BO47" s="188">
        <v>0</v>
      </c>
      <c r="BP47" s="188">
        <v>0</v>
      </c>
      <c r="BQ47" s="188">
        <v>0</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0</v>
      </c>
      <c r="CH47" s="189">
        <v>0</v>
      </c>
    </row>
    <row r="48" spans="2:86" x14ac:dyDescent="0.35">
      <c r="B48" s="236" t="s">
        <v>555</v>
      </c>
      <c r="AH48" s="188">
        <v>87.130999729004159</v>
      </c>
      <c r="AI48" s="188">
        <v>79.780879237191371</v>
      </c>
      <c r="AJ48" s="188">
        <v>100.27010507073979</v>
      </c>
      <c r="AK48" s="188">
        <v>132.58228112163278</v>
      </c>
      <c r="AL48" s="188">
        <v>158.7597849936364</v>
      </c>
      <c r="AM48" s="188">
        <v>184.22865567046486</v>
      </c>
      <c r="AN48" s="188">
        <v>176.70754429080372</v>
      </c>
      <c r="AO48" s="188">
        <v>175.24257463485233</v>
      </c>
      <c r="AP48" s="188">
        <v>210.11199201136731</v>
      </c>
      <c r="AQ48" s="188">
        <v>231.26130770302765</v>
      </c>
      <c r="AR48" s="188">
        <v>376.37576040828509</v>
      </c>
      <c r="AS48" s="188">
        <v>446.67077282419933</v>
      </c>
      <c r="AT48" s="188">
        <v>475.41409808841547</v>
      </c>
      <c r="AU48" s="188">
        <v>552.09846678903739</v>
      </c>
      <c r="AV48" s="188">
        <v>884.22693706484358</v>
      </c>
      <c r="AW48" s="188">
        <v>1174.40546867481</v>
      </c>
      <c r="AX48" s="188">
        <v>1371.4925424504665</v>
      </c>
      <c r="AY48" s="188">
        <v>1606.4736578450961</v>
      </c>
      <c r="AZ48" s="188">
        <v>1860.5305590069111</v>
      </c>
      <c r="BA48" s="188">
        <v>2158.3131564363484</v>
      </c>
      <c r="BB48" s="188">
        <v>2352.0776620949764</v>
      </c>
      <c r="BC48" s="188">
        <v>1848.1815921160871</v>
      </c>
      <c r="BD48" s="188">
        <v>1.6523923812895027</v>
      </c>
      <c r="BE48" s="188">
        <v>0</v>
      </c>
      <c r="BF48" s="188">
        <v>0</v>
      </c>
      <c r="BG48" s="188">
        <v>7.7199576410508175E-2</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0</v>
      </c>
      <c r="BX48" s="188">
        <v>0</v>
      </c>
      <c r="BY48" s="188">
        <v>0</v>
      </c>
      <c r="BZ48" s="188">
        <v>0</v>
      </c>
      <c r="CA48" s="188">
        <v>0</v>
      </c>
      <c r="CB48" s="188">
        <v>0</v>
      </c>
      <c r="CC48" s="188">
        <v>0</v>
      </c>
      <c r="CD48" s="188">
        <v>0</v>
      </c>
      <c r="CE48" s="188">
        <v>0</v>
      </c>
      <c r="CF48" s="188">
        <v>0</v>
      </c>
      <c r="CG48" s="188">
        <v>0</v>
      </c>
      <c r="CH48" s="189">
        <v>0</v>
      </c>
    </row>
    <row r="49" spans="1:86" x14ac:dyDescent="0.35">
      <c r="B49" s="236" t="s">
        <v>556</v>
      </c>
      <c r="AH49" s="188">
        <v>64.882804653201958</v>
      </c>
      <c r="AI49" s="188">
        <v>66.542130717482735</v>
      </c>
      <c r="AJ49" s="188">
        <v>90.865042265314898</v>
      </c>
      <c r="AK49" s="188">
        <v>139.15167342946143</v>
      </c>
      <c r="AL49" s="188">
        <v>201.69200854121129</v>
      </c>
      <c r="AM49" s="188">
        <v>266.00471525545186</v>
      </c>
      <c r="AN49" s="188">
        <v>259.02904455190026</v>
      </c>
      <c r="AO49" s="188">
        <v>251.10710874843053</v>
      </c>
      <c r="AP49" s="188">
        <v>297.29347717085898</v>
      </c>
      <c r="AQ49" s="188">
        <v>303.94734890324833</v>
      </c>
      <c r="AR49" s="188">
        <v>722.92049024517951</v>
      </c>
      <c r="AS49" s="188">
        <v>650.15959869576204</v>
      </c>
      <c r="AT49" s="188">
        <v>701.19254854839198</v>
      </c>
      <c r="AU49" s="188">
        <v>853.86430584487482</v>
      </c>
      <c r="AV49" s="188">
        <v>1145.0854404587112</v>
      </c>
      <c r="AW49" s="188">
        <v>1391.7571927322217</v>
      </c>
      <c r="AX49" s="188">
        <v>1639.8146944982223</v>
      </c>
      <c r="AY49" s="188">
        <v>1917.7224453162225</v>
      </c>
      <c r="AZ49" s="188">
        <v>2222.6968339864475</v>
      </c>
      <c r="BA49" s="188">
        <v>2388.6404599223943</v>
      </c>
      <c r="BB49" s="188">
        <v>2329.7252141678628</v>
      </c>
      <c r="BC49" s="188">
        <v>1761.1380124764878</v>
      </c>
      <c r="BD49" s="188">
        <v>1.5745698618735611</v>
      </c>
      <c r="BE49" s="188">
        <v>0</v>
      </c>
      <c r="BF49" s="188">
        <v>0</v>
      </c>
      <c r="BG49" s="188">
        <v>7.3563717517585447E-2</v>
      </c>
      <c r="BH49" s="188">
        <v>0</v>
      </c>
      <c r="BI49" s="188">
        <v>0</v>
      </c>
      <c r="BJ49" s="188">
        <v>0</v>
      </c>
      <c r="BK49" s="188">
        <v>0</v>
      </c>
      <c r="BL49" s="188">
        <v>0</v>
      </c>
      <c r="BM49" s="188">
        <v>0</v>
      </c>
      <c r="BN49" s="188">
        <v>0</v>
      </c>
      <c r="BO49" s="188">
        <v>0</v>
      </c>
      <c r="BP49" s="188">
        <v>0</v>
      </c>
      <c r="BQ49" s="188">
        <v>0</v>
      </c>
      <c r="BR49" s="188">
        <v>0</v>
      </c>
      <c r="BS49" s="188">
        <v>0</v>
      </c>
      <c r="BT49" s="188">
        <v>0</v>
      </c>
      <c r="BU49" s="188">
        <v>0</v>
      </c>
      <c r="BV49" s="188">
        <v>0</v>
      </c>
      <c r="BW49" s="188">
        <v>0</v>
      </c>
      <c r="BX49" s="188">
        <v>0</v>
      </c>
      <c r="BY49" s="188">
        <v>0</v>
      </c>
      <c r="BZ49" s="188">
        <v>0</v>
      </c>
      <c r="CA49" s="188">
        <v>0</v>
      </c>
      <c r="CB49" s="188">
        <v>0</v>
      </c>
      <c r="CC49" s="188">
        <v>0</v>
      </c>
      <c r="CD49" s="188">
        <v>0</v>
      </c>
      <c r="CE49" s="188">
        <v>0</v>
      </c>
      <c r="CF49" s="188">
        <v>0</v>
      </c>
      <c r="CG49" s="188">
        <v>0</v>
      </c>
      <c r="CH49" s="189">
        <v>0</v>
      </c>
    </row>
    <row r="50" spans="1:86" ht="26.25" customHeight="1" x14ac:dyDescent="0.35">
      <c r="B50" s="72" t="s">
        <v>388</v>
      </c>
      <c r="AH50" s="188">
        <v>0</v>
      </c>
      <c r="AI50" s="188">
        <v>0</v>
      </c>
      <c r="AJ50" s="188">
        <v>0</v>
      </c>
      <c r="AK50" s="188">
        <v>0</v>
      </c>
      <c r="AL50" s="188">
        <v>0</v>
      </c>
      <c r="AM50" s="188">
        <v>0</v>
      </c>
      <c r="AN50" s="188">
        <v>0</v>
      </c>
      <c r="AO50" s="188">
        <v>0</v>
      </c>
      <c r="AP50" s="188">
        <v>0</v>
      </c>
      <c r="AQ50" s="188">
        <v>0</v>
      </c>
      <c r="AR50" s="188">
        <v>0</v>
      </c>
      <c r="AS50" s="188">
        <v>0</v>
      </c>
      <c r="AT50" s="188">
        <v>0</v>
      </c>
      <c r="AU50" s="188">
        <v>0</v>
      </c>
      <c r="AV50" s="188">
        <v>6.2867058586823497</v>
      </c>
      <c r="AW50" s="188">
        <v>15.306357403304633</v>
      </c>
      <c r="AX50" s="188">
        <v>23.761537521850503</v>
      </c>
      <c r="AY50" s="188">
        <v>38.822491582587318</v>
      </c>
      <c r="AZ50" s="188">
        <v>66.680094113004401</v>
      </c>
      <c r="BA50" s="188">
        <v>82.142305002507186</v>
      </c>
      <c r="BB50" s="188">
        <v>94.122591448368638</v>
      </c>
      <c r="BC50" s="188">
        <v>74.801670830557214</v>
      </c>
      <c r="BD50" s="188">
        <v>-0.11511385779704497</v>
      </c>
      <c r="BE50" s="188">
        <v>-0.15990972925825933</v>
      </c>
      <c r="BF50" s="188">
        <v>-0.26715098250388836</v>
      </c>
      <c r="BG50" s="188">
        <v>0.15076329392809362</v>
      </c>
      <c r="BH50" s="188">
        <v>-4.9825677877935133E-2</v>
      </c>
      <c r="BI50" s="188">
        <v>0</v>
      </c>
      <c r="BJ50" s="188">
        <v>0</v>
      </c>
      <c r="BK50" s="188">
        <v>0</v>
      </c>
      <c r="BL50" s="188">
        <v>0</v>
      </c>
      <c r="BM50" s="188">
        <v>0</v>
      </c>
      <c r="BN50" s="188">
        <v>0</v>
      </c>
      <c r="BO50" s="188">
        <v>0</v>
      </c>
      <c r="BP50" s="188">
        <v>0</v>
      </c>
      <c r="BQ50" s="188">
        <v>0</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9">
        <v>0</v>
      </c>
    </row>
    <row r="51" spans="1:86" x14ac:dyDescent="0.35">
      <c r="B51" s="236" t="s">
        <v>553</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1.4281130991486646</v>
      </c>
      <c r="AW51" s="188">
        <v>3.4457882076620434</v>
      </c>
      <c r="AX51" s="188">
        <v>5.3824089409021152</v>
      </c>
      <c r="AY51" s="188">
        <v>8.2444579215866067</v>
      </c>
      <c r="AZ51" s="188">
        <v>14.472397278825316</v>
      </c>
      <c r="BA51" s="188">
        <v>18.170966051348216</v>
      </c>
      <c r="BB51" s="188">
        <v>20.823822957664124</v>
      </c>
      <c r="BC51" s="188">
        <v>17.813036114159676</v>
      </c>
      <c r="BD51" s="188">
        <v>0</v>
      </c>
      <c r="BE51" s="188">
        <v>0</v>
      </c>
      <c r="BF51" s="188">
        <v>0</v>
      </c>
      <c r="BG51" s="188">
        <v>0</v>
      </c>
      <c r="BH51" s="188">
        <v>0</v>
      </c>
      <c r="BI51" s="188">
        <v>0</v>
      </c>
      <c r="BJ51" s="188">
        <v>0</v>
      </c>
      <c r="BK51" s="188">
        <v>0</v>
      </c>
      <c r="BL51" s="188">
        <v>0</v>
      </c>
      <c r="BM51" s="188">
        <v>0</v>
      </c>
      <c r="BN51" s="188">
        <v>0</v>
      </c>
      <c r="BO51" s="188">
        <v>0</v>
      </c>
      <c r="BP51" s="188">
        <v>0</v>
      </c>
      <c r="BQ51" s="188">
        <v>0</v>
      </c>
      <c r="BR51" s="188">
        <v>0</v>
      </c>
      <c r="BS51" s="188">
        <v>0</v>
      </c>
      <c r="BT51" s="188">
        <v>0</v>
      </c>
      <c r="BU51" s="188">
        <v>0</v>
      </c>
      <c r="BV51" s="188">
        <v>0</v>
      </c>
      <c r="BW51" s="188">
        <v>0</v>
      </c>
      <c r="BX51" s="188">
        <v>0</v>
      </c>
      <c r="BY51" s="188">
        <v>0</v>
      </c>
      <c r="BZ51" s="188">
        <v>0</v>
      </c>
      <c r="CA51" s="188">
        <v>0</v>
      </c>
      <c r="CB51" s="188">
        <v>0</v>
      </c>
      <c r="CC51" s="188">
        <v>0</v>
      </c>
      <c r="CD51" s="188">
        <v>0</v>
      </c>
      <c r="CE51" s="188">
        <v>0</v>
      </c>
      <c r="CF51" s="188">
        <v>0</v>
      </c>
      <c r="CG51" s="188">
        <v>0</v>
      </c>
      <c r="CH51" s="189">
        <v>0</v>
      </c>
    </row>
    <row r="52" spans="1:86" x14ac:dyDescent="0.35">
      <c r="B52" s="236" t="s">
        <v>554</v>
      </c>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4.8585927595336855</v>
      </c>
      <c r="AW52" s="188">
        <v>11.86056919564259</v>
      </c>
      <c r="AX52" s="188">
        <v>18.37912858094839</v>
      </c>
      <c r="AY52" s="188">
        <v>30.578033661000713</v>
      </c>
      <c r="AZ52" s="188">
        <v>52.207696834179089</v>
      </c>
      <c r="BA52" s="188">
        <v>63.97133895115897</v>
      </c>
      <c r="BB52" s="188">
        <v>73.298768490704532</v>
      </c>
      <c r="BC52" s="188">
        <v>56.988634716397527</v>
      </c>
      <c r="BD52" s="188">
        <v>-0.11511385779704497</v>
      </c>
      <c r="BE52" s="188">
        <v>-0.15990972925825933</v>
      </c>
      <c r="BF52" s="188">
        <v>-0.26715098250388836</v>
      </c>
      <c r="BG52" s="188">
        <v>0.15076329392809362</v>
      </c>
      <c r="BH52" s="188">
        <v>-4.9825677877935133E-2</v>
      </c>
      <c r="BI52" s="188">
        <v>0</v>
      </c>
      <c r="BJ52" s="188">
        <v>0</v>
      </c>
      <c r="BK52" s="188">
        <v>0</v>
      </c>
      <c r="BL52" s="188">
        <v>0</v>
      </c>
      <c r="BM52" s="188">
        <v>0</v>
      </c>
      <c r="BN52" s="188">
        <v>0</v>
      </c>
      <c r="BO52" s="188">
        <v>0</v>
      </c>
      <c r="BP52" s="188">
        <v>0</v>
      </c>
      <c r="BQ52" s="188">
        <v>0</v>
      </c>
      <c r="BR52" s="188">
        <v>0</v>
      </c>
      <c r="BS52" s="188">
        <v>0</v>
      </c>
      <c r="BT52" s="188">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6" x14ac:dyDescent="0.35">
      <c r="B53" s="72" t="s">
        <v>492</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6.2570764540753832</v>
      </c>
      <c r="BA53" s="188">
        <v>46.094369649124985</v>
      </c>
      <c r="BB53" s="188">
        <v>62.434857925040085</v>
      </c>
      <c r="BC53" s="188">
        <v>52.26292670277936</v>
      </c>
      <c r="BD53" s="188">
        <v>7.8673716910800069</v>
      </c>
      <c r="BE53" s="188">
        <v>1.1100145021775323E-2</v>
      </c>
      <c r="BF53" s="188">
        <v>7.7948206716186227E-2</v>
      </c>
      <c r="BG53" s="188">
        <v>0</v>
      </c>
      <c r="BH53" s="188">
        <v>0</v>
      </c>
      <c r="BI53" s="188">
        <v>0</v>
      </c>
      <c r="BJ53" s="188">
        <v>0</v>
      </c>
      <c r="BK53" s="188">
        <v>0</v>
      </c>
      <c r="BL53" s="188">
        <v>0</v>
      </c>
      <c r="BM53" s="188">
        <v>0</v>
      </c>
      <c r="BN53" s="188">
        <v>0</v>
      </c>
      <c r="BO53" s="188">
        <v>0</v>
      </c>
      <c r="BP53" s="188">
        <v>0</v>
      </c>
      <c r="BQ53" s="188">
        <v>0</v>
      </c>
      <c r="BR53" s="188">
        <v>0</v>
      </c>
      <c r="BS53" s="188">
        <v>0</v>
      </c>
      <c r="BT53" s="188">
        <v>0</v>
      </c>
      <c r="BU53" s="188">
        <v>0</v>
      </c>
      <c r="BV53" s="188">
        <v>0</v>
      </c>
      <c r="BW53" s="188">
        <v>0</v>
      </c>
      <c r="BX53" s="188">
        <v>0</v>
      </c>
      <c r="BY53" s="188">
        <v>0</v>
      </c>
      <c r="BZ53" s="188">
        <v>0</v>
      </c>
      <c r="CA53" s="188">
        <v>0</v>
      </c>
      <c r="CB53" s="188">
        <v>0</v>
      </c>
      <c r="CC53" s="188">
        <v>0</v>
      </c>
      <c r="CD53" s="188">
        <v>0</v>
      </c>
      <c r="CE53" s="188">
        <v>0</v>
      </c>
      <c r="CF53" s="188">
        <v>0</v>
      </c>
      <c r="CG53" s="188">
        <v>0</v>
      </c>
      <c r="CH53" s="189">
        <v>0</v>
      </c>
    </row>
    <row r="54" spans="1:86" x14ac:dyDescent="0.35">
      <c r="B54" s="72" t="s">
        <v>557</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0</v>
      </c>
      <c r="BG54" s="188">
        <v>0</v>
      </c>
      <c r="BH54" s="188">
        <v>0</v>
      </c>
      <c r="BI54" s="188">
        <v>0</v>
      </c>
      <c r="BJ54" s="188">
        <v>0</v>
      </c>
      <c r="BK54" s="188">
        <v>0</v>
      </c>
      <c r="BL54" s="188">
        <v>139.45810278603204</v>
      </c>
      <c r="BM54" s="188">
        <v>162.10485098680428</v>
      </c>
      <c r="BN54" s="188">
        <v>163.79107551528924</v>
      </c>
      <c r="BO54" s="188">
        <v>169.17926978261423</v>
      </c>
      <c r="BP54" s="188">
        <v>157.78823933517933</v>
      </c>
      <c r="BQ54" s="188">
        <v>142.42832415701085</v>
      </c>
      <c r="BR54" s="188">
        <v>21.747323917884259</v>
      </c>
      <c r="BS54" s="188">
        <v>0</v>
      </c>
      <c r="BT54" s="188">
        <v>0</v>
      </c>
      <c r="BU54" s="188">
        <v>0</v>
      </c>
      <c r="BV54" s="188">
        <v>0</v>
      </c>
      <c r="BW54" s="188">
        <v>0</v>
      </c>
      <c r="BX54" s="188">
        <v>0</v>
      </c>
      <c r="BY54" s="188">
        <v>0</v>
      </c>
      <c r="BZ54" s="188">
        <v>0</v>
      </c>
      <c r="CA54" s="188">
        <v>0</v>
      </c>
      <c r="CB54" s="188">
        <v>0</v>
      </c>
      <c r="CC54" s="188">
        <v>0</v>
      </c>
      <c r="CD54" s="188">
        <v>0</v>
      </c>
      <c r="CE54" s="188">
        <v>0</v>
      </c>
      <c r="CF54" s="188">
        <v>0</v>
      </c>
      <c r="CG54" s="188">
        <v>0</v>
      </c>
      <c r="CH54" s="189">
        <v>0</v>
      </c>
    </row>
    <row r="55" spans="1:86" ht="26.25" customHeight="1" x14ac:dyDescent="0.35">
      <c r="B55" s="79" t="s">
        <v>558</v>
      </c>
      <c r="AH55" s="188"/>
      <c r="AI55" s="188"/>
      <c r="AJ55" s="188"/>
      <c r="AK55" s="188"/>
      <c r="AL55" s="188"/>
      <c r="AM55" s="188"/>
      <c r="AN55" s="188"/>
      <c r="AO55" s="188"/>
      <c r="AP55" s="188"/>
      <c r="AQ55" s="188"/>
      <c r="AR55" s="188"/>
      <c r="AS55" s="188"/>
      <c r="AT55" s="188"/>
      <c r="AU55" s="188"/>
      <c r="AV55" s="188"/>
      <c r="AW55" s="188"/>
      <c r="AX55" s="188"/>
      <c r="AY55" s="188"/>
      <c r="AZ55" s="188"/>
      <c r="BA55" s="188"/>
      <c r="BB55" s="188"/>
      <c r="BC55" s="188"/>
      <c r="BD55" s="188"/>
      <c r="BE55" s="188"/>
      <c r="BF55" s="188"/>
      <c r="BG55" s="188"/>
      <c r="BH55" s="188"/>
      <c r="BI55" s="188"/>
      <c r="BJ55" s="188"/>
      <c r="BK55" s="188"/>
      <c r="BL55" s="302" t="str">
        <f>'Table 3a'!BL55</f>
        <v>Definition change -&gt;</v>
      </c>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9"/>
    </row>
    <row r="56" spans="1:86" x14ac:dyDescent="0.35">
      <c r="B56" s="72" t="s">
        <v>559</v>
      </c>
      <c r="AH56" s="188">
        <v>1197.4913408556627</v>
      </c>
      <c r="AI56" s="188">
        <v>1177.3142008396687</v>
      </c>
      <c r="AJ56" s="188">
        <v>1327.236850052866</v>
      </c>
      <c r="AK56" s="188">
        <v>1794.2447736885185</v>
      </c>
      <c r="AL56" s="188">
        <v>2038.6260297252436</v>
      </c>
      <c r="AM56" s="188">
        <v>2195.9432617181674</v>
      </c>
      <c r="AN56" s="188">
        <v>2308.7045894728158</v>
      </c>
      <c r="AO56" s="188">
        <v>2395.9019345151155</v>
      </c>
      <c r="AP56" s="188">
        <v>2538.945069338572</v>
      </c>
      <c r="AQ56" s="188">
        <v>2496.30325915821</v>
      </c>
      <c r="AR56" s="188">
        <v>2119.902246542274</v>
      </c>
      <c r="AS56" s="188">
        <v>2415.4265555347979</v>
      </c>
      <c r="AT56" s="188">
        <v>2765.9477870461528</v>
      </c>
      <c r="AU56" s="188">
        <v>1504.9298716818057</v>
      </c>
      <c r="AV56" s="188">
        <v>1582.4951927576005</v>
      </c>
      <c r="AW56" s="188">
        <v>2000.3607378329316</v>
      </c>
      <c r="AX56" s="188">
        <v>2034.1187883484995</v>
      </c>
      <c r="AY56" s="188">
        <v>2008.6945250468809</v>
      </c>
      <c r="AZ56" s="188">
        <v>2028.4156782497282</v>
      </c>
      <c r="BA56" s="188">
        <v>2110.0327114041033</v>
      </c>
      <c r="BB56" s="188">
        <v>2167.877818470944</v>
      </c>
      <c r="BC56" s="188">
        <v>2215.672994904276</v>
      </c>
      <c r="BD56" s="188">
        <v>2319.9443477690902</v>
      </c>
      <c r="BE56" s="188">
        <v>2496.507205476782</v>
      </c>
      <c r="BF56" s="188">
        <v>2593.7641599628223</v>
      </c>
      <c r="BG56" s="188">
        <v>2853.0982120778222</v>
      </c>
      <c r="BH56" s="188">
        <v>3141.6418846416605</v>
      </c>
      <c r="BI56" s="188">
        <v>3082.3486877099554</v>
      </c>
      <c r="BJ56" s="188">
        <v>3253.2861863513494</v>
      </c>
      <c r="BK56" s="188">
        <v>3258.7310094129202</v>
      </c>
      <c r="BL56" s="277">
        <v>2995.844260724004</v>
      </c>
      <c r="BM56" s="188">
        <v>3041.1703431116662</v>
      </c>
      <c r="BN56" s="188">
        <v>3030.1264533622784</v>
      </c>
      <c r="BO56" s="188">
        <v>2892.7661841293884</v>
      </c>
      <c r="BP56" s="188">
        <v>2754.9524883235918</v>
      </c>
      <c r="BQ56" s="188">
        <v>0</v>
      </c>
      <c r="BR56" s="188">
        <v>0</v>
      </c>
      <c r="BS56" s="188">
        <v>0</v>
      </c>
      <c r="BT56" s="188">
        <v>0</v>
      </c>
      <c r="BU56" s="188">
        <v>0</v>
      </c>
      <c r="BV56" s="188">
        <v>0</v>
      </c>
      <c r="BW56" s="188">
        <v>0</v>
      </c>
      <c r="BX56" s="188">
        <v>0</v>
      </c>
      <c r="BY56" s="188">
        <v>0</v>
      </c>
      <c r="BZ56" s="188">
        <v>0</v>
      </c>
      <c r="CA56" s="188">
        <v>0</v>
      </c>
      <c r="CB56" s="188">
        <v>0</v>
      </c>
      <c r="CC56" s="188">
        <v>0</v>
      </c>
      <c r="CD56" s="188">
        <v>0</v>
      </c>
      <c r="CE56" s="188">
        <v>0</v>
      </c>
      <c r="CF56" s="188">
        <v>0</v>
      </c>
      <c r="CG56" s="188">
        <v>0</v>
      </c>
      <c r="CH56" s="189">
        <v>0</v>
      </c>
    </row>
    <row r="57" spans="1:86" x14ac:dyDescent="0.35">
      <c r="B57" s="72" t="s">
        <v>560</v>
      </c>
      <c r="AH57" s="188">
        <v>174.20039187436785</v>
      </c>
      <c r="AI57" s="188">
        <v>171.17544233411277</v>
      </c>
      <c r="AJ57" s="188">
        <v>192.88531782117454</v>
      </c>
      <c r="AK57" s="188">
        <v>260.25968873228254</v>
      </c>
      <c r="AL57" s="188">
        <v>294.40619658320855</v>
      </c>
      <c r="AM57" s="188">
        <v>315.87687896376798</v>
      </c>
      <c r="AN57" s="188">
        <v>332.68076768575025</v>
      </c>
      <c r="AO57" s="188">
        <v>343.18250882090393</v>
      </c>
      <c r="AP57" s="188">
        <v>365.69163473049434</v>
      </c>
      <c r="AQ57" s="188">
        <v>359.24081364669689</v>
      </c>
      <c r="AR57" s="188">
        <v>231.59823785469979</v>
      </c>
      <c r="AS57" s="188">
        <v>296.23156545499347</v>
      </c>
      <c r="AT57" s="188">
        <v>396.80214402936491</v>
      </c>
      <c r="AU57" s="188">
        <v>252.07401919147142</v>
      </c>
      <c r="AV57" s="188">
        <v>319.3546058842021</v>
      </c>
      <c r="AW57" s="188">
        <v>401.2649555963219</v>
      </c>
      <c r="AX57" s="188">
        <v>497.21092296506384</v>
      </c>
      <c r="AY57" s="188">
        <v>566.10750583024594</v>
      </c>
      <c r="AZ57" s="188">
        <v>624.68464966032377</v>
      </c>
      <c r="BA57" s="188">
        <v>716.87726886174869</v>
      </c>
      <c r="BB57" s="188">
        <v>787.8458465780551</v>
      </c>
      <c r="BC57" s="188">
        <v>847.0603713517196</v>
      </c>
      <c r="BD57" s="188">
        <v>917.74073052381209</v>
      </c>
      <c r="BE57" s="188">
        <v>978.22761453552346</v>
      </c>
      <c r="BF57" s="188">
        <v>1075.755555147359</v>
      </c>
      <c r="BG57" s="188">
        <v>1239.7991866794896</v>
      </c>
      <c r="BH57" s="188">
        <v>1288.6414092845041</v>
      </c>
      <c r="BI57" s="188">
        <v>1404.5784187091881</v>
      </c>
      <c r="BJ57" s="188">
        <v>1307.3403941678757</v>
      </c>
      <c r="BK57" s="188">
        <v>1318.5369889783137</v>
      </c>
      <c r="BL57" s="277">
        <v>1449.4064966079729</v>
      </c>
      <c r="BM57" s="188">
        <v>1555.3108784665767</v>
      </c>
      <c r="BN57" s="188">
        <v>1615.192572234633</v>
      </c>
      <c r="BO57" s="188">
        <v>1600.9346012981216</v>
      </c>
      <c r="BP57" s="188">
        <v>1593.2071218029539</v>
      </c>
      <c r="BQ57" s="188">
        <v>0</v>
      </c>
      <c r="BR57" s="188">
        <v>0</v>
      </c>
      <c r="BS57" s="188">
        <v>0</v>
      </c>
      <c r="BT57" s="188">
        <v>0</v>
      </c>
      <c r="BU57" s="188">
        <v>0</v>
      </c>
      <c r="BV57" s="188">
        <v>0</v>
      </c>
      <c r="BW57" s="188">
        <v>0</v>
      </c>
      <c r="BX57" s="188">
        <v>0</v>
      </c>
      <c r="BY57" s="188">
        <v>0</v>
      </c>
      <c r="BZ57" s="188">
        <v>0</v>
      </c>
      <c r="CA57" s="188">
        <v>0</v>
      </c>
      <c r="CB57" s="188">
        <v>0</v>
      </c>
      <c r="CC57" s="188">
        <v>0</v>
      </c>
      <c r="CD57" s="188">
        <v>0</v>
      </c>
      <c r="CE57" s="188">
        <v>0</v>
      </c>
      <c r="CF57" s="188">
        <v>0</v>
      </c>
      <c r="CG57" s="188">
        <v>0</v>
      </c>
      <c r="CH57" s="189">
        <v>0</v>
      </c>
    </row>
    <row r="58" spans="1:86" x14ac:dyDescent="0.35">
      <c r="B58" s="72" t="s">
        <v>561</v>
      </c>
      <c r="AH58" s="188">
        <v>563.3735009304022</v>
      </c>
      <c r="AI58" s="188">
        <v>556.24365533464459</v>
      </c>
      <c r="AJ58" s="188">
        <v>629.770704218064</v>
      </c>
      <c r="AK58" s="188">
        <v>846.15297567667699</v>
      </c>
      <c r="AL58" s="188">
        <v>958.61963690903781</v>
      </c>
      <c r="AM58" s="188">
        <v>1028.7920044970688</v>
      </c>
      <c r="AN58" s="188">
        <v>1079.8194395647524</v>
      </c>
      <c r="AO58" s="188">
        <v>1118.9583352628053</v>
      </c>
      <c r="AP58" s="188">
        <v>1189.1063718808537</v>
      </c>
      <c r="AQ58" s="188">
        <v>1168.2848260612561</v>
      </c>
      <c r="AR58" s="188">
        <v>603.37281558143593</v>
      </c>
      <c r="AS58" s="188">
        <v>627.26553622758593</v>
      </c>
      <c r="AT58" s="188">
        <v>530.42062544282931</v>
      </c>
      <c r="AU58" s="188">
        <v>417.39411067075412</v>
      </c>
      <c r="AV58" s="188">
        <v>478.64185773288125</v>
      </c>
      <c r="AW58" s="188">
        <v>652.00960615067959</v>
      </c>
      <c r="AX58" s="188">
        <v>722.52418588497164</v>
      </c>
      <c r="AY58" s="188">
        <v>777.38484734436338</v>
      </c>
      <c r="AZ58" s="188">
        <v>800.88722261233204</v>
      </c>
      <c r="BA58" s="188">
        <v>828.14418884217332</v>
      </c>
      <c r="BB58" s="188">
        <v>852.46027894826398</v>
      </c>
      <c r="BC58" s="188">
        <v>872.73593292458577</v>
      </c>
      <c r="BD58" s="188">
        <v>848.47140817874731</v>
      </c>
      <c r="BE58" s="188">
        <v>828.17698783889034</v>
      </c>
      <c r="BF58" s="188">
        <v>828.01833849412139</v>
      </c>
      <c r="BG58" s="188">
        <v>928.12171712566885</v>
      </c>
      <c r="BH58" s="188">
        <v>981.75400460428909</v>
      </c>
      <c r="BI58" s="188">
        <v>1057.811613398643</v>
      </c>
      <c r="BJ58" s="188">
        <v>1012.1647706820228</v>
      </c>
      <c r="BK58" s="188">
        <v>985.49568291413811</v>
      </c>
      <c r="BL58" s="277">
        <v>842.31381140984695</v>
      </c>
      <c r="BM58" s="188">
        <v>818.01984131382642</v>
      </c>
      <c r="BN58" s="188">
        <v>752.17173274589095</v>
      </c>
      <c r="BO58" s="188">
        <v>647.39011539672106</v>
      </c>
      <c r="BP58" s="188">
        <v>573.37968344217677</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6" x14ac:dyDescent="0.35">
      <c r="B59" s="72" t="s">
        <v>562</v>
      </c>
      <c r="AH59" s="188">
        <v>463.91316042600727</v>
      </c>
      <c r="AI59" s="188">
        <v>461.55741091545201</v>
      </c>
      <c r="AJ59" s="188">
        <v>524.73727844887833</v>
      </c>
      <c r="AK59" s="188">
        <v>697.14958828437523</v>
      </c>
      <c r="AL59" s="188">
        <v>783.09335677012552</v>
      </c>
      <c r="AM59" s="188">
        <v>833.95829529401772</v>
      </c>
      <c r="AN59" s="188">
        <v>873.23804298845073</v>
      </c>
      <c r="AO59" s="188">
        <v>901.31889908094263</v>
      </c>
      <c r="AP59" s="188">
        <v>962.19892462408916</v>
      </c>
      <c r="AQ59" s="188">
        <v>946.90541017288285</v>
      </c>
      <c r="AR59" s="188">
        <v>622.82440189085924</v>
      </c>
      <c r="AS59" s="188">
        <v>739.46629964504677</v>
      </c>
      <c r="AT59" s="188">
        <v>887.53946094695925</v>
      </c>
      <c r="AU59" s="188">
        <v>736.27911621870362</v>
      </c>
      <c r="AV59" s="188">
        <v>1049.6416959395438</v>
      </c>
      <c r="AW59" s="188">
        <v>807.42947534756058</v>
      </c>
      <c r="AX59" s="188">
        <v>798.97968229442301</v>
      </c>
      <c r="AY59" s="188">
        <v>743.29725323592197</v>
      </c>
      <c r="AZ59" s="188">
        <v>709.25670398259206</v>
      </c>
      <c r="BA59" s="188">
        <v>615.55362936064807</v>
      </c>
      <c r="BB59" s="188">
        <v>522.01569797361503</v>
      </c>
      <c r="BC59" s="188">
        <v>475.85139032381261</v>
      </c>
      <c r="BD59" s="188">
        <v>426.7371461468714</v>
      </c>
      <c r="BE59" s="188">
        <v>356.33100343257036</v>
      </c>
      <c r="BF59" s="188">
        <v>348.13948044879737</v>
      </c>
      <c r="BG59" s="188">
        <v>303.11732030513519</v>
      </c>
      <c r="BH59" s="188">
        <v>374.29945599028571</v>
      </c>
      <c r="BI59" s="188">
        <v>403.22537957826523</v>
      </c>
      <c r="BJ59" s="188">
        <v>395.30738744810924</v>
      </c>
      <c r="BK59" s="188">
        <v>386.27091712581216</v>
      </c>
      <c r="BL59" s="277">
        <v>472.83511089364811</v>
      </c>
      <c r="BM59" s="188">
        <v>781.18295703854938</v>
      </c>
      <c r="BN59" s="188">
        <v>833.92676986362324</v>
      </c>
      <c r="BO59" s="188">
        <v>858.20514635364975</v>
      </c>
      <c r="BP59" s="188">
        <v>890.51660023522652</v>
      </c>
      <c r="BQ59" s="188">
        <v>0</v>
      </c>
      <c r="BR59" s="188">
        <v>0</v>
      </c>
      <c r="BS59" s="188">
        <v>0</v>
      </c>
      <c r="BT59" s="188">
        <v>0</v>
      </c>
      <c r="BU59" s="188">
        <v>0</v>
      </c>
      <c r="BV59" s="188">
        <v>0</v>
      </c>
      <c r="BW59" s="188">
        <v>0</v>
      </c>
      <c r="BX59" s="188">
        <v>0</v>
      </c>
      <c r="BY59" s="188">
        <v>0</v>
      </c>
      <c r="BZ59" s="188">
        <v>0</v>
      </c>
      <c r="CA59" s="188">
        <v>0</v>
      </c>
      <c r="CB59" s="188">
        <v>0</v>
      </c>
      <c r="CC59" s="188">
        <v>0</v>
      </c>
      <c r="CD59" s="188">
        <v>0</v>
      </c>
      <c r="CE59" s="188">
        <v>0</v>
      </c>
      <c r="CF59" s="188">
        <v>0</v>
      </c>
      <c r="CG59" s="188">
        <v>0</v>
      </c>
      <c r="CH59" s="189">
        <v>0</v>
      </c>
    </row>
    <row r="60" spans="1:86" x14ac:dyDescent="0.35">
      <c r="B60" s="72" t="s">
        <v>563</v>
      </c>
      <c r="AH60" s="188">
        <v>45.910293060708518</v>
      </c>
      <c r="AI60" s="188">
        <v>45.329269458714059</v>
      </c>
      <c r="AJ60" s="188">
        <v>51.321117418463615</v>
      </c>
      <c r="AK60" s="188">
        <v>68.954487606093338</v>
      </c>
      <c r="AL60" s="188">
        <v>78.119592759619124</v>
      </c>
      <c r="AM60" s="188">
        <v>83.838061866543356</v>
      </c>
      <c r="AN60" s="188">
        <v>87.996376899509457</v>
      </c>
      <c r="AO60" s="188">
        <v>91.185874042351045</v>
      </c>
      <c r="AP60" s="188">
        <v>96.902360375927714</v>
      </c>
      <c r="AQ60" s="188">
        <v>95.205576148455265</v>
      </c>
      <c r="AR60" s="188">
        <v>228.78478450231961</v>
      </c>
      <c r="AS60" s="188">
        <v>306.35691298424803</v>
      </c>
      <c r="AT60" s="188">
        <v>471.77748751004748</v>
      </c>
      <c r="AU60" s="188">
        <v>241.77364601349103</v>
      </c>
      <c r="AV60" s="188">
        <v>268.41633675950868</v>
      </c>
      <c r="AW60" s="188">
        <v>260.6457645881444</v>
      </c>
      <c r="AX60" s="188">
        <v>288.59786594574615</v>
      </c>
      <c r="AY60" s="188">
        <v>338.56371254527784</v>
      </c>
      <c r="AZ60" s="188">
        <v>364.6839128085623</v>
      </c>
      <c r="BA60" s="188">
        <v>409.93334267572573</v>
      </c>
      <c r="BB60" s="188">
        <v>396.75558500607667</v>
      </c>
      <c r="BC60" s="188">
        <v>369.23742586398544</v>
      </c>
      <c r="BD60" s="188">
        <v>345.51217212839009</v>
      </c>
      <c r="BE60" s="188">
        <v>309.59438608255493</v>
      </c>
      <c r="BF60" s="188">
        <v>291.54307643193846</v>
      </c>
      <c r="BG60" s="188">
        <v>384.00058066695647</v>
      </c>
      <c r="BH60" s="188">
        <v>325.01452061817804</v>
      </c>
      <c r="BI60" s="188">
        <v>363.04642989280984</v>
      </c>
      <c r="BJ60" s="188">
        <v>429.76862181440367</v>
      </c>
      <c r="BK60" s="188">
        <v>462.47931689902788</v>
      </c>
      <c r="BL60" s="277">
        <v>739.6475987912205</v>
      </c>
      <c r="BM60" s="188">
        <v>923.36778307361317</v>
      </c>
      <c r="BN60" s="188">
        <v>1106.9343392421063</v>
      </c>
      <c r="BO60" s="188">
        <v>1176.3349948786081</v>
      </c>
      <c r="BP60" s="188">
        <v>1232.0690263357903</v>
      </c>
      <c r="BQ60" s="188">
        <v>0</v>
      </c>
      <c r="BR60" s="188">
        <v>0</v>
      </c>
      <c r="BS60" s="188">
        <v>0</v>
      </c>
      <c r="BT60" s="188">
        <v>0</v>
      </c>
      <c r="BU60" s="188">
        <v>0</v>
      </c>
      <c r="BV60" s="188">
        <v>0</v>
      </c>
      <c r="BW60" s="188">
        <v>0</v>
      </c>
      <c r="BX60" s="188">
        <v>0</v>
      </c>
      <c r="BY60" s="188">
        <v>0</v>
      </c>
      <c r="BZ60" s="188">
        <v>0</v>
      </c>
      <c r="CA60" s="188">
        <v>0</v>
      </c>
      <c r="CB60" s="188">
        <v>0</v>
      </c>
      <c r="CC60" s="188">
        <v>0</v>
      </c>
      <c r="CD60" s="188">
        <v>0</v>
      </c>
      <c r="CE60" s="188">
        <v>0</v>
      </c>
      <c r="CF60" s="188">
        <v>0</v>
      </c>
      <c r="CG60" s="188">
        <v>0</v>
      </c>
      <c r="CH60" s="189">
        <v>0</v>
      </c>
    </row>
    <row r="61" spans="1:86" ht="26.25" customHeight="1" x14ac:dyDescent="0.35">
      <c r="B61" s="74" t="s">
        <v>564</v>
      </c>
      <c r="AH61" s="188">
        <v>1197.4913408556627</v>
      </c>
      <c r="AI61" s="188">
        <v>1177.3142008396687</v>
      </c>
      <c r="AJ61" s="188">
        <v>1327.236850052866</v>
      </c>
      <c r="AK61" s="188">
        <v>1794.2447736885185</v>
      </c>
      <c r="AL61" s="188">
        <v>2038.6260297252436</v>
      </c>
      <c r="AM61" s="188">
        <v>2195.9432617181674</v>
      </c>
      <c r="AN61" s="188">
        <v>2308.7045894728158</v>
      </c>
      <c r="AO61" s="188">
        <v>2395.9019345151155</v>
      </c>
      <c r="AP61" s="188">
        <v>2538.945069338572</v>
      </c>
      <c r="AQ61" s="188">
        <v>2496.30325915821</v>
      </c>
      <c r="AR61" s="188">
        <v>2119.902246542274</v>
      </c>
      <c r="AS61" s="188">
        <v>2415.4265555347979</v>
      </c>
      <c r="AT61" s="188">
        <v>2765.9477870461528</v>
      </c>
      <c r="AU61" s="188">
        <v>1504.9298716818057</v>
      </c>
      <c r="AV61" s="188">
        <v>1582.4951927576005</v>
      </c>
      <c r="AW61" s="188">
        <v>2000.3607378329316</v>
      </c>
      <c r="AX61" s="188">
        <v>2034.1187883484995</v>
      </c>
      <c r="AY61" s="188">
        <v>2008.6945250468809</v>
      </c>
      <c r="AZ61" s="188">
        <v>2028.4156782497282</v>
      </c>
      <c r="BA61" s="188">
        <v>2110.0327114041033</v>
      </c>
      <c r="BB61" s="188">
        <v>2167.877818470944</v>
      </c>
      <c r="BC61" s="188">
        <v>2215.672994904276</v>
      </c>
      <c r="BD61" s="188">
        <v>2319.9443477690902</v>
      </c>
      <c r="BE61" s="188">
        <v>2496.507205476782</v>
      </c>
      <c r="BF61" s="188">
        <v>2593.7641599628223</v>
      </c>
      <c r="BG61" s="188">
        <v>2853.0982120778222</v>
      </c>
      <c r="BH61" s="188">
        <v>3141.6418846416605</v>
      </c>
      <c r="BI61" s="188">
        <v>3082.3486877099554</v>
      </c>
      <c r="BJ61" s="188">
        <v>3253.2861863513494</v>
      </c>
      <c r="BK61" s="188">
        <v>3258.7310094129202</v>
      </c>
      <c r="BL61" s="188">
        <v>3320.0267254903856</v>
      </c>
      <c r="BM61" s="188">
        <v>3394.2017591901999</v>
      </c>
      <c r="BN61" s="188">
        <v>3386.9945929991845</v>
      </c>
      <c r="BO61" s="188">
        <v>3249.2534483548716</v>
      </c>
      <c r="BP61" s="188">
        <v>3064.0340695268123</v>
      </c>
      <c r="BQ61" s="188">
        <v>0</v>
      </c>
      <c r="BR61" s="188">
        <v>0</v>
      </c>
      <c r="BS61" s="188">
        <v>0</v>
      </c>
      <c r="BT61" s="188">
        <v>0</v>
      </c>
      <c r="BU61" s="188">
        <v>0</v>
      </c>
      <c r="BV61" s="188">
        <v>0</v>
      </c>
      <c r="BW61" s="188">
        <v>0</v>
      </c>
      <c r="BX61" s="188">
        <v>0</v>
      </c>
      <c r="BY61" s="188">
        <v>0</v>
      </c>
      <c r="BZ61" s="188">
        <v>0</v>
      </c>
      <c r="CA61" s="188">
        <v>0</v>
      </c>
      <c r="CB61" s="188">
        <v>0</v>
      </c>
      <c r="CC61" s="188">
        <v>0</v>
      </c>
      <c r="CD61" s="188">
        <v>0</v>
      </c>
      <c r="CE61" s="188">
        <v>0</v>
      </c>
      <c r="CF61" s="188">
        <v>0</v>
      </c>
      <c r="CG61" s="188">
        <v>0</v>
      </c>
      <c r="CH61" s="189">
        <v>0</v>
      </c>
    </row>
    <row r="62" spans="1:86" x14ac:dyDescent="0.35">
      <c r="B62" s="74" t="s">
        <v>541</v>
      </c>
      <c r="AH62" s="188">
        <v>1247.397346291486</v>
      </c>
      <c r="AI62" s="188">
        <v>1234.3057780429235</v>
      </c>
      <c r="AJ62" s="188">
        <v>1398.7144179065806</v>
      </c>
      <c r="AK62" s="188">
        <v>1872.5167402994282</v>
      </c>
      <c r="AL62" s="188">
        <v>2114.2387830219909</v>
      </c>
      <c r="AM62" s="188">
        <v>2262.4652406213977</v>
      </c>
      <c r="AN62" s="188">
        <v>2373.7346271384627</v>
      </c>
      <c r="AO62" s="188">
        <v>2454.6456172070029</v>
      </c>
      <c r="AP62" s="188">
        <v>2613.8992916113648</v>
      </c>
      <c r="AQ62" s="188">
        <v>2569.6366260292912</v>
      </c>
      <c r="AR62" s="188">
        <v>1686.5802398293142</v>
      </c>
      <c r="AS62" s="188">
        <v>1969.3203143118742</v>
      </c>
      <c r="AT62" s="188">
        <v>2286.5397179292008</v>
      </c>
      <c r="AU62" s="188">
        <v>1647.5208920944203</v>
      </c>
      <c r="AV62" s="188">
        <v>2116.0544963161356</v>
      </c>
      <c r="AW62" s="188">
        <v>2121.3498016827066</v>
      </c>
      <c r="AX62" s="188">
        <v>2307.3126570902045</v>
      </c>
      <c r="AY62" s="188">
        <v>2425.3533189558088</v>
      </c>
      <c r="AZ62" s="188">
        <v>2499.5124890638103</v>
      </c>
      <c r="BA62" s="188">
        <v>2570.5084297402959</v>
      </c>
      <c r="BB62" s="188">
        <v>2559.0774085060102</v>
      </c>
      <c r="BC62" s="188">
        <v>2564.8851204641037</v>
      </c>
      <c r="BD62" s="188">
        <v>2538.4614569778209</v>
      </c>
      <c r="BE62" s="188">
        <v>2472.3299918895391</v>
      </c>
      <c r="BF62" s="188">
        <v>2543.4564505222161</v>
      </c>
      <c r="BG62" s="188">
        <v>2855.0388047772499</v>
      </c>
      <c r="BH62" s="188">
        <v>2969.7093904972571</v>
      </c>
      <c r="BI62" s="188">
        <v>3228.6618415789062</v>
      </c>
      <c r="BJ62" s="188">
        <v>3144.5811741124116</v>
      </c>
      <c r="BK62" s="188">
        <v>3152.7829059172918</v>
      </c>
      <c r="BL62" s="188">
        <v>3180.020552936307</v>
      </c>
      <c r="BM62" s="188">
        <v>3724.8500438140327</v>
      </c>
      <c r="BN62" s="188">
        <v>3951.3572744493467</v>
      </c>
      <c r="BO62" s="188">
        <v>3926.3775937016194</v>
      </c>
      <c r="BP62" s="188">
        <v>3980.0908506129267</v>
      </c>
      <c r="BQ62" s="188">
        <v>0</v>
      </c>
      <c r="BR62" s="188">
        <v>0</v>
      </c>
      <c r="BS62" s="188">
        <v>0</v>
      </c>
      <c r="BT62" s="188">
        <v>0</v>
      </c>
      <c r="BU62" s="188">
        <v>0</v>
      </c>
      <c r="BV62" s="188">
        <v>0</v>
      </c>
      <c r="BW62" s="188">
        <v>0</v>
      </c>
      <c r="BX62" s="188">
        <v>0</v>
      </c>
      <c r="BY62" s="188">
        <v>0</v>
      </c>
      <c r="BZ62" s="188">
        <v>0</v>
      </c>
      <c r="CA62" s="188">
        <v>0</v>
      </c>
      <c r="CB62" s="188">
        <v>0</v>
      </c>
      <c r="CC62" s="188">
        <v>0</v>
      </c>
      <c r="CD62" s="188">
        <v>0</v>
      </c>
      <c r="CE62" s="188">
        <v>0</v>
      </c>
      <c r="CF62" s="188">
        <v>0</v>
      </c>
      <c r="CG62" s="188">
        <v>0</v>
      </c>
      <c r="CH62" s="189">
        <v>0</v>
      </c>
    </row>
    <row r="63" spans="1:86" s="123" customFormat="1" x14ac:dyDescent="0.35">
      <c r="A63" s="200"/>
      <c r="B63" s="79" t="s">
        <v>273</v>
      </c>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c r="AF63" s="150"/>
      <c r="AG63" s="150"/>
      <c r="AH63" s="56">
        <v>2444.8886871471482</v>
      </c>
      <c r="AI63" s="56">
        <v>2411.6199788825925</v>
      </c>
      <c r="AJ63" s="56">
        <v>2725.9512679594468</v>
      </c>
      <c r="AK63" s="56">
        <v>3666.7615139879463</v>
      </c>
      <c r="AL63" s="56">
        <v>4152.8648127472343</v>
      </c>
      <c r="AM63" s="56">
        <v>4458.4085023395655</v>
      </c>
      <c r="AN63" s="56">
        <v>4682.4392166112784</v>
      </c>
      <c r="AO63" s="56">
        <v>4850.5475517221184</v>
      </c>
      <c r="AP63" s="56">
        <v>5152.8443609499373</v>
      </c>
      <c r="AQ63" s="56">
        <v>5065.9398851875012</v>
      </c>
      <c r="AR63" s="56">
        <v>3806.482486371588</v>
      </c>
      <c r="AS63" s="56">
        <v>4384.7468698466719</v>
      </c>
      <c r="AT63" s="56">
        <v>5052.4875049753537</v>
      </c>
      <c r="AU63" s="56">
        <v>3152.4507637762258</v>
      </c>
      <c r="AV63" s="56">
        <v>3698.5496890737363</v>
      </c>
      <c r="AW63" s="56">
        <v>4121.7105395156377</v>
      </c>
      <c r="AX63" s="56">
        <v>4341.4314454387049</v>
      </c>
      <c r="AY63" s="56">
        <v>4434.04784400269</v>
      </c>
      <c r="AZ63" s="56">
        <v>4527.9281673135392</v>
      </c>
      <c r="BA63" s="56">
        <v>4680.5411411443993</v>
      </c>
      <c r="BB63" s="56">
        <v>4726.9552269769547</v>
      </c>
      <c r="BC63" s="56">
        <v>4780.5581153683797</v>
      </c>
      <c r="BD63" s="56">
        <v>4858.4058047469107</v>
      </c>
      <c r="BE63" s="56">
        <v>4968.8371973663216</v>
      </c>
      <c r="BF63" s="56">
        <v>5137.2206104850384</v>
      </c>
      <c r="BG63" s="56">
        <v>5708.137016855072</v>
      </c>
      <c r="BH63" s="56">
        <v>6111.3512751389171</v>
      </c>
      <c r="BI63" s="56">
        <v>6311.0105292888611</v>
      </c>
      <c r="BJ63" s="56">
        <v>6397.8673604637615</v>
      </c>
      <c r="BK63" s="56">
        <v>6411.5139153302116</v>
      </c>
      <c r="BL63" s="56">
        <v>6500.0472784266931</v>
      </c>
      <c r="BM63" s="56">
        <v>7119.0518030042322</v>
      </c>
      <c r="BN63" s="56">
        <v>7338.3518674485313</v>
      </c>
      <c r="BO63" s="56">
        <v>7175.6310420564905</v>
      </c>
      <c r="BP63" s="56">
        <v>7044.1249201397395</v>
      </c>
      <c r="BQ63" s="56">
        <v>0</v>
      </c>
      <c r="BR63" s="56">
        <v>0</v>
      </c>
      <c r="BS63" s="56">
        <v>0</v>
      </c>
      <c r="BT63" s="56">
        <v>0</v>
      </c>
      <c r="BU63" s="56">
        <v>0</v>
      </c>
      <c r="BV63" s="56">
        <v>0</v>
      </c>
      <c r="BW63" s="56">
        <v>0</v>
      </c>
      <c r="BX63" s="56">
        <v>0</v>
      </c>
      <c r="BY63" s="56">
        <v>0</v>
      </c>
      <c r="BZ63" s="56">
        <v>0</v>
      </c>
      <c r="CA63" s="56">
        <v>0</v>
      </c>
      <c r="CB63" s="56">
        <v>0</v>
      </c>
      <c r="CC63" s="56">
        <v>0</v>
      </c>
      <c r="CD63" s="56">
        <v>0</v>
      </c>
      <c r="CE63" s="56">
        <v>0</v>
      </c>
      <c r="CF63" s="56">
        <v>0</v>
      </c>
      <c r="CG63" s="56">
        <v>0</v>
      </c>
      <c r="CH63" s="57">
        <v>0</v>
      </c>
    </row>
    <row r="64" spans="1:86" ht="26.25" customHeight="1" x14ac:dyDescent="0.35">
      <c r="B64" s="79" t="s">
        <v>503</v>
      </c>
      <c r="AH64" s="188"/>
      <c r="AI64" s="188"/>
      <c r="AJ64" s="188"/>
      <c r="AK64" s="188"/>
      <c r="AL64" s="188"/>
      <c r="AM64" s="188"/>
      <c r="AN64" s="188"/>
      <c r="AO64" s="188"/>
      <c r="AP64" s="188"/>
      <c r="AQ64" s="188"/>
      <c r="AR64" s="188"/>
      <c r="AS64" s="188"/>
      <c r="AT64" s="188"/>
      <c r="AU64" s="188"/>
      <c r="AV64" s="188"/>
      <c r="AW64" s="188"/>
      <c r="AX64" s="188"/>
      <c r="AY64" s="188"/>
      <c r="AZ64" s="188"/>
      <c r="BA64" s="188"/>
      <c r="BB64" s="188"/>
      <c r="BC64" s="188"/>
      <c r="BD64" s="188"/>
      <c r="BE64" s="188"/>
      <c r="BF64" s="188"/>
      <c r="BG64" s="188"/>
      <c r="BH64" s="188"/>
      <c r="BI64" s="188"/>
      <c r="BJ64" s="188"/>
      <c r="BK64" s="188"/>
      <c r="BL64" s="188"/>
      <c r="BM64" s="188"/>
      <c r="BN64" s="188"/>
      <c r="BO64" s="188"/>
      <c r="BP64" s="188"/>
      <c r="BQ64" s="188"/>
      <c r="BR64" s="188"/>
      <c r="BS64" s="188"/>
      <c r="BT64" s="188"/>
      <c r="BU64" s="188"/>
      <c r="BV64" s="188"/>
      <c r="BW64" s="188"/>
      <c r="BX64" s="188"/>
      <c r="BY64" s="188"/>
      <c r="BZ64" s="188"/>
      <c r="CA64" s="188"/>
      <c r="CB64" s="188"/>
      <c r="CC64" s="188"/>
      <c r="CD64" s="188"/>
      <c r="CE64" s="188"/>
      <c r="CF64" s="188"/>
      <c r="CG64" s="188"/>
      <c r="CH64" s="189"/>
    </row>
    <row r="65" spans="2:86" ht="26.25" customHeight="1" x14ac:dyDescent="0.35">
      <c r="B65" s="72" t="s">
        <v>383</v>
      </c>
      <c r="AH65" s="188">
        <v>0</v>
      </c>
      <c r="AI65" s="188">
        <v>0</v>
      </c>
      <c r="AJ65" s="188">
        <v>0</v>
      </c>
      <c r="AK65" s="188">
        <v>0</v>
      </c>
      <c r="AL65" s="188">
        <v>0</v>
      </c>
      <c r="AM65" s="188">
        <v>0</v>
      </c>
      <c r="AN65" s="188">
        <v>0</v>
      </c>
      <c r="AO65" s="188">
        <v>0</v>
      </c>
      <c r="AP65" s="188">
        <v>0</v>
      </c>
      <c r="AQ65" s="188">
        <v>0</v>
      </c>
      <c r="AR65" s="188">
        <v>0</v>
      </c>
      <c r="AS65" s="188">
        <v>0</v>
      </c>
      <c r="AT65" s="188">
        <v>0</v>
      </c>
      <c r="AU65" s="188">
        <v>0</v>
      </c>
      <c r="AV65" s="188">
        <v>0</v>
      </c>
      <c r="AW65" s="188">
        <v>0</v>
      </c>
      <c r="AX65" s="188">
        <v>0</v>
      </c>
      <c r="AY65" s="188">
        <v>0</v>
      </c>
      <c r="AZ65" s="188">
        <v>0</v>
      </c>
      <c r="BA65" s="188">
        <v>0</v>
      </c>
      <c r="BB65" s="188">
        <v>0</v>
      </c>
      <c r="BC65" s="188">
        <v>0</v>
      </c>
      <c r="BD65" s="188">
        <v>0</v>
      </c>
      <c r="BE65" s="188">
        <v>0</v>
      </c>
      <c r="BF65" s="188">
        <v>0</v>
      </c>
      <c r="BG65" s="188">
        <v>0</v>
      </c>
      <c r="BH65" s="188">
        <v>0</v>
      </c>
      <c r="BI65" s="188">
        <v>0</v>
      </c>
      <c r="BJ65" s="188">
        <v>5.5780064171256312</v>
      </c>
      <c r="BK65" s="188">
        <v>6.3530979298176993</v>
      </c>
      <c r="BL65" s="188">
        <v>324.03807671492984</v>
      </c>
      <c r="BM65" s="188">
        <v>451.99679674012702</v>
      </c>
      <c r="BN65" s="188">
        <v>648.79981252440609</v>
      </c>
      <c r="BO65" s="188">
        <v>187.8096429258388</v>
      </c>
      <c r="BP65" s="188">
        <v>203.26215088438494</v>
      </c>
      <c r="BQ65" s="188">
        <v>11.810597177735595</v>
      </c>
      <c r="BR65" s="188">
        <v>15.287854501689974</v>
      </c>
      <c r="BS65" s="188">
        <v>5.2067547044000113</v>
      </c>
      <c r="BT65" s="188">
        <v>4.2859531864632974</v>
      </c>
      <c r="BU65" s="188">
        <v>152.17967579003687</v>
      </c>
      <c r="BV65" s="188">
        <v>35.099499399175855</v>
      </c>
      <c r="BW65" s="188">
        <v>0.28817806248437156</v>
      </c>
      <c r="BX65" s="188">
        <v>119.05758682805882</v>
      </c>
      <c r="BY65" s="188">
        <v>0.50107699966464303</v>
      </c>
      <c r="BZ65" s="188">
        <v>157.03420334590979</v>
      </c>
      <c r="CA65" s="188">
        <v>31.977317107715145</v>
      </c>
      <c r="CB65" s="188">
        <v>37.124924195570074</v>
      </c>
      <c r="CC65" s="188">
        <v>39.442317081482088</v>
      </c>
      <c r="CD65" s="188">
        <v>38.523273674847829</v>
      </c>
      <c r="CE65" s="188">
        <v>37.763742873081107</v>
      </c>
      <c r="CF65" s="188">
        <v>37.065324501137006</v>
      </c>
      <c r="CG65" s="188">
        <v>36.393715403608496</v>
      </c>
      <c r="CH65" s="189">
        <v>35.696897971847264</v>
      </c>
    </row>
    <row r="66" spans="2:86" ht="26.25" customHeight="1" x14ac:dyDescent="0.35">
      <c r="B66" s="236" t="s">
        <v>565</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0</v>
      </c>
      <c r="BG66" s="188">
        <v>0</v>
      </c>
      <c r="BH66" s="188">
        <v>0</v>
      </c>
      <c r="BI66" s="188">
        <v>0</v>
      </c>
      <c r="BJ66" s="188">
        <v>3.8725841398287284</v>
      </c>
      <c r="BK66" s="188">
        <v>4.4264371221914889</v>
      </c>
      <c r="BL66" s="188">
        <v>223.25108279197784</v>
      </c>
      <c r="BM66" s="188">
        <v>293.87900072059307</v>
      </c>
      <c r="BN66" s="188">
        <v>397.57171631503599</v>
      </c>
      <c r="BO66" s="188">
        <v>113.64250512603131</v>
      </c>
      <c r="BP66" s="188">
        <v>120.12021302274994</v>
      </c>
      <c r="BQ66" s="188">
        <v>6.8201387343878412</v>
      </c>
      <c r="BR66" s="188">
        <v>8.5113617813246716</v>
      </c>
      <c r="BS66" s="188">
        <v>2.5778283877598542</v>
      </c>
      <c r="BT66" s="188">
        <v>2.1022555861717609</v>
      </c>
      <c r="BU66" s="188">
        <v>72.04413172542715</v>
      </c>
      <c r="BV66" s="188">
        <v>26.160551305205654</v>
      </c>
      <c r="BW66" s="188">
        <v>0.12350488392187264</v>
      </c>
      <c r="BX66" s="188">
        <v>41.823230945190979</v>
      </c>
      <c r="BY66" s="188">
        <v>0.18412339034924605</v>
      </c>
      <c r="BZ66" s="188">
        <v>50.979719654780112</v>
      </c>
      <c r="CA66" s="188">
        <v>9.7792181197211576</v>
      </c>
      <c r="CB66" s="188">
        <v>10.179871953728375</v>
      </c>
      <c r="CC66" s="188">
        <v>12.806171595548522</v>
      </c>
      <c r="CD66" s="188">
        <v>12.507775648251565</v>
      </c>
      <c r="CE66" s="188">
        <v>12.261170415616897</v>
      </c>
      <c r="CF66" s="188">
        <v>12.034407228806074</v>
      </c>
      <c r="CG66" s="188">
        <v>11.816348504458984</v>
      </c>
      <c r="CH66" s="189">
        <v>11.590105112533783</v>
      </c>
    </row>
    <row r="67" spans="2:86" ht="26.25" customHeight="1" x14ac:dyDescent="0.35">
      <c r="B67" s="236" t="s">
        <v>566</v>
      </c>
      <c r="AH67" s="188">
        <v>0</v>
      </c>
      <c r="AI67" s="188">
        <v>0</v>
      </c>
      <c r="AJ67" s="188">
        <v>0</v>
      </c>
      <c r="AK67" s="188">
        <v>0</v>
      </c>
      <c r="AL67" s="188">
        <v>0</v>
      </c>
      <c r="AM67" s="188">
        <v>0</v>
      </c>
      <c r="AN67" s="188">
        <v>0</v>
      </c>
      <c r="AO67" s="188">
        <v>0</v>
      </c>
      <c r="AP67" s="188">
        <v>0</v>
      </c>
      <c r="AQ67" s="188">
        <v>0</v>
      </c>
      <c r="AR67" s="188">
        <v>0</v>
      </c>
      <c r="AS67" s="188">
        <v>0</v>
      </c>
      <c r="AT67" s="188">
        <v>0</v>
      </c>
      <c r="AU67" s="188">
        <v>0</v>
      </c>
      <c r="AV67" s="188">
        <v>0</v>
      </c>
      <c r="AW67" s="188">
        <v>0</v>
      </c>
      <c r="AX67" s="188">
        <v>0</v>
      </c>
      <c r="AY67" s="188">
        <v>0</v>
      </c>
      <c r="AZ67" s="188">
        <v>0</v>
      </c>
      <c r="BA67" s="188">
        <v>0</v>
      </c>
      <c r="BB67" s="188">
        <v>0</v>
      </c>
      <c r="BC67" s="188">
        <v>0</v>
      </c>
      <c r="BD67" s="188">
        <v>0</v>
      </c>
      <c r="BE67" s="188">
        <v>0</v>
      </c>
      <c r="BF67" s="188">
        <v>0</v>
      </c>
      <c r="BG67" s="188">
        <v>0</v>
      </c>
      <c r="BH67" s="188">
        <v>0</v>
      </c>
      <c r="BI67" s="188">
        <v>0</v>
      </c>
      <c r="BJ67" s="188">
        <v>1.705422277296903</v>
      </c>
      <c r="BK67" s="188">
        <v>1.9266608076262097</v>
      </c>
      <c r="BL67" s="188">
        <v>100.78699392295198</v>
      </c>
      <c r="BM67" s="188">
        <v>158.11779601953396</v>
      </c>
      <c r="BN67" s="188">
        <v>251.22809620937014</v>
      </c>
      <c r="BO67" s="188">
        <v>74.167137799807506</v>
      </c>
      <c r="BP67" s="188">
        <v>83.141937861634986</v>
      </c>
      <c r="BQ67" s="188">
        <v>4.9904584433477526</v>
      </c>
      <c r="BR67" s="188">
        <v>6.7764927203653027</v>
      </c>
      <c r="BS67" s="188">
        <v>2.6289263166401566</v>
      </c>
      <c r="BT67" s="188">
        <v>2.183697600291536</v>
      </c>
      <c r="BU67" s="188">
        <v>80.135544064609704</v>
      </c>
      <c r="BV67" s="188">
        <v>8.9389480939702004</v>
      </c>
      <c r="BW67" s="188">
        <v>0.16467317856249888</v>
      </c>
      <c r="BX67" s="188">
        <v>77.234355882867845</v>
      </c>
      <c r="BY67" s="188">
        <v>0.31695360931539696</v>
      </c>
      <c r="BZ67" s="188">
        <v>106.05448369112969</v>
      </c>
      <c r="CA67" s="188">
        <v>22.198098987993987</v>
      </c>
      <c r="CB67" s="188">
        <v>26.945052241841701</v>
      </c>
      <c r="CC67" s="188">
        <v>26.636145485933564</v>
      </c>
      <c r="CD67" s="188">
        <v>26.015498026596262</v>
      </c>
      <c r="CE67" s="188">
        <v>25.502572457464208</v>
      </c>
      <c r="CF67" s="188">
        <v>25.030917272330925</v>
      </c>
      <c r="CG67" s="188">
        <v>24.577366899149517</v>
      </c>
      <c r="CH67" s="189">
        <v>24.106792859313479</v>
      </c>
    </row>
    <row r="68" spans="2:86" x14ac:dyDescent="0.35">
      <c r="B68" s="72" t="s">
        <v>389</v>
      </c>
      <c r="AH68" s="188">
        <v>0</v>
      </c>
      <c r="AI68" s="188">
        <v>0</v>
      </c>
      <c r="AJ68" s="188">
        <v>0</v>
      </c>
      <c r="AK68" s="188">
        <v>0</v>
      </c>
      <c r="AL68" s="188">
        <v>0</v>
      </c>
      <c r="AM68" s="188">
        <v>0</v>
      </c>
      <c r="AN68" s="188">
        <v>0</v>
      </c>
      <c r="AO68" s="188">
        <v>0</v>
      </c>
      <c r="AP68" s="188">
        <v>0</v>
      </c>
      <c r="AQ68" s="188">
        <v>0</v>
      </c>
      <c r="AR68" s="188">
        <v>0</v>
      </c>
      <c r="AS68" s="188">
        <v>0</v>
      </c>
      <c r="AT68" s="188">
        <v>0</v>
      </c>
      <c r="AU68" s="188">
        <v>0</v>
      </c>
      <c r="AV68" s="188">
        <v>0</v>
      </c>
      <c r="AW68" s="188">
        <v>0</v>
      </c>
      <c r="AX68" s="188">
        <v>0</v>
      </c>
      <c r="AY68" s="188">
        <v>0</v>
      </c>
      <c r="AZ68" s="188">
        <v>0</v>
      </c>
      <c r="BA68" s="188">
        <v>0</v>
      </c>
      <c r="BB68" s="188">
        <v>0</v>
      </c>
      <c r="BC68" s="188">
        <v>0</v>
      </c>
      <c r="BD68" s="188">
        <v>0</v>
      </c>
      <c r="BE68" s="188">
        <v>12.68006566320801</v>
      </c>
      <c r="BF68" s="188">
        <v>23.760642960866576</v>
      </c>
      <c r="BG68" s="188">
        <v>26.516210426388401</v>
      </c>
      <c r="BH68" s="188">
        <v>28.558745502951666</v>
      </c>
      <c r="BI68" s="188">
        <v>29.587074810737498</v>
      </c>
      <c r="BJ68" s="188">
        <v>31.653126061360144</v>
      </c>
      <c r="BK68" s="188">
        <v>32.652858204372002</v>
      </c>
      <c r="BL68" s="188">
        <v>32.512918322720544</v>
      </c>
      <c r="BM68" s="188">
        <v>33.034605310640096</v>
      </c>
      <c r="BN68" s="188">
        <v>31.832276491360691</v>
      </c>
      <c r="BO68" s="188">
        <v>32.59240819694444</v>
      </c>
      <c r="BP68" s="188">
        <v>81.129575663247635</v>
      </c>
      <c r="BQ68" s="188">
        <v>247.80744232106656</v>
      </c>
      <c r="BR68" s="188">
        <v>275.68990859803029</v>
      </c>
      <c r="BS68" s="188">
        <v>221.92255048197444</v>
      </c>
      <c r="BT68" s="188">
        <v>246.88480497024085</v>
      </c>
      <c r="BU68" s="188">
        <v>218.07668996064749</v>
      </c>
      <c r="BV68" s="188">
        <v>197.18585696650692</v>
      </c>
      <c r="BW68" s="188">
        <v>167.51038536770648</v>
      </c>
      <c r="BX68" s="188">
        <v>206.68090838059769</v>
      </c>
      <c r="BY68" s="188">
        <v>170.23627986174355</v>
      </c>
      <c r="BZ68" s="188">
        <v>124.9784230731328</v>
      </c>
      <c r="CA68" s="188">
        <v>119.85524126270118</v>
      </c>
      <c r="CB68" s="188">
        <v>109.09072952271728</v>
      </c>
      <c r="CC68" s="188">
        <v>0</v>
      </c>
      <c r="CD68" s="188">
        <v>0</v>
      </c>
      <c r="CE68" s="188">
        <v>0</v>
      </c>
      <c r="CF68" s="188">
        <v>0</v>
      </c>
      <c r="CG68" s="188">
        <v>0</v>
      </c>
      <c r="CH68" s="189">
        <v>0</v>
      </c>
    </row>
    <row r="69" spans="2:86" x14ac:dyDescent="0.35">
      <c r="B69" s="72" t="s">
        <v>395</v>
      </c>
      <c r="AH69" s="188">
        <v>0</v>
      </c>
      <c r="AI69" s="188">
        <v>0</v>
      </c>
      <c r="AJ69" s="188">
        <v>0</v>
      </c>
      <c r="AK69" s="188">
        <v>0</v>
      </c>
      <c r="AL69" s="188">
        <v>0</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0</v>
      </c>
      <c r="BG69" s="188">
        <v>0</v>
      </c>
      <c r="BH69" s="188">
        <v>0</v>
      </c>
      <c r="BI69" s="188">
        <v>0</v>
      </c>
      <c r="BJ69" s="188">
        <v>75.712183725816416</v>
      </c>
      <c r="BK69" s="188">
        <v>74.293031655980954</v>
      </c>
      <c r="BL69" s="188">
        <v>76.811947856113264</v>
      </c>
      <c r="BM69" s="188">
        <v>72.075865264842463</v>
      </c>
      <c r="BN69" s="188">
        <v>66.460961427486481</v>
      </c>
      <c r="BO69" s="188">
        <v>67.926103142679281</v>
      </c>
      <c r="BP69" s="188">
        <v>63.022065394111486</v>
      </c>
      <c r="BQ69" s="188">
        <v>61.952601991312257</v>
      </c>
      <c r="BR69" s="188">
        <v>61.180508704887423</v>
      </c>
      <c r="BS69" s="188">
        <v>54.81146335034277</v>
      </c>
      <c r="BT69" s="188">
        <v>51.922961798736409</v>
      </c>
      <c r="BU69" s="188">
        <v>49.269327473166854</v>
      </c>
      <c r="BV69" s="188">
        <v>57.713428432279692</v>
      </c>
      <c r="BW69" s="188">
        <v>43.119368305436815</v>
      </c>
      <c r="BX69" s="188">
        <v>74.775771526736477</v>
      </c>
      <c r="BY69" s="188">
        <v>58.359410883957459</v>
      </c>
      <c r="BZ69" s="188">
        <v>51.237751191350583</v>
      </c>
      <c r="CA69" s="188">
        <v>54.690941620864365</v>
      </c>
      <c r="CB69" s="188">
        <v>50.495293720188009</v>
      </c>
      <c r="CC69" s="188">
        <v>47.57961954863918</v>
      </c>
      <c r="CD69" s="188">
        <v>47.878645231003894</v>
      </c>
      <c r="CE69" s="188">
        <v>48.412871670817566</v>
      </c>
      <c r="CF69" s="188">
        <v>49.132014878856147</v>
      </c>
      <c r="CG69" s="188">
        <v>49.920636935709034</v>
      </c>
      <c r="CH69" s="189">
        <v>50.693263619633392</v>
      </c>
    </row>
    <row r="70" spans="2:86" x14ac:dyDescent="0.35">
      <c r="B70" s="236" t="s">
        <v>565</v>
      </c>
      <c r="AH70" s="188">
        <v>0</v>
      </c>
      <c r="AI70" s="188">
        <v>0</v>
      </c>
      <c r="AJ70" s="188">
        <v>0</v>
      </c>
      <c r="AK70" s="188">
        <v>0</v>
      </c>
      <c r="AL70" s="188">
        <v>0</v>
      </c>
      <c r="AM70" s="188">
        <v>0</v>
      </c>
      <c r="AN70" s="188">
        <v>0</v>
      </c>
      <c r="AO70" s="188">
        <v>0</v>
      </c>
      <c r="AP70" s="188">
        <v>0</v>
      </c>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0</v>
      </c>
      <c r="BG70" s="188">
        <v>0</v>
      </c>
      <c r="BH70" s="188">
        <v>0</v>
      </c>
      <c r="BI70" s="188">
        <v>0</v>
      </c>
      <c r="BJ70" s="188">
        <v>37.326106576827492</v>
      </c>
      <c r="BK70" s="188">
        <v>35.660655194870856</v>
      </c>
      <c r="BL70" s="188">
        <v>36.255239388085457</v>
      </c>
      <c r="BM70" s="188">
        <v>33.515277348151749</v>
      </c>
      <c r="BN70" s="188">
        <v>30.306198410933838</v>
      </c>
      <c r="BO70" s="188">
        <v>31.110155239347112</v>
      </c>
      <c r="BP70" s="188">
        <v>26.595311596315049</v>
      </c>
      <c r="BQ70" s="188">
        <v>25.152756408472779</v>
      </c>
      <c r="BR70" s="188">
        <v>23.187412799152334</v>
      </c>
      <c r="BS70" s="188">
        <v>19.67000329105603</v>
      </c>
      <c r="BT70" s="188">
        <v>17.64090995692499</v>
      </c>
      <c r="BU70" s="188">
        <v>15.276018111295697</v>
      </c>
      <c r="BV70" s="188">
        <v>16.24543959650212</v>
      </c>
      <c r="BW70" s="188">
        <v>12.233128885772695</v>
      </c>
      <c r="BX70" s="188">
        <v>17.824473918707984</v>
      </c>
      <c r="BY70" s="188">
        <v>13.842559464950721</v>
      </c>
      <c r="BZ70" s="188">
        <v>11.812931690546149</v>
      </c>
      <c r="CA70" s="188">
        <v>12.81387321975669</v>
      </c>
      <c r="CB70" s="188">
        <v>9.2853764059233015</v>
      </c>
      <c r="CC70" s="188">
        <v>10.538033691938979</v>
      </c>
      <c r="CD70" s="188">
        <v>10.604262525742348</v>
      </c>
      <c r="CE70" s="188">
        <v>10.722584115433204</v>
      </c>
      <c r="CF70" s="188">
        <v>10.881861457865345</v>
      </c>
      <c r="CG70" s="188">
        <v>11.056527121108541</v>
      </c>
      <c r="CH70" s="189">
        <v>11.22765009568724</v>
      </c>
    </row>
    <row r="71" spans="2:86" x14ac:dyDescent="0.35">
      <c r="B71" s="236" t="s">
        <v>566</v>
      </c>
      <c r="AH71" s="188">
        <v>0</v>
      </c>
      <c r="AI71" s="188">
        <v>0</v>
      </c>
      <c r="AJ71" s="188">
        <v>0</v>
      </c>
      <c r="AK71" s="188">
        <v>0</v>
      </c>
      <c r="AL71" s="188">
        <v>0</v>
      </c>
      <c r="AM71" s="188">
        <v>0</v>
      </c>
      <c r="AN71" s="188">
        <v>0</v>
      </c>
      <c r="AO71" s="188">
        <v>0</v>
      </c>
      <c r="AP71" s="188">
        <v>0</v>
      </c>
      <c r="AQ71" s="188">
        <v>0</v>
      </c>
      <c r="AR71" s="188">
        <v>0</v>
      </c>
      <c r="AS71" s="188">
        <v>0</v>
      </c>
      <c r="AT71" s="188">
        <v>0</v>
      </c>
      <c r="AU71" s="188">
        <v>0</v>
      </c>
      <c r="AV71" s="188">
        <v>0</v>
      </c>
      <c r="AW71" s="188">
        <v>0</v>
      </c>
      <c r="AX71" s="188">
        <v>0</v>
      </c>
      <c r="AY71" s="188">
        <v>0</v>
      </c>
      <c r="AZ71" s="188">
        <v>0</v>
      </c>
      <c r="BA71" s="188">
        <v>0</v>
      </c>
      <c r="BB71" s="188">
        <v>0</v>
      </c>
      <c r="BC71" s="188">
        <v>0</v>
      </c>
      <c r="BD71" s="188">
        <v>0</v>
      </c>
      <c r="BE71" s="188">
        <v>0</v>
      </c>
      <c r="BF71" s="188">
        <v>0</v>
      </c>
      <c r="BG71" s="188">
        <v>0</v>
      </c>
      <c r="BH71" s="188">
        <v>0</v>
      </c>
      <c r="BI71" s="188">
        <v>0</v>
      </c>
      <c r="BJ71" s="188">
        <v>38.386077148988917</v>
      </c>
      <c r="BK71" s="188">
        <v>38.632376461110098</v>
      </c>
      <c r="BL71" s="188">
        <v>40.556708468027807</v>
      </c>
      <c r="BM71" s="188">
        <v>38.560587916690721</v>
      </c>
      <c r="BN71" s="188">
        <v>36.15476301655265</v>
      </c>
      <c r="BO71" s="188">
        <v>36.815947903332166</v>
      </c>
      <c r="BP71" s="188">
        <v>36.426753797796444</v>
      </c>
      <c r="BQ71" s="188">
        <v>36.799845582839481</v>
      </c>
      <c r="BR71" s="188">
        <v>37.993095905735089</v>
      </c>
      <c r="BS71" s="188">
        <v>35.141460059286743</v>
      </c>
      <c r="BT71" s="188">
        <v>34.282051841811423</v>
      </c>
      <c r="BU71" s="188">
        <v>33.993309361871155</v>
      </c>
      <c r="BV71" s="188">
        <v>41.467988835777568</v>
      </c>
      <c r="BW71" s="188">
        <v>30.886239419664122</v>
      </c>
      <c r="BX71" s="188">
        <v>56.95129760802849</v>
      </c>
      <c r="BY71" s="188">
        <v>44.516851419006741</v>
      </c>
      <c r="BZ71" s="188">
        <v>39.424819500804432</v>
      </c>
      <c r="CA71" s="188">
        <v>41.877068401107671</v>
      </c>
      <c r="CB71" s="188">
        <v>41.209917314264707</v>
      </c>
      <c r="CC71" s="188">
        <v>37.041585856700202</v>
      </c>
      <c r="CD71" s="188">
        <v>37.274382705261544</v>
      </c>
      <c r="CE71" s="188">
        <v>37.690287555384366</v>
      </c>
      <c r="CF71" s="188">
        <v>38.250153420990799</v>
      </c>
      <c r="CG71" s="188">
        <v>38.864109814600496</v>
      </c>
      <c r="CH71" s="189">
        <v>39.465613523946146</v>
      </c>
    </row>
    <row r="72" spans="2:86" x14ac:dyDescent="0.35">
      <c r="B72" s="72" t="s">
        <v>403</v>
      </c>
      <c r="AH72" s="188">
        <v>0</v>
      </c>
      <c r="AI72" s="188">
        <v>0</v>
      </c>
      <c r="AJ72" s="188">
        <v>0</v>
      </c>
      <c r="AK72" s="188">
        <v>0</v>
      </c>
      <c r="AL72" s="188">
        <v>0</v>
      </c>
      <c r="AM72" s="188">
        <v>0</v>
      </c>
      <c r="AN72" s="188">
        <v>0</v>
      </c>
      <c r="AO72" s="188">
        <v>0</v>
      </c>
      <c r="AP72" s="188">
        <v>0</v>
      </c>
      <c r="AQ72" s="188">
        <v>0</v>
      </c>
      <c r="AR72" s="188">
        <v>3.5551566147526725</v>
      </c>
      <c r="AS72" s="188">
        <v>27.683573946069654</v>
      </c>
      <c r="AT72" s="188">
        <v>58.114757047961533</v>
      </c>
      <c r="AU72" s="188">
        <v>103.04863314500965</v>
      </c>
      <c r="AV72" s="188">
        <v>188.93113494874339</v>
      </c>
      <c r="AW72" s="188">
        <v>239.75993820356857</v>
      </c>
      <c r="AX72" s="188">
        <v>211.74708865786263</v>
      </c>
      <c r="AY72" s="188">
        <v>211.75407231053458</v>
      </c>
      <c r="AZ72" s="188">
        <v>214.41607716115445</v>
      </c>
      <c r="BA72" s="188">
        <v>210.09752312912244</v>
      </c>
      <c r="BB72" s="188">
        <v>215.98158711819093</v>
      </c>
      <c r="BC72" s="188">
        <v>238.53409005310428</v>
      </c>
      <c r="BD72" s="188">
        <v>249.77065184566695</v>
      </c>
      <c r="BE72" s="188">
        <v>275.16704501729936</v>
      </c>
      <c r="BF72" s="188">
        <v>305.15997829789552</v>
      </c>
      <c r="BG72" s="188">
        <v>334.54942061241104</v>
      </c>
      <c r="BH72" s="188">
        <v>359.80152871750983</v>
      </c>
      <c r="BI72" s="188">
        <v>386.46651660925704</v>
      </c>
      <c r="BJ72" s="188">
        <v>420.97359439620692</v>
      </c>
      <c r="BK72" s="188">
        <v>471.68647231411916</v>
      </c>
      <c r="BL72" s="188">
        <v>498.82866138952465</v>
      </c>
      <c r="BM72" s="188">
        <v>516.91675199928022</v>
      </c>
      <c r="BN72" s="188">
        <v>521.28686834550388</v>
      </c>
      <c r="BO72" s="188">
        <v>475.58309470736498</v>
      </c>
      <c r="BP72" s="188">
        <v>435.98316645101261</v>
      </c>
      <c r="BQ72" s="188">
        <v>401.19785203018108</v>
      </c>
      <c r="BR72" s="188">
        <v>376.26601593825018</v>
      </c>
      <c r="BS72" s="188">
        <v>0</v>
      </c>
      <c r="BT72" s="188">
        <v>0</v>
      </c>
      <c r="BU72" s="188">
        <v>0</v>
      </c>
      <c r="BV72" s="188">
        <v>0</v>
      </c>
      <c r="BW72" s="188">
        <v>0</v>
      </c>
      <c r="BX72" s="188">
        <v>0</v>
      </c>
      <c r="BY72" s="188">
        <v>0</v>
      </c>
      <c r="BZ72" s="188">
        <v>0</v>
      </c>
      <c r="CA72" s="188">
        <v>0</v>
      </c>
      <c r="CB72" s="188">
        <v>0</v>
      </c>
      <c r="CC72" s="188">
        <v>0</v>
      </c>
      <c r="CD72" s="188">
        <v>0</v>
      </c>
      <c r="CE72" s="188">
        <v>0</v>
      </c>
      <c r="CF72" s="188">
        <v>0</v>
      </c>
      <c r="CG72" s="188">
        <v>0</v>
      </c>
      <c r="CH72" s="189">
        <v>0</v>
      </c>
    </row>
    <row r="73" spans="2:86" x14ac:dyDescent="0.35">
      <c r="B73" s="72" t="s">
        <v>35</v>
      </c>
      <c r="AH73" s="188">
        <v>0</v>
      </c>
      <c r="AI73" s="188">
        <v>0</v>
      </c>
      <c r="AJ73" s="188">
        <v>0</v>
      </c>
      <c r="AK73" s="188">
        <v>0</v>
      </c>
      <c r="AL73" s="188">
        <v>0</v>
      </c>
      <c r="AM73" s="188">
        <v>0</v>
      </c>
      <c r="AN73" s="188">
        <v>0</v>
      </c>
      <c r="AO73" s="188">
        <v>0</v>
      </c>
      <c r="AP73" s="188">
        <v>0</v>
      </c>
      <c r="AQ73" s="188">
        <v>0</v>
      </c>
      <c r="AR73" s="188">
        <v>329.02625924769831</v>
      </c>
      <c r="AS73" s="188">
        <v>239.91914798103417</v>
      </c>
      <c r="AT73" s="188">
        <v>234.20125705530634</v>
      </c>
      <c r="AU73" s="188">
        <v>284.37830638806281</v>
      </c>
      <c r="AV73" s="188">
        <v>278.45059233930294</v>
      </c>
      <c r="AW73" s="188">
        <v>296.82732486311318</v>
      </c>
      <c r="AX73" s="188">
        <v>281.01900348099684</v>
      </c>
      <c r="AY73" s="188">
        <v>278.73467120963716</v>
      </c>
      <c r="AZ73" s="188">
        <v>263.57910067504207</v>
      </c>
      <c r="BA73" s="188">
        <v>251.23122152482424</v>
      </c>
      <c r="BB73" s="188">
        <v>274.72532523196736</v>
      </c>
      <c r="BC73" s="188">
        <v>246.44873436288404</v>
      </c>
      <c r="BD73" s="188">
        <v>238.19321713116085</v>
      </c>
      <c r="BE73" s="188">
        <v>251.60328716024063</v>
      </c>
      <c r="BF73" s="188">
        <v>245.683683824452</v>
      </c>
      <c r="BG73" s="188">
        <v>274.01483846289619</v>
      </c>
      <c r="BH73" s="188">
        <v>276.29541072091394</v>
      </c>
      <c r="BI73" s="188">
        <v>318.92421370709792</v>
      </c>
      <c r="BJ73" s="188">
        <v>442.33785695946551</v>
      </c>
      <c r="BK73" s="188">
        <v>373.47936100702742</v>
      </c>
      <c r="BL73" s="188">
        <v>333.955980651826</v>
      </c>
      <c r="BM73" s="188">
        <v>409.17196386194564</v>
      </c>
      <c r="BN73" s="188">
        <v>407.22125748341767</v>
      </c>
      <c r="BO73" s="188">
        <v>184.82172908514809</v>
      </c>
      <c r="BP73" s="188">
        <v>138.93220482674482</v>
      </c>
      <c r="BQ73" s="188">
        <v>12.338821816587577</v>
      </c>
      <c r="BR73" s="188">
        <v>0</v>
      </c>
      <c r="BS73" s="188">
        <v>0</v>
      </c>
      <c r="BT73" s="188">
        <v>0</v>
      </c>
      <c r="BU73" s="188">
        <v>0</v>
      </c>
      <c r="BV73" s="188">
        <v>0</v>
      </c>
      <c r="BW73" s="188">
        <v>0</v>
      </c>
      <c r="BX73" s="188">
        <v>0</v>
      </c>
      <c r="BY73" s="188">
        <v>0</v>
      </c>
      <c r="BZ73" s="188">
        <v>0</v>
      </c>
      <c r="CA73" s="188">
        <v>0</v>
      </c>
      <c r="CB73" s="188">
        <v>0</v>
      </c>
      <c r="CC73" s="188">
        <v>0</v>
      </c>
      <c r="CD73" s="188">
        <v>0</v>
      </c>
      <c r="CE73" s="188">
        <v>0</v>
      </c>
      <c r="CF73" s="188">
        <v>0</v>
      </c>
      <c r="CG73" s="188">
        <v>0</v>
      </c>
      <c r="CH73" s="189">
        <v>0</v>
      </c>
    </row>
    <row r="74" spans="2:86" x14ac:dyDescent="0.35">
      <c r="B74" s="236" t="s">
        <v>565</v>
      </c>
      <c r="AH74" s="188">
        <v>0</v>
      </c>
      <c r="AI74" s="188">
        <v>0</v>
      </c>
      <c r="AJ74" s="188">
        <v>0</v>
      </c>
      <c r="AK74" s="188">
        <v>0</v>
      </c>
      <c r="AL74" s="188">
        <v>0</v>
      </c>
      <c r="AM74" s="188">
        <v>0</v>
      </c>
      <c r="AN74" s="188">
        <v>0</v>
      </c>
      <c r="AO74" s="188">
        <v>0</v>
      </c>
      <c r="AP74" s="188">
        <v>0</v>
      </c>
      <c r="AQ74" s="188">
        <v>0</v>
      </c>
      <c r="AR74" s="188">
        <v>0</v>
      </c>
      <c r="AS74" s="188">
        <v>0</v>
      </c>
      <c r="AT74" s="188">
        <v>0</v>
      </c>
      <c r="AU74" s="188">
        <v>0</v>
      </c>
      <c r="AV74" s="188">
        <v>0</v>
      </c>
      <c r="AW74" s="188">
        <v>0</v>
      </c>
      <c r="AX74" s="188">
        <v>0</v>
      </c>
      <c r="AY74" s="188">
        <v>0</v>
      </c>
      <c r="AZ74" s="188">
        <v>0</v>
      </c>
      <c r="BA74" s="188">
        <v>0</v>
      </c>
      <c r="BB74" s="188">
        <v>0</v>
      </c>
      <c r="BC74" s="188">
        <v>0</v>
      </c>
      <c r="BD74" s="188">
        <v>0</v>
      </c>
      <c r="BE74" s="188">
        <v>0</v>
      </c>
      <c r="BF74" s="188">
        <v>0</v>
      </c>
      <c r="BG74" s="188">
        <v>0</v>
      </c>
      <c r="BH74" s="188">
        <v>0</v>
      </c>
      <c r="BI74" s="188">
        <v>0</v>
      </c>
      <c r="BJ74" s="188">
        <v>32.38908874752407</v>
      </c>
      <c r="BK74" s="188">
        <v>27.908527080406415</v>
      </c>
      <c r="BL74" s="188">
        <v>22.784381833219602</v>
      </c>
      <c r="BM74" s="188">
        <v>23.254150970379154</v>
      </c>
      <c r="BN74" s="188">
        <v>23.028711616219155</v>
      </c>
      <c r="BO74" s="188">
        <v>14.398192535909898</v>
      </c>
      <c r="BP74" s="188">
        <v>11.535623612776286</v>
      </c>
      <c r="BQ74" s="188">
        <v>0.78968459626160492</v>
      </c>
      <c r="BR74" s="188">
        <v>0</v>
      </c>
      <c r="BS74" s="188">
        <v>0</v>
      </c>
      <c r="BT74" s="188">
        <v>0</v>
      </c>
      <c r="BU74" s="188">
        <v>0</v>
      </c>
      <c r="BV74" s="188">
        <v>0</v>
      </c>
      <c r="BW74" s="188">
        <v>0</v>
      </c>
      <c r="BX74" s="188">
        <v>0</v>
      </c>
      <c r="BY74" s="188">
        <v>0</v>
      </c>
      <c r="BZ74" s="188">
        <v>0</v>
      </c>
      <c r="CA74" s="188">
        <v>0</v>
      </c>
      <c r="CB74" s="188">
        <v>0</v>
      </c>
      <c r="CC74" s="188">
        <v>0</v>
      </c>
      <c r="CD74" s="188">
        <v>0</v>
      </c>
      <c r="CE74" s="188">
        <v>0</v>
      </c>
      <c r="CF74" s="188">
        <v>0</v>
      </c>
      <c r="CG74" s="188">
        <v>0</v>
      </c>
      <c r="CH74" s="189">
        <v>0</v>
      </c>
    </row>
    <row r="75" spans="2:86" x14ac:dyDescent="0.35">
      <c r="B75" s="236" t="s">
        <v>566</v>
      </c>
      <c r="AH75" s="188">
        <v>0</v>
      </c>
      <c r="AI75" s="188">
        <v>0</v>
      </c>
      <c r="AJ75" s="188">
        <v>0</v>
      </c>
      <c r="AK75" s="188">
        <v>0</v>
      </c>
      <c r="AL75" s="188">
        <v>0</v>
      </c>
      <c r="AM75" s="188">
        <v>0</v>
      </c>
      <c r="AN75" s="188">
        <v>0</v>
      </c>
      <c r="AO75" s="188">
        <v>0</v>
      </c>
      <c r="AP75" s="188">
        <v>0</v>
      </c>
      <c r="AQ75" s="188">
        <v>0</v>
      </c>
      <c r="AR75" s="188">
        <v>0</v>
      </c>
      <c r="AS75" s="188">
        <v>0</v>
      </c>
      <c r="AT75" s="188">
        <v>0</v>
      </c>
      <c r="AU75" s="188">
        <v>0</v>
      </c>
      <c r="AV75" s="188">
        <v>0</v>
      </c>
      <c r="AW75" s="188">
        <v>0</v>
      </c>
      <c r="AX75" s="188">
        <v>0</v>
      </c>
      <c r="AY75" s="188">
        <v>0</v>
      </c>
      <c r="AZ75" s="188">
        <v>0</v>
      </c>
      <c r="BA75" s="188">
        <v>0</v>
      </c>
      <c r="BB75" s="188">
        <v>0</v>
      </c>
      <c r="BC75" s="188">
        <v>0</v>
      </c>
      <c r="BD75" s="188">
        <v>0</v>
      </c>
      <c r="BE75" s="188">
        <v>0</v>
      </c>
      <c r="BF75" s="188">
        <v>0</v>
      </c>
      <c r="BG75" s="188">
        <v>0</v>
      </c>
      <c r="BH75" s="188">
        <v>0</v>
      </c>
      <c r="BI75" s="188">
        <v>0</v>
      </c>
      <c r="BJ75" s="188">
        <v>409.94876821194146</v>
      </c>
      <c r="BK75" s="188">
        <v>345.57083392662105</v>
      </c>
      <c r="BL75" s="188">
        <v>311.17159881860636</v>
      </c>
      <c r="BM75" s="188">
        <v>385.91781289156648</v>
      </c>
      <c r="BN75" s="188">
        <v>384.19254586719865</v>
      </c>
      <c r="BO75" s="188">
        <v>170.42353654923818</v>
      </c>
      <c r="BP75" s="188">
        <v>127.39658121396853</v>
      </c>
      <c r="BQ75" s="188">
        <v>11.549137220325971</v>
      </c>
      <c r="BR75" s="188">
        <v>0</v>
      </c>
      <c r="BS75" s="188">
        <v>0</v>
      </c>
      <c r="BT75" s="188">
        <v>0</v>
      </c>
      <c r="BU75" s="188">
        <v>0</v>
      </c>
      <c r="BV75" s="188">
        <v>0</v>
      </c>
      <c r="BW75" s="188">
        <v>0</v>
      </c>
      <c r="BX75" s="188">
        <v>0</v>
      </c>
      <c r="BY75" s="188">
        <v>0</v>
      </c>
      <c r="BZ75" s="188">
        <v>0</v>
      </c>
      <c r="CA75" s="188">
        <v>0</v>
      </c>
      <c r="CB75" s="188">
        <v>0</v>
      </c>
      <c r="CC75" s="188">
        <v>0</v>
      </c>
      <c r="CD75" s="188">
        <v>0</v>
      </c>
      <c r="CE75" s="188">
        <v>0</v>
      </c>
      <c r="CF75" s="188">
        <v>0</v>
      </c>
      <c r="CG75" s="188">
        <v>0</v>
      </c>
      <c r="CH75" s="189">
        <v>0</v>
      </c>
    </row>
    <row r="76" spans="2:86" x14ac:dyDescent="0.35">
      <c r="B76" s="72" t="s">
        <v>429</v>
      </c>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v>0</v>
      </c>
      <c r="BT76" s="188">
        <v>0</v>
      </c>
      <c r="BU76" s="188">
        <v>0</v>
      </c>
      <c r="BV76" s="188">
        <v>8.2355578954622093</v>
      </c>
      <c r="BW76" s="188">
        <v>9.2113133336416784</v>
      </c>
      <c r="BX76" s="188">
        <v>7.669599653523548</v>
      </c>
      <c r="BY76" s="188">
        <v>4.7866615183242107</v>
      </c>
      <c r="BZ76" s="188">
        <v>4.1684190326398074</v>
      </c>
      <c r="CA76" s="188">
        <v>7.1409693236807934</v>
      </c>
      <c r="CB76" s="188">
        <v>10.450535094043666</v>
      </c>
      <c r="CC76" s="188">
        <v>14.944046398620575</v>
      </c>
      <c r="CD76" s="188">
        <v>0.89919169342091276</v>
      </c>
      <c r="CE76" s="188">
        <v>1.1927124675392378</v>
      </c>
      <c r="CF76" s="188">
        <v>1.4843856341860198</v>
      </c>
      <c r="CG76" s="188">
        <v>1.7641029590667794</v>
      </c>
      <c r="CH76" s="189">
        <v>2.0313496622329787</v>
      </c>
    </row>
    <row r="77" spans="2:86" x14ac:dyDescent="0.35">
      <c r="B77" s="72" t="s">
        <v>430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0</v>
      </c>
      <c r="AX77" s="188">
        <v>0</v>
      </c>
      <c r="AY77" s="188">
        <v>0</v>
      </c>
      <c r="AZ77" s="188">
        <v>0</v>
      </c>
      <c r="BA77" s="188">
        <v>0</v>
      </c>
      <c r="BB77" s="188">
        <v>0</v>
      </c>
      <c r="BC77" s="188">
        <v>0</v>
      </c>
      <c r="BD77" s="188">
        <v>0</v>
      </c>
      <c r="BE77" s="188">
        <v>0</v>
      </c>
      <c r="BF77" s="188">
        <v>0</v>
      </c>
      <c r="BG77" s="188">
        <v>0</v>
      </c>
      <c r="BH77" s="188">
        <v>0</v>
      </c>
      <c r="BI77" s="188">
        <v>0</v>
      </c>
      <c r="BJ77" s="188">
        <v>194.98833782519696</v>
      </c>
      <c r="BK77" s="188">
        <v>195.96042990491077</v>
      </c>
      <c r="BL77" s="188">
        <v>204.60723319189418</v>
      </c>
      <c r="BM77" s="188">
        <v>210.36435652895949</v>
      </c>
      <c r="BN77" s="188">
        <v>195.05074269406884</v>
      </c>
      <c r="BO77" s="188">
        <v>67.169703723340476</v>
      </c>
      <c r="BP77" s="188">
        <v>55.983602349595508</v>
      </c>
      <c r="BQ77" s="188">
        <v>52.143920000715141</v>
      </c>
      <c r="BR77" s="188">
        <v>46.894205381588336</v>
      </c>
      <c r="BS77" s="188">
        <v>41.42845257096085</v>
      </c>
      <c r="BT77" s="188">
        <v>37.612082356506946</v>
      </c>
      <c r="BU77" s="188">
        <v>34.113222519805802</v>
      </c>
      <c r="BV77" s="188">
        <v>32.333426772301273</v>
      </c>
      <c r="BW77" s="188">
        <v>32.88251462600374</v>
      </c>
      <c r="BX77" s="188">
        <v>33.644284476384954</v>
      </c>
      <c r="BY77" s="188">
        <v>30.856458588361761</v>
      </c>
      <c r="BZ77" s="188">
        <v>28.491722669726961</v>
      </c>
      <c r="CA77" s="188">
        <v>25.27234774332392</v>
      </c>
      <c r="CB77" s="188">
        <v>25.760492081911242</v>
      </c>
      <c r="CC77" s="188">
        <v>24.340675884614875</v>
      </c>
      <c r="CD77" s="188">
        <v>23.723490012438987</v>
      </c>
      <c r="CE77" s="188">
        <v>23.196688901871209</v>
      </c>
      <c r="CF77" s="188">
        <v>22.755478885629756</v>
      </c>
      <c r="CG77" s="188">
        <v>22.350673793400535</v>
      </c>
      <c r="CH77" s="189">
        <v>21.938242458617751</v>
      </c>
    </row>
    <row r="78" spans="2:86" x14ac:dyDescent="0.35">
      <c r="B78" s="236" t="s">
        <v>565</v>
      </c>
      <c r="AH78" s="188">
        <v>0</v>
      </c>
      <c r="AI78" s="188">
        <v>0</v>
      </c>
      <c r="AJ78" s="188">
        <v>0</v>
      </c>
      <c r="AK78" s="188">
        <v>0</v>
      </c>
      <c r="AL78" s="188">
        <v>0</v>
      </c>
      <c r="AM78" s="188">
        <v>0</v>
      </c>
      <c r="AN78" s="188">
        <v>0</v>
      </c>
      <c r="AO78" s="188">
        <v>0</v>
      </c>
      <c r="AP78" s="188">
        <v>0</v>
      </c>
      <c r="AQ78" s="188">
        <v>0</v>
      </c>
      <c r="AR78" s="188">
        <v>0</v>
      </c>
      <c r="AS78" s="188">
        <v>0</v>
      </c>
      <c r="AT78" s="188">
        <v>0</v>
      </c>
      <c r="AU78" s="188">
        <v>0</v>
      </c>
      <c r="AV78" s="188">
        <v>0</v>
      </c>
      <c r="AW78" s="188">
        <v>0</v>
      </c>
      <c r="AX78" s="188">
        <v>0</v>
      </c>
      <c r="AY78" s="188">
        <v>0</v>
      </c>
      <c r="AZ78" s="188">
        <v>0</v>
      </c>
      <c r="BA78" s="188">
        <v>0</v>
      </c>
      <c r="BB78" s="188">
        <v>0</v>
      </c>
      <c r="BC78" s="188">
        <v>0</v>
      </c>
      <c r="BD78" s="188">
        <v>0</v>
      </c>
      <c r="BE78" s="188">
        <v>0</v>
      </c>
      <c r="BF78" s="188">
        <v>0</v>
      </c>
      <c r="BG78" s="188">
        <v>0</v>
      </c>
      <c r="BH78" s="188">
        <v>0</v>
      </c>
      <c r="BI78" s="188">
        <v>0</v>
      </c>
      <c r="BJ78" s="188">
        <v>0.38997667565039396</v>
      </c>
      <c r="BK78" s="188">
        <v>0</v>
      </c>
      <c r="BL78" s="188">
        <v>0</v>
      </c>
      <c r="BM78" s="188">
        <v>0</v>
      </c>
      <c r="BN78" s="188">
        <v>0</v>
      </c>
      <c r="BO78" s="188">
        <v>0</v>
      </c>
      <c r="BP78" s="188">
        <v>0</v>
      </c>
      <c r="BQ78" s="188">
        <v>0</v>
      </c>
      <c r="BR78" s="188">
        <v>0</v>
      </c>
      <c r="BS78" s="188">
        <v>6.878603402230293E-3</v>
      </c>
      <c r="BT78" s="188">
        <v>1.011512541859627E-2</v>
      </c>
      <c r="BU78" s="188">
        <v>4.6613679557774819E-3</v>
      </c>
      <c r="BV78" s="188">
        <v>5.2085581365731654E-3</v>
      </c>
      <c r="BW78" s="188">
        <v>5.3602599439248914E-3</v>
      </c>
      <c r="BX78" s="188">
        <v>2.6698105006348078E-3</v>
      </c>
      <c r="BY78" s="188">
        <v>2.4093761403284385E-3</v>
      </c>
      <c r="BZ78" s="188">
        <v>2.2357408666779373E-3</v>
      </c>
      <c r="CA78" s="188">
        <v>2.6471507010918526E-3</v>
      </c>
      <c r="CB78" s="188">
        <v>4.112015496688581E-3</v>
      </c>
      <c r="CC78" s="188">
        <v>2.561387770199861E-3</v>
      </c>
      <c r="CD78" s="188">
        <v>2.6574485547993126E-3</v>
      </c>
      <c r="CE78" s="188">
        <v>2.7929868385387011E-3</v>
      </c>
      <c r="CF78" s="188">
        <v>2.8289485804497104E-3</v>
      </c>
      <c r="CG78" s="188">
        <v>2.5813483793147214E-3</v>
      </c>
      <c r="CH78" s="189">
        <v>2.5337154100601431E-3</v>
      </c>
    </row>
    <row r="79" spans="2:86" x14ac:dyDescent="0.35">
      <c r="B79" s="236" t="s">
        <v>566</v>
      </c>
      <c r="AH79" s="188">
        <v>0</v>
      </c>
      <c r="AI79" s="188">
        <v>0</v>
      </c>
      <c r="AJ79" s="188">
        <v>0</v>
      </c>
      <c r="AK79" s="188">
        <v>0</v>
      </c>
      <c r="AL79" s="188">
        <v>0</v>
      </c>
      <c r="AM79" s="188">
        <v>0</v>
      </c>
      <c r="AN79" s="188">
        <v>0</v>
      </c>
      <c r="AO79" s="188">
        <v>0</v>
      </c>
      <c r="AP79" s="188">
        <v>0</v>
      </c>
      <c r="AQ79" s="188">
        <v>0</v>
      </c>
      <c r="AR79" s="188">
        <v>0</v>
      </c>
      <c r="AS79" s="188">
        <v>0</v>
      </c>
      <c r="AT79" s="188">
        <v>0</v>
      </c>
      <c r="AU79" s="188">
        <v>0</v>
      </c>
      <c r="AV79" s="188">
        <v>0</v>
      </c>
      <c r="AW79" s="188">
        <v>0</v>
      </c>
      <c r="AX79" s="188">
        <v>0</v>
      </c>
      <c r="AY79" s="188">
        <v>0</v>
      </c>
      <c r="AZ79" s="188">
        <v>0</v>
      </c>
      <c r="BA79" s="188">
        <v>0</v>
      </c>
      <c r="BB79" s="188">
        <v>0</v>
      </c>
      <c r="BC79" s="188">
        <v>0</v>
      </c>
      <c r="BD79" s="188">
        <v>0</v>
      </c>
      <c r="BE79" s="188">
        <v>0</v>
      </c>
      <c r="BF79" s="188">
        <v>0</v>
      </c>
      <c r="BG79" s="188">
        <v>0</v>
      </c>
      <c r="BH79" s="188">
        <v>0</v>
      </c>
      <c r="BI79" s="188">
        <v>0</v>
      </c>
      <c r="BJ79" s="188">
        <v>194.59836114954655</v>
      </c>
      <c r="BK79" s="188">
        <v>195.96042990491077</v>
      </c>
      <c r="BL79" s="188">
        <v>204.60723319189418</v>
      </c>
      <c r="BM79" s="188">
        <v>210.36435652895949</v>
      </c>
      <c r="BN79" s="188">
        <v>195.05074269406884</v>
      </c>
      <c r="BO79" s="188">
        <v>67.169703723340476</v>
      </c>
      <c r="BP79" s="188">
        <v>55.983602349595508</v>
      </c>
      <c r="BQ79" s="188">
        <v>52.143920000715141</v>
      </c>
      <c r="BR79" s="188">
        <v>46.894205381588336</v>
      </c>
      <c r="BS79" s="188">
        <v>41.421573967558622</v>
      </c>
      <c r="BT79" s="188">
        <v>37.601967231088352</v>
      </c>
      <c r="BU79" s="188">
        <v>34.108561151850026</v>
      </c>
      <c r="BV79" s="188">
        <v>32.3282182141647</v>
      </c>
      <c r="BW79" s="188">
        <v>32.877154366059813</v>
      </c>
      <c r="BX79" s="188">
        <v>33.641614665884319</v>
      </c>
      <c r="BY79" s="188">
        <v>30.85404921222143</v>
      </c>
      <c r="BZ79" s="188">
        <v>28.489486928860281</v>
      </c>
      <c r="CA79" s="188">
        <v>25.269700592622826</v>
      </c>
      <c r="CB79" s="188">
        <v>25.756380066414554</v>
      </c>
      <c r="CC79" s="188">
        <v>24.338114496844675</v>
      </c>
      <c r="CD79" s="188">
        <v>23.720832563884187</v>
      </c>
      <c r="CE79" s="188">
        <v>23.19389591503267</v>
      </c>
      <c r="CF79" s="188">
        <v>22.752649937049309</v>
      </c>
      <c r="CG79" s="188">
        <v>22.348092445021219</v>
      </c>
      <c r="CH79" s="189">
        <v>21.935708743207687</v>
      </c>
    </row>
    <row r="80" spans="2:86" ht="25.5" customHeight="1" x14ac:dyDescent="0.35">
      <c r="B80" s="72" t="s">
        <v>432</v>
      </c>
      <c r="AH80" s="188"/>
      <c r="AI80" s="188"/>
      <c r="AJ80" s="188"/>
      <c r="AK80" s="188"/>
      <c r="AL80" s="188"/>
      <c r="AM80" s="188"/>
      <c r="AN80" s="188"/>
      <c r="AO80" s="188"/>
      <c r="AP80" s="188"/>
      <c r="AQ80" s="188"/>
      <c r="AR80" s="188"/>
      <c r="AS80" s="188"/>
      <c r="AT80" s="188"/>
      <c r="AU80" s="188"/>
      <c r="AV80" s="188"/>
      <c r="AW80" s="188"/>
      <c r="AX80" s="188"/>
      <c r="AY80" s="188"/>
      <c r="AZ80" s="188"/>
      <c r="BA80" s="188"/>
      <c r="BB80" s="188"/>
      <c r="BC80" s="188"/>
      <c r="BD80" s="188"/>
      <c r="BE80" s="188"/>
      <c r="BF80" s="188"/>
      <c r="BG80" s="188"/>
      <c r="BH80" s="188"/>
      <c r="BI80" s="188"/>
      <c r="BJ80" s="188"/>
      <c r="BK80" s="188"/>
      <c r="BL80" s="188"/>
      <c r="BM80" s="188"/>
      <c r="BN80" s="188"/>
      <c r="BO80" s="188"/>
      <c r="BP80" s="188"/>
      <c r="BQ80" s="188">
        <v>8.2288824354785213</v>
      </c>
      <c r="BR80" s="188">
        <v>77.783442334665779</v>
      </c>
      <c r="BS80" s="188">
        <v>675.31761479286411</v>
      </c>
      <c r="BT80" s="188">
        <v>2138.6919101542812</v>
      </c>
      <c r="BU80" s="188">
        <v>4425.0267961789887</v>
      </c>
      <c r="BV80" s="188">
        <v>10592.728951203739</v>
      </c>
      <c r="BW80" s="188">
        <v>23314.15350183193</v>
      </c>
      <c r="BX80" s="188">
        <v>46094.734542188067</v>
      </c>
      <c r="BY80" s="188">
        <v>48823.470249416379</v>
      </c>
      <c r="BZ80" s="188">
        <v>47129.106968327935</v>
      </c>
      <c r="CA80" s="188">
        <v>55636.85236863076</v>
      </c>
      <c r="CB80" s="188">
        <v>68708.225033528521</v>
      </c>
      <c r="CC80" s="188">
        <v>79525.134122031101</v>
      </c>
      <c r="CD80" s="188">
        <v>85719.047672605142</v>
      </c>
      <c r="CE80" s="188">
        <v>84929.830200132812</v>
      </c>
      <c r="CF80" s="188">
        <v>84728.228797855627</v>
      </c>
      <c r="CG80" s="188">
        <v>85830.536340348801</v>
      </c>
      <c r="CH80" s="189">
        <v>86771.409494754756</v>
      </c>
    </row>
    <row r="81" spans="1:86" x14ac:dyDescent="0.35">
      <c r="B81" s="72" t="s">
        <v>28</v>
      </c>
      <c r="AH81" s="188">
        <v>4566.7480399821088</v>
      </c>
      <c r="AI81" s="188">
        <v>4297.5609960761685</v>
      </c>
      <c r="AJ81" s="188">
        <v>4660.0569255266664</v>
      </c>
      <c r="AK81" s="188">
        <v>6816.4050781029018</v>
      </c>
      <c r="AL81" s="188">
        <v>8160.015070661233</v>
      </c>
      <c r="AM81" s="188">
        <v>9209.651717476474</v>
      </c>
      <c r="AN81" s="188">
        <v>9797.1567951696852</v>
      </c>
      <c r="AO81" s="188">
        <v>10419.330339297612</v>
      </c>
      <c r="AP81" s="188">
        <v>10762.66880284039</v>
      </c>
      <c r="AQ81" s="188">
        <v>10530.960278673136</v>
      </c>
      <c r="AR81" s="188">
        <v>10382.309287877822</v>
      </c>
      <c r="AS81" s="188">
        <v>10918.996460625833</v>
      </c>
      <c r="AT81" s="188">
        <v>12127.390928104081</v>
      </c>
      <c r="AU81" s="188">
        <v>14275.607783110718</v>
      </c>
      <c r="AV81" s="188">
        <v>17070.681158077496</v>
      </c>
      <c r="AW81" s="188">
        <v>19583.054372690352</v>
      </c>
      <c r="AX81" s="188">
        <v>21116.054130107113</v>
      </c>
      <c r="AY81" s="188">
        <v>22031.08366076594</v>
      </c>
      <c r="AZ81" s="188">
        <v>22300.044047661788</v>
      </c>
      <c r="BA81" s="188">
        <v>21844.927881889893</v>
      </c>
      <c r="BB81" s="188">
        <v>21327.163479997653</v>
      </c>
      <c r="BC81" s="188">
        <v>21065.298608481091</v>
      </c>
      <c r="BD81" s="188">
        <v>21064.645161365144</v>
      </c>
      <c r="BE81" s="188">
        <v>21439.366094540263</v>
      </c>
      <c r="BF81" s="188">
        <v>22906.295839480485</v>
      </c>
      <c r="BG81" s="188">
        <v>21846.756277038879</v>
      </c>
      <c r="BH81" s="188">
        <v>22606.374053023192</v>
      </c>
      <c r="BI81" s="188">
        <v>23290.663222024923</v>
      </c>
      <c r="BJ81" s="188">
        <v>24092.162301619999</v>
      </c>
      <c r="BK81" s="188">
        <v>25049.040048220384</v>
      </c>
      <c r="BL81" s="188">
        <v>26254.494108508272</v>
      </c>
      <c r="BM81" s="188">
        <v>30292.490341525954</v>
      </c>
      <c r="BN81" s="188">
        <v>31928.128243170435</v>
      </c>
      <c r="BO81" s="188">
        <v>33293.486673383653</v>
      </c>
      <c r="BP81" s="188">
        <v>34273.975932886693</v>
      </c>
      <c r="BQ81" s="188">
        <v>33955.02108827715</v>
      </c>
      <c r="BR81" s="188">
        <v>33685.04133614045</v>
      </c>
      <c r="BS81" s="188">
        <v>33352.578234996879</v>
      </c>
      <c r="BT81" s="188">
        <v>31613.94774237516</v>
      </c>
      <c r="BU81" s="188">
        <v>29701.198080087961</v>
      </c>
      <c r="BV81" s="188">
        <v>26993.120698139497</v>
      </c>
      <c r="BW81" s="188">
        <v>23316.79011961821</v>
      </c>
      <c r="BX81" s="188">
        <v>20899.219226477664</v>
      </c>
      <c r="BY81" s="188">
        <v>19395.772822514726</v>
      </c>
      <c r="BZ81" s="188">
        <v>17507.718068971255</v>
      </c>
      <c r="CA81" s="188">
        <v>16837.337448273691</v>
      </c>
      <c r="CB81" s="188">
        <v>15909.371899404132</v>
      </c>
      <c r="CC81" s="188">
        <v>12885.80048292591</v>
      </c>
      <c r="CD81" s="188">
        <v>11980.952983266487</v>
      </c>
      <c r="CE81" s="188">
        <v>12049.736904195874</v>
      </c>
      <c r="CF81" s="188">
        <v>12190.436436461076</v>
      </c>
      <c r="CG81" s="188">
        <v>12538.879391082757</v>
      </c>
      <c r="CH81" s="189">
        <v>12644.850814956842</v>
      </c>
    </row>
    <row r="82" spans="1:86" x14ac:dyDescent="0.35">
      <c r="B82" s="236" t="s">
        <v>565</v>
      </c>
      <c r="AH82" s="188">
        <v>2032.8020022662172</v>
      </c>
      <c r="AI82" s="188">
        <v>1911.7271204256733</v>
      </c>
      <c r="AJ82" s="188">
        <v>2072.2382704241068</v>
      </c>
      <c r="AK82" s="188">
        <v>3031.9149463840968</v>
      </c>
      <c r="AL82" s="188">
        <v>3628.9032345779997</v>
      </c>
      <c r="AM82" s="188">
        <v>4096.3426295147656</v>
      </c>
      <c r="AN82" s="188">
        <v>4358.7568651996708</v>
      </c>
      <c r="AO82" s="188">
        <v>4635.5882283599494</v>
      </c>
      <c r="AP82" s="188">
        <v>4785.3425727700851</v>
      </c>
      <c r="AQ82" s="188">
        <v>4684.1676774596999</v>
      </c>
      <c r="AR82" s="188">
        <v>5074.4827689171161</v>
      </c>
      <c r="AS82" s="188">
        <v>5275.5976236096685</v>
      </c>
      <c r="AT82" s="188">
        <v>5530.1961869222087</v>
      </c>
      <c r="AU82" s="188">
        <v>5776.8480023344755</v>
      </c>
      <c r="AV82" s="188">
        <v>6135.5474027301943</v>
      </c>
      <c r="AW82" s="188">
        <v>6775.6871586515117</v>
      </c>
      <c r="AX82" s="188">
        <v>7110.7271455836062</v>
      </c>
      <c r="AY82" s="188">
        <v>7323.3512902204275</v>
      </c>
      <c r="AZ82" s="188">
        <v>7352.3502971771104</v>
      </c>
      <c r="BA82" s="188">
        <v>7403.8988187960576</v>
      </c>
      <c r="BB82" s="188">
        <v>7424.1464437796139</v>
      </c>
      <c r="BC82" s="188">
        <v>7610.534790637922</v>
      </c>
      <c r="BD82" s="188">
        <v>7939.7268493197043</v>
      </c>
      <c r="BE82" s="188">
        <v>8248.5400394721546</v>
      </c>
      <c r="BF82" s="188">
        <v>8670.0272746950486</v>
      </c>
      <c r="BG82" s="188">
        <v>7855.7880307411497</v>
      </c>
      <c r="BH82" s="188">
        <v>7814.8313322890926</v>
      </c>
      <c r="BI82" s="188">
        <v>7631.7912731888291</v>
      </c>
      <c r="BJ82" s="188">
        <v>7892.1305461134025</v>
      </c>
      <c r="BK82" s="188">
        <v>7839.6316226883382</v>
      </c>
      <c r="BL82" s="188">
        <v>8448.7834793612492</v>
      </c>
      <c r="BM82" s="188">
        <v>8732.634514092073</v>
      </c>
      <c r="BN82" s="188">
        <v>8864.5108852914345</v>
      </c>
      <c r="BO82" s="188">
        <v>9106.1677689788157</v>
      </c>
      <c r="BP82" s="188">
        <v>9217.030788470729</v>
      </c>
      <c r="BQ82" s="188">
        <v>9193.4381598706022</v>
      </c>
      <c r="BR82" s="188">
        <v>9112.3909787087323</v>
      </c>
      <c r="BS82" s="188">
        <v>8980.0002490167863</v>
      </c>
      <c r="BT82" s="188">
        <v>8536.2068247671577</v>
      </c>
      <c r="BU82" s="188">
        <v>8108.3076407206909</v>
      </c>
      <c r="BV82" s="188">
        <v>7597.301466952179</v>
      </c>
      <c r="BW82" s="188">
        <v>7313.3270843432347</v>
      </c>
      <c r="BX82" s="188">
        <v>6955.7878258759483</v>
      </c>
      <c r="BY82" s="188">
        <v>6844.3063223570989</v>
      </c>
      <c r="BZ82" s="188">
        <v>6619.2238179979968</v>
      </c>
      <c r="CA82" s="188">
        <v>6669.8797792619589</v>
      </c>
      <c r="CB82" s="188">
        <v>7017.3323501560317</v>
      </c>
      <c r="CC82" s="188">
        <v>7086.4521586469236</v>
      </c>
      <c r="CD82" s="188">
        <v>6934.918008749004</v>
      </c>
      <c r="CE82" s="188">
        <v>6833.3592175184422</v>
      </c>
      <c r="CF82" s="188">
        <v>6807.7196597893853</v>
      </c>
      <c r="CG82" s="188">
        <v>6928.154529967258</v>
      </c>
      <c r="CH82" s="189">
        <v>6932.6857696257766</v>
      </c>
    </row>
    <row r="83" spans="1:86" x14ac:dyDescent="0.35">
      <c r="B83" s="236" t="s">
        <v>566</v>
      </c>
      <c r="AH83" s="188">
        <v>2533.9460377158916</v>
      </c>
      <c r="AI83" s="188">
        <v>2385.8338756504954</v>
      </c>
      <c r="AJ83" s="188">
        <v>2587.8186551025601</v>
      </c>
      <c r="AK83" s="188">
        <v>3784.4901317188051</v>
      </c>
      <c r="AL83" s="188">
        <v>4531.1118360832334</v>
      </c>
      <c r="AM83" s="188">
        <v>5113.3090879617084</v>
      </c>
      <c r="AN83" s="188">
        <v>5438.3999299700154</v>
      </c>
      <c r="AO83" s="188">
        <v>5783.7421109376637</v>
      </c>
      <c r="AP83" s="188">
        <v>5977.3262300703036</v>
      </c>
      <c r="AQ83" s="188">
        <v>5846.7926012134358</v>
      </c>
      <c r="AR83" s="188">
        <v>5307.8265189607055</v>
      </c>
      <c r="AS83" s="188">
        <v>5643.3988370161642</v>
      </c>
      <c r="AT83" s="188">
        <v>6597.1947411818728</v>
      </c>
      <c r="AU83" s="188">
        <v>8498.7597807762431</v>
      </c>
      <c r="AV83" s="188">
        <v>10935.1337553473</v>
      </c>
      <c r="AW83" s="188">
        <v>12807.367214038839</v>
      </c>
      <c r="AX83" s="188">
        <v>14005.32698452351</v>
      </c>
      <c r="AY83" s="188">
        <v>14707.732370545515</v>
      </c>
      <c r="AZ83" s="188">
        <v>14947.693750484676</v>
      </c>
      <c r="BA83" s="188">
        <v>14441.029063093836</v>
      </c>
      <c r="BB83" s="188">
        <v>13903.01703621804</v>
      </c>
      <c r="BC83" s="188">
        <v>13454.763817843168</v>
      </c>
      <c r="BD83" s="188">
        <v>13124.91831204544</v>
      </c>
      <c r="BE83" s="188">
        <v>13190.826055068104</v>
      </c>
      <c r="BF83" s="188">
        <v>14236.268564785434</v>
      </c>
      <c r="BG83" s="188">
        <v>13990.968246297731</v>
      </c>
      <c r="BH83" s="188">
        <v>14791.542720734098</v>
      </c>
      <c r="BI83" s="188">
        <v>15658.871948836095</v>
      </c>
      <c r="BJ83" s="188">
        <v>16200.031755506596</v>
      </c>
      <c r="BK83" s="188">
        <v>17209.408425532045</v>
      </c>
      <c r="BL83" s="188">
        <v>17805.710629147023</v>
      </c>
      <c r="BM83" s="188">
        <v>21559.855827433883</v>
      </c>
      <c r="BN83" s="188">
        <v>23063.617357879</v>
      </c>
      <c r="BO83" s="188">
        <v>24187.318904404841</v>
      </c>
      <c r="BP83" s="188">
        <v>25056.94514441596</v>
      </c>
      <c r="BQ83" s="188">
        <v>24761.582928406551</v>
      </c>
      <c r="BR83" s="188">
        <v>24572.650357431718</v>
      </c>
      <c r="BS83" s="188">
        <v>24372.577985980093</v>
      </c>
      <c r="BT83" s="188">
        <v>23077.740917608</v>
      </c>
      <c r="BU83" s="188">
        <v>21592.890439367271</v>
      </c>
      <c r="BV83" s="188">
        <v>19395.819231187321</v>
      </c>
      <c r="BW83" s="188">
        <v>16003.463035274977</v>
      </c>
      <c r="BX83" s="188">
        <v>13943.431400601716</v>
      </c>
      <c r="BY83" s="188">
        <v>12551.466500157625</v>
      </c>
      <c r="BZ83" s="188">
        <v>10888.494250973257</v>
      </c>
      <c r="CA83" s="188">
        <v>10167.457669011734</v>
      </c>
      <c r="CB83" s="188">
        <v>8892.0395492481002</v>
      </c>
      <c r="CC83" s="188">
        <v>5799.3483242789862</v>
      </c>
      <c r="CD83" s="188">
        <v>5046.0349745174826</v>
      </c>
      <c r="CE83" s="188">
        <v>5216.3776866774315</v>
      </c>
      <c r="CF83" s="188">
        <v>5382.7167766716902</v>
      </c>
      <c r="CG83" s="188">
        <v>5610.7248611155001</v>
      </c>
      <c r="CH83" s="189">
        <v>5712.1650453310658</v>
      </c>
    </row>
    <row r="84" spans="1:86" x14ac:dyDescent="0.35">
      <c r="B84" s="72" t="s">
        <v>437</v>
      </c>
      <c r="AH84" s="188">
        <v>0</v>
      </c>
      <c r="AI84" s="188">
        <v>0</v>
      </c>
      <c r="AJ84" s="188">
        <v>0</v>
      </c>
      <c r="AK84" s="188">
        <v>0</v>
      </c>
      <c r="AL84" s="188">
        <v>0</v>
      </c>
      <c r="AM84" s="188">
        <v>0</v>
      </c>
      <c r="AN84" s="188">
        <v>0</v>
      </c>
      <c r="AO84" s="188">
        <v>0</v>
      </c>
      <c r="AP84" s="188">
        <v>0</v>
      </c>
      <c r="AQ84" s="188">
        <v>0</v>
      </c>
      <c r="AR84" s="188">
        <v>94.441689836606287</v>
      </c>
      <c r="AS84" s="188">
        <v>66.075797174604602</v>
      </c>
      <c r="AT84" s="188">
        <v>25.540789527037521</v>
      </c>
      <c r="AU84" s="188">
        <v>9.5662358568820505</v>
      </c>
      <c r="AV84" s="188">
        <v>4.8532407758545366</v>
      </c>
      <c r="AW84" s="188">
        <v>2.7642380596473246</v>
      </c>
      <c r="AX84" s="188">
        <v>1.759804256609915</v>
      </c>
      <c r="AY84" s="188">
        <v>3.2130914601045499</v>
      </c>
      <c r="AZ84" s="188">
        <v>0</v>
      </c>
      <c r="BA84" s="188">
        <v>0.43977582033893581</v>
      </c>
      <c r="BB84" s="188">
        <v>1.0331280516121724</v>
      </c>
      <c r="BC84" s="188">
        <v>0.41315319105658005</v>
      </c>
      <c r="BD84" s="188">
        <v>8.3032946607704564E-2</v>
      </c>
      <c r="BE84" s="188">
        <v>0.63270826624119336</v>
      </c>
      <c r="BF84" s="188">
        <v>0.61996015574269048</v>
      </c>
      <c r="BG84" s="188">
        <v>0.22470674693795889</v>
      </c>
      <c r="BH84" s="188">
        <v>0.14947703363380538</v>
      </c>
      <c r="BI84" s="188">
        <v>0</v>
      </c>
      <c r="BJ84" s="188">
        <v>0</v>
      </c>
      <c r="BK84" s="188">
        <v>0</v>
      </c>
      <c r="BL84" s="188">
        <v>0</v>
      </c>
      <c r="BM84" s="188">
        <v>0</v>
      </c>
      <c r="BN84" s="188">
        <v>0</v>
      </c>
      <c r="BO84" s="188">
        <v>0</v>
      </c>
      <c r="BP84" s="188">
        <v>0</v>
      </c>
      <c r="BQ84" s="188">
        <v>0</v>
      </c>
      <c r="BR84" s="188">
        <v>0</v>
      </c>
      <c r="BS84" s="188">
        <v>0</v>
      </c>
      <c r="BT84" s="188">
        <v>0</v>
      </c>
      <c r="BU84" s="188">
        <v>0</v>
      </c>
      <c r="BV84" s="188">
        <v>0</v>
      </c>
      <c r="BW84" s="188">
        <v>0</v>
      </c>
      <c r="BX84" s="188">
        <v>0</v>
      </c>
      <c r="BY84" s="188">
        <v>0</v>
      </c>
      <c r="BZ84" s="188">
        <v>0</v>
      </c>
      <c r="CA84" s="188">
        <v>0</v>
      </c>
      <c r="CB84" s="188">
        <v>0</v>
      </c>
      <c r="CC84" s="188">
        <v>0</v>
      </c>
      <c r="CD84" s="188">
        <v>0</v>
      </c>
      <c r="CE84" s="188">
        <v>0</v>
      </c>
      <c r="CF84" s="188">
        <v>0</v>
      </c>
      <c r="CG84" s="188">
        <v>0</v>
      </c>
      <c r="CH84" s="189">
        <v>0</v>
      </c>
    </row>
    <row r="85" spans="1:86" ht="26.25" customHeight="1" x14ac:dyDescent="0.35">
      <c r="B85" s="123" t="s">
        <v>567</v>
      </c>
      <c r="AH85" s="188"/>
      <c r="AI85" s="188"/>
      <c r="AJ85" s="188"/>
      <c r="AK85" s="188"/>
      <c r="AL85" s="188"/>
      <c r="AM85" s="188"/>
      <c r="AN85" s="188"/>
      <c r="AO85" s="188"/>
      <c r="AP85" s="188"/>
      <c r="AQ85" s="188"/>
      <c r="AR85" s="188"/>
      <c r="AS85" s="188"/>
      <c r="AT85" s="188"/>
      <c r="AU85" s="188"/>
      <c r="AV85" s="188"/>
      <c r="AW85" s="188"/>
      <c r="AX85" s="188"/>
      <c r="AY85" s="188"/>
      <c r="AZ85" s="188"/>
      <c r="BA85" s="188"/>
      <c r="BB85" s="188"/>
      <c r="BC85" s="188"/>
      <c r="BD85" s="188"/>
      <c r="BE85" s="188"/>
      <c r="BF85" s="188"/>
      <c r="BG85" s="188"/>
      <c r="BH85" s="302" t="str">
        <f>'Table 3a'!BH85</f>
        <v>Definition change -&gt;</v>
      </c>
      <c r="BI85" s="188"/>
      <c r="BJ85" s="188"/>
      <c r="BK85" s="188"/>
      <c r="BL85" s="302" t="str">
        <f>'Table 3a'!BL85</f>
        <v>Definition change -&gt;</v>
      </c>
      <c r="BM85" s="188"/>
      <c r="BN85" s="188"/>
      <c r="BO85" s="188"/>
      <c r="BP85" s="188"/>
      <c r="BQ85" s="188"/>
      <c r="BR85" s="188"/>
      <c r="BS85" s="188"/>
      <c r="BT85" s="188"/>
      <c r="BU85" s="188"/>
      <c r="BV85" s="188"/>
      <c r="BW85" s="188"/>
      <c r="BX85" s="188"/>
      <c r="BY85" s="188"/>
      <c r="BZ85" s="188"/>
      <c r="CA85" s="188"/>
      <c r="CB85" s="188"/>
      <c r="CC85" s="188"/>
      <c r="CD85" s="188"/>
      <c r="CE85" s="188"/>
      <c r="CF85" s="188"/>
      <c r="CG85" s="188"/>
      <c r="CH85" s="189"/>
    </row>
    <row r="86" spans="1:86" x14ac:dyDescent="0.35">
      <c r="B86" s="72" t="s">
        <v>568</v>
      </c>
      <c r="AH86" s="188">
        <v>6783.6160205559481</v>
      </c>
      <c r="AI86" s="188">
        <v>6470.7286624400322</v>
      </c>
      <c r="AJ86" s="188">
        <v>6717.0351778099221</v>
      </c>
      <c r="AK86" s="188">
        <v>8630.9703173347771</v>
      </c>
      <c r="AL86" s="188">
        <v>9275.8817931999638</v>
      </c>
      <c r="AM86" s="188">
        <v>9897.8132925502341</v>
      </c>
      <c r="AN86" s="188">
        <v>10779.293233513557</v>
      </c>
      <c r="AO86" s="188">
        <v>11527.839516094149</v>
      </c>
      <c r="AP86" s="188">
        <v>11919.301145634658</v>
      </c>
      <c r="AQ86" s="188">
        <v>11868.177802746732</v>
      </c>
      <c r="AR86" s="188">
        <v>12363.936854792189</v>
      </c>
      <c r="AS86" s="188">
        <v>12979.714164861702</v>
      </c>
      <c r="AT86" s="188">
        <v>13782.701136011414</v>
      </c>
      <c r="AU86" s="188">
        <v>13473.67613575782</v>
      </c>
      <c r="AV86" s="188">
        <v>15864.319773509276</v>
      </c>
      <c r="AW86" s="188">
        <v>17145.251368391295</v>
      </c>
      <c r="AX86" s="188">
        <v>17440.170274175282</v>
      </c>
      <c r="AY86" s="188">
        <v>17208.779482913265</v>
      </c>
      <c r="AZ86" s="188">
        <v>16856.727977399147</v>
      </c>
      <c r="BA86" s="188">
        <v>16888.483397483735</v>
      </c>
      <c r="BB86" s="188">
        <v>16567.566088340951</v>
      </c>
      <c r="BC86" s="188">
        <v>17024.973755057999</v>
      </c>
      <c r="BD86" s="188">
        <v>17987.396568874025</v>
      </c>
      <c r="BE86" s="188">
        <v>19044.255672896288</v>
      </c>
      <c r="BF86" s="188">
        <v>19392.157921062033</v>
      </c>
      <c r="BG86" s="188">
        <v>19292.303785188367</v>
      </c>
      <c r="BH86" s="277">
        <v>21214.748718615079</v>
      </c>
      <c r="BI86" s="188">
        <v>21460.119824136051</v>
      </c>
      <c r="BJ86" s="188">
        <v>22328.207628417269</v>
      </c>
      <c r="BK86" s="188">
        <v>22856.613376521742</v>
      </c>
      <c r="BL86" s="277">
        <v>23551.832962403478</v>
      </c>
      <c r="BM86" s="188">
        <v>24443.294999128932</v>
      </c>
      <c r="BN86" s="188">
        <v>24627.09340297067</v>
      </c>
      <c r="BO86" s="188">
        <v>23905.711623718602</v>
      </c>
      <c r="BP86" s="188">
        <v>22901.427770216254</v>
      </c>
      <c r="BQ86" s="188">
        <v>19118.504450204033</v>
      </c>
      <c r="BR86" s="188">
        <v>18253.74481668642</v>
      </c>
      <c r="BS86" s="188">
        <v>17364.856583835113</v>
      </c>
      <c r="BT86" s="188">
        <v>16197.041233398721</v>
      </c>
      <c r="BU86" s="188">
        <v>15344.370300532217</v>
      </c>
      <c r="BV86" s="188">
        <v>14332.550003964681</v>
      </c>
      <c r="BW86" s="188">
        <v>13746.256393696856</v>
      </c>
      <c r="BX86" s="188">
        <v>13129.249928951445</v>
      </c>
      <c r="BY86" s="188">
        <v>12673.064245693276</v>
      </c>
      <c r="BZ86" s="188">
        <v>12228.277977223519</v>
      </c>
      <c r="CA86" s="188">
        <v>12528.67739780906</v>
      </c>
      <c r="CB86" s="188">
        <v>13221.310538610032</v>
      </c>
      <c r="CC86" s="188">
        <v>13282.599747542017</v>
      </c>
      <c r="CD86" s="188">
        <v>12906.732891197791</v>
      </c>
      <c r="CE86" s="188">
        <v>12517.051226208407</v>
      </c>
      <c r="CF86" s="188">
        <v>12205.920681535994</v>
      </c>
      <c r="CG86" s="188">
        <v>12300.058019522558</v>
      </c>
      <c r="CH86" s="189">
        <v>12206.812665959029</v>
      </c>
    </row>
    <row r="87" spans="1:86" x14ac:dyDescent="0.35">
      <c r="B87" s="72" t="s">
        <v>560</v>
      </c>
      <c r="AH87" s="188">
        <v>997.60849894465105</v>
      </c>
      <c r="AI87" s="188">
        <v>962.40357023716524</v>
      </c>
      <c r="AJ87" s="188">
        <v>975.62925453073171</v>
      </c>
      <c r="AK87" s="188">
        <v>1075.461552385565</v>
      </c>
      <c r="AL87" s="188">
        <v>1287.5659255781613</v>
      </c>
      <c r="AM87" s="188">
        <v>1432.3092215036427</v>
      </c>
      <c r="AN87" s="188">
        <v>1553.4348618244369</v>
      </c>
      <c r="AO87" s="188">
        <v>1759.975302833044</v>
      </c>
      <c r="AP87" s="188">
        <v>2064.3969011231648</v>
      </c>
      <c r="AQ87" s="188">
        <v>2107.4516970124014</v>
      </c>
      <c r="AR87" s="188">
        <v>2387.7658702255803</v>
      </c>
      <c r="AS87" s="188">
        <v>2650.8728972386202</v>
      </c>
      <c r="AT87" s="188">
        <v>3030.1596503027836</v>
      </c>
      <c r="AU87" s="188">
        <v>3495.973148412048</v>
      </c>
      <c r="AV87" s="188">
        <v>4664.1916422556815</v>
      </c>
      <c r="AW87" s="188">
        <v>5666.379940402574</v>
      </c>
      <c r="AX87" s="188">
        <v>6497.0190025059956</v>
      </c>
      <c r="AY87" s="188">
        <v>7344.1624331892317</v>
      </c>
      <c r="AZ87" s="188">
        <v>7778.1789181604036</v>
      </c>
      <c r="BA87" s="188">
        <v>8199.9403993353553</v>
      </c>
      <c r="BB87" s="188">
        <v>8514.8842464200607</v>
      </c>
      <c r="BC87" s="188">
        <v>8873.2236758768813</v>
      </c>
      <c r="BD87" s="188">
        <v>9470.6909292821383</v>
      </c>
      <c r="BE87" s="188">
        <v>10076.000017964649</v>
      </c>
      <c r="BF87" s="188">
        <v>10032.899327959421</v>
      </c>
      <c r="BG87" s="188">
        <v>10430.068413298304</v>
      </c>
      <c r="BH87" s="277">
        <v>9752.1772105548589</v>
      </c>
      <c r="BI87" s="188">
        <v>9369.7466386891592</v>
      </c>
      <c r="BJ87" s="188">
        <v>9154.1585122393844</v>
      </c>
      <c r="BK87" s="188">
        <v>9842.0321490190745</v>
      </c>
      <c r="BL87" s="277">
        <v>9871.4443672260313</v>
      </c>
      <c r="BM87" s="188">
        <v>10666.832310792008</v>
      </c>
      <c r="BN87" s="188">
        <v>10945.764077188984</v>
      </c>
      <c r="BO87" s="188">
        <v>11118.854683953272</v>
      </c>
      <c r="BP87" s="188">
        <v>12016.562597549286</v>
      </c>
      <c r="BQ87" s="188">
        <v>11484.752412563921</v>
      </c>
      <c r="BR87" s="188">
        <v>13101.792859233481</v>
      </c>
      <c r="BS87" s="188">
        <v>13823.348679860443</v>
      </c>
      <c r="BT87" s="188">
        <v>13814.78659602806</v>
      </c>
      <c r="BU87" s="188">
        <v>14211.216366764807</v>
      </c>
      <c r="BV87" s="188">
        <v>13722.149869392597</v>
      </c>
      <c r="BW87" s="188">
        <v>11849.882149516196</v>
      </c>
      <c r="BX87" s="188">
        <v>10631.271034889034</v>
      </c>
      <c r="BY87" s="188">
        <v>9841.8998291880471</v>
      </c>
      <c r="BZ87" s="188">
        <v>8498.0744125752426</v>
      </c>
      <c r="CA87" s="188">
        <v>7948.9598658191162</v>
      </c>
      <c r="CB87" s="188">
        <v>7380.6758663163519</v>
      </c>
      <c r="CC87" s="188">
        <v>1986.1622587112026</v>
      </c>
      <c r="CD87" s="188">
        <v>29.268447508604446</v>
      </c>
      <c r="CE87" s="188">
        <v>26.426957497348234</v>
      </c>
      <c r="CF87" s="188">
        <v>23.883976721966608</v>
      </c>
      <c r="CG87" s="188">
        <v>21.580884113351637</v>
      </c>
      <c r="CH87" s="189">
        <v>19.469769166226964</v>
      </c>
    </row>
    <row r="88" spans="1:86" x14ac:dyDescent="0.35">
      <c r="B88" s="72" t="s">
        <v>561</v>
      </c>
      <c r="AH88" s="188">
        <v>2766.0299449784416</v>
      </c>
      <c r="AI88" s="188">
        <v>2559.9011469388474</v>
      </c>
      <c r="AJ88" s="188">
        <v>2714.2056721107047</v>
      </c>
      <c r="AK88" s="188">
        <v>3303.3780661716251</v>
      </c>
      <c r="AL88" s="188">
        <v>4108.3623895322617</v>
      </c>
      <c r="AM88" s="188">
        <v>4712.3954780957956</v>
      </c>
      <c r="AN88" s="188">
        <v>5012.1613924521953</v>
      </c>
      <c r="AO88" s="188">
        <v>5600.3327120688136</v>
      </c>
      <c r="AP88" s="188">
        <v>6073.0215365458953</v>
      </c>
      <c r="AQ88" s="188">
        <v>6152.7736803599637</v>
      </c>
      <c r="AR88" s="188">
        <v>5892.8355996714527</v>
      </c>
      <c r="AS88" s="188">
        <v>6052.9035736044298</v>
      </c>
      <c r="AT88" s="188">
        <v>6447.8151036292884</v>
      </c>
      <c r="AU88" s="188">
        <v>7390.3878017457964</v>
      </c>
      <c r="AV88" s="188">
        <v>8897.3011203926999</v>
      </c>
      <c r="AW88" s="188">
        <v>9762.179219931375</v>
      </c>
      <c r="AX88" s="188">
        <v>10560.72343086129</v>
      </c>
      <c r="AY88" s="188">
        <v>11024.359814991418</v>
      </c>
      <c r="AZ88" s="188">
        <v>11113.272071136038</v>
      </c>
      <c r="BA88" s="188">
        <v>11011.877426663725</v>
      </c>
      <c r="BB88" s="188">
        <v>10800.727589184229</v>
      </c>
      <c r="BC88" s="188">
        <v>10266.199074152317</v>
      </c>
      <c r="BD88" s="188">
        <v>9028.8690414189387</v>
      </c>
      <c r="BE88" s="188">
        <v>9190.2862375762998</v>
      </c>
      <c r="BF88" s="188">
        <v>9213.7951819610407</v>
      </c>
      <c r="BG88" s="188">
        <v>9516.5969453387133</v>
      </c>
      <c r="BH88" s="277">
        <v>8879.5581198131185</v>
      </c>
      <c r="BI88" s="188">
        <v>7651.2874529247874</v>
      </c>
      <c r="BJ88" s="188">
        <v>6863.6595572248743</v>
      </c>
      <c r="BK88" s="188">
        <v>6376.4764545662456</v>
      </c>
      <c r="BL88" s="277">
        <v>5681.0309636783659</v>
      </c>
      <c r="BM88" s="188">
        <v>5287.4994054181698</v>
      </c>
      <c r="BN88" s="188">
        <v>4769.7401858133353</v>
      </c>
      <c r="BO88" s="188">
        <v>4178.5376647448029</v>
      </c>
      <c r="BP88" s="188">
        <v>3757.7848439743243</v>
      </c>
      <c r="BQ88" s="188">
        <v>2750.5806594808473</v>
      </c>
      <c r="BR88" s="188">
        <v>2375.1136481198223</v>
      </c>
      <c r="BS88" s="188">
        <v>2143.7942156347103</v>
      </c>
      <c r="BT88" s="188">
        <v>1884.6184076847089</v>
      </c>
      <c r="BU88" s="188">
        <v>1790.5499829280898</v>
      </c>
      <c r="BV88" s="188">
        <v>1462.9651166849446</v>
      </c>
      <c r="BW88" s="188">
        <v>911.02214637995644</v>
      </c>
      <c r="BX88" s="188">
        <v>675.81952013015416</v>
      </c>
      <c r="BY88" s="188">
        <v>428.61412005062277</v>
      </c>
      <c r="BZ88" s="188">
        <v>394.54664809384695</v>
      </c>
      <c r="CA88" s="188">
        <v>247.994999580182</v>
      </c>
      <c r="CB88" s="188">
        <v>68.862853107964526</v>
      </c>
      <c r="CC88" s="188">
        <v>2.1770235112819938</v>
      </c>
      <c r="CD88" s="188">
        <v>2.1013592395367593</v>
      </c>
      <c r="CE88" s="188">
        <v>0.90056295689778754</v>
      </c>
      <c r="CF88" s="188">
        <v>0.33995459743151224</v>
      </c>
      <c r="CG88" s="188">
        <v>1.0605619949302396E-2</v>
      </c>
      <c r="CH88" s="189">
        <v>0.62553338157987826</v>
      </c>
    </row>
    <row r="89" spans="1:86" x14ac:dyDescent="0.35">
      <c r="B89" s="72" t="s">
        <v>562</v>
      </c>
      <c r="AH89" s="188">
        <v>3725.8760461275137</v>
      </c>
      <c r="AI89" s="188">
        <v>3295.8883074448795</v>
      </c>
      <c r="AJ89" s="188">
        <v>4138.1017304685784</v>
      </c>
      <c r="AK89" s="188">
        <v>6922.4921434273519</v>
      </c>
      <c r="AL89" s="188">
        <v>10626.494995110063</v>
      </c>
      <c r="AM89" s="188">
        <v>12755.991540055893</v>
      </c>
      <c r="AN89" s="188">
        <v>13772.42436349072</v>
      </c>
      <c r="AO89" s="188">
        <v>14721.607866597511</v>
      </c>
      <c r="AP89" s="188">
        <v>14627.479138128021</v>
      </c>
      <c r="AQ89" s="188">
        <v>12815.083212919615</v>
      </c>
      <c r="AR89" s="188">
        <v>9113.3749053590072</v>
      </c>
      <c r="AS89" s="188">
        <v>7526.8563893020455</v>
      </c>
      <c r="AT89" s="188">
        <v>7886.153728665181</v>
      </c>
      <c r="AU89" s="188">
        <v>10165.565809226122</v>
      </c>
      <c r="AV89" s="188">
        <v>12803.618343090175</v>
      </c>
      <c r="AW89" s="188">
        <v>12996.848190333498</v>
      </c>
      <c r="AX89" s="188">
        <v>11631.59899584453</v>
      </c>
      <c r="AY89" s="188">
        <v>10514.255709783365</v>
      </c>
      <c r="AZ89" s="188">
        <v>8924.4179213085026</v>
      </c>
      <c r="BA89" s="188">
        <v>7297.1321682237494</v>
      </c>
      <c r="BB89" s="188">
        <v>6465.2949099428333</v>
      </c>
      <c r="BC89" s="188">
        <v>5799.3721435864791</v>
      </c>
      <c r="BD89" s="188">
        <v>5022.3578678186504</v>
      </c>
      <c r="BE89" s="188">
        <v>4307.6292765680582</v>
      </c>
      <c r="BF89" s="188">
        <v>4164.8247281346312</v>
      </c>
      <c r="BG89" s="188">
        <v>3933.7758667180201</v>
      </c>
      <c r="BH89" s="277">
        <v>3396.9089156359319</v>
      </c>
      <c r="BI89" s="188">
        <v>3454.9138409157194</v>
      </c>
      <c r="BJ89" s="188">
        <v>3580.2141295543615</v>
      </c>
      <c r="BK89" s="188">
        <v>3280.1273168287739</v>
      </c>
      <c r="BL89" s="277">
        <v>3741.134477601423</v>
      </c>
      <c r="BM89" s="188">
        <v>6229.6847326282696</v>
      </c>
      <c r="BN89" s="188">
        <v>6306.0186190903742</v>
      </c>
      <c r="BO89" s="188">
        <v>6962.5775225969073</v>
      </c>
      <c r="BP89" s="188">
        <v>7354.5899743278951</v>
      </c>
      <c r="BQ89" s="188">
        <v>5354.3437873410685</v>
      </c>
      <c r="BR89" s="188">
        <v>3734.4565183303239</v>
      </c>
      <c r="BS89" s="188">
        <v>2756.4179207679695</v>
      </c>
      <c r="BT89" s="188">
        <v>2173.011931047969</v>
      </c>
      <c r="BU89" s="188">
        <v>1921.441761408772</v>
      </c>
      <c r="BV89" s="188">
        <v>1489.5282355392592</v>
      </c>
      <c r="BW89" s="188">
        <v>764.97982827671251</v>
      </c>
      <c r="BX89" s="188">
        <v>524.70791676930367</v>
      </c>
      <c r="BY89" s="188">
        <v>360.86201985261857</v>
      </c>
      <c r="BZ89" s="188">
        <v>253.01898494485877</v>
      </c>
      <c r="CA89" s="188">
        <v>154.48624904815915</v>
      </c>
      <c r="CB89" s="188">
        <v>93.719061821557915</v>
      </c>
      <c r="CC89" s="188">
        <v>1.1760526420205126</v>
      </c>
      <c r="CD89" s="188">
        <v>0.70384299826871999</v>
      </c>
      <c r="CE89" s="188">
        <v>0.46151507809331677</v>
      </c>
      <c r="CF89" s="188">
        <v>0.29993972263895519</v>
      </c>
      <c r="CG89" s="188">
        <v>0.19169676680946796</v>
      </c>
      <c r="CH89" s="189">
        <v>0.11898696249626323</v>
      </c>
    </row>
    <row r="90" spans="1:86" x14ac:dyDescent="0.35">
      <c r="B90" s="72" t="s">
        <v>563</v>
      </c>
      <c r="AH90" s="188">
        <v>2777.7512142642322</v>
      </c>
      <c r="AI90" s="188">
        <v>2644.0282857813663</v>
      </c>
      <c r="AJ90" s="188">
        <v>2884.7332673917163</v>
      </c>
      <c r="AK90" s="188">
        <v>4183.0570918078993</v>
      </c>
      <c r="AL90" s="188">
        <v>5060.1720180198636</v>
      </c>
      <c r="AM90" s="188">
        <v>5788.9304830707497</v>
      </c>
      <c r="AN90" s="188">
        <v>6172.7467637260506</v>
      </c>
      <c r="AO90" s="188">
        <v>6506.4701958242977</v>
      </c>
      <c r="AP90" s="188">
        <v>6841.1084956180339</v>
      </c>
      <c r="AQ90" s="188">
        <v>6883.2830544427552</v>
      </c>
      <c r="AR90" s="188">
        <v>6769.4388447982601</v>
      </c>
      <c r="AS90" s="188">
        <v>7083.9148229990315</v>
      </c>
      <c r="AT90" s="188">
        <v>8464.6881290190086</v>
      </c>
      <c r="AU90" s="188">
        <v>10567.149663101351</v>
      </c>
      <c r="AV90" s="188">
        <v>13087.676374330938</v>
      </c>
      <c r="AW90" s="188">
        <v>15186.256977129267</v>
      </c>
      <c r="AX90" s="188">
        <v>16825.95194295347</v>
      </c>
      <c r="AY90" s="188">
        <v>17969.110408669061</v>
      </c>
      <c r="AZ90" s="188">
        <v>18424.523892076857</v>
      </c>
      <c r="BA90" s="188">
        <v>18082.262201441397</v>
      </c>
      <c r="BB90" s="188">
        <v>17430.592265531806</v>
      </c>
      <c r="BC90" s="188">
        <v>16184.856816080974</v>
      </c>
      <c r="BD90" s="188">
        <v>14031.420660680882</v>
      </c>
      <c r="BE90" s="188">
        <v>14116.680363409158</v>
      </c>
      <c r="BF90" s="188">
        <v>15194.553828166723</v>
      </c>
      <c r="BG90" s="188">
        <v>15259.802581505668</v>
      </c>
      <c r="BH90" s="277">
        <v>16374.621685064345</v>
      </c>
      <c r="BI90" s="188">
        <v>17179.897751519751</v>
      </c>
      <c r="BJ90" s="188">
        <v>18142.933891155819</v>
      </c>
      <c r="BK90" s="188">
        <v>18982.178701100944</v>
      </c>
      <c r="BL90" s="277">
        <v>20040.36585184095</v>
      </c>
      <c r="BM90" s="188">
        <v>24137.429286203289</v>
      </c>
      <c r="BN90" s="188">
        <v>26015.382684383778</v>
      </c>
      <c r="BO90" s="188">
        <v>26693.92557929477</v>
      </c>
      <c r="BP90" s="188">
        <v>27689.873327752503</v>
      </c>
      <c r="BQ90" s="188">
        <v>26146.94251854554</v>
      </c>
      <c r="BR90" s="188">
        <v>25957.879947995851</v>
      </c>
      <c r="BS90" s="188">
        <v>25702.196810532154</v>
      </c>
      <c r="BT90" s="188">
        <v>24389.666857961245</v>
      </c>
      <c r="BU90" s="188">
        <v>22978.446289336622</v>
      </c>
      <c r="BV90" s="188">
        <v>20612.01167214457</v>
      </c>
      <c r="BW90" s="188">
        <v>17076.401636678067</v>
      </c>
      <c r="BX90" s="188">
        <v>14943.022386645889</v>
      </c>
      <c r="BY90" s="188">
        <v>13295.876696436357</v>
      </c>
      <c r="BZ90" s="188">
        <v>11768.715407679447</v>
      </c>
      <c r="CA90" s="188">
        <v>10826.101230582102</v>
      </c>
      <c r="CB90" s="188">
        <v>9324.3991253125678</v>
      </c>
      <c r="CC90" s="188">
        <v>5912.6692008205673</v>
      </c>
      <c r="CD90" s="188">
        <v>5138.7037147963165</v>
      </c>
      <c r="CE90" s="188">
        <v>5305.9966115823445</v>
      </c>
      <c r="CF90" s="188">
        <v>5471.0047598353058</v>
      </c>
      <c r="CG90" s="188">
        <v>5698.3025512106233</v>
      </c>
      <c r="CH90" s="189">
        <v>5801.1211219370698</v>
      </c>
    </row>
    <row r="91" spans="1:86" ht="24.75" customHeight="1" x14ac:dyDescent="0.35">
      <c r="B91" s="72" t="s">
        <v>569</v>
      </c>
      <c r="AH91" s="188"/>
      <c r="AI91" s="188"/>
      <c r="AJ91" s="188"/>
      <c r="AK91" s="188"/>
      <c r="AL91" s="188"/>
      <c r="AM91" s="188"/>
      <c r="AN91" s="188"/>
      <c r="AO91" s="188"/>
      <c r="AP91" s="188"/>
      <c r="AQ91" s="188"/>
      <c r="AR91" s="188"/>
      <c r="AS91" s="188"/>
      <c r="AT91" s="188"/>
      <c r="AU91" s="188"/>
      <c r="AV91" s="188"/>
      <c r="AW91" s="188"/>
      <c r="AX91" s="188"/>
      <c r="AY91" s="188"/>
      <c r="AZ91" s="188"/>
      <c r="BA91" s="188"/>
      <c r="BB91" s="188"/>
      <c r="BC91" s="188"/>
      <c r="BD91" s="188"/>
      <c r="BE91" s="188"/>
      <c r="BF91" s="188"/>
      <c r="BG91" s="188"/>
      <c r="BH91" s="188"/>
      <c r="BI91" s="188"/>
      <c r="BJ91" s="188"/>
      <c r="BK91" s="188"/>
      <c r="BL91" s="188"/>
      <c r="BM91" s="188"/>
      <c r="BN91" s="188"/>
      <c r="BO91" s="188"/>
      <c r="BP91" s="188"/>
      <c r="BQ91" s="188">
        <v>8.2288824354785213</v>
      </c>
      <c r="BR91" s="188">
        <v>77.783442334665779</v>
      </c>
      <c r="BS91" s="188">
        <v>675.31761479286411</v>
      </c>
      <c r="BT91" s="188">
        <v>2138.6919101542812</v>
      </c>
      <c r="BU91" s="188">
        <v>4425.0267961789887</v>
      </c>
      <c r="BV91" s="188">
        <v>10592.728951203739</v>
      </c>
      <c r="BW91" s="188">
        <v>23314.15350183193</v>
      </c>
      <c r="BX91" s="188">
        <v>46094.734542188067</v>
      </c>
      <c r="BY91" s="188">
        <v>48823.470249416379</v>
      </c>
      <c r="BZ91" s="188">
        <v>47129.106968327935</v>
      </c>
      <c r="CA91" s="188">
        <v>55636.85236863076</v>
      </c>
      <c r="CB91" s="188">
        <v>68708.225033528521</v>
      </c>
      <c r="CC91" s="188">
        <v>79525.134122031101</v>
      </c>
      <c r="CD91" s="188">
        <v>85719.047672605142</v>
      </c>
      <c r="CE91" s="188">
        <v>84929.830200132812</v>
      </c>
      <c r="CF91" s="188">
        <v>84728.228797855627</v>
      </c>
      <c r="CG91" s="188">
        <v>85830.536340348801</v>
      </c>
      <c r="CH91" s="189">
        <v>86771.409494754756</v>
      </c>
    </row>
    <row r="92" spans="1:86" ht="26.25" customHeight="1" x14ac:dyDescent="0.35">
      <c r="B92" s="74" t="s">
        <v>564</v>
      </c>
      <c r="AH92" s="188">
        <v>6783.6160205559481</v>
      </c>
      <c r="AI92" s="188">
        <v>6470.7286624400322</v>
      </c>
      <c r="AJ92" s="188">
        <v>6717.0351778099221</v>
      </c>
      <c r="AK92" s="188">
        <v>8630.9703173347771</v>
      </c>
      <c r="AL92" s="188">
        <v>9275.8817931999638</v>
      </c>
      <c r="AM92" s="188">
        <v>9897.8132925502341</v>
      </c>
      <c r="AN92" s="188">
        <v>10779.293233513557</v>
      </c>
      <c r="AO92" s="188">
        <v>11527.839516094149</v>
      </c>
      <c r="AP92" s="188">
        <v>11919.301145634658</v>
      </c>
      <c r="AQ92" s="188">
        <v>11868.177802746732</v>
      </c>
      <c r="AR92" s="188">
        <v>12363.936854792189</v>
      </c>
      <c r="AS92" s="188">
        <v>12979.714164861702</v>
      </c>
      <c r="AT92" s="188">
        <v>13782.701136011414</v>
      </c>
      <c r="AU92" s="188">
        <v>13473.67613575782</v>
      </c>
      <c r="AV92" s="188">
        <v>15864.319773509276</v>
      </c>
      <c r="AW92" s="188">
        <v>17145.251368391295</v>
      </c>
      <c r="AX92" s="188">
        <v>17440.170274175282</v>
      </c>
      <c r="AY92" s="188">
        <v>17208.779482913265</v>
      </c>
      <c r="AZ92" s="188">
        <v>16856.727977399147</v>
      </c>
      <c r="BA92" s="188">
        <v>16888.483397483735</v>
      </c>
      <c r="BB92" s="188">
        <v>16567.566088340951</v>
      </c>
      <c r="BC92" s="188">
        <v>17024.973755057999</v>
      </c>
      <c r="BD92" s="188">
        <v>17987.396568874025</v>
      </c>
      <c r="BE92" s="188">
        <v>19044.255672896288</v>
      </c>
      <c r="BF92" s="188">
        <v>19392.157921062033</v>
      </c>
      <c r="BG92" s="188">
        <v>19292.303785188367</v>
      </c>
      <c r="BH92" s="188">
        <v>21214.748718615079</v>
      </c>
      <c r="BI92" s="188">
        <v>21460.119824136051</v>
      </c>
      <c r="BJ92" s="188">
        <v>22369.796295809581</v>
      </c>
      <c r="BK92" s="188">
        <v>22896.700468838801</v>
      </c>
      <c r="BL92" s="188">
        <v>23876.015427169863</v>
      </c>
      <c r="BM92" s="188">
        <v>24796.326415207466</v>
      </c>
      <c r="BN92" s="188">
        <v>24983.96154260758</v>
      </c>
      <c r="BO92" s="188">
        <v>24262.198887944083</v>
      </c>
      <c r="BP92" s="188">
        <v>23210.509351419474</v>
      </c>
      <c r="BQ92" s="188">
        <v>19118.504450204033</v>
      </c>
      <c r="BR92" s="188">
        <v>18253.74481668642</v>
      </c>
      <c r="BS92" s="188">
        <v>17364.856583835113</v>
      </c>
      <c r="BT92" s="188">
        <v>16197.041233398721</v>
      </c>
      <c r="BU92" s="188">
        <v>15344.370300532217</v>
      </c>
      <c r="BV92" s="188">
        <v>14340.785561860144</v>
      </c>
      <c r="BW92" s="188">
        <v>13755.467707030499</v>
      </c>
      <c r="BX92" s="188">
        <v>13136.919528604971</v>
      </c>
      <c r="BY92" s="188">
        <v>12677.850907211599</v>
      </c>
      <c r="BZ92" s="188">
        <v>12232.44639625616</v>
      </c>
      <c r="CA92" s="188">
        <v>12535.818367132742</v>
      </c>
      <c r="CB92" s="188">
        <v>13231.761073704074</v>
      </c>
      <c r="CC92" s="188">
        <v>13297.543793940637</v>
      </c>
      <c r="CD92" s="188">
        <v>12907.63208289121</v>
      </c>
      <c r="CE92" s="188">
        <v>12518.243938675945</v>
      </c>
      <c r="CF92" s="188">
        <v>12207.405067170179</v>
      </c>
      <c r="CG92" s="188">
        <v>12301.822122481624</v>
      </c>
      <c r="CH92" s="189">
        <v>12208.84401562126</v>
      </c>
    </row>
    <row r="93" spans="1:86" x14ac:dyDescent="0.35">
      <c r="B93" s="74" t="s">
        <v>541</v>
      </c>
      <c r="AH93" s="188">
        <v>10267.265704314837</v>
      </c>
      <c r="AI93" s="188">
        <v>9462.2213104022594</v>
      </c>
      <c r="AJ93" s="188">
        <v>10712.669924501732</v>
      </c>
      <c r="AK93" s="188">
        <v>15484.388853792443</v>
      </c>
      <c r="AL93" s="188">
        <v>21082.595328240346</v>
      </c>
      <c r="AM93" s="188">
        <v>24689.62672272608</v>
      </c>
      <c r="AN93" s="188">
        <v>26510.767381493402</v>
      </c>
      <c r="AO93" s="188">
        <v>28588.386077323667</v>
      </c>
      <c r="AP93" s="188">
        <v>29606.006071415115</v>
      </c>
      <c r="AQ93" s="188">
        <v>27958.591644734734</v>
      </c>
      <c r="AR93" s="188">
        <v>24163.415220054296</v>
      </c>
      <c r="AS93" s="188">
        <v>23314.547683144126</v>
      </c>
      <c r="AT93" s="188">
        <v>25828.816611616265</v>
      </c>
      <c r="AU93" s="188">
        <v>31619.076422485319</v>
      </c>
      <c r="AV93" s="188">
        <v>39452.787480069492</v>
      </c>
      <c r="AW93" s="188">
        <v>43611.664327796709</v>
      </c>
      <c r="AX93" s="188">
        <v>45515.293372165281</v>
      </c>
      <c r="AY93" s="188">
        <v>46851.88836663308</v>
      </c>
      <c r="AZ93" s="188">
        <v>46240.392802681803</v>
      </c>
      <c r="BA93" s="188">
        <v>44591.21219566423</v>
      </c>
      <c r="BB93" s="188">
        <v>43211.499011078929</v>
      </c>
      <c r="BC93" s="188">
        <v>41123.651709696649</v>
      </c>
      <c r="BD93" s="188">
        <v>37553.33849920061</v>
      </c>
      <c r="BE93" s="188">
        <v>37690.595895518163</v>
      </c>
      <c r="BF93" s="188">
        <v>38606.073066221819</v>
      </c>
      <c r="BG93" s="188">
        <v>39140.243806860708</v>
      </c>
      <c r="BH93" s="188">
        <v>38403.26593106825</v>
      </c>
      <c r="BI93" s="188">
        <v>37655.845684049418</v>
      </c>
      <c r="BJ93" s="188">
        <v>37975.655950750268</v>
      </c>
      <c r="BK93" s="188">
        <v>38717.33408868868</v>
      </c>
      <c r="BL93" s="188">
        <v>39009.793195580387</v>
      </c>
      <c r="BM93" s="188">
        <v>45968.414318963201</v>
      </c>
      <c r="BN93" s="188">
        <v>47680.037426839568</v>
      </c>
      <c r="BO93" s="188">
        <v>48597.408186364271</v>
      </c>
      <c r="BP93" s="188">
        <v>50509.729162400785</v>
      </c>
      <c r="BQ93" s="188">
        <v>45744.848260366853</v>
      </c>
      <c r="BR93" s="188">
        <v>45247.026416014138</v>
      </c>
      <c r="BS93" s="188">
        <v>45101.075241588143</v>
      </c>
      <c r="BT93" s="188">
        <v>44400.775702876264</v>
      </c>
      <c r="BU93" s="188">
        <v>45326.681196617283</v>
      </c>
      <c r="BV93" s="188">
        <v>47871.148287069649</v>
      </c>
      <c r="BW93" s="188">
        <v>53907.227949349224</v>
      </c>
      <c r="BX93" s="188">
        <v>72861.885800968928</v>
      </c>
      <c r="BY93" s="188">
        <v>72745.936253425709</v>
      </c>
      <c r="BZ93" s="188">
        <v>68039.294002588693</v>
      </c>
      <c r="CA93" s="188">
        <v>74807.253744336631</v>
      </c>
      <c r="CB93" s="188">
        <v>85565.431404992909</v>
      </c>
      <c r="CC93" s="188">
        <v>87412.374611317544</v>
      </c>
      <c r="CD93" s="188">
        <v>90888.925845454447</v>
      </c>
      <c r="CE93" s="188">
        <v>90262.423134779965</v>
      </c>
      <c r="CF93" s="188">
        <v>90222.273043098787</v>
      </c>
      <c r="CG93" s="188">
        <v>91548.857975100487</v>
      </c>
      <c r="CH93" s="189">
        <v>92590.713556539893</v>
      </c>
    </row>
    <row r="94" spans="1:86" s="123" customFormat="1" x14ac:dyDescent="0.35">
      <c r="A94" s="200"/>
      <c r="B94" s="123" t="s">
        <v>273</v>
      </c>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c r="AF94" s="150"/>
      <c r="AG94" s="150"/>
      <c r="AH94" s="56">
        <f>AH93+AH92</f>
        <v>17050.881724870786</v>
      </c>
      <c r="AI94" s="56">
        <f t="shared" ref="AI94:CH94" si="0">AI93+AI92</f>
        <v>15932.949972842292</v>
      </c>
      <c r="AJ94" s="56">
        <f t="shared" si="0"/>
        <v>17429.705102311655</v>
      </c>
      <c r="AK94" s="56">
        <f t="shared" si="0"/>
        <v>24115.35917112722</v>
      </c>
      <c r="AL94" s="56">
        <f t="shared" si="0"/>
        <v>30358.477121440308</v>
      </c>
      <c r="AM94" s="56">
        <f t="shared" si="0"/>
        <v>34587.440015276312</v>
      </c>
      <c r="AN94" s="56">
        <f t="shared" si="0"/>
        <v>37290.060615006958</v>
      </c>
      <c r="AO94" s="56">
        <f t="shared" si="0"/>
        <v>40116.225593417817</v>
      </c>
      <c r="AP94" s="56">
        <f t="shared" si="0"/>
        <v>41525.307217049776</v>
      </c>
      <c r="AQ94" s="56">
        <f t="shared" si="0"/>
        <v>39826.769447481463</v>
      </c>
      <c r="AR94" s="56">
        <f t="shared" si="0"/>
        <v>36527.352074846487</v>
      </c>
      <c r="AS94" s="56">
        <f t="shared" si="0"/>
        <v>36294.26184800583</v>
      </c>
      <c r="AT94" s="56">
        <f t="shared" si="0"/>
        <v>39611.51774762768</v>
      </c>
      <c r="AU94" s="56">
        <f t="shared" si="0"/>
        <v>45092.752558243141</v>
      </c>
      <c r="AV94" s="56">
        <f t="shared" si="0"/>
        <v>55317.107253578768</v>
      </c>
      <c r="AW94" s="56">
        <f t="shared" si="0"/>
        <v>60756.915696188007</v>
      </c>
      <c r="AX94" s="56">
        <f t="shared" si="0"/>
        <v>62955.463646340562</v>
      </c>
      <c r="AY94" s="56">
        <f t="shared" si="0"/>
        <v>64060.667849546342</v>
      </c>
      <c r="AZ94" s="56">
        <f t="shared" si="0"/>
        <v>63097.12078008095</v>
      </c>
      <c r="BA94" s="56">
        <f t="shared" si="0"/>
        <v>61479.695593147961</v>
      </c>
      <c r="BB94" s="56">
        <f t="shared" si="0"/>
        <v>59779.06509941988</v>
      </c>
      <c r="BC94" s="56">
        <f t="shared" si="0"/>
        <v>58148.625464754645</v>
      </c>
      <c r="BD94" s="56">
        <f t="shared" si="0"/>
        <v>55540.735068074631</v>
      </c>
      <c r="BE94" s="56">
        <f t="shared" si="0"/>
        <v>56734.851568414451</v>
      </c>
      <c r="BF94" s="56">
        <f t="shared" si="0"/>
        <v>57998.230987283852</v>
      </c>
      <c r="BG94" s="56">
        <f t="shared" si="0"/>
        <v>58432.547592049072</v>
      </c>
      <c r="BH94" s="56">
        <f t="shared" si="0"/>
        <v>59618.014649683333</v>
      </c>
      <c r="BI94" s="56">
        <f t="shared" si="0"/>
        <v>59115.965508185473</v>
      </c>
      <c r="BJ94" s="56">
        <f t="shared" si="0"/>
        <v>60345.452246559849</v>
      </c>
      <c r="BK94" s="56">
        <f t="shared" si="0"/>
        <v>61614.034557527484</v>
      </c>
      <c r="BL94" s="56">
        <f t="shared" si="0"/>
        <v>62885.80862275025</v>
      </c>
      <c r="BM94" s="56">
        <f t="shared" si="0"/>
        <v>70764.740734170671</v>
      </c>
      <c r="BN94" s="56">
        <f t="shared" si="0"/>
        <v>72663.998969447144</v>
      </c>
      <c r="BO94" s="56">
        <f t="shared" si="0"/>
        <v>72859.607074308355</v>
      </c>
      <c r="BP94" s="56">
        <f t="shared" si="0"/>
        <v>73720.238513820252</v>
      </c>
      <c r="BQ94" s="56">
        <f t="shared" si="0"/>
        <v>64863.352710570885</v>
      </c>
      <c r="BR94" s="56">
        <f t="shared" si="0"/>
        <v>63500.771232700557</v>
      </c>
      <c r="BS94" s="56">
        <f t="shared" si="0"/>
        <v>62465.931825423257</v>
      </c>
      <c r="BT94" s="56">
        <f t="shared" si="0"/>
        <v>60597.816936274983</v>
      </c>
      <c r="BU94" s="56">
        <f t="shared" si="0"/>
        <v>60671.051497149499</v>
      </c>
      <c r="BV94" s="56">
        <f t="shared" si="0"/>
        <v>62211.933848929795</v>
      </c>
      <c r="BW94" s="56">
        <f t="shared" si="0"/>
        <v>67662.695656379728</v>
      </c>
      <c r="BX94" s="56">
        <f t="shared" si="0"/>
        <v>85998.805329573894</v>
      </c>
      <c r="BY94" s="56">
        <f t="shared" si="0"/>
        <v>85423.787160637308</v>
      </c>
      <c r="BZ94" s="56">
        <f t="shared" si="0"/>
        <v>80271.74039884485</v>
      </c>
      <c r="CA94" s="56">
        <f t="shared" si="0"/>
        <v>87343.072111469373</v>
      </c>
      <c r="CB94" s="56">
        <f t="shared" si="0"/>
        <v>98797.19247869699</v>
      </c>
      <c r="CC94" s="56">
        <f t="shared" si="0"/>
        <v>100709.91840525818</v>
      </c>
      <c r="CD94" s="56">
        <f t="shared" si="0"/>
        <v>103796.55792834566</v>
      </c>
      <c r="CE94" s="56">
        <f t="shared" si="0"/>
        <v>102780.66707345592</v>
      </c>
      <c r="CF94" s="56">
        <f t="shared" si="0"/>
        <v>102429.67811026897</v>
      </c>
      <c r="CG94" s="56">
        <f t="shared" si="0"/>
        <v>103850.68009758211</v>
      </c>
      <c r="CH94" s="57">
        <f t="shared" si="0"/>
        <v>104799.55757216115</v>
      </c>
    </row>
    <row r="95" spans="1:86" ht="26.25" customHeight="1" x14ac:dyDescent="0.35">
      <c r="B95" s="123" t="s">
        <v>570</v>
      </c>
      <c r="AH95" s="188"/>
      <c r="AI95" s="188"/>
      <c r="AJ95" s="188"/>
      <c r="AK95" s="188"/>
      <c r="AL95" s="188"/>
      <c r="AM95" s="188"/>
      <c r="AN95" s="188"/>
      <c r="AO95" s="188"/>
      <c r="AP95" s="188"/>
      <c r="AQ95" s="188"/>
      <c r="AR95" s="188"/>
      <c r="AS95" s="188"/>
      <c r="AT95" s="188"/>
      <c r="AU95" s="188"/>
      <c r="AV95" s="188"/>
      <c r="AW95" s="188"/>
      <c r="AX95" s="188"/>
      <c r="AY95" s="188"/>
      <c r="AZ95" s="188"/>
      <c r="BA95" s="188"/>
      <c r="BB95" s="188"/>
      <c r="BC95" s="188"/>
      <c r="BD95" s="188"/>
      <c r="BE95" s="188"/>
      <c r="BF95" s="188"/>
      <c r="BG95" s="188"/>
      <c r="BH95" s="302" t="str">
        <f>'Table 3a'!BH95</f>
        <v>Definition change -&gt;</v>
      </c>
      <c r="BI95" s="188"/>
      <c r="BJ95" s="188"/>
      <c r="BK95" s="188"/>
      <c r="BL95" s="302" t="str">
        <f>'Table 3a'!BL95</f>
        <v>Definition change -&gt;</v>
      </c>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9"/>
    </row>
    <row r="96" spans="1:86" x14ac:dyDescent="0.35">
      <c r="B96" s="72" t="s">
        <v>568</v>
      </c>
      <c r="AH96" s="188">
        <v>5568.3708503025555</v>
      </c>
      <c r="AI96" s="188">
        <v>5233.5921459282736</v>
      </c>
      <c r="AJ96" s="188">
        <v>5304.8124725750085</v>
      </c>
      <c r="AK96" s="188">
        <v>6749.1510644616656</v>
      </c>
      <c r="AL96" s="188">
        <v>7099.0212568613106</v>
      </c>
      <c r="AM96" s="188">
        <v>7382.6887469279809</v>
      </c>
      <c r="AN96" s="188">
        <v>7902.0758442625465</v>
      </c>
      <c r="AO96" s="188">
        <v>8208.2145345073186</v>
      </c>
      <c r="AP96" s="188">
        <v>8112.5961796180345</v>
      </c>
      <c r="AQ96" s="188">
        <v>7755.6756221982805</v>
      </c>
      <c r="AR96" s="188">
        <v>8248.054194651635</v>
      </c>
      <c r="AS96" s="188">
        <v>8246.4159063429997</v>
      </c>
      <c r="AT96" s="188">
        <v>8540.9981673439343</v>
      </c>
      <c r="AU96" s="188">
        <v>9009.5082511397177</v>
      </c>
      <c r="AV96" s="188">
        <v>10811.384206908635</v>
      </c>
      <c r="AW96" s="188">
        <v>11452.560484344465</v>
      </c>
      <c r="AX96" s="188">
        <v>11755.013064933566</v>
      </c>
      <c r="AY96" s="188">
        <v>12066.019190365334</v>
      </c>
      <c r="AZ96" s="188">
        <v>11943.308519414093</v>
      </c>
      <c r="BA96" s="188">
        <v>12136.712162328211</v>
      </c>
      <c r="BB96" s="188">
        <v>12019.353632588671</v>
      </c>
      <c r="BC96" s="188">
        <v>12585.987414443791</v>
      </c>
      <c r="BD96" s="188">
        <v>13514.334408321227</v>
      </c>
      <c r="BE96" s="188">
        <v>14462.900955357936</v>
      </c>
      <c r="BF96" s="188">
        <v>15553.354654121913</v>
      </c>
      <c r="BG96" s="188">
        <v>15937.555142249539</v>
      </c>
      <c r="BH96" s="277">
        <v>18073.106833973423</v>
      </c>
      <c r="BI96" s="188">
        <v>18377.771136426094</v>
      </c>
      <c r="BJ96" s="188">
        <v>19074.921442065923</v>
      </c>
      <c r="BK96" s="188">
        <v>19597.882367108821</v>
      </c>
      <c r="BL96" s="277">
        <v>20555.988701679478</v>
      </c>
      <c r="BM96" s="188">
        <v>21402.124656017266</v>
      </c>
      <c r="BN96" s="188">
        <v>21596.966949608392</v>
      </c>
      <c r="BO96" s="188">
        <v>21012.945439589217</v>
      </c>
      <c r="BP96" s="188">
        <v>20146.475281892661</v>
      </c>
      <c r="BQ96" s="188">
        <v>19118.504450204033</v>
      </c>
      <c r="BR96" s="188">
        <v>18253.74481668642</v>
      </c>
      <c r="BS96" s="188">
        <v>17364.856583835113</v>
      </c>
      <c r="BT96" s="188">
        <v>16197.041233398721</v>
      </c>
      <c r="BU96" s="188">
        <v>15344.370300532217</v>
      </c>
      <c r="BV96" s="188">
        <v>14332.550003964681</v>
      </c>
      <c r="BW96" s="188">
        <v>13746.256393696856</v>
      </c>
      <c r="BX96" s="188">
        <v>13129.249928951445</v>
      </c>
      <c r="BY96" s="188">
        <v>12673.064245693276</v>
      </c>
      <c r="BZ96" s="188">
        <v>12228.277977223519</v>
      </c>
      <c r="CA96" s="188">
        <v>12528.67739780906</v>
      </c>
      <c r="CB96" s="188">
        <v>13221.310538610032</v>
      </c>
      <c r="CC96" s="188">
        <v>13282.599747542017</v>
      </c>
      <c r="CD96" s="188">
        <v>12906.732891197791</v>
      </c>
      <c r="CE96" s="188">
        <v>12517.051226208407</v>
      </c>
      <c r="CF96" s="188">
        <v>12205.920681535994</v>
      </c>
      <c r="CG96" s="188">
        <v>12300.058019522558</v>
      </c>
      <c r="CH96" s="189">
        <v>12206.812665959029</v>
      </c>
    </row>
    <row r="97" spans="1:86" x14ac:dyDescent="0.35">
      <c r="B97" s="72" t="s">
        <v>560</v>
      </c>
      <c r="AH97" s="188">
        <v>775.83322430399267</v>
      </c>
      <c r="AI97" s="188">
        <v>734.34343374023206</v>
      </c>
      <c r="AJ97" s="188">
        <v>722.56310130398811</v>
      </c>
      <c r="AK97" s="188">
        <v>745.96329943712135</v>
      </c>
      <c r="AL97" s="188">
        <v>909.35670005296822</v>
      </c>
      <c r="AM97" s="188">
        <v>967.4021041050537</v>
      </c>
      <c r="AN97" s="188">
        <v>1004.3017684772274</v>
      </c>
      <c r="AO97" s="188">
        <v>1093.8380582199193</v>
      </c>
      <c r="AP97" s="188">
        <v>1268.3117210663295</v>
      </c>
      <c r="AQ97" s="188">
        <v>1217.9622178757782</v>
      </c>
      <c r="AR97" s="188">
        <v>1478.5721898946924</v>
      </c>
      <c r="AS97" s="188">
        <v>1506.3744798829537</v>
      </c>
      <c r="AT97" s="188">
        <v>1724.5561918546048</v>
      </c>
      <c r="AU97" s="188">
        <v>2021.0964257610458</v>
      </c>
      <c r="AV97" s="188">
        <v>2739.9804235904389</v>
      </c>
      <c r="AW97" s="188">
        <v>3333.6691908248008</v>
      </c>
      <c r="AX97" s="188">
        <v>4134.2619672851934</v>
      </c>
      <c r="AY97" s="188">
        <v>4845.3273342650455</v>
      </c>
      <c r="AZ97" s="188">
        <v>5165.5350765741296</v>
      </c>
      <c r="BA97" s="188">
        <v>5422.5780589636652</v>
      </c>
      <c r="BB97" s="188">
        <v>5630.0263213326598</v>
      </c>
      <c r="BC97" s="188">
        <v>5806.6286304768792</v>
      </c>
      <c r="BD97" s="188">
        <v>6169.5352934149996</v>
      </c>
      <c r="BE97" s="188">
        <v>6507.3555104213701</v>
      </c>
      <c r="BF97" s="188">
        <v>6812.0310428847542</v>
      </c>
      <c r="BG97" s="188">
        <v>7108.1666659878283</v>
      </c>
      <c r="BH97" s="277">
        <v>6793.1027793233379</v>
      </c>
      <c r="BI97" s="188">
        <v>6605.7384080289548</v>
      </c>
      <c r="BJ97" s="188">
        <v>6656.9737594810922</v>
      </c>
      <c r="BK97" s="188">
        <v>7392.6933406535145</v>
      </c>
      <c r="BL97" s="277">
        <v>7367.5383248922044</v>
      </c>
      <c r="BM97" s="188">
        <v>8204.4310535569421</v>
      </c>
      <c r="BN97" s="188">
        <v>8502.9155134402245</v>
      </c>
      <c r="BO97" s="188">
        <v>8816.3424350332989</v>
      </c>
      <c r="BP97" s="188">
        <v>9877.9981316020785</v>
      </c>
      <c r="BQ97" s="188">
        <v>11054.668071541026</v>
      </c>
      <c r="BR97" s="188">
        <v>12717.016326723231</v>
      </c>
      <c r="BS97" s="188">
        <v>13820.522051418931</v>
      </c>
      <c r="BT97" s="188">
        <v>13814.080177055532</v>
      </c>
      <c r="BU97" s="188">
        <v>14211.216366764807</v>
      </c>
      <c r="BV97" s="188">
        <v>13722.149869392597</v>
      </c>
      <c r="BW97" s="188">
        <v>11849.882149516196</v>
      </c>
      <c r="BX97" s="188">
        <v>10631.271034889034</v>
      </c>
      <c r="BY97" s="188">
        <v>9841.8998291880471</v>
      </c>
      <c r="BZ97" s="188">
        <v>8498.0744125752426</v>
      </c>
      <c r="CA97" s="188">
        <v>7948.9598658191162</v>
      </c>
      <c r="CB97" s="188">
        <v>7380.6758663163519</v>
      </c>
      <c r="CC97" s="188">
        <v>1986.1622587112026</v>
      </c>
      <c r="CD97" s="188">
        <v>29.268447508604446</v>
      </c>
      <c r="CE97" s="188">
        <v>26.426957497348234</v>
      </c>
      <c r="CF97" s="188">
        <v>23.883976721966608</v>
      </c>
      <c r="CG97" s="188">
        <v>21.580884113351637</v>
      </c>
      <c r="CH97" s="189">
        <v>19.469769166226964</v>
      </c>
    </row>
    <row r="98" spans="1:86" x14ac:dyDescent="0.35">
      <c r="B98" s="72" t="s">
        <v>561</v>
      </c>
      <c r="AH98" s="188">
        <v>961.79859067100722</v>
      </c>
      <c r="AI98" s="188">
        <v>874.66771877807469</v>
      </c>
      <c r="AJ98" s="188">
        <v>864.27448844679634</v>
      </c>
      <c r="AK98" s="188">
        <v>1097.6906899307508</v>
      </c>
      <c r="AL98" s="188">
        <v>1560.8236772018201</v>
      </c>
      <c r="AM98" s="188">
        <v>1966.8652026062316</v>
      </c>
      <c r="AN98" s="188">
        <v>2119.9654071586642</v>
      </c>
      <c r="AO98" s="188">
        <v>2471.3104290276165</v>
      </c>
      <c r="AP98" s="188">
        <v>2722.645794415098</v>
      </c>
      <c r="AQ98" s="188">
        <v>2706.4904752051816</v>
      </c>
      <c r="AR98" s="188">
        <v>2719.6905022724845</v>
      </c>
      <c r="AS98" s="188">
        <v>2618.8700939506562</v>
      </c>
      <c r="AT98" s="188">
        <v>2986.3350621823747</v>
      </c>
      <c r="AU98" s="188">
        <v>3641.1998849490328</v>
      </c>
      <c r="AV98" s="188">
        <v>4264.9999924499407</v>
      </c>
      <c r="AW98" s="188">
        <v>4449.7441049364643</v>
      </c>
      <c r="AX98" s="188">
        <v>5195.4061519079178</v>
      </c>
      <c r="AY98" s="188">
        <v>5357.0946048062924</v>
      </c>
      <c r="AZ98" s="188">
        <v>5207.2848210377442</v>
      </c>
      <c r="BA98" s="188">
        <v>4858.7781276894666</v>
      </c>
      <c r="BB98" s="188">
        <v>4505.1958037684062</v>
      </c>
      <c r="BC98" s="188">
        <v>4180.7314110731413</v>
      </c>
      <c r="BD98" s="188">
        <v>4091.7239625083866</v>
      </c>
      <c r="BE98" s="188">
        <v>3903.4899485267019</v>
      </c>
      <c r="BF98" s="188">
        <v>3645.5469906663598</v>
      </c>
      <c r="BG98" s="188">
        <v>3824.9193207997264</v>
      </c>
      <c r="BH98" s="277">
        <v>3809.3623876183492</v>
      </c>
      <c r="BI98" s="188">
        <v>3521.0480063800364</v>
      </c>
      <c r="BJ98" s="188">
        <v>3435.7419405682535</v>
      </c>
      <c r="BK98" s="188">
        <v>3416.4651105256262</v>
      </c>
      <c r="BL98" s="277">
        <v>3274.157081814014</v>
      </c>
      <c r="BM98" s="188">
        <v>3600.4886277008145</v>
      </c>
      <c r="BN98" s="188">
        <v>3443.0125739551422</v>
      </c>
      <c r="BO98" s="188">
        <v>3154.9884407002423</v>
      </c>
      <c r="BP98" s="188">
        <v>2923.7666682862055</v>
      </c>
      <c r="BQ98" s="188">
        <v>2573.0555577385467</v>
      </c>
      <c r="BR98" s="188">
        <v>2245.3718859395149</v>
      </c>
      <c r="BS98" s="188">
        <v>2057.3741568542218</v>
      </c>
      <c r="BT98" s="188">
        <v>1822.2459414563716</v>
      </c>
      <c r="BU98" s="188">
        <v>1746.2482476328387</v>
      </c>
      <c r="BV98" s="188">
        <v>1430.0243526485228</v>
      </c>
      <c r="BW98" s="188">
        <v>893.29514735575833</v>
      </c>
      <c r="BX98" s="188">
        <v>665.66587850798692</v>
      </c>
      <c r="BY98" s="188">
        <v>422.37361194764509</v>
      </c>
      <c r="BZ98" s="188">
        <v>391.04788686632725</v>
      </c>
      <c r="CA98" s="188">
        <v>246.08335786938184</v>
      </c>
      <c r="CB98" s="188">
        <v>67.784093316551719</v>
      </c>
      <c r="CC98" s="188">
        <v>2.1770235112819938</v>
      </c>
      <c r="CD98" s="188">
        <v>2.1013592395367593</v>
      </c>
      <c r="CE98" s="188">
        <v>0.90056295689778754</v>
      </c>
      <c r="CF98" s="188">
        <v>0.33995459743151224</v>
      </c>
      <c r="CG98" s="188">
        <v>1.0605619949302396E-2</v>
      </c>
      <c r="CH98" s="189">
        <v>0.62553338157987826</v>
      </c>
    </row>
    <row r="99" spans="1:86" x14ac:dyDescent="0.35">
      <c r="B99" s="72" t="s">
        <v>562</v>
      </c>
      <c r="AH99" s="188">
        <v>2669.9244369361586</v>
      </c>
      <c r="AI99" s="188">
        <v>2319.9066292808729</v>
      </c>
      <c r="AJ99" s="188">
        <v>3006.3386379503559</v>
      </c>
      <c r="AK99" s="188">
        <v>5208.0904022199202</v>
      </c>
      <c r="AL99" s="188">
        <v>8472.1910953367333</v>
      </c>
      <c r="AM99" s="188">
        <v>10342.816614458096</v>
      </c>
      <c r="AN99" s="188">
        <v>11137.42543069722</v>
      </c>
      <c r="AO99" s="188">
        <v>11957.064869995851</v>
      </c>
      <c r="AP99" s="188">
        <v>11855.417004862275</v>
      </c>
      <c r="AQ99" s="188">
        <v>10271.343185387104</v>
      </c>
      <c r="AR99" s="188">
        <v>7281.5907598026215</v>
      </c>
      <c r="AS99" s="188">
        <v>5872.3804502677831</v>
      </c>
      <c r="AT99" s="188">
        <v>6102.4229315566363</v>
      </c>
      <c r="AU99" s="188">
        <v>8163.754169600561</v>
      </c>
      <c r="AV99" s="188">
        <v>10190.072681452557</v>
      </c>
      <c r="AW99" s="188">
        <v>10553.98292632045</v>
      </c>
      <c r="AX99" s="188">
        <v>9118.7956907233493</v>
      </c>
      <c r="AY99" s="188">
        <v>8433.85860555816</v>
      </c>
      <c r="AZ99" s="188">
        <v>7254.9459143202921</v>
      </c>
      <c r="BA99" s="188">
        <v>6036.5740023659955</v>
      </c>
      <c r="BB99" s="188">
        <v>5355.3985109585601</v>
      </c>
      <c r="BC99" s="188">
        <v>4780.9002027966508</v>
      </c>
      <c r="BD99" s="188">
        <v>4020.0514326865541</v>
      </c>
      <c r="BE99" s="188">
        <v>3425.8914087714566</v>
      </c>
      <c r="BF99" s="188">
        <v>3291.3270236616922</v>
      </c>
      <c r="BG99" s="188">
        <v>3177.9057858340093</v>
      </c>
      <c r="BH99" s="277">
        <v>2777.1217809947066</v>
      </c>
      <c r="BI99" s="188">
        <v>3011.3491764351575</v>
      </c>
      <c r="BJ99" s="188">
        <v>3165.0612943785695</v>
      </c>
      <c r="BK99" s="188">
        <v>2893.8563997029619</v>
      </c>
      <c r="BL99" s="277">
        <v>3268.2993667077749</v>
      </c>
      <c r="BM99" s="188">
        <v>5448.5017755897197</v>
      </c>
      <c r="BN99" s="188">
        <v>5472.091849226751</v>
      </c>
      <c r="BO99" s="188">
        <v>6104.3723762432583</v>
      </c>
      <c r="BP99" s="188">
        <v>6464.0733740926689</v>
      </c>
      <c r="BQ99" s="188">
        <v>5354.3437873410685</v>
      </c>
      <c r="BR99" s="188">
        <v>3734.4565183303239</v>
      </c>
      <c r="BS99" s="188">
        <v>2756.4179207679695</v>
      </c>
      <c r="BT99" s="188">
        <v>2173.011931047969</v>
      </c>
      <c r="BU99" s="188">
        <v>1921.441761408772</v>
      </c>
      <c r="BV99" s="188">
        <v>1489.5282355392592</v>
      </c>
      <c r="BW99" s="188">
        <v>764.97982827671251</v>
      </c>
      <c r="BX99" s="188">
        <v>524.70791676930367</v>
      </c>
      <c r="BY99" s="188">
        <v>360.86201985261857</v>
      </c>
      <c r="BZ99" s="188">
        <v>253.01898494485877</v>
      </c>
      <c r="CA99" s="188">
        <v>154.48624904815915</v>
      </c>
      <c r="CB99" s="188">
        <v>93.719061821557915</v>
      </c>
      <c r="CC99" s="188">
        <v>1.1760526420205126</v>
      </c>
      <c r="CD99" s="188">
        <v>0.70384299826871999</v>
      </c>
      <c r="CE99" s="188">
        <v>0.46151507809331677</v>
      </c>
      <c r="CF99" s="188">
        <v>0.29993972263895519</v>
      </c>
      <c r="CG99" s="188">
        <v>0.19169676680946796</v>
      </c>
      <c r="CH99" s="189">
        <v>0.11898696249626323</v>
      </c>
    </row>
    <row r="100" spans="1:86" x14ac:dyDescent="0.35">
      <c r="B100" s="72" t="s">
        <v>563</v>
      </c>
      <c r="AH100" s="188">
        <v>2657.0137584862082</v>
      </c>
      <c r="AI100" s="188">
        <v>2521.2173647980449</v>
      </c>
      <c r="AJ100" s="188">
        <v>2731.1039401234893</v>
      </c>
      <c r="AK100" s="188">
        <v>3957.6820853900572</v>
      </c>
      <c r="AL100" s="188">
        <v>4757.3112650018838</v>
      </c>
      <c r="AM100" s="188">
        <v>5406.3142312894406</v>
      </c>
      <c r="AN100" s="188">
        <v>5786.4146444886383</v>
      </c>
      <c r="AO100" s="188">
        <v>6123.4961725584571</v>
      </c>
      <c r="AP100" s="188">
        <v>6404.7538512039482</v>
      </c>
      <c r="AQ100" s="188">
        <v>6430.0304255713008</v>
      </c>
      <c r="AR100" s="188">
        <v>5754.7106064286017</v>
      </c>
      <c r="AS100" s="188">
        <v>6034.1147386944194</v>
      </c>
      <c r="AT100" s="188">
        <v>7148.654977408647</v>
      </c>
      <c r="AU100" s="188">
        <v>9308.1558585044459</v>
      </c>
      <c r="AV100" s="188">
        <v>11492.993297365041</v>
      </c>
      <c r="AW100" s="188">
        <v>13338.742456643362</v>
      </c>
      <c r="AX100" s="188">
        <v>14780.188444979651</v>
      </c>
      <c r="AY100" s="188">
        <v>15576.630501439977</v>
      </c>
      <c r="AZ100" s="188">
        <v>15689.250392388307</v>
      </c>
      <c r="BA100" s="188">
        <v>15096.916585224932</v>
      </c>
      <c r="BB100" s="188">
        <v>14501.101804216074</v>
      </c>
      <c r="BC100" s="188">
        <v>13893.441118020968</v>
      </c>
      <c r="BD100" s="188">
        <v>13544.138449680777</v>
      </c>
      <c r="BE100" s="188">
        <v>13654.281380956842</v>
      </c>
      <c r="BF100" s="188">
        <v>14734.104238776781</v>
      </c>
      <c r="BG100" s="188">
        <v>14709.979786415255</v>
      </c>
      <c r="BH100" s="277">
        <v>15816.710483913987</v>
      </c>
      <c r="BI100" s="188">
        <v>16638.2800135625</v>
      </c>
      <c r="BJ100" s="188">
        <v>17569.816482796734</v>
      </c>
      <c r="BK100" s="188">
        <v>18386.768044972232</v>
      </c>
      <c r="BL100" s="277">
        <v>19186.404342676884</v>
      </c>
      <c r="BM100" s="188">
        <v>23144.226535440161</v>
      </c>
      <c r="BN100" s="188">
        <v>24845.819448690814</v>
      </c>
      <c r="BO100" s="188">
        <v>25461.677064130403</v>
      </c>
      <c r="BP100" s="188">
        <v>26408.670997850531</v>
      </c>
      <c r="BQ100" s="188">
        <v>26111.474015776686</v>
      </c>
      <c r="BR100" s="188">
        <v>25930.604191774168</v>
      </c>
      <c r="BS100" s="188">
        <v>25681.076577027838</v>
      </c>
      <c r="BT100" s="188">
        <v>24372.938254462511</v>
      </c>
      <c r="BU100" s="188">
        <v>22966.002126632178</v>
      </c>
      <c r="BV100" s="188">
        <v>20602.396710758228</v>
      </c>
      <c r="BW100" s="188">
        <v>17071.727710672691</v>
      </c>
      <c r="BX100" s="188">
        <v>14940.181837665712</v>
      </c>
      <c r="BY100" s="188">
        <v>13294.238928850666</v>
      </c>
      <c r="BZ100" s="188">
        <v>11767.808497940961</v>
      </c>
      <c r="CA100" s="188">
        <v>10825.59795215046</v>
      </c>
      <c r="CB100" s="188">
        <v>9324.1151199297219</v>
      </c>
      <c r="CC100" s="188">
        <v>5912.6692008205673</v>
      </c>
      <c r="CD100" s="188">
        <v>5138.7037147963165</v>
      </c>
      <c r="CE100" s="188">
        <v>5305.9966115823445</v>
      </c>
      <c r="CF100" s="188">
        <v>5471.0047598353058</v>
      </c>
      <c r="CG100" s="188">
        <v>5698.3025512106233</v>
      </c>
      <c r="CH100" s="189">
        <v>5801.1211219370698</v>
      </c>
    </row>
    <row r="101" spans="1:86" ht="26.25" customHeight="1" x14ac:dyDescent="0.35">
      <c r="B101" s="72" t="s">
        <v>569</v>
      </c>
      <c r="AH101" s="188"/>
      <c r="AI101" s="188"/>
      <c r="AJ101" s="188"/>
      <c r="AK101" s="188"/>
      <c r="AL101" s="188"/>
      <c r="AM101" s="188"/>
      <c r="AN101" s="188"/>
      <c r="AO101" s="188"/>
      <c r="AP101" s="188"/>
      <c r="AQ101" s="188"/>
      <c r="AR101" s="188"/>
      <c r="AS101" s="188"/>
      <c r="AT101" s="188"/>
      <c r="AU101" s="188"/>
      <c r="AV101" s="188"/>
      <c r="AW101" s="188"/>
      <c r="AX101" s="188"/>
      <c r="AY101" s="188"/>
      <c r="AZ101" s="188"/>
      <c r="BA101" s="188"/>
      <c r="BB101" s="188"/>
      <c r="BC101" s="188"/>
      <c r="BD101" s="188"/>
      <c r="BE101" s="188"/>
      <c r="BF101" s="188"/>
      <c r="BG101" s="188"/>
      <c r="BH101" s="188"/>
      <c r="BI101" s="188"/>
      <c r="BJ101" s="188"/>
      <c r="BK101" s="188"/>
      <c r="BL101" s="188"/>
      <c r="BM101" s="188"/>
      <c r="BN101" s="188"/>
      <c r="BO101" s="188"/>
      <c r="BP101" s="188"/>
      <c r="BQ101" s="188">
        <v>8.2288824354785213</v>
      </c>
      <c r="BR101" s="188">
        <v>77.783442334665779</v>
      </c>
      <c r="BS101" s="188">
        <v>675.31761479286411</v>
      </c>
      <c r="BT101" s="188">
        <v>2138.6919101542812</v>
      </c>
      <c r="BU101" s="188">
        <v>4425.0267961789887</v>
      </c>
      <c r="BV101" s="188">
        <v>10592.728951203739</v>
      </c>
      <c r="BW101" s="188">
        <v>23314.15350183193</v>
      </c>
      <c r="BX101" s="188">
        <v>46094.734542188067</v>
      </c>
      <c r="BY101" s="188">
        <v>48823.470249416379</v>
      </c>
      <c r="BZ101" s="188">
        <v>47129.106968327935</v>
      </c>
      <c r="CA101" s="188">
        <v>55636.85236863076</v>
      </c>
      <c r="CB101" s="188">
        <v>68708.225033528521</v>
      </c>
      <c r="CC101" s="188">
        <v>79525.134122031101</v>
      </c>
      <c r="CD101" s="188">
        <v>85719.047672605142</v>
      </c>
      <c r="CE101" s="188">
        <v>84929.830200132812</v>
      </c>
      <c r="CF101" s="188">
        <v>84728.228797855627</v>
      </c>
      <c r="CG101" s="188">
        <v>85830.536340348801</v>
      </c>
      <c r="CH101" s="189">
        <v>86771.409494754756</v>
      </c>
    </row>
    <row r="102" spans="1:86" ht="26.25" customHeight="1" x14ac:dyDescent="0.35">
      <c r="B102" s="74" t="s">
        <v>564</v>
      </c>
      <c r="AH102" s="188">
        <v>12351.986870858504</v>
      </c>
      <c r="AI102" s="188">
        <v>11704.320808368306</v>
      </c>
      <c r="AJ102" s="188">
        <v>12021.847650384931</v>
      </c>
      <c r="AK102" s="188">
        <v>15380.12138179644</v>
      </c>
      <c r="AL102" s="188">
        <v>16374.903050061273</v>
      </c>
      <c r="AM102" s="188">
        <v>17280.502039478215</v>
      </c>
      <c r="AN102" s="188">
        <v>18681.369077776108</v>
      </c>
      <c r="AO102" s="188">
        <v>19736.054050601466</v>
      </c>
      <c r="AP102" s="188">
        <v>20031.897325252692</v>
      </c>
      <c r="AQ102" s="188">
        <v>19623.853424945009</v>
      </c>
      <c r="AR102" s="188">
        <v>20611.991049443819</v>
      </c>
      <c r="AS102" s="188">
        <v>21226.130071204701</v>
      </c>
      <c r="AT102" s="188">
        <v>22323.699303355348</v>
      </c>
      <c r="AU102" s="188">
        <v>22483.184386897537</v>
      </c>
      <c r="AV102" s="188">
        <v>26675.703980417908</v>
      </c>
      <c r="AW102" s="188">
        <v>28597.811852735762</v>
      </c>
      <c r="AX102" s="188">
        <v>29195.183339108848</v>
      </c>
      <c r="AY102" s="188">
        <v>29274.798673278601</v>
      </c>
      <c r="AZ102" s="188">
        <v>28800.036496813242</v>
      </c>
      <c r="BA102" s="188">
        <v>29025.195559811946</v>
      </c>
      <c r="BB102" s="188">
        <v>28586.919720929622</v>
      </c>
      <c r="BC102" s="188">
        <v>29610.961169501788</v>
      </c>
      <c r="BD102" s="188">
        <v>31501.730977195246</v>
      </c>
      <c r="BE102" s="188">
        <v>33507.156628254219</v>
      </c>
      <c r="BF102" s="188">
        <v>34945.512575183944</v>
      </c>
      <c r="BG102" s="188">
        <v>35229.858927437905</v>
      </c>
      <c r="BH102" s="188">
        <v>39287.855552588495</v>
      </c>
      <c r="BI102" s="188">
        <v>39837.890960562145</v>
      </c>
      <c r="BJ102" s="188">
        <v>41486.306405267809</v>
      </c>
      <c r="BK102" s="188">
        <v>42534.669928264688</v>
      </c>
      <c r="BL102" s="188">
        <v>44432.004128849338</v>
      </c>
      <c r="BM102" s="188">
        <v>46198.451071224728</v>
      </c>
      <c r="BN102" s="188">
        <v>46580.928492215971</v>
      </c>
      <c r="BO102" s="188">
        <v>45275.1443275333</v>
      </c>
      <c r="BP102" s="188">
        <v>43356.984633312139</v>
      </c>
      <c r="BQ102" s="188">
        <v>38237.008900408066</v>
      </c>
      <c r="BR102" s="188">
        <v>36507.489633372839</v>
      </c>
      <c r="BS102" s="188">
        <v>34729.713167670227</v>
      </c>
      <c r="BT102" s="188">
        <v>32394.082466797441</v>
      </c>
      <c r="BU102" s="188">
        <v>30688.740601064434</v>
      </c>
      <c r="BV102" s="188">
        <v>28681.571123720289</v>
      </c>
      <c r="BW102" s="188">
        <v>27510.935414060998</v>
      </c>
      <c r="BX102" s="188">
        <v>26273.839057209942</v>
      </c>
      <c r="BY102" s="188">
        <v>25355.701814423199</v>
      </c>
      <c r="BZ102" s="188">
        <v>24464.892792512321</v>
      </c>
      <c r="CA102" s="188">
        <v>25071.636734265488</v>
      </c>
      <c r="CB102" s="188">
        <v>26463.522147408148</v>
      </c>
      <c r="CC102" s="188">
        <v>26595.087587881273</v>
      </c>
      <c r="CD102" s="188">
        <v>25815.264165782421</v>
      </c>
      <c r="CE102" s="188">
        <v>25036.48787735189</v>
      </c>
      <c r="CF102" s="188">
        <v>24414.810134340361</v>
      </c>
      <c r="CG102" s="188">
        <v>24603.644244963249</v>
      </c>
      <c r="CH102" s="189">
        <v>24417.68803124252</v>
      </c>
    </row>
    <row r="103" spans="1:86" x14ac:dyDescent="0.35">
      <c r="B103" s="74" t="s">
        <v>541</v>
      </c>
      <c r="AH103" s="188">
        <v>17331.835714712204</v>
      </c>
      <c r="AI103" s="188">
        <v>15912.356456999483</v>
      </c>
      <c r="AJ103" s="188">
        <v>18036.950092326362</v>
      </c>
      <c r="AK103" s="188">
        <v>26493.815330770292</v>
      </c>
      <c r="AL103" s="188">
        <v>36782.278065833751</v>
      </c>
      <c r="AM103" s="188">
        <v>43373.024875184899</v>
      </c>
      <c r="AN103" s="188">
        <v>46558.87463231515</v>
      </c>
      <c r="AO103" s="188">
        <v>50234.095607125513</v>
      </c>
      <c r="AP103" s="188">
        <v>51857.134442962764</v>
      </c>
      <c r="AQ103" s="188">
        <v>48584.417948774098</v>
      </c>
      <c r="AR103" s="188">
        <v>41397.979278452694</v>
      </c>
      <c r="AS103" s="188">
        <v>39346.287445939939</v>
      </c>
      <c r="AT103" s="188">
        <v>43790.785774618525</v>
      </c>
      <c r="AU103" s="188">
        <v>54753.282761300405</v>
      </c>
      <c r="AV103" s="188">
        <v>68140.83387492747</v>
      </c>
      <c r="AW103" s="188">
        <v>75287.803006521775</v>
      </c>
      <c r="AX103" s="188">
        <v>78743.945627061388</v>
      </c>
      <c r="AY103" s="188">
        <v>81064.799412702545</v>
      </c>
      <c r="AZ103" s="188">
        <v>79557.409007002279</v>
      </c>
      <c r="BA103" s="188">
        <v>76006.058969908292</v>
      </c>
      <c r="BB103" s="188">
        <v>73203.221451354621</v>
      </c>
      <c r="BC103" s="188">
        <v>69785.353072064288</v>
      </c>
      <c r="BD103" s="188">
        <v>65378.787637491318</v>
      </c>
      <c r="BE103" s="188">
        <v>65181.614144194529</v>
      </c>
      <c r="BF103" s="188">
        <v>67089.082362211397</v>
      </c>
      <c r="BG103" s="188">
        <v>67961.215365897529</v>
      </c>
      <c r="BH103" s="188">
        <v>67599.563362918634</v>
      </c>
      <c r="BI103" s="188">
        <v>67432.261288456066</v>
      </c>
      <c r="BJ103" s="188">
        <v>69037.939288550755</v>
      </c>
      <c r="BK103" s="188">
        <v>71043.636451716666</v>
      </c>
      <c r="BL103" s="188">
        <v>72106.192311671257</v>
      </c>
      <c r="BM103" s="188">
        <v>86366.062311250833</v>
      </c>
      <c r="BN103" s="188">
        <v>89943.876812152492</v>
      </c>
      <c r="BO103" s="188">
        <v>92134.788502471478</v>
      </c>
      <c r="BP103" s="188">
        <v>96184.238334232257</v>
      </c>
      <c r="BQ103" s="188">
        <v>90846.618575199653</v>
      </c>
      <c r="BR103" s="188">
        <v>89952.258781116048</v>
      </c>
      <c r="BS103" s="188">
        <v>90091.783562449971</v>
      </c>
      <c r="BT103" s="188">
        <v>88721.743917052925</v>
      </c>
      <c r="BU103" s="188">
        <v>90596.616495234848</v>
      </c>
      <c r="BV103" s="188">
        <v>95699.740848716538</v>
      </c>
      <c r="BW103" s="188">
        <v>107792.05497366886</v>
      </c>
      <c r="BX103" s="188">
        <v>145710.7774113355</v>
      </c>
      <c r="BY103" s="188">
        <v>145483.99423116274</v>
      </c>
      <c r="BZ103" s="188">
        <v>136074.18233421139</v>
      </c>
      <c r="CA103" s="188">
        <v>149612.09256853082</v>
      </c>
      <c r="CB103" s="188">
        <v>171129.50004481155</v>
      </c>
      <c r="CC103" s="188">
        <v>174824.74922263509</v>
      </c>
      <c r="CD103" s="188">
        <v>181777.85169090889</v>
      </c>
      <c r="CE103" s="188">
        <v>180524.84626955993</v>
      </c>
      <c r="CF103" s="188">
        <v>180444.54608619754</v>
      </c>
      <c r="CG103" s="188">
        <v>183097.71595020097</v>
      </c>
      <c r="CH103" s="189">
        <v>185181.42711307979</v>
      </c>
    </row>
    <row r="104" spans="1:86" s="123" customFormat="1" x14ac:dyDescent="0.35">
      <c r="A104" s="200"/>
      <c r="B104" s="123" t="s">
        <v>273</v>
      </c>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c r="AF104" s="150"/>
      <c r="AG104" s="150"/>
      <c r="AH104" s="56">
        <f>AH103+AH102</f>
        <v>29683.822585570706</v>
      </c>
      <c r="AI104" s="56">
        <f t="shared" ref="AI104:CH104" si="1">AI103+AI102</f>
        <v>27616.677265367791</v>
      </c>
      <c r="AJ104" s="56">
        <f t="shared" si="1"/>
        <v>30058.797742711293</v>
      </c>
      <c r="AK104" s="56">
        <f t="shared" si="1"/>
        <v>41873.936712566734</v>
      </c>
      <c r="AL104" s="56">
        <f t="shared" si="1"/>
        <v>53157.181115895022</v>
      </c>
      <c r="AM104" s="56">
        <f t="shared" si="1"/>
        <v>60653.526914663118</v>
      </c>
      <c r="AN104" s="56">
        <f t="shared" si="1"/>
        <v>65240.243710091258</v>
      </c>
      <c r="AO104" s="56">
        <f t="shared" si="1"/>
        <v>69970.149657726986</v>
      </c>
      <c r="AP104" s="56">
        <f t="shared" si="1"/>
        <v>71889.031768215456</v>
      </c>
      <c r="AQ104" s="56">
        <f t="shared" si="1"/>
        <v>68208.271373719108</v>
      </c>
      <c r="AR104" s="56">
        <f t="shared" si="1"/>
        <v>62009.970327896517</v>
      </c>
      <c r="AS104" s="56">
        <f t="shared" si="1"/>
        <v>60572.41751714464</v>
      </c>
      <c r="AT104" s="56">
        <f t="shared" si="1"/>
        <v>66114.485077973877</v>
      </c>
      <c r="AU104" s="56">
        <f t="shared" si="1"/>
        <v>77236.467148197946</v>
      </c>
      <c r="AV104" s="56">
        <f t="shared" si="1"/>
        <v>94816.537855345377</v>
      </c>
      <c r="AW104" s="56">
        <f t="shared" si="1"/>
        <v>103885.61485925753</v>
      </c>
      <c r="AX104" s="56">
        <f t="shared" si="1"/>
        <v>107939.12896617023</v>
      </c>
      <c r="AY104" s="56">
        <f t="shared" si="1"/>
        <v>110339.59808598115</v>
      </c>
      <c r="AZ104" s="56">
        <f t="shared" si="1"/>
        <v>108357.44550381551</v>
      </c>
      <c r="BA104" s="56">
        <f t="shared" si="1"/>
        <v>105031.25452972023</v>
      </c>
      <c r="BB104" s="56">
        <f t="shared" si="1"/>
        <v>101790.14117228425</v>
      </c>
      <c r="BC104" s="56">
        <f t="shared" si="1"/>
        <v>99396.314241566084</v>
      </c>
      <c r="BD104" s="56">
        <f t="shared" si="1"/>
        <v>96880.51861468656</v>
      </c>
      <c r="BE104" s="56">
        <f t="shared" si="1"/>
        <v>98688.770772448741</v>
      </c>
      <c r="BF104" s="56">
        <f t="shared" si="1"/>
        <v>102034.59493739533</v>
      </c>
      <c r="BG104" s="56">
        <f t="shared" si="1"/>
        <v>103191.07429333543</v>
      </c>
      <c r="BH104" s="56">
        <f t="shared" si="1"/>
        <v>106887.41891550712</v>
      </c>
      <c r="BI104" s="56">
        <f t="shared" si="1"/>
        <v>107270.15224901821</v>
      </c>
      <c r="BJ104" s="56">
        <f t="shared" si="1"/>
        <v>110524.24569381856</v>
      </c>
      <c r="BK104" s="56">
        <f t="shared" si="1"/>
        <v>113578.30637998135</v>
      </c>
      <c r="BL104" s="56">
        <f t="shared" si="1"/>
        <v>116538.19644052059</v>
      </c>
      <c r="BM104" s="56">
        <f t="shared" si="1"/>
        <v>132564.51338247556</v>
      </c>
      <c r="BN104" s="56">
        <f t="shared" si="1"/>
        <v>136524.80530436846</v>
      </c>
      <c r="BO104" s="56">
        <f t="shared" si="1"/>
        <v>137409.93283000478</v>
      </c>
      <c r="BP104" s="56">
        <f t="shared" si="1"/>
        <v>139541.2229675444</v>
      </c>
      <c r="BQ104" s="56">
        <f t="shared" si="1"/>
        <v>129083.62747560772</v>
      </c>
      <c r="BR104" s="56">
        <f t="shared" si="1"/>
        <v>126459.74841448889</v>
      </c>
      <c r="BS104" s="56">
        <f t="shared" si="1"/>
        <v>124821.4967301202</v>
      </c>
      <c r="BT104" s="56">
        <f t="shared" si="1"/>
        <v>121115.82638385036</v>
      </c>
      <c r="BU104" s="56">
        <f t="shared" si="1"/>
        <v>121285.35709629928</v>
      </c>
      <c r="BV104" s="56">
        <f t="shared" si="1"/>
        <v>124381.31197243683</v>
      </c>
      <c r="BW104" s="56">
        <f t="shared" si="1"/>
        <v>135302.99038772986</v>
      </c>
      <c r="BX104" s="56">
        <f t="shared" si="1"/>
        <v>171984.61646854543</v>
      </c>
      <c r="BY104" s="56">
        <f t="shared" si="1"/>
        <v>170839.69604558594</v>
      </c>
      <c r="BZ104" s="56">
        <f t="shared" si="1"/>
        <v>160539.07512672371</v>
      </c>
      <c r="CA104" s="56">
        <f t="shared" si="1"/>
        <v>174683.7293027963</v>
      </c>
      <c r="CB104" s="56">
        <f t="shared" si="1"/>
        <v>197593.02219221968</v>
      </c>
      <c r="CC104" s="56">
        <f t="shared" si="1"/>
        <v>201419.83681051637</v>
      </c>
      <c r="CD104" s="56">
        <f t="shared" si="1"/>
        <v>207593.11585669132</v>
      </c>
      <c r="CE104" s="56">
        <f t="shared" si="1"/>
        <v>205561.33414691183</v>
      </c>
      <c r="CF104" s="56">
        <f t="shared" si="1"/>
        <v>204859.35622053791</v>
      </c>
      <c r="CG104" s="56">
        <f t="shared" si="1"/>
        <v>207701.36019516422</v>
      </c>
      <c r="CH104" s="57">
        <f t="shared" si="1"/>
        <v>209599.11514432231</v>
      </c>
    </row>
    <row r="105" spans="1:86" ht="16" thickBot="1" x14ac:dyDescent="0.4">
      <c r="A105" s="206"/>
      <c r="B105" s="137"/>
      <c r="C105" s="137"/>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311"/>
      <c r="AI105" s="311"/>
      <c r="AJ105" s="311"/>
      <c r="AK105" s="311"/>
      <c r="AL105" s="311"/>
      <c r="AM105" s="311"/>
      <c r="AN105" s="311"/>
      <c r="AO105" s="311"/>
      <c r="AP105" s="311"/>
      <c r="AQ105" s="311"/>
      <c r="AR105" s="311"/>
      <c r="AS105" s="311"/>
      <c r="AT105" s="311"/>
      <c r="AU105" s="311"/>
      <c r="AV105" s="311"/>
      <c r="AW105" s="311"/>
      <c r="AX105" s="311"/>
      <c r="AY105" s="311"/>
      <c r="AZ105" s="311"/>
      <c r="BA105" s="311"/>
      <c r="BB105" s="311"/>
      <c r="BC105" s="311"/>
      <c r="BD105" s="311"/>
      <c r="BE105" s="311"/>
      <c r="BF105" s="311"/>
      <c r="BG105" s="311"/>
      <c r="BH105" s="311"/>
      <c r="BI105" s="311"/>
      <c r="BJ105" s="311"/>
      <c r="BK105" s="311"/>
      <c r="BL105" s="311"/>
      <c r="BM105" s="311"/>
      <c r="BN105" s="311"/>
      <c r="BO105" s="311"/>
      <c r="BP105" s="311"/>
      <c r="BQ105" s="311"/>
      <c r="BR105" s="311"/>
      <c r="BS105" s="311"/>
      <c r="BT105" s="153"/>
      <c r="BU105" s="153"/>
      <c r="BV105" s="153"/>
      <c r="BW105" s="153"/>
      <c r="BX105" s="153"/>
      <c r="BY105" s="153"/>
      <c r="BZ105" s="153"/>
      <c r="CA105" s="153"/>
      <c r="CB105" s="153"/>
      <c r="CC105" s="153"/>
      <c r="CD105" s="153"/>
      <c r="CE105" s="153"/>
      <c r="CF105" s="153"/>
      <c r="CG105" s="153"/>
      <c r="CH105" s="208"/>
    </row>
  </sheetData>
  <hyperlinks>
    <hyperlink ref="B1" display="Information relating to this table can be found in the 'Notes' tab" xr:uid="{8512ED51-11B8-4891-B9CA-1127C36B3280}"/>
    <hyperlink ref="A1" location="Contents!A1" display="Contents page" xr:uid="{A555C0E3-7BBD-4524-938D-4E4BA4233732}"/>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7F1E3-89D8-40C9-A47D-187E536F4176}">
  <dimension ref="A1:FW43"/>
  <sheetViews>
    <sheetView topLeftCell="A12" zoomScale="85" zoomScaleNormal="85" workbookViewId="0">
      <pane xSplit="2" topLeftCell="AQ1" activePane="topRight" state="frozen"/>
      <selection activeCell="B8" sqref="B8"/>
      <selection pane="topRight" activeCell="A12" sqref="A1:XFD1048576"/>
    </sheetView>
  </sheetViews>
  <sheetFormatPr defaultColWidth="9" defaultRowHeight="15.5" x14ac:dyDescent="0.35"/>
  <cols>
    <col min="1" max="1" width="23" style="253" bestFit="1" customWidth="1"/>
    <col min="2" max="2" width="77.1796875" style="243" bestFit="1" customWidth="1"/>
    <col min="3" max="3" width="25.54296875" style="243" customWidth="1"/>
    <col min="4" max="75" width="12.54296875" style="257" customWidth="1"/>
    <col min="76" max="84" width="12.54296875" style="243" customWidth="1"/>
    <col min="85" max="86" width="10.54296875" style="243" bestFit="1" customWidth="1"/>
    <col min="87" max="16384" width="9" style="243"/>
  </cols>
  <sheetData>
    <row r="1" spans="1:179" s="240" customFormat="1" ht="25.5" customHeight="1" thickBot="1" x14ac:dyDescent="0.3">
      <c r="A1" s="42" t="s">
        <v>47</v>
      </c>
      <c r="B1" s="141" t="s">
        <v>220</v>
      </c>
      <c r="C1" s="42"/>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row>
    <row r="2" spans="1:179" ht="33" customHeight="1" x14ac:dyDescent="0.35">
      <c r="A2" s="46" t="s">
        <v>221</v>
      </c>
      <c r="B2" s="241" t="s">
        <v>575</v>
      </c>
      <c r="C2" s="242"/>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179" s="246" customFormat="1" x14ac:dyDescent="0.35">
      <c r="A3" s="144">
        <v>2025</v>
      </c>
      <c r="B3" s="244" t="s">
        <v>533</v>
      </c>
      <c r="C3" s="245"/>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179" x14ac:dyDescent="0.35">
      <c r="A4" s="59"/>
      <c r="B4" s="247" t="s">
        <v>466</v>
      </c>
      <c r="C4" s="248"/>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50"/>
    </row>
    <row r="5" spans="1:179" ht="27" customHeight="1" x14ac:dyDescent="0.35">
      <c r="B5" s="265" t="s">
        <v>534</v>
      </c>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302" t="s">
        <v>535</v>
      </c>
      <c r="BI5" s="251"/>
      <c r="BJ5" s="251"/>
      <c r="BK5" s="251"/>
      <c r="BL5" s="251"/>
      <c r="BM5" s="251"/>
      <c r="BN5" s="251"/>
      <c r="BO5" s="251"/>
      <c r="BP5" s="251"/>
      <c r="BQ5" s="251"/>
      <c r="BR5" s="251"/>
      <c r="BS5" s="251"/>
      <c r="BT5" s="251"/>
      <c r="BU5" s="251"/>
      <c r="BX5" s="257"/>
      <c r="BY5" s="257"/>
      <c r="BZ5" s="257"/>
      <c r="CA5" s="257"/>
      <c r="CB5" s="257"/>
      <c r="CC5" s="257"/>
      <c r="CD5" s="257"/>
      <c r="CE5" s="257"/>
      <c r="CF5" s="257"/>
      <c r="CG5" s="257"/>
      <c r="CH5" s="312"/>
    </row>
    <row r="6" spans="1:179" x14ac:dyDescent="0.35">
      <c r="B6" s="243" t="s">
        <v>576</v>
      </c>
      <c r="AH6" s="251">
        <v>0</v>
      </c>
      <c r="AI6" s="251">
        <v>1723</v>
      </c>
      <c r="AJ6" s="251">
        <v>1694</v>
      </c>
      <c r="AK6" s="251">
        <v>1738</v>
      </c>
      <c r="AL6" s="251">
        <v>1781</v>
      </c>
      <c r="AM6" s="251">
        <v>1651</v>
      </c>
      <c r="AN6" s="251">
        <v>1683</v>
      </c>
      <c r="AO6" s="251">
        <v>1717</v>
      </c>
      <c r="AP6" s="251">
        <v>1722</v>
      </c>
      <c r="AQ6" s="251">
        <v>1727</v>
      </c>
      <c r="AR6" s="251">
        <v>1719</v>
      </c>
      <c r="AS6" s="251">
        <v>1607</v>
      </c>
      <c r="AT6" s="251">
        <v>1675</v>
      </c>
      <c r="AU6" s="251">
        <v>1575</v>
      </c>
      <c r="AV6" s="251">
        <v>1643</v>
      </c>
      <c r="AW6" s="251">
        <v>1736</v>
      </c>
      <c r="AX6" s="251">
        <v>1765</v>
      </c>
      <c r="AY6" s="251">
        <v>1781</v>
      </c>
      <c r="AZ6" s="251">
        <v>1764</v>
      </c>
      <c r="BA6" s="251">
        <v>1705</v>
      </c>
      <c r="BB6" s="251">
        <v>1643</v>
      </c>
      <c r="BC6" s="251">
        <v>1620</v>
      </c>
      <c r="BD6" s="251">
        <v>1671</v>
      </c>
      <c r="BE6" s="251">
        <v>1750</v>
      </c>
      <c r="BF6" s="251">
        <v>1776</v>
      </c>
      <c r="BG6" s="251">
        <v>1979</v>
      </c>
      <c r="BH6" s="313">
        <v>2594</v>
      </c>
      <c r="BI6" s="251">
        <v>2700</v>
      </c>
      <c r="BJ6" s="251">
        <v>2729</v>
      </c>
      <c r="BK6" s="251">
        <v>2732</v>
      </c>
      <c r="BL6" s="251">
        <v>2724</v>
      </c>
      <c r="BM6" s="251">
        <v>2736</v>
      </c>
      <c r="BN6" s="251">
        <v>2718</v>
      </c>
      <c r="BO6" s="251">
        <v>2649</v>
      </c>
      <c r="BP6" s="251">
        <v>2505</v>
      </c>
      <c r="BQ6" s="251">
        <v>2380</v>
      </c>
      <c r="BR6" s="251">
        <v>2228</v>
      </c>
      <c r="BS6" s="251">
        <v>2098</v>
      </c>
      <c r="BT6" s="251">
        <v>1903</v>
      </c>
      <c r="BU6" s="251">
        <v>1792</v>
      </c>
      <c r="BV6" s="251">
        <v>1654</v>
      </c>
      <c r="BW6" s="251">
        <v>1563</v>
      </c>
      <c r="BX6" s="251">
        <v>1480</v>
      </c>
      <c r="BY6" s="251">
        <v>1410</v>
      </c>
      <c r="BZ6" s="251">
        <v>1374</v>
      </c>
      <c r="CA6" s="251">
        <v>1370</v>
      </c>
      <c r="CB6" s="251">
        <v>1376</v>
      </c>
      <c r="CC6" s="251">
        <v>1382</v>
      </c>
      <c r="CD6" s="251">
        <v>1312</v>
      </c>
      <c r="CE6" s="251">
        <v>1252</v>
      </c>
      <c r="CF6" s="251">
        <v>1167</v>
      </c>
      <c r="CG6" s="251">
        <v>1123</v>
      </c>
      <c r="CH6" s="252">
        <v>1075</v>
      </c>
    </row>
    <row r="7" spans="1:179" x14ac:dyDescent="0.35">
      <c r="B7" s="243" t="s">
        <v>577</v>
      </c>
      <c r="AH7" s="251">
        <v>0</v>
      </c>
      <c r="AI7" s="251">
        <v>207</v>
      </c>
      <c r="AJ7" s="251">
        <v>205</v>
      </c>
      <c r="AK7" s="251">
        <v>221</v>
      </c>
      <c r="AL7" s="251">
        <v>240</v>
      </c>
      <c r="AM7" s="251">
        <v>241</v>
      </c>
      <c r="AN7" s="251">
        <v>273</v>
      </c>
      <c r="AO7" s="251">
        <v>301</v>
      </c>
      <c r="AP7" s="251">
        <v>327</v>
      </c>
      <c r="AQ7" s="251">
        <v>352</v>
      </c>
      <c r="AR7" s="251">
        <v>247</v>
      </c>
      <c r="AS7" s="251">
        <v>290</v>
      </c>
      <c r="AT7" s="251">
        <v>330</v>
      </c>
      <c r="AU7" s="251">
        <v>375</v>
      </c>
      <c r="AV7" s="251">
        <v>425</v>
      </c>
      <c r="AW7" s="251">
        <v>527</v>
      </c>
      <c r="AX7" s="251">
        <v>618</v>
      </c>
      <c r="AY7" s="251">
        <v>739</v>
      </c>
      <c r="AZ7" s="251">
        <v>786</v>
      </c>
      <c r="BA7" s="251">
        <v>849</v>
      </c>
      <c r="BB7" s="251">
        <v>898</v>
      </c>
      <c r="BC7" s="251">
        <v>932</v>
      </c>
      <c r="BD7" s="251">
        <v>994</v>
      </c>
      <c r="BE7" s="251">
        <v>1048</v>
      </c>
      <c r="BF7" s="251">
        <v>1091</v>
      </c>
      <c r="BG7" s="251">
        <v>1121</v>
      </c>
      <c r="BH7" s="313">
        <v>1213</v>
      </c>
      <c r="BI7" s="251">
        <v>1198</v>
      </c>
      <c r="BJ7" s="251">
        <v>1196</v>
      </c>
      <c r="BK7" s="251">
        <v>1196</v>
      </c>
      <c r="BL7" s="251">
        <v>1313</v>
      </c>
      <c r="BM7" s="251">
        <v>1446</v>
      </c>
      <c r="BN7" s="251">
        <v>1548</v>
      </c>
      <c r="BO7" s="251">
        <v>1658</v>
      </c>
      <c r="BP7" s="251">
        <v>1895</v>
      </c>
      <c r="BQ7" s="251">
        <v>2164</v>
      </c>
      <c r="BR7" s="251">
        <v>2373</v>
      </c>
      <c r="BS7" s="251">
        <v>2429</v>
      </c>
      <c r="BT7" s="251">
        <v>2408</v>
      </c>
      <c r="BU7" s="251">
        <v>2332</v>
      </c>
      <c r="BV7" s="251">
        <v>2168</v>
      </c>
      <c r="BW7" s="251">
        <v>1961</v>
      </c>
      <c r="BX7" s="251">
        <v>1875</v>
      </c>
      <c r="BY7" s="251">
        <v>1769</v>
      </c>
      <c r="BZ7" s="251">
        <v>1663</v>
      </c>
      <c r="CA7" s="251">
        <v>1573</v>
      </c>
      <c r="CB7" s="251">
        <v>1438</v>
      </c>
      <c r="CC7" s="251">
        <v>952</v>
      </c>
      <c r="CD7" s="251">
        <v>785</v>
      </c>
      <c r="CE7" s="251">
        <v>777</v>
      </c>
      <c r="CF7" s="251">
        <v>755</v>
      </c>
      <c r="CG7" s="251">
        <v>735</v>
      </c>
      <c r="CH7" s="252">
        <v>727</v>
      </c>
    </row>
    <row r="8" spans="1:179" x14ac:dyDescent="0.35">
      <c r="B8" s="243" t="s">
        <v>578</v>
      </c>
      <c r="AH8" s="251">
        <v>0</v>
      </c>
      <c r="AI8" s="251">
        <v>306</v>
      </c>
      <c r="AJ8" s="251">
        <v>316</v>
      </c>
      <c r="AK8" s="251">
        <v>369</v>
      </c>
      <c r="AL8" s="251">
        <v>415</v>
      </c>
      <c r="AM8" s="251">
        <v>449</v>
      </c>
      <c r="AN8" s="251">
        <v>492</v>
      </c>
      <c r="AO8" s="251">
        <v>575</v>
      </c>
      <c r="AP8" s="251">
        <v>602</v>
      </c>
      <c r="AQ8" s="251">
        <v>629</v>
      </c>
      <c r="AR8" s="251">
        <v>694</v>
      </c>
      <c r="AS8" s="251">
        <v>756</v>
      </c>
      <c r="AT8" s="251">
        <v>793</v>
      </c>
      <c r="AU8" s="251">
        <v>871</v>
      </c>
      <c r="AV8" s="251">
        <v>957</v>
      </c>
      <c r="AW8" s="251">
        <v>1013</v>
      </c>
      <c r="AX8" s="251">
        <v>1039</v>
      </c>
      <c r="AY8" s="251">
        <v>1056</v>
      </c>
      <c r="AZ8" s="251">
        <v>1059</v>
      </c>
      <c r="BA8" s="251">
        <v>995</v>
      </c>
      <c r="BB8" s="251">
        <v>949</v>
      </c>
      <c r="BC8" s="251">
        <v>931</v>
      </c>
      <c r="BD8" s="251">
        <v>913</v>
      </c>
      <c r="BE8" s="251">
        <v>886</v>
      </c>
      <c r="BF8" s="251">
        <v>857</v>
      </c>
      <c r="BG8" s="251">
        <v>841</v>
      </c>
      <c r="BH8" s="313">
        <v>808</v>
      </c>
      <c r="BI8" s="251">
        <v>784</v>
      </c>
      <c r="BJ8" s="251">
        <v>776</v>
      </c>
      <c r="BK8" s="251">
        <v>753</v>
      </c>
      <c r="BL8" s="251">
        <v>737</v>
      </c>
      <c r="BM8" s="251">
        <v>706</v>
      </c>
      <c r="BN8" s="251">
        <v>653</v>
      </c>
      <c r="BO8" s="251">
        <v>589</v>
      </c>
      <c r="BP8" s="251">
        <v>534</v>
      </c>
      <c r="BQ8" s="251">
        <v>491</v>
      </c>
      <c r="BR8" s="251">
        <v>462</v>
      </c>
      <c r="BS8" s="251">
        <v>431</v>
      </c>
      <c r="BT8" s="251">
        <v>395</v>
      </c>
      <c r="BU8" s="251">
        <v>379</v>
      </c>
      <c r="BV8" s="251">
        <v>314</v>
      </c>
      <c r="BW8" s="251">
        <v>225</v>
      </c>
      <c r="BX8" s="251">
        <v>154</v>
      </c>
      <c r="BY8" s="251">
        <v>108</v>
      </c>
      <c r="BZ8" s="251">
        <v>77</v>
      </c>
      <c r="CA8" s="251">
        <v>57</v>
      </c>
      <c r="CB8" s="251">
        <v>13</v>
      </c>
      <c r="CC8" s="251">
        <v>0</v>
      </c>
      <c r="CD8" s="251">
        <v>0</v>
      </c>
      <c r="CE8" s="251">
        <v>0</v>
      </c>
      <c r="CF8" s="251">
        <v>0</v>
      </c>
      <c r="CG8" s="251">
        <v>0</v>
      </c>
      <c r="CH8" s="252">
        <v>0</v>
      </c>
    </row>
    <row r="9" spans="1:179" s="314" customFormat="1" x14ac:dyDescent="0.35">
      <c r="A9" s="253"/>
      <c r="B9" s="243" t="s">
        <v>579</v>
      </c>
      <c r="C9" s="243"/>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1">
        <v>0</v>
      </c>
      <c r="AI9" s="251">
        <v>551</v>
      </c>
      <c r="AJ9" s="251">
        <v>746</v>
      </c>
      <c r="AK9" s="251">
        <v>1179</v>
      </c>
      <c r="AL9" s="251">
        <v>1611</v>
      </c>
      <c r="AM9" s="251">
        <v>1813</v>
      </c>
      <c r="AN9" s="251">
        <v>1885</v>
      </c>
      <c r="AO9" s="251">
        <v>1892</v>
      </c>
      <c r="AP9" s="251">
        <v>1832</v>
      </c>
      <c r="AQ9" s="251">
        <v>1578</v>
      </c>
      <c r="AR9" s="251">
        <v>1249</v>
      </c>
      <c r="AS9" s="251">
        <v>1031</v>
      </c>
      <c r="AT9" s="251">
        <v>1007</v>
      </c>
      <c r="AU9" s="251">
        <v>1441</v>
      </c>
      <c r="AV9" s="251">
        <v>1753</v>
      </c>
      <c r="AW9" s="251">
        <v>1790</v>
      </c>
      <c r="AX9" s="251">
        <v>1800</v>
      </c>
      <c r="AY9" s="251">
        <v>1659</v>
      </c>
      <c r="AZ9" s="251">
        <v>1437</v>
      </c>
      <c r="BA9" s="251">
        <v>987</v>
      </c>
      <c r="BB9" s="251">
        <v>869</v>
      </c>
      <c r="BC9" s="251">
        <v>913</v>
      </c>
      <c r="BD9" s="251">
        <v>785</v>
      </c>
      <c r="BE9" s="251">
        <v>686</v>
      </c>
      <c r="BF9" s="251">
        <v>665</v>
      </c>
      <c r="BG9" s="251">
        <v>649</v>
      </c>
      <c r="BH9" s="313">
        <v>602</v>
      </c>
      <c r="BI9" s="251">
        <v>647</v>
      </c>
      <c r="BJ9" s="251">
        <v>706</v>
      </c>
      <c r="BK9" s="251">
        <v>622</v>
      </c>
      <c r="BL9" s="251">
        <v>716</v>
      </c>
      <c r="BM9" s="251">
        <v>1103</v>
      </c>
      <c r="BN9" s="251">
        <v>1091</v>
      </c>
      <c r="BO9" s="251">
        <v>1227</v>
      </c>
      <c r="BP9" s="251">
        <v>1260</v>
      </c>
      <c r="BQ9" s="251">
        <v>1059</v>
      </c>
      <c r="BR9" s="251">
        <v>721</v>
      </c>
      <c r="BS9" s="251">
        <v>531</v>
      </c>
      <c r="BT9" s="251">
        <v>432</v>
      </c>
      <c r="BU9" s="251">
        <v>339</v>
      </c>
      <c r="BV9" s="251">
        <v>277</v>
      </c>
      <c r="BW9" s="251">
        <v>138</v>
      </c>
      <c r="BX9" s="251">
        <v>97</v>
      </c>
      <c r="BY9" s="251">
        <v>66</v>
      </c>
      <c r="BZ9" s="251">
        <v>42</v>
      </c>
      <c r="CA9" s="251">
        <v>28</v>
      </c>
      <c r="CB9" s="251">
        <v>14</v>
      </c>
      <c r="CC9" s="251">
        <v>0</v>
      </c>
      <c r="CD9" s="251">
        <v>0</v>
      </c>
      <c r="CE9" s="251">
        <v>0</v>
      </c>
      <c r="CF9" s="251">
        <v>0</v>
      </c>
      <c r="CG9" s="251">
        <v>0</v>
      </c>
      <c r="CH9" s="252">
        <v>0</v>
      </c>
      <c r="CI9" s="243"/>
      <c r="CJ9" s="243"/>
      <c r="CK9" s="243"/>
      <c r="CL9" s="243"/>
      <c r="CM9" s="243"/>
      <c r="CN9" s="243"/>
      <c r="CO9" s="243"/>
      <c r="CP9" s="243"/>
      <c r="CQ9" s="243"/>
      <c r="CR9" s="243"/>
      <c r="CS9" s="243"/>
      <c r="CT9" s="243"/>
      <c r="CU9" s="243"/>
      <c r="CV9" s="243"/>
      <c r="CW9" s="243"/>
      <c r="CX9" s="243"/>
      <c r="CY9" s="243"/>
      <c r="CZ9" s="243"/>
      <c r="DA9" s="243"/>
      <c r="DB9" s="243"/>
      <c r="DC9" s="243"/>
      <c r="DD9" s="243"/>
      <c r="DE9" s="243"/>
      <c r="DF9" s="243"/>
      <c r="DG9" s="243"/>
      <c r="DH9" s="243"/>
      <c r="DI9" s="243"/>
      <c r="DJ9" s="243"/>
      <c r="DK9" s="243"/>
      <c r="DL9" s="243"/>
      <c r="DM9" s="243"/>
      <c r="DN9" s="243"/>
      <c r="DO9" s="243"/>
      <c r="DP9" s="243"/>
      <c r="DQ9" s="243"/>
      <c r="DR9" s="243"/>
      <c r="DS9" s="243"/>
      <c r="DT9" s="243"/>
      <c r="DU9" s="243"/>
      <c r="DV9" s="243"/>
      <c r="DW9" s="243"/>
      <c r="DX9" s="243"/>
      <c r="DY9" s="243"/>
      <c r="DZ9" s="243"/>
      <c r="EA9" s="243"/>
      <c r="EB9" s="243"/>
      <c r="EC9" s="243"/>
      <c r="ED9" s="243"/>
      <c r="EE9" s="243"/>
      <c r="EF9" s="243"/>
      <c r="EG9" s="243"/>
      <c r="EH9" s="243"/>
      <c r="EI9" s="243"/>
      <c r="EJ9" s="243"/>
      <c r="EK9" s="243"/>
      <c r="EL9" s="243"/>
      <c r="EM9" s="243"/>
      <c r="EN9" s="243"/>
      <c r="EO9" s="243"/>
      <c r="EP9" s="243"/>
      <c r="EQ9" s="243"/>
      <c r="ER9" s="243"/>
      <c r="ES9" s="243"/>
      <c r="ET9" s="243"/>
      <c r="EU9" s="243"/>
      <c r="EV9" s="243"/>
      <c r="EW9" s="243"/>
      <c r="EX9" s="243"/>
      <c r="EY9" s="243"/>
      <c r="EZ9" s="243"/>
      <c r="FA9" s="243"/>
      <c r="FB9" s="243"/>
      <c r="FC9" s="243"/>
      <c r="FD9" s="243"/>
      <c r="FE9" s="243"/>
      <c r="FF9" s="243"/>
      <c r="FG9" s="243"/>
      <c r="FH9" s="243"/>
      <c r="FI9" s="243"/>
      <c r="FJ9" s="243"/>
      <c r="FK9" s="243"/>
      <c r="FL9" s="243"/>
      <c r="FM9" s="243"/>
      <c r="FN9" s="243"/>
      <c r="FO9" s="243"/>
      <c r="FP9" s="243"/>
      <c r="FQ9" s="243"/>
      <c r="FR9" s="243"/>
      <c r="FS9" s="243"/>
      <c r="FT9" s="243"/>
      <c r="FU9" s="243"/>
      <c r="FV9" s="243"/>
      <c r="FW9" s="243"/>
    </row>
    <row r="10" spans="1:179" x14ac:dyDescent="0.35">
      <c r="B10" s="243" t="s">
        <v>580</v>
      </c>
      <c r="AH10" s="251">
        <v>0</v>
      </c>
      <c r="AI10" s="251">
        <v>51</v>
      </c>
      <c r="AJ10" s="251">
        <v>49</v>
      </c>
      <c r="AK10" s="251">
        <v>77</v>
      </c>
      <c r="AL10" s="251">
        <v>110</v>
      </c>
      <c r="AM10" s="251">
        <v>182</v>
      </c>
      <c r="AN10" s="251">
        <v>208</v>
      </c>
      <c r="AO10" s="251">
        <v>224</v>
      </c>
      <c r="AP10" s="251">
        <v>228</v>
      </c>
      <c r="AQ10" s="251">
        <v>231</v>
      </c>
      <c r="AR10" s="251">
        <v>180</v>
      </c>
      <c r="AS10" s="251">
        <v>293</v>
      </c>
      <c r="AT10" s="251">
        <v>319</v>
      </c>
      <c r="AU10" s="251">
        <v>331</v>
      </c>
      <c r="AV10" s="251">
        <v>401</v>
      </c>
      <c r="AW10" s="251">
        <v>446</v>
      </c>
      <c r="AX10" s="251">
        <v>425</v>
      </c>
      <c r="AY10" s="251">
        <v>422</v>
      </c>
      <c r="AZ10" s="251">
        <v>444</v>
      </c>
      <c r="BA10" s="251">
        <v>394</v>
      </c>
      <c r="BB10" s="251">
        <v>345</v>
      </c>
      <c r="BC10" s="251">
        <v>339</v>
      </c>
      <c r="BD10" s="251">
        <v>323</v>
      </c>
      <c r="BE10" s="251">
        <v>301</v>
      </c>
      <c r="BF10" s="251">
        <v>265</v>
      </c>
      <c r="BG10" s="251">
        <v>256</v>
      </c>
      <c r="BH10" s="313">
        <v>166</v>
      </c>
      <c r="BI10" s="251">
        <v>160</v>
      </c>
      <c r="BJ10" s="251">
        <v>162</v>
      </c>
      <c r="BK10" s="251">
        <v>169</v>
      </c>
      <c r="BL10" s="251">
        <v>174</v>
      </c>
      <c r="BM10" s="251">
        <v>174</v>
      </c>
      <c r="BN10" s="251">
        <v>180</v>
      </c>
      <c r="BO10" s="251">
        <v>182</v>
      </c>
      <c r="BP10" s="251">
        <v>189</v>
      </c>
      <c r="BQ10" s="251">
        <v>196</v>
      </c>
      <c r="BR10" s="251">
        <v>199</v>
      </c>
      <c r="BS10" s="251">
        <v>202</v>
      </c>
      <c r="BT10" s="251">
        <v>202</v>
      </c>
      <c r="BU10" s="251">
        <v>204</v>
      </c>
      <c r="BV10" s="251">
        <v>179</v>
      </c>
      <c r="BW10" s="251">
        <v>134</v>
      </c>
      <c r="BX10" s="251">
        <v>118</v>
      </c>
      <c r="BY10" s="251">
        <v>101</v>
      </c>
      <c r="BZ10" s="251">
        <v>88</v>
      </c>
      <c r="CA10" s="251">
        <v>78</v>
      </c>
      <c r="CB10" s="251">
        <v>30</v>
      </c>
      <c r="CC10" s="251">
        <v>0</v>
      </c>
      <c r="CD10" s="251">
        <v>0</v>
      </c>
      <c r="CE10" s="251">
        <v>0</v>
      </c>
      <c r="CF10" s="251">
        <v>0</v>
      </c>
      <c r="CG10" s="251">
        <v>0</v>
      </c>
      <c r="CH10" s="252">
        <v>0</v>
      </c>
    </row>
    <row r="11" spans="1:179" ht="26.25" customHeight="1" x14ac:dyDescent="0.35">
      <c r="B11" s="288" t="s">
        <v>541</v>
      </c>
      <c r="AH11" s="251">
        <f>SUM(AH7:AH10)</f>
        <v>0</v>
      </c>
      <c r="AI11" s="251">
        <f t="shared" ref="AI11:CH11" si="0">SUM(AI7:AI10)</f>
        <v>1115</v>
      </c>
      <c r="AJ11" s="251">
        <f t="shared" si="0"/>
        <v>1316</v>
      </c>
      <c r="AK11" s="251">
        <f t="shared" si="0"/>
        <v>1846</v>
      </c>
      <c r="AL11" s="251">
        <f t="shared" si="0"/>
        <v>2376</v>
      </c>
      <c r="AM11" s="251">
        <f t="shared" si="0"/>
        <v>2685</v>
      </c>
      <c r="AN11" s="251">
        <f t="shared" si="0"/>
        <v>2858</v>
      </c>
      <c r="AO11" s="251">
        <f t="shared" si="0"/>
        <v>2992</v>
      </c>
      <c r="AP11" s="251">
        <f t="shared" si="0"/>
        <v>2989</v>
      </c>
      <c r="AQ11" s="251">
        <f t="shared" si="0"/>
        <v>2790</v>
      </c>
      <c r="AR11" s="251">
        <f t="shared" si="0"/>
        <v>2370</v>
      </c>
      <c r="AS11" s="251">
        <f t="shared" si="0"/>
        <v>2370</v>
      </c>
      <c r="AT11" s="251">
        <f t="shared" si="0"/>
        <v>2449</v>
      </c>
      <c r="AU11" s="251">
        <f t="shared" si="0"/>
        <v>3018</v>
      </c>
      <c r="AV11" s="251">
        <f t="shared" si="0"/>
        <v>3536</v>
      </c>
      <c r="AW11" s="251">
        <f t="shared" si="0"/>
        <v>3776</v>
      </c>
      <c r="AX11" s="251">
        <f t="shared" si="0"/>
        <v>3882</v>
      </c>
      <c r="AY11" s="251">
        <f t="shared" si="0"/>
        <v>3876</v>
      </c>
      <c r="AZ11" s="251">
        <f t="shared" si="0"/>
        <v>3726</v>
      </c>
      <c r="BA11" s="251">
        <f t="shared" si="0"/>
        <v>3225</v>
      </c>
      <c r="BB11" s="251">
        <f t="shared" si="0"/>
        <v>3061</v>
      </c>
      <c r="BC11" s="251">
        <f t="shared" si="0"/>
        <v>3115</v>
      </c>
      <c r="BD11" s="251">
        <f t="shared" si="0"/>
        <v>3015</v>
      </c>
      <c r="BE11" s="251">
        <f t="shared" si="0"/>
        <v>2921</v>
      </c>
      <c r="BF11" s="251">
        <f t="shared" si="0"/>
        <v>2878</v>
      </c>
      <c r="BG11" s="251">
        <f t="shared" si="0"/>
        <v>2867</v>
      </c>
      <c r="BH11" s="313">
        <f t="shared" si="0"/>
        <v>2789</v>
      </c>
      <c r="BI11" s="251">
        <f t="shared" si="0"/>
        <v>2789</v>
      </c>
      <c r="BJ11" s="251">
        <f t="shared" si="0"/>
        <v>2840</v>
      </c>
      <c r="BK11" s="251">
        <f t="shared" si="0"/>
        <v>2740</v>
      </c>
      <c r="BL11" s="251">
        <f t="shared" si="0"/>
        <v>2940</v>
      </c>
      <c r="BM11" s="251">
        <f t="shared" si="0"/>
        <v>3429</v>
      </c>
      <c r="BN11" s="251">
        <f t="shared" si="0"/>
        <v>3472</v>
      </c>
      <c r="BO11" s="251">
        <f t="shared" si="0"/>
        <v>3656</v>
      </c>
      <c r="BP11" s="251">
        <f t="shared" si="0"/>
        <v>3878</v>
      </c>
      <c r="BQ11" s="251">
        <f t="shared" si="0"/>
        <v>3910</v>
      </c>
      <c r="BR11" s="251">
        <f t="shared" si="0"/>
        <v>3755</v>
      </c>
      <c r="BS11" s="251">
        <f t="shared" si="0"/>
        <v>3593</v>
      </c>
      <c r="BT11" s="251">
        <f t="shared" si="0"/>
        <v>3437</v>
      </c>
      <c r="BU11" s="251">
        <f t="shared" si="0"/>
        <v>3254</v>
      </c>
      <c r="BV11" s="251">
        <f t="shared" si="0"/>
        <v>2938</v>
      </c>
      <c r="BW11" s="251">
        <f t="shared" si="0"/>
        <v>2458</v>
      </c>
      <c r="BX11" s="251">
        <f t="shared" si="0"/>
        <v>2244</v>
      </c>
      <c r="BY11" s="251">
        <f t="shared" si="0"/>
        <v>2044</v>
      </c>
      <c r="BZ11" s="251">
        <f t="shared" si="0"/>
        <v>1870</v>
      </c>
      <c r="CA11" s="251">
        <f t="shared" si="0"/>
        <v>1736</v>
      </c>
      <c r="CB11" s="251">
        <f t="shared" si="0"/>
        <v>1495</v>
      </c>
      <c r="CC11" s="251">
        <f t="shared" si="0"/>
        <v>952</v>
      </c>
      <c r="CD11" s="251">
        <f t="shared" si="0"/>
        <v>785</v>
      </c>
      <c r="CE11" s="251">
        <f t="shared" si="0"/>
        <v>777</v>
      </c>
      <c r="CF11" s="251">
        <f t="shared" si="0"/>
        <v>755</v>
      </c>
      <c r="CG11" s="251">
        <f t="shared" si="0"/>
        <v>735</v>
      </c>
      <c r="CH11" s="252">
        <f t="shared" si="0"/>
        <v>727</v>
      </c>
    </row>
    <row r="12" spans="1:179" x14ac:dyDescent="0.35">
      <c r="B12" s="243" t="s">
        <v>542</v>
      </c>
      <c r="AH12" s="251">
        <f>AH11+AH6</f>
        <v>0</v>
      </c>
      <c r="AI12" s="251">
        <f t="shared" ref="AI12:CH12" si="1">AI11+AI6</f>
        <v>2838</v>
      </c>
      <c r="AJ12" s="251">
        <f t="shared" si="1"/>
        <v>3010</v>
      </c>
      <c r="AK12" s="251">
        <f t="shared" si="1"/>
        <v>3584</v>
      </c>
      <c r="AL12" s="251">
        <f t="shared" si="1"/>
        <v>4157</v>
      </c>
      <c r="AM12" s="251">
        <f t="shared" si="1"/>
        <v>4336</v>
      </c>
      <c r="AN12" s="251">
        <f t="shared" si="1"/>
        <v>4541</v>
      </c>
      <c r="AO12" s="251">
        <f t="shared" si="1"/>
        <v>4709</v>
      </c>
      <c r="AP12" s="251">
        <f t="shared" si="1"/>
        <v>4711</v>
      </c>
      <c r="AQ12" s="251">
        <f t="shared" si="1"/>
        <v>4517</v>
      </c>
      <c r="AR12" s="251">
        <f t="shared" si="1"/>
        <v>4089</v>
      </c>
      <c r="AS12" s="251">
        <f t="shared" si="1"/>
        <v>3977</v>
      </c>
      <c r="AT12" s="251">
        <f t="shared" si="1"/>
        <v>4124</v>
      </c>
      <c r="AU12" s="251">
        <f t="shared" si="1"/>
        <v>4593</v>
      </c>
      <c r="AV12" s="251">
        <f t="shared" si="1"/>
        <v>5179</v>
      </c>
      <c r="AW12" s="251">
        <f t="shared" si="1"/>
        <v>5512</v>
      </c>
      <c r="AX12" s="251">
        <f t="shared" si="1"/>
        <v>5647</v>
      </c>
      <c r="AY12" s="251">
        <f t="shared" si="1"/>
        <v>5657</v>
      </c>
      <c r="AZ12" s="251">
        <f t="shared" si="1"/>
        <v>5490</v>
      </c>
      <c r="BA12" s="251">
        <f t="shared" si="1"/>
        <v>4930</v>
      </c>
      <c r="BB12" s="251">
        <f t="shared" si="1"/>
        <v>4704</v>
      </c>
      <c r="BC12" s="251">
        <f t="shared" si="1"/>
        <v>4735</v>
      </c>
      <c r="BD12" s="251">
        <f t="shared" si="1"/>
        <v>4686</v>
      </c>
      <c r="BE12" s="251">
        <f t="shared" si="1"/>
        <v>4671</v>
      </c>
      <c r="BF12" s="251">
        <f t="shared" si="1"/>
        <v>4654</v>
      </c>
      <c r="BG12" s="251">
        <f t="shared" si="1"/>
        <v>4846</v>
      </c>
      <c r="BH12" s="313">
        <f t="shared" si="1"/>
        <v>5383</v>
      </c>
      <c r="BI12" s="251">
        <f t="shared" si="1"/>
        <v>5489</v>
      </c>
      <c r="BJ12" s="251">
        <f t="shared" si="1"/>
        <v>5569</v>
      </c>
      <c r="BK12" s="251">
        <f t="shared" si="1"/>
        <v>5472</v>
      </c>
      <c r="BL12" s="251">
        <f t="shared" si="1"/>
        <v>5664</v>
      </c>
      <c r="BM12" s="251">
        <f t="shared" si="1"/>
        <v>6165</v>
      </c>
      <c r="BN12" s="251">
        <f t="shared" si="1"/>
        <v>6190</v>
      </c>
      <c r="BO12" s="251">
        <f t="shared" si="1"/>
        <v>6305</v>
      </c>
      <c r="BP12" s="251">
        <f t="shared" si="1"/>
        <v>6383</v>
      </c>
      <c r="BQ12" s="251">
        <f t="shared" si="1"/>
        <v>6290</v>
      </c>
      <c r="BR12" s="251">
        <f t="shared" si="1"/>
        <v>5983</v>
      </c>
      <c r="BS12" s="251">
        <f t="shared" si="1"/>
        <v>5691</v>
      </c>
      <c r="BT12" s="251">
        <f t="shared" si="1"/>
        <v>5340</v>
      </c>
      <c r="BU12" s="251">
        <f t="shared" si="1"/>
        <v>5046</v>
      </c>
      <c r="BV12" s="251">
        <f t="shared" si="1"/>
        <v>4592</v>
      </c>
      <c r="BW12" s="251">
        <f t="shared" si="1"/>
        <v>4021</v>
      </c>
      <c r="BX12" s="251">
        <f t="shared" si="1"/>
        <v>3724</v>
      </c>
      <c r="BY12" s="251">
        <f t="shared" si="1"/>
        <v>3454</v>
      </c>
      <c r="BZ12" s="251">
        <f t="shared" si="1"/>
        <v>3244</v>
      </c>
      <c r="CA12" s="251">
        <f t="shared" si="1"/>
        <v>3106</v>
      </c>
      <c r="CB12" s="251">
        <f t="shared" si="1"/>
        <v>2871</v>
      </c>
      <c r="CC12" s="251">
        <f t="shared" si="1"/>
        <v>2334</v>
      </c>
      <c r="CD12" s="251">
        <f t="shared" si="1"/>
        <v>2097</v>
      </c>
      <c r="CE12" s="251">
        <f t="shared" si="1"/>
        <v>2029</v>
      </c>
      <c r="CF12" s="251">
        <f t="shared" si="1"/>
        <v>1922</v>
      </c>
      <c r="CG12" s="251">
        <f t="shared" si="1"/>
        <v>1858</v>
      </c>
      <c r="CH12" s="252">
        <f t="shared" si="1"/>
        <v>1802</v>
      </c>
    </row>
    <row r="13" spans="1:179" ht="26.25" customHeight="1" x14ac:dyDescent="0.35">
      <c r="B13" s="265" t="s">
        <v>543</v>
      </c>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313"/>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2"/>
    </row>
    <row r="14" spans="1:179" x14ac:dyDescent="0.35">
      <c r="B14" s="243" t="s">
        <v>576</v>
      </c>
      <c r="AH14" s="251"/>
      <c r="AI14" s="251"/>
      <c r="AJ14" s="251"/>
      <c r="AK14" s="251"/>
      <c r="AL14" s="251"/>
      <c r="AM14" s="251"/>
      <c r="AN14" s="251"/>
      <c r="AO14" s="251"/>
      <c r="AP14" s="251"/>
      <c r="AQ14" s="251"/>
      <c r="AR14" s="251"/>
      <c r="AS14" s="251"/>
      <c r="AT14" s="251"/>
      <c r="AU14" s="251"/>
      <c r="AV14" s="251"/>
      <c r="AW14" s="251"/>
      <c r="AX14" s="251"/>
      <c r="AY14" s="251"/>
      <c r="AZ14" s="251"/>
      <c r="BA14" s="251">
        <v>0</v>
      </c>
      <c r="BB14" s="251">
        <v>0</v>
      </c>
      <c r="BC14" s="251">
        <v>0</v>
      </c>
      <c r="BD14" s="251">
        <v>0</v>
      </c>
      <c r="BE14" s="251">
        <v>0</v>
      </c>
      <c r="BF14" s="251">
        <v>0</v>
      </c>
      <c r="BG14" s="251">
        <v>0</v>
      </c>
      <c r="BH14" s="313">
        <v>116</v>
      </c>
      <c r="BI14" s="251">
        <v>122</v>
      </c>
      <c r="BJ14" s="251">
        <v>121</v>
      </c>
      <c r="BK14" s="251">
        <v>120</v>
      </c>
      <c r="BL14" s="251">
        <v>118</v>
      </c>
      <c r="BM14" s="251">
        <v>121</v>
      </c>
      <c r="BN14" s="251">
        <v>119</v>
      </c>
      <c r="BO14" s="251">
        <v>111</v>
      </c>
      <c r="BP14" s="251">
        <v>99</v>
      </c>
      <c r="BQ14" s="251">
        <v>88</v>
      </c>
      <c r="BR14" s="251">
        <v>79</v>
      </c>
      <c r="BS14" s="251">
        <v>71</v>
      </c>
      <c r="BT14" s="251">
        <v>49</v>
      </c>
      <c r="BU14" s="251">
        <v>45</v>
      </c>
      <c r="BV14" s="251"/>
      <c r="BW14" s="251"/>
      <c r="BX14" s="251"/>
      <c r="BY14" s="251"/>
      <c r="BZ14" s="251"/>
      <c r="CA14" s="251"/>
      <c r="CB14" s="251"/>
      <c r="CC14" s="251"/>
      <c r="CD14" s="251"/>
      <c r="CE14" s="251"/>
      <c r="CF14" s="251"/>
      <c r="CG14" s="251"/>
      <c r="CH14" s="252"/>
    </row>
    <row r="15" spans="1:179" x14ac:dyDescent="0.35">
      <c r="B15" s="243" t="s">
        <v>577</v>
      </c>
      <c r="AH15" s="251"/>
      <c r="AI15" s="251"/>
      <c r="AJ15" s="251"/>
      <c r="AK15" s="251"/>
      <c r="AL15" s="251"/>
      <c r="AM15" s="251"/>
      <c r="AN15" s="251"/>
      <c r="AO15" s="251"/>
      <c r="AP15" s="251"/>
      <c r="AQ15" s="251"/>
      <c r="AR15" s="251"/>
      <c r="AS15" s="251"/>
      <c r="AT15" s="251"/>
      <c r="AU15" s="251"/>
      <c r="AV15" s="251"/>
      <c r="AW15" s="251"/>
      <c r="AX15" s="251"/>
      <c r="AY15" s="251"/>
      <c r="AZ15" s="251"/>
      <c r="BA15" s="251">
        <v>0</v>
      </c>
      <c r="BB15" s="251">
        <v>0</v>
      </c>
      <c r="BC15" s="251">
        <v>0</v>
      </c>
      <c r="BD15" s="251">
        <v>0</v>
      </c>
      <c r="BE15" s="251">
        <v>0</v>
      </c>
      <c r="BF15" s="251">
        <v>0</v>
      </c>
      <c r="BG15" s="251">
        <v>0</v>
      </c>
      <c r="BH15" s="313">
        <v>70</v>
      </c>
      <c r="BI15" s="251">
        <v>66</v>
      </c>
      <c r="BJ15" s="251">
        <v>61</v>
      </c>
      <c r="BK15" s="251">
        <v>57</v>
      </c>
      <c r="BL15" s="251">
        <v>53</v>
      </c>
      <c r="BM15" s="251">
        <v>58</v>
      </c>
      <c r="BN15" s="251">
        <v>65</v>
      </c>
      <c r="BO15" s="251">
        <v>61</v>
      </c>
      <c r="BP15" s="251">
        <v>60</v>
      </c>
      <c r="BQ15" s="251">
        <v>57</v>
      </c>
      <c r="BR15" s="251">
        <v>55</v>
      </c>
      <c r="BS15" s="251">
        <v>52</v>
      </c>
      <c r="BT15" s="251">
        <v>51</v>
      </c>
      <c r="BU15" s="251">
        <v>50</v>
      </c>
      <c r="BV15" s="251"/>
      <c r="BW15" s="251"/>
      <c r="BX15" s="251"/>
      <c r="BY15" s="251"/>
      <c r="BZ15" s="251"/>
      <c r="CA15" s="251"/>
      <c r="CB15" s="251"/>
      <c r="CC15" s="251"/>
      <c r="CD15" s="251"/>
      <c r="CE15" s="251"/>
      <c r="CF15" s="251"/>
      <c r="CG15" s="251"/>
      <c r="CH15" s="252"/>
    </row>
    <row r="16" spans="1:179" x14ac:dyDescent="0.35">
      <c r="B16" s="243" t="s">
        <v>578</v>
      </c>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313">
        <v>28</v>
      </c>
      <c r="BI16" s="251">
        <v>25</v>
      </c>
      <c r="BJ16" s="251">
        <v>23</v>
      </c>
      <c r="BK16" s="251">
        <v>19</v>
      </c>
      <c r="BL16" s="251">
        <v>17</v>
      </c>
      <c r="BM16" s="251">
        <v>17</v>
      </c>
      <c r="BN16" s="251">
        <v>16</v>
      </c>
      <c r="BO16" s="251">
        <v>15</v>
      </c>
      <c r="BP16" s="251">
        <v>11</v>
      </c>
      <c r="BQ16" s="251">
        <v>8</v>
      </c>
      <c r="BR16" s="251">
        <v>8</v>
      </c>
      <c r="BS16" s="251">
        <v>7</v>
      </c>
      <c r="BT16" s="251">
        <v>6</v>
      </c>
      <c r="BU16" s="251">
        <v>6</v>
      </c>
      <c r="BV16" s="243"/>
      <c r="BW16" s="243"/>
      <c r="CH16" s="315"/>
    </row>
    <row r="17" spans="2:86" x14ac:dyDescent="0.35">
      <c r="B17" s="243" t="s">
        <v>579</v>
      </c>
      <c r="AH17" s="251"/>
      <c r="AI17" s="251"/>
      <c r="AJ17" s="251"/>
      <c r="AK17" s="251"/>
      <c r="AL17" s="251"/>
      <c r="AM17" s="251"/>
      <c r="AN17" s="251"/>
      <c r="AO17" s="251"/>
      <c r="AP17" s="251"/>
      <c r="AQ17" s="251"/>
      <c r="AR17" s="251"/>
      <c r="AS17" s="251"/>
      <c r="AT17" s="251"/>
      <c r="AU17" s="251"/>
      <c r="AV17" s="251"/>
      <c r="AW17" s="251"/>
      <c r="AX17" s="251"/>
      <c r="AY17" s="251"/>
      <c r="AZ17" s="251"/>
      <c r="BA17" s="251">
        <v>0</v>
      </c>
      <c r="BB17" s="251">
        <v>0</v>
      </c>
      <c r="BC17" s="251">
        <v>0</v>
      </c>
      <c r="BD17" s="251">
        <v>0</v>
      </c>
      <c r="BE17" s="251">
        <v>0</v>
      </c>
      <c r="BF17" s="251">
        <v>0</v>
      </c>
      <c r="BG17" s="251">
        <v>0</v>
      </c>
      <c r="BH17" s="313">
        <v>12</v>
      </c>
      <c r="BI17" s="251">
        <v>10</v>
      </c>
      <c r="BJ17" s="251">
        <v>10</v>
      </c>
      <c r="BK17" s="251">
        <v>8</v>
      </c>
      <c r="BL17" s="251">
        <v>9</v>
      </c>
      <c r="BM17" s="251">
        <v>29</v>
      </c>
      <c r="BN17" s="251">
        <v>33</v>
      </c>
      <c r="BO17" s="251">
        <v>28</v>
      </c>
      <c r="BP17" s="251">
        <v>24</v>
      </c>
      <c r="BQ17" s="251">
        <v>16</v>
      </c>
      <c r="BR17" s="251">
        <v>9</v>
      </c>
      <c r="BS17" s="251">
        <v>6</v>
      </c>
      <c r="BT17" s="251">
        <v>3</v>
      </c>
      <c r="BU17" s="251">
        <v>2</v>
      </c>
      <c r="BV17" s="251"/>
      <c r="BW17" s="251"/>
      <c r="BX17" s="251"/>
      <c r="BY17" s="251"/>
      <c r="BZ17" s="251"/>
      <c r="CA17" s="251"/>
      <c r="CB17" s="251"/>
      <c r="CC17" s="251"/>
      <c r="CD17" s="251"/>
      <c r="CE17" s="251"/>
      <c r="CF17" s="251"/>
      <c r="CG17" s="251"/>
      <c r="CH17" s="252"/>
    </row>
    <row r="18" spans="2:86" x14ac:dyDescent="0.35">
      <c r="B18" s="243" t="s">
        <v>580</v>
      </c>
      <c r="AH18" s="251"/>
      <c r="AI18" s="251"/>
      <c r="AJ18" s="251"/>
      <c r="AK18" s="251"/>
      <c r="AL18" s="251"/>
      <c r="AM18" s="251"/>
      <c r="AN18" s="251"/>
      <c r="AO18" s="251"/>
      <c r="AP18" s="251"/>
      <c r="AQ18" s="251"/>
      <c r="AR18" s="251"/>
      <c r="AS18" s="251"/>
      <c r="AT18" s="251"/>
      <c r="AU18" s="251"/>
      <c r="AV18" s="251"/>
      <c r="AW18" s="251"/>
      <c r="AX18" s="251"/>
      <c r="AY18" s="251"/>
      <c r="AZ18" s="251"/>
      <c r="BA18" s="251">
        <v>0</v>
      </c>
      <c r="BB18" s="251">
        <v>0</v>
      </c>
      <c r="BC18" s="251">
        <v>0</v>
      </c>
      <c r="BD18" s="251">
        <v>0</v>
      </c>
      <c r="BE18" s="251">
        <v>0</v>
      </c>
      <c r="BF18" s="251">
        <v>0</v>
      </c>
      <c r="BG18" s="251">
        <v>0</v>
      </c>
      <c r="BH18" s="313">
        <v>11</v>
      </c>
      <c r="BI18" s="251">
        <v>10</v>
      </c>
      <c r="BJ18" s="251">
        <v>10</v>
      </c>
      <c r="BK18" s="251">
        <v>10</v>
      </c>
      <c r="BL18" s="251">
        <v>10</v>
      </c>
      <c r="BM18" s="251">
        <v>10</v>
      </c>
      <c r="BN18" s="251">
        <v>8</v>
      </c>
      <c r="BO18" s="251">
        <v>8</v>
      </c>
      <c r="BP18" s="251">
        <v>9</v>
      </c>
      <c r="BQ18" s="251">
        <v>9</v>
      </c>
      <c r="BR18" s="251">
        <v>8</v>
      </c>
      <c r="BS18" s="251">
        <v>8</v>
      </c>
      <c r="BT18" s="251">
        <v>8</v>
      </c>
      <c r="BU18" s="251">
        <v>8</v>
      </c>
      <c r="BV18" s="251"/>
      <c r="BW18" s="251"/>
      <c r="BX18" s="251"/>
      <c r="BY18" s="251"/>
      <c r="BZ18" s="251"/>
      <c r="CA18" s="251"/>
      <c r="CB18" s="251"/>
      <c r="CC18" s="251"/>
      <c r="CD18" s="251"/>
      <c r="CE18" s="251"/>
      <c r="CF18" s="251"/>
      <c r="CG18" s="251"/>
      <c r="CH18" s="252"/>
    </row>
    <row r="19" spans="2:86" ht="26.25" customHeight="1" x14ac:dyDescent="0.35">
      <c r="B19" s="288" t="s">
        <v>541</v>
      </c>
      <c r="AH19" s="251"/>
      <c r="AI19" s="251"/>
      <c r="AJ19" s="251"/>
      <c r="AK19" s="251"/>
      <c r="AL19" s="251"/>
      <c r="AM19" s="251"/>
      <c r="AN19" s="251"/>
      <c r="AO19" s="251"/>
      <c r="AP19" s="251"/>
      <c r="AQ19" s="251"/>
      <c r="AR19" s="251"/>
      <c r="AS19" s="251"/>
      <c r="AT19" s="251"/>
      <c r="AU19" s="251"/>
      <c r="AV19" s="251"/>
      <c r="AW19" s="251"/>
      <c r="AX19" s="251"/>
      <c r="AY19" s="251"/>
      <c r="AZ19" s="251"/>
      <c r="BA19" s="251">
        <f t="shared" ref="BA19:BU19" si="2">SUM(BA15:BA18)</f>
        <v>0</v>
      </c>
      <c r="BB19" s="251">
        <f t="shared" si="2"/>
        <v>0</v>
      </c>
      <c r="BC19" s="251">
        <f t="shared" si="2"/>
        <v>0</v>
      </c>
      <c r="BD19" s="251">
        <f t="shared" si="2"/>
        <v>0</v>
      </c>
      <c r="BE19" s="251">
        <f t="shared" si="2"/>
        <v>0</v>
      </c>
      <c r="BF19" s="251">
        <f t="shared" si="2"/>
        <v>0</v>
      </c>
      <c r="BG19" s="251">
        <f t="shared" si="2"/>
        <v>0</v>
      </c>
      <c r="BH19" s="313">
        <f t="shared" si="2"/>
        <v>121</v>
      </c>
      <c r="BI19" s="251">
        <f t="shared" si="2"/>
        <v>111</v>
      </c>
      <c r="BJ19" s="251">
        <f t="shared" si="2"/>
        <v>104</v>
      </c>
      <c r="BK19" s="251">
        <f t="shared" si="2"/>
        <v>94</v>
      </c>
      <c r="BL19" s="251">
        <f t="shared" si="2"/>
        <v>89</v>
      </c>
      <c r="BM19" s="251">
        <f t="shared" si="2"/>
        <v>114</v>
      </c>
      <c r="BN19" s="251">
        <f t="shared" si="2"/>
        <v>122</v>
      </c>
      <c r="BO19" s="251">
        <f t="shared" si="2"/>
        <v>112</v>
      </c>
      <c r="BP19" s="251">
        <f t="shared" si="2"/>
        <v>104</v>
      </c>
      <c r="BQ19" s="251">
        <f t="shared" si="2"/>
        <v>90</v>
      </c>
      <c r="BR19" s="251">
        <f t="shared" si="2"/>
        <v>80</v>
      </c>
      <c r="BS19" s="251">
        <f t="shared" si="2"/>
        <v>73</v>
      </c>
      <c r="BT19" s="251">
        <f t="shared" si="2"/>
        <v>68</v>
      </c>
      <c r="BU19" s="251">
        <f t="shared" si="2"/>
        <v>66</v>
      </c>
      <c r="BV19" s="251"/>
      <c r="BW19" s="251"/>
      <c r="BX19" s="251"/>
      <c r="BY19" s="251"/>
      <c r="BZ19" s="251"/>
      <c r="CA19" s="251"/>
      <c r="CB19" s="251"/>
      <c r="CC19" s="251"/>
      <c r="CD19" s="251"/>
      <c r="CE19" s="251"/>
      <c r="CF19" s="251"/>
      <c r="CG19" s="251"/>
      <c r="CH19" s="252"/>
    </row>
    <row r="20" spans="2:86" x14ac:dyDescent="0.35">
      <c r="B20" s="243" t="s">
        <v>542</v>
      </c>
      <c r="AH20" s="251"/>
      <c r="AI20" s="251"/>
      <c r="AJ20" s="251"/>
      <c r="AK20" s="251"/>
      <c r="AL20" s="251"/>
      <c r="AM20" s="251"/>
      <c r="AN20" s="251"/>
      <c r="AO20" s="251"/>
      <c r="AP20" s="251"/>
      <c r="AQ20" s="251"/>
      <c r="AR20" s="251"/>
      <c r="AS20" s="251"/>
      <c r="AT20" s="251"/>
      <c r="AU20" s="251"/>
      <c r="AV20" s="251"/>
      <c r="AW20" s="251"/>
      <c r="AX20" s="251"/>
      <c r="AY20" s="251"/>
      <c r="AZ20" s="251"/>
      <c r="BA20" s="251">
        <f t="shared" ref="BA20:BU20" si="3">BA19+BA14</f>
        <v>0</v>
      </c>
      <c r="BB20" s="251">
        <f t="shared" si="3"/>
        <v>0</v>
      </c>
      <c r="BC20" s="251">
        <f t="shared" si="3"/>
        <v>0</v>
      </c>
      <c r="BD20" s="251">
        <f t="shared" si="3"/>
        <v>0</v>
      </c>
      <c r="BE20" s="251">
        <f t="shared" si="3"/>
        <v>0</v>
      </c>
      <c r="BF20" s="251">
        <f t="shared" si="3"/>
        <v>0</v>
      </c>
      <c r="BG20" s="251">
        <f t="shared" si="3"/>
        <v>0</v>
      </c>
      <c r="BH20" s="313">
        <f t="shared" si="3"/>
        <v>237</v>
      </c>
      <c r="BI20" s="251">
        <f t="shared" si="3"/>
        <v>233</v>
      </c>
      <c r="BJ20" s="251">
        <f t="shared" si="3"/>
        <v>225</v>
      </c>
      <c r="BK20" s="251">
        <f t="shared" si="3"/>
        <v>214</v>
      </c>
      <c r="BL20" s="251">
        <f t="shared" si="3"/>
        <v>207</v>
      </c>
      <c r="BM20" s="251">
        <f t="shared" si="3"/>
        <v>235</v>
      </c>
      <c r="BN20" s="251">
        <f t="shared" si="3"/>
        <v>241</v>
      </c>
      <c r="BO20" s="251">
        <f t="shared" si="3"/>
        <v>223</v>
      </c>
      <c r="BP20" s="251">
        <f t="shared" si="3"/>
        <v>203</v>
      </c>
      <c r="BQ20" s="251">
        <f t="shared" si="3"/>
        <v>178</v>
      </c>
      <c r="BR20" s="251">
        <f t="shared" si="3"/>
        <v>159</v>
      </c>
      <c r="BS20" s="251">
        <f t="shared" si="3"/>
        <v>144</v>
      </c>
      <c r="BT20" s="251">
        <f t="shared" si="3"/>
        <v>117</v>
      </c>
      <c r="BU20" s="251">
        <f t="shared" si="3"/>
        <v>111</v>
      </c>
      <c r="BV20" s="251"/>
      <c r="BW20" s="251"/>
      <c r="BX20" s="251"/>
      <c r="BY20" s="251"/>
      <c r="BZ20" s="251"/>
      <c r="CA20" s="251"/>
      <c r="CB20" s="251"/>
      <c r="CC20" s="251"/>
      <c r="CD20" s="251"/>
      <c r="CE20" s="251"/>
      <c r="CF20" s="251"/>
      <c r="CG20" s="251"/>
      <c r="CH20" s="252"/>
    </row>
    <row r="21" spans="2:86" ht="26.25" customHeight="1" x14ac:dyDescent="0.35">
      <c r="B21" s="265" t="s">
        <v>551</v>
      </c>
      <c r="AH21" s="251"/>
      <c r="AI21" s="251"/>
      <c r="AJ21" s="251"/>
      <c r="AK21" s="251"/>
      <c r="AL21" s="251"/>
      <c r="AM21" s="251"/>
      <c r="AN21" s="251"/>
      <c r="AO21" s="251"/>
      <c r="AP21" s="251"/>
      <c r="AQ21" s="251"/>
      <c r="AR21" s="251"/>
      <c r="AS21" s="251"/>
      <c r="AT21" s="251"/>
      <c r="AU21" s="251"/>
      <c r="AV21" s="251"/>
      <c r="AW21" s="251"/>
      <c r="AX21" s="251"/>
      <c r="AY21" s="251"/>
      <c r="AZ21" s="251"/>
      <c r="BA21" s="251"/>
      <c r="BB21" s="251"/>
      <c r="BC21" s="251"/>
      <c r="BD21" s="251"/>
      <c r="BE21" s="251"/>
      <c r="BF21" s="251"/>
      <c r="BG21" s="251"/>
      <c r="BH21" s="251"/>
      <c r="BI21" s="251"/>
      <c r="BJ21" s="251"/>
      <c r="BK21" s="251"/>
      <c r="BL21" s="251"/>
      <c r="BM21" s="251"/>
      <c r="BN21" s="251"/>
      <c r="BO21" s="251"/>
      <c r="BP21" s="251"/>
      <c r="BQ21" s="251"/>
      <c r="BR21" s="251"/>
      <c r="BS21" s="251"/>
      <c r="BT21" s="251"/>
      <c r="BU21" s="251"/>
      <c r="BV21" s="251"/>
      <c r="BW21" s="251"/>
      <c r="BX21" s="251"/>
      <c r="BY21" s="251"/>
      <c r="BZ21" s="251"/>
      <c r="CA21" s="251"/>
      <c r="CB21" s="251"/>
      <c r="CC21" s="251"/>
      <c r="CD21" s="251"/>
      <c r="CE21" s="251"/>
      <c r="CF21" s="251"/>
      <c r="CG21" s="251"/>
      <c r="CH21" s="252"/>
    </row>
    <row r="22" spans="2:86" x14ac:dyDescent="0.35">
      <c r="B22" s="243" t="s">
        <v>581</v>
      </c>
      <c r="AH22" s="251">
        <v>0</v>
      </c>
      <c r="AI22" s="251">
        <v>0</v>
      </c>
      <c r="AJ22" s="251">
        <v>96</v>
      </c>
      <c r="AK22" s="251">
        <v>124</v>
      </c>
      <c r="AL22" s="251">
        <v>165</v>
      </c>
      <c r="AM22" s="251">
        <v>195</v>
      </c>
      <c r="AN22" s="251">
        <v>201</v>
      </c>
      <c r="AO22" s="251">
        <v>200</v>
      </c>
      <c r="AP22" s="251">
        <v>210</v>
      </c>
      <c r="AQ22" s="251">
        <v>217</v>
      </c>
      <c r="AR22" s="251">
        <v>277</v>
      </c>
      <c r="AS22" s="251">
        <v>308</v>
      </c>
      <c r="AT22" s="251">
        <v>327</v>
      </c>
      <c r="AU22" s="251">
        <v>365</v>
      </c>
      <c r="AV22" s="251">
        <v>431</v>
      </c>
      <c r="AW22" s="251">
        <v>512</v>
      </c>
      <c r="AX22" s="251">
        <v>575</v>
      </c>
      <c r="AY22" s="251">
        <v>638</v>
      </c>
      <c r="AZ22" s="251">
        <v>714</v>
      </c>
      <c r="BA22" s="251">
        <v>758</v>
      </c>
      <c r="BB22" s="251">
        <v>782</v>
      </c>
      <c r="BC22" s="251">
        <v>537</v>
      </c>
      <c r="BD22" s="251">
        <v>0</v>
      </c>
      <c r="BE22" s="251">
        <v>0</v>
      </c>
      <c r="BF22" s="251">
        <v>0</v>
      </c>
      <c r="BG22" s="251">
        <v>0</v>
      </c>
      <c r="BH22" s="251">
        <v>0</v>
      </c>
      <c r="BI22" s="251">
        <v>0</v>
      </c>
      <c r="BJ22" s="251">
        <v>0</v>
      </c>
      <c r="BK22" s="251">
        <v>0</v>
      </c>
      <c r="BL22" s="251">
        <v>0</v>
      </c>
      <c r="BM22" s="251">
        <v>0</v>
      </c>
      <c r="BN22" s="251">
        <v>0</v>
      </c>
      <c r="BO22" s="251">
        <v>0</v>
      </c>
      <c r="BP22" s="251">
        <v>0</v>
      </c>
      <c r="BQ22" s="251">
        <v>0</v>
      </c>
      <c r="BR22" s="251">
        <v>0</v>
      </c>
      <c r="BS22" s="251">
        <v>0</v>
      </c>
      <c r="BT22" s="251">
        <v>0</v>
      </c>
      <c r="BU22" s="251">
        <v>0</v>
      </c>
      <c r="BV22" s="251">
        <v>0</v>
      </c>
      <c r="BW22" s="251">
        <v>0</v>
      </c>
      <c r="BX22" s="251">
        <v>0</v>
      </c>
      <c r="BY22" s="251">
        <v>0</v>
      </c>
      <c r="BZ22" s="251">
        <v>0</v>
      </c>
      <c r="CA22" s="251">
        <v>0</v>
      </c>
      <c r="CB22" s="251">
        <v>0</v>
      </c>
      <c r="CC22" s="251">
        <v>0</v>
      </c>
      <c r="CD22" s="251">
        <v>0</v>
      </c>
      <c r="CE22" s="251">
        <v>0</v>
      </c>
      <c r="CF22" s="251">
        <v>0</v>
      </c>
      <c r="CG22" s="251">
        <v>0</v>
      </c>
      <c r="CH22" s="252">
        <v>0</v>
      </c>
    </row>
    <row r="23" spans="2:86" x14ac:dyDescent="0.35">
      <c r="B23" s="243" t="s">
        <v>582</v>
      </c>
      <c r="AH23" s="251">
        <v>0</v>
      </c>
      <c r="AI23" s="251">
        <v>0</v>
      </c>
      <c r="AJ23" s="251">
        <v>51</v>
      </c>
      <c r="AK23" s="251">
        <v>60</v>
      </c>
      <c r="AL23" s="251">
        <v>72</v>
      </c>
      <c r="AM23" s="251">
        <v>80</v>
      </c>
      <c r="AN23" s="251">
        <v>82</v>
      </c>
      <c r="AO23" s="251">
        <v>82</v>
      </c>
      <c r="AP23" s="251">
        <v>87</v>
      </c>
      <c r="AQ23" s="251">
        <v>94</v>
      </c>
      <c r="AR23" s="251">
        <v>89</v>
      </c>
      <c r="AS23" s="251">
        <v>117</v>
      </c>
      <c r="AT23" s="251">
        <v>126</v>
      </c>
      <c r="AU23" s="251">
        <v>142</v>
      </c>
      <c r="AV23" s="251">
        <v>178</v>
      </c>
      <c r="AW23" s="251">
        <v>218</v>
      </c>
      <c r="AX23" s="251">
        <v>249</v>
      </c>
      <c r="AY23" s="251">
        <v>283</v>
      </c>
      <c r="AZ23" s="251">
        <v>320</v>
      </c>
      <c r="BA23" s="251">
        <v>357</v>
      </c>
      <c r="BB23" s="251">
        <v>392</v>
      </c>
      <c r="BC23" s="251">
        <v>277</v>
      </c>
      <c r="BD23" s="251">
        <v>0</v>
      </c>
      <c r="BE23" s="251">
        <v>0</v>
      </c>
      <c r="BF23" s="251">
        <v>0</v>
      </c>
      <c r="BG23" s="251">
        <v>0</v>
      </c>
      <c r="BH23" s="251">
        <v>0</v>
      </c>
      <c r="BI23" s="251">
        <v>0</v>
      </c>
      <c r="BJ23" s="251">
        <v>0</v>
      </c>
      <c r="BK23" s="251">
        <v>0</v>
      </c>
      <c r="BL23" s="251">
        <v>0</v>
      </c>
      <c r="BM23" s="251">
        <v>0</v>
      </c>
      <c r="BN23" s="251">
        <v>0</v>
      </c>
      <c r="BO23" s="251">
        <v>0</v>
      </c>
      <c r="BP23" s="251">
        <v>0</v>
      </c>
      <c r="BQ23" s="251">
        <v>0</v>
      </c>
      <c r="BR23" s="251">
        <v>0</v>
      </c>
      <c r="BS23" s="251">
        <v>0</v>
      </c>
      <c r="BT23" s="251">
        <v>0</v>
      </c>
      <c r="BU23" s="251">
        <v>0</v>
      </c>
      <c r="BV23" s="251">
        <v>0</v>
      </c>
      <c r="BW23" s="251">
        <v>0</v>
      </c>
      <c r="BX23" s="251">
        <v>0</v>
      </c>
      <c r="BY23" s="251">
        <v>0</v>
      </c>
      <c r="BZ23" s="251">
        <v>0</v>
      </c>
      <c r="CA23" s="251">
        <v>0</v>
      </c>
      <c r="CB23" s="251">
        <v>0</v>
      </c>
      <c r="CC23" s="251">
        <v>0</v>
      </c>
      <c r="CD23" s="251">
        <v>0</v>
      </c>
      <c r="CE23" s="251">
        <v>0</v>
      </c>
      <c r="CF23" s="251">
        <v>0</v>
      </c>
      <c r="CG23" s="251">
        <v>0</v>
      </c>
      <c r="CH23" s="252">
        <v>0</v>
      </c>
    </row>
    <row r="24" spans="2:86" x14ac:dyDescent="0.35">
      <c r="B24" s="243" t="s">
        <v>583</v>
      </c>
      <c r="AH24" s="251">
        <v>0</v>
      </c>
      <c r="AI24" s="251">
        <v>0</v>
      </c>
      <c r="AJ24" s="251">
        <v>45</v>
      </c>
      <c r="AK24" s="251">
        <v>64</v>
      </c>
      <c r="AL24" s="251">
        <v>93</v>
      </c>
      <c r="AM24" s="251">
        <v>115</v>
      </c>
      <c r="AN24" s="251">
        <v>120</v>
      </c>
      <c r="AO24" s="251">
        <v>118</v>
      </c>
      <c r="AP24" s="251">
        <v>123</v>
      </c>
      <c r="AQ24" s="251">
        <v>123</v>
      </c>
      <c r="AR24" s="251">
        <v>188</v>
      </c>
      <c r="AS24" s="251">
        <v>190</v>
      </c>
      <c r="AT24" s="251">
        <v>201</v>
      </c>
      <c r="AU24" s="251">
        <v>223</v>
      </c>
      <c r="AV24" s="251">
        <v>253</v>
      </c>
      <c r="AW24" s="251">
        <v>294</v>
      </c>
      <c r="AX24" s="251">
        <v>326</v>
      </c>
      <c r="AY24" s="251">
        <v>355</v>
      </c>
      <c r="AZ24" s="251">
        <v>394</v>
      </c>
      <c r="BA24" s="251">
        <v>401</v>
      </c>
      <c r="BB24" s="251">
        <v>390</v>
      </c>
      <c r="BC24" s="251">
        <v>260</v>
      </c>
      <c r="BD24" s="251">
        <v>0</v>
      </c>
      <c r="BE24" s="251">
        <v>0</v>
      </c>
      <c r="BF24" s="251">
        <v>0</v>
      </c>
      <c r="BG24" s="251">
        <v>0</v>
      </c>
      <c r="BH24" s="251">
        <v>0</v>
      </c>
      <c r="BI24" s="251">
        <v>0</v>
      </c>
      <c r="BJ24" s="251">
        <v>0</v>
      </c>
      <c r="BK24" s="251">
        <v>0</v>
      </c>
      <c r="BL24" s="251">
        <v>0</v>
      </c>
      <c r="BM24" s="251">
        <v>0</v>
      </c>
      <c r="BN24" s="251">
        <v>0</v>
      </c>
      <c r="BO24" s="251">
        <v>0</v>
      </c>
      <c r="BP24" s="251">
        <v>0</v>
      </c>
      <c r="BQ24" s="251">
        <v>0</v>
      </c>
      <c r="BR24" s="251">
        <v>0</v>
      </c>
      <c r="BS24" s="251">
        <v>0</v>
      </c>
      <c r="BT24" s="251">
        <v>0</v>
      </c>
      <c r="BU24" s="251">
        <v>0</v>
      </c>
      <c r="BV24" s="251">
        <v>0</v>
      </c>
      <c r="BW24" s="251">
        <v>0</v>
      </c>
      <c r="BX24" s="251">
        <v>0</v>
      </c>
      <c r="BY24" s="251">
        <v>0</v>
      </c>
      <c r="BZ24" s="251">
        <v>0</v>
      </c>
      <c r="CA24" s="251">
        <v>0</v>
      </c>
      <c r="CB24" s="251">
        <v>0</v>
      </c>
      <c r="CC24" s="251">
        <v>0</v>
      </c>
      <c r="CD24" s="251">
        <v>0</v>
      </c>
      <c r="CE24" s="251">
        <v>0</v>
      </c>
      <c r="CF24" s="251">
        <v>0</v>
      </c>
      <c r="CG24" s="251">
        <v>0</v>
      </c>
      <c r="CH24" s="252">
        <v>0</v>
      </c>
    </row>
    <row r="25" spans="2:86" x14ac:dyDescent="0.35">
      <c r="B25" s="243" t="s">
        <v>584</v>
      </c>
      <c r="AH25" s="251">
        <v>0</v>
      </c>
      <c r="AI25" s="251">
        <v>0</v>
      </c>
      <c r="AJ25" s="251">
        <v>0</v>
      </c>
      <c r="AK25" s="251">
        <v>0</v>
      </c>
      <c r="AL25" s="251">
        <v>0</v>
      </c>
      <c r="AM25" s="251">
        <v>0</v>
      </c>
      <c r="AN25" s="251">
        <v>0</v>
      </c>
      <c r="AO25" s="251">
        <v>0</v>
      </c>
      <c r="AP25" s="251">
        <v>0</v>
      </c>
      <c r="AQ25" s="251">
        <v>0</v>
      </c>
      <c r="AR25" s="251">
        <v>0</v>
      </c>
      <c r="AS25" s="251">
        <v>0</v>
      </c>
      <c r="AT25" s="251">
        <v>0</v>
      </c>
      <c r="AU25" s="251">
        <v>0</v>
      </c>
      <c r="AV25" s="251">
        <v>1</v>
      </c>
      <c r="AW25" s="251">
        <v>3</v>
      </c>
      <c r="AX25" s="251">
        <v>5</v>
      </c>
      <c r="AY25" s="251">
        <v>7</v>
      </c>
      <c r="AZ25" s="251">
        <v>11</v>
      </c>
      <c r="BA25" s="251">
        <v>14</v>
      </c>
      <c r="BB25" s="251">
        <v>16</v>
      </c>
      <c r="BC25" s="251">
        <v>13</v>
      </c>
      <c r="BD25" s="251">
        <v>0</v>
      </c>
      <c r="BE25" s="251">
        <v>0</v>
      </c>
      <c r="BF25" s="251">
        <v>0</v>
      </c>
      <c r="BG25" s="251">
        <v>0</v>
      </c>
      <c r="BH25" s="251">
        <v>0</v>
      </c>
      <c r="BI25" s="251">
        <v>0</v>
      </c>
      <c r="BJ25" s="251">
        <v>0</v>
      </c>
      <c r="BK25" s="251">
        <v>0</v>
      </c>
      <c r="BL25" s="251">
        <v>0</v>
      </c>
      <c r="BM25" s="251">
        <v>0</v>
      </c>
      <c r="BN25" s="251">
        <v>0</v>
      </c>
      <c r="BO25" s="251">
        <v>0</v>
      </c>
      <c r="BP25" s="251">
        <v>0</v>
      </c>
      <c r="BQ25" s="251">
        <v>0</v>
      </c>
      <c r="BR25" s="251">
        <v>0</v>
      </c>
      <c r="BS25" s="251">
        <v>0</v>
      </c>
      <c r="BT25" s="251">
        <v>0</v>
      </c>
      <c r="BU25" s="251">
        <v>0</v>
      </c>
      <c r="BV25" s="251">
        <v>0</v>
      </c>
      <c r="BW25" s="251">
        <v>0</v>
      </c>
      <c r="BX25" s="251">
        <v>0</v>
      </c>
      <c r="BY25" s="251">
        <v>0</v>
      </c>
      <c r="BZ25" s="251">
        <v>0</v>
      </c>
      <c r="CA25" s="251">
        <v>0</v>
      </c>
      <c r="CB25" s="251">
        <v>0</v>
      </c>
      <c r="CC25" s="251">
        <v>0</v>
      </c>
      <c r="CD25" s="251">
        <v>0</v>
      </c>
      <c r="CE25" s="251">
        <v>0</v>
      </c>
      <c r="CF25" s="251">
        <v>0</v>
      </c>
      <c r="CG25" s="251">
        <v>0</v>
      </c>
      <c r="CH25" s="252">
        <v>0</v>
      </c>
    </row>
    <row r="26" spans="2:86" x14ac:dyDescent="0.35">
      <c r="B26" s="243" t="s">
        <v>585</v>
      </c>
      <c r="AH26" s="251">
        <v>0</v>
      </c>
      <c r="AI26" s="251">
        <v>0</v>
      </c>
      <c r="AJ26" s="251">
        <v>0</v>
      </c>
      <c r="AK26" s="251">
        <v>0</v>
      </c>
      <c r="AL26" s="251">
        <v>0</v>
      </c>
      <c r="AM26" s="251">
        <v>0</v>
      </c>
      <c r="AN26" s="251">
        <v>0</v>
      </c>
      <c r="AO26" s="251">
        <v>0</v>
      </c>
      <c r="AP26" s="251">
        <v>0</v>
      </c>
      <c r="AQ26" s="251">
        <v>0</v>
      </c>
      <c r="AR26" s="251">
        <v>0</v>
      </c>
      <c r="AS26" s="251">
        <v>0</v>
      </c>
      <c r="AT26" s="251">
        <v>0</v>
      </c>
      <c r="AU26" s="251">
        <v>0</v>
      </c>
      <c r="AV26" s="251">
        <v>0</v>
      </c>
      <c r="AW26" s="251">
        <v>0</v>
      </c>
      <c r="AX26" s="251">
        <v>0</v>
      </c>
      <c r="AY26" s="251">
        <v>0</v>
      </c>
      <c r="AZ26" s="251">
        <v>0</v>
      </c>
      <c r="BA26" s="251">
        <v>0</v>
      </c>
      <c r="BB26" s="251">
        <v>0</v>
      </c>
      <c r="BC26" s="251">
        <v>0</v>
      </c>
      <c r="BD26" s="251">
        <v>0</v>
      </c>
      <c r="BE26" s="251">
        <v>0</v>
      </c>
      <c r="BF26" s="251">
        <v>0</v>
      </c>
      <c r="BG26" s="251">
        <v>0</v>
      </c>
      <c r="BH26" s="251">
        <v>0</v>
      </c>
      <c r="BI26" s="251">
        <v>0</v>
      </c>
      <c r="BJ26" s="251">
        <v>0</v>
      </c>
      <c r="BK26" s="251">
        <v>0</v>
      </c>
      <c r="BL26" s="251">
        <v>65</v>
      </c>
      <c r="BM26" s="251">
        <v>54</v>
      </c>
      <c r="BN26" s="251">
        <v>65</v>
      </c>
      <c r="BO26" s="251">
        <v>59</v>
      </c>
      <c r="BP26" s="251">
        <v>61</v>
      </c>
      <c r="BQ26" s="251">
        <v>31</v>
      </c>
      <c r="BR26" s="251">
        <v>0</v>
      </c>
      <c r="BS26" s="251">
        <v>0</v>
      </c>
      <c r="BT26" s="251">
        <v>0</v>
      </c>
      <c r="BU26" s="251">
        <v>0</v>
      </c>
      <c r="BV26" s="251">
        <v>0</v>
      </c>
      <c r="BW26" s="251">
        <v>0</v>
      </c>
      <c r="BX26" s="251">
        <v>0</v>
      </c>
      <c r="BY26" s="251">
        <v>0</v>
      </c>
      <c r="BZ26" s="251">
        <v>0</v>
      </c>
      <c r="CA26" s="251">
        <v>0</v>
      </c>
      <c r="CB26" s="251">
        <v>0</v>
      </c>
      <c r="CC26" s="251">
        <v>0</v>
      </c>
      <c r="CD26" s="251">
        <v>0</v>
      </c>
      <c r="CE26" s="251">
        <v>0</v>
      </c>
      <c r="CF26" s="251">
        <v>0</v>
      </c>
      <c r="CG26" s="251">
        <v>0</v>
      </c>
      <c r="CH26" s="252">
        <v>0</v>
      </c>
    </row>
    <row r="27" spans="2:86" ht="26.25" customHeight="1" x14ac:dyDescent="0.35">
      <c r="B27" s="265" t="s">
        <v>558</v>
      </c>
      <c r="AH27" s="251"/>
      <c r="AI27" s="251"/>
      <c r="AJ27" s="251"/>
      <c r="AK27" s="251"/>
      <c r="AL27" s="251"/>
      <c r="AM27" s="251"/>
      <c r="AN27" s="251"/>
      <c r="AO27" s="251"/>
      <c r="AP27" s="251"/>
      <c r="AQ27" s="251"/>
      <c r="AR27" s="251"/>
      <c r="AS27" s="251"/>
      <c r="AT27" s="251"/>
      <c r="AU27" s="251"/>
      <c r="AV27" s="251"/>
      <c r="AW27" s="251"/>
      <c r="AX27" s="251"/>
      <c r="AY27" s="251"/>
      <c r="AZ27" s="251"/>
      <c r="BA27" s="251"/>
      <c r="BB27" s="251"/>
      <c r="BC27" s="251"/>
      <c r="BD27" s="251"/>
      <c r="BE27" s="251"/>
      <c r="BF27" s="251"/>
      <c r="BG27" s="251"/>
      <c r="BH27" s="251"/>
      <c r="BI27" s="251"/>
      <c r="BJ27" s="251"/>
      <c r="BK27" s="251"/>
      <c r="BL27" s="302" t="s">
        <v>535</v>
      </c>
      <c r="BM27" s="251"/>
      <c r="BN27" s="251"/>
      <c r="BO27" s="251"/>
      <c r="BP27" s="251"/>
      <c r="BQ27" s="251"/>
      <c r="BR27" s="251"/>
      <c r="BS27" s="251"/>
      <c r="BT27" s="251"/>
      <c r="BU27" s="251"/>
      <c r="BV27" s="251"/>
      <c r="BW27" s="251"/>
      <c r="BX27" s="251"/>
      <c r="BY27" s="251"/>
      <c r="BZ27" s="251"/>
      <c r="CA27" s="251"/>
      <c r="CB27" s="251"/>
      <c r="CC27" s="251"/>
      <c r="CD27" s="251"/>
      <c r="CE27" s="251"/>
      <c r="CF27" s="251"/>
      <c r="CG27" s="251"/>
      <c r="CH27" s="252"/>
    </row>
    <row r="28" spans="2:86" x14ac:dyDescent="0.35">
      <c r="B28" s="254" t="s">
        <v>559</v>
      </c>
      <c r="AH28" s="251">
        <v>0</v>
      </c>
      <c r="AI28" s="251">
        <v>0</v>
      </c>
      <c r="AJ28" s="251">
        <v>0</v>
      </c>
      <c r="AK28" s="251">
        <v>0</v>
      </c>
      <c r="AL28" s="251">
        <v>0</v>
      </c>
      <c r="AM28" s="251">
        <v>0</v>
      </c>
      <c r="AN28" s="251">
        <v>0</v>
      </c>
      <c r="AO28" s="251">
        <v>0</v>
      </c>
      <c r="AP28" s="251">
        <v>0</v>
      </c>
      <c r="AQ28" s="251">
        <v>0</v>
      </c>
      <c r="AR28" s="251">
        <v>3013</v>
      </c>
      <c r="AS28" s="251">
        <v>2979</v>
      </c>
      <c r="AT28" s="251">
        <v>3735</v>
      </c>
      <c r="AU28" s="251">
        <v>3159</v>
      </c>
      <c r="AV28" s="251">
        <v>2996</v>
      </c>
      <c r="AW28" s="251">
        <v>2838</v>
      </c>
      <c r="AX28" s="251">
        <v>2801</v>
      </c>
      <c r="AY28" s="251">
        <v>2769</v>
      </c>
      <c r="AZ28" s="251">
        <v>2692</v>
      </c>
      <c r="BA28" s="251">
        <v>2623</v>
      </c>
      <c r="BB28" s="251">
        <v>2567</v>
      </c>
      <c r="BC28" s="251">
        <v>2471</v>
      </c>
      <c r="BD28" s="251">
        <v>2387</v>
      </c>
      <c r="BE28" s="251">
        <v>2371</v>
      </c>
      <c r="BF28" s="251">
        <v>2357</v>
      </c>
      <c r="BG28" s="251">
        <v>2335</v>
      </c>
      <c r="BH28" s="251">
        <v>2442</v>
      </c>
      <c r="BI28" s="251">
        <v>2426</v>
      </c>
      <c r="BJ28" s="251">
        <v>2510</v>
      </c>
      <c r="BK28" s="251">
        <v>2535</v>
      </c>
      <c r="BL28" s="313">
        <v>2361</v>
      </c>
      <c r="BM28" s="251">
        <v>2384</v>
      </c>
      <c r="BN28" s="251">
        <v>2390</v>
      </c>
      <c r="BO28" s="251">
        <v>2360</v>
      </c>
      <c r="BP28" s="251">
        <v>2313</v>
      </c>
      <c r="BQ28" s="251">
        <v>0</v>
      </c>
      <c r="BR28" s="251">
        <v>0</v>
      </c>
      <c r="BS28" s="251">
        <v>0</v>
      </c>
      <c r="BT28" s="251">
        <v>0</v>
      </c>
      <c r="BU28" s="251">
        <v>0</v>
      </c>
      <c r="BV28" s="251">
        <v>0</v>
      </c>
      <c r="BW28" s="251">
        <v>0</v>
      </c>
      <c r="BX28" s="251">
        <v>0</v>
      </c>
      <c r="BY28" s="251">
        <v>0</v>
      </c>
      <c r="BZ28" s="251">
        <v>0</v>
      </c>
      <c r="CA28" s="251">
        <v>0</v>
      </c>
      <c r="CB28" s="251">
        <v>0</v>
      </c>
      <c r="CC28" s="251">
        <v>0</v>
      </c>
      <c r="CD28" s="251">
        <v>0</v>
      </c>
      <c r="CE28" s="251">
        <v>0</v>
      </c>
      <c r="CF28" s="251">
        <v>0</v>
      </c>
      <c r="CG28" s="251">
        <v>0</v>
      </c>
      <c r="CH28" s="252">
        <v>0</v>
      </c>
    </row>
    <row r="29" spans="2:86" x14ac:dyDescent="0.35">
      <c r="B29" s="254" t="s">
        <v>560</v>
      </c>
      <c r="AH29" s="251">
        <v>0</v>
      </c>
      <c r="AI29" s="251">
        <v>0</v>
      </c>
      <c r="AJ29" s="251">
        <v>0</v>
      </c>
      <c r="AK29" s="251">
        <v>0</v>
      </c>
      <c r="AL29" s="251">
        <v>0</v>
      </c>
      <c r="AM29" s="251">
        <v>0</v>
      </c>
      <c r="AN29" s="251">
        <v>0</v>
      </c>
      <c r="AO29" s="251">
        <v>0</v>
      </c>
      <c r="AP29" s="251">
        <v>0</v>
      </c>
      <c r="AQ29" s="251">
        <v>0</v>
      </c>
      <c r="AR29" s="251">
        <v>301</v>
      </c>
      <c r="AS29" s="251">
        <v>324</v>
      </c>
      <c r="AT29" s="251">
        <v>477</v>
      </c>
      <c r="AU29" s="251">
        <v>486</v>
      </c>
      <c r="AV29" s="251">
        <v>546</v>
      </c>
      <c r="AW29" s="251">
        <v>517</v>
      </c>
      <c r="AX29" s="251">
        <v>618</v>
      </c>
      <c r="AY29" s="251">
        <v>682</v>
      </c>
      <c r="AZ29" s="251">
        <v>718</v>
      </c>
      <c r="BA29" s="251">
        <v>766</v>
      </c>
      <c r="BB29" s="251">
        <v>810</v>
      </c>
      <c r="BC29" s="251">
        <v>828</v>
      </c>
      <c r="BD29" s="251">
        <v>843</v>
      </c>
      <c r="BE29" s="251">
        <v>870</v>
      </c>
      <c r="BF29" s="251">
        <v>898</v>
      </c>
      <c r="BG29" s="251">
        <v>952</v>
      </c>
      <c r="BH29" s="251">
        <v>1023</v>
      </c>
      <c r="BI29" s="251">
        <v>1085</v>
      </c>
      <c r="BJ29" s="251">
        <v>1065</v>
      </c>
      <c r="BK29" s="251">
        <v>1039</v>
      </c>
      <c r="BL29" s="313">
        <v>1147</v>
      </c>
      <c r="BM29" s="251">
        <v>1215</v>
      </c>
      <c r="BN29" s="251">
        <v>1266</v>
      </c>
      <c r="BO29" s="251">
        <v>1286</v>
      </c>
      <c r="BP29" s="251">
        <v>1294</v>
      </c>
      <c r="BQ29" s="251">
        <v>0</v>
      </c>
      <c r="BR29" s="251">
        <v>0</v>
      </c>
      <c r="BS29" s="251">
        <v>0</v>
      </c>
      <c r="BT29" s="251">
        <v>0</v>
      </c>
      <c r="BU29" s="251">
        <v>0</v>
      </c>
      <c r="BV29" s="251">
        <v>0</v>
      </c>
      <c r="BW29" s="251">
        <v>0</v>
      </c>
      <c r="BX29" s="251">
        <v>0</v>
      </c>
      <c r="BY29" s="251">
        <v>0</v>
      </c>
      <c r="BZ29" s="251">
        <v>0</v>
      </c>
      <c r="CA29" s="251">
        <v>0</v>
      </c>
      <c r="CB29" s="251">
        <v>0</v>
      </c>
      <c r="CC29" s="251">
        <v>0</v>
      </c>
      <c r="CD29" s="251">
        <v>0</v>
      </c>
      <c r="CE29" s="251">
        <v>0</v>
      </c>
      <c r="CF29" s="251">
        <v>0</v>
      </c>
      <c r="CG29" s="251">
        <v>0</v>
      </c>
      <c r="CH29" s="252">
        <v>0</v>
      </c>
    </row>
    <row r="30" spans="2:86" x14ac:dyDescent="0.35">
      <c r="B30" s="254" t="s">
        <v>561</v>
      </c>
      <c r="AH30" s="251">
        <v>0</v>
      </c>
      <c r="AI30" s="251">
        <v>0</v>
      </c>
      <c r="AJ30" s="251">
        <v>0</v>
      </c>
      <c r="AK30" s="251">
        <v>0</v>
      </c>
      <c r="AL30" s="251">
        <v>0</v>
      </c>
      <c r="AM30" s="251">
        <v>0</v>
      </c>
      <c r="AN30" s="251">
        <v>0</v>
      </c>
      <c r="AO30" s="251">
        <v>0</v>
      </c>
      <c r="AP30" s="251">
        <v>0</v>
      </c>
      <c r="AQ30" s="251">
        <v>0</v>
      </c>
      <c r="AR30" s="251">
        <v>653</v>
      </c>
      <c r="AS30" s="251">
        <v>651</v>
      </c>
      <c r="AT30" s="251">
        <v>753</v>
      </c>
      <c r="AU30" s="251">
        <v>828</v>
      </c>
      <c r="AV30" s="251">
        <v>911</v>
      </c>
      <c r="AW30" s="251">
        <v>820</v>
      </c>
      <c r="AX30" s="251">
        <v>894</v>
      </c>
      <c r="AY30" s="251">
        <v>950</v>
      </c>
      <c r="AZ30" s="251">
        <v>942</v>
      </c>
      <c r="BA30" s="251">
        <v>928</v>
      </c>
      <c r="BB30" s="251">
        <v>915</v>
      </c>
      <c r="BC30" s="251">
        <v>877</v>
      </c>
      <c r="BD30" s="251">
        <v>797</v>
      </c>
      <c r="BE30" s="251">
        <v>766</v>
      </c>
      <c r="BF30" s="251">
        <v>742</v>
      </c>
      <c r="BG30" s="251">
        <v>769</v>
      </c>
      <c r="BH30" s="251">
        <v>811</v>
      </c>
      <c r="BI30" s="251">
        <v>848</v>
      </c>
      <c r="BJ30" s="251">
        <v>835</v>
      </c>
      <c r="BK30" s="251">
        <v>811</v>
      </c>
      <c r="BL30" s="313">
        <v>647</v>
      </c>
      <c r="BM30" s="251">
        <v>625</v>
      </c>
      <c r="BN30" s="251">
        <v>581</v>
      </c>
      <c r="BO30" s="251">
        <v>517</v>
      </c>
      <c r="BP30" s="251">
        <v>468</v>
      </c>
      <c r="BQ30" s="251">
        <v>0</v>
      </c>
      <c r="BR30" s="251">
        <v>0</v>
      </c>
      <c r="BS30" s="251">
        <v>0</v>
      </c>
      <c r="BT30" s="251">
        <v>0</v>
      </c>
      <c r="BU30" s="251">
        <v>0</v>
      </c>
      <c r="BV30" s="251">
        <v>0</v>
      </c>
      <c r="BW30" s="251">
        <v>0</v>
      </c>
      <c r="BX30" s="251">
        <v>0</v>
      </c>
      <c r="BY30" s="251">
        <v>0</v>
      </c>
      <c r="BZ30" s="251">
        <v>0</v>
      </c>
      <c r="CA30" s="251">
        <v>0</v>
      </c>
      <c r="CB30" s="251">
        <v>0</v>
      </c>
      <c r="CC30" s="251">
        <v>0</v>
      </c>
      <c r="CD30" s="251">
        <v>0</v>
      </c>
      <c r="CE30" s="251">
        <v>0</v>
      </c>
      <c r="CF30" s="251">
        <v>0</v>
      </c>
      <c r="CG30" s="251">
        <v>0</v>
      </c>
      <c r="CH30" s="252">
        <v>0</v>
      </c>
    </row>
    <row r="31" spans="2:86" x14ac:dyDescent="0.35">
      <c r="B31" s="254" t="s">
        <v>562</v>
      </c>
      <c r="AH31" s="251">
        <v>0</v>
      </c>
      <c r="AI31" s="251">
        <v>0</v>
      </c>
      <c r="AJ31" s="251">
        <v>0</v>
      </c>
      <c r="AK31" s="251">
        <v>0</v>
      </c>
      <c r="AL31" s="251">
        <v>0</v>
      </c>
      <c r="AM31" s="251">
        <v>0</v>
      </c>
      <c r="AN31" s="251">
        <v>0</v>
      </c>
      <c r="AO31" s="251">
        <v>0</v>
      </c>
      <c r="AP31" s="251">
        <v>0</v>
      </c>
      <c r="AQ31" s="251">
        <v>0</v>
      </c>
      <c r="AR31" s="251">
        <v>797</v>
      </c>
      <c r="AS31" s="251">
        <v>822</v>
      </c>
      <c r="AT31" s="251">
        <v>1005</v>
      </c>
      <c r="AU31" s="251">
        <v>1344</v>
      </c>
      <c r="AV31" s="251">
        <v>1720</v>
      </c>
      <c r="AW31" s="251">
        <v>885</v>
      </c>
      <c r="AX31" s="251">
        <v>874</v>
      </c>
      <c r="AY31" s="251">
        <v>815</v>
      </c>
      <c r="AZ31" s="251">
        <v>758</v>
      </c>
      <c r="BA31" s="251">
        <v>625</v>
      </c>
      <c r="BB31" s="251">
        <v>513</v>
      </c>
      <c r="BC31" s="251">
        <v>431</v>
      </c>
      <c r="BD31" s="251">
        <v>361</v>
      </c>
      <c r="BE31" s="251">
        <v>312</v>
      </c>
      <c r="BF31" s="251">
        <v>290</v>
      </c>
      <c r="BG31" s="251">
        <v>297</v>
      </c>
      <c r="BH31" s="251">
        <v>288</v>
      </c>
      <c r="BI31" s="251">
        <v>304</v>
      </c>
      <c r="BJ31" s="251">
        <v>306</v>
      </c>
      <c r="BK31" s="251">
        <v>299</v>
      </c>
      <c r="BL31" s="313">
        <v>368</v>
      </c>
      <c r="BM31" s="251">
        <v>597</v>
      </c>
      <c r="BN31" s="251">
        <v>647</v>
      </c>
      <c r="BO31" s="251">
        <v>691</v>
      </c>
      <c r="BP31" s="251">
        <v>733</v>
      </c>
      <c r="BQ31" s="251">
        <v>0</v>
      </c>
      <c r="BR31" s="251">
        <v>0</v>
      </c>
      <c r="BS31" s="251">
        <v>0</v>
      </c>
      <c r="BT31" s="251">
        <v>0</v>
      </c>
      <c r="BU31" s="251">
        <v>0</v>
      </c>
      <c r="BV31" s="251">
        <v>0</v>
      </c>
      <c r="BW31" s="251">
        <v>0</v>
      </c>
      <c r="BX31" s="251">
        <v>0</v>
      </c>
      <c r="BY31" s="251">
        <v>0</v>
      </c>
      <c r="BZ31" s="251">
        <v>0</v>
      </c>
      <c r="CA31" s="251">
        <v>0</v>
      </c>
      <c r="CB31" s="251">
        <v>0</v>
      </c>
      <c r="CC31" s="251">
        <v>0</v>
      </c>
      <c r="CD31" s="251">
        <v>0</v>
      </c>
      <c r="CE31" s="251">
        <v>0</v>
      </c>
      <c r="CF31" s="251">
        <v>0</v>
      </c>
      <c r="CG31" s="251">
        <v>0</v>
      </c>
      <c r="CH31" s="252">
        <v>0</v>
      </c>
    </row>
    <row r="32" spans="2:86" x14ac:dyDescent="0.35">
      <c r="B32" s="254" t="s">
        <v>563</v>
      </c>
      <c r="AH32" s="251">
        <v>0</v>
      </c>
      <c r="AI32" s="251">
        <v>0</v>
      </c>
      <c r="AJ32" s="251">
        <v>0</v>
      </c>
      <c r="AK32" s="251">
        <v>0</v>
      </c>
      <c r="AL32" s="251">
        <v>0</v>
      </c>
      <c r="AM32" s="251">
        <v>0</v>
      </c>
      <c r="AN32" s="251">
        <v>0</v>
      </c>
      <c r="AO32" s="251">
        <v>0</v>
      </c>
      <c r="AP32" s="251">
        <v>0</v>
      </c>
      <c r="AQ32" s="251">
        <v>0</v>
      </c>
      <c r="AR32" s="251">
        <v>380</v>
      </c>
      <c r="AS32" s="251">
        <v>424</v>
      </c>
      <c r="AT32" s="251">
        <v>755</v>
      </c>
      <c r="AU32" s="251">
        <v>550</v>
      </c>
      <c r="AV32" s="251">
        <v>530</v>
      </c>
      <c r="AW32" s="251">
        <v>407</v>
      </c>
      <c r="AX32" s="251">
        <v>427</v>
      </c>
      <c r="AY32" s="251">
        <v>474</v>
      </c>
      <c r="AZ32" s="251">
        <v>508</v>
      </c>
      <c r="BA32" s="251">
        <v>537</v>
      </c>
      <c r="BB32" s="251">
        <v>502</v>
      </c>
      <c r="BC32" s="251">
        <v>444</v>
      </c>
      <c r="BD32" s="251">
        <v>373</v>
      </c>
      <c r="BE32" s="251">
        <v>345</v>
      </c>
      <c r="BF32" s="251">
        <v>338</v>
      </c>
      <c r="BG32" s="251">
        <v>340</v>
      </c>
      <c r="BH32" s="251">
        <v>351</v>
      </c>
      <c r="BI32" s="251">
        <v>366</v>
      </c>
      <c r="BJ32" s="251">
        <v>364</v>
      </c>
      <c r="BK32" s="251">
        <v>385</v>
      </c>
      <c r="BL32" s="313">
        <v>635</v>
      </c>
      <c r="BM32" s="251">
        <v>751</v>
      </c>
      <c r="BN32" s="251">
        <v>921</v>
      </c>
      <c r="BO32" s="251">
        <v>1019</v>
      </c>
      <c r="BP32" s="251">
        <v>1102</v>
      </c>
      <c r="BQ32" s="251">
        <v>0</v>
      </c>
      <c r="BR32" s="251">
        <v>0</v>
      </c>
      <c r="BS32" s="251">
        <v>0</v>
      </c>
      <c r="BT32" s="251">
        <v>0</v>
      </c>
      <c r="BU32" s="251">
        <v>0</v>
      </c>
      <c r="BV32" s="251">
        <v>0</v>
      </c>
      <c r="BW32" s="251">
        <v>0</v>
      </c>
      <c r="BX32" s="251">
        <v>0</v>
      </c>
      <c r="BY32" s="251">
        <v>0</v>
      </c>
      <c r="BZ32" s="251">
        <v>0</v>
      </c>
      <c r="CA32" s="251">
        <v>0</v>
      </c>
      <c r="CB32" s="251">
        <v>0</v>
      </c>
      <c r="CC32" s="251">
        <v>0</v>
      </c>
      <c r="CD32" s="251">
        <v>0</v>
      </c>
      <c r="CE32" s="251">
        <v>0</v>
      </c>
      <c r="CF32" s="251">
        <v>0</v>
      </c>
      <c r="CG32" s="251">
        <v>0</v>
      </c>
      <c r="CH32" s="252">
        <v>0</v>
      </c>
    </row>
    <row r="33" spans="1:86" ht="26.25" customHeight="1" x14ac:dyDescent="0.35">
      <c r="B33" s="254" t="s">
        <v>564</v>
      </c>
      <c r="AH33" s="251">
        <f>AH28</f>
        <v>0</v>
      </c>
      <c r="AI33" s="251">
        <f t="shared" ref="AI33:BK33" si="4">AI28</f>
        <v>0</v>
      </c>
      <c r="AJ33" s="251">
        <f t="shared" si="4"/>
        <v>0</v>
      </c>
      <c r="AK33" s="251">
        <f t="shared" si="4"/>
        <v>0</v>
      </c>
      <c r="AL33" s="251">
        <f t="shared" si="4"/>
        <v>0</v>
      </c>
      <c r="AM33" s="251">
        <f t="shared" si="4"/>
        <v>0</v>
      </c>
      <c r="AN33" s="251">
        <f t="shared" si="4"/>
        <v>0</v>
      </c>
      <c r="AO33" s="251">
        <f t="shared" si="4"/>
        <v>0</v>
      </c>
      <c r="AP33" s="251">
        <f t="shared" si="4"/>
        <v>0</v>
      </c>
      <c r="AQ33" s="251">
        <f t="shared" si="4"/>
        <v>0</v>
      </c>
      <c r="AR33" s="251">
        <f t="shared" si="4"/>
        <v>3013</v>
      </c>
      <c r="AS33" s="251">
        <f t="shared" si="4"/>
        <v>2979</v>
      </c>
      <c r="AT33" s="251">
        <f t="shared" si="4"/>
        <v>3735</v>
      </c>
      <c r="AU33" s="251">
        <f t="shared" si="4"/>
        <v>3159</v>
      </c>
      <c r="AV33" s="251">
        <f t="shared" si="4"/>
        <v>2996</v>
      </c>
      <c r="AW33" s="251">
        <f t="shared" si="4"/>
        <v>2838</v>
      </c>
      <c r="AX33" s="251">
        <f t="shared" si="4"/>
        <v>2801</v>
      </c>
      <c r="AY33" s="251">
        <f t="shared" si="4"/>
        <v>2769</v>
      </c>
      <c r="AZ33" s="251">
        <f t="shared" si="4"/>
        <v>2692</v>
      </c>
      <c r="BA33" s="251">
        <f t="shared" si="4"/>
        <v>2623</v>
      </c>
      <c r="BB33" s="251">
        <f t="shared" si="4"/>
        <v>2567</v>
      </c>
      <c r="BC33" s="251">
        <f t="shared" si="4"/>
        <v>2471</v>
      </c>
      <c r="BD33" s="251">
        <f t="shared" si="4"/>
        <v>2387</v>
      </c>
      <c r="BE33" s="251">
        <f t="shared" si="4"/>
        <v>2371</v>
      </c>
      <c r="BF33" s="251">
        <f t="shared" si="4"/>
        <v>2357</v>
      </c>
      <c r="BG33" s="251">
        <f t="shared" si="4"/>
        <v>2335</v>
      </c>
      <c r="BH33" s="251">
        <f t="shared" si="4"/>
        <v>2442</v>
      </c>
      <c r="BI33" s="251">
        <f t="shared" si="4"/>
        <v>2426</v>
      </c>
      <c r="BJ33" s="251">
        <f t="shared" si="4"/>
        <v>2510</v>
      </c>
      <c r="BK33" s="251">
        <f t="shared" si="4"/>
        <v>2535</v>
      </c>
      <c r="BL33" s="251">
        <v>2592</v>
      </c>
      <c r="BM33" s="251">
        <v>2631</v>
      </c>
      <c r="BN33" s="251">
        <v>2633</v>
      </c>
      <c r="BO33" s="251">
        <v>2620</v>
      </c>
      <c r="BP33" s="251">
        <v>2544</v>
      </c>
      <c r="BQ33" s="251">
        <v>0</v>
      </c>
      <c r="BR33" s="251">
        <v>0</v>
      </c>
      <c r="BS33" s="251">
        <v>0</v>
      </c>
      <c r="BT33" s="251">
        <v>0</v>
      </c>
      <c r="BU33" s="251">
        <v>0</v>
      </c>
      <c r="BV33" s="251">
        <v>0</v>
      </c>
      <c r="BW33" s="251">
        <v>0</v>
      </c>
      <c r="BX33" s="251">
        <v>0</v>
      </c>
      <c r="BY33" s="251">
        <v>0</v>
      </c>
      <c r="BZ33" s="251">
        <v>0</v>
      </c>
      <c r="CA33" s="251">
        <v>0</v>
      </c>
      <c r="CB33" s="251">
        <v>0</v>
      </c>
      <c r="CC33" s="251">
        <v>0</v>
      </c>
      <c r="CD33" s="251">
        <v>0</v>
      </c>
      <c r="CE33" s="251">
        <v>0</v>
      </c>
      <c r="CF33" s="251">
        <v>0</v>
      </c>
      <c r="CG33" s="251">
        <v>0</v>
      </c>
      <c r="CH33" s="252">
        <v>0</v>
      </c>
    </row>
    <row r="34" spans="1:86" x14ac:dyDescent="0.35">
      <c r="B34" s="254" t="s">
        <v>541</v>
      </c>
      <c r="AH34" s="251">
        <f>SUM(AH29:AH32)</f>
        <v>0</v>
      </c>
      <c r="AI34" s="251">
        <f t="shared" ref="AI34:BK34" si="5">SUM(AI29:AI32)</f>
        <v>0</v>
      </c>
      <c r="AJ34" s="251">
        <f t="shared" si="5"/>
        <v>0</v>
      </c>
      <c r="AK34" s="251">
        <f t="shared" si="5"/>
        <v>0</v>
      </c>
      <c r="AL34" s="251">
        <f t="shared" si="5"/>
        <v>0</v>
      </c>
      <c r="AM34" s="251">
        <f t="shared" si="5"/>
        <v>0</v>
      </c>
      <c r="AN34" s="251">
        <f t="shared" si="5"/>
        <v>0</v>
      </c>
      <c r="AO34" s="251">
        <f t="shared" si="5"/>
        <v>0</v>
      </c>
      <c r="AP34" s="251">
        <f t="shared" si="5"/>
        <v>0</v>
      </c>
      <c r="AQ34" s="251">
        <f t="shared" si="5"/>
        <v>0</v>
      </c>
      <c r="AR34" s="251">
        <f t="shared" si="5"/>
        <v>2131</v>
      </c>
      <c r="AS34" s="251">
        <f t="shared" si="5"/>
        <v>2221</v>
      </c>
      <c r="AT34" s="251">
        <f t="shared" si="5"/>
        <v>2990</v>
      </c>
      <c r="AU34" s="251">
        <f t="shared" si="5"/>
        <v>3208</v>
      </c>
      <c r="AV34" s="251">
        <f t="shared" si="5"/>
        <v>3707</v>
      </c>
      <c r="AW34" s="251">
        <f t="shared" si="5"/>
        <v>2629</v>
      </c>
      <c r="AX34" s="251">
        <f t="shared" si="5"/>
        <v>2813</v>
      </c>
      <c r="AY34" s="251">
        <f t="shared" si="5"/>
        <v>2921</v>
      </c>
      <c r="AZ34" s="251">
        <f t="shared" si="5"/>
        <v>2926</v>
      </c>
      <c r="BA34" s="251">
        <f t="shared" si="5"/>
        <v>2856</v>
      </c>
      <c r="BB34" s="251">
        <f t="shared" si="5"/>
        <v>2740</v>
      </c>
      <c r="BC34" s="251">
        <f t="shared" si="5"/>
        <v>2580</v>
      </c>
      <c r="BD34" s="251">
        <f t="shared" si="5"/>
        <v>2374</v>
      </c>
      <c r="BE34" s="251">
        <f t="shared" si="5"/>
        <v>2293</v>
      </c>
      <c r="BF34" s="251">
        <f t="shared" si="5"/>
        <v>2268</v>
      </c>
      <c r="BG34" s="251">
        <f t="shared" si="5"/>
        <v>2358</v>
      </c>
      <c r="BH34" s="251">
        <f t="shared" si="5"/>
        <v>2473</v>
      </c>
      <c r="BI34" s="251">
        <f t="shared" si="5"/>
        <v>2603</v>
      </c>
      <c r="BJ34" s="251">
        <f t="shared" si="5"/>
        <v>2570</v>
      </c>
      <c r="BK34" s="251">
        <f t="shared" si="5"/>
        <v>2534</v>
      </c>
      <c r="BL34" s="251">
        <v>2566</v>
      </c>
      <c r="BM34" s="251">
        <v>2940</v>
      </c>
      <c r="BN34" s="251">
        <v>3172</v>
      </c>
      <c r="BO34" s="251">
        <v>3254</v>
      </c>
      <c r="BP34" s="251">
        <v>3368</v>
      </c>
      <c r="BQ34" s="251">
        <v>0</v>
      </c>
      <c r="BR34" s="251">
        <v>0</v>
      </c>
      <c r="BS34" s="251">
        <v>0</v>
      </c>
      <c r="BT34" s="251">
        <v>0</v>
      </c>
      <c r="BU34" s="251">
        <v>0</v>
      </c>
      <c r="BV34" s="251">
        <v>0</v>
      </c>
      <c r="BW34" s="251">
        <v>0</v>
      </c>
      <c r="BX34" s="251">
        <v>0</v>
      </c>
      <c r="BY34" s="251">
        <v>0</v>
      </c>
      <c r="BZ34" s="251">
        <v>0</v>
      </c>
      <c r="CA34" s="251">
        <v>0</v>
      </c>
      <c r="CB34" s="251">
        <v>0</v>
      </c>
      <c r="CC34" s="251">
        <v>0</v>
      </c>
      <c r="CD34" s="251">
        <v>0</v>
      </c>
      <c r="CE34" s="251">
        <v>0</v>
      </c>
      <c r="CF34" s="251">
        <v>0</v>
      </c>
      <c r="CG34" s="251">
        <v>0</v>
      </c>
      <c r="CH34" s="252">
        <v>0</v>
      </c>
    </row>
    <row r="35" spans="1:86" x14ac:dyDescent="0.35">
      <c r="B35" s="254" t="s">
        <v>273</v>
      </c>
      <c r="AH35" s="251">
        <f>AH34+AH33</f>
        <v>0</v>
      </c>
      <c r="AI35" s="251">
        <f t="shared" ref="AI35:BK35" si="6">AI34+AI33</f>
        <v>0</v>
      </c>
      <c r="AJ35" s="251">
        <f t="shared" si="6"/>
        <v>0</v>
      </c>
      <c r="AK35" s="251">
        <f t="shared" si="6"/>
        <v>0</v>
      </c>
      <c r="AL35" s="251">
        <f t="shared" si="6"/>
        <v>0</v>
      </c>
      <c r="AM35" s="251">
        <f t="shared" si="6"/>
        <v>0</v>
      </c>
      <c r="AN35" s="251">
        <f t="shared" si="6"/>
        <v>0</v>
      </c>
      <c r="AO35" s="251">
        <f t="shared" si="6"/>
        <v>0</v>
      </c>
      <c r="AP35" s="251">
        <f t="shared" si="6"/>
        <v>0</v>
      </c>
      <c r="AQ35" s="251">
        <f t="shared" si="6"/>
        <v>0</v>
      </c>
      <c r="AR35" s="251">
        <f t="shared" si="6"/>
        <v>5144</v>
      </c>
      <c r="AS35" s="251">
        <f t="shared" si="6"/>
        <v>5200</v>
      </c>
      <c r="AT35" s="251">
        <f t="shared" si="6"/>
        <v>6725</v>
      </c>
      <c r="AU35" s="251">
        <f t="shared" si="6"/>
        <v>6367</v>
      </c>
      <c r="AV35" s="251">
        <f t="shared" si="6"/>
        <v>6703</v>
      </c>
      <c r="AW35" s="251">
        <f t="shared" si="6"/>
        <v>5467</v>
      </c>
      <c r="AX35" s="251">
        <f t="shared" si="6"/>
        <v>5614</v>
      </c>
      <c r="AY35" s="251">
        <f t="shared" si="6"/>
        <v>5690</v>
      </c>
      <c r="AZ35" s="251">
        <f t="shared" si="6"/>
        <v>5618</v>
      </c>
      <c r="BA35" s="251">
        <f t="shared" si="6"/>
        <v>5479</v>
      </c>
      <c r="BB35" s="251">
        <f t="shared" si="6"/>
        <v>5307</v>
      </c>
      <c r="BC35" s="251">
        <f t="shared" si="6"/>
        <v>5051</v>
      </c>
      <c r="BD35" s="251">
        <f t="shared" si="6"/>
        <v>4761</v>
      </c>
      <c r="BE35" s="251">
        <f t="shared" si="6"/>
        <v>4664</v>
      </c>
      <c r="BF35" s="251">
        <f t="shared" si="6"/>
        <v>4625</v>
      </c>
      <c r="BG35" s="251">
        <f t="shared" si="6"/>
        <v>4693</v>
      </c>
      <c r="BH35" s="251">
        <f t="shared" si="6"/>
        <v>4915</v>
      </c>
      <c r="BI35" s="251">
        <f t="shared" si="6"/>
        <v>5029</v>
      </c>
      <c r="BJ35" s="251">
        <f t="shared" si="6"/>
        <v>5080</v>
      </c>
      <c r="BK35" s="251">
        <f t="shared" si="6"/>
        <v>5069</v>
      </c>
      <c r="BL35" s="251">
        <v>5158</v>
      </c>
      <c r="BM35" s="251">
        <v>5571</v>
      </c>
      <c r="BN35" s="251">
        <v>5805</v>
      </c>
      <c r="BO35" s="251">
        <v>5874</v>
      </c>
      <c r="BP35" s="251">
        <v>5911</v>
      </c>
      <c r="BQ35" s="251">
        <v>0</v>
      </c>
      <c r="BR35" s="251">
        <v>0</v>
      </c>
      <c r="BS35" s="251">
        <v>0</v>
      </c>
      <c r="BT35" s="251">
        <v>0</v>
      </c>
      <c r="BU35" s="251">
        <v>0</v>
      </c>
      <c r="BV35" s="251">
        <v>0</v>
      </c>
      <c r="BW35" s="251">
        <v>0</v>
      </c>
      <c r="BX35" s="251">
        <v>0</v>
      </c>
      <c r="BY35" s="251">
        <v>0</v>
      </c>
      <c r="BZ35" s="251">
        <v>0</v>
      </c>
      <c r="CA35" s="251">
        <v>0</v>
      </c>
      <c r="CB35" s="251">
        <v>0</v>
      </c>
      <c r="CC35" s="251">
        <v>0</v>
      </c>
      <c r="CD35" s="251">
        <v>0</v>
      </c>
      <c r="CE35" s="251">
        <v>0</v>
      </c>
      <c r="CF35" s="251">
        <v>0</v>
      </c>
      <c r="CG35" s="251">
        <v>0</v>
      </c>
      <c r="CH35" s="252">
        <v>0</v>
      </c>
    </row>
    <row r="36" spans="1:86" ht="25.5" customHeight="1" x14ac:dyDescent="0.35">
      <c r="B36" s="265" t="s">
        <v>28</v>
      </c>
      <c r="AH36" s="251"/>
      <c r="AI36" s="251"/>
      <c r="AJ36" s="251"/>
      <c r="AK36" s="251"/>
      <c r="AL36" s="251"/>
      <c r="AM36" s="251"/>
      <c r="AN36" s="251"/>
      <c r="AO36" s="251"/>
      <c r="AP36" s="251"/>
      <c r="AQ36" s="251"/>
      <c r="AR36" s="251"/>
      <c r="AS36" s="251"/>
      <c r="AT36" s="251"/>
      <c r="AU36" s="251"/>
      <c r="AV36" s="251"/>
      <c r="AW36" s="251"/>
      <c r="AX36" s="251"/>
      <c r="AY36" s="251"/>
      <c r="AZ36" s="251"/>
      <c r="BA36" s="251"/>
      <c r="BB36" s="251"/>
      <c r="BC36" s="251"/>
      <c r="BD36" s="251"/>
      <c r="BE36" s="251"/>
      <c r="BF36" s="251"/>
      <c r="BG36" s="251"/>
      <c r="BH36" s="251"/>
      <c r="BI36" s="251"/>
      <c r="BJ36" s="251"/>
      <c r="BK36" s="316"/>
      <c r="BL36" s="282" t="s">
        <v>535</v>
      </c>
      <c r="BM36" s="251"/>
      <c r="BN36" s="251"/>
      <c r="BO36" s="251"/>
      <c r="BP36" s="251"/>
      <c r="BQ36" s="251"/>
      <c r="BR36" s="251"/>
      <c r="BS36" s="251"/>
      <c r="BT36" s="251"/>
      <c r="BU36" s="251"/>
      <c r="BV36" s="251"/>
      <c r="BW36" s="251"/>
      <c r="BX36" s="251"/>
      <c r="BY36" s="251"/>
      <c r="BZ36" s="251"/>
      <c r="CA36" s="251"/>
      <c r="CB36" s="251"/>
      <c r="CC36" s="251"/>
      <c r="CD36" s="251"/>
      <c r="CE36" s="251"/>
      <c r="CF36" s="251"/>
      <c r="CG36" s="251"/>
      <c r="CH36" s="252"/>
    </row>
    <row r="37" spans="1:86" x14ac:dyDescent="0.35">
      <c r="B37" s="254" t="s">
        <v>564</v>
      </c>
      <c r="AH37" s="251">
        <v>0</v>
      </c>
      <c r="AI37" s="251">
        <v>0</v>
      </c>
      <c r="AJ37" s="251">
        <v>0</v>
      </c>
      <c r="AK37" s="251">
        <v>0</v>
      </c>
      <c r="AL37" s="251">
        <v>0</v>
      </c>
      <c r="AM37" s="251">
        <v>0</v>
      </c>
      <c r="AN37" s="251">
        <v>0</v>
      </c>
      <c r="AO37" s="251">
        <v>0</v>
      </c>
      <c r="AP37" s="251">
        <v>0</v>
      </c>
      <c r="AQ37" s="251">
        <v>0</v>
      </c>
      <c r="AR37" s="251">
        <v>2178</v>
      </c>
      <c r="AS37" s="251">
        <v>2116</v>
      </c>
      <c r="AT37" s="251">
        <v>2076</v>
      </c>
      <c r="AU37" s="251">
        <v>1981</v>
      </c>
      <c r="AV37" s="251">
        <v>1929</v>
      </c>
      <c r="AW37" s="251">
        <v>1955</v>
      </c>
      <c r="AX37" s="251">
        <v>1937</v>
      </c>
      <c r="AY37" s="251">
        <v>1917</v>
      </c>
      <c r="AZ37" s="251">
        <v>1886</v>
      </c>
      <c r="BA37" s="251">
        <v>1844</v>
      </c>
      <c r="BB37" s="251">
        <v>1798</v>
      </c>
      <c r="BC37" s="251">
        <v>1726</v>
      </c>
      <c r="BD37" s="251">
        <v>1664</v>
      </c>
      <c r="BE37" s="251">
        <v>1637</v>
      </c>
      <c r="BF37" s="251">
        <v>1612</v>
      </c>
      <c r="BG37" s="251">
        <v>1546</v>
      </c>
      <c r="BH37" s="251">
        <v>1554</v>
      </c>
      <c r="BI37" s="251">
        <v>1491</v>
      </c>
      <c r="BJ37" s="251">
        <v>1503</v>
      </c>
      <c r="BK37" s="251">
        <v>1509</v>
      </c>
      <c r="BL37" s="313">
        <v>1541</v>
      </c>
      <c r="BM37" s="251">
        <v>1566</v>
      </c>
      <c r="BN37" s="251">
        <v>1574</v>
      </c>
      <c r="BO37" s="251">
        <v>1576</v>
      </c>
      <c r="BP37" s="251">
        <v>1551</v>
      </c>
      <c r="BQ37" s="251">
        <v>1505</v>
      </c>
      <c r="BR37" s="251">
        <v>1464</v>
      </c>
      <c r="BS37" s="251">
        <v>1417</v>
      </c>
      <c r="BT37" s="251">
        <v>1364</v>
      </c>
      <c r="BU37" s="251">
        <v>1308</v>
      </c>
      <c r="BV37" s="251">
        <v>1248</v>
      </c>
      <c r="BW37" s="251">
        <v>1207</v>
      </c>
      <c r="BX37" s="251">
        <v>1165</v>
      </c>
      <c r="BY37" s="251">
        <v>1134</v>
      </c>
      <c r="BZ37" s="251">
        <v>1121</v>
      </c>
      <c r="CA37" s="251">
        <v>1108</v>
      </c>
      <c r="CB37" s="251">
        <v>1104</v>
      </c>
      <c r="CC37" s="251">
        <v>1111</v>
      </c>
      <c r="CD37" s="251">
        <v>1066</v>
      </c>
      <c r="CE37" s="251">
        <v>1037</v>
      </c>
      <c r="CF37" s="251">
        <v>1023</v>
      </c>
      <c r="CG37" s="251">
        <v>1019</v>
      </c>
      <c r="CH37" s="252">
        <v>1018</v>
      </c>
    </row>
    <row r="38" spans="1:86" x14ac:dyDescent="0.35">
      <c r="B38" s="254" t="s">
        <v>541</v>
      </c>
      <c r="AH38" s="251">
        <v>0</v>
      </c>
      <c r="AI38" s="251">
        <v>0</v>
      </c>
      <c r="AJ38" s="251">
        <v>0</v>
      </c>
      <c r="AK38" s="251">
        <v>0</v>
      </c>
      <c r="AL38" s="251">
        <v>0</v>
      </c>
      <c r="AM38" s="251">
        <v>0</v>
      </c>
      <c r="AN38" s="251">
        <v>0</v>
      </c>
      <c r="AO38" s="251">
        <v>0</v>
      </c>
      <c r="AP38" s="251">
        <v>0</v>
      </c>
      <c r="AQ38" s="251">
        <v>0</v>
      </c>
      <c r="AR38" s="251">
        <v>1817.9809504519078</v>
      </c>
      <c r="AS38" s="251">
        <v>1770.6226917014287</v>
      </c>
      <c r="AT38" s="251">
        <v>1874.6255593737301</v>
      </c>
      <c r="AU38" s="251">
        <v>2138.3422839401705</v>
      </c>
      <c r="AV38" s="251">
        <v>2450.1039079067291</v>
      </c>
      <c r="AW38" s="251">
        <v>2646.2815019902437</v>
      </c>
      <c r="AX38" s="251">
        <v>2755.1572082219272</v>
      </c>
      <c r="AY38" s="251">
        <v>2840.1164271269777</v>
      </c>
      <c r="AZ38" s="251">
        <v>2853.5540960592471</v>
      </c>
      <c r="BA38" s="251">
        <v>2743.8008173081253</v>
      </c>
      <c r="BB38" s="251">
        <v>2624.9499685802307</v>
      </c>
      <c r="BC38" s="251">
        <v>2460.6272061800805</v>
      </c>
      <c r="BD38" s="251">
        <v>2282.416140160949</v>
      </c>
      <c r="BE38" s="251">
        <v>2208.9258094157349</v>
      </c>
      <c r="BF38" s="251">
        <v>2194.0959706071662</v>
      </c>
      <c r="BG38" s="251">
        <v>2266.633067112587</v>
      </c>
      <c r="BH38" s="251">
        <v>2386.630701916929</v>
      </c>
      <c r="BI38" s="251">
        <v>2495.2652561156838</v>
      </c>
      <c r="BJ38" s="251">
        <v>2517.6694999999995</v>
      </c>
      <c r="BK38" s="316">
        <v>2526.8284762996473</v>
      </c>
      <c r="BL38" s="251">
        <v>2625</v>
      </c>
      <c r="BM38" s="251">
        <v>2981</v>
      </c>
      <c r="BN38" s="251">
        <v>3224</v>
      </c>
      <c r="BO38" s="251">
        <v>3356</v>
      </c>
      <c r="BP38" s="251">
        <v>3502</v>
      </c>
      <c r="BQ38" s="251">
        <v>3520</v>
      </c>
      <c r="BR38" s="251">
        <v>3457</v>
      </c>
      <c r="BS38" s="251">
        <v>3360</v>
      </c>
      <c r="BT38" s="251">
        <v>3230</v>
      </c>
      <c r="BU38" s="251">
        <v>3063</v>
      </c>
      <c r="BV38" s="251">
        <v>2736</v>
      </c>
      <c r="BW38" s="251">
        <v>2187</v>
      </c>
      <c r="BX38" s="251">
        <v>1843</v>
      </c>
      <c r="BY38" s="251">
        <v>1599</v>
      </c>
      <c r="BZ38" s="251">
        <v>1388</v>
      </c>
      <c r="CA38" s="251">
        <v>1243</v>
      </c>
      <c r="CB38" s="251">
        <v>968</v>
      </c>
      <c r="CC38" s="251">
        <v>472</v>
      </c>
      <c r="CD38" s="251">
        <v>331</v>
      </c>
      <c r="CE38" s="251">
        <v>342</v>
      </c>
      <c r="CF38" s="251">
        <v>353</v>
      </c>
      <c r="CG38" s="251">
        <v>364</v>
      </c>
      <c r="CH38" s="252">
        <v>376</v>
      </c>
    </row>
    <row r="39" spans="1:86" x14ac:dyDescent="0.35">
      <c r="B39" s="254" t="s">
        <v>273</v>
      </c>
      <c r="AH39" s="251">
        <f t="shared" ref="AH39:CH39" si="7">AH38+AH37</f>
        <v>0</v>
      </c>
      <c r="AI39" s="251">
        <f t="shared" si="7"/>
        <v>0</v>
      </c>
      <c r="AJ39" s="251">
        <f t="shared" si="7"/>
        <v>0</v>
      </c>
      <c r="AK39" s="251">
        <f t="shared" si="7"/>
        <v>0</v>
      </c>
      <c r="AL39" s="251">
        <f t="shared" si="7"/>
        <v>0</v>
      </c>
      <c r="AM39" s="251">
        <f t="shared" si="7"/>
        <v>0</v>
      </c>
      <c r="AN39" s="251">
        <f t="shared" si="7"/>
        <v>0</v>
      </c>
      <c r="AO39" s="251">
        <f t="shared" si="7"/>
        <v>0</v>
      </c>
      <c r="AP39" s="251">
        <f t="shared" si="7"/>
        <v>0</v>
      </c>
      <c r="AQ39" s="251">
        <f t="shared" si="7"/>
        <v>0</v>
      </c>
      <c r="AR39" s="251">
        <f t="shared" si="7"/>
        <v>3995.980950451908</v>
      </c>
      <c r="AS39" s="251">
        <f t="shared" si="7"/>
        <v>3886.6226917014287</v>
      </c>
      <c r="AT39" s="251">
        <f t="shared" si="7"/>
        <v>3950.6255593737301</v>
      </c>
      <c r="AU39" s="251">
        <f t="shared" si="7"/>
        <v>4119.3422839401701</v>
      </c>
      <c r="AV39" s="251">
        <f t="shared" si="7"/>
        <v>4379.1039079067286</v>
      </c>
      <c r="AW39" s="251">
        <f t="shared" si="7"/>
        <v>4601.2815019902437</v>
      </c>
      <c r="AX39" s="251">
        <f t="shared" si="7"/>
        <v>4692.1572082219272</v>
      </c>
      <c r="AY39" s="251">
        <f t="shared" si="7"/>
        <v>4757.1164271269772</v>
      </c>
      <c r="AZ39" s="251">
        <f t="shared" si="7"/>
        <v>4739.5540960592471</v>
      </c>
      <c r="BA39" s="251">
        <f t="shared" si="7"/>
        <v>4587.8008173081253</v>
      </c>
      <c r="BB39" s="251">
        <f t="shared" si="7"/>
        <v>4422.9499685802311</v>
      </c>
      <c r="BC39" s="251">
        <f t="shared" si="7"/>
        <v>4186.627206180081</v>
      </c>
      <c r="BD39" s="251">
        <f t="shared" si="7"/>
        <v>3946.416140160949</v>
      </c>
      <c r="BE39" s="251">
        <f t="shared" si="7"/>
        <v>3845.9258094157349</v>
      </c>
      <c r="BF39" s="251">
        <f t="shared" si="7"/>
        <v>3806.0959706071662</v>
      </c>
      <c r="BG39" s="251">
        <f t="shared" si="7"/>
        <v>3812.633067112587</v>
      </c>
      <c r="BH39" s="251">
        <f t="shared" si="7"/>
        <v>3940.630701916929</v>
      </c>
      <c r="BI39" s="251">
        <f t="shared" si="7"/>
        <v>3986.2652561156838</v>
      </c>
      <c r="BJ39" s="251">
        <f t="shared" si="7"/>
        <v>4020.6694999999995</v>
      </c>
      <c r="BK39" s="316">
        <f t="shared" si="7"/>
        <v>4035.8284762996473</v>
      </c>
      <c r="BL39" s="251">
        <f t="shared" si="7"/>
        <v>4166</v>
      </c>
      <c r="BM39" s="251">
        <f t="shared" si="7"/>
        <v>4547</v>
      </c>
      <c r="BN39" s="251">
        <f t="shared" si="7"/>
        <v>4798</v>
      </c>
      <c r="BO39" s="251">
        <f t="shared" si="7"/>
        <v>4932</v>
      </c>
      <c r="BP39" s="251">
        <f t="shared" si="7"/>
        <v>5053</v>
      </c>
      <c r="BQ39" s="251">
        <f t="shared" si="7"/>
        <v>5025</v>
      </c>
      <c r="BR39" s="251">
        <f t="shared" si="7"/>
        <v>4921</v>
      </c>
      <c r="BS39" s="251">
        <f t="shared" si="7"/>
        <v>4777</v>
      </c>
      <c r="BT39" s="251">
        <f t="shared" si="7"/>
        <v>4594</v>
      </c>
      <c r="BU39" s="251">
        <f t="shared" si="7"/>
        <v>4371</v>
      </c>
      <c r="BV39" s="251">
        <f t="shared" si="7"/>
        <v>3984</v>
      </c>
      <c r="BW39" s="251">
        <f t="shared" si="7"/>
        <v>3394</v>
      </c>
      <c r="BX39" s="251">
        <f t="shared" si="7"/>
        <v>3008</v>
      </c>
      <c r="BY39" s="251">
        <f t="shared" si="7"/>
        <v>2733</v>
      </c>
      <c r="BZ39" s="251">
        <f t="shared" si="7"/>
        <v>2509</v>
      </c>
      <c r="CA39" s="251">
        <f t="shared" si="7"/>
        <v>2351</v>
      </c>
      <c r="CB39" s="251">
        <f t="shared" si="7"/>
        <v>2072</v>
      </c>
      <c r="CC39" s="251">
        <f t="shared" si="7"/>
        <v>1583</v>
      </c>
      <c r="CD39" s="251">
        <f t="shared" si="7"/>
        <v>1397</v>
      </c>
      <c r="CE39" s="251">
        <f t="shared" si="7"/>
        <v>1379</v>
      </c>
      <c r="CF39" s="251">
        <f t="shared" si="7"/>
        <v>1376</v>
      </c>
      <c r="CG39" s="251">
        <f t="shared" si="7"/>
        <v>1383</v>
      </c>
      <c r="CH39" s="252">
        <f t="shared" si="7"/>
        <v>1394</v>
      </c>
    </row>
    <row r="40" spans="1:86" ht="27" customHeight="1" x14ac:dyDescent="0.35">
      <c r="B40" s="79" t="s">
        <v>503</v>
      </c>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2"/>
    </row>
    <row r="41" spans="1:86" x14ac:dyDescent="0.35">
      <c r="B41" s="254" t="s">
        <v>528</v>
      </c>
      <c r="AH41" s="251"/>
      <c r="AI41" s="251"/>
      <c r="AJ41" s="251"/>
      <c r="AK41" s="251"/>
      <c r="AL41" s="251"/>
      <c r="AM41" s="251"/>
      <c r="AN41" s="251"/>
      <c r="AO41" s="251"/>
      <c r="AP41" s="251"/>
      <c r="AQ41" s="251"/>
      <c r="AR41" s="251"/>
      <c r="AS41" s="251"/>
      <c r="AT41" s="251"/>
      <c r="AU41" s="251"/>
      <c r="AV41" s="251"/>
      <c r="AW41" s="251"/>
      <c r="AX41" s="251"/>
      <c r="AY41" s="251"/>
      <c r="AZ41" s="251"/>
      <c r="BA41" s="251"/>
      <c r="BB41" s="251"/>
      <c r="BC41" s="251"/>
      <c r="BD41" s="251"/>
      <c r="BE41" s="251"/>
      <c r="BF41" s="251"/>
      <c r="BG41" s="251"/>
      <c r="BH41" s="251"/>
      <c r="BI41" s="251"/>
      <c r="BJ41" s="251"/>
      <c r="BK41" s="251"/>
      <c r="BL41" s="251"/>
      <c r="BM41" s="251"/>
      <c r="BN41" s="251"/>
      <c r="BO41" s="251"/>
      <c r="BP41" s="251"/>
      <c r="BQ41" s="251">
        <v>2</v>
      </c>
      <c r="BR41" s="251">
        <v>13</v>
      </c>
      <c r="BS41" s="251">
        <v>130</v>
      </c>
      <c r="BT41" s="251">
        <v>373</v>
      </c>
      <c r="BU41" s="251">
        <v>627</v>
      </c>
      <c r="BV41" s="251">
        <v>1282</v>
      </c>
      <c r="BW41" s="251">
        <v>2130</v>
      </c>
      <c r="BX41" s="251">
        <v>3939</v>
      </c>
      <c r="BY41" s="251">
        <v>4051</v>
      </c>
      <c r="BZ41" s="251">
        <v>4232</v>
      </c>
      <c r="CA41" s="251">
        <v>4710</v>
      </c>
      <c r="CB41" s="251">
        <v>5480</v>
      </c>
      <c r="CC41" s="251">
        <v>6493</v>
      </c>
      <c r="CD41" s="251">
        <v>6918</v>
      </c>
      <c r="CE41" s="251">
        <v>6888</v>
      </c>
      <c r="CF41" s="251">
        <v>6877</v>
      </c>
      <c r="CG41" s="251">
        <v>6919</v>
      </c>
      <c r="CH41" s="252">
        <v>6989</v>
      </c>
    </row>
    <row r="42" spans="1:86" ht="47" thickBot="1" x14ac:dyDescent="0.4">
      <c r="A42" s="295"/>
      <c r="B42" s="261" t="s">
        <v>477</v>
      </c>
      <c r="C42" s="296"/>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c r="AC42" s="317"/>
      <c r="AD42" s="317"/>
      <c r="AE42" s="317"/>
      <c r="AF42" s="317"/>
      <c r="AG42" s="317"/>
      <c r="AH42" s="297"/>
      <c r="AI42" s="297"/>
      <c r="AJ42" s="297"/>
      <c r="AK42" s="297"/>
      <c r="AL42" s="297"/>
      <c r="AM42" s="297"/>
      <c r="AN42" s="297"/>
      <c r="AO42" s="297"/>
      <c r="AP42" s="297"/>
      <c r="AQ42" s="297"/>
      <c r="AR42" s="297"/>
      <c r="AS42" s="297"/>
      <c r="AT42" s="297"/>
      <c r="AU42" s="297"/>
      <c r="AV42" s="297"/>
      <c r="AW42" s="297"/>
      <c r="AX42" s="297"/>
      <c r="AY42" s="297"/>
      <c r="AZ42" s="297"/>
      <c r="BA42" s="297"/>
      <c r="BB42" s="297"/>
      <c r="BC42" s="297"/>
      <c r="BD42" s="297"/>
      <c r="BE42" s="297"/>
      <c r="BF42" s="297"/>
      <c r="BG42" s="297"/>
      <c r="BH42" s="297"/>
      <c r="BI42" s="297"/>
      <c r="BJ42" s="297"/>
      <c r="BK42" s="297"/>
      <c r="BL42" s="297"/>
      <c r="BM42" s="297"/>
      <c r="BN42" s="297"/>
      <c r="BO42" s="297"/>
      <c r="BP42" s="297"/>
      <c r="BQ42" s="297"/>
      <c r="BR42" s="297"/>
      <c r="BS42" s="297"/>
      <c r="BT42" s="297"/>
      <c r="BU42" s="297"/>
      <c r="BV42" s="297"/>
      <c r="BW42" s="297"/>
      <c r="BX42" s="297"/>
      <c r="BY42" s="297"/>
      <c r="BZ42" s="297"/>
      <c r="CA42" s="297"/>
      <c r="CB42" s="297"/>
      <c r="CC42" s="297"/>
      <c r="CD42" s="297"/>
      <c r="CE42" s="297"/>
      <c r="CF42" s="297"/>
      <c r="CG42" s="297"/>
      <c r="CH42" s="298"/>
    </row>
    <row r="43" spans="1:86" x14ac:dyDescent="0.35">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row>
  </sheetData>
  <hyperlinks>
    <hyperlink ref="B1" display="Information relating to this table can be found in the 'Notes' tab" xr:uid="{CB7E3280-DEBC-4E08-8933-561C50E32E3B}"/>
    <hyperlink ref="A1" location="Contents!A1" display="Contents page" xr:uid="{37362ACF-3E7E-40AE-9F5B-25E97B450574}"/>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D176-3E36-4178-A801-5BB1405F4128}">
  <dimension ref="A1:CJ183"/>
  <sheetViews>
    <sheetView zoomScale="87" zoomScaleNormal="85" workbookViewId="0">
      <pane xSplit="2" topLeftCell="BW1" activePane="topRight" state="frozen"/>
      <selection activeCell="B8" sqref="B8"/>
      <selection pane="topRight" sqref="A1:XFD1048576"/>
    </sheetView>
  </sheetViews>
  <sheetFormatPr defaultColWidth="102.54296875" defaultRowHeight="15.5" x14ac:dyDescent="0.35"/>
  <cols>
    <col min="1" max="1" width="21" style="253" bestFit="1" customWidth="1"/>
    <col min="2" max="2" width="123.453125" style="243" bestFit="1" customWidth="1"/>
    <col min="3" max="3" width="7.7265625" style="243" customWidth="1"/>
    <col min="4" max="75" width="9.81640625" style="257" bestFit="1" customWidth="1"/>
    <col min="76" max="76" width="9.81640625" style="243" bestFit="1" customWidth="1"/>
    <col min="77" max="77" width="9.81640625" style="243" customWidth="1"/>
    <col min="78" max="79" width="9.81640625" style="243" bestFit="1" customWidth="1"/>
    <col min="80" max="86" width="11" style="243" bestFit="1" customWidth="1"/>
    <col min="87" max="87" width="11.453125" style="243" customWidth="1"/>
    <col min="88" max="88" width="9" style="243" customWidth="1"/>
    <col min="89" max="89" width="14" style="243" customWidth="1"/>
    <col min="90" max="90" width="3.26953125" style="243" customWidth="1"/>
    <col min="91" max="16384" width="102.54296875" style="243"/>
  </cols>
  <sheetData>
    <row r="1" spans="1:87" s="240" customFormat="1" ht="25.5" customHeight="1" thickBot="1" x14ac:dyDescent="0.3">
      <c r="A1" s="42" t="s">
        <v>47</v>
      </c>
      <c r="B1" s="43" t="s">
        <v>220</v>
      </c>
      <c r="C1" s="42"/>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c r="BF1" s="318"/>
      <c r="BG1" s="318"/>
      <c r="BH1" s="318"/>
      <c r="BI1" s="318"/>
      <c r="BJ1" s="318"/>
      <c r="BK1" s="318"/>
      <c r="BL1" s="318"/>
      <c r="BM1" s="318"/>
      <c r="BN1" s="318"/>
      <c r="BO1" s="318"/>
      <c r="BP1" s="318"/>
      <c r="BQ1" s="318"/>
      <c r="BR1" s="318"/>
      <c r="BS1" s="318"/>
      <c r="BT1" s="318"/>
      <c r="BU1" s="318"/>
      <c r="BV1" s="318"/>
      <c r="BW1" s="318"/>
      <c r="BX1" s="318"/>
      <c r="CA1" s="318"/>
      <c r="CB1" s="318"/>
      <c r="CC1" s="319"/>
      <c r="CD1" s="318"/>
      <c r="CE1" s="318"/>
      <c r="CF1" s="318"/>
      <c r="CG1" s="318"/>
      <c r="CH1" s="318"/>
    </row>
    <row r="2" spans="1:87" ht="32.25" customHeight="1" x14ac:dyDescent="0.35">
      <c r="A2" s="46" t="s">
        <v>221</v>
      </c>
      <c r="B2" s="241" t="s">
        <v>18</v>
      </c>
      <c r="C2" s="242"/>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7" s="246" customFormat="1" x14ac:dyDescent="0.35">
      <c r="A3" s="144">
        <v>2025</v>
      </c>
      <c r="B3" s="59" t="s">
        <v>371</v>
      </c>
      <c r="C3" s="248"/>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7" s="265" customFormat="1" ht="27" customHeight="1" x14ac:dyDescent="0.35">
      <c r="A4" s="322"/>
      <c r="B4" s="265" t="s">
        <v>586</v>
      </c>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f t="shared" ref="AH4:CG4" si="0">SUM(AH5+AH10)</f>
        <v>1950</v>
      </c>
      <c r="AI4" s="323">
        <f t="shared" si="0"/>
        <v>2161</v>
      </c>
      <c r="AJ4" s="323">
        <f t="shared" si="0"/>
        <v>2469</v>
      </c>
      <c r="AK4" s="323">
        <f t="shared" si="0"/>
        <v>2881</v>
      </c>
      <c r="AL4" s="323">
        <f t="shared" si="0"/>
        <v>3199</v>
      </c>
      <c r="AM4" s="323">
        <f t="shared" si="0"/>
        <v>3423</v>
      </c>
      <c r="AN4" s="323">
        <f t="shared" si="0"/>
        <v>3942</v>
      </c>
      <c r="AO4" s="323">
        <f t="shared" si="0"/>
        <v>4431</v>
      </c>
      <c r="AP4" s="323">
        <f t="shared" si="0"/>
        <v>4969.8379999999997</v>
      </c>
      <c r="AQ4" s="323">
        <f t="shared" si="0"/>
        <v>5537.1830000000009</v>
      </c>
      <c r="AR4" s="323">
        <f t="shared" si="0"/>
        <v>6318.3490000000002</v>
      </c>
      <c r="AS4" s="323">
        <f t="shared" si="0"/>
        <v>7216.348</v>
      </c>
      <c r="AT4" s="323">
        <f t="shared" si="0"/>
        <v>8423.3080000000009</v>
      </c>
      <c r="AU4" s="323">
        <f t="shared" si="0"/>
        <v>10522.237999999999</v>
      </c>
      <c r="AV4" s="323">
        <f t="shared" si="0"/>
        <v>12707.696</v>
      </c>
      <c r="AW4" s="323">
        <f t="shared" si="0"/>
        <v>15061.774999999998</v>
      </c>
      <c r="AX4" s="323">
        <f t="shared" si="0"/>
        <v>16667.763999999999</v>
      </c>
      <c r="AY4" s="323">
        <f t="shared" si="0"/>
        <v>17944.302</v>
      </c>
      <c r="AZ4" s="323">
        <f t="shared" si="0"/>
        <v>18965.116999999998</v>
      </c>
      <c r="BA4" s="323">
        <f t="shared" si="0"/>
        <v>19564.755000000001</v>
      </c>
      <c r="BB4" s="323">
        <f t="shared" si="0"/>
        <v>20078.919999999998</v>
      </c>
      <c r="BC4" s="323">
        <f t="shared" si="0"/>
        <v>20330.076000000001</v>
      </c>
      <c r="BD4" s="323">
        <f t="shared" si="0"/>
        <v>21179.151000000005</v>
      </c>
      <c r="BE4" s="323">
        <f t="shared" si="0"/>
        <v>22262.22286298317</v>
      </c>
      <c r="BF4" s="323">
        <f t="shared" si="0"/>
        <v>22791.246626094631</v>
      </c>
      <c r="BG4" s="323">
        <f t="shared" si="0"/>
        <v>23704.301180228125</v>
      </c>
      <c r="BH4" s="323">
        <f t="shared" si="0"/>
        <v>24049.819067599383</v>
      </c>
      <c r="BI4" s="323">
        <f t="shared" si="0"/>
        <v>24624.775001425078</v>
      </c>
      <c r="BJ4" s="323">
        <f t="shared" si="0"/>
        <v>25348.773944050023</v>
      </c>
      <c r="BK4" s="323">
        <f t="shared" si="0"/>
        <v>26923.65537668921</v>
      </c>
      <c r="BL4" s="323">
        <f t="shared" si="0"/>
        <v>27889.221167382166</v>
      </c>
      <c r="BM4" s="323">
        <f t="shared" si="0"/>
        <v>29832.057241355316</v>
      </c>
      <c r="BN4" s="323">
        <f t="shared" si="0"/>
        <v>30415.423914012783</v>
      </c>
      <c r="BO4" s="323">
        <f t="shared" si="0"/>
        <v>31317.515600214712</v>
      </c>
      <c r="BP4" s="323">
        <f t="shared" si="0"/>
        <v>32337.551259764656</v>
      </c>
      <c r="BQ4" s="323">
        <f t="shared" si="0"/>
        <v>32758.008389440191</v>
      </c>
      <c r="BR4" s="323">
        <f t="shared" si="0"/>
        <v>35060.130288499451</v>
      </c>
      <c r="BS4" s="323">
        <f t="shared" si="0"/>
        <v>36779.428479874776</v>
      </c>
      <c r="BT4" s="323">
        <f t="shared" si="0"/>
        <v>37553.000329962138</v>
      </c>
      <c r="BU4" s="323">
        <f t="shared" si="0"/>
        <v>39470.407287269169</v>
      </c>
      <c r="BV4" s="323">
        <f t="shared" si="0"/>
        <v>40750.508392276584</v>
      </c>
      <c r="BW4" s="323">
        <f t="shared" si="0"/>
        <v>42802.126336694986</v>
      </c>
      <c r="BX4" s="323">
        <f t="shared" si="0"/>
        <v>44018.96476442225</v>
      </c>
      <c r="BY4" s="323">
        <f t="shared" si="0"/>
        <v>46906.919360350432</v>
      </c>
      <c r="BZ4" s="323">
        <f t="shared" si="0"/>
        <v>50702.071378767221</v>
      </c>
      <c r="CA4" s="323">
        <f t="shared" si="0"/>
        <v>60507.069938828405</v>
      </c>
      <c r="CB4" s="323">
        <f t="shared" si="0"/>
        <v>70935.70181667748</v>
      </c>
      <c r="CC4" s="323">
        <f t="shared" si="0"/>
        <v>76737.245307851743</v>
      </c>
      <c r="CD4" s="323">
        <f t="shared" si="0"/>
        <v>82973.113730551559</v>
      </c>
      <c r="CE4" s="323">
        <f t="shared" si="0"/>
        <v>87576.143608404265</v>
      </c>
      <c r="CF4" s="323">
        <f t="shared" si="0"/>
        <v>91508.800088397751</v>
      </c>
      <c r="CG4" s="324">
        <f t="shared" si="0"/>
        <v>96135.145012837078</v>
      </c>
      <c r="CH4" s="325">
        <f>SUM(CH5+CH10)</f>
        <v>101211.9746327388</v>
      </c>
    </row>
    <row r="5" spans="1:87" ht="26.15" customHeight="1" x14ac:dyDescent="0.35">
      <c r="A5" s="326"/>
      <c r="B5" s="254" t="s">
        <v>587</v>
      </c>
      <c r="AH5" s="251">
        <f t="shared" ref="AH5:BM5" si="1">SUM(AH6:AH9)</f>
        <v>215</v>
      </c>
      <c r="AI5" s="251">
        <f t="shared" si="1"/>
        <v>280</v>
      </c>
      <c r="AJ5" s="251">
        <f t="shared" si="1"/>
        <v>385</v>
      </c>
      <c r="AK5" s="251">
        <f t="shared" si="1"/>
        <v>503</v>
      </c>
      <c r="AL5" s="251">
        <f t="shared" si="1"/>
        <v>639</v>
      </c>
      <c r="AM5" s="251">
        <f t="shared" si="1"/>
        <v>799</v>
      </c>
      <c r="AN5" s="251">
        <f t="shared" si="1"/>
        <v>932</v>
      </c>
      <c r="AO5" s="251">
        <f t="shared" si="1"/>
        <v>1108</v>
      </c>
      <c r="AP5" s="251">
        <f t="shared" si="1"/>
        <v>1293</v>
      </c>
      <c r="AQ5" s="251">
        <f t="shared" si="1"/>
        <v>1493.607</v>
      </c>
      <c r="AR5" s="251">
        <f t="shared" si="1"/>
        <v>1678.807</v>
      </c>
      <c r="AS5" s="251">
        <f t="shared" si="1"/>
        <v>1928.0260000000001</v>
      </c>
      <c r="AT5" s="251">
        <f t="shared" si="1"/>
        <v>2265.2669999999998</v>
      </c>
      <c r="AU5" s="251">
        <f t="shared" si="1"/>
        <v>2768.0990000000002</v>
      </c>
      <c r="AV5" s="251">
        <f t="shared" si="1"/>
        <v>3594.9789999999998</v>
      </c>
      <c r="AW5" s="251">
        <f t="shared" si="1"/>
        <v>4567.7079999999996</v>
      </c>
      <c r="AX5" s="251">
        <f t="shared" si="1"/>
        <v>5087.24</v>
      </c>
      <c r="AY5" s="251">
        <f t="shared" si="1"/>
        <v>5995.95</v>
      </c>
      <c r="AZ5" s="251">
        <f t="shared" si="1"/>
        <v>6890.7119999999995</v>
      </c>
      <c r="BA5" s="251">
        <f t="shared" si="1"/>
        <v>7474.6569999999992</v>
      </c>
      <c r="BB5" s="251">
        <f t="shared" si="1"/>
        <v>7996.1079999999984</v>
      </c>
      <c r="BC5" s="251">
        <f t="shared" si="1"/>
        <v>8482.7970000000005</v>
      </c>
      <c r="BD5" s="251">
        <f t="shared" si="1"/>
        <v>8998.760000000002</v>
      </c>
      <c r="BE5" s="251">
        <f t="shared" si="1"/>
        <v>9704.5185240909632</v>
      </c>
      <c r="BF5" s="251">
        <f t="shared" si="1"/>
        <v>10302.647677202764</v>
      </c>
      <c r="BG5" s="251">
        <f t="shared" si="1"/>
        <v>11039.131507160631</v>
      </c>
      <c r="BH5" s="251">
        <f t="shared" si="1"/>
        <v>11752.749</v>
      </c>
      <c r="BI5" s="251">
        <f t="shared" si="1"/>
        <v>12542.44267353</v>
      </c>
      <c r="BJ5" s="251">
        <f t="shared" si="1"/>
        <v>13304.85224679</v>
      </c>
      <c r="BK5" s="251">
        <f t="shared" si="1"/>
        <v>14311.464927031753</v>
      </c>
      <c r="BL5" s="251">
        <f t="shared" si="1"/>
        <v>15260.007289010002</v>
      </c>
      <c r="BM5" s="251">
        <f t="shared" si="1"/>
        <v>16564.846266159999</v>
      </c>
      <c r="BN5" s="251">
        <f t="shared" ref="BN5:CH5" si="2">SUM(BN6:BN9)</f>
        <v>17104.362356233181</v>
      </c>
      <c r="BO5" s="251">
        <f t="shared" si="2"/>
        <v>17905.161131910005</v>
      </c>
      <c r="BP5" s="251">
        <f t="shared" si="2"/>
        <v>18905.77449598</v>
      </c>
      <c r="BQ5" s="251">
        <f t="shared" si="2"/>
        <v>19283.124832550882</v>
      </c>
      <c r="BR5" s="251">
        <f t="shared" si="2"/>
        <v>20784.625401199999</v>
      </c>
      <c r="BS5" s="251">
        <f t="shared" si="2"/>
        <v>21727.252642039995</v>
      </c>
      <c r="BT5" s="251">
        <f t="shared" si="2"/>
        <v>22156.758997491197</v>
      </c>
      <c r="BU5" s="251">
        <f t="shared" si="2"/>
        <v>23546.373789020014</v>
      </c>
      <c r="BV5" s="251">
        <f t="shared" si="2"/>
        <v>24427.179315509999</v>
      </c>
      <c r="BW5" s="251">
        <f t="shared" si="2"/>
        <v>25644.454042460009</v>
      </c>
      <c r="BX5" s="251">
        <f t="shared" si="2"/>
        <v>24841.087548750002</v>
      </c>
      <c r="BY5" s="251">
        <f t="shared" si="2"/>
        <v>26199.146318899995</v>
      </c>
      <c r="BZ5" s="251">
        <f t="shared" si="2"/>
        <v>29263.050189531234</v>
      </c>
      <c r="CA5" s="251">
        <f t="shared" si="2"/>
        <v>35227.015012727454</v>
      </c>
      <c r="CB5" s="251">
        <f t="shared" si="2"/>
        <v>41365.32223717538</v>
      </c>
      <c r="CC5" s="251">
        <f t="shared" si="2"/>
        <v>45353.009148068952</v>
      </c>
      <c r="CD5" s="251">
        <f t="shared" si="2"/>
        <v>49950.344338639377</v>
      </c>
      <c r="CE5" s="251">
        <f t="shared" si="2"/>
        <v>53703.986146315554</v>
      </c>
      <c r="CF5" s="251">
        <f t="shared" si="2"/>
        <v>57171.51617160059</v>
      </c>
      <c r="CG5" s="251">
        <f t="shared" si="2"/>
        <v>61055.062587689143</v>
      </c>
      <c r="CH5" s="252">
        <f t="shared" si="2"/>
        <v>65343.803077049852</v>
      </c>
      <c r="CI5" s="265"/>
    </row>
    <row r="6" spans="1:87" x14ac:dyDescent="0.35">
      <c r="A6" s="326"/>
      <c r="B6" s="293" t="s">
        <v>376</v>
      </c>
      <c r="AH6" s="251">
        <v>168</v>
      </c>
      <c r="AI6" s="251">
        <v>201</v>
      </c>
      <c r="AJ6" s="251">
        <v>260</v>
      </c>
      <c r="AK6" s="251">
        <v>330</v>
      </c>
      <c r="AL6" s="251">
        <v>403</v>
      </c>
      <c r="AM6" s="251">
        <v>495</v>
      </c>
      <c r="AN6" s="251">
        <v>576</v>
      </c>
      <c r="AO6" s="251">
        <v>686</v>
      </c>
      <c r="AP6" s="251">
        <v>779</v>
      </c>
      <c r="AQ6" s="251">
        <v>897.38499999999999</v>
      </c>
      <c r="AR6" s="251">
        <v>1003.467</v>
      </c>
      <c r="AS6" s="251">
        <v>1158.527</v>
      </c>
      <c r="AT6" s="251">
        <v>1382.009</v>
      </c>
      <c r="AU6" s="251">
        <v>1706.221</v>
      </c>
      <c r="AV6" s="251">
        <v>1553.4739999999999</v>
      </c>
      <c r="AW6" s="251">
        <v>1795.461</v>
      </c>
      <c r="AX6" s="251">
        <v>1962.682</v>
      </c>
      <c r="AY6" s="251">
        <v>2194.1619999999998</v>
      </c>
      <c r="AZ6" s="251">
        <v>2392.893</v>
      </c>
      <c r="BA6" s="251">
        <v>2521.25</v>
      </c>
      <c r="BB6" s="251">
        <v>2679.9749999999999</v>
      </c>
      <c r="BC6" s="251">
        <v>2822.8040000000001</v>
      </c>
      <c r="BD6" s="251">
        <v>2955.1210000000001</v>
      </c>
      <c r="BE6" s="251">
        <v>3124.4597597447382</v>
      </c>
      <c r="BF6" s="251">
        <v>3250.6787885787207</v>
      </c>
      <c r="BG6" s="251">
        <v>3457.0445494205601</v>
      </c>
      <c r="BH6" s="251">
        <v>3673.5859999999998</v>
      </c>
      <c r="BI6" s="251">
        <v>3924.14037813</v>
      </c>
      <c r="BJ6" s="251">
        <v>4149.40578293</v>
      </c>
      <c r="BK6" s="251">
        <v>4444.4350972342991</v>
      </c>
      <c r="BL6" s="251">
        <v>4734.8039219600005</v>
      </c>
      <c r="BM6" s="251">
        <v>5106.2537628999999</v>
      </c>
      <c r="BN6" s="251">
        <v>5227.7472379531791</v>
      </c>
      <c r="BO6" s="251">
        <v>5339.4256940699997</v>
      </c>
      <c r="BP6" s="251">
        <v>5475.6249157700013</v>
      </c>
      <c r="BQ6" s="251">
        <v>5360.0751764300812</v>
      </c>
      <c r="BR6" s="251">
        <v>5421.7736767999995</v>
      </c>
      <c r="BS6" s="251">
        <v>5489.5433917499959</v>
      </c>
      <c r="BT6" s="251">
        <v>5482.7675999399999</v>
      </c>
      <c r="BU6" s="251">
        <v>5529.3185711499982</v>
      </c>
      <c r="BV6" s="251">
        <v>5675.5506973500005</v>
      </c>
      <c r="BW6" s="251">
        <v>5908.4831024900022</v>
      </c>
      <c r="BX6" s="251">
        <v>5345.8708522599982</v>
      </c>
      <c r="BY6" s="251">
        <v>5307.254480399999</v>
      </c>
      <c r="BZ6" s="251">
        <v>5668.0533127399995</v>
      </c>
      <c r="CA6" s="251">
        <v>6695.9440340099991</v>
      </c>
      <c r="CB6" s="251">
        <v>7766.5592604199992</v>
      </c>
      <c r="CC6" s="251">
        <v>8533.103328311292</v>
      </c>
      <c r="CD6" s="251">
        <v>9249.9433766262282</v>
      </c>
      <c r="CE6" s="251">
        <v>9723.8882121199476</v>
      </c>
      <c r="CF6" s="251">
        <v>10136.463059242369</v>
      </c>
      <c r="CG6" s="251">
        <v>10620.286033284741</v>
      </c>
      <c r="CH6" s="252">
        <v>11113.885634824255</v>
      </c>
      <c r="CI6" s="265"/>
    </row>
    <row r="7" spans="1:87" x14ac:dyDescent="0.35">
      <c r="A7" s="326"/>
      <c r="B7" s="293" t="s">
        <v>387</v>
      </c>
      <c r="AH7" s="251">
        <v>0</v>
      </c>
      <c r="AI7" s="251">
        <v>0</v>
      </c>
      <c r="AJ7" s="251">
        <v>0</v>
      </c>
      <c r="AK7" s="251">
        <v>0</v>
      </c>
      <c r="AL7" s="251">
        <v>0</v>
      </c>
      <c r="AM7" s="251">
        <v>0</v>
      </c>
      <c r="AN7" s="251">
        <v>0</v>
      </c>
      <c r="AO7" s="251">
        <v>0</v>
      </c>
      <c r="AP7" s="251">
        <v>0</v>
      </c>
      <c r="AQ7" s="251">
        <v>0</v>
      </c>
      <c r="AR7" s="251">
        <v>0</v>
      </c>
      <c r="AS7" s="251">
        <v>0</v>
      </c>
      <c r="AT7" s="251">
        <v>0</v>
      </c>
      <c r="AU7" s="251">
        <v>0</v>
      </c>
      <c r="AV7" s="251">
        <v>1973.203</v>
      </c>
      <c r="AW7" s="251">
        <v>2772.2469999999998</v>
      </c>
      <c r="AX7" s="251">
        <v>3124.558</v>
      </c>
      <c r="AY7" s="251">
        <v>3801.788</v>
      </c>
      <c r="AZ7" s="251">
        <v>4497.8189999999995</v>
      </c>
      <c r="BA7" s="251">
        <v>4953.4069999999992</v>
      </c>
      <c r="BB7" s="251">
        <v>5316.1329999999989</v>
      </c>
      <c r="BC7" s="251">
        <v>5659.9930000000004</v>
      </c>
      <c r="BD7" s="251">
        <v>6043.639000000001</v>
      </c>
      <c r="BE7" s="251">
        <v>6580.0587643462241</v>
      </c>
      <c r="BF7" s="251">
        <v>7051.9688886240428</v>
      </c>
      <c r="BG7" s="251">
        <v>7582.0869577400717</v>
      </c>
      <c r="BH7" s="251">
        <v>8079.1630000000005</v>
      </c>
      <c r="BI7" s="251">
        <v>8618.3022954000007</v>
      </c>
      <c r="BJ7" s="251">
        <v>9155.4464638600002</v>
      </c>
      <c r="BK7" s="251">
        <v>9867.029829797455</v>
      </c>
      <c r="BL7" s="251">
        <v>10525.20336705</v>
      </c>
      <c r="BM7" s="251">
        <v>11458.592503259999</v>
      </c>
      <c r="BN7" s="251">
        <v>11876.615118280002</v>
      </c>
      <c r="BO7" s="251">
        <v>12565.735437840005</v>
      </c>
      <c r="BP7" s="251">
        <v>13430.149580209998</v>
      </c>
      <c r="BQ7" s="251">
        <v>13762.514588680802</v>
      </c>
      <c r="BR7" s="251">
        <v>13798.261242919998</v>
      </c>
      <c r="BS7" s="251">
        <v>13233.124968690001</v>
      </c>
      <c r="BT7" s="251">
        <v>11513.612393931196</v>
      </c>
      <c r="BU7" s="251">
        <v>9379.593293240021</v>
      </c>
      <c r="BV7" s="251">
        <v>8126.2184717899954</v>
      </c>
      <c r="BW7" s="251">
        <v>7233.1409551300003</v>
      </c>
      <c r="BX7" s="251">
        <v>5812.8455862999999</v>
      </c>
      <c r="BY7" s="251">
        <v>5695.7842011700013</v>
      </c>
      <c r="BZ7" s="251">
        <v>5974.8204106012308</v>
      </c>
      <c r="CA7" s="251">
        <v>6862.2812016099997</v>
      </c>
      <c r="CB7" s="251">
        <v>7722.5930905599998</v>
      </c>
      <c r="CC7" s="251">
        <v>8190.1158723086282</v>
      </c>
      <c r="CD7" s="251">
        <v>8683.8454347695788</v>
      </c>
      <c r="CE7" s="251">
        <v>9081.2469641085863</v>
      </c>
      <c r="CF7" s="251">
        <v>9219.9061747951928</v>
      </c>
      <c r="CG7" s="251">
        <v>9073.447121698915</v>
      </c>
      <c r="CH7" s="252">
        <v>9310.3895356728226</v>
      </c>
      <c r="CI7" s="265"/>
    </row>
    <row r="8" spans="1:87" x14ac:dyDescent="0.35">
      <c r="A8" s="326"/>
      <c r="B8" s="293" t="s">
        <v>412</v>
      </c>
      <c r="AH8" s="251">
        <v>47</v>
      </c>
      <c r="AI8" s="251">
        <v>79</v>
      </c>
      <c r="AJ8" s="251">
        <v>125</v>
      </c>
      <c r="AK8" s="251">
        <v>173</v>
      </c>
      <c r="AL8" s="251">
        <v>236</v>
      </c>
      <c r="AM8" s="251">
        <v>304</v>
      </c>
      <c r="AN8" s="251">
        <v>356</v>
      </c>
      <c r="AO8" s="251">
        <v>422</v>
      </c>
      <c r="AP8" s="251">
        <v>514</v>
      </c>
      <c r="AQ8" s="251">
        <v>596.22199999999998</v>
      </c>
      <c r="AR8" s="251">
        <v>675.34</v>
      </c>
      <c r="AS8" s="251">
        <v>769.49900000000002</v>
      </c>
      <c r="AT8" s="251">
        <v>883.25800000000004</v>
      </c>
      <c r="AU8" s="251">
        <v>1061.8779999999999</v>
      </c>
      <c r="AV8" s="251">
        <v>68.302000000000007</v>
      </c>
      <c r="AW8" s="251">
        <v>0</v>
      </c>
      <c r="AX8" s="251">
        <v>0</v>
      </c>
      <c r="AY8" s="251">
        <v>0</v>
      </c>
      <c r="AZ8" s="251">
        <v>0</v>
      </c>
      <c r="BA8" s="251">
        <v>0</v>
      </c>
      <c r="BB8" s="251">
        <v>0</v>
      </c>
      <c r="BC8" s="251">
        <v>0</v>
      </c>
      <c r="BD8" s="251">
        <v>0</v>
      </c>
      <c r="BE8" s="251">
        <v>0</v>
      </c>
      <c r="BF8" s="251">
        <v>0</v>
      </c>
      <c r="BG8" s="251">
        <v>0</v>
      </c>
      <c r="BH8" s="251">
        <v>0</v>
      </c>
      <c r="BI8" s="251">
        <v>0</v>
      </c>
      <c r="BJ8" s="251">
        <v>0</v>
      </c>
      <c r="BK8" s="251">
        <v>0</v>
      </c>
      <c r="BL8" s="251">
        <v>0</v>
      </c>
      <c r="BM8" s="251">
        <v>0</v>
      </c>
      <c r="BN8" s="251">
        <v>0</v>
      </c>
      <c r="BO8" s="251">
        <v>0</v>
      </c>
      <c r="BP8" s="251">
        <v>0</v>
      </c>
      <c r="BQ8" s="251">
        <v>0</v>
      </c>
      <c r="BR8" s="251">
        <v>0</v>
      </c>
      <c r="BS8" s="251">
        <v>0</v>
      </c>
      <c r="BT8" s="251">
        <v>0</v>
      </c>
      <c r="BU8" s="251">
        <v>0</v>
      </c>
      <c r="BV8" s="251">
        <v>0</v>
      </c>
      <c r="BW8" s="251">
        <v>0</v>
      </c>
      <c r="BX8" s="251">
        <v>0</v>
      </c>
      <c r="BY8" s="251">
        <v>0</v>
      </c>
      <c r="BZ8" s="251">
        <v>0</v>
      </c>
      <c r="CA8" s="251">
        <v>0</v>
      </c>
      <c r="CB8" s="251">
        <v>0</v>
      </c>
      <c r="CC8" s="251">
        <v>0</v>
      </c>
      <c r="CD8" s="251">
        <v>0</v>
      </c>
      <c r="CE8" s="251">
        <v>0</v>
      </c>
      <c r="CF8" s="251">
        <v>0</v>
      </c>
      <c r="CG8" s="251">
        <v>0</v>
      </c>
      <c r="CH8" s="252">
        <v>0</v>
      </c>
      <c r="CI8" s="265"/>
    </row>
    <row r="9" spans="1:87" x14ac:dyDescent="0.35">
      <c r="A9" s="326"/>
      <c r="B9" s="293" t="s">
        <v>588</v>
      </c>
      <c r="AH9" s="251">
        <v>0</v>
      </c>
      <c r="AI9" s="251">
        <v>0</v>
      </c>
      <c r="AJ9" s="251">
        <v>0</v>
      </c>
      <c r="AK9" s="251">
        <v>0</v>
      </c>
      <c r="AL9" s="251">
        <v>0</v>
      </c>
      <c r="AM9" s="251">
        <v>0</v>
      </c>
      <c r="AN9" s="251">
        <v>0</v>
      </c>
      <c r="AO9" s="251">
        <v>0</v>
      </c>
      <c r="AP9" s="251">
        <v>0</v>
      </c>
      <c r="AQ9" s="251">
        <v>0</v>
      </c>
      <c r="AR9" s="251">
        <v>0</v>
      </c>
      <c r="AS9" s="251">
        <v>0</v>
      </c>
      <c r="AT9" s="251">
        <v>0</v>
      </c>
      <c r="AU9" s="251">
        <v>0</v>
      </c>
      <c r="AV9" s="251">
        <v>0</v>
      </c>
      <c r="AW9" s="251">
        <v>0</v>
      </c>
      <c r="AX9" s="251">
        <v>0</v>
      </c>
      <c r="AY9" s="251">
        <v>0</v>
      </c>
      <c r="AZ9" s="251">
        <v>0</v>
      </c>
      <c r="BA9" s="251">
        <v>0</v>
      </c>
      <c r="BB9" s="251">
        <v>0</v>
      </c>
      <c r="BC9" s="251">
        <v>0</v>
      </c>
      <c r="BD9" s="251">
        <v>0</v>
      </c>
      <c r="BE9" s="251">
        <v>0</v>
      </c>
      <c r="BF9" s="251">
        <v>0</v>
      </c>
      <c r="BG9" s="251">
        <v>0</v>
      </c>
      <c r="BH9" s="251">
        <v>0</v>
      </c>
      <c r="BI9" s="251">
        <v>0</v>
      </c>
      <c r="BJ9" s="251">
        <v>0</v>
      </c>
      <c r="BK9" s="251">
        <v>0</v>
      </c>
      <c r="BL9" s="251">
        <v>0</v>
      </c>
      <c r="BM9" s="251">
        <v>0</v>
      </c>
      <c r="BN9" s="251">
        <v>0</v>
      </c>
      <c r="BO9" s="251">
        <v>0</v>
      </c>
      <c r="BP9" s="251">
        <v>0</v>
      </c>
      <c r="BQ9" s="251">
        <v>160.53506744000006</v>
      </c>
      <c r="BR9" s="251">
        <v>1564.5904814800003</v>
      </c>
      <c r="BS9" s="251">
        <v>3004.5842815999995</v>
      </c>
      <c r="BT9" s="251">
        <v>5160.3790036200016</v>
      </c>
      <c r="BU9" s="251">
        <v>8637.4619246299953</v>
      </c>
      <c r="BV9" s="251">
        <v>10625.410146370003</v>
      </c>
      <c r="BW9" s="251">
        <v>12502.829984840006</v>
      </c>
      <c r="BX9" s="251">
        <v>13682.371110190006</v>
      </c>
      <c r="BY9" s="251">
        <v>15196.107637329995</v>
      </c>
      <c r="BZ9" s="251">
        <v>17620.176466190005</v>
      </c>
      <c r="CA9" s="251">
        <v>21668.789777107457</v>
      </c>
      <c r="CB9" s="251">
        <v>25876.169886195385</v>
      </c>
      <c r="CC9" s="251">
        <v>28629.789947449033</v>
      </c>
      <c r="CD9" s="251">
        <v>32016.55552724357</v>
      </c>
      <c r="CE9" s="251">
        <v>34898.85097008702</v>
      </c>
      <c r="CF9" s="251">
        <v>37815.146937563026</v>
      </c>
      <c r="CG9" s="251">
        <v>41361.329432705483</v>
      </c>
      <c r="CH9" s="252">
        <v>44919.527906552772</v>
      </c>
      <c r="CI9" s="265"/>
    </row>
    <row r="10" spans="1:87" ht="26.15" customHeight="1" x14ac:dyDescent="0.35">
      <c r="A10" s="326"/>
      <c r="B10" s="254" t="s">
        <v>589</v>
      </c>
      <c r="AH10" s="251">
        <f>SUM(AH11:AH18)</f>
        <v>1735</v>
      </c>
      <c r="AI10" s="251">
        <f t="shared" ref="AI10:CH10" si="3">SUM(AI11:AI18)</f>
        <v>1881</v>
      </c>
      <c r="AJ10" s="251">
        <f t="shared" si="3"/>
        <v>2084</v>
      </c>
      <c r="AK10" s="251">
        <f t="shared" si="3"/>
        <v>2378</v>
      </c>
      <c r="AL10" s="251">
        <f t="shared" si="3"/>
        <v>2560</v>
      </c>
      <c r="AM10" s="251">
        <f t="shared" si="3"/>
        <v>2624</v>
      </c>
      <c r="AN10" s="251">
        <f t="shared" si="3"/>
        <v>3010</v>
      </c>
      <c r="AO10" s="251">
        <f t="shared" si="3"/>
        <v>3323</v>
      </c>
      <c r="AP10" s="251">
        <f t="shared" si="3"/>
        <v>3676.8379999999997</v>
      </c>
      <c r="AQ10" s="251">
        <f t="shared" si="3"/>
        <v>4043.5760000000005</v>
      </c>
      <c r="AR10" s="251">
        <f t="shared" si="3"/>
        <v>4639.5420000000004</v>
      </c>
      <c r="AS10" s="251">
        <f t="shared" si="3"/>
        <v>5288.3220000000001</v>
      </c>
      <c r="AT10" s="251">
        <f t="shared" si="3"/>
        <v>6158.0410000000011</v>
      </c>
      <c r="AU10" s="251">
        <f t="shared" si="3"/>
        <v>7754.1389999999992</v>
      </c>
      <c r="AV10" s="251">
        <f t="shared" si="3"/>
        <v>9112.7170000000006</v>
      </c>
      <c r="AW10" s="251">
        <f t="shared" si="3"/>
        <v>10494.066999999999</v>
      </c>
      <c r="AX10" s="251">
        <f t="shared" si="3"/>
        <v>11580.523999999999</v>
      </c>
      <c r="AY10" s="251">
        <f t="shared" si="3"/>
        <v>11948.351999999999</v>
      </c>
      <c r="AZ10" s="251">
        <f t="shared" si="3"/>
        <v>12074.404999999999</v>
      </c>
      <c r="BA10" s="251">
        <f t="shared" si="3"/>
        <v>12090.098000000002</v>
      </c>
      <c r="BB10" s="251">
        <f t="shared" si="3"/>
        <v>12082.812</v>
      </c>
      <c r="BC10" s="251">
        <f t="shared" si="3"/>
        <v>11847.279</v>
      </c>
      <c r="BD10" s="251">
        <f t="shared" si="3"/>
        <v>12180.391000000001</v>
      </c>
      <c r="BE10" s="251">
        <f t="shared" si="3"/>
        <v>12557.704338892207</v>
      </c>
      <c r="BF10" s="251">
        <f t="shared" si="3"/>
        <v>12488.598948891868</v>
      </c>
      <c r="BG10" s="251">
        <f t="shared" si="3"/>
        <v>12665.169673067492</v>
      </c>
      <c r="BH10" s="251">
        <f t="shared" si="3"/>
        <v>12297.070067599381</v>
      </c>
      <c r="BI10" s="251">
        <f t="shared" si="3"/>
        <v>12082.332327895077</v>
      </c>
      <c r="BJ10" s="251">
        <f t="shared" si="3"/>
        <v>12043.921697260022</v>
      </c>
      <c r="BK10" s="251">
        <f t="shared" si="3"/>
        <v>12612.190449657459</v>
      </c>
      <c r="BL10" s="251">
        <f t="shared" si="3"/>
        <v>12629.213878372164</v>
      </c>
      <c r="BM10" s="251">
        <f t="shared" si="3"/>
        <v>13267.210975195318</v>
      </c>
      <c r="BN10" s="251">
        <f t="shared" si="3"/>
        <v>13311.061557779602</v>
      </c>
      <c r="BO10" s="251">
        <f t="shared" si="3"/>
        <v>13412.354468304708</v>
      </c>
      <c r="BP10" s="251">
        <f t="shared" si="3"/>
        <v>13431.776763784655</v>
      </c>
      <c r="BQ10" s="251">
        <f t="shared" si="3"/>
        <v>13474.88355688931</v>
      </c>
      <c r="BR10" s="251">
        <f t="shared" si="3"/>
        <v>14275.504887299452</v>
      </c>
      <c r="BS10" s="251">
        <f t="shared" si="3"/>
        <v>15052.175837834779</v>
      </c>
      <c r="BT10" s="251">
        <f t="shared" si="3"/>
        <v>15396.241332470943</v>
      </c>
      <c r="BU10" s="251">
        <f t="shared" si="3"/>
        <v>15924.033498249157</v>
      </c>
      <c r="BV10" s="251">
        <f t="shared" si="3"/>
        <v>16323.329076766588</v>
      </c>
      <c r="BW10" s="251">
        <f t="shared" si="3"/>
        <v>17157.672294234973</v>
      </c>
      <c r="BX10" s="251">
        <f t="shared" si="3"/>
        <v>19177.877215672248</v>
      </c>
      <c r="BY10" s="251">
        <f t="shared" si="3"/>
        <v>20707.773041450437</v>
      </c>
      <c r="BZ10" s="251">
        <f t="shared" si="3"/>
        <v>21439.021189235988</v>
      </c>
      <c r="CA10" s="251">
        <f t="shared" si="3"/>
        <v>25280.054926100951</v>
      </c>
      <c r="CB10" s="251">
        <f t="shared" si="3"/>
        <v>29570.379579502103</v>
      </c>
      <c r="CC10" s="251">
        <f t="shared" si="3"/>
        <v>31384.236159782791</v>
      </c>
      <c r="CD10" s="251">
        <f t="shared" si="3"/>
        <v>33022.769391912174</v>
      </c>
      <c r="CE10" s="251">
        <f t="shared" si="3"/>
        <v>33872.157462088711</v>
      </c>
      <c r="CF10" s="251">
        <f t="shared" si="3"/>
        <v>34337.283916797154</v>
      </c>
      <c r="CG10" s="251">
        <f t="shared" si="3"/>
        <v>35080.082425147935</v>
      </c>
      <c r="CH10" s="252">
        <f t="shared" si="3"/>
        <v>35868.171555688939</v>
      </c>
      <c r="CI10" s="265"/>
    </row>
    <row r="11" spans="1:87" x14ac:dyDescent="0.35">
      <c r="A11" s="326"/>
      <c r="B11" s="293" t="s">
        <v>391</v>
      </c>
      <c r="AH11" s="251">
        <v>0</v>
      </c>
      <c r="AI11" s="251">
        <v>0</v>
      </c>
      <c r="AJ11" s="251">
        <v>0</v>
      </c>
      <c r="AK11" s="251">
        <v>0</v>
      </c>
      <c r="AL11" s="251">
        <v>0</v>
      </c>
      <c r="AM11" s="251">
        <v>0</v>
      </c>
      <c r="AN11" s="251">
        <v>0</v>
      </c>
      <c r="AO11" s="251">
        <v>0</v>
      </c>
      <c r="AP11" s="251">
        <v>0</v>
      </c>
      <c r="AQ11" s="251">
        <v>0</v>
      </c>
      <c r="AR11" s="251">
        <v>0</v>
      </c>
      <c r="AS11" s="251">
        <v>0</v>
      </c>
      <c r="AT11" s="251">
        <v>0</v>
      </c>
      <c r="AU11" s="251">
        <v>0</v>
      </c>
      <c r="AV11" s="251">
        <v>0</v>
      </c>
      <c r="AW11" s="251">
        <v>0</v>
      </c>
      <c r="AX11" s="251">
        <v>0</v>
      </c>
      <c r="AY11" s="251">
        <v>0</v>
      </c>
      <c r="AZ11" s="251">
        <v>0</v>
      </c>
      <c r="BA11" s="251">
        <v>0</v>
      </c>
      <c r="BB11" s="251">
        <v>0</v>
      </c>
      <c r="BC11" s="251">
        <v>0</v>
      </c>
      <c r="BD11" s="251">
        <v>0</v>
      </c>
      <c r="BE11" s="251">
        <v>0</v>
      </c>
      <c r="BF11" s="251">
        <v>0</v>
      </c>
      <c r="BG11" s="251">
        <v>0</v>
      </c>
      <c r="BH11" s="251">
        <v>0</v>
      </c>
      <c r="BI11" s="251">
        <v>0</v>
      </c>
      <c r="BJ11" s="251">
        <v>0</v>
      </c>
      <c r="BK11" s="251">
        <v>0</v>
      </c>
      <c r="BL11" s="251">
        <v>127.18792895000001</v>
      </c>
      <c r="BM11" s="251">
        <v>1267.3993002300003</v>
      </c>
      <c r="BN11" s="251">
        <v>2231.7483618999995</v>
      </c>
      <c r="BO11" s="251">
        <v>3554.1022156099993</v>
      </c>
      <c r="BP11" s="251">
        <v>6779.6544881600003</v>
      </c>
      <c r="BQ11" s="251">
        <v>10436.707839979998</v>
      </c>
      <c r="BR11" s="251">
        <v>12827.382151169997</v>
      </c>
      <c r="BS11" s="251">
        <v>14271.548569180002</v>
      </c>
      <c r="BT11" s="251">
        <v>14830.444816650004</v>
      </c>
      <c r="BU11" s="251">
        <v>15352.892355200001</v>
      </c>
      <c r="BV11" s="251">
        <v>15097.869323739997</v>
      </c>
      <c r="BW11" s="251">
        <v>13850.988828139998</v>
      </c>
      <c r="BX11" s="251">
        <v>13384.170061050001</v>
      </c>
      <c r="BY11" s="251">
        <v>12688.526055580001</v>
      </c>
      <c r="BZ11" s="251">
        <v>12088.05388639</v>
      </c>
      <c r="CA11" s="251">
        <v>12357.095583569999</v>
      </c>
      <c r="CB11" s="251">
        <v>12337.380917299999</v>
      </c>
      <c r="CC11" s="251">
        <v>7085.7155813609952</v>
      </c>
      <c r="CD11" s="251">
        <v>5115.6174590436158</v>
      </c>
      <c r="CE11" s="251">
        <v>5171.7425159475742</v>
      </c>
      <c r="CF11" s="251">
        <v>5083.5711082346061</v>
      </c>
      <c r="CG11" s="251">
        <v>5043.9547768843686</v>
      </c>
      <c r="CH11" s="252">
        <v>5102.1077361619828</v>
      </c>
      <c r="CI11" s="265"/>
    </row>
    <row r="12" spans="1:87" x14ac:dyDescent="0.35">
      <c r="A12" s="326"/>
      <c r="B12" s="293" t="s">
        <v>402</v>
      </c>
      <c r="AH12" s="251">
        <v>0</v>
      </c>
      <c r="AI12" s="251">
        <v>0</v>
      </c>
      <c r="AJ12" s="251">
        <v>0</v>
      </c>
      <c r="AK12" s="251">
        <v>0</v>
      </c>
      <c r="AL12" s="251">
        <v>0</v>
      </c>
      <c r="AM12" s="251">
        <v>0</v>
      </c>
      <c r="AN12" s="251">
        <v>0</v>
      </c>
      <c r="AO12" s="251">
        <v>0</v>
      </c>
      <c r="AP12" s="251">
        <v>0</v>
      </c>
      <c r="AQ12" s="251">
        <v>0</v>
      </c>
      <c r="AR12" s="251">
        <v>0</v>
      </c>
      <c r="AS12" s="251">
        <v>0</v>
      </c>
      <c r="AT12" s="251">
        <v>0</v>
      </c>
      <c r="AU12" s="251">
        <v>0</v>
      </c>
      <c r="AV12" s="251">
        <v>0</v>
      </c>
      <c r="AW12" s="251">
        <v>0</v>
      </c>
      <c r="AX12" s="251">
        <v>0</v>
      </c>
      <c r="AY12" s="251">
        <v>7622.94</v>
      </c>
      <c r="AZ12" s="251">
        <v>7661.6239999999998</v>
      </c>
      <c r="BA12" s="251">
        <v>7412.2720000000008</v>
      </c>
      <c r="BB12" s="251">
        <v>7250.59</v>
      </c>
      <c r="BC12" s="251">
        <v>6790.04</v>
      </c>
      <c r="BD12" s="251">
        <v>6766.183</v>
      </c>
      <c r="BE12" s="251">
        <v>6749.0433528570848</v>
      </c>
      <c r="BF12" s="251">
        <v>6757.9545089520052</v>
      </c>
      <c r="BG12" s="251">
        <v>6724.1235550023994</v>
      </c>
      <c r="BH12" s="251">
        <v>6662.027000000001</v>
      </c>
      <c r="BI12" s="251">
        <v>6649.9306075200002</v>
      </c>
      <c r="BJ12" s="251">
        <v>6566.1693209299992</v>
      </c>
      <c r="BK12" s="251">
        <v>6657.0001817393668</v>
      </c>
      <c r="BL12" s="251">
        <v>6515.8436022599981</v>
      </c>
      <c r="BM12" s="251">
        <v>6108.3423565899993</v>
      </c>
      <c r="BN12" s="251">
        <v>5556.0370140352561</v>
      </c>
      <c r="BO12" s="251">
        <v>4935.2797263499997</v>
      </c>
      <c r="BP12" s="251">
        <v>3275.8454461099996</v>
      </c>
      <c r="BQ12" s="251">
        <v>1186.7982191800004</v>
      </c>
      <c r="BR12" s="251">
        <v>244.52811802000028</v>
      </c>
      <c r="BS12" s="251">
        <v>61.927221750000008</v>
      </c>
      <c r="BT12" s="251">
        <v>14.895368320000006</v>
      </c>
      <c r="BU12" s="251">
        <v>8.9284635499999982</v>
      </c>
      <c r="BV12" s="251">
        <v>0</v>
      </c>
      <c r="BW12" s="251">
        <v>4.8241001800000003</v>
      </c>
      <c r="BX12" s="251">
        <v>4.6269737999999991</v>
      </c>
      <c r="BY12" s="251">
        <v>0</v>
      </c>
      <c r="BZ12" s="251">
        <v>11.75940172</v>
      </c>
      <c r="CA12" s="251">
        <v>-0.90839022999999974</v>
      </c>
      <c r="CB12" s="251">
        <v>0.89388662999999979</v>
      </c>
      <c r="CC12" s="251">
        <v>1.5606463180632462</v>
      </c>
      <c r="CD12" s="251">
        <v>0.86886212140230323</v>
      </c>
      <c r="CE12" s="251">
        <v>0.906483646806437</v>
      </c>
      <c r="CF12" s="251">
        <v>0.92843779502457324</v>
      </c>
      <c r="CG12" s="251">
        <v>0.47096909659226383</v>
      </c>
      <c r="CH12" s="252">
        <v>1.4671848599929844</v>
      </c>
      <c r="CI12" s="265"/>
    </row>
    <row r="13" spans="1:87" x14ac:dyDescent="0.35">
      <c r="A13" s="326"/>
      <c r="B13" s="293" t="s">
        <v>590</v>
      </c>
      <c r="AH13" s="251">
        <f>'Incapacity benefits'!AH46</f>
        <v>130</v>
      </c>
      <c r="AI13" s="251">
        <f>'Incapacity benefits'!AI46</f>
        <v>146</v>
      </c>
      <c r="AJ13" s="251">
        <f>'Incapacity benefits'!AJ46</f>
        <v>172</v>
      </c>
      <c r="AK13" s="251">
        <f>'Incapacity benefits'!AK46</f>
        <v>198</v>
      </c>
      <c r="AL13" s="251">
        <f>'Incapacity benefits'!AL46</f>
        <v>259</v>
      </c>
      <c r="AM13" s="251">
        <f>'Incapacity benefits'!AM46</f>
        <v>305</v>
      </c>
      <c r="AN13" s="251">
        <f>'Incapacity benefits'!AN46</f>
        <v>353</v>
      </c>
      <c r="AO13" s="251">
        <f>'Incapacity benefits'!AO46</f>
        <v>432</v>
      </c>
      <c r="AP13" s="251">
        <f>'Incapacity benefits'!AP46</f>
        <v>539</v>
      </c>
      <c r="AQ13" s="251">
        <f>'Incapacity benefits'!AQ46</f>
        <v>587</v>
      </c>
      <c r="AR13" s="251">
        <f>'Incapacity benefits'!AR46</f>
        <v>772</v>
      </c>
      <c r="AS13" s="251">
        <f>'Incapacity benefits'!AS46</f>
        <v>902</v>
      </c>
      <c r="AT13" s="251">
        <f>'Incapacity benefits'!AT46</f>
        <v>1081.992</v>
      </c>
      <c r="AU13" s="251">
        <f>'Incapacity benefits'!AU46</f>
        <v>1399</v>
      </c>
      <c r="AV13" s="251">
        <f>'Incapacity benefits'!AV46</f>
        <v>1899</v>
      </c>
      <c r="AW13" s="251">
        <f>'Incapacity benefits'!AW46</f>
        <v>2358</v>
      </c>
      <c r="AX13" s="251">
        <f>'Incapacity benefits'!AX46</f>
        <v>2758</v>
      </c>
      <c r="AY13" s="251">
        <f>'Incapacity benefits'!AY46</f>
        <v>3222</v>
      </c>
      <c r="AZ13" s="251">
        <f>'Incapacity benefits'!AZ46</f>
        <v>3507</v>
      </c>
      <c r="BA13" s="251">
        <f>'Incapacity benefits'!BA46</f>
        <v>3679</v>
      </c>
      <c r="BB13" s="251">
        <f>'Incapacity benefits'!BB46</f>
        <v>3848</v>
      </c>
      <c r="BC13" s="251">
        <f>'Incapacity benefits'!BC46</f>
        <v>4051</v>
      </c>
      <c r="BD13" s="251">
        <f>'Incapacity benefits'!BD46</f>
        <v>4400</v>
      </c>
      <c r="BE13" s="251">
        <f>'Incapacity benefits'!BE46</f>
        <v>4769</v>
      </c>
      <c r="BF13" s="251">
        <f>'Incapacity benefits'!BF46</f>
        <v>4773</v>
      </c>
      <c r="BG13" s="251">
        <f>'Incapacity benefits'!BG46</f>
        <v>5005</v>
      </c>
      <c r="BH13" s="251">
        <f>'Incapacity benefits'!BH46</f>
        <v>4716.6390675993789</v>
      </c>
      <c r="BI13" s="251">
        <f>'Incapacity benefits'!BI46</f>
        <v>4532.1900443650775</v>
      </c>
      <c r="BJ13" s="251">
        <f>'Incapacity benefits'!BJ46</f>
        <v>4574.2510630700235</v>
      </c>
      <c r="BK13" s="251">
        <f>'Incapacity benefits'!BK46</f>
        <v>5056.8584049752199</v>
      </c>
      <c r="BL13" s="251">
        <f>'Incapacity benefits'!BL46</f>
        <v>5098.7516794821649</v>
      </c>
      <c r="BM13" s="251">
        <f>'Incapacity benefits'!BM46</f>
        <v>4984.9200626353177</v>
      </c>
      <c r="BN13" s="251">
        <f>'Incapacity benefits'!BN46</f>
        <v>4635.0118573493246</v>
      </c>
      <c r="BO13" s="251">
        <f>'Incapacity benefits'!BO46</f>
        <v>4042.2862376047092</v>
      </c>
      <c r="BP13" s="251">
        <f>'Incapacity benefits'!BP46</f>
        <v>2489.4119175746559</v>
      </c>
      <c r="BQ13" s="251">
        <f>'Incapacity benefits'!BQ46</f>
        <v>991.64976374931302</v>
      </c>
      <c r="BR13" s="251">
        <f>'Incapacity benefits'!BR46</f>
        <v>459.84335153560301</v>
      </c>
      <c r="BS13" s="251">
        <f>'Incapacity benefits'!BS46</f>
        <v>233.19424866448765</v>
      </c>
      <c r="BT13" s="251">
        <f>'Incapacity benefits'!BT46</f>
        <v>99.729245369872473</v>
      </c>
      <c r="BU13" s="251">
        <f>'Incapacity benefits'!BU46</f>
        <v>28.960770188816397</v>
      </c>
      <c r="BV13" s="251">
        <f>'Incapacity benefits'!BV46</f>
        <v>3.1480217970206676</v>
      </c>
      <c r="BW13" s="251">
        <f>'Incapacity benefits'!BW46</f>
        <v>1.4391787459022238</v>
      </c>
      <c r="BX13" s="251">
        <f>'Incapacity benefits'!BX46</f>
        <v>1.123413101591578</v>
      </c>
      <c r="BY13" s="251">
        <f>'Incapacity benefits'!BY46</f>
        <v>0.84632984616620466</v>
      </c>
      <c r="BZ13" s="251">
        <f>'Incapacity benefits'!BZ46</f>
        <v>0.93882609294886721</v>
      </c>
      <c r="CA13" s="251">
        <f>'Incapacity benefits'!CA46</f>
        <v>0.6406830496333823</v>
      </c>
      <c r="CB13" s="251">
        <f>'Incapacity benefits'!CB46</f>
        <v>0.30254461322335224</v>
      </c>
      <c r="CC13" s="251">
        <f>'Incapacity benefits'!CC46</f>
        <v>1.8932371835653335E-2</v>
      </c>
      <c r="CD13" s="251">
        <f>'Incapacity benefits'!CD46</f>
        <v>4.5289336186003452E-3</v>
      </c>
      <c r="CE13" s="251">
        <f>'Incapacity benefits'!CE46</f>
        <v>1.9799666919347284E-3</v>
      </c>
      <c r="CF13" s="251">
        <f>'Incapacity benefits'!CF46</f>
        <v>7.6150358006036125E-4</v>
      </c>
      <c r="CG13" s="251">
        <f>'Incapacity benefits'!CG46</f>
        <v>2.419516024878005E-5</v>
      </c>
      <c r="CH13" s="252">
        <f>'Incapacity benefits'!CH46</f>
        <v>1.454919116121556E-3</v>
      </c>
      <c r="CI13" s="265"/>
    </row>
    <row r="14" spans="1:87" x14ac:dyDescent="0.35">
      <c r="A14" s="326"/>
      <c r="B14" s="293" t="s">
        <v>405</v>
      </c>
      <c r="AH14" s="251">
        <v>840</v>
      </c>
      <c r="AI14" s="251">
        <v>995</v>
      </c>
      <c r="AJ14" s="251">
        <v>1150</v>
      </c>
      <c r="AK14" s="251">
        <v>1370</v>
      </c>
      <c r="AL14" s="251">
        <v>1593</v>
      </c>
      <c r="AM14" s="251">
        <v>1872</v>
      </c>
      <c r="AN14" s="251">
        <v>2142</v>
      </c>
      <c r="AO14" s="251">
        <v>2349</v>
      </c>
      <c r="AP14" s="251">
        <v>2673.8379999999997</v>
      </c>
      <c r="AQ14" s="251">
        <v>2968.4050000000002</v>
      </c>
      <c r="AR14" s="251">
        <v>3359.3579999999997</v>
      </c>
      <c r="AS14" s="251">
        <v>3836.6360000000004</v>
      </c>
      <c r="AT14" s="251">
        <v>4431.0190000000002</v>
      </c>
      <c r="AU14" s="251">
        <v>5485.4179999999997</v>
      </c>
      <c r="AV14" s="251">
        <v>6209.6019999999999</v>
      </c>
      <c r="AW14" s="251">
        <v>7067.8279999999995</v>
      </c>
      <c r="AX14" s="251">
        <v>7705.134</v>
      </c>
      <c r="AY14" s="251">
        <v>271</v>
      </c>
      <c r="AZ14" s="251">
        <v>0</v>
      </c>
      <c r="BA14" s="251">
        <v>0</v>
      </c>
      <c r="BB14" s="251">
        <v>0</v>
      </c>
      <c r="BC14" s="251">
        <v>0</v>
      </c>
      <c r="BD14" s="251">
        <v>0</v>
      </c>
      <c r="BE14" s="251">
        <v>0</v>
      </c>
      <c r="BF14" s="251">
        <v>0</v>
      </c>
      <c r="BG14" s="251">
        <v>0</v>
      </c>
      <c r="BH14" s="251">
        <v>0</v>
      </c>
      <c r="BI14" s="251">
        <v>0</v>
      </c>
      <c r="BJ14" s="251">
        <v>0</v>
      </c>
      <c r="BK14" s="251">
        <v>0</v>
      </c>
      <c r="BL14" s="251">
        <v>0</v>
      </c>
      <c r="BM14" s="251">
        <v>0</v>
      </c>
      <c r="BN14" s="251">
        <v>0</v>
      </c>
      <c r="BO14" s="251">
        <v>0</v>
      </c>
      <c r="BP14" s="251">
        <v>0</v>
      </c>
      <c r="BQ14" s="251">
        <v>0</v>
      </c>
      <c r="BR14" s="251">
        <v>0</v>
      </c>
      <c r="BS14" s="251">
        <v>0</v>
      </c>
      <c r="BT14" s="251">
        <v>0</v>
      </c>
      <c r="BU14" s="251">
        <v>0</v>
      </c>
      <c r="BV14" s="251">
        <v>0</v>
      </c>
      <c r="BW14" s="251">
        <v>0</v>
      </c>
      <c r="BX14" s="251">
        <v>0</v>
      </c>
      <c r="BY14" s="251">
        <v>0</v>
      </c>
      <c r="BZ14" s="251">
        <v>0</v>
      </c>
      <c r="CA14" s="251">
        <v>0</v>
      </c>
      <c r="CB14" s="251">
        <v>0</v>
      </c>
      <c r="CC14" s="251">
        <v>0</v>
      </c>
      <c r="CD14" s="251">
        <v>0</v>
      </c>
      <c r="CE14" s="251">
        <v>0</v>
      </c>
      <c r="CF14" s="251">
        <v>0</v>
      </c>
      <c r="CG14" s="251">
        <v>0</v>
      </c>
      <c r="CH14" s="252">
        <v>0</v>
      </c>
      <c r="CI14" s="265"/>
    </row>
    <row r="15" spans="1:87" x14ac:dyDescent="0.35">
      <c r="A15" s="326"/>
      <c r="B15" s="293" t="s">
        <v>423</v>
      </c>
      <c r="AH15" s="251">
        <v>69</v>
      </c>
      <c r="AI15" s="251">
        <v>85</v>
      </c>
      <c r="AJ15" s="251">
        <v>108</v>
      </c>
      <c r="AK15" s="251">
        <v>130</v>
      </c>
      <c r="AL15" s="251">
        <v>154</v>
      </c>
      <c r="AM15" s="251">
        <v>182</v>
      </c>
      <c r="AN15" s="251">
        <v>236</v>
      </c>
      <c r="AO15" s="251">
        <v>266</v>
      </c>
      <c r="AP15" s="251">
        <v>285</v>
      </c>
      <c r="AQ15" s="251">
        <v>295.17</v>
      </c>
      <c r="AR15" s="251">
        <v>316.22399999999999</v>
      </c>
      <c r="AS15" s="251">
        <v>345.99400000000003</v>
      </c>
      <c r="AT15" s="251">
        <v>428.738</v>
      </c>
      <c r="AU15" s="251">
        <v>596.20899999999983</v>
      </c>
      <c r="AV15" s="251">
        <v>640.11500000000001</v>
      </c>
      <c r="AW15" s="251">
        <v>703.23900000000003</v>
      </c>
      <c r="AX15" s="251">
        <v>775.55</v>
      </c>
      <c r="AY15" s="251">
        <v>820.41200000000003</v>
      </c>
      <c r="AZ15" s="251">
        <v>905.78099999999995</v>
      </c>
      <c r="BA15" s="251">
        <v>998.82600000000002</v>
      </c>
      <c r="BB15" s="251">
        <v>984.22199999999998</v>
      </c>
      <c r="BC15" s="251">
        <v>1006.239</v>
      </c>
      <c r="BD15" s="251">
        <v>1014.208</v>
      </c>
      <c r="BE15" s="251">
        <v>1039.6609860351221</v>
      </c>
      <c r="BF15" s="251">
        <v>957.64443993986208</v>
      </c>
      <c r="BG15" s="251">
        <v>936.04611806509195</v>
      </c>
      <c r="BH15" s="251">
        <v>918.404</v>
      </c>
      <c r="BI15" s="251">
        <v>900.21167600999991</v>
      </c>
      <c r="BJ15" s="251">
        <v>903.50131326000019</v>
      </c>
      <c r="BK15" s="251">
        <v>898.33186294287157</v>
      </c>
      <c r="BL15" s="251">
        <v>887.43066768000006</v>
      </c>
      <c r="BM15" s="251">
        <v>906.54925574000004</v>
      </c>
      <c r="BN15" s="251">
        <v>888.26432449502204</v>
      </c>
      <c r="BO15" s="251">
        <v>880.68628874000012</v>
      </c>
      <c r="BP15" s="251">
        <v>886.86491193999996</v>
      </c>
      <c r="BQ15" s="251">
        <v>859.72773397999993</v>
      </c>
      <c r="BR15" s="251">
        <v>735.16706013999999</v>
      </c>
      <c r="BS15" s="251">
        <v>469.59270565999998</v>
      </c>
      <c r="BT15" s="251">
        <v>234.28937809000001</v>
      </c>
      <c r="BU15" s="251">
        <v>119.58597664999999</v>
      </c>
      <c r="BV15" s="251">
        <v>97.159200739999974</v>
      </c>
      <c r="BW15" s="251">
        <v>89.01216091000002</v>
      </c>
      <c r="BX15" s="251">
        <v>72.050411350000033</v>
      </c>
      <c r="BY15" s="251">
        <v>62.393181790000007</v>
      </c>
      <c r="BZ15" s="251">
        <v>58.390374389999984</v>
      </c>
      <c r="CA15" s="251">
        <v>56.45326820999999</v>
      </c>
      <c r="CB15" s="251">
        <v>53.808942069999986</v>
      </c>
      <c r="CC15" s="251">
        <v>46.993339456317933</v>
      </c>
      <c r="CD15" s="251">
        <v>42.209775922894309</v>
      </c>
      <c r="CE15" s="251">
        <v>36.426289913208706</v>
      </c>
      <c r="CF15" s="251">
        <v>30.048998190824491</v>
      </c>
      <c r="CG15" s="251">
        <v>23.518212152474611</v>
      </c>
      <c r="CH15" s="252">
        <v>16.722727846344057</v>
      </c>
      <c r="CI15" s="265"/>
    </row>
    <row r="16" spans="1:87" x14ac:dyDescent="0.35">
      <c r="A16" s="326"/>
      <c r="B16" s="293" t="s">
        <v>591</v>
      </c>
      <c r="AH16" s="251">
        <v>696</v>
      </c>
      <c r="AI16" s="251">
        <v>655</v>
      </c>
      <c r="AJ16" s="251">
        <v>654</v>
      </c>
      <c r="AK16" s="251">
        <v>680</v>
      </c>
      <c r="AL16" s="251">
        <v>554</v>
      </c>
      <c r="AM16" s="251">
        <v>265</v>
      </c>
      <c r="AN16" s="251">
        <v>279</v>
      </c>
      <c r="AO16" s="251">
        <v>276</v>
      </c>
      <c r="AP16" s="251">
        <v>179</v>
      </c>
      <c r="AQ16" s="251">
        <v>193.001</v>
      </c>
      <c r="AR16" s="251">
        <v>191.96</v>
      </c>
      <c r="AS16" s="251">
        <v>203.69200000000001</v>
      </c>
      <c r="AT16" s="251">
        <v>216.292</v>
      </c>
      <c r="AU16" s="251">
        <v>273.512</v>
      </c>
      <c r="AV16" s="251">
        <v>364</v>
      </c>
      <c r="AW16" s="251">
        <v>365</v>
      </c>
      <c r="AX16" s="251">
        <v>341.84</v>
      </c>
      <c r="AY16" s="251">
        <v>12</v>
      </c>
      <c r="AZ16" s="251">
        <v>0</v>
      </c>
      <c r="BA16" s="251">
        <v>0</v>
      </c>
      <c r="BB16" s="251">
        <v>0</v>
      </c>
      <c r="BC16" s="251">
        <v>0</v>
      </c>
      <c r="BD16" s="251">
        <v>0</v>
      </c>
      <c r="BE16" s="251">
        <v>0</v>
      </c>
      <c r="BF16" s="251">
        <v>0</v>
      </c>
      <c r="BG16" s="251">
        <v>0</v>
      </c>
      <c r="BH16" s="251">
        <v>0</v>
      </c>
      <c r="BI16" s="251">
        <v>0</v>
      </c>
      <c r="BJ16" s="251">
        <v>0</v>
      </c>
      <c r="BK16" s="251">
        <v>0</v>
      </c>
      <c r="BL16" s="251">
        <v>0</v>
      </c>
      <c r="BM16" s="251">
        <v>0</v>
      </c>
      <c r="BN16" s="251">
        <v>0</v>
      </c>
      <c r="BO16" s="251">
        <v>0</v>
      </c>
      <c r="BP16" s="251">
        <v>0</v>
      </c>
      <c r="BQ16" s="251">
        <v>0</v>
      </c>
      <c r="BR16" s="251">
        <v>0</v>
      </c>
      <c r="BS16" s="251">
        <v>0</v>
      </c>
      <c r="BT16" s="251">
        <v>0</v>
      </c>
      <c r="BU16" s="251">
        <v>0</v>
      </c>
      <c r="BV16" s="251">
        <v>0</v>
      </c>
      <c r="BW16" s="251">
        <v>0</v>
      </c>
      <c r="BX16" s="251">
        <v>0</v>
      </c>
      <c r="BY16" s="251">
        <v>0</v>
      </c>
      <c r="BZ16" s="251">
        <v>0</v>
      </c>
      <c r="CA16" s="251">
        <v>0</v>
      </c>
      <c r="CB16" s="251">
        <v>0</v>
      </c>
      <c r="CC16" s="251">
        <v>0</v>
      </c>
      <c r="CD16" s="251">
        <v>0</v>
      </c>
      <c r="CE16" s="251">
        <v>0</v>
      </c>
      <c r="CF16" s="251">
        <v>0</v>
      </c>
      <c r="CG16" s="251">
        <v>0</v>
      </c>
      <c r="CH16" s="252">
        <v>0</v>
      </c>
      <c r="CI16" s="265"/>
    </row>
    <row r="17" spans="1:87" x14ac:dyDescent="0.35">
      <c r="A17" s="326"/>
      <c r="B17" s="293" t="s">
        <v>592</v>
      </c>
      <c r="AH17" s="251">
        <v>0</v>
      </c>
      <c r="AI17" s="251">
        <v>0</v>
      </c>
      <c r="AJ17" s="251">
        <v>0</v>
      </c>
      <c r="AK17" s="251">
        <v>0</v>
      </c>
      <c r="AL17" s="251">
        <v>0</v>
      </c>
      <c r="AM17" s="251">
        <v>0</v>
      </c>
      <c r="AN17" s="251">
        <v>0</v>
      </c>
      <c r="AO17" s="251">
        <v>0</v>
      </c>
      <c r="AP17" s="251">
        <v>0</v>
      </c>
      <c r="AQ17" s="251">
        <v>0</v>
      </c>
      <c r="AR17" s="251">
        <v>0</v>
      </c>
      <c r="AS17" s="251">
        <v>0</v>
      </c>
      <c r="AT17" s="251">
        <v>0</v>
      </c>
      <c r="AU17" s="251">
        <v>0</v>
      </c>
      <c r="AV17" s="251">
        <v>0</v>
      </c>
      <c r="AW17" s="251">
        <v>0</v>
      </c>
      <c r="AX17" s="251">
        <v>0</v>
      </c>
      <c r="AY17" s="251">
        <v>0</v>
      </c>
      <c r="AZ17" s="251">
        <v>0</v>
      </c>
      <c r="BA17" s="251">
        <v>0</v>
      </c>
      <c r="BB17" s="251">
        <v>0</v>
      </c>
      <c r="BC17" s="251">
        <v>0</v>
      </c>
      <c r="BD17" s="251">
        <v>0</v>
      </c>
      <c r="BE17" s="251">
        <v>0</v>
      </c>
      <c r="BF17" s="251">
        <v>0</v>
      </c>
      <c r="BG17" s="251">
        <v>0</v>
      </c>
      <c r="BH17" s="251">
        <v>0</v>
      </c>
      <c r="BI17" s="251">
        <v>0</v>
      </c>
      <c r="BJ17" s="251">
        <v>0</v>
      </c>
      <c r="BK17" s="251">
        <v>0</v>
      </c>
      <c r="BL17" s="251">
        <v>0</v>
      </c>
      <c r="BM17" s="251">
        <v>0</v>
      </c>
      <c r="BN17" s="251">
        <v>0</v>
      </c>
      <c r="BO17" s="251">
        <v>0</v>
      </c>
      <c r="BP17" s="251">
        <v>0</v>
      </c>
      <c r="BQ17" s="251">
        <v>0</v>
      </c>
      <c r="BR17" s="251">
        <v>0</v>
      </c>
      <c r="BS17" s="251">
        <v>0</v>
      </c>
      <c r="BT17" s="251">
        <v>0</v>
      </c>
      <c r="BU17" s="251">
        <v>0</v>
      </c>
      <c r="BV17" s="251">
        <v>0</v>
      </c>
      <c r="BW17" s="251">
        <v>1189.1411657419751</v>
      </c>
      <c r="BX17" s="251">
        <v>2052.2193980698949</v>
      </c>
      <c r="BY17" s="251">
        <v>3095.1906255990998</v>
      </c>
      <c r="BZ17" s="251">
        <v>3768.838932727258</v>
      </c>
      <c r="CA17" s="251">
        <v>5316.959529877915</v>
      </c>
      <c r="CB17" s="251">
        <v>7201.0534425553597</v>
      </c>
      <c r="CC17" s="251">
        <v>10690.251375768597</v>
      </c>
      <c r="CD17" s="251">
        <v>11993.714212918991</v>
      </c>
      <c r="CE17" s="251">
        <v>11940.103630341024</v>
      </c>
      <c r="CF17" s="251">
        <v>11769.263815603301</v>
      </c>
      <c r="CG17" s="251">
        <v>11715.873360174824</v>
      </c>
      <c r="CH17" s="252">
        <v>11792.355410600043</v>
      </c>
      <c r="CI17" s="265"/>
    </row>
    <row r="18" spans="1:87" x14ac:dyDescent="0.35">
      <c r="A18" s="326"/>
      <c r="B18" s="293" t="s">
        <v>593</v>
      </c>
      <c r="AH18" s="251">
        <v>0</v>
      </c>
      <c r="AI18" s="251">
        <v>0</v>
      </c>
      <c r="AJ18" s="251">
        <v>0</v>
      </c>
      <c r="AK18" s="251">
        <v>0</v>
      </c>
      <c r="AL18" s="251">
        <v>0</v>
      </c>
      <c r="AM18" s="251">
        <v>0</v>
      </c>
      <c r="AN18" s="251">
        <v>0</v>
      </c>
      <c r="AO18" s="251">
        <v>0</v>
      </c>
      <c r="AP18" s="251">
        <v>0</v>
      </c>
      <c r="AQ18" s="251">
        <v>0</v>
      </c>
      <c r="AR18" s="251">
        <v>0</v>
      </c>
      <c r="AS18" s="251">
        <v>0</v>
      </c>
      <c r="AT18" s="251">
        <v>0</v>
      </c>
      <c r="AU18" s="251">
        <v>0</v>
      </c>
      <c r="AV18" s="251">
        <v>0</v>
      </c>
      <c r="AW18" s="251">
        <v>0</v>
      </c>
      <c r="AX18" s="251">
        <v>0</v>
      </c>
      <c r="AY18" s="251">
        <v>0</v>
      </c>
      <c r="AZ18" s="251">
        <v>0</v>
      </c>
      <c r="BA18" s="251">
        <v>0</v>
      </c>
      <c r="BB18" s="251">
        <v>0</v>
      </c>
      <c r="BC18" s="251">
        <v>0</v>
      </c>
      <c r="BD18" s="251">
        <v>0</v>
      </c>
      <c r="BE18" s="251">
        <v>0</v>
      </c>
      <c r="BF18" s="251">
        <v>0</v>
      </c>
      <c r="BG18" s="251">
        <v>0</v>
      </c>
      <c r="BH18" s="251">
        <v>0</v>
      </c>
      <c r="BI18" s="251">
        <v>0</v>
      </c>
      <c r="BJ18" s="251">
        <v>0</v>
      </c>
      <c r="BK18" s="251">
        <v>0</v>
      </c>
      <c r="BL18" s="251">
        <v>0</v>
      </c>
      <c r="BM18" s="251">
        <v>0</v>
      </c>
      <c r="BN18" s="251">
        <v>0</v>
      </c>
      <c r="BO18" s="251">
        <v>0</v>
      </c>
      <c r="BP18" s="251">
        <v>0</v>
      </c>
      <c r="BQ18" s="251">
        <v>0</v>
      </c>
      <c r="BR18" s="251">
        <v>8.5842064338530673</v>
      </c>
      <c r="BS18" s="251">
        <v>15.913092580289941</v>
      </c>
      <c r="BT18" s="251">
        <v>216.88252404106768</v>
      </c>
      <c r="BU18" s="251">
        <v>413.66593266033817</v>
      </c>
      <c r="BV18" s="251">
        <v>1125.1525304895706</v>
      </c>
      <c r="BW18" s="251">
        <v>2022.2668605170954</v>
      </c>
      <c r="BX18" s="251">
        <v>3663.6869583007592</v>
      </c>
      <c r="BY18" s="251">
        <v>4860.8168486351697</v>
      </c>
      <c r="BZ18" s="251">
        <v>5511.0397679157832</v>
      </c>
      <c r="CA18" s="251">
        <v>7549.8142516234057</v>
      </c>
      <c r="CB18" s="251">
        <v>9976.9398463335201</v>
      </c>
      <c r="CC18" s="251">
        <v>13559.696284506985</v>
      </c>
      <c r="CD18" s="251">
        <v>15870.354552971648</v>
      </c>
      <c r="CE18" s="251">
        <v>16722.976562273405</v>
      </c>
      <c r="CF18" s="251">
        <v>17453.470795469817</v>
      </c>
      <c r="CG18" s="251">
        <v>18296.265082644517</v>
      </c>
      <c r="CH18" s="252">
        <v>18955.517041301457</v>
      </c>
      <c r="CI18" s="265"/>
    </row>
    <row r="19" spans="1:87" ht="25.5" customHeight="1" x14ac:dyDescent="0.35">
      <c r="A19" s="326"/>
      <c r="B19" s="327" t="s">
        <v>594</v>
      </c>
      <c r="AH19" s="323">
        <f>SUM(AH20:AH21)</f>
        <v>1954</v>
      </c>
      <c r="AI19" s="323">
        <f t="shared" ref="AI19:CG19" si="4">SUM(AI20:AI21)</f>
        <v>2165</v>
      </c>
      <c r="AJ19" s="323">
        <f t="shared" si="4"/>
        <v>2474</v>
      </c>
      <c r="AK19" s="323">
        <f t="shared" si="4"/>
        <v>2887</v>
      </c>
      <c r="AL19" s="323">
        <f t="shared" si="4"/>
        <v>3207</v>
      </c>
      <c r="AM19" s="323">
        <f t="shared" si="4"/>
        <v>3433</v>
      </c>
      <c r="AN19" s="323">
        <f t="shared" si="4"/>
        <v>3953</v>
      </c>
      <c r="AO19" s="323">
        <f t="shared" si="4"/>
        <v>4444</v>
      </c>
      <c r="AP19" s="323">
        <f t="shared" si="4"/>
        <v>5073.8379999999997</v>
      </c>
      <c r="AQ19" s="323">
        <f t="shared" si="4"/>
        <v>5720.9060000000009</v>
      </c>
      <c r="AR19" s="323">
        <f t="shared" si="4"/>
        <v>6491.7669999999998</v>
      </c>
      <c r="AS19" s="323">
        <f t="shared" si="4"/>
        <v>7399.98</v>
      </c>
      <c r="AT19" s="323">
        <f t="shared" si="4"/>
        <v>8631.3280000000013</v>
      </c>
      <c r="AU19" s="323">
        <f t="shared" si="4"/>
        <v>10806.885</v>
      </c>
      <c r="AV19" s="323">
        <f t="shared" si="4"/>
        <v>13052.993</v>
      </c>
      <c r="AW19" s="323">
        <f t="shared" si="4"/>
        <v>15503.524999999998</v>
      </c>
      <c r="AX19" s="323">
        <f t="shared" si="4"/>
        <v>17194.085999999999</v>
      </c>
      <c r="AY19" s="323">
        <f t="shared" si="4"/>
        <v>18561.651999999998</v>
      </c>
      <c r="AZ19" s="323">
        <f t="shared" si="4"/>
        <v>19701.518</v>
      </c>
      <c r="BA19" s="323">
        <f t="shared" si="4"/>
        <v>20310.662</v>
      </c>
      <c r="BB19" s="323">
        <f t="shared" si="4"/>
        <v>20861.291999999998</v>
      </c>
      <c r="BC19" s="323">
        <f t="shared" si="4"/>
        <v>21164.603999999999</v>
      </c>
      <c r="BD19" s="323">
        <f t="shared" si="4"/>
        <v>22299.012602417974</v>
      </c>
      <c r="BE19" s="323">
        <f t="shared" si="4"/>
        <v>23528.41879431736</v>
      </c>
      <c r="BF19" s="323">
        <f t="shared" si="4"/>
        <v>24160.670779261804</v>
      </c>
      <c r="BG19" s="323">
        <f t="shared" si="4"/>
        <v>25135.548791931447</v>
      </c>
      <c r="BH19" s="323">
        <f t="shared" si="4"/>
        <v>25474.129834333125</v>
      </c>
      <c r="BI19" s="323">
        <f t="shared" si="4"/>
        <v>26070.219315269431</v>
      </c>
      <c r="BJ19" s="323">
        <f t="shared" si="4"/>
        <v>26820.522987177319</v>
      </c>
      <c r="BK19" s="323">
        <f t="shared" si="4"/>
        <v>28487.26264415482</v>
      </c>
      <c r="BL19" s="323">
        <f t="shared" si="4"/>
        <v>29529.167546324603</v>
      </c>
      <c r="BM19" s="323">
        <f t="shared" si="4"/>
        <v>31631.240427613491</v>
      </c>
      <c r="BN19" s="323">
        <f t="shared" si="4"/>
        <v>32375.751086484066</v>
      </c>
      <c r="BO19" s="323">
        <f t="shared" si="4"/>
        <v>33481.178317253027</v>
      </c>
      <c r="BP19" s="323">
        <f t="shared" si="4"/>
        <v>34772.992345077218</v>
      </c>
      <c r="BQ19" s="323">
        <f t="shared" si="4"/>
        <v>35404.106749297178</v>
      </c>
      <c r="BR19" s="323">
        <f t="shared" si="4"/>
        <v>37965.043648484439</v>
      </c>
      <c r="BS19" s="323">
        <f t="shared" si="4"/>
        <v>39948.56976973245</v>
      </c>
      <c r="BT19" s="323">
        <f t="shared" si="4"/>
        <v>40867.810226218302</v>
      </c>
      <c r="BU19" s="323">
        <f t="shared" si="4"/>
        <v>43053.662957741282</v>
      </c>
      <c r="BV19" s="323">
        <f t="shared" si="4"/>
        <v>44547.722109381313</v>
      </c>
      <c r="BW19" s="323">
        <f t="shared" si="4"/>
        <v>46598.429141687659</v>
      </c>
      <c r="BX19" s="323">
        <f t="shared" si="4"/>
        <v>47923.895181027787</v>
      </c>
      <c r="BY19" s="323">
        <f t="shared" si="4"/>
        <v>50895.034104467923</v>
      </c>
      <c r="BZ19" s="323">
        <f t="shared" si="4"/>
        <v>55130.750903036525</v>
      </c>
      <c r="CA19" s="323">
        <f t="shared" si="4"/>
        <v>65606.530790524484</v>
      </c>
      <c r="CB19" s="323">
        <f t="shared" si="4"/>
        <v>76864.915974736345</v>
      </c>
      <c r="CC19" s="323">
        <f t="shared" si="4"/>
        <v>82945.807405829823</v>
      </c>
      <c r="CD19" s="323">
        <f t="shared" si="4"/>
        <v>89549.676824907787</v>
      </c>
      <c r="CE19" s="323">
        <f t="shared" si="4"/>
        <v>94593.643014793241</v>
      </c>
      <c r="CF19" s="323">
        <f t="shared" si="4"/>
        <v>98892.462967154832</v>
      </c>
      <c r="CG19" s="323">
        <f t="shared" si="4"/>
        <v>103887.28938923821</v>
      </c>
      <c r="CH19" s="328">
        <f>SUM(CH20:CH21)</f>
        <v>109314.76208170826</v>
      </c>
      <c r="CI19" s="265"/>
    </row>
    <row r="20" spans="1:87" ht="25.5" customHeight="1" x14ac:dyDescent="0.35">
      <c r="A20" s="326"/>
      <c r="B20" s="72" t="s">
        <v>595</v>
      </c>
      <c r="AH20" s="251">
        <f t="shared" ref="AH20:CH20" si="5">AH4</f>
        <v>1950</v>
      </c>
      <c r="AI20" s="251">
        <f t="shared" si="5"/>
        <v>2161</v>
      </c>
      <c r="AJ20" s="251">
        <f t="shared" si="5"/>
        <v>2469</v>
      </c>
      <c r="AK20" s="251">
        <f t="shared" si="5"/>
        <v>2881</v>
      </c>
      <c r="AL20" s="251">
        <f t="shared" si="5"/>
        <v>3199</v>
      </c>
      <c r="AM20" s="251">
        <f t="shared" si="5"/>
        <v>3423</v>
      </c>
      <c r="AN20" s="251">
        <f t="shared" si="5"/>
        <v>3942</v>
      </c>
      <c r="AO20" s="251">
        <f t="shared" si="5"/>
        <v>4431</v>
      </c>
      <c r="AP20" s="251">
        <f t="shared" si="5"/>
        <v>4969.8379999999997</v>
      </c>
      <c r="AQ20" s="251">
        <f t="shared" si="5"/>
        <v>5537.1830000000009</v>
      </c>
      <c r="AR20" s="251">
        <f t="shared" si="5"/>
        <v>6318.3490000000002</v>
      </c>
      <c r="AS20" s="251">
        <f t="shared" si="5"/>
        <v>7216.348</v>
      </c>
      <c r="AT20" s="251">
        <f t="shared" si="5"/>
        <v>8423.3080000000009</v>
      </c>
      <c r="AU20" s="251">
        <f t="shared" si="5"/>
        <v>10522.237999999999</v>
      </c>
      <c r="AV20" s="251">
        <f t="shared" si="5"/>
        <v>12707.696</v>
      </c>
      <c r="AW20" s="251">
        <f t="shared" si="5"/>
        <v>15061.774999999998</v>
      </c>
      <c r="AX20" s="251">
        <f t="shared" si="5"/>
        <v>16667.763999999999</v>
      </c>
      <c r="AY20" s="251">
        <f t="shared" si="5"/>
        <v>17944.302</v>
      </c>
      <c r="AZ20" s="251">
        <f t="shared" si="5"/>
        <v>18965.116999999998</v>
      </c>
      <c r="BA20" s="251">
        <f t="shared" si="5"/>
        <v>19564.755000000001</v>
      </c>
      <c r="BB20" s="251">
        <f t="shared" si="5"/>
        <v>20078.919999999998</v>
      </c>
      <c r="BC20" s="251">
        <f t="shared" si="5"/>
        <v>20330.076000000001</v>
      </c>
      <c r="BD20" s="251">
        <f t="shared" si="5"/>
        <v>21179.151000000005</v>
      </c>
      <c r="BE20" s="251">
        <f t="shared" si="5"/>
        <v>22262.22286298317</v>
      </c>
      <c r="BF20" s="251">
        <f t="shared" si="5"/>
        <v>22791.246626094631</v>
      </c>
      <c r="BG20" s="251">
        <f t="shared" si="5"/>
        <v>23704.301180228125</v>
      </c>
      <c r="BH20" s="251">
        <f t="shared" si="5"/>
        <v>24049.819067599383</v>
      </c>
      <c r="BI20" s="251">
        <f t="shared" si="5"/>
        <v>24624.775001425078</v>
      </c>
      <c r="BJ20" s="251">
        <f t="shared" si="5"/>
        <v>25348.773944050023</v>
      </c>
      <c r="BK20" s="251">
        <f t="shared" si="5"/>
        <v>26923.65537668921</v>
      </c>
      <c r="BL20" s="251">
        <f t="shared" si="5"/>
        <v>27889.221167382166</v>
      </c>
      <c r="BM20" s="251">
        <f t="shared" si="5"/>
        <v>29832.057241355316</v>
      </c>
      <c r="BN20" s="251">
        <f t="shared" si="5"/>
        <v>30415.423914012783</v>
      </c>
      <c r="BO20" s="251">
        <f t="shared" si="5"/>
        <v>31317.515600214712</v>
      </c>
      <c r="BP20" s="251">
        <f t="shared" si="5"/>
        <v>32337.551259764656</v>
      </c>
      <c r="BQ20" s="251">
        <f t="shared" si="5"/>
        <v>32758.008389440191</v>
      </c>
      <c r="BR20" s="251">
        <f t="shared" si="5"/>
        <v>35060.130288499451</v>
      </c>
      <c r="BS20" s="251">
        <f t="shared" si="5"/>
        <v>36779.428479874776</v>
      </c>
      <c r="BT20" s="251">
        <f t="shared" si="5"/>
        <v>37553.000329962138</v>
      </c>
      <c r="BU20" s="251">
        <f t="shared" si="5"/>
        <v>39470.407287269169</v>
      </c>
      <c r="BV20" s="251">
        <f t="shared" si="5"/>
        <v>40750.508392276584</v>
      </c>
      <c r="BW20" s="251">
        <f t="shared" si="5"/>
        <v>42802.126336694986</v>
      </c>
      <c r="BX20" s="251">
        <f t="shared" si="5"/>
        <v>44018.96476442225</v>
      </c>
      <c r="BY20" s="251">
        <f t="shared" si="5"/>
        <v>46906.919360350432</v>
      </c>
      <c r="BZ20" s="251">
        <f t="shared" si="5"/>
        <v>50702.071378767221</v>
      </c>
      <c r="CA20" s="251">
        <f t="shared" si="5"/>
        <v>60507.069938828405</v>
      </c>
      <c r="CB20" s="251">
        <f t="shared" si="5"/>
        <v>70935.70181667748</v>
      </c>
      <c r="CC20" s="251">
        <f t="shared" si="5"/>
        <v>76737.245307851743</v>
      </c>
      <c r="CD20" s="251">
        <f t="shared" si="5"/>
        <v>82973.113730551559</v>
      </c>
      <c r="CE20" s="251">
        <f t="shared" si="5"/>
        <v>87576.143608404265</v>
      </c>
      <c r="CF20" s="251">
        <f t="shared" si="5"/>
        <v>91508.800088397751</v>
      </c>
      <c r="CG20" s="251">
        <f t="shared" si="5"/>
        <v>96135.145012837078</v>
      </c>
      <c r="CH20" s="252">
        <f t="shared" si="5"/>
        <v>101211.9746327388</v>
      </c>
      <c r="CI20" s="265"/>
    </row>
    <row r="21" spans="1:87" ht="25.5" customHeight="1" x14ac:dyDescent="0.35">
      <c r="A21" s="326"/>
      <c r="B21" s="72" t="s">
        <v>596</v>
      </c>
      <c r="AH21" s="251">
        <f>SUM(AH22:AH24)</f>
        <v>4</v>
      </c>
      <c r="AI21" s="251">
        <f t="shared" ref="AI21:CH21" si="6">SUM(AI22:AI24)</f>
        <v>4</v>
      </c>
      <c r="AJ21" s="251">
        <f t="shared" si="6"/>
        <v>5</v>
      </c>
      <c r="AK21" s="251">
        <f t="shared" si="6"/>
        <v>6</v>
      </c>
      <c r="AL21" s="251">
        <f t="shared" si="6"/>
        <v>8</v>
      </c>
      <c r="AM21" s="251">
        <f t="shared" si="6"/>
        <v>10</v>
      </c>
      <c r="AN21" s="251">
        <f t="shared" si="6"/>
        <v>11</v>
      </c>
      <c r="AO21" s="251">
        <f t="shared" si="6"/>
        <v>13</v>
      </c>
      <c r="AP21" s="251">
        <f t="shared" si="6"/>
        <v>104</v>
      </c>
      <c r="AQ21" s="251">
        <f t="shared" si="6"/>
        <v>183.72300000000001</v>
      </c>
      <c r="AR21" s="251">
        <f t="shared" si="6"/>
        <v>173.41800000000001</v>
      </c>
      <c r="AS21" s="251">
        <f t="shared" si="6"/>
        <v>183.63200000000001</v>
      </c>
      <c r="AT21" s="251">
        <f t="shared" si="6"/>
        <v>208.02</v>
      </c>
      <c r="AU21" s="251">
        <f t="shared" si="6"/>
        <v>284.64699999999999</v>
      </c>
      <c r="AV21" s="251">
        <f t="shared" si="6"/>
        <v>345.29700000000008</v>
      </c>
      <c r="AW21" s="251">
        <f t="shared" si="6"/>
        <v>441.75</v>
      </c>
      <c r="AX21" s="251">
        <f t="shared" si="6"/>
        <v>526.322</v>
      </c>
      <c r="AY21" s="251">
        <f t="shared" si="6"/>
        <v>617.35</v>
      </c>
      <c r="AZ21" s="251">
        <f t="shared" si="6"/>
        <v>736.40099999999995</v>
      </c>
      <c r="BA21" s="251">
        <f t="shared" si="6"/>
        <v>745.90700000000004</v>
      </c>
      <c r="BB21" s="251">
        <f t="shared" si="6"/>
        <v>782.37199999999996</v>
      </c>
      <c r="BC21" s="251">
        <f t="shared" si="6"/>
        <v>834.52800000000002</v>
      </c>
      <c r="BD21" s="251">
        <f t="shared" si="6"/>
        <v>1119.8616024179687</v>
      </c>
      <c r="BE21" s="251">
        <f t="shared" si="6"/>
        <v>1266.1959313341888</v>
      </c>
      <c r="BF21" s="251">
        <f t="shared" si="6"/>
        <v>1369.4241531671719</v>
      </c>
      <c r="BG21" s="251">
        <f t="shared" si="6"/>
        <v>1431.2476117033225</v>
      </c>
      <c r="BH21" s="251">
        <f t="shared" si="6"/>
        <v>1424.3107667337435</v>
      </c>
      <c r="BI21" s="251">
        <f t="shared" si="6"/>
        <v>1445.4443138443528</v>
      </c>
      <c r="BJ21" s="251">
        <f t="shared" si="6"/>
        <v>1471.7490431272952</v>
      </c>
      <c r="BK21" s="251">
        <f t="shared" si="6"/>
        <v>1563.6072674656082</v>
      </c>
      <c r="BL21" s="251">
        <f t="shared" si="6"/>
        <v>1639.9463789424387</v>
      </c>
      <c r="BM21" s="251">
        <f t="shared" si="6"/>
        <v>1799.1831862581737</v>
      </c>
      <c r="BN21" s="251">
        <f t="shared" si="6"/>
        <v>1960.3271724712831</v>
      </c>
      <c r="BO21" s="251">
        <f t="shared" si="6"/>
        <v>2163.6627170383181</v>
      </c>
      <c r="BP21" s="251">
        <f t="shared" si="6"/>
        <v>2435.4410853125605</v>
      </c>
      <c r="BQ21" s="251">
        <f t="shared" si="6"/>
        <v>2646.0983598569874</v>
      </c>
      <c r="BR21" s="251">
        <f t="shared" si="6"/>
        <v>2904.9133599849883</v>
      </c>
      <c r="BS21" s="251">
        <f t="shared" si="6"/>
        <v>3169.1412898576755</v>
      </c>
      <c r="BT21" s="251">
        <f t="shared" si="6"/>
        <v>3314.8098962561617</v>
      </c>
      <c r="BU21" s="251">
        <f t="shared" si="6"/>
        <v>3583.2556704721101</v>
      </c>
      <c r="BV21" s="251">
        <f t="shared" si="6"/>
        <v>3797.2137171047252</v>
      </c>
      <c r="BW21" s="251">
        <f t="shared" si="6"/>
        <v>3796.302804992672</v>
      </c>
      <c r="BX21" s="251">
        <f t="shared" si="6"/>
        <v>3904.9304166055394</v>
      </c>
      <c r="BY21" s="251">
        <f t="shared" si="6"/>
        <v>3988.1147441174912</v>
      </c>
      <c r="BZ21" s="251">
        <f t="shared" si="6"/>
        <v>4428.6795242693015</v>
      </c>
      <c r="CA21" s="251">
        <f t="shared" si="6"/>
        <v>5099.460851696078</v>
      </c>
      <c r="CB21" s="251">
        <f t="shared" si="6"/>
        <v>5929.2141580588695</v>
      </c>
      <c r="CC21" s="251">
        <f t="shared" si="6"/>
        <v>6208.5620979780861</v>
      </c>
      <c r="CD21" s="251">
        <f t="shared" si="6"/>
        <v>6576.5630943562264</v>
      </c>
      <c r="CE21" s="251">
        <f t="shared" si="6"/>
        <v>7017.4994063889699</v>
      </c>
      <c r="CF21" s="251">
        <f t="shared" si="6"/>
        <v>7383.6628787570735</v>
      </c>
      <c r="CG21" s="251">
        <f t="shared" si="6"/>
        <v>7752.1443764011401</v>
      </c>
      <c r="CH21" s="252">
        <f t="shared" si="6"/>
        <v>8102.7874489694659</v>
      </c>
      <c r="CI21" s="265"/>
    </row>
    <row r="22" spans="1:87" x14ac:dyDescent="0.35">
      <c r="A22" s="326"/>
      <c r="B22" s="329" t="s">
        <v>597</v>
      </c>
      <c r="AH22" s="251">
        <v>4</v>
      </c>
      <c r="AI22" s="251">
        <v>4</v>
      </c>
      <c r="AJ22" s="251">
        <v>5</v>
      </c>
      <c r="AK22" s="251">
        <v>6</v>
      </c>
      <c r="AL22" s="251">
        <v>8</v>
      </c>
      <c r="AM22" s="251">
        <v>10</v>
      </c>
      <c r="AN22" s="251">
        <v>11</v>
      </c>
      <c r="AO22" s="251">
        <v>13</v>
      </c>
      <c r="AP22" s="251">
        <v>104</v>
      </c>
      <c r="AQ22" s="251">
        <v>183.72300000000001</v>
      </c>
      <c r="AR22" s="251">
        <v>173.41800000000001</v>
      </c>
      <c r="AS22" s="251">
        <v>183.63200000000001</v>
      </c>
      <c r="AT22" s="251">
        <v>208.02</v>
      </c>
      <c r="AU22" s="251">
        <v>284.64699999999999</v>
      </c>
      <c r="AV22" s="251">
        <v>345.29700000000008</v>
      </c>
      <c r="AW22" s="251">
        <v>441.75</v>
      </c>
      <c r="AX22" s="251">
        <v>526.322</v>
      </c>
      <c r="AY22" s="251">
        <v>617.35</v>
      </c>
      <c r="AZ22" s="251">
        <v>736.40099999999995</v>
      </c>
      <c r="BA22" s="251">
        <v>745.90700000000004</v>
      </c>
      <c r="BB22" s="251">
        <v>782.37199999999996</v>
      </c>
      <c r="BC22" s="251">
        <v>834.52800000000002</v>
      </c>
      <c r="BD22" s="251">
        <v>867.01099999999997</v>
      </c>
      <c r="BE22" s="251">
        <v>931.78101869</v>
      </c>
      <c r="BF22" s="251">
        <v>993.10799999999995</v>
      </c>
      <c r="BG22" s="251">
        <v>1053.6691153298639</v>
      </c>
      <c r="BH22" s="251">
        <v>1096.0409999999999</v>
      </c>
      <c r="BI22" s="251">
        <v>1149.1385723000005</v>
      </c>
      <c r="BJ22" s="251">
        <v>1181.2635561100005</v>
      </c>
      <c r="BK22" s="251">
        <v>1279.8853888127107</v>
      </c>
      <c r="BL22" s="251">
        <v>1362.9964772500002</v>
      </c>
      <c r="BM22" s="251">
        <v>1494.8980367000004</v>
      </c>
      <c r="BN22" s="251">
        <v>1572.0826307400002</v>
      </c>
      <c r="BO22" s="251">
        <v>1732.9771967700003</v>
      </c>
      <c r="BP22" s="251">
        <v>1927.2231981999998</v>
      </c>
      <c r="BQ22" s="251">
        <v>2088.2668163797011</v>
      </c>
      <c r="BR22" s="251">
        <v>2319.2115774999988</v>
      </c>
      <c r="BS22" s="251">
        <v>2545.4439678199992</v>
      </c>
      <c r="BT22" s="251">
        <v>2666.973573598962</v>
      </c>
      <c r="BU22" s="251">
        <v>2830.0153530399994</v>
      </c>
      <c r="BV22" s="251">
        <v>2885.0112320200001</v>
      </c>
      <c r="BW22" s="251">
        <v>2940.7993120999995</v>
      </c>
      <c r="BX22" s="251">
        <v>3038.5844548800005</v>
      </c>
      <c r="BY22" s="251">
        <v>3074.7655140199995</v>
      </c>
      <c r="BZ22" s="251">
        <v>3249.8153584200004</v>
      </c>
      <c r="CA22" s="251">
        <v>3737.83555217</v>
      </c>
      <c r="CB22" s="251">
        <v>4239.2964173800001</v>
      </c>
      <c r="CC22" s="251">
        <v>4569.3774413026795</v>
      </c>
      <c r="CD22" s="251">
        <v>4994.557713380188</v>
      </c>
      <c r="CE22" s="251">
        <v>5379.8967968024681</v>
      </c>
      <c r="CF22" s="251">
        <v>5661.3755657816773</v>
      </c>
      <c r="CG22" s="251">
        <v>5951.1562486576031</v>
      </c>
      <c r="CH22" s="252">
        <v>6223.903046273238</v>
      </c>
      <c r="CI22" s="265"/>
    </row>
    <row r="23" spans="1:87" x14ac:dyDescent="0.35">
      <c r="A23" s="326"/>
      <c r="B23" s="330" t="s">
        <v>598</v>
      </c>
      <c r="AH23" s="251">
        <v>0</v>
      </c>
      <c r="AI23" s="251">
        <v>0</v>
      </c>
      <c r="AJ23" s="251">
        <v>0</v>
      </c>
      <c r="AK23" s="251">
        <v>0</v>
      </c>
      <c r="AL23" s="251">
        <v>0</v>
      </c>
      <c r="AM23" s="251">
        <v>0</v>
      </c>
      <c r="AN23" s="251">
        <v>0</v>
      </c>
      <c r="AO23" s="251">
        <v>0</v>
      </c>
      <c r="AP23" s="251">
        <v>0</v>
      </c>
      <c r="AQ23" s="251">
        <v>0</v>
      </c>
      <c r="AR23" s="251">
        <v>0</v>
      </c>
      <c r="AS23" s="251">
        <v>0</v>
      </c>
      <c r="AT23" s="251">
        <v>0</v>
      </c>
      <c r="AU23" s="251">
        <v>0</v>
      </c>
      <c r="AV23" s="251">
        <v>0</v>
      </c>
      <c r="AW23" s="251">
        <v>0</v>
      </c>
      <c r="AX23" s="251">
        <v>0</v>
      </c>
      <c r="AY23" s="251">
        <v>0</v>
      </c>
      <c r="AZ23" s="251">
        <v>0</v>
      </c>
      <c r="BA23" s="251">
        <v>0</v>
      </c>
      <c r="BB23" s="251">
        <v>0</v>
      </c>
      <c r="BC23" s="251">
        <v>0</v>
      </c>
      <c r="BD23" s="251">
        <v>252.8506024179687</v>
      </c>
      <c r="BE23" s="251">
        <v>334.41491264418875</v>
      </c>
      <c r="BF23" s="251">
        <v>376.31615316717199</v>
      </c>
      <c r="BG23" s="251">
        <v>377.57849637345873</v>
      </c>
      <c r="BH23" s="251">
        <v>328.26976673374355</v>
      </c>
      <c r="BI23" s="251">
        <v>296.30574154435226</v>
      </c>
      <c r="BJ23" s="251">
        <v>290.48548701729464</v>
      </c>
      <c r="BK23" s="251">
        <v>283.72187865289749</v>
      </c>
      <c r="BL23" s="251">
        <v>276.94990169243857</v>
      </c>
      <c r="BM23" s="251">
        <v>304.28514955817326</v>
      </c>
      <c r="BN23" s="251">
        <v>388.24454173128282</v>
      </c>
      <c r="BO23" s="251">
        <v>430.68552026831782</v>
      </c>
      <c r="BP23" s="251">
        <v>508.21788711256067</v>
      </c>
      <c r="BQ23" s="251">
        <v>557.83154347728623</v>
      </c>
      <c r="BR23" s="251">
        <v>585.49981248498932</v>
      </c>
      <c r="BS23" s="251">
        <v>622.12849203767587</v>
      </c>
      <c r="BT23" s="251">
        <v>626.32200668966493</v>
      </c>
      <c r="BU23" s="251">
        <v>674.62025960591507</v>
      </c>
      <c r="BV23" s="251">
        <v>669.69538822580728</v>
      </c>
      <c r="BW23" s="251">
        <v>637.83416075420985</v>
      </c>
      <c r="BX23" s="251">
        <v>497.88901681450631</v>
      </c>
      <c r="BY23" s="251">
        <v>400.94470541488232</v>
      </c>
      <c r="BZ23" s="251">
        <v>503.8554365944143</v>
      </c>
      <c r="CA23" s="251">
        <v>406.56406345525403</v>
      </c>
      <c r="CB23" s="251">
        <v>206.30768901336546</v>
      </c>
      <c r="CC23" s="251">
        <v>9.9255858576611278</v>
      </c>
      <c r="CD23" s="251">
        <v>4.7298941183636769</v>
      </c>
      <c r="CE23" s="251">
        <v>2.0678229356853093</v>
      </c>
      <c r="CF23" s="251">
        <v>0.79529346370802456</v>
      </c>
      <c r="CG23" s="251">
        <v>2.5268762095245485E-2</v>
      </c>
      <c r="CH23" s="252">
        <v>1.5194776407795905</v>
      </c>
      <c r="CI23" s="265"/>
    </row>
    <row r="24" spans="1:87" x14ac:dyDescent="0.35">
      <c r="A24" s="326"/>
      <c r="B24" s="330" t="s">
        <v>599</v>
      </c>
      <c r="AH24" s="251">
        <v>0</v>
      </c>
      <c r="AI24" s="251">
        <v>0</v>
      </c>
      <c r="AJ24" s="251">
        <v>0</v>
      </c>
      <c r="AK24" s="251">
        <v>0</v>
      </c>
      <c r="AL24" s="251">
        <v>0</v>
      </c>
      <c r="AM24" s="251">
        <v>0</v>
      </c>
      <c r="AN24" s="251">
        <v>0</v>
      </c>
      <c r="AO24" s="251">
        <v>0</v>
      </c>
      <c r="AP24" s="251">
        <v>0</v>
      </c>
      <c r="AQ24" s="251">
        <v>0</v>
      </c>
      <c r="AR24" s="251">
        <v>0</v>
      </c>
      <c r="AS24" s="251">
        <v>0</v>
      </c>
      <c r="AT24" s="251">
        <v>0</v>
      </c>
      <c r="AU24" s="251">
        <v>0</v>
      </c>
      <c r="AV24" s="251">
        <v>0</v>
      </c>
      <c r="AW24" s="251">
        <v>0</v>
      </c>
      <c r="AX24" s="251">
        <v>0</v>
      </c>
      <c r="AY24" s="251">
        <v>0</v>
      </c>
      <c r="AZ24" s="251">
        <v>0</v>
      </c>
      <c r="BA24" s="251">
        <v>0</v>
      </c>
      <c r="BB24" s="251">
        <v>0</v>
      </c>
      <c r="BC24" s="251">
        <v>0</v>
      </c>
      <c r="BD24" s="251">
        <v>0</v>
      </c>
      <c r="BE24" s="251">
        <v>0</v>
      </c>
      <c r="BF24" s="251">
        <v>0</v>
      </c>
      <c r="BG24" s="251">
        <v>0</v>
      </c>
      <c r="BH24" s="251">
        <v>0</v>
      </c>
      <c r="BI24" s="251">
        <v>0</v>
      </c>
      <c r="BJ24" s="251">
        <v>0</v>
      </c>
      <c r="BK24" s="251">
        <v>0</v>
      </c>
      <c r="BL24" s="251">
        <v>0</v>
      </c>
      <c r="BM24" s="251">
        <v>0</v>
      </c>
      <c r="BN24" s="251">
        <v>0</v>
      </c>
      <c r="BO24" s="251">
        <v>0</v>
      </c>
      <c r="BP24" s="251">
        <v>0</v>
      </c>
      <c r="BQ24" s="251">
        <v>0</v>
      </c>
      <c r="BR24" s="251">
        <v>0.20197000000000001</v>
      </c>
      <c r="BS24" s="251">
        <v>1.5688299999999999</v>
      </c>
      <c r="BT24" s="251">
        <v>21.514315967534472</v>
      </c>
      <c r="BU24" s="251">
        <v>78.62005782619562</v>
      </c>
      <c r="BV24" s="251">
        <v>242.50709685891789</v>
      </c>
      <c r="BW24" s="251">
        <v>217.66933213846298</v>
      </c>
      <c r="BX24" s="251">
        <v>368.45694491103279</v>
      </c>
      <c r="BY24" s="251">
        <v>512.40452468260958</v>
      </c>
      <c r="BZ24" s="251">
        <v>675.0087292548867</v>
      </c>
      <c r="CA24" s="251">
        <v>955.06123607082338</v>
      </c>
      <c r="CB24" s="251">
        <v>1483.6100516655042</v>
      </c>
      <c r="CC24" s="251">
        <v>1629.2590708177459</v>
      </c>
      <c r="CD24" s="251">
        <v>1577.2754868576744</v>
      </c>
      <c r="CE24" s="251">
        <v>1635.5347866508164</v>
      </c>
      <c r="CF24" s="251">
        <v>1721.4920195116879</v>
      </c>
      <c r="CG24" s="251">
        <v>1800.9628589814424</v>
      </c>
      <c r="CH24" s="252">
        <v>1877.3649250554486</v>
      </c>
      <c r="CI24" s="265"/>
    </row>
    <row r="25" spans="1:87" ht="22" customHeight="1" x14ac:dyDescent="0.35">
      <c r="A25" s="326"/>
      <c r="B25" s="327" t="s">
        <v>600</v>
      </c>
      <c r="AH25" s="323">
        <f>SUM(AH26+AH27+AH30+AH36+AH37+AH45)</f>
        <v>2258.4971727273328</v>
      </c>
      <c r="AI25" s="323">
        <f t="shared" ref="AI25:CG25" si="7">SUM(AI26+AI27+AI30+AI36+AI37+AI45)</f>
        <v>2506.4141479562736</v>
      </c>
      <c r="AJ25" s="323">
        <f t="shared" si="7"/>
        <v>2875.615417878922</v>
      </c>
      <c r="AK25" s="323">
        <f t="shared" si="7"/>
        <v>3371.7869227652932</v>
      </c>
      <c r="AL25" s="323">
        <f t="shared" si="7"/>
        <v>3757.2236238654027</v>
      </c>
      <c r="AM25" s="323">
        <f t="shared" si="7"/>
        <v>4039.7050724768769</v>
      </c>
      <c r="AN25" s="323">
        <f t="shared" si="7"/>
        <v>4595.8001907534635</v>
      </c>
      <c r="AO25" s="323">
        <f t="shared" si="7"/>
        <v>5139.3588383303422</v>
      </c>
      <c r="AP25" s="323">
        <f t="shared" si="7"/>
        <v>5821.8038679940928</v>
      </c>
      <c r="AQ25" s="323">
        <f t="shared" si="7"/>
        <v>6486.3850479196262</v>
      </c>
      <c r="AR25" s="323">
        <f t="shared" si="7"/>
        <v>7224.9610000000002</v>
      </c>
      <c r="AS25" s="323">
        <f t="shared" si="7"/>
        <v>8235.4239999999991</v>
      </c>
      <c r="AT25" s="323">
        <f t="shared" si="7"/>
        <v>9631.2020000000011</v>
      </c>
      <c r="AU25" s="323">
        <f t="shared" si="7"/>
        <v>12011.360994134489</v>
      </c>
      <c r="AV25" s="323">
        <f t="shared" si="7"/>
        <v>14443.462</v>
      </c>
      <c r="AW25" s="323">
        <f t="shared" si="7"/>
        <v>17153.341999999997</v>
      </c>
      <c r="AX25" s="323">
        <f t="shared" si="7"/>
        <v>19141.810058677514</v>
      </c>
      <c r="AY25" s="323">
        <f t="shared" si="7"/>
        <v>20737.395162978515</v>
      </c>
      <c r="AZ25" s="323">
        <f t="shared" si="7"/>
        <v>22082.032319288726</v>
      </c>
      <c r="BA25" s="323">
        <f t="shared" si="7"/>
        <v>22845.809494948775</v>
      </c>
      <c r="BB25" s="323">
        <f t="shared" si="7"/>
        <v>23596.777074595495</v>
      </c>
      <c r="BC25" s="323">
        <f t="shared" si="7"/>
        <v>24071.81043714553</v>
      </c>
      <c r="BD25" s="323">
        <f t="shared" si="7"/>
        <v>25373.061998783323</v>
      </c>
      <c r="BE25" s="323">
        <f t="shared" si="7"/>
        <v>26852.979415936563</v>
      </c>
      <c r="BF25" s="323">
        <f t="shared" si="7"/>
        <v>27962.349545578556</v>
      </c>
      <c r="BG25" s="323">
        <f t="shared" si="7"/>
        <v>28905.047455335218</v>
      </c>
      <c r="BH25" s="323">
        <f t="shared" si="7"/>
        <v>29490.83792745899</v>
      </c>
      <c r="BI25" s="323">
        <f t="shared" si="7"/>
        <v>30355.049273537676</v>
      </c>
      <c r="BJ25" s="323">
        <f t="shared" si="7"/>
        <v>31397.853549579118</v>
      </c>
      <c r="BK25" s="323">
        <f t="shared" si="7"/>
        <v>33305.936076328624</v>
      </c>
      <c r="BL25" s="323">
        <f t="shared" si="7"/>
        <v>35274.162840396391</v>
      </c>
      <c r="BM25" s="323">
        <f t="shared" si="7"/>
        <v>38198.40372931341</v>
      </c>
      <c r="BN25" s="323">
        <f t="shared" si="7"/>
        <v>39411.871948856002</v>
      </c>
      <c r="BO25" s="323">
        <f t="shared" si="7"/>
        <v>40977.25794112483</v>
      </c>
      <c r="BP25" s="323">
        <f t="shared" si="7"/>
        <v>42723.472135126234</v>
      </c>
      <c r="BQ25" s="323">
        <f>SUM(BQ26+BQ27+BQ30+BQ36+BQ37+BQ45)</f>
        <v>45328.431880244323</v>
      </c>
      <c r="BR25" s="323">
        <f t="shared" si="7"/>
        <v>48531.961284640573</v>
      </c>
      <c r="BS25" s="323">
        <f t="shared" si="7"/>
        <v>50974.043874106537</v>
      </c>
      <c r="BT25" s="323">
        <f t="shared" si="7"/>
        <v>51975.817810395725</v>
      </c>
      <c r="BU25" s="323">
        <f t="shared" si="7"/>
        <v>54126.642475622881</v>
      </c>
      <c r="BV25" s="323">
        <f t="shared" si="7"/>
        <v>55589.027441571809</v>
      </c>
      <c r="BW25" s="323">
        <f t="shared" si="7"/>
        <v>58105.341041636988</v>
      </c>
      <c r="BX25" s="323">
        <f t="shared" si="7"/>
        <v>59777.265282568238</v>
      </c>
      <c r="BY25" s="323">
        <f t="shared" si="7"/>
        <v>63802.826265523123</v>
      </c>
      <c r="BZ25" s="323">
        <f t="shared" si="7"/>
        <v>69996.593492751621</v>
      </c>
      <c r="CA25" s="323">
        <f t="shared" si="7"/>
        <v>82332.13214595028</v>
      </c>
      <c r="CB25" s="323">
        <f t="shared" si="7"/>
        <v>93705.987329928015</v>
      </c>
      <c r="CC25" s="323">
        <f t="shared" si="7"/>
        <v>100876.81020551953</v>
      </c>
      <c r="CD25" s="323">
        <f t="shared" si="7"/>
        <v>108819.58941591396</v>
      </c>
      <c r="CE25" s="323">
        <f t="shared" si="7"/>
        <v>114922.54291258469</v>
      </c>
      <c r="CF25" s="323">
        <f t="shared" si="7"/>
        <v>120091.0078026608</v>
      </c>
      <c r="CG25" s="323">
        <f t="shared" si="7"/>
        <v>126076.04904696564</v>
      </c>
      <c r="CH25" s="328">
        <f>SUM(CH26+CH27+CH30+CH36+CH37+CH45)</f>
        <v>132316.74401157748</v>
      </c>
      <c r="CI25" s="265"/>
    </row>
    <row r="26" spans="1:87" ht="26.5" customHeight="1" x14ac:dyDescent="0.35">
      <c r="A26" s="326"/>
      <c r="B26" s="254" t="s">
        <v>601</v>
      </c>
      <c r="AH26" s="251">
        <f>AH19</f>
        <v>1954</v>
      </c>
      <c r="AI26" s="251">
        <f t="shared" ref="AI26:CH26" si="8">AI19</f>
        <v>2165</v>
      </c>
      <c r="AJ26" s="251">
        <f t="shared" si="8"/>
        <v>2474</v>
      </c>
      <c r="AK26" s="251">
        <f t="shared" si="8"/>
        <v>2887</v>
      </c>
      <c r="AL26" s="251">
        <f t="shared" si="8"/>
        <v>3207</v>
      </c>
      <c r="AM26" s="251">
        <f t="shared" si="8"/>
        <v>3433</v>
      </c>
      <c r="AN26" s="251">
        <f t="shared" si="8"/>
        <v>3953</v>
      </c>
      <c r="AO26" s="251">
        <f t="shared" si="8"/>
        <v>4444</v>
      </c>
      <c r="AP26" s="251">
        <f t="shared" si="8"/>
        <v>5073.8379999999997</v>
      </c>
      <c r="AQ26" s="251">
        <f t="shared" si="8"/>
        <v>5720.9060000000009</v>
      </c>
      <c r="AR26" s="251">
        <f t="shared" si="8"/>
        <v>6491.7669999999998</v>
      </c>
      <c r="AS26" s="251">
        <f t="shared" si="8"/>
        <v>7399.98</v>
      </c>
      <c r="AT26" s="251">
        <f t="shared" si="8"/>
        <v>8631.3280000000013</v>
      </c>
      <c r="AU26" s="251">
        <f t="shared" si="8"/>
        <v>10806.885</v>
      </c>
      <c r="AV26" s="251">
        <f t="shared" si="8"/>
        <v>13052.993</v>
      </c>
      <c r="AW26" s="251">
        <f t="shared" si="8"/>
        <v>15503.524999999998</v>
      </c>
      <c r="AX26" s="251">
        <f t="shared" si="8"/>
        <v>17194.085999999999</v>
      </c>
      <c r="AY26" s="251">
        <f t="shared" si="8"/>
        <v>18561.651999999998</v>
      </c>
      <c r="AZ26" s="251">
        <f t="shared" si="8"/>
        <v>19701.518</v>
      </c>
      <c r="BA26" s="251">
        <f t="shared" si="8"/>
        <v>20310.662</v>
      </c>
      <c r="BB26" s="251">
        <f t="shared" si="8"/>
        <v>20861.291999999998</v>
      </c>
      <c r="BC26" s="251">
        <f t="shared" si="8"/>
        <v>21164.603999999999</v>
      </c>
      <c r="BD26" s="251">
        <f t="shared" si="8"/>
        <v>22299.012602417974</v>
      </c>
      <c r="BE26" s="251">
        <f t="shared" si="8"/>
        <v>23528.41879431736</v>
      </c>
      <c r="BF26" s="251">
        <f t="shared" si="8"/>
        <v>24160.670779261804</v>
      </c>
      <c r="BG26" s="251">
        <f t="shared" si="8"/>
        <v>25135.548791931447</v>
      </c>
      <c r="BH26" s="251">
        <f t="shared" si="8"/>
        <v>25474.129834333125</v>
      </c>
      <c r="BI26" s="251">
        <f t="shared" si="8"/>
        <v>26070.219315269431</v>
      </c>
      <c r="BJ26" s="251">
        <f t="shared" si="8"/>
        <v>26820.522987177319</v>
      </c>
      <c r="BK26" s="251">
        <f t="shared" si="8"/>
        <v>28487.26264415482</v>
      </c>
      <c r="BL26" s="251">
        <f t="shared" si="8"/>
        <v>29529.167546324603</v>
      </c>
      <c r="BM26" s="251">
        <f t="shared" si="8"/>
        <v>31631.240427613491</v>
      </c>
      <c r="BN26" s="251">
        <f t="shared" si="8"/>
        <v>32375.751086484066</v>
      </c>
      <c r="BO26" s="251">
        <f t="shared" si="8"/>
        <v>33481.178317253027</v>
      </c>
      <c r="BP26" s="251">
        <f t="shared" si="8"/>
        <v>34772.992345077218</v>
      </c>
      <c r="BQ26" s="251">
        <f t="shared" si="8"/>
        <v>35404.106749297178</v>
      </c>
      <c r="BR26" s="251">
        <f t="shared" si="8"/>
        <v>37965.043648484439</v>
      </c>
      <c r="BS26" s="251">
        <f t="shared" si="8"/>
        <v>39948.56976973245</v>
      </c>
      <c r="BT26" s="251">
        <f t="shared" si="8"/>
        <v>40867.810226218302</v>
      </c>
      <c r="BU26" s="251">
        <f t="shared" si="8"/>
        <v>43053.662957741282</v>
      </c>
      <c r="BV26" s="251">
        <f t="shared" si="8"/>
        <v>44547.722109381313</v>
      </c>
      <c r="BW26" s="251">
        <f t="shared" si="8"/>
        <v>46598.429141687659</v>
      </c>
      <c r="BX26" s="251">
        <f t="shared" si="8"/>
        <v>47923.895181027787</v>
      </c>
      <c r="BY26" s="251">
        <f t="shared" si="8"/>
        <v>50895.034104467923</v>
      </c>
      <c r="BZ26" s="251">
        <f t="shared" si="8"/>
        <v>55130.750903036525</v>
      </c>
      <c r="CA26" s="251">
        <f t="shared" si="8"/>
        <v>65606.530790524484</v>
      </c>
      <c r="CB26" s="251">
        <f t="shared" si="8"/>
        <v>76864.915974736345</v>
      </c>
      <c r="CC26" s="251">
        <f t="shared" si="8"/>
        <v>82945.807405829823</v>
      </c>
      <c r="CD26" s="251">
        <f t="shared" si="8"/>
        <v>89549.676824907787</v>
      </c>
      <c r="CE26" s="251">
        <f t="shared" si="8"/>
        <v>94593.643014793241</v>
      </c>
      <c r="CF26" s="251">
        <f t="shared" si="8"/>
        <v>98892.462967154832</v>
      </c>
      <c r="CG26" s="251">
        <f t="shared" si="8"/>
        <v>103887.28938923821</v>
      </c>
      <c r="CH26" s="252">
        <f t="shared" si="8"/>
        <v>109314.76208170826</v>
      </c>
      <c r="CI26" s="265"/>
    </row>
    <row r="27" spans="1:87" ht="26.5" customHeight="1" x14ac:dyDescent="0.35">
      <c r="A27" s="326"/>
      <c r="B27" s="254" t="s">
        <v>602</v>
      </c>
      <c r="AH27" s="251">
        <f t="shared" ref="AH27:CE27" si="9">SUM(AH28:AH29)</f>
        <v>0</v>
      </c>
      <c r="AI27" s="251">
        <f t="shared" si="9"/>
        <v>0</v>
      </c>
      <c r="AJ27" s="251">
        <f t="shared" si="9"/>
        <v>0</v>
      </c>
      <c r="AK27" s="251">
        <f t="shared" si="9"/>
        <v>0</v>
      </c>
      <c r="AL27" s="251">
        <f t="shared" si="9"/>
        <v>0</v>
      </c>
      <c r="AM27" s="251">
        <f t="shared" si="9"/>
        <v>0</v>
      </c>
      <c r="AN27" s="251">
        <f t="shared" si="9"/>
        <v>0</v>
      </c>
      <c r="AO27" s="251">
        <f t="shared" si="9"/>
        <v>0</v>
      </c>
      <c r="AP27" s="251">
        <f t="shared" si="9"/>
        <v>0</v>
      </c>
      <c r="AQ27" s="251">
        <f t="shared" si="9"/>
        <v>0</v>
      </c>
      <c r="AR27" s="251">
        <f t="shared" si="9"/>
        <v>0</v>
      </c>
      <c r="AS27" s="251">
        <f t="shared" si="9"/>
        <v>0</v>
      </c>
      <c r="AT27" s="251">
        <f t="shared" si="9"/>
        <v>0</v>
      </c>
      <c r="AU27" s="251">
        <f t="shared" si="9"/>
        <v>0</v>
      </c>
      <c r="AV27" s="251">
        <f t="shared" si="9"/>
        <v>0</v>
      </c>
      <c r="AW27" s="251">
        <f t="shared" si="9"/>
        <v>0</v>
      </c>
      <c r="AX27" s="251">
        <f t="shared" si="9"/>
        <v>0</v>
      </c>
      <c r="AY27" s="251">
        <f t="shared" si="9"/>
        <v>0</v>
      </c>
      <c r="AZ27" s="251">
        <f t="shared" si="9"/>
        <v>0</v>
      </c>
      <c r="BA27" s="251">
        <f t="shared" si="9"/>
        <v>0</v>
      </c>
      <c r="BB27" s="251">
        <f t="shared" si="9"/>
        <v>0</v>
      </c>
      <c r="BC27" s="251">
        <f t="shared" si="9"/>
        <v>0</v>
      </c>
      <c r="BD27" s="251">
        <f t="shared" si="9"/>
        <v>0</v>
      </c>
      <c r="BE27" s="251">
        <f t="shared" si="9"/>
        <v>0</v>
      </c>
      <c r="BF27" s="251">
        <f t="shared" si="9"/>
        <v>0</v>
      </c>
      <c r="BG27" s="251">
        <f t="shared" si="9"/>
        <v>0</v>
      </c>
      <c r="BH27" s="251">
        <f t="shared" si="9"/>
        <v>0</v>
      </c>
      <c r="BI27" s="251">
        <f t="shared" si="9"/>
        <v>0</v>
      </c>
      <c r="BJ27" s="251">
        <f t="shared" si="9"/>
        <v>0</v>
      </c>
      <c r="BK27" s="251">
        <f t="shared" si="9"/>
        <v>0</v>
      </c>
      <c r="BL27" s="251">
        <f t="shared" si="9"/>
        <v>0</v>
      </c>
      <c r="BM27" s="251">
        <f t="shared" si="9"/>
        <v>93.921000000000006</v>
      </c>
      <c r="BN27" s="251">
        <f t="shared" si="9"/>
        <v>102.098</v>
      </c>
      <c r="BO27" s="251">
        <f t="shared" si="9"/>
        <v>89.876000000000005</v>
      </c>
      <c r="BP27" s="251">
        <f t="shared" si="9"/>
        <v>92.341999999999999</v>
      </c>
      <c r="BQ27" s="251">
        <f t="shared" si="9"/>
        <v>109.24816174999999</v>
      </c>
      <c r="BR27" s="251">
        <f t="shared" si="9"/>
        <v>99.667064699999997</v>
      </c>
      <c r="BS27" s="251">
        <f t="shared" si="9"/>
        <v>100.15373529999999</v>
      </c>
      <c r="BT27" s="251">
        <f t="shared" si="9"/>
        <v>107.07840105000002</v>
      </c>
      <c r="BU27" s="251">
        <f t="shared" si="9"/>
        <v>114.36212218999999</v>
      </c>
      <c r="BV27" s="251">
        <f t="shared" si="9"/>
        <v>132.17028671</v>
      </c>
      <c r="BW27" s="251">
        <f t="shared" si="9"/>
        <v>155.54165966000002</v>
      </c>
      <c r="BX27" s="251">
        <f t="shared" si="9"/>
        <v>114.67968019</v>
      </c>
      <c r="BY27" s="251">
        <f t="shared" si="9"/>
        <v>158.88883869999998</v>
      </c>
      <c r="BZ27" s="251">
        <f t="shared" si="9"/>
        <v>193.58689783000003</v>
      </c>
      <c r="CA27" s="251">
        <f t="shared" si="9"/>
        <v>269.35526475254511</v>
      </c>
      <c r="CB27" s="251">
        <f t="shared" si="9"/>
        <v>327.70189997461006</v>
      </c>
      <c r="CC27" s="251">
        <f t="shared" si="9"/>
        <v>359.82266282561551</v>
      </c>
      <c r="CD27" s="251">
        <f t="shared" si="9"/>
        <v>439.15203819214793</v>
      </c>
      <c r="CE27" s="251">
        <f t="shared" si="9"/>
        <v>512.02739575220687</v>
      </c>
      <c r="CF27" s="251">
        <f>SUM(CF28:CF29)</f>
        <v>553.42648179156924</v>
      </c>
      <c r="CG27" s="251">
        <f>SUM(CG28:CG29)</f>
        <v>592.85841741893</v>
      </c>
      <c r="CH27" s="252">
        <f>SUM(CH28:CH29)</f>
        <v>632.98520900323467</v>
      </c>
      <c r="CI27" s="265"/>
    </row>
    <row r="28" spans="1:87" x14ac:dyDescent="0.35">
      <c r="A28" s="326"/>
      <c r="B28" s="293" t="s">
        <v>373</v>
      </c>
      <c r="AH28" s="251">
        <v>0</v>
      </c>
      <c r="AI28" s="251">
        <v>0</v>
      </c>
      <c r="AJ28" s="251">
        <v>0</v>
      </c>
      <c r="AK28" s="251">
        <v>0</v>
      </c>
      <c r="AL28" s="251">
        <v>0</v>
      </c>
      <c r="AM28" s="251">
        <v>0</v>
      </c>
      <c r="AN28" s="251">
        <v>0</v>
      </c>
      <c r="AO28" s="251">
        <v>0</v>
      </c>
      <c r="AP28" s="251">
        <v>0</v>
      </c>
      <c r="AQ28" s="251">
        <v>0</v>
      </c>
      <c r="AR28" s="251">
        <v>0</v>
      </c>
      <c r="AS28" s="251">
        <v>0</v>
      </c>
      <c r="AT28" s="251">
        <v>0</v>
      </c>
      <c r="AU28" s="251">
        <v>0</v>
      </c>
      <c r="AV28" s="251">
        <v>0</v>
      </c>
      <c r="AW28" s="251">
        <v>0</v>
      </c>
      <c r="AX28" s="251">
        <v>0</v>
      </c>
      <c r="AY28" s="251">
        <v>0</v>
      </c>
      <c r="AZ28" s="251">
        <v>0</v>
      </c>
      <c r="BA28" s="251">
        <v>0</v>
      </c>
      <c r="BB28" s="251">
        <v>0</v>
      </c>
      <c r="BC28" s="251">
        <v>0</v>
      </c>
      <c r="BD28" s="251">
        <v>0</v>
      </c>
      <c r="BE28" s="251">
        <v>0</v>
      </c>
      <c r="BF28" s="251">
        <v>0</v>
      </c>
      <c r="BG28" s="251">
        <v>0</v>
      </c>
      <c r="BH28" s="251">
        <v>0</v>
      </c>
      <c r="BI28" s="251">
        <v>0</v>
      </c>
      <c r="BJ28" s="251">
        <v>0</v>
      </c>
      <c r="BK28" s="251">
        <v>0</v>
      </c>
      <c r="BL28" s="251">
        <v>0</v>
      </c>
      <c r="BM28" s="251">
        <v>93.921000000000006</v>
      </c>
      <c r="BN28" s="251">
        <v>102.098</v>
      </c>
      <c r="BO28" s="251">
        <v>89.876000000000005</v>
      </c>
      <c r="BP28" s="251">
        <v>92.341999999999999</v>
      </c>
      <c r="BQ28" s="251">
        <v>104.479</v>
      </c>
      <c r="BR28" s="251">
        <v>93.626999999999995</v>
      </c>
      <c r="BS28" s="251">
        <v>93.218000000000004</v>
      </c>
      <c r="BT28" s="251">
        <v>99.73</v>
      </c>
      <c r="BU28" s="251">
        <v>106.14100000000001</v>
      </c>
      <c r="BV28" s="251">
        <v>123.02200000000001</v>
      </c>
      <c r="BW28" s="251">
        <v>145.50171044000001</v>
      </c>
      <c r="BX28" s="251">
        <v>104</v>
      </c>
      <c r="BY28" s="251">
        <v>146</v>
      </c>
      <c r="BZ28" s="251">
        <v>177</v>
      </c>
      <c r="CA28" s="251">
        <v>249</v>
      </c>
      <c r="CB28" s="251">
        <v>306.31884918000003</v>
      </c>
      <c r="CC28" s="251">
        <v>337.15684450660348</v>
      </c>
      <c r="CD28" s="251">
        <v>413.52394399752791</v>
      </c>
      <c r="CE28" s="251">
        <v>483.79455793029916</v>
      </c>
      <c r="CF28" s="251">
        <v>522.73608359754462</v>
      </c>
      <c r="CG28" s="251">
        <v>559.51043115076004</v>
      </c>
      <c r="CH28" s="252">
        <v>596.91869316462032</v>
      </c>
      <c r="CI28" s="265"/>
    </row>
    <row r="29" spans="1:87" x14ac:dyDescent="0.35">
      <c r="A29" s="326"/>
      <c r="B29" s="293" t="s">
        <v>375</v>
      </c>
      <c r="AH29" s="251">
        <v>0</v>
      </c>
      <c r="AI29" s="251">
        <v>0</v>
      </c>
      <c r="AJ29" s="251">
        <v>0</v>
      </c>
      <c r="AK29" s="251">
        <v>0</v>
      </c>
      <c r="AL29" s="251">
        <v>0</v>
      </c>
      <c r="AM29" s="251">
        <v>0</v>
      </c>
      <c r="AN29" s="251">
        <v>0</v>
      </c>
      <c r="AO29" s="251">
        <v>0</v>
      </c>
      <c r="AP29" s="251">
        <v>0</v>
      </c>
      <c r="AQ29" s="251">
        <v>0</v>
      </c>
      <c r="AR29" s="251">
        <v>0</v>
      </c>
      <c r="AS29" s="251">
        <v>0</v>
      </c>
      <c r="AT29" s="251">
        <v>0</v>
      </c>
      <c r="AU29" s="251">
        <v>0</v>
      </c>
      <c r="AV29" s="251">
        <v>0</v>
      </c>
      <c r="AW29" s="251">
        <v>0</v>
      </c>
      <c r="AX29" s="251">
        <v>0</v>
      </c>
      <c r="AY29" s="251">
        <v>0</v>
      </c>
      <c r="AZ29" s="251">
        <v>0</v>
      </c>
      <c r="BA29" s="251">
        <v>0</v>
      </c>
      <c r="BB29" s="251">
        <v>0</v>
      </c>
      <c r="BC29" s="251">
        <v>0</v>
      </c>
      <c r="BD29" s="251">
        <v>0</v>
      </c>
      <c r="BE29" s="251">
        <v>0</v>
      </c>
      <c r="BF29" s="251">
        <v>0</v>
      </c>
      <c r="BG29" s="251">
        <v>0</v>
      </c>
      <c r="BH29" s="251">
        <v>0</v>
      </c>
      <c r="BI29" s="251">
        <v>0</v>
      </c>
      <c r="BJ29" s="251">
        <v>0</v>
      </c>
      <c r="BK29" s="251">
        <v>0</v>
      </c>
      <c r="BL29" s="251">
        <v>0</v>
      </c>
      <c r="BM29" s="251">
        <v>0</v>
      </c>
      <c r="BN29" s="251">
        <v>0</v>
      </c>
      <c r="BO29" s="251">
        <v>0</v>
      </c>
      <c r="BP29" s="251">
        <v>0</v>
      </c>
      <c r="BQ29" s="251">
        <v>4.7691617500000003</v>
      </c>
      <c r="BR29" s="251">
        <v>6.040064700000003</v>
      </c>
      <c r="BS29" s="251">
        <v>6.9357352999999913</v>
      </c>
      <c r="BT29" s="251">
        <v>7.3484010500000174</v>
      </c>
      <c r="BU29" s="251">
        <v>8.2211221899999884</v>
      </c>
      <c r="BV29" s="251">
        <v>9.1482867099999936</v>
      </c>
      <c r="BW29" s="251">
        <v>10.039949220000002</v>
      </c>
      <c r="BX29" s="251">
        <v>10.679680190000001</v>
      </c>
      <c r="BY29" s="251">
        <v>12.88883869999999</v>
      </c>
      <c r="BZ29" s="251">
        <v>16.58689783000003</v>
      </c>
      <c r="CA29" s="251">
        <v>20.355264752545114</v>
      </c>
      <c r="CB29" s="251">
        <v>21.383050794610032</v>
      </c>
      <c r="CC29" s="251">
        <v>22.665818319012022</v>
      </c>
      <c r="CD29" s="251">
        <v>25.628094194619997</v>
      </c>
      <c r="CE29" s="251">
        <v>28.23283782190769</v>
      </c>
      <c r="CF29" s="251">
        <v>30.690398194024645</v>
      </c>
      <c r="CG29" s="251">
        <v>33.347986268169997</v>
      </c>
      <c r="CH29" s="252">
        <v>36.0665158386144</v>
      </c>
      <c r="CI29" s="265"/>
    </row>
    <row r="30" spans="1:87" ht="26.5" customHeight="1" x14ac:dyDescent="0.35">
      <c r="A30" s="326"/>
      <c r="B30" s="254" t="s">
        <v>603</v>
      </c>
      <c r="AH30" s="251">
        <f>SUM(AH31:AH35)</f>
        <v>253</v>
      </c>
      <c r="AI30" s="251">
        <f t="shared" ref="AI30:CH30" si="10">SUM(AI31:AI35)</f>
        <v>285</v>
      </c>
      <c r="AJ30" s="251">
        <f t="shared" si="10"/>
        <v>329</v>
      </c>
      <c r="AK30" s="251">
        <f t="shared" si="10"/>
        <v>367</v>
      </c>
      <c r="AL30" s="251">
        <f t="shared" si="10"/>
        <v>399</v>
      </c>
      <c r="AM30" s="251">
        <f t="shared" si="10"/>
        <v>428</v>
      </c>
      <c r="AN30" s="251">
        <f t="shared" si="10"/>
        <v>441</v>
      </c>
      <c r="AO30" s="251">
        <f t="shared" si="10"/>
        <v>470</v>
      </c>
      <c r="AP30" s="251">
        <f t="shared" si="10"/>
        <v>505</v>
      </c>
      <c r="AQ30" s="251">
        <f t="shared" si="10"/>
        <v>514.10200000000009</v>
      </c>
      <c r="AR30" s="251">
        <f t="shared" si="10"/>
        <v>513.58300000000008</v>
      </c>
      <c r="AS30" s="251">
        <f t="shared" si="10"/>
        <v>533.13800000000003</v>
      </c>
      <c r="AT30" s="251">
        <f t="shared" si="10"/>
        <v>584.37099999999998</v>
      </c>
      <c r="AU30" s="251">
        <f t="shared" si="10"/>
        <v>654.65499413448993</v>
      </c>
      <c r="AV30" s="251">
        <f t="shared" si="10"/>
        <v>667.50399999999991</v>
      </c>
      <c r="AW30" s="251">
        <f t="shared" si="10"/>
        <v>686.28399999999988</v>
      </c>
      <c r="AX30" s="251">
        <f t="shared" si="10"/>
        <v>710.02199999999993</v>
      </c>
      <c r="AY30" s="251">
        <f t="shared" si="10"/>
        <v>734.97559504132221</v>
      </c>
      <c r="AZ30" s="251">
        <f t="shared" si="10"/>
        <v>748.39700000000005</v>
      </c>
      <c r="BA30" s="251">
        <f t="shared" si="10"/>
        <v>751.94600000000003</v>
      </c>
      <c r="BB30" s="251">
        <f t="shared" si="10"/>
        <v>769.20972503840244</v>
      </c>
      <c r="BC30" s="251">
        <f t="shared" si="10"/>
        <v>763.73799999999994</v>
      </c>
      <c r="BD30" s="251">
        <f t="shared" si="10"/>
        <v>770.87267336961202</v>
      </c>
      <c r="BE30" s="251">
        <f t="shared" si="10"/>
        <v>792.85709700000007</v>
      </c>
      <c r="BF30" s="251">
        <f t="shared" si="10"/>
        <v>802.21727761258762</v>
      </c>
      <c r="BG30" s="251">
        <f t="shared" si="10"/>
        <v>802.82745841250244</v>
      </c>
      <c r="BH30" s="251">
        <f t="shared" si="10"/>
        <v>815.19508900000005</v>
      </c>
      <c r="BI30" s="251">
        <f t="shared" si="10"/>
        <v>812.2834377490002</v>
      </c>
      <c r="BJ30" s="251">
        <f t="shared" si="10"/>
        <v>816.40638853999985</v>
      </c>
      <c r="BK30" s="251">
        <f t="shared" si="10"/>
        <v>822.24543098380013</v>
      </c>
      <c r="BL30" s="251">
        <f t="shared" si="10"/>
        <v>853.28739183000016</v>
      </c>
      <c r="BM30" s="251">
        <f t="shared" si="10"/>
        <v>886.07535800000016</v>
      </c>
      <c r="BN30" s="251">
        <f t="shared" si="10"/>
        <v>935.91351682000004</v>
      </c>
      <c r="BO30" s="251">
        <f t="shared" si="10"/>
        <v>934.84436764999998</v>
      </c>
      <c r="BP30" s="251">
        <f t="shared" si="10"/>
        <v>956.67538677023606</v>
      </c>
      <c r="BQ30" s="251">
        <f t="shared" si="10"/>
        <v>955.36992824000004</v>
      </c>
      <c r="BR30" s="251">
        <f t="shared" si="10"/>
        <v>990.27274720504909</v>
      </c>
      <c r="BS30" s="251">
        <f t="shared" si="10"/>
        <v>981.8956384411166</v>
      </c>
      <c r="BT30" s="251">
        <f t="shared" si="10"/>
        <v>944.54616344999977</v>
      </c>
      <c r="BU30" s="251">
        <f t="shared" si="10"/>
        <v>930.13222866000035</v>
      </c>
      <c r="BV30" s="251">
        <f t="shared" si="10"/>
        <v>923.82389724765915</v>
      </c>
      <c r="BW30" s="251">
        <f t="shared" si="10"/>
        <v>917.79357009395017</v>
      </c>
      <c r="BX30" s="251">
        <f t="shared" si="10"/>
        <v>799.38588588999994</v>
      </c>
      <c r="BY30" s="251">
        <f t="shared" si="10"/>
        <v>783.30235273000051</v>
      </c>
      <c r="BZ30" s="251">
        <f t="shared" si="10"/>
        <v>773.27378092999936</v>
      </c>
      <c r="CA30" s="251">
        <f t="shared" si="10"/>
        <v>807.3960622899998</v>
      </c>
      <c r="CB30" s="251">
        <f t="shared" si="10"/>
        <v>837.89344896000023</v>
      </c>
      <c r="CC30" s="251">
        <f t="shared" si="10"/>
        <v>819.88023314528039</v>
      </c>
      <c r="CD30" s="251">
        <f t="shared" si="10"/>
        <v>813.5842837038374</v>
      </c>
      <c r="CE30" s="251">
        <f t="shared" si="10"/>
        <v>799.17755921541186</v>
      </c>
      <c r="CF30" s="251">
        <f t="shared" si="10"/>
        <v>775.86612797613941</v>
      </c>
      <c r="CG30" s="251">
        <f t="shared" si="10"/>
        <v>753.68265589961118</v>
      </c>
      <c r="CH30" s="252">
        <f t="shared" si="10"/>
        <v>730.14100623442687</v>
      </c>
      <c r="CI30" s="265"/>
    </row>
    <row r="31" spans="1:87" x14ac:dyDescent="0.35">
      <c r="A31" s="326"/>
      <c r="B31" s="293" t="s">
        <v>604</v>
      </c>
      <c r="AH31" s="251">
        <v>32</v>
      </c>
      <c r="AI31" s="251">
        <v>36</v>
      </c>
      <c r="AJ31" s="251">
        <v>42</v>
      </c>
      <c r="AK31" s="251">
        <v>47</v>
      </c>
      <c r="AL31" s="251">
        <v>51</v>
      </c>
      <c r="AM31" s="251">
        <v>54</v>
      </c>
      <c r="AN31" s="251">
        <v>55</v>
      </c>
      <c r="AO31" s="251">
        <v>58</v>
      </c>
      <c r="AP31" s="251">
        <v>61</v>
      </c>
      <c r="AQ31" s="251">
        <v>56.491999999999997</v>
      </c>
      <c r="AR31" s="251">
        <v>58.61</v>
      </c>
      <c r="AS31" s="251">
        <v>59.338999999999999</v>
      </c>
      <c r="AT31" s="251">
        <v>60.216000000000001</v>
      </c>
      <c r="AU31" s="251">
        <v>64.003</v>
      </c>
      <c r="AV31" s="251">
        <v>62.688000000000002</v>
      </c>
      <c r="AW31" s="251">
        <v>66.622</v>
      </c>
      <c r="AX31" s="251">
        <v>58.168999999999997</v>
      </c>
      <c r="AY31" s="251">
        <v>57.765999999999998</v>
      </c>
      <c r="AZ31" s="251">
        <v>55.347000000000001</v>
      </c>
      <c r="BA31" s="251">
        <v>54.619</v>
      </c>
      <c r="BB31" s="251">
        <v>49.393000000000001</v>
      </c>
      <c r="BC31" s="251">
        <v>51.527999999999999</v>
      </c>
      <c r="BD31" s="251">
        <v>49</v>
      </c>
      <c r="BE31" s="251">
        <v>49</v>
      </c>
      <c r="BF31" s="251">
        <v>48.056406750000008</v>
      </c>
      <c r="BG31" s="251">
        <v>45.566810758911991</v>
      </c>
      <c r="BH31" s="251">
        <v>43.427999999999997</v>
      </c>
      <c r="BI31" s="251">
        <v>40.825000000000003</v>
      </c>
      <c r="BJ31" s="251">
        <v>39.280999999999992</v>
      </c>
      <c r="BK31" s="251">
        <v>37.953660409999991</v>
      </c>
      <c r="BL31" s="251">
        <v>36.609209720000003</v>
      </c>
      <c r="BM31" s="251">
        <v>35.892877070000004</v>
      </c>
      <c r="BN31" s="251">
        <v>34.066781949999992</v>
      </c>
      <c r="BO31" s="251">
        <v>32.863790210000005</v>
      </c>
      <c r="BP31" s="251">
        <v>31.777945706246079</v>
      </c>
      <c r="BQ31" s="251">
        <v>30.124750710000001</v>
      </c>
      <c r="BR31" s="251">
        <v>28.755832375049046</v>
      </c>
      <c r="BS31" s="251">
        <v>27.025887466107484</v>
      </c>
      <c r="BT31" s="251">
        <v>25.498268546333197</v>
      </c>
      <c r="BU31" s="251">
        <v>23.831493541905587</v>
      </c>
      <c r="BV31" s="251">
        <v>22.347574829076994</v>
      </c>
      <c r="BW31" s="251">
        <v>21.015591864810837</v>
      </c>
      <c r="BX31" s="251">
        <v>16.781813026408695</v>
      </c>
      <c r="BY31" s="251">
        <v>15.575720927877015</v>
      </c>
      <c r="BZ31" s="251">
        <v>14.450967945720846</v>
      </c>
      <c r="CA31" s="251">
        <v>14.307758381676305</v>
      </c>
      <c r="CB31" s="251">
        <v>13.902680267271851</v>
      </c>
      <c r="CC31" s="251">
        <v>12.952164142530961</v>
      </c>
      <c r="CD31" s="251">
        <v>12.313892497402559</v>
      </c>
      <c r="CE31" s="251">
        <v>11.5726709751924</v>
      </c>
      <c r="CF31" s="251">
        <v>10.718872544120408</v>
      </c>
      <c r="CG31" s="251">
        <v>9.9526055841039156</v>
      </c>
      <c r="CH31" s="252">
        <v>9.2393381434208006</v>
      </c>
      <c r="CI31" s="265"/>
    </row>
    <row r="32" spans="1:87" x14ac:dyDescent="0.35">
      <c r="A32" s="326"/>
      <c r="B32" s="293" t="s">
        <v>605</v>
      </c>
      <c r="AH32" s="251">
        <v>216</v>
      </c>
      <c r="AI32" s="251">
        <v>244</v>
      </c>
      <c r="AJ32" s="251">
        <v>282</v>
      </c>
      <c r="AK32" s="251">
        <v>315</v>
      </c>
      <c r="AL32" s="251">
        <v>343</v>
      </c>
      <c r="AM32" s="251">
        <v>369</v>
      </c>
      <c r="AN32" s="251">
        <v>381</v>
      </c>
      <c r="AO32" s="251">
        <v>407</v>
      </c>
      <c r="AP32" s="251">
        <v>440</v>
      </c>
      <c r="AQ32" s="251">
        <v>453.38600000000002</v>
      </c>
      <c r="AR32" s="251">
        <v>451.27800000000002</v>
      </c>
      <c r="AS32" s="251">
        <v>469.52100000000002</v>
      </c>
      <c r="AT32" s="251">
        <v>520.06299999999999</v>
      </c>
      <c r="AU32" s="251">
        <v>586.55099413448988</v>
      </c>
      <c r="AV32" s="251">
        <v>600.92999999999995</v>
      </c>
      <c r="AW32" s="251">
        <v>616.15499999999997</v>
      </c>
      <c r="AX32" s="251">
        <v>645.43899999999996</v>
      </c>
      <c r="AY32" s="251">
        <v>669.97299999999996</v>
      </c>
      <c r="AZ32" s="251">
        <v>684.82</v>
      </c>
      <c r="BA32" s="251">
        <v>689.89800000000002</v>
      </c>
      <c r="BB32" s="251">
        <v>709.66099999999994</v>
      </c>
      <c r="BC32" s="251">
        <v>699.61199999999997</v>
      </c>
      <c r="BD32" s="251">
        <v>708</v>
      </c>
      <c r="BE32" s="251">
        <v>727.45800000000008</v>
      </c>
      <c r="BF32" s="251">
        <v>732.7211213525876</v>
      </c>
      <c r="BG32" s="251">
        <v>736.5558877814442</v>
      </c>
      <c r="BH32" s="251">
        <v>749.94100000000003</v>
      </c>
      <c r="BI32" s="251">
        <v>745.66237929900012</v>
      </c>
      <c r="BJ32" s="251">
        <v>750.09489891999988</v>
      </c>
      <c r="BK32" s="251">
        <v>755.76206665380005</v>
      </c>
      <c r="BL32" s="251">
        <v>778.67019714000014</v>
      </c>
      <c r="BM32" s="251">
        <v>807.08740407000005</v>
      </c>
      <c r="BN32" s="251">
        <v>853.62603838000007</v>
      </c>
      <c r="BO32" s="251">
        <v>854.15397472999996</v>
      </c>
      <c r="BP32" s="251">
        <v>873.08095759619198</v>
      </c>
      <c r="BQ32" s="251">
        <v>870.57572770000002</v>
      </c>
      <c r="BR32" s="251">
        <v>879.197</v>
      </c>
      <c r="BS32" s="251">
        <v>865.05799890795549</v>
      </c>
      <c r="BT32" s="251">
        <v>835.61493410366666</v>
      </c>
      <c r="BU32" s="251">
        <v>816.60546981378729</v>
      </c>
      <c r="BV32" s="251">
        <v>815.68788701622077</v>
      </c>
      <c r="BW32" s="251">
        <v>811.1113430204108</v>
      </c>
      <c r="BX32" s="251">
        <v>706.71987354359123</v>
      </c>
      <c r="BY32" s="251">
        <v>689.27149366212348</v>
      </c>
      <c r="BZ32" s="251">
        <v>680.94934829427859</v>
      </c>
      <c r="CA32" s="251">
        <v>721.43530459832346</v>
      </c>
      <c r="CB32" s="251">
        <v>738.14615308272835</v>
      </c>
      <c r="CC32" s="251">
        <v>722.17627587161883</v>
      </c>
      <c r="CD32" s="251">
        <v>718.72188764565419</v>
      </c>
      <c r="CE32" s="251">
        <v>705.83322954467394</v>
      </c>
      <c r="CF32" s="251">
        <v>684.41868965530477</v>
      </c>
      <c r="CG32" s="251">
        <v>664.07820523951955</v>
      </c>
      <c r="CH32" s="252">
        <v>642.4366771014968</v>
      </c>
      <c r="CI32" s="265"/>
    </row>
    <row r="33" spans="1:87" x14ac:dyDescent="0.35">
      <c r="A33" s="326"/>
      <c r="B33" s="293" t="s">
        <v>606</v>
      </c>
      <c r="AH33" s="251">
        <v>0</v>
      </c>
      <c r="AI33" s="251">
        <v>0</v>
      </c>
      <c r="AJ33" s="251">
        <v>0</v>
      </c>
      <c r="AK33" s="251">
        <v>0</v>
      </c>
      <c r="AL33" s="251">
        <v>0</v>
      </c>
      <c r="AM33" s="251">
        <v>0</v>
      </c>
      <c r="AN33" s="251">
        <v>0</v>
      </c>
      <c r="AO33" s="251">
        <v>0</v>
      </c>
      <c r="AP33" s="251">
        <v>0</v>
      </c>
      <c r="AQ33" s="251">
        <v>0</v>
      </c>
      <c r="AR33" s="251">
        <v>0</v>
      </c>
      <c r="AS33" s="251">
        <v>0</v>
      </c>
      <c r="AT33" s="251">
        <v>0</v>
      </c>
      <c r="AU33" s="251">
        <v>0</v>
      </c>
      <c r="AV33" s="251">
        <v>0</v>
      </c>
      <c r="AW33" s="251">
        <v>0</v>
      </c>
      <c r="AX33" s="251">
        <v>0</v>
      </c>
      <c r="AY33" s="251">
        <v>0</v>
      </c>
      <c r="AZ33" s="251">
        <v>0</v>
      </c>
      <c r="BA33" s="251">
        <v>0</v>
      </c>
      <c r="BB33" s="251">
        <v>0</v>
      </c>
      <c r="BC33" s="251">
        <v>0</v>
      </c>
      <c r="BD33" s="251">
        <v>0</v>
      </c>
      <c r="BE33" s="251">
        <v>0</v>
      </c>
      <c r="BF33" s="251">
        <v>0</v>
      </c>
      <c r="BG33" s="251">
        <v>0</v>
      </c>
      <c r="BH33" s="251">
        <v>0</v>
      </c>
      <c r="BI33" s="251">
        <v>0</v>
      </c>
      <c r="BJ33" s="251">
        <v>0</v>
      </c>
      <c r="BK33" s="251">
        <v>0</v>
      </c>
      <c r="BL33" s="251">
        <v>5.5109329999999996</v>
      </c>
      <c r="BM33" s="251">
        <v>7.0408049999999998</v>
      </c>
      <c r="BN33" s="251">
        <v>9.2482140000000008</v>
      </c>
      <c r="BO33" s="251">
        <v>9.5133209999999995</v>
      </c>
      <c r="BP33" s="251">
        <v>9.4075343484310903</v>
      </c>
      <c r="BQ33" s="251">
        <v>9.2168086836232543</v>
      </c>
      <c r="BR33" s="251">
        <v>37.532187830000005</v>
      </c>
      <c r="BS33" s="251">
        <v>43.794516459999997</v>
      </c>
      <c r="BT33" s="251">
        <v>41.280517799999998</v>
      </c>
      <c r="BU33" s="251">
        <v>48.629247100000001</v>
      </c>
      <c r="BV33" s="251">
        <v>41.032349681177138</v>
      </c>
      <c r="BW33" s="251">
        <v>43.885255000000001</v>
      </c>
      <c r="BX33" s="251">
        <v>41.886665799999996</v>
      </c>
      <c r="BY33" s="251">
        <v>41.936323200000004</v>
      </c>
      <c r="BZ33" s="251">
        <v>42.326642399999997</v>
      </c>
      <c r="CA33" s="251">
        <v>42.899118999999999</v>
      </c>
      <c r="CB33" s="251">
        <v>48.725510999999997</v>
      </c>
      <c r="CC33" s="251">
        <v>48.913545850943656</v>
      </c>
      <c r="CD33" s="251">
        <v>47.419073044097317</v>
      </c>
      <c r="CE33" s="251">
        <v>47.198234453057317</v>
      </c>
      <c r="CF33" s="251">
        <v>46.901839546169498</v>
      </c>
      <c r="CG33" s="251">
        <v>46.596055573185396</v>
      </c>
      <c r="CH33" s="252">
        <v>46.259009634806389</v>
      </c>
      <c r="CI33" s="265"/>
    </row>
    <row r="34" spans="1:87" x14ac:dyDescent="0.35">
      <c r="A34" s="326"/>
      <c r="B34" s="293" t="s">
        <v>607</v>
      </c>
      <c r="AH34" s="251">
        <v>5</v>
      </c>
      <c r="AI34" s="251">
        <v>5</v>
      </c>
      <c r="AJ34" s="251">
        <v>5</v>
      </c>
      <c r="AK34" s="251">
        <v>5</v>
      </c>
      <c r="AL34" s="251">
        <v>5</v>
      </c>
      <c r="AM34" s="251">
        <v>5</v>
      </c>
      <c r="AN34" s="251">
        <v>5</v>
      </c>
      <c r="AO34" s="251">
        <v>5</v>
      </c>
      <c r="AP34" s="251">
        <v>4</v>
      </c>
      <c r="AQ34" s="251">
        <v>4.2240000000000002</v>
      </c>
      <c r="AR34" s="251">
        <v>3.6949999999999998</v>
      </c>
      <c r="AS34" s="251">
        <v>4.2779999999999996</v>
      </c>
      <c r="AT34" s="251">
        <v>4.0919999999999996</v>
      </c>
      <c r="AU34" s="251">
        <v>4.101</v>
      </c>
      <c r="AV34" s="251">
        <v>3.8860000000000001</v>
      </c>
      <c r="AW34" s="251">
        <v>3.5070000000000001</v>
      </c>
      <c r="AX34" s="251">
        <v>2.9569999999999999</v>
      </c>
      <c r="AY34" s="251">
        <v>3.1080000000000001</v>
      </c>
      <c r="AZ34" s="251">
        <v>2.7719999999999998</v>
      </c>
      <c r="BA34" s="251">
        <v>2.4620000000000002</v>
      </c>
      <c r="BB34" s="251">
        <v>1.859</v>
      </c>
      <c r="BC34" s="251">
        <v>2.0350000000000001</v>
      </c>
      <c r="BD34" s="251">
        <v>2</v>
      </c>
      <c r="BE34" s="251">
        <v>2</v>
      </c>
      <c r="BF34" s="251">
        <v>1.73005451</v>
      </c>
      <c r="BG34" s="251">
        <v>1.3642590700000001</v>
      </c>
      <c r="BH34" s="251">
        <v>1.1830000000000001</v>
      </c>
      <c r="BI34" s="251">
        <v>1.1019624799999999</v>
      </c>
      <c r="BJ34" s="251">
        <v>1.0844996200000001</v>
      </c>
      <c r="BK34" s="251">
        <v>1.0897039199999998</v>
      </c>
      <c r="BL34" s="251">
        <v>0.94398397000000001</v>
      </c>
      <c r="BM34" s="251">
        <v>0.84670285999999995</v>
      </c>
      <c r="BN34" s="251">
        <v>0.75357149000000001</v>
      </c>
      <c r="BO34" s="251">
        <v>0.62038171000000009</v>
      </c>
      <c r="BP34" s="251">
        <v>0.38903970756204248</v>
      </c>
      <c r="BQ34" s="251">
        <v>-6.0504900000000004E-3</v>
      </c>
      <c r="BR34" s="251">
        <v>-2E-3</v>
      </c>
      <c r="BS34" s="251">
        <v>-3.6445392946300642E-2</v>
      </c>
      <c r="BT34" s="251">
        <v>0</v>
      </c>
      <c r="BU34" s="251">
        <v>-2.2412595692622359E-2</v>
      </c>
      <c r="BV34" s="251">
        <v>-3.6816445297728866E-2</v>
      </c>
      <c r="BW34" s="251">
        <v>3.1020872850033782E-4</v>
      </c>
      <c r="BX34" s="251">
        <v>-6.22888E-3</v>
      </c>
      <c r="BY34" s="251">
        <v>2.8360339999999998E-2</v>
      </c>
      <c r="BZ34" s="251">
        <v>-4.1647100000000012E-3</v>
      </c>
      <c r="CA34" s="251">
        <v>-8.5686900000000003E-3</v>
      </c>
      <c r="CB34" s="251">
        <v>2.75961E-3</v>
      </c>
      <c r="CC34" s="251">
        <v>0</v>
      </c>
      <c r="CD34" s="251">
        <v>0</v>
      </c>
      <c r="CE34" s="251">
        <v>0</v>
      </c>
      <c r="CF34" s="251">
        <v>0</v>
      </c>
      <c r="CG34" s="251">
        <v>0</v>
      </c>
      <c r="CH34" s="252">
        <v>0</v>
      </c>
      <c r="CI34" s="265"/>
    </row>
    <row r="35" spans="1:87" x14ac:dyDescent="0.35">
      <c r="A35" s="326"/>
      <c r="B35" s="293" t="s">
        <v>420</v>
      </c>
      <c r="AH35" s="251">
        <v>0</v>
      </c>
      <c r="AI35" s="251">
        <v>0</v>
      </c>
      <c r="AJ35" s="251">
        <v>0</v>
      </c>
      <c r="AK35" s="251">
        <v>0</v>
      </c>
      <c r="AL35" s="251">
        <v>0</v>
      </c>
      <c r="AM35" s="251">
        <v>0</v>
      </c>
      <c r="AN35" s="251">
        <v>0</v>
      </c>
      <c r="AO35" s="251">
        <v>0</v>
      </c>
      <c r="AP35" s="251">
        <v>0</v>
      </c>
      <c r="AQ35" s="251">
        <v>0</v>
      </c>
      <c r="AR35" s="251">
        <v>0</v>
      </c>
      <c r="AS35" s="251">
        <v>0</v>
      </c>
      <c r="AT35" s="251">
        <v>0</v>
      </c>
      <c r="AU35" s="251">
        <v>0</v>
      </c>
      <c r="AV35" s="251">
        <v>0</v>
      </c>
      <c r="AW35" s="251">
        <v>0</v>
      </c>
      <c r="AX35" s="251">
        <v>3.4569999999999999</v>
      </c>
      <c r="AY35" s="251">
        <v>4.1285950413223143</v>
      </c>
      <c r="AZ35" s="251">
        <v>5.4580000000000002</v>
      </c>
      <c r="BA35" s="251">
        <v>4.9669999999999996</v>
      </c>
      <c r="BB35" s="251">
        <v>8.2967250384024585</v>
      </c>
      <c r="BC35" s="251">
        <v>10.563000000000001</v>
      </c>
      <c r="BD35" s="251">
        <v>11.87267336961207</v>
      </c>
      <c r="BE35" s="251">
        <v>14.399096999999999</v>
      </c>
      <c r="BF35" s="251">
        <v>19.709695</v>
      </c>
      <c r="BG35" s="251">
        <v>19.340500802146213</v>
      </c>
      <c r="BH35" s="251">
        <v>20.643089</v>
      </c>
      <c r="BI35" s="251">
        <v>24.694095969999999</v>
      </c>
      <c r="BJ35" s="251">
        <v>25.945989999999998</v>
      </c>
      <c r="BK35" s="251">
        <v>27.44</v>
      </c>
      <c r="BL35" s="251">
        <v>31.553068</v>
      </c>
      <c r="BM35" s="251">
        <v>35.207568999999999</v>
      </c>
      <c r="BN35" s="251">
        <v>38.218910999999999</v>
      </c>
      <c r="BO35" s="251">
        <v>37.692900000000002</v>
      </c>
      <c r="BP35" s="251">
        <v>42.019909411804896</v>
      </c>
      <c r="BQ35" s="251">
        <v>45.458691636376749</v>
      </c>
      <c r="BR35" s="251">
        <v>44.789727000000006</v>
      </c>
      <c r="BS35" s="251">
        <v>46.053681000000005</v>
      </c>
      <c r="BT35" s="251">
        <v>42.152442999999998</v>
      </c>
      <c r="BU35" s="251">
        <v>41.088430800000005</v>
      </c>
      <c r="BV35" s="251">
        <v>44.79290216648203</v>
      </c>
      <c r="BW35" s="251">
        <v>41.78107</v>
      </c>
      <c r="BX35" s="251">
        <v>34.003762399999999</v>
      </c>
      <c r="BY35" s="251">
        <v>36.4904546</v>
      </c>
      <c r="BZ35" s="251">
        <v>35.550986999999999</v>
      </c>
      <c r="CA35" s="251">
        <v>28.762449</v>
      </c>
      <c r="CB35" s="251">
        <v>37.116345000000003</v>
      </c>
      <c r="CC35" s="251">
        <v>35.83824728018697</v>
      </c>
      <c r="CD35" s="251">
        <v>35.129430516683321</v>
      </c>
      <c r="CE35" s="251">
        <v>34.573424242488187</v>
      </c>
      <c r="CF35" s="251">
        <v>33.826726230544743</v>
      </c>
      <c r="CG35" s="251">
        <v>33.055789502802362</v>
      </c>
      <c r="CH35" s="252">
        <v>32.205981354702928</v>
      </c>
      <c r="CI35" s="265"/>
    </row>
    <row r="36" spans="1:87" ht="26.5" customHeight="1" x14ac:dyDescent="0.35">
      <c r="A36" s="326"/>
      <c r="B36" s="254" t="s">
        <v>608</v>
      </c>
      <c r="AH36" s="251">
        <v>0</v>
      </c>
      <c r="AI36" s="251">
        <v>0</v>
      </c>
      <c r="AJ36" s="251">
        <v>0</v>
      </c>
      <c r="AK36" s="251">
        <v>0</v>
      </c>
      <c r="AL36" s="251">
        <v>0</v>
      </c>
      <c r="AM36" s="251">
        <v>0</v>
      </c>
      <c r="AN36" s="251">
        <v>0</v>
      </c>
      <c r="AO36" s="251">
        <v>0</v>
      </c>
      <c r="AP36" s="251">
        <v>0</v>
      </c>
      <c r="AQ36" s="251">
        <v>0</v>
      </c>
      <c r="AR36" s="251">
        <v>0</v>
      </c>
      <c r="AS36" s="251">
        <v>0</v>
      </c>
      <c r="AT36" s="251">
        <v>0</v>
      </c>
      <c r="AU36" s="251">
        <v>0</v>
      </c>
      <c r="AV36" s="251">
        <v>0</v>
      </c>
      <c r="AW36" s="251">
        <v>0</v>
      </c>
      <c r="AX36" s="251">
        <v>0</v>
      </c>
      <c r="AY36" s="251">
        <v>0</v>
      </c>
      <c r="AZ36" s="251">
        <v>0</v>
      </c>
      <c r="BA36" s="251">
        <v>0</v>
      </c>
      <c r="BB36" s="251">
        <v>0</v>
      </c>
      <c r="BC36" s="251">
        <v>0</v>
      </c>
      <c r="BD36" s="251">
        <v>0</v>
      </c>
      <c r="BE36" s="251">
        <v>0</v>
      </c>
      <c r="BF36" s="251">
        <v>0</v>
      </c>
      <c r="BG36" s="251">
        <v>0</v>
      </c>
      <c r="BH36" s="251">
        <v>0</v>
      </c>
      <c r="BI36" s="251">
        <v>0</v>
      </c>
      <c r="BJ36" s="251">
        <v>0</v>
      </c>
      <c r="BK36" s="251">
        <v>0</v>
      </c>
      <c r="BL36" s="251">
        <v>0</v>
      </c>
      <c r="BM36" s="251">
        <v>0</v>
      </c>
      <c r="BN36" s="251">
        <v>0</v>
      </c>
      <c r="BO36" s="251">
        <v>0</v>
      </c>
      <c r="BP36" s="251">
        <v>0</v>
      </c>
      <c r="BQ36" s="251">
        <v>0</v>
      </c>
      <c r="BR36" s="251">
        <v>0</v>
      </c>
      <c r="BS36" s="251">
        <v>0</v>
      </c>
      <c r="BT36" s="251">
        <v>52.864111773063229</v>
      </c>
      <c r="BU36" s="251">
        <v>236.72004378389357</v>
      </c>
      <c r="BV36" s="251">
        <v>603.77638636341965</v>
      </c>
      <c r="BW36" s="251">
        <v>1657.8366983334929</v>
      </c>
      <c r="BX36" s="251">
        <v>2454.1800493921087</v>
      </c>
      <c r="BY36" s="251">
        <v>3864.3461641527538</v>
      </c>
      <c r="BZ36" s="251">
        <v>4183.9474455691852</v>
      </c>
      <c r="CA36" s="251">
        <v>5570.7100291288389</v>
      </c>
      <c r="CB36" s="251">
        <v>7539.7808184700698</v>
      </c>
      <c r="CC36" s="251">
        <v>11065.63744143465</v>
      </c>
      <c r="CD36" s="251">
        <v>12966.125172947019</v>
      </c>
      <c r="CE36" s="251">
        <v>13805.633325647303</v>
      </c>
      <c r="CF36" s="251">
        <v>14470.046907331782</v>
      </c>
      <c r="CG36" s="251">
        <v>15167.512637361697</v>
      </c>
      <c r="CH36" s="252">
        <v>15787.089798842946</v>
      </c>
      <c r="CI36" s="265"/>
    </row>
    <row r="37" spans="1:87" ht="26.5" customHeight="1" x14ac:dyDescent="0.35">
      <c r="A37" s="326"/>
      <c r="B37" s="254" t="s">
        <v>609</v>
      </c>
      <c r="AH37" s="251">
        <f>SUM(AH40:AH42,AH44)</f>
        <v>51.497172727332845</v>
      </c>
      <c r="AI37" s="251">
        <f t="shared" ref="AI37:BP37" si="11">SUM(AI40:AI42,AI44)</f>
        <v>56.414147956273574</v>
      </c>
      <c r="AJ37" s="251">
        <f t="shared" si="11"/>
        <v>72.615417878922116</v>
      </c>
      <c r="AK37" s="251">
        <f t="shared" si="11"/>
        <v>117.78692276529311</v>
      </c>
      <c r="AL37" s="251">
        <f t="shared" si="11"/>
        <v>151.22362386540289</v>
      </c>
      <c r="AM37" s="251">
        <f t="shared" si="11"/>
        <v>178.70507247687672</v>
      </c>
      <c r="AN37" s="251">
        <f t="shared" si="11"/>
        <v>201.80019075346371</v>
      </c>
      <c r="AO37" s="251">
        <f t="shared" si="11"/>
        <v>225.35883833034222</v>
      </c>
      <c r="AP37" s="251">
        <f t="shared" si="11"/>
        <v>242.96586799409306</v>
      </c>
      <c r="AQ37" s="251">
        <f t="shared" si="11"/>
        <v>251.3770479196252</v>
      </c>
      <c r="AR37" s="251">
        <f t="shared" si="11"/>
        <v>219.61099999999999</v>
      </c>
      <c r="AS37" s="251">
        <f t="shared" si="11"/>
        <v>302.30599999999998</v>
      </c>
      <c r="AT37" s="251">
        <f t="shared" si="11"/>
        <v>415.50300000000004</v>
      </c>
      <c r="AU37" s="251">
        <f t="shared" si="11"/>
        <v>549.82100000000003</v>
      </c>
      <c r="AV37" s="251">
        <f t="shared" si="11"/>
        <v>722.96500000000003</v>
      </c>
      <c r="AW37" s="251">
        <f t="shared" si="11"/>
        <v>963.53300000000002</v>
      </c>
      <c r="AX37" s="251">
        <f t="shared" si="11"/>
        <v>1237.7020586775143</v>
      </c>
      <c r="AY37" s="251">
        <f t="shared" si="11"/>
        <v>1440.7675679371928</v>
      </c>
      <c r="AZ37" s="251">
        <f t="shared" si="11"/>
        <v>1632.1173192887268</v>
      </c>
      <c r="BA37" s="251">
        <f t="shared" si="11"/>
        <v>1783.2014949487759</v>
      </c>
      <c r="BB37" s="251">
        <f t="shared" si="11"/>
        <v>1966.2753495570933</v>
      </c>
      <c r="BC37" s="251">
        <f t="shared" si="11"/>
        <v>2143.4684371455282</v>
      </c>
      <c r="BD37" s="251">
        <f t="shared" si="11"/>
        <v>2303.1767229957381</v>
      </c>
      <c r="BE37" s="251">
        <f t="shared" si="11"/>
        <v>2531.7035246192022</v>
      </c>
      <c r="BF37" s="251">
        <f t="shared" si="11"/>
        <v>2999.4614887041653</v>
      </c>
      <c r="BG37" s="251">
        <f t="shared" si="11"/>
        <v>2966.6712049912694</v>
      </c>
      <c r="BH37" s="251">
        <f t="shared" si="11"/>
        <v>3201.5130041258617</v>
      </c>
      <c r="BI37" s="251">
        <f t="shared" si="11"/>
        <v>3472.5465205192463</v>
      </c>
      <c r="BJ37" s="251">
        <f t="shared" si="11"/>
        <v>3760.9241738617989</v>
      </c>
      <c r="BK37" s="251">
        <f t="shared" si="11"/>
        <v>3996.4280011900032</v>
      </c>
      <c r="BL37" s="251">
        <f t="shared" si="11"/>
        <v>4891.7079022417884</v>
      </c>
      <c r="BM37" s="251">
        <f t="shared" si="11"/>
        <v>5587.16694369992</v>
      </c>
      <c r="BN37" s="251">
        <f t="shared" si="11"/>
        <v>5998.1093455519394</v>
      </c>
      <c r="BO37" s="251">
        <f t="shared" si="11"/>
        <v>6471.3592562218046</v>
      </c>
      <c r="BP37" s="251">
        <f t="shared" si="11"/>
        <v>6901.4624032787806</v>
      </c>
      <c r="BQ37" s="251">
        <f>BQ38</f>
        <v>8859.7070409571479</v>
      </c>
      <c r="BR37" s="251">
        <f t="shared" ref="BR37:CH37" si="12">BR38</f>
        <v>9476.9778242510856</v>
      </c>
      <c r="BS37" s="251">
        <f t="shared" si="12"/>
        <v>9943.4247306329707</v>
      </c>
      <c r="BT37" s="251">
        <f t="shared" si="12"/>
        <v>10003.518907904358</v>
      </c>
      <c r="BU37" s="251">
        <f t="shared" si="12"/>
        <v>9791.7651232477056</v>
      </c>
      <c r="BV37" s="251">
        <f t="shared" si="12"/>
        <v>9381.5347618694141</v>
      </c>
      <c r="BW37" s="251">
        <f t="shared" si="12"/>
        <v>8775.7399718618926</v>
      </c>
      <c r="BX37" s="251">
        <f t="shared" si="12"/>
        <v>8485.1244860683455</v>
      </c>
      <c r="BY37" s="251">
        <f t="shared" si="12"/>
        <v>8101.2548054724457</v>
      </c>
      <c r="BZ37" s="251">
        <f t="shared" si="12"/>
        <v>7988.8748076525617</v>
      </c>
      <c r="CA37" s="251">
        <f t="shared" si="12"/>
        <v>8088.0116316944086</v>
      </c>
      <c r="CB37" s="251">
        <f t="shared" si="12"/>
        <v>8130.3318425469879</v>
      </c>
      <c r="CC37" s="251">
        <f t="shared" si="12"/>
        <v>5685.8636249671772</v>
      </c>
      <c r="CD37" s="251">
        <f t="shared" si="12"/>
        <v>5051.0510961631689</v>
      </c>
      <c r="CE37" s="251">
        <f t="shared" si="12"/>
        <v>5212.0616171765341</v>
      </c>
      <c r="CF37" s="251">
        <f t="shared" si="12"/>
        <v>5399.2053184064744</v>
      </c>
      <c r="CG37" s="251">
        <f t="shared" si="12"/>
        <v>5674.705947047185</v>
      </c>
      <c r="CH37" s="252">
        <f t="shared" si="12"/>
        <v>5851.7659157885982</v>
      </c>
      <c r="CI37" s="265"/>
    </row>
    <row r="38" spans="1:87" x14ac:dyDescent="0.35">
      <c r="A38" s="326"/>
      <c r="B38" s="293" t="s">
        <v>610</v>
      </c>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v>8859.7070409571479</v>
      </c>
      <c r="BR38" s="251">
        <v>9476.9778242510856</v>
      </c>
      <c r="BS38" s="251">
        <v>9943.4247306329707</v>
      </c>
      <c r="BT38" s="251">
        <v>10003.518907904358</v>
      </c>
      <c r="BU38" s="251">
        <v>9791.7651232477056</v>
      </c>
      <c r="BV38" s="251">
        <v>9381.5347618694141</v>
      </c>
      <c r="BW38" s="251">
        <v>8775.7399718618926</v>
      </c>
      <c r="BX38" s="251">
        <v>8485.1244860683455</v>
      </c>
      <c r="BY38" s="251">
        <v>8101.2548054724457</v>
      </c>
      <c r="BZ38" s="251">
        <v>7988.8748076525617</v>
      </c>
      <c r="CA38" s="251">
        <v>8088.0116316944086</v>
      </c>
      <c r="CB38" s="251">
        <v>8130.3318425469879</v>
      </c>
      <c r="CC38" s="251">
        <v>5685.8636249671772</v>
      </c>
      <c r="CD38" s="251">
        <v>5051.0510961631689</v>
      </c>
      <c r="CE38" s="251">
        <v>5212.0616171765341</v>
      </c>
      <c r="CF38" s="251">
        <v>5399.2053184064744</v>
      </c>
      <c r="CG38" s="251">
        <v>5674.705947047185</v>
      </c>
      <c r="CH38" s="252">
        <v>5851.7659157885982</v>
      </c>
      <c r="CI38" s="265"/>
    </row>
    <row r="39" spans="1:87" x14ac:dyDescent="0.35">
      <c r="A39" s="326"/>
      <c r="B39" s="293" t="s">
        <v>611</v>
      </c>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2"/>
      <c r="CI39" s="265"/>
    </row>
    <row r="40" spans="1:87" x14ac:dyDescent="0.35">
      <c r="A40" s="326"/>
      <c r="B40" s="331" t="s">
        <v>612</v>
      </c>
      <c r="AH40" s="251" t="s">
        <v>613</v>
      </c>
      <c r="AI40" s="251" t="s">
        <v>613</v>
      </c>
      <c r="AJ40" s="251" t="s">
        <v>613</v>
      </c>
      <c r="AK40" s="251" t="s">
        <v>613</v>
      </c>
      <c r="AL40" s="251" t="s">
        <v>613</v>
      </c>
      <c r="AM40" s="251" t="s">
        <v>613</v>
      </c>
      <c r="AN40" s="251" t="s">
        <v>613</v>
      </c>
      <c r="AO40" s="251" t="s">
        <v>613</v>
      </c>
      <c r="AP40" s="251" t="s">
        <v>613</v>
      </c>
      <c r="AQ40" s="251" t="s">
        <v>613</v>
      </c>
      <c r="AR40" s="251" t="s">
        <v>613</v>
      </c>
      <c r="AS40" s="251" t="s">
        <v>613</v>
      </c>
      <c r="AT40" s="251" t="s">
        <v>613</v>
      </c>
      <c r="AU40" s="251" t="s">
        <v>613</v>
      </c>
      <c r="AV40" s="251" t="s">
        <v>613</v>
      </c>
      <c r="AW40" s="251" t="s">
        <v>613</v>
      </c>
      <c r="AX40" s="251" t="s">
        <v>613</v>
      </c>
      <c r="AY40" s="251" t="s">
        <v>613</v>
      </c>
      <c r="AZ40" s="251" t="s">
        <v>613</v>
      </c>
      <c r="BA40" s="251" t="s">
        <v>613</v>
      </c>
      <c r="BB40" s="251" t="s">
        <v>613</v>
      </c>
      <c r="BC40" s="251" t="s">
        <v>613</v>
      </c>
      <c r="BD40" s="251" t="s">
        <v>613</v>
      </c>
      <c r="BE40" s="251" t="s">
        <v>613</v>
      </c>
      <c r="BF40" s="251" t="s">
        <v>613</v>
      </c>
      <c r="BG40" s="251" t="s">
        <v>613</v>
      </c>
      <c r="BH40" s="251" t="s">
        <v>613</v>
      </c>
      <c r="BI40" s="251" t="s">
        <v>613</v>
      </c>
      <c r="BJ40" s="251" t="s">
        <v>613</v>
      </c>
      <c r="BK40" s="251" t="s">
        <v>613</v>
      </c>
      <c r="BL40" s="251">
        <v>315.32689004851829</v>
      </c>
      <c r="BM40" s="251">
        <v>391.93425198433891</v>
      </c>
      <c r="BN40" s="251">
        <v>465.09166515156534</v>
      </c>
      <c r="BO40" s="251">
        <v>540.50149467791391</v>
      </c>
      <c r="BP40" s="251">
        <v>626.09691811330299</v>
      </c>
      <c r="BQ40" s="251">
        <v>695.36424794605682</v>
      </c>
      <c r="BR40" s="251">
        <v>781.28564014637732</v>
      </c>
      <c r="BS40" s="251">
        <v>885.7633665276046</v>
      </c>
      <c r="BT40" s="251">
        <v>935.86524437191224</v>
      </c>
      <c r="BU40" s="251">
        <v>953.07062235629201</v>
      </c>
      <c r="BV40" s="251">
        <v>940.40185978316003</v>
      </c>
      <c r="BW40" s="251">
        <v>846.18591161976656</v>
      </c>
      <c r="BX40" s="251">
        <v>779.55771284145442</v>
      </c>
      <c r="BY40" s="251">
        <v>710.79495320214107</v>
      </c>
      <c r="BZ40" s="251">
        <v>683.30971387269585</v>
      </c>
      <c r="CA40" s="251">
        <v>663.44666620594001</v>
      </c>
      <c r="CB40" s="251">
        <v>0</v>
      </c>
      <c r="CC40" s="251">
        <v>0</v>
      </c>
      <c r="CD40" s="251">
        <v>0</v>
      </c>
      <c r="CE40" s="251">
        <v>0</v>
      </c>
      <c r="CF40" s="251">
        <v>0</v>
      </c>
      <c r="CG40" s="251">
        <v>0</v>
      </c>
      <c r="CH40" s="252">
        <v>0</v>
      </c>
      <c r="CI40" s="265"/>
    </row>
    <row r="41" spans="1:87" x14ac:dyDescent="0.35">
      <c r="A41" s="326"/>
      <c r="B41" s="331" t="s">
        <v>614</v>
      </c>
      <c r="AH41" s="251" t="s">
        <v>613</v>
      </c>
      <c r="AI41" s="251" t="s">
        <v>613</v>
      </c>
      <c r="AJ41" s="251" t="s">
        <v>613</v>
      </c>
      <c r="AK41" s="251" t="s">
        <v>613</v>
      </c>
      <c r="AL41" s="251" t="s">
        <v>613</v>
      </c>
      <c r="AM41" s="251" t="s">
        <v>613</v>
      </c>
      <c r="AN41" s="251" t="s">
        <v>613</v>
      </c>
      <c r="AO41" s="251" t="s">
        <v>613</v>
      </c>
      <c r="AP41" s="251" t="s">
        <v>613</v>
      </c>
      <c r="AQ41" s="251" t="s">
        <v>613</v>
      </c>
      <c r="AR41" s="251" t="s">
        <v>613</v>
      </c>
      <c r="AS41" s="251" t="s">
        <v>613</v>
      </c>
      <c r="AT41" s="251" t="s">
        <v>613</v>
      </c>
      <c r="AU41" s="251" t="s">
        <v>613</v>
      </c>
      <c r="AV41" s="251" t="s">
        <v>613</v>
      </c>
      <c r="AW41" s="251" t="s">
        <v>613</v>
      </c>
      <c r="AX41" s="251" t="s">
        <v>613</v>
      </c>
      <c r="AY41" s="251" t="s">
        <v>613</v>
      </c>
      <c r="AZ41" s="251" t="s">
        <v>613</v>
      </c>
      <c r="BA41" s="251" t="s">
        <v>613</v>
      </c>
      <c r="BB41" s="251" t="s">
        <v>613</v>
      </c>
      <c r="BC41" s="251" t="s">
        <v>613</v>
      </c>
      <c r="BD41" s="251" t="s">
        <v>613</v>
      </c>
      <c r="BE41" s="251" t="s">
        <v>613</v>
      </c>
      <c r="BF41" s="251" t="s">
        <v>613</v>
      </c>
      <c r="BG41" s="251" t="s">
        <v>613</v>
      </c>
      <c r="BH41" s="251" t="s">
        <v>613</v>
      </c>
      <c r="BI41" s="251" t="s">
        <v>613</v>
      </c>
      <c r="BJ41" s="251" t="s">
        <v>613</v>
      </c>
      <c r="BK41" s="251" t="s">
        <v>613</v>
      </c>
      <c r="BL41" s="251">
        <v>99.45993897531325</v>
      </c>
      <c r="BM41" s="251">
        <v>126.1038655767793</v>
      </c>
      <c r="BN41" s="251">
        <v>152.98604032937789</v>
      </c>
      <c r="BO41" s="251">
        <v>179.42766398503792</v>
      </c>
      <c r="BP41" s="251">
        <v>220.87045793975454</v>
      </c>
      <c r="BQ41" s="251">
        <v>252.27197576665208</v>
      </c>
      <c r="BR41" s="251">
        <v>274.23709589580255</v>
      </c>
      <c r="BS41" s="251">
        <v>300.25519274908095</v>
      </c>
      <c r="BT41" s="251">
        <v>302.12204374352308</v>
      </c>
      <c r="BU41" s="251">
        <v>285.93220021424474</v>
      </c>
      <c r="BV41" s="251">
        <v>307.00938115698864</v>
      </c>
      <c r="BW41" s="251">
        <v>345.25748577713114</v>
      </c>
      <c r="BX41" s="251">
        <v>420.8120254849245</v>
      </c>
      <c r="BY41" s="251">
        <v>500.69367743036167</v>
      </c>
      <c r="BZ41" s="251">
        <v>662.28603794986986</v>
      </c>
      <c r="CA41" s="251">
        <v>866.74471098368031</v>
      </c>
      <c r="CB41" s="251">
        <v>0</v>
      </c>
      <c r="CC41" s="251">
        <v>0</v>
      </c>
      <c r="CD41" s="251">
        <v>0</v>
      </c>
      <c r="CE41" s="251">
        <v>0</v>
      </c>
      <c r="CF41" s="251">
        <v>0</v>
      </c>
      <c r="CG41" s="251">
        <v>0</v>
      </c>
      <c r="CH41" s="252">
        <v>0</v>
      </c>
      <c r="CI41" s="265"/>
    </row>
    <row r="42" spans="1:87" x14ac:dyDescent="0.35">
      <c r="A42" s="326"/>
      <c r="B42" s="331" t="s">
        <v>615</v>
      </c>
      <c r="AH42" s="251" t="s">
        <v>613</v>
      </c>
      <c r="AI42" s="251" t="s">
        <v>613</v>
      </c>
      <c r="AJ42" s="251" t="s">
        <v>613</v>
      </c>
      <c r="AK42" s="251" t="s">
        <v>613</v>
      </c>
      <c r="AL42" s="251" t="s">
        <v>613</v>
      </c>
      <c r="AM42" s="251" t="s">
        <v>613</v>
      </c>
      <c r="AN42" s="251" t="s">
        <v>613</v>
      </c>
      <c r="AO42" s="251" t="s">
        <v>613</v>
      </c>
      <c r="AP42" s="251" t="s">
        <v>613</v>
      </c>
      <c r="AQ42" s="251" t="s">
        <v>613</v>
      </c>
      <c r="AR42" s="251" t="s">
        <v>613</v>
      </c>
      <c r="AS42" s="251" t="s">
        <v>613</v>
      </c>
      <c r="AT42" s="251" t="s">
        <v>613</v>
      </c>
      <c r="AU42" s="251" t="s">
        <v>613</v>
      </c>
      <c r="AV42" s="251" t="s">
        <v>613</v>
      </c>
      <c r="AW42" s="251" t="s">
        <v>613</v>
      </c>
      <c r="AX42" s="251" t="s">
        <v>613</v>
      </c>
      <c r="AY42" s="251" t="s">
        <v>613</v>
      </c>
      <c r="AZ42" s="251" t="s">
        <v>613</v>
      </c>
      <c r="BA42" s="251" t="s">
        <v>613</v>
      </c>
      <c r="BB42" s="251" t="s">
        <v>613</v>
      </c>
      <c r="BC42" s="251" t="s">
        <v>613</v>
      </c>
      <c r="BD42" s="251" t="s">
        <v>613</v>
      </c>
      <c r="BE42" s="251" t="s">
        <v>613</v>
      </c>
      <c r="BF42" s="251" t="s">
        <v>613</v>
      </c>
      <c r="BG42" s="251" t="s">
        <v>613</v>
      </c>
      <c r="BH42" s="251" t="s">
        <v>613</v>
      </c>
      <c r="BI42" s="251" t="s">
        <v>613</v>
      </c>
      <c r="BJ42" s="251" t="s">
        <v>613</v>
      </c>
      <c r="BK42" s="251" t="s">
        <v>613</v>
      </c>
      <c r="BL42" s="251">
        <v>4476.9210732179572</v>
      </c>
      <c r="BM42" s="251">
        <v>5069.1288261388017</v>
      </c>
      <c r="BN42" s="251">
        <v>5380.0316400709962</v>
      </c>
      <c r="BO42" s="251">
        <v>5751.430097558853</v>
      </c>
      <c r="BP42" s="251">
        <v>6054.4950272257229</v>
      </c>
      <c r="BQ42" s="251">
        <v>6194.2714010260988</v>
      </c>
      <c r="BR42" s="251">
        <v>6678.1472903271933</v>
      </c>
      <c r="BS42" s="251">
        <v>6946.5151764190032</v>
      </c>
      <c r="BT42" s="251">
        <v>6870.0617211736808</v>
      </c>
      <c r="BU42" s="251">
        <v>6679.3883075615377</v>
      </c>
      <c r="BV42" s="251">
        <v>6268.7171839573311</v>
      </c>
      <c r="BW42" s="251">
        <v>5669.1485899978188</v>
      </c>
      <c r="BX42" s="251">
        <v>5431.8755831968911</v>
      </c>
      <c r="BY42" s="251">
        <v>5035.5088229492994</v>
      </c>
      <c r="BZ42" s="251">
        <v>4750.5160676256646</v>
      </c>
      <c r="CA42" s="251">
        <v>4610.8241185250527</v>
      </c>
      <c r="CB42" s="251">
        <v>0</v>
      </c>
      <c r="CC42" s="251">
        <v>0</v>
      </c>
      <c r="CD42" s="251">
        <v>0</v>
      </c>
      <c r="CE42" s="251">
        <v>0</v>
      </c>
      <c r="CF42" s="251">
        <v>0</v>
      </c>
      <c r="CG42" s="251">
        <v>0</v>
      </c>
      <c r="CH42" s="252">
        <v>0</v>
      </c>
      <c r="CI42" s="265"/>
    </row>
    <row r="43" spans="1:87" x14ac:dyDescent="0.35">
      <c r="A43" s="326"/>
      <c r="B43" s="293" t="s">
        <v>616</v>
      </c>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2"/>
      <c r="CI43" s="265"/>
    </row>
    <row r="44" spans="1:87" x14ac:dyDescent="0.35">
      <c r="A44" s="326"/>
      <c r="B44" s="331" t="s">
        <v>617</v>
      </c>
      <c r="AH44" s="251">
        <v>51.497172727332845</v>
      </c>
      <c r="AI44" s="251">
        <v>56.414147956273574</v>
      </c>
      <c r="AJ44" s="251">
        <v>72.615417878922116</v>
      </c>
      <c r="AK44" s="251">
        <v>117.78692276529311</v>
      </c>
      <c r="AL44" s="251">
        <v>151.22362386540289</v>
      </c>
      <c r="AM44" s="251">
        <v>178.70507247687672</v>
      </c>
      <c r="AN44" s="251">
        <v>201.80019075346371</v>
      </c>
      <c r="AO44" s="251">
        <v>225.35883833034222</v>
      </c>
      <c r="AP44" s="251">
        <v>242.96586799409306</v>
      </c>
      <c r="AQ44" s="251">
        <v>251.3770479196252</v>
      </c>
      <c r="AR44" s="251">
        <v>219.61099999999999</v>
      </c>
      <c r="AS44" s="251">
        <v>302.30599999999998</v>
      </c>
      <c r="AT44" s="251">
        <v>415.50300000000004</v>
      </c>
      <c r="AU44" s="251">
        <v>549.82100000000003</v>
      </c>
      <c r="AV44" s="251">
        <v>722.96500000000003</v>
      </c>
      <c r="AW44" s="251">
        <v>963.53300000000002</v>
      </c>
      <c r="AX44" s="251">
        <v>1237.7020586775143</v>
      </c>
      <c r="AY44" s="251">
        <v>1440.7675679371928</v>
      </c>
      <c r="AZ44" s="251">
        <v>1632.1173192887268</v>
      </c>
      <c r="BA44" s="251">
        <v>1783.2014949487759</v>
      </c>
      <c r="BB44" s="251">
        <v>1966.2753495570933</v>
      </c>
      <c r="BC44" s="251">
        <v>2143.4684371455282</v>
      </c>
      <c r="BD44" s="251">
        <v>2303.1767229957381</v>
      </c>
      <c r="BE44" s="251">
        <v>2531.7035246192022</v>
      </c>
      <c r="BF44" s="251">
        <v>2999.4614887041653</v>
      </c>
      <c r="BG44" s="251">
        <v>2966.6712049912694</v>
      </c>
      <c r="BH44" s="251">
        <v>3201.5130041258617</v>
      </c>
      <c r="BI44" s="251">
        <v>3472.5465205192463</v>
      </c>
      <c r="BJ44" s="251">
        <v>3760.9241738617989</v>
      </c>
      <c r="BK44" s="251">
        <v>3996.4280011900032</v>
      </c>
      <c r="BL44" s="251" t="s">
        <v>613</v>
      </c>
      <c r="BM44" s="251" t="s">
        <v>613</v>
      </c>
      <c r="BN44" s="251" t="s">
        <v>613</v>
      </c>
      <c r="BO44" s="251" t="s">
        <v>613</v>
      </c>
      <c r="BP44" s="251" t="s">
        <v>613</v>
      </c>
      <c r="BQ44" s="251" t="s">
        <v>613</v>
      </c>
      <c r="BR44" s="251" t="s">
        <v>613</v>
      </c>
      <c r="BS44" s="251" t="s">
        <v>613</v>
      </c>
      <c r="BT44" s="251" t="s">
        <v>613</v>
      </c>
      <c r="BU44" s="251" t="s">
        <v>613</v>
      </c>
      <c r="BV44" s="251" t="s">
        <v>613</v>
      </c>
      <c r="BW44" s="251" t="s">
        <v>613</v>
      </c>
      <c r="BX44" s="251" t="s">
        <v>613</v>
      </c>
      <c r="BY44" s="251" t="s">
        <v>613</v>
      </c>
      <c r="BZ44" s="251" t="s">
        <v>613</v>
      </c>
      <c r="CA44" s="251" t="s">
        <v>613</v>
      </c>
      <c r="CB44" s="251" t="s">
        <v>613</v>
      </c>
      <c r="CC44" s="251" t="s">
        <v>613</v>
      </c>
      <c r="CD44" s="251" t="s">
        <v>613</v>
      </c>
      <c r="CE44" s="251" t="s">
        <v>613</v>
      </c>
      <c r="CF44" s="251" t="s">
        <v>613</v>
      </c>
      <c r="CG44" s="251" t="s">
        <v>613</v>
      </c>
      <c r="CH44" s="252" t="s">
        <v>613</v>
      </c>
      <c r="CI44" s="265"/>
    </row>
    <row r="45" spans="1:87" ht="26.5" customHeight="1" thickBot="1" x14ac:dyDescent="0.4">
      <c r="A45" s="326"/>
      <c r="B45" s="254" t="s">
        <v>618</v>
      </c>
      <c r="AH45" s="251">
        <v>0</v>
      </c>
      <c r="AI45" s="251">
        <v>0</v>
      </c>
      <c r="AJ45" s="251">
        <v>0</v>
      </c>
      <c r="AK45" s="251">
        <v>0</v>
      </c>
      <c r="AL45" s="251">
        <v>0</v>
      </c>
      <c r="AM45" s="251">
        <v>0</v>
      </c>
      <c r="AN45" s="251">
        <v>0</v>
      </c>
      <c r="AO45" s="251">
        <v>0</v>
      </c>
      <c r="AP45" s="251">
        <v>0</v>
      </c>
      <c r="AQ45" s="251">
        <v>0</v>
      </c>
      <c r="AR45" s="251">
        <v>0</v>
      </c>
      <c r="AS45" s="251">
        <v>0</v>
      </c>
      <c r="AT45" s="251">
        <v>0</v>
      </c>
      <c r="AU45" s="251">
        <v>0</v>
      </c>
      <c r="AV45" s="251">
        <v>0</v>
      </c>
      <c r="AW45" s="251">
        <v>0</v>
      </c>
      <c r="AX45" s="251">
        <v>0</v>
      </c>
      <c r="AY45" s="251">
        <v>0</v>
      </c>
      <c r="AZ45" s="251">
        <v>0</v>
      </c>
      <c r="BA45" s="251">
        <v>0</v>
      </c>
      <c r="BB45" s="251">
        <v>0</v>
      </c>
      <c r="BC45" s="251">
        <v>0</v>
      </c>
      <c r="BD45" s="251">
        <v>0</v>
      </c>
      <c r="BE45" s="251">
        <v>0</v>
      </c>
      <c r="BF45" s="251">
        <v>0</v>
      </c>
      <c r="BG45" s="251">
        <v>0</v>
      </c>
      <c r="BH45" s="251">
        <v>0</v>
      </c>
      <c r="BI45" s="251">
        <v>0</v>
      </c>
      <c r="BJ45" s="251">
        <v>0</v>
      </c>
      <c r="BK45" s="251">
        <v>0</v>
      </c>
      <c r="BL45" s="251">
        <v>0</v>
      </c>
      <c r="BM45" s="251">
        <v>0</v>
      </c>
      <c r="BN45" s="251">
        <v>0</v>
      </c>
      <c r="BO45" s="251">
        <v>0</v>
      </c>
      <c r="BP45" s="251">
        <v>0</v>
      </c>
      <c r="BQ45" s="251">
        <v>0</v>
      </c>
      <c r="BR45" s="251">
        <v>0</v>
      </c>
      <c r="BS45" s="251">
        <v>0</v>
      </c>
      <c r="BT45" s="251">
        <v>0</v>
      </c>
      <c r="BU45" s="251">
        <v>0</v>
      </c>
      <c r="BV45" s="251">
        <v>0</v>
      </c>
      <c r="BW45" s="251">
        <v>0</v>
      </c>
      <c r="BX45" s="251">
        <v>0</v>
      </c>
      <c r="BY45" s="251">
        <v>0</v>
      </c>
      <c r="BZ45" s="251">
        <v>1726.1596577333332</v>
      </c>
      <c r="CA45" s="251">
        <v>1990.1283675600002</v>
      </c>
      <c r="CB45" s="251">
        <v>5.3633452399999992</v>
      </c>
      <c r="CC45" s="251">
        <v>-0.20116268299999995</v>
      </c>
      <c r="CD45" s="251">
        <v>0</v>
      </c>
      <c r="CE45" s="251">
        <v>0</v>
      </c>
      <c r="CF45" s="251">
        <v>0</v>
      </c>
      <c r="CG45" s="251">
        <v>0</v>
      </c>
      <c r="CH45" s="252">
        <v>0</v>
      </c>
      <c r="CI45" s="265"/>
    </row>
    <row r="46" spans="1:87" ht="27.65" customHeight="1" x14ac:dyDescent="0.35">
      <c r="A46" s="332"/>
      <c r="B46" s="241" t="s">
        <v>18</v>
      </c>
      <c r="C46" s="242"/>
      <c r="D46" s="50" t="s">
        <v>294</v>
      </c>
      <c r="E46" s="50" t="s">
        <v>295</v>
      </c>
      <c r="F46" s="50" t="s">
        <v>296</v>
      </c>
      <c r="G46" s="50" t="s">
        <v>297</v>
      </c>
      <c r="H46" s="50" t="s">
        <v>298</v>
      </c>
      <c r="I46" s="50" t="s">
        <v>299</v>
      </c>
      <c r="J46" s="50" t="s">
        <v>300</v>
      </c>
      <c r="K46" s="50" t="s">
        <v>301</v>
      </c>
      <c r="L46" s="50" t="s">
        <v>302</v>
      </c>
      <c r="M46" s="50" t="s">
        <v>303</v>
      </c>
      <c r="N46" s="50" t="s">
        <v>304</v>
      </c>
      <c r="O46" s="50" t="s">
        <v>305</v>
      </c>
      <c r="P46" s="50" t="s">
        <v>306</v>
      </c>
      <c r="Q46" s="50" t="s">
        <v>307</v>
      </c>
      <c r="R46" s="50" t="s">
        <v>308</v>
      </c>
      <c r="S46" s="50" t="s">
        <v>309</v>
      </c>
      <c r="T46" s="50" t="s">
        <v>310</v>
      </c>
      <c r="U46" s="50" t="s">
        <v>311</v>
      </c>
      <c r="V46" s="50" t="s">
        <v>312</v>
      </c>
      <c r="W46" s="50" t="s">
        <v>313</v>
      </c>
      <c r="X46" s="50" t="s">
        <v>314</v>
      </c>
      <c r="Y46" s="50" t="s">
        <v>315</v>
      </c>
      <c r="Z46" s="50" t="s">
        <v>316</v>
      </c>
      <c r="AA46" s="50" t="s">
        <v>317</v>
      </c>
      <c r="AB46" s="50" t="s">
        <v>318</v>
      </c>
      <c r="AC46" s="50" t="s">
        <v>319</v>
      </c>
      <c r="AD46" s="50" t="s">
        <v>320</v>
      </c>
      <c r="AE46" s="50" t="s">
        <v>321</v>
      </c>
      <c r="AF46" s="50" t="s">
        <v>322</v>
      </c>
      <c r="AG46" s="50" t="s">
        <v>323</v>
      </c>
      <c r="AH46" s="50" t="s">
        <v>324</v>
      </c>
      <c r="AI46" s="50" t="s">
        <v>325</v>
      </c>
      <c r="AJ46" s="50" t="s">
        <v>326</v>
      </c>
      <c r="AK46" s="50" t="s">
        <v>327</v>
      </c>
      <c r="AL46" s="50" t="s">
        <v>328</v>
      </c>
      <c r="AM46" s="50" t="s">
        <v>329</v>
      </c>
      <c r="AN46" s="50" t="s">
        <v>330</v>
      </c>
      <c r="AO46" s="50" t="s">
        <v>331</v>
      </c>
      <c r="AP46" s="50" t="s">
        <v>332</v>
      </c>
      <c r="AQ46" s="50" t="s">
        <v>333</v>
      </c>
      <c r="AR46" s="50" t="s">
        <v>334</v>
      </c>
      <c r="AS46" s="50" t="s">
        <v>335</v>
      </c>
      <c r="AT46" s="50" t="s">
        <v>336</v>
      </c>
      <c r="AU46" s="50" t="s">
        <v>337</v>
      </c>
      <c r="AV46" s="50" t="s">
        <v>338</v>
      </c>
      <c r="AW46" s="50" t="s">
        <v>339</v>
      </c>
      <c r="AX46" s="50" t="s">
        <v>340</v>
      </c>
      <c r="AY46" s="50" t="s">
        <v>223</v>
      </c>
      <c r="AZ46" s="50" t="s">
        <v>224</v>
      </c>
      <c r="BA46" s="50" t="s">
        <v>225</v>
      </c>
      <c r="BB46" s="50" t="s">
        <v>226</v>
      </c>
      <c r="BC46" s="50" t="s">
        <v>227</v>
      </c>
      <c r="BD46" s="50" t="s">
        <v>228</v>
      </c>
      <c r="BE46" s="50" t="s">
        <v>229</v>
      </c>
      <c r="BF46" s="50" t="s">
        <v>230</v>
      </c>
      <c r="BG46" s="50" t="s">
        <v>231</v>
      </c>
      <c r="BH46" s="50" t="s">
        <v>232</v>
      </c>
      <c r="BI46" s="50" t="s">
        <v>233</v>
      </c>
      <c r="BJ46" s="50" t="s">
        <v>234</v>
      </c>
      <c r="BK46" s="50" t="s">
        <v>235</v>
      </c>
      <c r="BL46" s="50" t="s">
        <v>236</v>
      </c>
      <c r="BM46" s="50" t="s">
        <v>237</v>
      </c>
      <c r="BN46" s="50" t="s">
        <v>238</v>
      </c>
      <c r="BO46" s="50" t="s">
        <v>239</v>
      </c>
      <c r="BP46" s="50" t="s">
        <v>240</v>
      </c>
      <c r="BQ46" s="50" t="s">
        <v>241</v>
      </c>
      <c r="BR46" s="50" t="s">
        <v>242</v>
      </c>
      <c r="BS46" s="50" t="s">
        <v>243</v>
      </c>
      <c r="BT46" s="50" t="s">
        <v>244</v>
      </c>
      <c r="BU46" s="50" t="s">
        <v>245</v>
      </c>
      <c r="BV46" s="50" t="s">
        <v>246</v>
      </c>
      <c r="BW46" s="50" t="s">
        <v>247</v>
      </c>
      <c r="BX46" s="50" t="s">
        <v>248</v>
      </c>
      <c r="BY46" s="50" t="s">
        <v>249</v>
      </c>
      <c r="BZ46" s="50" t="s">
        <v>250</v>
      </c>
      <c r="CA46" s="50" t="s">
        <v>251</v>
      </c>
      <c r="CB46" s="50" t="s">
        <v>252</v>
      </c>
      <c r="CC46" s="50" t="s">
        <v>253</v>
      </c>
      <c r="CD46" s="50" t="s">
        <v>254</v>
      </c>
      <c r="CE46" s="50" t="s">
        <v>255</v>
      </c>
      <c r="CF46" s="50" t="s">
        <v>256</v>
      </c>
      <c r="CG46" s="50" t="s">
        <v>257</v>
      </c>
      <c r="CH46" s="51" t="s">
        <v>258</v>
      </c>
      <c r="CI46" s="265"/>
    </row>
    <row r="47" spans="1:87" s="246" customFormat="1" x14ac:dyDescent="0.35">
      <c r="A47" s="332"/>
      <c r="B47" s="59" t="s">
        <v>458</v>
      </c>
      <c r="C47" s="248"/>
      <c r="D47" s="320" t="s">
        <v>260</v>
      </c>
      <c r="E47" s="320" t="s">
        <v>260</v>
      </c>
      <c r="F47" s="320" t="s">
        <v>260</v>
      </c>
      <c r="G47" s="320" t="s">
        <v>260</v>
      </c>
      <c r="H47" s="320" t="s">
        <v>260</v>
      </c>
      <c r="I47" s="320" t="s">
        <v>260</v>
      </c>
      <c r="J47" s="320" t="s">
        <v>260</v>
      </c>
      <c r="K47" s="320" t="s">
        <v>260</v>
      </c>
      <c r="L47" s="320" t="s">
        <v>260</v>
      </c>
      <c r="M47" s="320" t="s">
        <v>260</v>
      </c>
      <c r="N47" s="320" t="s">
        <v>260</v>
      </c>
      <c r="O47" s="320" t="s">
        <v>260</v>
      </c>
      <c r="P47" s="320" t="s">
        <v>260</v>
      </c>
      <c r="Q47" s="320" t="s">
        <v>260</v>
      </c>
      <c r="R47" s="320" t="s">
        <v>260</v>
      </c>
      <c r="S47" s="320" t="s">
        <v>260</v>
      </c>
      <c r="T47" s="320" t="s">
        <v>260</v>
      </c>
      <c r="U47" s="320" t="s">
        <v>260</v>
      </c>
      <c r="V47" s="320" t="s">
        <v>260</v>
      </c>
      <c r="W47" s="320" t="s">
        <v>260</v>
      </c>
      <c r="X47" s="320" t="s">
        <v>260</v>
      </c>
      <c r="Y47" s="320" t="s">
        <v>260</v>
      </c>
      <c r="Z47" s="320" t="s">
        <v>260</v>
      </c>
      <c r="AA47" s="320" t="s">
        <v>260</v>
      </c>
      <c r="AB47" s="320" t="s">
        <v>260</v>
      </c>
      <c r="AC47" s="320" t="s">
        <v>260</v>
      </c>
      <c r="AD47" s="320" t="s">
        <v>260</v>
      </c>
      <c r="AE47" s="320" t="s">
        <v>260</v>
      </c>
      <c r="AF47" s="320" t="s">
        <v>260</v>
      </c>
      <c r="AG47" s="320" t="s">
        <v>260</v>
      </c>
      <c r="AH47" s="320" t="s">
        <v>260</v>
      </c>
      <c r="AI47" s="320" t="s">
        <v>260</v>
      </c>
      <c r="AJ47" s="320" t="s">
        <v>260</v>
      </c>
      <c r="AK47" s="320" t="s">
        <v>260</v>
      </c>
      <c r="AL47" s="320" t="s">
        <v>260</v>
      </c>
      <c r="AM47" s="320" t="s">
        <v>260</v>
      </c>
      <c r="AN47" s="320" t="s">
        <v>260</v>
      </c>
      <c r="AO47" s="320" t="s">
        <v>260</v>
      </c>
      <c r="AP47" s="320" t="s">
        <v>260</v>
      </c>
      <c r="AQ47" s="320" t="s">
        <v>260</v>
      </c>
      <c r="AR47" s="320" t="s">
        <v>260</v>
      </c>
      <c r="AS47" s="320" t="s">
        <v>260</v>
      </c>
      <c r="AT47" s="320" t="s">
        <v>260</v>
      </c>
      <c r="AU47" s="320" t="s">
        <v>260</v>
      </c>
      <c r="AV47" s="320" t="s">
        <v>260</v>
      </c>
      <c r="AW47" s="320" t="s">
        <v>260</v>
      </c>
      <c r="AX47" s="320" t="s">
        <v>260</v>
      </c>
      <c r="AY47" s="320" t="s">
        <v>260</v>
      </c>
      <c r="AZ47" s="320" t="s">
        <v>260</v>
      </c>
      <c r="BA47" s="320" t="s">
        <v>260</v>
      </c>
      <c r="BB47" s="320" t="s">
        <v>260</v>
      </c>
      <c r="BC47" s="320" t="s">
        <v>260</v>
      </c>
      <c r="BD47" s="320" t="s">
        <v>260</v>
      </c>
      <c r="BE47" s="320" t="s">
        <v>260</v>
      </c>
      <c r="BF47" s="320" t="s">
        <v>260</v>
      </c>
      <c r="BG47" s="320" t="s">
        <v>260</v>
      </c>
      <c r="BH47" s="320" t="s">
        <v>260</v>
      </c>
      <c r="BI47" s="320" t="s">
        <v>260</v>
      </c>
      <c r="BJ47" s="320" t="s">
        <v>260</v>
      </c>
      <c r="BK47" s="320" t="s">
        <v>260</v>
      </c>
      <c r="BL47" s="320" t="s">
        <v>260</v>
      </c>
      <c r="BM47" s="320" t="s">
        <v>260</v>
      </c>
      <c r="BN47" s="320" t="s">
        <v>260</v>
      </c>
      <c r="BO47" s="320" t="s">
        <v>260</v>
      </c>
      <c r="BP47" s="320" t="s">
        <v>260</v>
      </c>
      <c r="BQ47" s="320" t="s">
        <v>260</v>
      </c>
      <c r="BR47" s="320" t="s">
        <v>260</v>
      </c>
      <c r="BS47" s="320" t="s">
        <v>260</v>
      </c>
      <c r="BT47" s="320" t="s">
        <v>260</v>
      </c>
      <c r="BU47" s="320" t="s">
        <v>260</v>
      </c>
      <c r="BV47" s="320" t="s">
        <v>260</v>
      </c>
      <c r="BW47" s="320" t="s">
        <v>260</v>
      </c>
      <c r="BX47" s="320" t="s">
        <v>260</v>
      </c>
      <c r="BY47" s="320" t="s">
        <v>260</v>
      </c>
      <c r="BZ47" s="320" t="s">
        <v>260</v>
      </c>
      <c r="CA47" s="320" t="s">
        <v>260</v>
      </c>
      <c r="CB47" s="320" t="s">
        <v>261</v>
      </c>
      <c r="CC47" s="320" t="s">
        <v>261</v>
      </c>
      <c r="CD47" s="320" t="s">
        <v>261</v>
      </c>
      <c r="CE47" s="320" t="s">
        <v>261</v>
      </c>
      <c r="CF47" s="320" t="s">
        <v>261</v>
      </c>
      <c r="CG47" s="320" t="s">
        <v>261</v>
      </c>
      <c r="CH47" s="321" t="s">
        <v>261</v>
      </c>
      <c r="CI47" s="265"/>
    </row>
    <row r="48" spans="1:87" s="265" customFormat="1" ht="27" customHeight="1" x14ac:dyDescent="0.35">
      <c r="A48" s="322"/>
      <c r="B48" s="265" t="s">
        <v>586</v>
      </c>
      <c r="D48" s="323"/>
      <c r="E48" s="323"/>
      <c r="F48" s="323"/>
      <c r="G48" s="323"/>
      <c r="H48" s="323"/>
      <c r="I48" s="323"/>
      <c r="J48" s="323"/>
      <c r="K48" s="323"/>
      <c r="L48" s="323"/>
      <c r="M48" s="323"/>
      <c r="N48" s="323"/>
      <c r="O48" s="323"/>
      <c r="P48" s="323"/>
      <c r="Q48" s="323"/>
      <c r="R48" s="323"/>
      <c r="S48" s="323"/>
      <c r="T48" s="323"/>
      <c r="U48" s="323"/>
      <c r="V48" s="323"/>
      <c r="W48" s="323"/>
      <c r="X48" s="323"/>
      <c r="Y48" s="323"/>
      <c r="Z48" s="323"/>
      <c r="AA48" s="323"/>
      <c r="AB48" s="323"/>
      <c r="AC48" s="323"/>
      <c r="AD48" s="323"/>
      <c r="AE48" s="323"/>
      <c r="AF48" s="323"/>
      <c r="AG48" s="323"/>
      <c r="AH48" s="323">
        <v>12351.121606054247</v>
      </c>
      <c r="AI48" s="323">
        <v>11711.260167112991</v>
      </c>
      <c r="AJ48" s="323">
        <v>11236.016161255215</v>
      </c>
      <c r="AK48" s="323">
        <v>11861.598834268218</v>
      </c>
      <c r="AL48" s="323">
        <v>12266.864760829551</v>
      </c>
      <c r="AM48" s="323">
        <v>12529.665273816365</v>
      </c>
      <c r="AN48" s="323">
        <v>13632.330422364596</v>
      </c>
      <c r="AO48" s="323">
        <v>14531.964977471742</v>
      </c>
      <c r="AP48" s="323">
        <v>15662.875665525818</v>
      </c>
      <c r="AQ48" s="323">
        <v>16490.909001341675</v>
      </c>
      <c r="AR48" s="323">
        <v>17617.819797385047</v>
      </c>
      <c r="AS48" s="323">
        <v>18616.55982467355</v>
      </c>
      <c r="AT48" s="323">
        <v>20048.265469146529</v>
      </c>
      <c r="AU48" s="323">
        <v>23623.142560489759</v>
      </c>
      <c r="AV48" s="323">
        <v>27768.351370717508</v>
      </c>
      <c r="AW48" s="323">
        <v>32001.792237390146</v>
      </c>
      <c r="AX48" s="323">
        <v>34836.106930367583</v>
      </c>
      <c r="AY48" s="323">
        <v>36353.520500464685</v>
      </c>
      <c r="AZ48" s="323">
        <v>37164.480748351001</v>
      </c>
      <c r="BA48" s="323">
        <v>38240.471910467983</v>
      </c>
      <c r="BB48" s="323">
        <v>38701.670705366931</v>
      </c>
      <c r="BC48" s="323">
        <v>38707.077298722543</v>
      </c>
      <c r="BD48" s="323">
        <v>39967.438958625302</v>
      </c>
      <c r="BE48" s="323">
        <v>41185.650381032567</v>
      </c>
      <c r="BF48" s="323">
        <v>41314.809379776889</v>
      </c>
      <c r="BG48" s="323">
        <v>41941.074068084105</v>
      </c>
      <c r="BH48" s="323">
        <v>41320.639237407893</v>
      </c>
      <c r="BI48" s="323">
        <v>41177.404835539128</v>
      </c>
      <c r="BJ48" s="323">
        <v>41151.229256745646</v>
      </c>
      <c r="BK48" s="323">
        <v>42869.328129516136</v>
      </c>
      <c r="BL48" s="323">
        <v>42811.115371141896</v>
      </c>
      <c r="BM48" s="323">
        <v>45208.707518786272</v>
      </c>
      <c r="BN48" s="323">
        <v>45321.696685122952</v>
      </c>
      <c r="BO48" s="323">
        <v>45690.448397426495</v>
      </c>
      <c r="BP48" s="323">
        <v>46374.624998368919</v>
      </c>
      <c r="BQ48" s="323">
        <v>46020.178593143974</v>
      </c>
      <c r="BR48" s="323">
        <v>48567.793644515521</v>
      </c>
      <c r="BS48" s="323">
        <v>50598.220374760545</v>
      </c>
      <c r="BT48" s="323">
        <v>50647.107757618636</v>
      </c>
      <c r="BU48" s="323">
        <v>52567.454780119369</v>
      </c>
      <c r="BV48" s="323">
        <v>53062.848014003597</v>
      </c>
      <c r="BW48" s="323">
        <v>54301.53730045267</v>
      </c>
      <c r="BX48" s="323">
        <v>53071.78384957635</v>
      </c>
      <c r="BY48" s="323">
        <v>56418.804043145894</v>
      </c>
      <c r="BZ48" s="323">
        <v>56978.552777267832</v>
      </c>
      <c r="CA48" s="323">
        <v>64591.653041019032</v>
      </c>
      <c r="CB48" s="323">
        <v>73023.421052352685</v>
      </c>
      <c r="CC48" s="323">
        <v>76737.245307851743</v>
      </c>
      <c r="CD48" s="323">
        <v>81163.227681168763</v>
      </c>
      <c r="CE48" s="323">
        <v>83976.85088465453</v>
      </c>
      <c r="CF48" s="323">
        <v>86125.033297773974</v>
      </c>
      <c r="CG48" s="324">
        <v>88839.747560890784</v>
      </c>
      <c r="CH48" s="325">
        <v>91740.501822654638</v>
      </c>
      <c r="CI48" s="333"/>
    </row>
    <row r="49" spans="1:87" ht="25.5" customHeight="1" x14ac:dyDescent="0.35">
      <c r="A49" s="326"/>
      <c r="B49" s="254" t="s">
        <v>587</v>
      </c>
      <c r="AH49" s="251">
        <v>1361.7903309239298</v>
      </c>
      <c r="AI49" s="251">
        <v>1517.423806937361</v>
      </c>
      <c r="AJ49" s="251">
        <v>1752.0721839138346</v>
      </c>
      <c r="AK49" s="251">
        <v>2070.9421081697028</v>
      </c>
      <c r="AL49" s="251">
        <v>2450.3052773273157</v>
      </c>
      <c r="AM49" s="251">
        <v>2924.686694063475</v>
      </c>
      <c r="AN49" s="251">
        <v>3223.0674666777786</v>
      </c>
      <c r="AO49" s="251">
        <v>3633.8111476052109</v>
      </c>
      <c r="AP49" s="251">
        <v>4075.0016872833453</v>
      </c>
      <c r="AQ49" s="251">
        <v>4448.2794086391814</v>
      </c>
      <c r="AR49" s="251">
        <v>4681.115145837718</v>
      </c>
      <c r="AS49" s="251">
        <v>4973.8747871535634</v>
      </c>
      <c r="AT49" s="251">
        <v>5391.5485667266521</v>
      </c>
      <c r="AU49" s="251">
        <v>6214.5712061017011</v>
      </c>
      <c r="AV49" s="251">
        <v>7855.6049847549584</v>
      </c>
      <c r="AW49" s="251">
        <v>9705.0209830557742</v>
      </c>
      <c r="AX49" s="251">
        <v>10632.478154864875</v>
      </c>
      <c r="AY49" s="251">
        <v>12147.248259907867</v>
      </c>
      <c r="AZ49" s="251">
        <v>13503.198185723359</v>
      </c>
      <c r="BA49" s="251">
        <v>14609.659617454081</v>
      </c>
      <c r="BB49" s="251">
        <v>15412.319922612876</v>
      </c>
      <c r="BC49" s="251">
        <v>16150.666588180571</v>
      </c>
      <c r="BD49" s="251">
        <v>16981.671786716994</v>
      </c>
      <c r="BE49" s="251">
        <v>17953.593830652451</v>
      </c>
      <c r="BF49" s="251">
        <v>18676.114206200858</v>
      </c>
      <c r="BG49" s="251">
        <v>19532.026220428288</v>
      </c>
      <c r="BH49" s="251">
        <v>20192.713305318077</v>
      </c>
      <c r="BI49" s="251">
        <v>20973.399333175545</v>
      </c>
      <c r="BJ49" s="251">
        <v>21599.112692521245</v>
      </c>
      <c r="BK49" s="251">
        <v>22787.50330841705</v>
      </c>
      <c r="BL49" s="251">
        <v>23424.746381169582</v>
      </c>
      <c r="BM49" s="251">
        <v>25103.038784141983</v>
      </c>
      <c r="BN49" s="251">
        <v>25487.026743181144</v>
      </c>
      <c r="BO49" s="251">
        <v>26122.597053628728</v>
      </c>
      <c r="BP49" s="251">
        <v>27112.386943339025</v>
      </c>
      <c r="BQ49" s="251">
        <v>27089.951198435672</v>
      </c>
      <c r="BR49" s="251">
        <v>28792.345868582379</v>
      </c>
      <c r="BS49" s="251">
        <v>29890.630788936636</v>
      </c>
      <c r="BT49" s="251">
        <v>29882.452817230176</v>
      </c>
      <c r="BU49" s="251">
        <v>31359.517787122768</v>
      </c>
      <c r="BV49" s="251">
        <v>31807.59589432221</v>
      </c>
      <c r="BW49" s="251">
        <v>32534.207921874764</v>
      </c>
      <c r="BX49" s="251">
        <v>29949.837212918974</v>
      </c>
      <c r="BY49" s="251">
        <v>31511.864825494333</v>
      </c>
      <c r="BZ49" s="251">
        <v>32885.564717702924</v>
      </c>
      <c r="CA49" s="251">
        <v>37605.045719008056</v>
      </c>
      <c r="CB49" s="251">
        <v>42582.751214584197</v>
      </c>
      <c r="CC49" s="251">
        <v>45353.009148068952</v>
      </c>
      <c r="CD49" s="251">
        <v>48860.781378835898</v>
      </c>
      <c r="CE49" s="251">
        <v>51496.805530586309</v>
      </c>
      <c r="CF49" s="251">
        <v>53807.925895726141</v>
      </c>
      <c r="CG49" s="251">
        <v>56421.783593090746</v>
      </c>
      <c r="CH49" s="252">
        <v>59228.893686164629</v>
      </c>
      <c r="CI49" s="265"/>
    </row>
    <row r="50" spans="1:87" x14ac:dyDescent="0.35">
      <c r="A50" s="326"/>
      <c r="B50" s="293" t="s">
        <v>376</v>
      </c>
      <c r="AH50" s="251">
        <v>1064.0966306754428</v>
      </c>
      <c r="AI50" s="251">
        <v>1089.2935185514627</v>
      </c>
      <c r="AJ50" s="251">
        <v>1183.2175787470053</v>
      </c>
      <c r="AK50" s="251">
        <v>1358.6697727554711</v>
      </c>
      <c r="AL50" s="251">
        <v>1545.3411999419534</v>
      </c>
      <c r="AM50" s="251">
        <v>1811.9147854335672</v>
      </c>
      <c r="AN50" s="251">
        <v>1991.938691852361</v>
      </c>
      <c r="AO50" s="251">
        <v>2249.8144830840924</v>
      </c>
      <c r="AP50" s="251">
        <v>2455.0860900183493</v>
      </c>
      <c r="AQ50" s="251">
        <v>2672.6034473068698</v>
      </c>
      <c r="AR50" s="251">
        <v>2798.0253668517803</v>
      </c>
      <c r="AS50" s="251">
        <v>2988.7399005701463</v>
      </c>
      <c r="AT50" s="251">
        <v>3289.3114335543378</v>
      </c>
      <c r="AU50" s="251">
        <v>3830.5826120547172</v>
      </c>
      <c r="AV50" s="251">
        <v>3394.5895367086218</v>
      </c>
      <c r="AW50" s="251">
        <v>3814.8206232224793</v>
      </c>
      <c r="AX50" s="251">
        <v>4102.0619215815459</v>
      </c>
      <c r="AY50" s="251">
        <v>4445.17224734295</v>
      </c>
      <c r="AZ50" s="251">
        <v>4689.1683205204527</v>
      </c>
      <c r="BA50" s="251">
        <v>4927.9323867979638</v>
      </c>
      <c r="BB50" s="251">
        <v>5165.5920711181552</v>
      </c>
      <c r="BC50" s="251">
        <v>5374.4261766234022</v>
      </c>
      <c r="BD50" s="251">
        <v>5576.6455502796944</v>
      </c>
      <c r="BE50" s="251">
        <v>5780.3260746446458</v>
      </c>
      <c r="BF50" s="251">
        <v>5892.6647018617668</v>
      </c>
      <c r="BG50" s="251">
        <v>6116.7026355897315</v>
      </c>
      <c r="BH50" s="251">
        <v>6311.686644582489</v>
      </c>
      <c r="BI50" s="251">
        <v>6561.9246052966309</v>
      </c>
      <c r="BJ50" s="251">
        <v>6736.1501991972482</v>
      </c>
      <c r="BK50" s="251">
        <v>7076.6745402126189</v>
      </c>
      <c r="BL50" s="251">
        <v>7268.1211047885081</v>
      </c>
      <c r="BM50" s="251">
        <v>7738.2237173918811</v>
      </c>
      <c r="BN50" s="251">
        <v>7789.8100429185979</v>
      </c>
      <c r="BO50" s="251">
        <v>7789.9140296149753</v>
      </c>
      <c r="BP50" s="251">
        <v>7852.4823992009115</v>
      </c>
      <c r="BQ50" s="251">
        <v>7530.1164209820099</v>
      </c>
      <c r="BR50" s="251">
        <v>7510.6276832195599</v>
      </c>
      <c r="BS50" s="251">
        <v>7552.0783702379713</v>
      </c>
      <c r="BT50" s="251">
        <v>7394.5175885876079</v>
      </c>
      <c r="BU50" s="251">
        <v>7364.0538299576228</v>
      </c>
      <c r="BV50" s="251">
        <v>7390.3589410514942</v>
      </c>
      <c r="BW50" s="251">
        <v>7495.8826357160178</v>
      </c>
      <c r="BX50" s="251">
        <v>6445.2879316280969</v>
      </c>
      <c r="BY50" s="251">
        <v>6383.4708102766072</v>
      </c>
      <c r="BZ50" s="251">
        <v>6369.7096793479423</v>
      </c>
      <c r="CA50" s="251">
        <v>7147.9596394951413</v>
      </c>
      <c r="CB50" s="251">
        <v>7995.1380260871656</v>
      </c>
      <c r="CC50" s="251">
        <v>8533.103328311292</v>
      </c>
      <c r="CD50" s="251">
        <v>9048.1750841971552</v>
      </c>
      <c r="CE50" s="251">
        <v>9324.2460419310282</v>
      </c>
      <c r="CF50" s="251">
        <v>9540.1012542573098</v>
      </c>
      <c r="CG50" s="251">
        <v>9814.3455246828107</v>
      </c>
      <c r="CH50" s="252">
        <v>10073.842043277005</v>
      </c>
      <c r="CI50" s="265"/>
    </row>
    <row r="51" spans="1:87" x14ac:dyDescent="0.35">
      <c r="A51" s="326"/>
      <c r="B51" s="293" t="s">
        <v>387</v>
      </c>
      <c r="AH51" s="251">
        <v>0</v>
      </c>
      <c r="AI51" s="251">
        <v>0</v>
      </c>
      <c r="AJ51" s="251">
        <v>0</v>
      </c>
      <c r="AK51" s="251">
        <v>0</v>
      </c>
      <c r="AL51" s="251">
        <v>0</v>
      </c>
      <c r="AM51" s="251">
        <v>0</v>
      </c>
      <c r="AN51" s="251">
        <v>0</v>
      </c>
      <c r="AO51" s="251">
        <v>0</v>
      </c>
      <c r="AP51" s="251">
        <v>0</v>
      </c>
      <c r="AQ51" s="251">
        <v>0</v>
      </c>
      <c r="AR51" s="251">
        <v>0</v>
      </c>
      <c r="AS51" s="251">
        <v>0</v>
      </c>
      <c r="AT51" s="251">
        <v>0</v>
      </c>
      <c r="AU51" s="251">
        <v>0</v>
      </c>
      <c r="AV51" s="251">
        <v>4311.7646369376398</v>
      </c>
      <c r="AW51" s="251">
        <v>5890.2003598332949</v>
      </c>
      <c r="AX51" s="251">
        <v>6530.4162332833293</v>
      </c>
      <c r="AY51" s="251">
        <v>7702.0760125649158</v>
      </c>
      <c r="AZ51" s="251">
        <v>8814.0298652029069</v>
      </c>
      <c r="BA51" s="251">
        <v>9681.7272306561172</v>
      </c>
      <c r="BB51" s="251">
        <v>10246.727851494721</v>
      </c>
      <c r="BC51" s="251">
        <v>10776.24041155717</v>
      </c>
      <c r="BD51" s="251">
        <v>11405.026236437297</v>
      </c>
      <c r="BE51" s="251">
        <v>12173.267756007803</v>
      </c>
      <c r="BF51" s="251">
        <v>12783.449504339093</v>
      </c>
      <c r="BG51" s="251">
        <v>13415.323584838558</v>
      </c>
      <c r="BH51" s="251">
        <v>13881.026660735588</v>
      </c>
      <c r="BI51" s="251">
        <v>14411.474727878913</v>
      </c>
      <c r="BJ51" s="251">
        <v>14862.962493323996</v>
      </c>
      <c r="BK51" s="251">
        <v>15710.828768204434</v>
      </c>
      <c r="BL51" s="251">
        <v>16156.62527638107</v>
      </c>
      <c r="BM51" s="251">
        <v>17364.815066750103</v>
      </c>
      <c r="BN51" s="251">
        <v>17697.216700262547</v>
      </c>
      <c r="BO51" s="251">
        <v>18332.683024013753</v>
      </c>
      <c r="BP51" s="251">
        <v>19259.904544138113</v>
      </c>
      <c r="BQ51" s="251">
        <v>19334.306644417567</v>
      </c>
      <c r="BR51" s="251">
        <v>19114.33583346038</v>
      </c>
      <c r="BS51" s="251">
        <v>18205.083686357557</v>
      </c>
      <c r="BT51" s="251">
        <v>15528.217784761879</v>
      </c>
      <c r="BU51" s="251">
        <v>12491.924461527873</v>
      </c>
      <c r="BV51" s="251">
        <v>10581.4703351997</v>
      </c>
      <c r="BW51" s="251">
        <v>9176.4289999231805</v>
      </c>
      <c r="BX51" s="251">
        <v>7008.2994036337959</v>
      </c>
      <c r="BY51" s="251">
        <v>6850.7874126026563</v>
      </c>
      <c r="BZ51" s="251">
        <v>6714.4519117754571</v>
      </c>
      <c r="CA51" s="251">
        <v>7325.5255442449015</v>
      </c>
      <c r="CB51" s="251">
        <v>7949.8778813148865</v>
      </c>
      <c r="CC51" s="251">
        <v>8190.1158723086282</v>
      </c>
      <c r="CD51" s="251">
        <v>8494.4253925324647</v>
      </c>
      <c r="CE51" s="251">
        <v>8708.0167124244545</v>
      </c>
      <c r="CF51" s="251">
        <v>8677.4684570174577</v>
      </c>
      <c r="CG51" s="251">
        <v>8384.891411888806</v>
      </c>
      <c r="CH51" s="252">
        <v>8439.1181109387289</v>
      </c>
      <c r="CI51" s="265"/>
    </row>
    <row r="52" spans="1:87" x14ac:dyDescent="0.35">
      <c r="A52" s="326"/>
      <c r="B52" s="293" t="s">
        <v>412</v>
      </c>
      <c r="AH52" s="251">
        <v>297.69370024848695</v>
      </c>
      <c r="AI52" s="251">
        <v>428.13028838589827</v>
      </c>
      <c r="AJ52" s="251">
        <v>568.8546051668294</v>
      </c>
      <c r="AK52" s="251">
        <v>712.27233541423175</v>
      </c>
      <c r="AL52" s="251">
        <v>904.96407738536232</v>
      </c>
      <c r="AM52" s="251">
        <v>1112.7719086299078</v>
      </c>
      <c r="AN52" s="251">
        <v>1231.1287748254176</v>
      </c>
      <c r="AO52" s="251">
        <v>1383.9966645211182</v>
      </c>
      <c r="AP52" s="251">
        <v>1619.9155972649955</v>
      </c>
      <c r="AQ52" s="251">
        <v>1775.6759613323118</v>
      </c>
      <c r="AR52" s="251">
        <v>1883.0897789859373</v>
      </c>
      <c r="AS52" s="251">
        <v>1985.1348865834175</v>
      </c>
      <c r="AT52" s="251">
        <v>2102.2371331723148</v>
      </c>
      <c r="AU52" s="251">
        <v>2383.988594046984</v>
      </c>
      <c r="AV52" s="251">
        <v>149.25081110869723</v>
      </c>
      <c r="AW52" s="251">
        <v>0</v>
      </c>
      <c r="AX52" s="251">
        <v>0</v>
      </c>
      <c r="AY52" s="251">
        <v>0</v>
      </c>
      <c r="AZ52" s="251">
        <v>0</v>
      </c>
      <c r="BA52" s="251">
        <v>0</v>
      </c>
      <c r="BB52" s="251">
        <v>0</v>
      </c>
      <c r="BC52" s="251">
        <v>0</v>
      </c>
      <c r="BD52" s="251">
        <v>0</v>
      </c>
      <c r="BE52" s="251">
        <v>0</v>
      </c>
      <c r="BF52" s="251">
        <v>0</v>
      </c>
      <c r="BG52" s="251">
        <v>0</v>
      </c>
      <c r="BH52" s="251">
        <v>0</v>
      </c>
      <c r="BI52" s="251">
        <v>0</v>
      </c>
      <c r="BJ52" s="251">
        <v>0</v>
      </c>
      <c r="BK52" s="251">
        <v>0</v>
      </c>
      <c r="BL52" s="251">
        <v>0</v>
      </c>
      <c r="BM52" s="251">
        <v>0</v>
      </c>
      <c r="BN52" s="251">
        <v>0</v>
      </c>
      <c r="BO52" s="251">
        <v>0</v>
      </c>
      <c r="BP52" s="251">
        <v>0</v>
      </c>
      <c r="BQ52" s="251">
        <v>0</v>
      </c>
      <c r="BR52" s="251">
        <v>0</v>
      </c>
      <c r="BS52" s="251">
        <v>0</v>
      </c>
      <c r="BT52" s="251">
        <v>0</v>
      </c>
      <c r="BU52" s="251">
        <v>0</v>
      </c>
      <c r="BV52" s="251">
        <v>0</v>
      </c>
      <c r="BW52" s="251">
        <v>0</v>
      </c>
      <c r="BX52" s="251">
        <v>0</v>
      </c>
      <c r="BY52" s="251">
        <v>0</v>
      </c>
      <c r="BZ52" s="251">
        <v>0</v>
      </c>
      <c r="CA52" s="251">
        <v>0</v>
      </c>
      <c r="CB52" s="251">
        <v>0</v>
      </c>
      <c r="CC52" s="251">
        <v>0</v>
      </c>
      <c r="CD52" s="251">
        <v>0</v>
      </c>
      <c r="CE52" s="251">
        <v>0</v>
      </c>
      <c r="CF52" s="251">
        <v>0</v>
      </c>
      <c r="CG52" s="251">
        <v>0</v>
      </c>
      <c r="CH52" s="252">
        <v>0</v>
      </c>
      <c r="CI52" s="265"/>
    </row>
    <row r="53" spans="1:87" x14ac:dyDescent="0.35">
      <c r="A53" s="326"/>
      <c r="B53" s="293" t="s">
        <v>588</v>
      </c>
      <c r="AH53" s="251">
        <v>0</v>
      </c>
      <c r="AI53" s="251">
        <v>0</v>
      </c>
      <c r="AJ53" s="251">
        <v>0</v>
      </c>
      <c r="AK53" s="251">
        <v>0</v>
      </c>
      <c r="AL53" s="251">
        <v>0</v>
      </c>
      <c r="AM53" s="251">
        <v>0</v>
      </c>
      <c r="AN53" s="251">
        <v>0</v>
      </c>
      <c r="AO53" s="251">
        <v>0</v>
      </c>
      <c r="AP53" s="251">
        <v>0</v>
      </c>
      <c r="AQ53" s="251">
        <v>0</v>
      </c>
      <c r="AR53" s="251">
        <v>0</v>
      </c>
      <c r="AS53" s="251">
        <v>0</v>
      </c>
      <c r="AT53" s="251">
        <v>0</v>
      </c>
      <c r="AU53" s="251">
        <v>0</v>
      </c>
      <c r="AV53" s="251">
        <v>0</v>
      </c>
      <c r="AW53" s="251">
        <v>0</v>
      </c>
      <c r="AX53" s="251">
        <v>0</v>
      </c>
      <c r="AY53" s="251">
        <v>0</v>
      </c>
      <c r="AZ53" s="251">
        <v>0</v>
      </c>
      <c r="BA53" s="251">
        <v>0</v>
      </c>
      <c r="BB53" s="251">
        <v>0</v>
      </c>
      <c r="BC53" s="251">
        <v>0</v>
      </c>
      <c r="BD53" s="251">
        <v>0</v>
      </c>
      <c r="BE53" s="251">
        <v>0</v>
      </c>
      <c r="BF53" s="251">
        <v>0</v>
      </c>
      <c r="BG53" s="251">
        <v>0</v>
      </c>
      <c r="BH53" s="251">
        <v>0</v>
      </c>
      <c r="BI53" s="251">
        <v>0</v>
      </c>
      <c r="BJ53" s="251">
        <v>0</v>
      </c>
      <c r="BK53" s="251">
        <v>0</v>
      </c>
      <c r="BL53" s="251">
        <v>0</v>
      </c>
      <c r="BM53" s="251">
        <v>0</v>
      </c>
      <c r="BN53" s="251">
        <v>0</v>
      </c>
      <c r="BO53" s="251">
        <v>0</v>
      </c>
      <c r="BP53" s="251">
        <v>0</v>
      </c>
      <c r="BQ53" s="251">
        <v>225.52813303609597</v>
      </c>
      <c r="BR53" s="251">
        <v>2167.3823519024377</v>
      </c>
      <c r="BS53" s="251">
        <v>4133.4687323411063</v>
      </c>
      <c r="BT53" s="251">
        <v>6959.7174438806924</v>
      </c>
      <c r="BU53" s="251">
        <v>11503.539495637273</v>
      </c>
      <c r="BV53" s="251">
        <v>13835.766618071017</v>
      </c>
      <c r="BW53" s="251">
        <v>15861.896286235566</v>
      </c>
      <c r="BX53" s="251">
        <v>16496.249877657083</v>
      </c>
      <c r="BY53" s="251">
        <v>18277.606602615069</v>
      </c>
      <c r="BZ53" s="251">
        <v>19801.403126579531</v>
      </c>
      <c r="CA53" s="251">
        <v>23131.560535268018</v>
      </c>
      <c r="CB53" s="251">
        <v>26637.735307182153</v>
      </c>
      <c r="CC53" s="251">
        <v>28629.789947449033</v>
      </c>
      <c r="CD53" s="251">
        <v>31318.180902106276</v>
      </c>
      <c r="CE53" s="251">
        <v>33464.542776230832</v>
      </c>
      <c r="CF53" s="251">
        <v>35590.356184451368</v>
      </c>
      <c r="CG53" s="251">
        <v>38222.546656519124</v>
      </c>
      <c r="CH53" s="252">
        <v>40715.933531948896</v>
      </c>
      <c r="CI53" s="265"/>
    </row>
    <row r="54" spans="1:87" ht="25.5" customHeight="1" x14ac:dyDescent="0.35">
      <c r="A54" s="326"/>
      <c r="B54" s="254" t="s">
        <v>589</v>
      </c>
      <c r="AH54" s="251">
        <v>10989.331275130316</v>
      </c>
      <c r="AI54" s="251">
        <v>10193.836360175628</v>
      </c>
      <c r="AJ54" s="251">
        <v>9483.9439773413797</v>
      </c>
      <c r="AK54" s="251">
        <v>9790.6567260985157</v>
      </c>
      <c r="AL54" s="251">
        <v>9816.5594835022348</v>
      </c>
      <c r="AM54" s="251">
        <v>9604.9785797528893</v>
      </c>
      <c r="AN54" s="251">
        <v>10409.262955686818</v>
      </c>
      <c r="AO54" s="251">
        <v>10898.153829866531</v>
      </c>
      <c r="AP54" s="251">
        <v>11587.873978242475</v>
      </c>
      <c r="AQ54" s="251">
        <v>12042.629592702491</v>
      </c>
      <c r="AR54" s="251">
        <v>12936.70465154733</v>
      </c>
      <c r="AS54" s="251">
        <v>13642.685037519985</v>
      </c>
      <c r="AT54" s="251">
        <v>14656.716902419877</v>
      </c>
      <c r="AU54" s="251">
        <v>17408.571354388059</v>
      </c>
      <c r="AV54" s="251">
        <v>19912.74638596255</v>
      </c>
      <c r="AW54" s="251">
        <v>22296.771254334373</v>
      </c>
      <c r="AX54" s="251">
        <v>24203.628775502708</v>
      </c>
      <c r="AY54" s="251">
        <v>24206.27224055682</v>
      </c>
      <c r="AZ54" s="251">
        <v>23661.282562627643</v>
      </c>
      <c r="BA54" s="251">
        <v>23630.8122930139</v>
      </c>
      <c r="BB54" s="251">
        <v>23289.350782754056</v>
      </c>
      <c r="BC54" s="251">
        <v>22556.410710541975</v>
      </c>
      <c r="BD54" s="251">
        <v>22985.767171908305</v>
      </c>
      <c r="BE54" s="251">
        <v>23232.056550380115</v>
      </c>
      <c r="BF54" s="251">
        <v>22638.69517357603</v>
      </c>
      <c r="BG54" s="251">
        <v>22409.047847655813</v>
      </c>
      <c r="BH54" s="251">
        <v>21127.925932089816</v>
      </c>
      <c r="BI54" s="251">
        <v>20204.005502363583</v>
      </c>
      <c r="BJ54" s="251">
        <v>19552.116564224398</v>
      </c>
      <c r="BK54" s="251">
        <v>20081.824821099086</v>
      </c>
      <c r="BL54" s="251">
        <v>19386.368989972314</v>
      </c>
      <c r="BM54" s="251">
        <v>20105.668734644289</v>
      </c>
      <c r="BN54" s="251">
        <v>19834.669941941804</v>
      </c>
      <c r="BO54" s="251">
        <v>19567.851343797764</v>
      </c>
      <c r="BP54" s="251">
        <v>19262.238055029895</v>
      </c>
      <c r="BQ54" s="251">
        <v>18930.227394708305</v>
      </c>
      <c r="BR54" s="251">
        <v>19775.447775933138</v>
      </c>
      <c r="BS54" s="251">
        <v>20707.589585823906</v>
      </c>
      <c r="BT54" s="251">
        <v>20764.65494038846</v>
      </c>
      <c r="BU54" s="251">
        <v>21207.936992996605</v>
      </c>
      <c r="BV54" s="251">
        <v>21255.25211968139</v>
      </c>
      <c r="BW54" s="251">
        <v>21767.329378577902</v>
      </c>
      <c r="BX54" s="251">
        <v>23121.94663665738</v>
      </c>
      <c r="BY54" s="251">
        <v>24906.939217651561</v>
      </c>
      <c r="BZ54" s="251">
        <v>24092.988059564901</v>
      </c>
      <c r="CA54" s="251">
        <v>26986.607322010972</v>
      </c>
      <c r="CB54" s="251">
        <v>30440.669837768495</v>
      </c>
      <c r="CC54" s="251">
        <v>31384.236159782791</v>
      </c>
      <c r="CD54" s="251">
        <v>32302.446302332854</v>
      </c>
      <c r="CE54" s="251">
        <v>32480.045354068217</v>
      </c>
      <c r="CF54" s="251">
        <v>32317.107402047823</v>
      </c>
      <c r="CG54" s="251">
        <v>32417.963967800039</v>
      </c>
      <c r="CH54" s="252">
        <v>32511.608136490002</v>
      </c>
      <c r="CI54" s="265"/>
    </row>
    <row r="55" spans="1:87" x14ac:dyDescent="0.35">
      <c r="A55" s="326"/>
      <c r="B55" s="293" t="s">
        <v>391</v>
      </c>
      <c r="AH55" s="251">
        <v>0</v>
      </c>
      <c r="AI55" s="251">
        <v>0</v>
      </c>
      <c r="AJ55" s="251">
        <v>0</v>
      </c>
      <c r="AK55" s="251">
        <v>0</v>
      </c>
      <c r="AL55" s="251">
        <v>0</v>
      </c>
      <c r="AM55" s="251">
        <v>0</v>
      </c>
      <c r="AN55" s="251">
        <v>0</v>
      </c>
      <c r="AO55" s="251">
        <v>0</v>
      </c>
      <c r="AP55" s="251">
        <v>0</v>
      </c>
      <c r="AQ55" s="251">
        <v>0</v>
      </c>
      <c r="AR55" s="251">
        <v>0</v>
      </c>
      <c r="AS55" s="251">
        <v>0</v>
      </c>
      <c r="AT55" s="251">
        <v>0</v>
      </c>
      <c r="AU55" s="251">
        <v>0</v>
      </c>
      <c r="AV55" s="251">
        <v>0</v>
      </c>
      <c r="AW55" s="251">
        <v>0</v>
      </c>
      <c r="AX55" s="251">
        <v>0</v>
      </c>
      <c r="AY55" s="251">
        <v>0</v>
      </c>
      <c r="AZ55" s="251">
        <v>0</v>
      </c>
      <c r="BA55" s="251">
        <v>0</v>
      </c>
      <c r="BB55" s="251">
        <v>0</v>
      </c>
      <c r="BC55" s="251">
        <v>0</v>
      </c>
      <c r="BD55" s="251">
        <v>0</v>
      </c>
      <c r="BE55" s="251">
        <v>0</v>
      </c>
      <c r="BF55" s="251">
        <v>0</v>
      </c>
      <c r="BG55" s="251">
        <v>0</v>
      </c>
      <c r="BH55" s="251">
        <v>0</v>
      </c>
      <c r="BI55" s="251">
        <v>0</v>
      </c>
      <c r="BJ55" s="251">
        <v>0</v>
      </c>
      <c r="BK55" s="251">
        <v>0</v>
      </c>
      <c r="BL55" s="251">
        <v>195.23876509191709</v>
      </c>
      <c r="BM55" s="251">
        <v>1920.6682197626865</v>
      </c>
      <c r="BN55" s="251">
        <v>3325.5042777474559</v>
      </c>
      <c r="BO55" s="251">
        <v>5185.2300787356999</v>
      </c>
      <c r="BP55" s="251">
        <v>9722.5647044623183</v>
      </c>
      <c r="BQ55" s="251">
        <v>14662.037844619812</v>
      </c>
      <c r="BR55" s="251">
        <v>17769.404853630105</v>
      </c>
      <c r="BS55" s="251">
        <v>19633.664508615195</v>
      </c>
      <c r="BT55" s="251">
        <v>20001.574577864008</v>
      </c>
      <c r="BU55" s="251">
        <v>20447.280129443392</v>
      </c>
      <c r="BV55" s="251">
        <v>19659.532527764524</v>
      </c>
      <c r="BW55" s="251">
        <v>17572.257522509663</v>
      </c>
      <c r="BX55" s="251">
        <v>16136.721621861609</v>
      </c>
      <c r="BY55" s="251">
        <v>15261.532304575776</v>
      </c>
      <c r="BZ55" s="251">
        <v>13584.45123858521</v>
      </c>
      <c r="CA55" s="251">
        <v>13191.272215554201</v>
      </c>
      <c r="CB55" s="251">
        <v>12700.484217884301</v>
      </c>
      <c r="CC55" s="251">
        <v>7085.7155813609952</v>
      </c>
      <c r="CD55" s="251">
        <v>5004.0308949528799</v>
      </c>
      <c r="CE55" s="251">
        <v>4959.1890231836969</v>
      </c>
      <c r="CF55" s="251">
        <v>4784.4877273592183</v>
      </c>
      <c r="CG55" s="251">
        <v>4661.1847210208143</v>
      </c>
      <c r="CH55" s="252">
        <v>4624.6496599557822</v>
      </c>
      <c r="CI55" s="265"/>
    </row>
    <row r="56" spans="1:87" x14ac:dyDescent="0.35">
      <c r="A56" s="326"/>
      <c r="B56" s="293" t="s">
        <v>402</v>
      </c>
      <c r="AH56" s="251">
        <v>0</v>
      </c>
      <c r="AI56" s="251">
        <v>0</v>
      </c>
      <c r="AJ56" s="251">
        <v>0</v>
      </c>
      <c r="AK56" s="251">
        <v>0</v>
      </c>
      <c r="AL56" s="251">
        <v>0</v>
      </c>
      <c r="AM56" s="251">
        <v>0</v>
      </c>
      <c r="AN56" s="251">
        <v>0</v>
      </c>
      <c r="AO56" s="251">
        <v>0</v>
      </c>
      <c r="AP56" s="251">
        <v>0</v>
      </c>
      <c r="AQ56" s="251">
        <v>0</v>
      </c>
      <c r="AR56" s="251">
        <v>0</v>
      </c>
      <c r="AS56" s="251">
        <v>0</v>
      </c>
      <c r="AT56" s="251">
        <v>0</v>
      </c>
      <c r="AU56" s="251">
        <v>0</v>
      </c>
      <c r="AV56" s="251">
        <v>0</v>
      </c>
      <c r="AW56" s="251">
        <v>0</v>
      </c>
      <c r="AX56" s="251">
        <v>0</v>
      </c>
      <c r="AY56" s="251">
        <v>15443.38172439431</v>
      </c>
      <c r="AZ56" s="251">
        <v>15013.895123826762</v>
      </c>
      <c r="BA56" s="251">
        <v>14487.72444166811</v>
      </c>
      <c r="BB56" s="251">
        <v>13975.350596527425</v>
      </c>
      <c r="BC56" s="251">
        <v>12927.772780653551</v>
      </c>
      <c r="BD56" s="251">
        <v>12768.54799493087</v>
      </c>
      <c r="BE56" s="251">
        <v>12485.893329160401</v>
      </c>
      <c r="BF56" s="251">
        <v>12250.475233543575</v>
      </c>
      <c r="BG56" s="251">
        <v>11897.290787822776</v>
      </c>
      <c r="BH56" s="251">
        <v>11446.207286762296</v>
      </c>
      <c r="BI56" s="251">
        <v>11119.975095741864</v>
      </c>
      <c r="BJ56" s="251">
        <v>10659.526952293651</v>
      </c>
      <c r="BK56" s="251">
        <v>10599.642624913387</v>
      </c>
      <c r="BL56" s="251">
        <v>10002.091149211299</v>
      </c>
      <c r="BM56" s="251">
        <v>9256.8293493642086</v>
      </c>
      <c r="BN56" s="251">
        <v>8278.9911142882465</v>
      </c>
      <c r="BO56" s="251">
        <v>7200.2883799030915</v>
      </c>
      <c r="BP56" s="251">
        <v>4697.8233724513429</v>
      </c>
      <c r="BQ56" s="251">
        <v>1667.2767572248065</v>
      </c>
      <c r="BR56" s="251">
        <v>338.73779357211293</v>
      </c>
      <c r="BS56" s="251">
        <v>85.194559644060931</v>
      </c>
      <c r="BT56" s="251">
        <v>20.089135828397332</v>
      </c>
      <c r="BU56" s="251">
        <v>11.891101110374217</v>
      </c>
      <c r="BV56" s="251">
        <v>0</v>
      </c>
      <c r="BW56" s="251">
        <v>6.120164540536182</v>
      </c>
      <c r="BX56" s="251">
        <v>5.5785444911172686</v>
      </c>
      <c r="BY56" s="251">
        <v>0</v>
      </c>
      <c r="BZ56" s="251">
        <v>13.215114753925176</v>
      </c>
      <c r="CA56" s="251">
        <v>-0.96971191335707185</v>
      </c>
      <c r="CB56" s="251">
        <v>0.92019474092539477</v>
      </c>
      <c r="CC56" s="251">
        <v>1.5606463180632462</v>
      </c>
      <c r="CD56" s="251">
        <v>0.84990969980860631</v>
      </c>
      <c r="CE56" s="251">
        <v>0.86922806715066159</v>
      </c>
      <c r="CF56" s="251">
        <v>0.87381471436801661</v>
      </c>
      <c r="CG56" s="251">
        <v>0.43522871520764272</v>
      </c>
      <c r="CH56" s="252">
        <v>1.3298848857634959</v>
      </c>
      <c r="CI56" s="265"/>
    </row>
    <row r="57" spans="1:87" x14ac:dyDescent="0.35">
      <c r="A57" s="326"/>
      <c r="B57" s="293" t="s">
        <v>590</v>
      </c>
      <c r="AH57" s="251">
        <v>823.40810707028311</v>
      </c>
      <c r="AI57" s="251">
        <v>791.2281279030525</v>
      </c>
      <c r="AJ57" s="251">
        <v>782.74393670955726</v>
      </c>
      <c r="AK57" s="251">
        <v>815.20186365328254</v>
      </c>
      <c r="AL57" s="251">
        <v>993.15972899495262</v>
      </c>
      <c r="AM57" s="251">
        <v>1116.4323425398748</v>
      </c>
      <c r="AN57" s="251">
        <v>1220.7540941386865</v>
      </c>
      <c r="AO57" s="251">
        <v>1416.7927940121399</v>
      </c>
      <c r="AP57" s="251">
        <v>1698.7052663926706</v>
      </c>
      <c r="AQ57" s="251">
        <v>1748.2108833657044</v>
      </c>
      <c r="AR57" s="251">
        <v>2152.6124757561279</v>
      </c>
      <c r="AS57" s="251">
        <v>2326.9577578375574</v>
      </c>
      <c r="AT57" s="251">
        <v>2575.2427492254574</v>
      </c>
      <c r="AU57" s="251">
        <v>3140.8504960755668</v>
      </c>
      <c r="AV57" s="251">
        <v>4149.6191955640543</v>
      </c>
      <c r="AW57" s="251">
        <v>5010.0486891993787</v>
      </c>
      <c r="AX57" s="251">
        <v>5764.2994533612182</v>
      </c>
      <c r="AY57" s="251">
        <v>6527.4783634658634</v>
      </c>
      <c r="AZ57" s="251">
        <v>6872.3980972259214</v>
      </c>
      <c r="BA57" s="251">
        <v>7190.8233023419771</v>
      </c>
      <c r="BB57" s="251">
        <v>7416.9342212754455</v>
      </c>
      <c r="BC57" s="251">
        <v>7712.8275436415006</v>
      </c>
      <c r="BD57" s="251">
        <v>8303.2946607704562</v>
      </c>
      <c r="BE57" s="251">
        <v>8822.7652681410855</v>
      </c>
      <c r="BF57" s="251">
        <v>8652.2509454966712</v>
      </c>
      <c r="BG57" s="251">
        <v>8855.5690427124737</v>
      </c>
      <c r="BH57" s="251">
        <v>8103.7840982307225</v>
      </c>
      <c r="BI57" s="251">
        <v>7578.7017033707143</v>
      </c>
      <c r="BJ57" s="251">
        <v>7425.8445236753005</v>
      </c>
      <c r="BK57" s="251">
        <v>8051.8086877266414</v>
      </c>
      <c r="BL57" s="251">
        <v>7826.7960617848876</v>
      </c>
      <c r="BM57" s="251">
        <v>7554.3497149032455</v>
      </c>
      <c r="BN57" s="251">
        <v>6906.5814148969994</v>
      </c>
      <c r="BO57" s="251">
        <v>5897.462401060925</v>
      </c>
      <c r="BP57" s="251">
        <v>3570.0150335018079</v>
      </c>
      <c r="BQ57" s="251">
        <v>1393.1219104365184</v>
      </c>
      <c r="BR57" s="251">
        <v>637.00781549889211</v>
      </c>
      <c r="BS57" s="251">
        <v>320.81015044888017</v>
      </c>
      <c r="BT57" s="251">
        <v>134.50317664242442</v>
      </c>
      <c r="BU57" s="251">
        <v>38.570516037950028</v>
      </c>
      <c r="BV57" s="251">
        <v>4.0991636362440502</v>
      </c>
      <c r="BW57" s="251">
        <v>1.8258349535693352</v>
      </c>
      <c r="BX57" s="251">
        <v>1.3544511466939066</v>
      </c>
      <c r="BY57" s="251">
        <v>1.0179504089769367</v>
      </c>
      <c r="BZ57" s="251">
        <v>1.0550447078610818</v>
      </c>
      <c r="CA57" s="251">
        <v>0.68393292375616055</v>
      </c>
      <c r="CB57" s="251">
        <v>0.31144884892554714</v>
      </c>
      <c r="CC57" s="251">
        <v>1.8932371835653335E-2</v>
      </c>
      <c r="CD57" s="251">
        <v>4.4301443432996235E-3</v>
      </c>
      <c r="CE57" s="251">
        <v>1.8985920228306232E-3</v>
      </c>
      <c r="CF57" s="251">
        <v>7.1670179398831448E-4</v>
      </c>
      <c r="CG57" s="251">
        <v>2.2359064714677384E-5</v>
      </c>
      <c r="CH57" s="252">
        <v>1.3187669770172614E-3</v>
      </c>
      <c r="CI57" s="265"/>
    </row>
    <row r="58" spans="1:87" x14ac:dyDescent="0.35">
      <c r="A58" s="326"/>
      <c r="B58" s="293" t="s">
        <v>405</v>
      </c>
      <c r="AH58" s="251">
        <v>5320.483153377214</v>
      </c>
      <c r="AI58" s="251">
        <v>5392.2738853666933</v>
      </c>
      <c r="AJ58" s="251">
        <v>5233.4623675348303</v>
      </c>
      <c r="AK58" s="251">
        <v>5640.5381474999858</v>
      </c>
      <c r="AL58" s="251">
        <v>6108.5075223511958</v>
      </c>
      <c r="AM58" s="251">
        <v>6852.3322794578535</v>
      </c>
      <c r="AN58" s="251">
        <v>7407.5220103259671</v>
      </c>
      <c r="AO58" s="251">
        <v>7703.8108174410108</v>
      </c>
      <c r="AP58" s="251">
        <v>8426.8324528401572</v>
      </c>
      <c r="AQ58" s="251">
        <v>8840.5416136919484</v>
      </c>
      <c r="AR58" s="251">
        <v>9367.0931882527912</v>
      </c>
      <c r="AS58" s="251">
        <v>9897.6606476705711</v>
      </c>
      <c r="AT58" s="251">
        <v>10546.24207150352</v>
      </c>
      <c r="AU58" s="251">
        <v>12315.137845948422</v>
      </c>
      <c r="AV58" s="251">
        <v>13568.97506899049</v>
      </c>
      <c r="AW58" s="251">
        <v>15017.032403259824</v>
      </c>
      <c r="AX58" s="251">
        <v>16103.952032006866</v>
      </c>
      <c r="AY58" s="251">
        <v>549.02130245166018</v>
      </c>
      <c r="AZ58" s="251">
        <v>0</v>
      </c>
      <c r="BA58" s="251">
        <v>0</v>
      </c>
      <c r="BB58" s="251">
        <v>0</v>
      </c>
      <c r="BC58" s="251">
        <v>0</v>
      </c>
      <c r="BD58" s="251">
        <v>0</v>
      </c>
      <c r="BE58" s="251">
        <v>0</v>
      </c>
      <c r="BF58" s="251">
        <v>0</v>
      </c>
      <c r="BG58" s="251">
        <v>0</v>
      </c>
      <c r="BH58" s="251">
        <v>0</v>
      </c>
      <c r="BI58" s="251">
        <v>0</v>
      </c>
      <c r="BJ58" s="251">
        <v>0</v>
      </c>
      <c r="BK58" s="251">
        <v>0</v>
      </c>
      <c r="BL58" s="251">
        <v>0</v>
      </c>
      <c r="BM58" s="251">
        <v>0</v>
      </c>
      <c r="BN58" s="251">
        <v>0</v>
      </c>
      <c r="BO58" s="251">
        <v>0</v>
      </c>
      <c r="BP58" s="251">
        <v>0</v>
      </c>
      <c r="BQ58" s="251">
        <v>0</v>
      </c>
      <c r="BR58" s="251">
        <v>0</v>
      </c>
      <c r="BS58" s="251">
        <v>0</v>
      </c>
      <c r="BT58" s="251">
        <v>0</v>
      </c>
      <c r="BU58" s="251">
        <v>0</v>
      </c>
      <c r="BV58" s="251">
        <v>0</v>
      </c>
      <c r="BW58" s="251">
        <v>0</v>
      </c>
      <c r="BX58" s="251">
        <v>0</v>
      </c>
      <c r="BY58" s="251">
        <v>0</v>
      </c>
      <c r="BZ58" s="251">
        <v>0</v>
      </c>
      <c r="CA58" s="251">
        <v>0</v>
      </c>
      <c r="CB58" s="251">
        <v>0</v>
      </c>
      <c r="CC58" s="251">
        <v>0</v>
      </c>
      <c r="CD58" s="251">
        <v>0</v>
      </c>
      <c r="CE58" s="251">
        <v>0</v>
      </c>
      <c r="CF58" s="251">
        <v>0</v>
      </c>
      <c r="CG58" s="251">
        <v>0</v>
      </c>
      <c r="CH58" s="252">
        <v>0</v>
      </c>
      <c r="CI58" s="265"/>
    </row>
    <row r="59" spans="1:87" x14ac:dyDescent="0.35">
      <c r="A59" s="326"/>
      <c r="B59" s="293" t="s">
        <v>423</v>
      </c>
      <c r="AH59" s="251">
        <v>437.03968759884259</v>
      </c>
      <c r="AI59" s="251">
        <v>460.64651282027035</v>
      </c>
      <c r="AJ59" s="251">
        <v>491.49037886414061</v>
      </c>
      <c r="AK59" s="251">
        <v>535.23354684306435</v>
      </c>
      <c r="AL59" s="251">
        <v>590.52740642943127</v>
      </c>
      <c r="AM59" s="251">
        <v>666.19897161395807</v>
      </c>
      <c r="AN59" s="251">
        <v>816.14154735617569</v>
      </c>
      <c r="AO59" s="251">
        <v>872.3770444611788</v>
      </c>
      <c r="AP59" s="251">
        <v>898.20222805549372</v>
      </c>
      <c r="AQ59" s="251">
        <v>879.0790569728365</v>
      </c>
      <c r="AR59" s="251">
        <v>881.745761053764</v>
      </c>
      <c r="AS59" s="251">
        <v>892.58694286612842</v>
      </c>
      <c r="AT59" s="251">
        <v>1020.4367738554668</v>
      </c>
      <c r="AU59" s="251">
        <v>1338.5299023693474</v>
      </c>
      <c r="AV59" s="251">
        <v>1398.7538132535462</v>
      </c>
      <c r="AW59" s="251">
        <v>1494.1737193146234</v>
      </c>
      <c r="AX59" s="251">
        <v>1620.9218422966978</v>
      </c>
      <c r="AY59" s="251">
        <v>1662.0799438633633</v>
      </c>
      <c r="AZ59" s="251">
        <v>1774.9893415749621</v>
      </c>
      <c r="BA59" s="251">
        <v>1952.2645490038128</v>
      </c>
      <c r="BB59" s="251">
        <v>1897.0659649511854</v>
      </c>
      <c r="BC59" s="251">
        <v>1915.8103862469218</v>
      </c>
      <c r="BD59" s="251">
        <v>1913.9245162069735</v>
      </c>
      <c r="BE59" s="251">
        <v>1923.3979530786305</v>
      </c>
      <c r="BF59" s="251">
        <v>1735.968994535785</v>
      </c>
      <c r="BG59" s="251">
        <v>1656.1880171205621</v>
      </c>
      <c r="BH59" s="251">
        <v>1577.9345470967978</v>
      </c>
      <c r="BI59" s="251">
        <v>1505.3287032510041</v>
      </c>
      <c r="BJ59" s="251">
        <v>1466.7450882554472</v>
      </c>
      <c r="BK59" s="251">
        <v>1430.3735084590562</v>
      </c>
      <c r="BL59" s="251">
        <v>1362.2430138842092</v>
      </c>
      <c r="BM59" s="251">
        <v>1373.8214506141474</v>
      </c>
      <c r="BN59" s="251">
        <v>1323.5931350091028</v>
      </c>
      <c r="BO59" s="251">
        <v>1284.8704840980472</v>
      </c>
      <c r="BP59" s="251">
        <v>1271.8349446144271</v>
      </c>
      <c r="BQ59" s="251">
        <v>1207.790882427169</v>
      </c>
      <c r="BR59" s="251">
        <v>1018.4058580876659</v>
      </c>
      <c r="BS59" s="251">
        <v>646.02839656320941</v>
      </c>
      <c r="BT59" s="251">
        <v>315.98219248335749</v>
      </c>
      <c r="BU59" s="251">
        <v>159.26692557623761</v>
      </c>
      <c r="BV59" s="251">
        <v>126.51483638927584</v>
      </c>
      <c r="BW59" s="251">
        <v>112.92656672770069</v>
      </c>
      <c r="BX59" s="251">
        <v>86.868100554032935</v>
      </c>
      <c r="BY59" s="251">
        <v>75.045403642813241</v>
      </c>
      <c r="BZ59" s="251">
        <v>65.618601733465013</v>
      </c>
      <c r="CA59" s="251">
        <v>60.264195852457668</v>
      </c>
      <c r="CB59" s="251">
        <v>55.392601081384583</v>
      </c>
      <c r="CC59" s="251">
        <v>46.993339456317933</v>
      </c>
      <c r="CD59" s="251">
        <v>41.289057377384417</v>
      </c>
      <c r="CE59" s="251">
        <v>34.929205492318211</v>
      </c>
      <c r="CF59" s="251">
        <v>28.281115775198909</v>
      </c>
      <c r="CG59" s="251">
        <v>21.733488106044089</v>
      </c>
      <c r="CH59" s="252">
        <v>15.157805684892113</v>
      </c>
      <c r="CI59" s="265"/>
    </row>
    <row r="60" spans="1:87" x14ac:dyDescent="0.35">
      <c r="A60" s="326"/>
      <c r="B60" s="293" t="s">
        <v>591</v>
      </c>
      <c r="AH60" s="251">
        <v>4408.4003270839776</v>
      </c>
      <c r="AI60" s="251">
        <v>3549.6878340856124</v>
      </c>
      <c r="AJ60" s="251">
        <v>2976.2472942328513</v>
      </c>
      <c r="AK60" s="251">
        <v>2799.6831681021827</v>
      </c>
      <c r="AL60" s="251">
        <v>2124.3648257266555</v>
      </c>
      <c r="AM60" s="251">
        <v>970.0149861412026</v>
      </c>
      <c r="AN60" s="251">
        <v>964.84530386598738</v>
      </c>
      <c r="AO60" s="251">
        <v>905.1731739522005</v>
      </c>
      <c r="AP60" s="251">
        <v>564.13403095415219</v>
      </c>
      <c r="AQ60" s="251">
        <v>574.79803867200053</v>
      </c>
      <c r="AR60" s="251">
        <v>535.25322648464555</v>
      </c>
      <c r="AS60" s="251">
        <v>525.47968914572914</v>
      </c>
      <c r="AT60" s="251">
        <v>514.79530783543009</v>
      </c>
      <c r="AU60" s="251">
        <v>614.05310999472511</v>
      </c>
      <c r="AV60" s="251">
        <v>795.39830815445794</v>
      </c>
      <c r="AW60" s="251">
        <v>775.5164425605484</v>
      </c>
      <c r="AX60" s="251">
        <v>714.45544783792559</v>
      </c>
      <c r="AY60" s="251">
        <v>24.31090638162333</v>
      </c>
      <c r="AZ60" s="251">
        <v>0</v>
      </c>
      <c r="BA60" s="251">
        <v>0</v>
      </c>
      <c r="BB60" s="251">
        <v>0</v>
      </c>
      <c r="BC60" s="251">
        <v>0</v>
      </c>
      <c r="BD60" s="251">
        <v>0</v>
      </c>
      <c r="BE60" s="251">
        <v>0</v>
      </c>
      <c r="BF60" s="251">
        <v>0</v>
      </c>
      <c r="BG60" s="251">
        <v>0</v>
      </c>
      <c r="BH60" s="251">
        <v>0</v>
      </c>
      <c r="BI60" s="251">
        <v>0</v>
      </c>
      <c r="BJ60" s="251">
        <v>0</v>
      </c>
      <c r="BK60" s="251">
        <v>0</v>
      </c>
      <c r="BL60" s="251">
        <v>0</v>
      </c>
      <c r="BM60" s="251">
        <v>0</v>
      </c>
      <c r="BN60" s="251">
        <v>0</v>
      </c>
      <c r="BO60" s="251">
        <v>0</v>
      </c>
      <c r="BP60" s="251">
        <v>0</v>
      </c>
      <c r="BQ60" s="251">
        <v>0</v>
      </c>
      <c r="BR60" s="251">
        <v>0</v>
      </c>
      <c r="BS60" s="251">
        <v>0</v>
      </c>
      <c r="BT60" s="251">
        <v>0</v>
      </c>
      <c r="BU60" s="251">
        <v>0</v>
      </c>
      <c r="BV60" s="251">
        <v>0</v>
      </c>
      <c r="BW60" s="251">
        <v>0</v>
      </c>
      <c r="BX60" s="251">
        <v>0</v>
      </c>
      <c r="BY60" s="251">
        <v>0</v>
      </c>
      <c r="BZ60" s="251">
        <v>0</v>
      </c>
      <c r="CA60" s="251">
        <v>0</v>
      </c>
      <c r="CB60" s="251">
        <v>0</v>
      </c>
      <c r="CC60" s="251">
        <v>0</v>
      </c>
      <c r="CD60" s="251">
        <v>0</v>
      </c>
      <c r="CE60" s="251">
        <v>0</v>
      </c>
      <c r="CF60" s="251">
        <v>0</v>
      </c>
      <c r="CG60" s="251">
        <v>0</v>
      </c>
      <c r="CH60" s="252">
        <v>0</v>
      </c>
      <c r="CI60" s="265"/>
    </row>
    <row r="61" spans="1:87" x14ac:dyDescent="0.35">
      <c r="A61" s="326"/>
      <c r="B61" s="293" t="s">
        <v>592</v>
      </c>
      <c r="AH61" s="251">
        <v>0</v>
      </c>
      <c r="AI61" s="251">
        <v>0</v>
      </c>
      <c r="AJ61" s="251">
        <v>0</v>
      </c>
      <c r="AK61" s="251">
        <v>0</v>
      </c>
      <c r="AL61" s="251">
        <v>0</v>
      </c>
      <c r="AM61" s="251">
        <v>0</v>
      </c>
      <c r="AN61" s="251">
        <v>0</v>
      </c>
      <c r="AO61" s="251">
        <v>0</v>
      </c>
      <c r="AP61" s="251">
        <v>0</v>
      </c>
      <c r="AQ61" s="251">
        <v>0</v>
      </c>
      <c r="AR61" s="251">
        <v>0</v>
      </c>
      <c r="AS61" s="251">
        <v>0</v>
      </c>
      <c r="AT61" s="251">
        <v>0</v>
      </c>
      <c r="AU61" s="251">
        <v>0</v>
      </c>
      <c r="AV61" s="251">
        <v>0</v>
      </c>
      <c r="AW61" s="251">
        <v>0</v>
      </c>
      <c r="AX61" s="251">
        <v>0</v>
      </c>
      <c r="AY61" s="251">
        <v>0</v>
      </c>
      <c r="AZ61" s="251">
        <v>0</v>
      </c>
      <c r="BA61" s="251">
        <v>0</v>
      </c>
      <c r="BB61" s="251">
        <v>0</v>
      </c>
      <c r="BC61" s="251">
        <v>0</v>
      </c>
      <c r="BD61" s="251">
        <v>0</v>
      </c>
      <c r="BE61" s="251">
        <v>0</v>
      </c>
      <c r="BF61" s="251">
        <v>0</v>
      </c>
      <c r="BG61" s="251">
        <v>0</v>
      </c>
      <c r="BH61" s="251">
        <v>0</v>
      </c>
      <c r="BI61" s="251">
        <v>0</v>
      </c>
      <c r="BJ61" s="251">
        <v>0</v>
      </c>
      <c r="BK61" s="251">
        <v>0</v>
      </c>
      <c r="BL61" s="251">
        <v>0</v>
      </c>
      <c r="BM61" s="251">
        <v>0</v>
      </c>
      <c r="BN61" s="251">
        <v>0</v>
      </c>
      <c r="BO61" s="251">
        <v>0</v>
      </c>
      <c r="BP61" s="251">
        <v>0</v>
      </c>
      <c r="BQ61" s="251">
        <v>0</v>
      </c>
      <c r="BR61" s="251">
        <v>0</v>
      </c>
      <c r="BS61" s="251">
        <v>0</v>
      </c>
      <c r="BT61" s="251">
        <v>0</v>
      </c>
      <c r="BU61" s="251">
        <v>0</v>
      </c>
      <c r="BV61" s="251">
        <v>0</v>
      </c>
      <c r="BW61" s="251">
        <v>1508.6211572550499</v>
      </c>
      <c r="BX61" s="251">
        <v>2474.2731885939811</v>
      </c>
      <c r="BY61" s="251">
        <v>3722.8399511878147</v>
      </c>
      <c r="BZ61" s="251">
        <v>4235.38885488909</v>
      </c>
      <c r="CA61" s="251">
        <v>5675.8855706319428</v>
      </c>
      <c r="CB61" s="251">
        <v>7412.9887220286009</v>
      </c>
      <c r="CC61" s="251">
        <v>10690.251375768597</v>
      </c>
      <c r="CD61" s="251">
        <v>11732.096261533692</v>
      </c>
      <c r="CE61" s="251">
        <v>11449.377202494752</v>
      </c>
      <c r="CF61" s="251">
        <v>11076.838916365999</v>
      </c>
      <c r="CG61" s="251">
        <v>10826.792133452467</v>
      </c>
      <c r="CH61" s="252">
        <v>10688.820240541037</v>
      </c>
      <c r="CI61" s="265"/>
    </row>
    <row r="62" spans="1:87" x14ac:dyDescent="0.35">
      <c r="A62" s="326"/>
      <c r="B62" s="293" t="s">
        <v>593</v>
      </c>
      <c r="AH62" s="251">
        <v>0</v>
      </c>
      <c r="AI62" s="251">
        <v>0</v>
      </c>
      <c r="AJ62" s="251">
        <v>0</v>
      </c>
      <c r="AK62" s="251">
        <v>0</v>
      </c>
      <c r="AL62" s="251">
        <v>0</v>
      </c>
      <c r="AM62" s="251">
        <v>0</v>
      </c>
      <c r="AN62" s="251">
        <v>0</v>
      </c>
      <c r="AO62" s="251">
        <v>0</v>
      </c>
      <c r="AP62" s="251">
        <v>0</v>
      </c>
      <c r="AQ62" s="251">
        <v>0</v>
      </c>
      <c r="AR62" s="251">
        <v>0</v>
      </c>
      <c r="AS62" s="251">
        <v>0</v>
      </c>
      <c r="AT62" s="251">
        <v>0</v>
      </c>
      <c r="AU62" s="251">
        <v>0</v>
      </c>
      <c r="AV62" s="251">
        <v>0</v>
      </c>
      <c r="AW62" s="251">
        <v>0</v>
      </c>
      <c r="AX62" s="251">
        <v>0</v>
      </c>
      <c r="AY62" s="251">
        <v>0</v>
      </c>
      <c r="AZ62" s="251">
        <v>0</v>
      </c>
      <c r="BA62" s="251">
        <v>0</v>
      </c>
      <c r="BB62" s="251">
        <v>0</v>
      </c>
      <c r="BC62" s="251">
        <v>0</v>
      </c>
      <c r="BD62" s="251">
        <v>0</v>
      </c>
      <c r="BE62" s="251">
        <v>0</v>
      </c>
      <c r="BF62" s="251">
        <v>0</v>
      </c>
      <c r="BG62" s="251">
        <v>0</v>
      </c>
      <c r="BH62" s="251">
        <v>0</v>
      </c>
      <c r="BI62" s="251">
        <v>0</v>
      </c>
      <c r="BJ62" s="251">
        <v>0</v>
      </c>
      <c r="BK62" s="251">
        <v>0</v>
      </c>
      <c r="BL62" s="251">
        <v>0</v>
      </c>
      <c r="BM62" s="251">
        <v>0</v>
      </c>
      <c r="BN62" s="251">
        <v>0</v>
      </c>
      <c r="BO62" s="251">
        <v>0</v>
      </c>
      <c r="BP62" s="251">
        <v>0</v>
      </c>
      <c r="BQ62" s="251">
        <v>0</v>
      </c>
      <c r="BR62" s="251">
        <v>11.891455144365407</v>
      </c>
      <c r="BS62" s="251">
        <v>21.891970552561961</v>
      </c>
      <c r="BT62" s="251">
        <v>292.50585757027164</v>
      </c>
      <c r="BU62" s="251">
        <v>550.928320828653</v>
      </c>
      <c r="BV62" s="251">
        <v>1465.1055918913457</v>
      </c>
      <c r="BW62" s="251">
        <v>2565.5781325913831</v>
      </c>
      <c r="BX62" s="251">
        <v>4417.1507300099438</v>
      </c>
      <c r="BY62" s="251">
        <v>5846.5036078361809</v>
      </c>
      <c r="BZ62" s="251">
        <v>6193.2592048953529</v>
      </c>
      <c r="CA62" s="251">
        <v>8059.4711189619738</v>
      </c>
      <c r="CB62" s="251">
        <v>10270.572653184356</v>
      </c>
      <c r="CC62" s="251">
        <v>13559.696284506985</v>
      </c>
      <c r="CD62" s="251">
        <v>15524.175748624742</v>
      </c>
      <c r="CE62" s="251">
        <v>16035.678796238275</v>
      </c>
      <c r="CF62" s="251">
        <v>16426.625111131245</v>
      </c>
      <c r="CG62" s="251">
        <v>16907.818374146442</v>
      </c>
      <c r="CH62" s="252">
        <v>17181.649226655547</v>
      </c>
      <c r="CI62" s="265"/>
    </row>
    <row r="63" spans="1:87" ht="25.5" customHeight="1" x14ac:dyDescent="0.35">
      <c r="A63" s="326"/>
      <c r="B63" s="327" t="s">
        <v>594</v>
      </c>
      <c r="AH63" s="323">
        <v>12376.457240117948</v>
      </c>
      <c r="AI63" s="323">
        <v>11732.937650069238</v>
      </c>
      <c r="AJ63" s="323">
        <v>11258.770345461888</v>
      </c>
      <c r="AK63" s="323">
        <v>11886.30192104559</v>
      </c>
      <c r="AL63" s="323">
        <v>12297.541509215494</v>
      </c>
      <c r="AM63" s="323">
        <v>12566.269612916032</v>
      </c>
      <c r="AN63" s="323">
        <v>13670.370918215944</v>
      </c>
      <c r="AO63" s="323">
        <v>14574.59994581007</v>
      </c>
      <c r="AP63" s="323">
        <v>15990.640689096947</v>
      </c>
      <c r="AQ63" s="323">
        <v>17038.075182133151</v>
      </c>
      <c r="AR63" s="323">
        <v>18101.371287437734</v>
      </c>
      <c r="AS63" s="323">
        <v>19090.289211577347</v>
      </c>
      <c r="AT63" s="323">
        <v>20543.37263878723</v>
      </c>
      <c r="AU63" s="323">
        <v>24262.19450556226</v>
      </c>
      <c r="AV63" s="323">
        <v>28522.880627890063</v>
      </c>
      <c r="AW63" s="323">
        <v>32940.379603146648</v>
      </c>
      <c r="AX63" s="323">
        <v>35936.135072822981</v>
      </c>
      <c r="AY63" s="323">
        <v>37604.215338355949</v>
      </c>
      <c r="AZ63" s="323">
        <v>38607.549134776804</v>
      </c>
      <c r="BA63" s="323">
        <v>39698.391300786003</v>
      </c>
      <c r="BB63" s="323">
        <v>40209.675294911554</v>
      </c>
      <c r="BC63" s="323">
        <v>40295.961659211323</v>
      </c>
      <c r="BD63" s="323">
        <v>42080.743700479608</v>
      </c>
      <c r="BE63" s="323">
        <v>43528.143458331127</v>
      </c>
      <c r="BF63" s="323">
        <v>43797.231634967888</v>
      </c>
      <c r="BG63" s="323">
        <v>44473.444106576833</v>
      </c>
      <c r="BH63" s="323">
        <v>43767.785770557908</v>
      </c>
      <c r="BI63" s="323">
        <v>43594.468369112634</v>
      </c>
      <c r="BJ63" s="323">
        <v>43540.46837402229</v>
      </c>
      <c r="BK63" s="323">
        <v>45358.989807206279</v>
      </c>
      <c r="BL63" s="323">
        <v>45328.501325020836</v>
      </c>
      <c r="BM63" s="323">
        <v>47935.262572706801</v>
      </c>
      <c r="BN63" s="323">
        <v>48242.759162026843</v>
      </c>
      <c r="BO63" s="323">
        <v>48847.107469118528</v>
      </c>
      <c r="BP63" s="323">
        <v>49867.241558285052</v>
      </c>
      <c r="BQ63" s="323">
        <v>49737.55718490533</v>
      </c>
      <c r="BR63" s="323">
        <v>52591.886865561719</v>
      </c>
      <c r="BS63" s="323">
        <v>54958.073586474107</v>
      </c>
      <c r="BT63" s="323">
        <v>55117.73680287649</v>
      </c>
      <c r="BU63" s="323">
        <v>57339.704254319855</v>
      </c>
      <c r="BV63" s="323">
        <v>58007.350114635214</v>
      </c>
      <c r="BW63" s="323">
        <v>59117.771819913709</v>
      </c>
      <c r="BX63" s="323">
        <v>57779.791503250788</v>
      </c>
      <c r="BY63" s="323">
        <v>61215.637161121624</v>
      </c>
      <c r="BZ63" s="323">
        <v>61955.464827311953</v>
      </c>
      <c r="CA63" s="323">
        <v>70035.357493441086</v>
      </c>
      <c r="CB63" s="323">
        <v>79127.138797930966</v>
      </c>
      <c r="CC63" s="323">
        <v>82945.807405829823</v>
      </c>
      <c r="CD63" s="323">
        <v>87596.33671839493</v>
      </c>
      <c r="CE63" s="323">
        <v>90705.938019029389</v>
      </c>
      <c r="CF63" s="323">
        <v>93074.290753649169</v>
      </c>
      <c r="CG63" s="323">
        <v>96003.605787381137</v>
      </c>
      <c r="CH63" s="328">
        <v>99085.025920995031</v>
      </c>
      <c r="CI63" s="265"/>
    </row>
    <row r="64" spans="1:87" ht="25.5" customHeight="1" x14ac:dyDescent="0.35">
      <c r="A64" s="326"/>
      <c r="B64" s="72" t="s">
        <v>595</v>
      </c>
      <c r="AH64" s="251">
        <v>12351.121606054247</v>
      </c>
      <c r="AI64" s="251">
        <v>11711.260167112991</v>
      </c>
      <c r="AJ64" s="251">
        <v>11236.016161255215</v>
      </c>
      <c r="AK64" s="251">
        <v>11861.598834268218</v>
      </c>
      <c r="AL64" s="251">
        <v>12266.864760829551</v>
      </c>
      <c r="AM64" s="251">
        <v>12529.665273816365</v>
      </c>
      <c r="AN64" s="251">
        <v>13632.330422364596</v>
      </c>
      <c r="AO64" s="251">
        <v>14531.964977471742</v>
      </c>
      <c r="AP64" s="251">
        <v>15662.875665525818</v>
      </c>
      <c r="AQ64" s="251">
        <v>16490.909001341675</v>
      </c>
      <c r="AR64" s="251">
        <v>17617.819797385047</v>
      </c>
      <c r="AS64" s="251">
        <v>18616.55982467355</v>
      </c>
      <c r="AT64" s="251">
        <v>20048.265469146529</v>
      </c>
      <c r="AU64" s="251">
        <v>23623.142560489759</v>
      </c>
      <c r="AV64" s="251">
        <v>27768.351370717508</v>
      </c>
      <c r="AW64" s="251">
        <v>32001.792237390146</v>
      </c>
      <c r="AX64" s="251">
        <v>34836.106930367583</v>
      </c>
      <c r="AY64" s="251">
        <v>36353.520500464685</v>
      </c>
      <c r="AZ64" s="251">
        <v>37164.480748351001</v>
      </c>
      <c r="BA64" s="251">
        <v>38240.471910467983</v>
      </c>
      <c r="BB64" s="251">
        <v>38701.670705366931</v>
      </c>
      <c r="BC64" s="251">
        <v>38707.077298722543</v>
      </c>
      <c r="BD64" s="251">
        <v>39967.438958625302</v>
      </c>
      <c r="BE64" s="251">
        <v>41185.650381032567</v>
      </c>
      <c r="BF64" s="251">
        <v>41314.809379776889</v>
      </c>
      <c r="BG64" s="251">
        <v>41941.074068084105</v>
      </c>
      <c r="BH64" s="251">
        <v>41320.639237407893</v>
      </c>
      <c r="BI64" s="251">
        <v>41177.404835539128</v>
      </c>
      <c r="BJ64" s="251">
        <v>41151.229256745646</v>
      </c>
      <c r="BK64" s="251">
        <v>42869.328129516136</v>
      </c>
      <c r="BL64" s="251">
        <v>42811.115371141896</v>
      </c>
      <c r="BM64" s="251">
        <v>45208.707518786272</v>
      </c>
      <c r="BN64" s="251">
        <v>45321.696685122952</v>
      </c>
      <c r="BO64" s="251">
        <v>45690.448397426495</v>
      </c>
      <c r="BP64" s="251">
        <v>46374.624998368919</v>
      </c>
      <c r="BQ64" s="251">
        <v>46020.178593143974</v>
      </c>
      <c r="BR64" s="251">
        <v>48567.793644515521</v>
      </c>
      <c r="BS64" s="251">
        <v>50598.220374760545</v>
      </c>
      <c r="BT64" s="251">
        <v>50647.107757618636</v>
      </c>
      <c r="BU64" s="251">
        <v>52567.454780119369</v>
      </c>
      <c r="BV64" s="251">
        <v>53062.848014003597</v>
      </c>
      <c r="BW64" s="251">
        <v>54301.53730045267</v>
      </c>
      <c r="BX64" s="251">
        <v>53071.78384957635</v>
      </c>
      <c r="BY64" s="251">
        <v>56418.804043145894</v>
      </c>
      <c r="BZ64" s="251">
        <v>56978.552777267832</v>
      </c>
      <c r="CA64" s="251">
        <v>64591.653041019032</v>
      </c>
      <c r="CB64" s="251">
        <v>73023.421052352685</v>
      </c>
      <c r="CC64" s="251">
        <v>76737.245307851743</v>
      </c>
      <c r="CD64" s="251">
        <v>81163.227681168763</v>
      </c>
      <c r="CE64" s="251">
        <v>83976.85088465453</v>
      </c>
      <c r="CF64" s="251">
        <v>86125.033297773974</v>
      </c>
      <c r="CG64" s="251">
        <v>88839.747560890784</v>
      </c>
      <c r="CH64" s="252">
        <v>91740.501822654638</v>
      </c>
      <c r="CI64" s="265"/>
    </row>
    <row r="65" spans="1:87" ht="25.5" customHeight="1" x14ac:dyDescent="0.35">
      <c r="A65" s="326"/>
      <c r="B65" s="72" t="s">
        <v>596</v>
      </c>
      <c r="AH65" s="251">
        <v>25.335634063701018</v>
      </c>
      <c r="AI65" s="251">
        <v>21.677482956248014</v>
      </c>
      <c r="AJ65" s="251">
        <v>22.754184206673177</v>
      </c>
      <c r="AK65" s="251">
        <v>24.703086777372199</v>
      </c>
      <c r="AL65" s="251">
        <v>30.676748385944485</v>
      </c>
      <c r="AM65" s="251">
        <v>36.604339099668024</v>
      </c>
      <c r="AN65" s="251">
        <v>38.040495851347174</v>
      </c>
      <c r="AO65" s="251">
        <v>42.634968338328285</v>
      </c>
      <c r="AP65" s="251">
        <v>327.76502357112753</v>
      </c>
      <c r="AQ65" s="251">
        <v>547.16618079147759</v>
      </c>
      <c r="AR65" s="251">
        <v>483.55149005268942</v>
      </c>
      <c r="AS65" s="251">
        <v>473.72938690379857</v>
      </c>
      <c r="AT65" s="251">
        <v>495.10716964069945</v>
      </c>
      <c r="AU65" s="251">
        <v>639.05194507249587</v>
      </c>
      <c r="AV65" s="251">
        <v>754.52925717255482</v>
      </c>
      <c r="AW65" s="251">
        <v>938.58736575649937</v>
      </c>
      <c r="AX65" s="251">
        <v>1100.0281424553964</v>
      </c>
      <c r="AY65" s="251">
        <v>1250.6948378912637</v>
      </c>
      <c r="AZ65" s="251">
        <v>1443.0683864257958</v>
      </c>
      <c r="BA65" s="251">
        <v>1457.9193903180203</v>
      </c>
      <c r="BB65" s="251">
        <v>1508.0045895446237</v>
      </c>
      <c r="BC65" s="251">
        <v>1588.8843604887816</v>
      </c>
      <c r="BD65" s="251">
        <v>2113.3047418543106</v>
      </c>
      <c r="BE65" s="251">
        <v>2342.4930772985608</v>
      </c>
      <c r="BF65" s="251">
        <v>2482.4222551909997</v>
      </c>
      <c r="BG65" s="251">
        <v>2532.3700384927283</v>
      </c>
      <c r="BH65" s="251">
        <v>2447.1465331500108</v>
      </c>
      <c r="BI65" s="251">
        <v>2417.0635335735042</v>
      </c>
      <c r="BJ65" s="251">
        <v>2389.2391172766474</v>
      </c>
      <c r="BK65" s="251">
        <v>2489.6616776901415</v>
      </c>
      <c r="BL65" s="251">
        <v>2517.385953878942</v>
      </c>
      <c r="BM65" s="251">
        <v>2726.5550539205251</v>
      </c>
      <c r="BN65" s="251">
        <v>2921.0624769038968</v>
      </c>
      <c r="BO65" s="251">
        <v>3156.6590716920437</v>
      </c>
      <c r="BP65" s="251">
        <v>3492.6165599161254</v>
      </c>
      <c r="BQ65" s="251">
        <v>3717.3785917613577</v>
      </c>
      <c r="BR65" s="251">
        <v>4024.0932210461983</v>
      </c>
      <c r="BS65" s="251">
        <v>4359.8532117135683</v>
      </c>
      <c r="BT65" s="251">
        <v>4470.6290452578523</v>
      </c>
      <c r="BU65" s="251">
        <v>4772.2494742004774</v>
      </c>
      <c r="BV65" s="251">
        <v>4944.502100631611</v>
      </c>
      <c r="BW65" s="251">
        <v>4816.2345194610352</v>
      </c>
      <c r="BX65" s="251">
        <v>4708.0076536744373</v>
      </c>
      <c r="BY65" s="251">
        <v>4796.8331179757251</v>
      </c>
      <c r="BZ65" s="251">
        <v>4976.9120500441222</v>
      </c>
      <c r="CA65" s="251">
        <v>5443.7044524220482</v>
      </c>
      <c r="CB65" s="251">
        <v>6103.7177455782794</v>
      </c>
      <c r="CC65" s="251">
        <v>6208.5620979780861</v>
      </c>
      <c r="CD65" s="251">
        <v>6433.1090372261706</v>
      </c>
      <c r="CE65" s="251">
        <v>6729.0871343748595</v>
      </c>
      <c r="CF65" s="251">
        <v>6949.2574558751921</v>
      </c>
      <c r="CG65" s="251">
        <v>7163.858226490358</v>
      </c>
      <c r="CH65" s="252">
        <v>7344.524098340391</v>
      </c>
      <c r="CI65" s="265"/>
    </row>
    <row r="66" spans="1:87" x14ac:dyDescent="0.35">
      <c r="A66" s="326"/>
      <c r="B66" s="329" t="s">
        <v>597</v>
      </c>
      <c r="AH66" s="251">
        <v>25.335634063701018</v>
      </c>
      <c r="AI66" s="251">
        <v>21.677482956248014</v>
      </c>
      <c r="AJ66" s="251">
        <v>22.754184206673177</v>
      </c>
      <c r="AK66" s="251">
        <v>24.703086777372199</v>
      </c>
      <c r="AL66" s="251">
        <v>30.676748385944485</v>
      </c>
      <c r="AM66" s="251">
        <v>36.604339099668024</v>
      </c>
      <c r="AN66" s="251">
        <v>38.040495851347174</v>
      </c>
      <c r="AO66" s="251">
        <v>42.634968338328285</v>
      </c>
      <c r="AP66" s="251">
        <v>327.76502357112753</v>
      </c>
      <c r="AQ66" s="251">
        <v>547.16618079147759</v>
      </c>
      <c r="AR66" s="251">
        <v>483.55149005268942</v>
      </c>
      <c r="AS66" s="251">
        <v>473.72938690379857</v>
      </c>
      <c r="AT66" s="251">
        <v>495.10716964069945</v>
      </c>
      <c r="AU66" s="251">
        <v>639.05194507249587</v>
      </c>
      <c r="AV66" s="251">
        <v>754.52925717255482</v>
      </c>
      <c r="AW66" s="251">
        <v>938.58736575649937</v>
      </c>
      <c r="AX66" s="251">
        <v>1100.0281424553964</v>
      </c>
      <c r="AY66" s="251">
        <v>1250.6948378912637</v>
      </c>
      <c r="AZ66" s="251">
        <v>1443.0683864257958</v>
      </c>
      <c r="BA66" s="251">
        <v>1457.9193903180203</v>
      </c>
      <c r="BB66" s="251">
        <v>1508.0045895446237</v>
      </c>
      <c r="BC66" s="251">
        <v>1588.8843604887816</v>
      </c>
      <c r="BD66" s="251">
        <v>1636.1472288930124</v>
      </c>
      <c r="BE66" s="251">
        <v>1723.8174059994237</v>
      </c>
      <c r="BF66" s="251">
        <v>1800.255527337169</v>
      </c>
      <c r="BG66" s="251">
        <v>1864.303616179297</v>
      </c>
      <c r="BH66" s="251">
        <v>1883.1374416210308</v>
      </c>
      <c r="BI66" s="251">
        <v>1921.5828043501783</v>
      </c>
      <c r="BJ66" s="251">
        <v>1917.6646380379007</v>
      </c>
      <c r="BK66" s="251">
        <v>2037.9040636766799</v>
      </c>
      <c r="BL66" s="251">
        <v>2092.256326836929</v>
      </c>
      <c r="BM66" s="251">
        <v>2265.4290170069335</v>
      </c>
      <c r="BN66" s="251">
        <v>2342.543452814507</v>
      </c>
      <c r="BO66" s="251">
        <v>2528.3137460109911</v>
      </c>
      <c r="BP66" s="251">
        <v>2763.791617576323</v>
      </c>
      <c r="BQ66" s="251">
        <v>2933.7074066721784</v>
      </c>
      <c r="BR66" s="251">
        <v>3212.737328330451</v>
      </c>
      <c r="BS66" s="251">
        <v>3501.8199074473414</v>
      </c>
      <c r="BT66" s="251">
        <v>3596.9029580045826</v>
      </c>
      <c r="BU66" s="251">
        <v>3769.0693945779758</v>
      </c>
      <c r="BV66" s="251">
        <v>3756.6871816594316</v>
      </c>
      <c r="BW66" s="251">
        <v>3730.8876265392173</v>
      </c>
      <c r="BX66" s="251">
        <v>3663.4913669849175</v>
      </c>
      <c r="BY66" s="251">
        <v>3698.2729921238879</v>
      </c>
      <c r="BZ66" s="251">
        <v>3652.1146154524586</v>
      </c>
      <c r="CA66" s="251">
        <v>3990.1614365765022</v>
      </c>
      <c r="CB66" s="251">
        <v>4364.0637834542222</v>
      </c>
      <c r="CC66" s="251">
        <v>4569.3774413026795</v>
      </c>
      <c r="CD66" s="251">
        <v>4885.6118160665192</v>
      </c>
      <c r="CE66" s="251">
        <v>5158.788369353998</v>
      </c>
      <c r="CF66" s="251">
        <v>5328.2980286392276</v>
      </c>
      <c r="CG66" s="251">
        <v>5499.5414918816759</v>
      </c>
      <c r="CH66" s="252">
        <v>5641.4667417817664</v>
      </c>
      <c r="CI66" s="265"/>
    </row>
    <row r="67" spans="1:87" x14ac:dyDescent="0.35">
      <c r="A67" s="326"/>
      <c r="B67" s="330" t="s">
        <v>598</v>
      </c>
      <c r="AH67" s="251">
        <v>0</v>
      </c>
      <c r="AI67" s="251">
        <v>0</v>
      </c>
      <c r="AJ67" s="251">
        <v>0</v>
      </c>
      <c r="AK67" s="251">
        <v>0</v>
      </c>
      <c r="AL67" s="251">
        <v>0</v>
      </c>
      <c r="AM67" s="251">
        <v>0</v>
      </c>
      <c r="AN67" s="251">
        <v>0</v>
      </c>
      <c r="AO67" s="251">
        <v>0</v>
      </c>
      <c r="AP67" s="251">
        <v>0</v>
      </c>
      <c r="AQ67" s="251">
        <v>0</v>
      </c>
      <c r="AR67" s="251">
        <v>0</v>
      </c>
      <c r="AS67" s="251">
        <v>0</v>
      </c>
      <c r="AT67" s="251">
        <v>0</v>
      </c>
      <c r="AU67" s="251">
        <v>0</v>
      </c>
      <c r="AV67" s="251">
        <v>0</v>
      </c>
      <c r="AW67" s="251">
        <v>0</v>
      </c>
      <c r="AX67" s="251">
        <v>0</v>
      </c>
      <c r="AY67" s="251">
        <v>0</v>
      </c>
      <c r="AZ67" s="251">
        <v>0</v>
      </c>
      <c r="BA67" s="251">
        <v>0</v>
      </c>
      <c r="BB67" s="251">
        <v>0</v>
      </c>
      <c r="BC67" s="251">
        <v>0</v>
      </c>
      <c r="BD67" s="251">
        <v>477.15751296129844</v>
      </c>
      <c r="BE67" s="251">
        <v>618.67567129913687</v>
      </c>
      <c r="BF67" s="251">
        <v>682.16672785383071</v>
      </c>
      <c r="BG67" s="251">
        <v>668.06642231343164</v>
      </c>
      <c r="BH67" s="251">
        <v>564.00909152897964</v>
      </c>
      <c r="BI67" s="251">
        <v>495.48072922332562</v>
      </c>
      <c r="BJ67" s="251">
        <v>471.57447923874673</v>
      </c>
      <c r="BK67" s="251">
        <v>451.75761401346148</v>
      </c>
      <c r="BL67" s="251">
        <v>425.12962704201294</v>
      </c>
      <c r="BM67" s="251">
        <v>461.12603691359175</v>
      </c>
      <c r="BN67" s="251">
        <v>578.51902408938963</v>
      </c>
      <c r="BO67" s="251">
        <v>628.34532568105249</v>
      </c>
      <c r="BP67" s="251">
        <v>728.82494233980276</v>
      </c>
      <c r="BQ67" s="251">
        <v>783.67118508917929</v>
      </c>
      <c r="BR67" s="251">
        <v>811.07610946332716</v>
      </c>
      <c r="BS67" s="251">
        <v>855.87503239112209</v>
      </c>
      <c r="BT67" s="251">
        <v>844.71008667901503</v>
      </c>
      <c r="BU67" s="251">
        <v>898.47236012749818</v>
      </c>
      <c r="BV67" s="251">
        <v>872.03684084197209</v>
      </c>
      <c r="BW67" s="251">
        <v>809.1975431137439</v>
      </c>
      <c r="BX67" s="251">
        <v>600.28350105167169</v>
      </c>
      <c r="BY67" s="251">
        <v>482.24912391198455</v>
      </c>
      <c r="BZ67" s="251">
        <v>566.22841642187348</v>
      </c>
      <c r="CA67" s="251">
        <v>434.00952900541489</v>
      </c>
      <c r="CB67" s="251">
        <v>212.37956142444011</v>
      </c>
      <c r="CC67" s="251">
        <v>9.9255858576611278</v>
      </c>
      <c r="CD67" s="251">
        <v>4.6267213073771689</v>
      </c>
      <c r="CE67" s="251">
        <v>1.98283746201916</v>
      </c>
      <c r="CF67" s="251">
        <v>0.74850370649805875</v>
      </c>
      <c r="CG67" s="251">
        <v>2.3351194252820374E-2</v>
      </c>
      <c r="CH67" s="252">
        <v>1.3772840790750898</v>
      </c>
      <c r="CI67" s="265"/>
    </row>
    <row r="68" spans="1:87" x14ac:dyDescent="0.35">
      <c r="A68" s="326"/>
      <c r="B68" s="330" t="s">
        <v>599</v>
      </c>
      <c r="AH68" s="251">
        <v>0</v>
      </c>
      <c r="AI68" s="251">
        <v>0</v>
      </c>
      <c r="AJ68" s="251">
        <v>0</v>
      </c>
      <c r="AK68" s="251">
        <v>0</v>
      </c>
      <c r="AL68" s="251">
        <v>0</v>
      </c>
      <c r="AM68" s="251">
        <v>0</v>
      </c>
      <c r="AN68" s="251">
        <v>0</v>
      </c>
      <c r="AO68" s="251">
        <v>0</v>
      </c>
      <c r="AP68" s="251">
        <v>0</v>
      </c>
      <c r="AQ68" s="251">
        <v>0</v>
      </c>
      <c r="AR68" s="251">
        <v>0</v>
      </c>
      <c r="AS68" s="251">
        <v>0</v>
      </c>
      <c r="AT68" s="251">
        <v>0</v>
      </c>
      <c r="AU68" s="251">
        <v>0</v>
      </c>
      <c r="AV68" s="251">
        <v>0</v>
      </c>
      <c r="AW68" s="251">
        <v>0</v>
      </c>
      <c r="AX68" s="251">
        <v>0</v>
      </c>
      <c r="AY68" s="251">
        <v>0</v>
      </c>
      <c r="AZ68" s="251">
        <v>0</v>
      </c>
      <c r="BA68" s="251">
        <v>0</v>
      </c>
      <c r="BB68" s="251">
        <v>0</v>
      </c>
      <c r="BC68" s="251">
        <v>0</v>
      </c>
      <c r="BD68" s="251">
        <v>0</v>
      </c>
      <c r="BE68" s="251">
        <v>0</v>
      </c>
      <c r="BF68" s="251">
        <v>0</v>
      </c>
      <c r="BG68" s="251">
        <v>0</v>
      </c>
      <c r="BH68" s="251">
        <v>0</v>
      </c>
      <c r="BI68" s="251">
        <v>0</v>
      </c>
      <c r="BJ68" s="251">
        <v>0</v>
      </c>
      <c r="BK68" s="251">
        <v>0</v>
      </c>
      <c r="BL68" s="251">
        <v>0</v>
      </c>
      <c r="BM68" s="251">
        <v>0</v>
      </c>
      <c r="BN68" s="251">
        <v>0</v>
      </c>
      <c r="BO68" s="251">
        <v>0</v>
      </c>
      <c r="BP68" s="251">
        <v>0</v>
      </c>
      <c r="BQ68" s="251">
        <v>0</v>
      </c>
      <c r="BR68" s="251">
        <v>0.27978325241992785</v>
      </c>
      <c r="BS68" s="251">
        <v>2.1582718751046195</v>
      </c>
      <c r="BT68" s="251">
        <v>29.016000574254839</v>
      </c>
      <c r="BU68" s="251">
        <v>104.70771949500315</v>
      </c>
      <c r="BV68" s="251">
        <v>315.77807813020792</v>
      </c>
      <c r="BW68" s="251">
        <v>276.14934980807419</v>
      </c>
      <c r="BX68" s="251">
        <v>444.23278563784845</v>
      </c>
      <c r="BY68" s="251">
        <v>616.31100193985299</v>
      </c>
      <c r="BZ68" s="251">
        <v>758.56901816978984</v>
      </c>
      <c r="CA68" s="251">
        <v>1019.533486840131</v>
      </c>
      <c r="CB68" s="251">
        <v>1527.2744006996172</v>
      </c>
      <c r="CC68" s="251">
        <v>1629.2590708177459</v>
      </c>
      <c r="CD68" s="251">
        <v>1542.8704998522749</v>
      </c>
      <c r="CE68" s="251">
        <v>1568.3159275588418</v>
      </c>
      <c r="CF68" s="251">
        <v>1620.2109235294668</v>
      </c>
      <c r="CG68" s="251">
        <v>1664.2933834144301</v>
      </c>
      <c r="CH68" s="252">
        <v>1701.6800724795494</v>
      </c>
      <c r="CI68" s="265"/>
    </row>
    <row r="69" spans="1:87" ht="22" customHeight="1" x14ac:dyDescent="0.35">
      <c r="A69" s="326"/>
      <c r="B69" s="327" t="s">
        <v>600</v>
      </c>
      <c r="AH69" s="323">
        <v>14305.114475530765</v>
      </c>
      <c r="AI69" s="323">
        <v>13583.187493405252</v>
      </c>
      <c r="AJ69" s="323">
        <v>13086.456585193291</v>
      </c>
      <c r="AK69" s="323">
        <v>13882.257491313301</v>
      </c>
      <c r="AL69" s="323">
        <v>14407.425467380684</v>
      </c>
      <c r="AM69" s="323">
        <v>14787.073433559259</v>
      </c>
      <c r="AN69" s="323">
        <v>15893.319826361607</v>
      </c>
      <c r="AO69" s="323">
        <v>16855.107796270906</v>
      </c>
      <c r="AP69" s="323">
        <v>18347.920019418896</v>
      </c>
      <c r="AQ69" s="323">
        <v>19317.834641352074</v>
      </c>
      <c r="AR69" s="323">
        <v>20145.778737631441</v>
      </c>
      <c r="AS69" s="323">
        <v>21245.547412285592</v>
      </c>
      <c r="AT69" s="323">
        <v>22923.16682269899</v>
      </c>
      <c r="AU69" s="323">
        <v>26966.325330214455</v>
      </c>
      <c r="AV69" s="323">
        <v>31561.278128278031</v>
      </c>
      <c r="AW69" s="323">
        <v>36445.750043464221</v>
      </c>
      <c r="AX69" s="323">
        <v>40006.934466127292</v>
      </c>
      <c r="AY69" s="323">
        <v>42012.072700491597</v>
      </c>
      <c r="AZ69" s="323">
        <v>43272.459907031975</v>
      </c>
      <c r="BA69" s="323">
        <v>44653.487164213984</v>
      </c>
      <c r="BB69" s="323">
        <v>45482.261797394807</v>
      </c>
      <c r="BC69" s="323">
        <v>45831.084316201675</v>
      </c>
      <c r="BD69" s="323">
        <v>47881.820504976211</v>
      </c>
      <c r="BE69" s="323">
        <v>49678.660963940572</v>
      </c>
      <c r="BF69" s="323">
        <v>50688.720991837523</v>
      </c>
      <c r="BG69" s="323">
        <v>51142.985699021287</v>
      </c>
      <c r="BH69" s="323">
        <v>50668.999687033232</v>
      </c>
      <c r="BI69" s="323">
        <v>50759.535982231813</v>
      </c>
      <c r="BJ69" s="323">
        <v>50971.312160513131</v>
      </c>
      <c r="BK69" s="323">
        <v>53031.547252422053</v>
      </c>
      <c r="BL69" s="323">
        <v>54147.308234868317</v>
      </c>
      <c r="BM69" s="323">
        <v>57887.407761107832</v>
      </c>
      <c r="BN69" s="323">
        <v>58727.207331015554</v>
      </c>
      <c r="BO69" s="323">
        <v>59783.455154219278</v>
      </c>
      <c r="BP69" s="323">
        <v>61268.863031070534</v>
      </c>
      <c r="BQ69" s="323">
        <v>63679.772765076006</v>
      </c>
      <c r="BR69" s="323">
        <v>67229.935012797738</v>
      </c>
      <c r="BS69" s="323">
        <v>70126.046323587041</v>
      </c>
      <c r="BT69" s="323">
        <v>70098.922118165676</v>
      </c>
      <c r="BU69" s="323">
        <v>72086.913368505338</v>
      </c>
      <c r="BV69" s="323">
        <v>72384.670296222786</v>
      </c>
      <c r="BW69" s="323">
        <v>73716.182208054466</v>
      </c>
      <c r="BX69" s="323">
        <v>72070.893061060051</v>
      </c>
      <c r="BY69" s="323">
        <v>76740.898817503126</v>
      </c>
      <c r="BZ69" s="323">
        <v>78661.571176476908</v>
      </c>
      <c r="CA69" s="323">
        <v>87890.03531446695</v>
      </c>
      <c r="CB69" s="323">
        <v>96463.862239690789</v>
      </c>
      <c r="CC69" s="323">
        <v>100876.81020551953</v>
      </c>
      <c r="CD69" s="323">
        <v>106445.9162110851</v>
      </c>
      <c r="CE69" s="323">
        <v>110199.34027477879</v>
      </c>
      <c r="CF69" s="323">
        <v>113025.65475425511</v>
      </c>
      <c r="CG69" s="323">
        <v>116508.52941774087</v>
      </c>
      <c r="CH69" s="328">
        <v>119934.46960410691</v>
      </c>
      <c r="CI69" s="265"/>
    </row>
    <row r="70" spans="1:87" ht="25.5" customHeight="1" x14ac:dyDescent="0.35">
      <c r="A70" s="326"/>
      <c r="B70" s="254" t="s">
        <v>601</v>
      </c>
      <c r="AH70" s="251">
        <v>12376.457240117948</v>
      </c>
      <c r="AI70" s="251">
        <v>11732.937650069238</v>
      </c>
      <c r="AJ70" s="251">
        <v>11258.770345461888</v>
      </c>
      <c r="AK70" s="251">
        <v>11886.30192104559</v>
      </c>
      <c r="AL70" s="251">
        <v>12297.541509215494</v>
      </c>
      <c r="AM70" s="251">
        <v>12566.269612916032</v>
      </c>
      <c r="AN70" s="251">
        <v>13670.370918215944</v>
      </c>
      <c r="AO70" s="251">
        <v>14574.59994581007</v>
      </c>
      <c r="AP70" s="251">
        <v>15990.640689096947</v>
      </c>
      <c r="AQ70" s="251">
        <v>17038.075182133151</v>
      </c>
      <c r="AR70" s="251">
        <v>18101.371287437734</v>
      </c>
      <c r="AS70" s="251">
        <v>19090.289211577347</v>
      </c>
      <c r="AT70" s="251">
        <v>20543.37263878723</v>
      </c>
      <c r="AU70" s="251">
        <v>24262.19450556226</v>
      </c>
      <c r="AV70" s="251">
        <v>28522.880627890063</v>
      </c>
      <c r="AW70" s="251">
        <v>32940.379603146648</v>
      </c>
      <c r="AX70" s="251">
        <v>35936.135072822981</v>
      </c>
      <c r="AY70" s="251">
        <v>37604.215338355949</v>
      </c>
      <c r="AZ70" s="251">
        <v>38607.549134776804</v>
      </c>
      <c r="BA70" s="251">
        <v>39698.391300786003</v>
      </c>
      <c r="BB70" s="251">
        <v>40209.675294911554</v>
      </c>
      <c r="BC70" s="251">
        <v>40295.961659211323</v>
      </c>
      <c r="BD70" s="251">
        <v>42080.743700479608</v>
      </c>
      <c r="BE70" s="251">
        <v>43528.143458331127</v>
      </c>
      <c r="BF70" s="251">
        <v>43797.231634967888</v>
      </c>
      <c r="BG70" s="251">
        <v>44473.444106576833</v>
      </c>
      <c r="BH70" s="251">
        <v>43767.785770557908</v>
      </c>
      <c r="BI70" s="251">
        <v>43594.468369112634</v>
      </c>
      <c r="BJ70" s="251">
        <v>43540.46837402229</v>
      </c>
      <c r="BK70" s="251">
        <v>45358.989807206279</v>
      </c>
      <c r="BL70" s="251">
        <v>45328.501325020836</v>
      </c>
      <c r="BM70" s="251">
        <v>47935.262572706801</v>
      </c>
      <c r="BN70" s="251">
        <v>48242.759162026843</v>
      </c>
      <c r="BO70" s="251">
        <v>48847.107469118528</v>
      </c>
      <c r="BP70" s="251">
        <v>49867.241558285052</v>
      </c>
      <c r="BQ70" s="251">
        <v>49737.55718490533</v>
      </c>
      <c r="BR70" s="251">
        <v>52591.886865561719</v>
      </c>
      <c r="BS70" s="251">
        <v>54958.073586474107</v>
      </c>
      <c r="BT70" s="251">
        <v>55117.73680287649</v>
      </c>
      <c r="BU70" s="251">
        <v>57339.704254319855</v>
      </c>
      <c r="BV70" s="251">
        <v>58007.350114635214</v>
      </c>
      <c r="BW70" s="251">
        <v>59117.771819913709</v>
      </c>
      <c r="BX70" s="251">
        <v>57779.791503250788</v>
      </c>
      <c r="BY70" s="251">
        <v>61215.637161121624</v>
      </c>
      <c r="BZ70" s="251">
        <v>61955.464827311953</v>
      </c>
      <c r="CA70" s="251">
        <v>70035.357493441086</v>
      </c>
      <c r="CB70" s="251">
        <v>79127.138797930966</v>
      </c>
      <c r="CC70" s="251">
        <v>82945.807405829823</v>
      </c>
      <c r="CD70" s="251">
        <v>87596.33671839493</v>
      </c>
      <c r="CE70" s="251">
        <v>90705.938019029389</v>
      </c>
      <c r="CF70" s="251">
        <v>93074.290753649169</v>
      </c>
      <c r="CG70" s="251">
        <v>96003.605787381137</v>
      </c>
      <c r="CH70" s="252">
        <v>99085.025920995031</v>
      </c>
      <c r="CI70" s="265"/>
    </row>
    <row r="71" spans="1:87" ht="25.5" customHeight="1" x14ac:dyDescent="0.35">
      <c r="A71" s="326"/>
      <c r="B71" s="254" t="s">
        <v>602</v>
      </c>
      <c r="AH71" s="251">
        <v>0</v>
      </c>
      <c r="AI71" s="251">
        <v>0</v>
      </c>
      <c r="AJ71" s="251">
        <v>0</v>
      </c>
      <c r="AK71" s="251">
        <v>0</v>
      </c>
      <c r="AL71" s="251">
        <v>0</v>
      </c>
      <c r="AM71" s="251">
        <v>0</v>
      </c>
      <c r="AN71" s="251">
        <v>0</v>
      </c>
      <c r="AO71" s="251">
        <v>0</v>
      </c>
      <c r="AP71" s="251">
        <v>0</v>
      </c>
      <c r="AQ71" s="251">
        <v>0</v>
      </c>
      <c r="AR71" s="251">
        <v>0</v>
      </c>
      <c r="AS71" s="251">
        <v>0</v>
      </c>
      <c r="AT71" s="251">
        <v>0</v>
      </c>
      <c r="AU71" s="251">
        <v>0</v>
      </c>
      <c r="AV71" s="251">
        <v>0</v>
      </c>
      <c r="AW71" s="251">
        <v>0</v>
      </c>
      <c r="AX71" s="251">
        <v>0</v>
      </c>
      <c r="AY71" s="251">
        <v>0</v>
      </c>
      <c r="AZ71" s="251">
        <v>0</v>
      </c>
      <c r="BA71" s="251">
        <v>0</v>
      </c>
      <c r="BB71" s="251">
        <v>0</v>
      </c>
      <c r="BC71" s="251">
        <v>0</v>
      </c>
      <c r="BD71" s="251">
        <v>0</v>
      </c>
      <c r="BE71" s="251">
        <v>0</v>
      </c>
      <c r="BF71" s="251">
        <v>0</v>
      </c>
      <c r="BG71" s="251">
        <v>0</v>
      </c>
      <c r="BH71" s="251">
        <v>0</v>
      </c>
      <c r="BI71" s="251">
        <v>0</v>
      </c>
      <c r="BJ71" s="251">
        <v>0</v>
      </c>
      <c r="BK71" s="251">
        <v>0</v>
      </c>
      <c r="BL71" s="251">
        <v>0</v>
      </c>
      <c r="BM71" s="251">
        <v>142.33168649816594</v>
      </c>
      <c r="BN71" s="251">
        <v>152.13513384654311</v>
      </c>
      <c r="BO71" s="251">
        <v>131.12389860640636</v>
      </c>
      <c r="BP71" s="251">
        <v>132.42578534162479</v>
      </c>
      <c r="BQ71" s="251">
        <v>153.47758187669231</v>
      </c>
      <c r="BR71" s="251">
        <v>138.06592821168184</v>
      </c>
      <c r="BS71" s="251">
        <v>137.78356487615784</v>
      </c>
      <c r="BT71" s="251">
        <v>144.4148608324613</v>
      </c>
      <c r="BU71" s="251">
        <v>152.30969478038145</v>
      </c>
      <c r="BV71" s="251">
        <v>172.10415556408719</v>
      </c>
      <c r="BW71" s="251">
        <v>197.33017858416014</v>
      </c>
      <c r="BX71" s="251">
        <v>138.26438744196363</v>
      </c>
      <c r="BY71" s="251">
        <v>191.10865470384505</v>
      </c>
      <c r="BZ71" s="251">
        <v>217.55129475071959</v>
      </c>
      <c r="CA71" s="251">
        <v>287.53832937634223</v>
      </c>
      <c r="CB71" s="251">
        <v>337.34654354086939</v>
      </c>
      <c r="CC71" s="251">
        <v>359.82266282561551</v>
      </c>
      <c r="CD71" s="251">
        <v>429.57284908200933</v>
      </c>
      <c r="CE71" s="251">
        <v>490.98357715096643</v>
      </c>
      <c r="CF71" s="251">
        <v>520.86656284559922</v>
      </c>
      <c r="CG71" s="251">
        <v>547.86823420107112</v>
      </c>
      <c r="CH71" s="252">
        <v>573.75010151704703</v>
      </c>
      <c r="CI71" s="265"/>
    </row>
    <row r="72" spans="1:87" x14ac:dyDescent="0.35">
      <c r="A72" s="326"/>
      <c r="B72" s="293" t="s">
        <v>373</v>
      </c>
      <c r="AH72" s="251">
        <v>0</v>
      </c>
      <c r="AI72" s="251">
        <v>0</v>
      </c>
      <c r="AJ72" s="251">
        <v>0</v>
      </c>
      <c r="AK72" s="251">
        <v>0</v>
      </c>
      <c r="AL72" s="251">
        <v>0</v>
      </c>
      <c r="AM72" s="251">
        <v>0</v>
      </c>
      <c r="AN72" s="251">
        <v>0</v>
      </c>
      <c r="AO72" s="251">
        <v>0</v>
      </c>
      <c r="AP72" s="251">
        <v>0</v>
      </c>
      <c r="AQ72" s="251">
        <v>0</v>
      </c>
      <c r="AR72" s="251">
        <v>0</v>
      </c>
      <c r="AS72" s="251">
        <v>0</v>
      </c>
      <c r="AT72" s="251">
        <v>0</v>
      </c>
      <c r="AU72" s="251">
        <v>0</v>
      </c>
      <c r="AV72" s="251">
        <v>0</v>
      </c>
      <c r="AW72" s="251">
        <v>0</v>
      </c>
      <c r="AX72" s="251">
        <v>0</v>
      </c>
      <c r="AY72" s="251">
        <v>0</v>
      </c>
      <c r="AZ72" s="251">
        <v>0</v>
      </c>
      <c r="BA72" s="251">
        <v>0</v>
      </c>
      <c r="BB72" s="251">
        <v>0</v>
      </c>
      <c r="BC72" s="251">
        <v>0</v>
      </c>
      <c r="BD72" s="251">
        <v>0</v>
      </c>
      <c r="BE72" s="251">
        <v>0</v>
      </c>
      <c r="BF72" s="251">
        <v>0</v>
      </c>
      <c r="BG72" s="251">
        <v>0</v>
      </c>
      <c r="BH72" s="251">
        <v>0</v>
      </c>
      <c r="BI72" s="251">
        <v>0</v>
      </c>
      <c r="BJ72" s="251">
        <v>0</v>
      </c>
      <c r="BK72" s="251">
        <v>0</v>
      </c>
      <c r="BL72" s="251">
        <v>0</v>
      </c>
      <c r="BM72" s="251">
        <v>142.33168649816594</v>
      </c>
      <c r="BN72" s="251">
        <v>152.13513384654311</v>
      </c>
      <c r="BO72" s="251">
        <v>131.12389860640636</v>
      </c>
      <c r="BP72" s="251">
        <v>132.42578534162479</v>
      </c>
      <c r="BQ72" s="251">
        <v>146.77761181546779</v>
      </c>
      <c r="BR72" s="251">
        <v>129.69879969461098</v>
      </c>
      <c r="BS72" s="251">
        <v>128.2419303898462</v>
      </c>
      <c r="BT72" s="251">
        <v>134.50419439954237</v>
      </c>
      <c r="BU72" s="251">
        <v>141.3606446269504</v>
      </c>
      <c r="BV72" s="251">
        <v>160.1918097693225</v>
      </c>
      <c r="BW72" s="251">
        <v>184.59285163979558</v>
      </c>
      <c r="BX72" s="251">
        <v>125.38835363109166</v>
      </c>
      <c r="BY72" s="251">
        <v>175.6061899315863</v>
      </c>
      <c r="BZ72" s="251">
        <v>198.91108128966582</v>
      </c>
      <c r="CA72" s="251">
        <v>265.80896453048706</v>
      </c>
      <c r="CB72" s="251">
        <v>315.33416498438424</v>
      </c>
      <c r="CC72" s="251">
        <v>337.15684450660348</v>
      </c>
      <c r="CD72" s="251">
        <v>404.50377850443397</v>
      </c>
      <c r="CE72" s="251">
        <v>463.91108098782803</v>
      </c>
      <c r="CF72" s="251">
        <v>491.98178276074435</v>
      </c>
      <c r="CG72" s="251">
        <v>517.05092299472017</v>
      </c>
      <c r="CH72" s="252">
        <v>541.0587102658094</v>
      </c>
      <c r="CI72" s="265"/>
    </row>
    <row r="73" spans="1:87" x14ac:dyDescent="0.35">
      <c r="A73" s="326"/>
      <c r="B73" s="293" t="s">
        <v>375</v>
      </c>
      <c r="AH73" s="251">
        <v>0</v>
      </c>
      <c r="AI73" s="251">
        <v>0</v>
      </c>
      <c r="AJ73" s="251">
        <v>0</v>
      </c>
      <c r="AK73" s="251">
        <v>0</v>
      </c>
      <c r="AL73" s="251">
        <v>0</v>
      </c>
      <c r="AM73" s="251">
        <v>0</v>
      </c>
      <c r="AN73" s="251">
        <v>0</v>
      </c>
      <c r="AO73" s="251">
        <v>0</v>
      </c>
      <c r="AP73" s="251">
        <v>0</v>
      </c>
      <c r="AQ73" s="251">
        <v>0</v>
      </c>
      <c r="AR73" s="251">
        <v>0</v>
      </c>
      <c r="AS73" s="251">
        <v>0</v>
      </c>
      <c r="AT73" s="251">
        <v>0</v>
      </c>
      <c r="AU73" s="251">
        <v>0</v>
      </c>
      <c r="AV73" s="251">
        <v>0</v>
      </c>
      <c r="AW73" s="251">
        <v>0</v>
      </c>
      <c r="AX73" s="251">
        <v>0</v>
      </c>
      <c r="AY73" s="251">
        <v>0</v>
      </c>
      <c r="AZ73" s="251">
        <v>0</v>
      </c>
      <c r="BA73" s="251">
        <v>0</v>
      </c>
      <c r="BB73" s="251">
        <v>0</v>
      </c>
      <c r="BC73" s="251">
        <v>0</v>
      </c>
      <c r="BD73" s="251">
        <v>0</v>
      </c>
      <c r="BE73" s="251">
        <v>0</v>
      </c>
      <c r="BF73" s="251">
        <v>0</v>
      </c>
      <c r="BG73" s="251">
        <v>0</v>
      </c>
      <c r="BH73" s="251">
        <v>0</v>
      </c>
      <c r="BI73" s="251">
        <v>0</v>
      </c>
      <c r="BJ73" s="251">
        <v>0</v>
      </c>
      <c r="BK73" s="251">
        <v>0</v>
      </c>
      <c r="BL73" s="251">
        <v>0</v>
      </c>
      <c r="BM73" s="251">
        <v>0</v>
      </c>
      <c r="BN73" s="251">
        <v>0</v>
      </c>
      <c r="BO73" s="251">
        <v>0</v>
      </c>
      <c r="BP73" s="251">
        <v>0</v>
      </c>
      <c r="BQ73" s="251">
        <v>6.6999700612245237</v>
      </c>
      <c r="BR73" s="251">
        <v>8.3671285170708352</v>
      </c>
      <c r="BS73" s="251">
        <v>9.5416344863116347</v>
      </c>
      <c r="BT73" s="251">
        <v>9.9106664329189176</v>
      </c>
      <c r="BU73" s="251">
        <v>10.949050153431045</v>
      </c>
      <c r="BV73" s="251">
        <v>11.912345794764677</v>
      </c>
      <c r="BW73" s="251">
        <v>12.737326944364556</v>
      </c>
      <c r="BX73" s="251">
        <v>12.876033810871965</v>
      </c>
      <c r="BY73" s="251">
        <v>15.502464772258755</v>
      </c>
      <c r="BZ73" s="251">
        <v>18.640213461053772</v>
      </c>
      <c r="CA73" s="251">
        <v>21.729364845855169</v>
      </c>
      <c r="CB73" s="251">
        <v>22.01237855648511</v>
      </c>
      <c r="CC73" s="251">
        <v>22.665818319012022</v>
      </c>
      <c r="CD73" s="251">
        <v>25.069070577575335</v>
      </c>
      <c r="CE73" s="251">
        <v>27.072496163138339</v>
      </c>
      <c r="CF73" s="251">
        <v>28.884780084854846</v>
      </c>
      <c r="CG73" s="251">
        <v>30.817311206350919</v>
      </c>
      <c r="CH73" s="252">
        <v>32.691391251237675</v>
      </c>
      <c r="CI73" s="265"/>
    </row>
    <row r="74" spans="1:87" ht="25.5" customHeight="1" x14ac:dyDescent="0.35">
      <c r="A74" s="326"/>
      <c r="B74" s="254" t="s">
        <v>603</v>
      </c>
      <c r="AH74" s="251">
        <v>1602.4788545290894</v>
      </c>
      <c r="AI74" s="251">
        <v>1544.520660632671</v>
      </c>
      <c r="AJ74" s="251">
        <v>1497.225320799095</v>
      </c>
      <c r="AK74" s="251">
        <v>1511.0054745492662</v>
      </c>
      <c r="AL74" s="251">
        <v>1530.0028257489812</v>
      </c>
      <c r="AM74" s="251">
        <v>1566.6657134657914</v>
      </c>
      <c r="AN74" s="251">
        <v>1525.0780609494639</v>
      </c>
      <c r="AO74" s="251">
        <v>1541.4180860780227</v>
      </c>
      <c r="AP74" s="251">
        <v>1591.5513163790326</v>
      </c>
      <c r="AQ74" s="251">
        <v>1531.1051304260229</v>
      </c>
      <c r="AR74" s="251">
        <v>1432.0533330780565</v>
      </c>
      <c r="AS74" s="251">
        <v>1375.3765023259421</v>
      </c>
      <c r="AT74" s="251">
        <v>1390.8579551490488</v>
      </c>
      <c r="AU74" s="251">
        <v>1469.7451487388562</v>
      </c>
      <c r="AV74" s="251">
        <v>1458.6031656217947</v>
      </c>
      <c r="AW74" s="251">
        <v>1458.1493870307488</v>
      </c>
      <c r="AX74" s="251">
        <v>1483.9664345447566</v>
      </c>
      <c r="AY74" s="251">
        <v>1488.9935736522903</v>
      </c>
      <c r="AZ74" s="251">
        <v>1466.5760247418273</v>
      </c>
      <c r="BA74" s="251">
        <v>1469.7229733359175</v>
      </c>
      <c r="BB74" s="251">
        <v>1482.6345979665289</v>
      </c>
      <c r="BC74" s="251">
        <v>1454.1050314800475</v>
      </c>
      <c r="BD74" s="251">
        <v>1454.7233983917608</v>
      </c>
      <c r="BE74" s="251">
        <v>1466.8047930406308</v>
      </c>
      <c r="BF74" s="251">
        <v>1454.2185624800497</v>
      </c>
      <c r="BG74" s="251">
        <v>1420.4783191523063</v>
      </c>
      <c r="BH74" s="251">
        <v>1400.6085486961608</v>
      </c>
      <c r="BI74" s="251">
        <v>1358.2956171359272</v>
      </c>
      <c r="BJ74" s="251">
        <v>1325.3550856398372</v>
      </c>
      <c r="BK74" s="251">
        <v>1309.2244975902863</v>
      </c>
      <c r="BL74" s="251">
        <v>1309.8316642523803</v>
      </c>
      <c r="BM74" s="251">
        <v>1342.7944769391954</v>
      </c>
      <c r="BN74" s="251">
        <v>1394.594685010476</v>
      </c>
      <c r="BO74" s="251">
        <v>1363.8839965787158</v>
      </c>
      <c r="BP74" s="251">
        <v>1371.9487276651055</v>
      </c>
      <c r="BQ74" s="251">
        <v>1342.1540832835501</v>
      </c>
      <c r="BR74" s="251">
        <v>1371.7964548984783</v>
      </c>
      <c r="BS74" s="251">
        <v>1350.8141358434989</v>
      </c>
      <c r="BT74" s="251">
        <v>1273.893720926709</v>
      </c>
      <c r="BU74" s="251">
        <v>1238.7681615179777</v>
      </c>
      <c r="BV74" s="251">
        <v>1202.9476191921051</v>
      </c>
      <c r="BW74" s="251">
        <v>1164.3721012487561</v>
      </c>
      <c r="BX74" s="251">
        <v>963.78538603537311</v>
      </c>
      <c r="BY74" s="251">
        <v>942.14206662577317</v>
      </c>
      <c r="BZ74" s="251">
        <v>868.9984401001941</v>
      </c>
      <c r="CA74" s="251">
        <v>861.90004531444765</v>
      </c>
      <c r="CB74" s="251">
        <v>862.55361621062957</v>
      </c>
      <c r="CC74" s="251">
        <v>819.88023314528039</v>
      </c>
      <c r="CD74" s="251">
        <v>795.83763326651035</v>
      </c>
      <c r="CE74" s="251">
        <v>766.33215343081565</v>
      </c>
      <c r="CF74" s="251">
        <v>730.21934548382467</v>
      </c>
      <c r="CG74" s="251">
        <v>696.48802092306926</v>
      </c>
      <c r="CH74" s="252">
        <v>661.81400527262645</v>
      </c>
      <c r="CI74" s="265"/>
    </row>
    <row r="75" spans="1:87" x14ac:dyDescent="0.35">
      <c r="A75" s="326"/>
      <c r="B75" s="293" t="s">
        <v>604</v>
      </c>
      <c r="AH75" s="251">
        <v>202.68507250960815</v>
      </c>
      <c r="AI75" s="251">
        <v>195.09734660623212</v>
      </c>
      <c r="AJ75" s="251">
        <v>191.1351473360547</v>
      </c>
      <c r="AK75" s="251">
        <v>193.50751308941557</v>
      </c>
      <c r="AL75" s="251">
        <v>195.56427096039607</v>
      </c>
      <c r="AM75" s="251">
        <v>197.66343113820733</v>
      </c>
      <c r="AN75" s="251">
        <v>190.20247925673587</v>
      </c>
      <c r="AO75" s="251">
        <v>190.21755104792621</v>
      </c>
      <c r="AP75" s="251">
        <v>192.24679267152672</v>
      </c>
      <c r="AQ75" s="251">
        <v>168.24519458789672</v>
      </c>
      <c r="AR75" s="251">
        <v>163.42566995345422</v>
      </c>
      <c r="AS75" s="251">
        <v>153.08131529082351</v>
      </c>
      <c r="AT75" s="251">
        <v>143.3197448662838</v>
      </c>
      <c r="AU75" s="251">
        <v>143.69110386013188</v>
      </c>
      <c r="AV75" s="251">
        <v>136.98332181754577</v>
      </c>
      <c r="AW75" s="251">
        <v>141.55193544183248</v>
      </c>
      <c r="AX75" s="251">
        <v>121.57488575147524</v>
      </c>
      <c r="AY75" s="251">
        <v>117.02865150340443</v>
      </c>
      <c r="AZ75" s="251">
        <v>108.45925790908557</v>
      </c>
      <c r="BA75" s="251">
        <v>106.75606902707703</v>
      </c>
      <c r="BB75" s="251">
        <v>95.203906442686602</v>
      </c>
      <c r="BC75" s="251">
        <v>98.105795524255555</v>
      </c>
      <c r="BD75" s="251">
        <v>92.468508722216455</v>
      </c>
      <c r="BE75" s="251">
        <v>90.651184344498461</v>
      </c>
      <c r="BF75" s="251">
        <v>87.114202962468084</v>
      </c>
      <c r="BG75" s="251">
        <v>80.62338436198975</v>
      </c>
      <c r="BH75" s="251">
        <v>74.614811685619543</v>
      </c>
      <c r="BI75" s="251">
        <v>68.267326394397458</v>
      </c>
      <c r="BJ75" s="251">
        <v>63.768821324537804</v>
      </c>
      <c r="BK75" s="251">
        <v>60.431910120244332</v>
      </c>
      <c r="BL75" s="251">
        <v>56.196660765925678</v>
      </c>
      <c r="BM75" s="251">
        <v>54.393519304995145</v>
      </c>
      <c r="BN75" s="251">
        <v>50.762546099671368</v>
      </c>
      <c r="BO75" s="251">
        <v>47.946373840827924</v>
      </c>
      <c r="BP75" s="251">
        <v>45.572106048094589</v>
      </c>
      <c r="BQ75" s="251">
        <v>42.320839266743725</v>
      </c>
      <c r="BR75" s="251">
        <v>39.834630429932567</v>
      </c>
      <c r="BS75" s="251">
        <v>37.180072294539393</v>
      </c>
      <c r="BT75" s="251">
        <v>34.389091240426524</v>
      </c>
      <c r="BU75" s="251">
        <v>31.739245809882885</v>
      </c>
      <c r="BV75" s="251">
        <v>29.099660677156944</v>
      </c>
      <c r="BW75" s="251">
        <v>26.661734899832847</v>
      </c>
      <c r="BX75" s="251">
        <v>20.233114483905712</v>
      </c>
      <c r="BY75" s="251">
        <v>18.734198682069554</v>
      </c>
      <c r="BZ75" s="251">
        <v>16.239873783986635</v>
      </c>
      <c r="CA75" s="251">
        <v>15.273616225645686</v>
      </c>
      <c r="CB75" s="251">
        <v>14.31185212683047</v>
      </c>
      <c r="CC75" s="251">
        <v>12.952164142530961</v>
      </c>
      <c r="CD75" s="251">
        <v>12.045290522104599</v>
      </c>
      <c r="CE75" s="251">
        <v>11.097045665386426</v>
      </c>
      <c r="CF75" s="251">
        <v>10.088245653808018</v>
      </c>
      <c r="CG75" s="251">
        <v>9.1973332702294979</v>
      </c>
      <c r="CH75" s="252">
        <v>8.3747157474431919</v>
      </c>
      <c r="CI75" s="265"/>
    </row>
    <row r="76" spans="1:87" x14ac:dyDescent="0.35">
      <c r="A76" s="326"/>
      <c r="B76" s="293" t="s">
        <v>605</v>
      </c>
      <c r="AH76" s="251">
        <v>1368.124239439855</v>
      </c>
      <c r="AI76" s="251">
        <v>1322.3264603311288</v>
      </c>
      <c r="AJ76" s="251">
        <v>1283.3359892563672</v>
      </c>
      <c r="AK76" s="251">
        <v>1296.9120558120405</v>
      </c>
      <c r="AL76" s="251">
        <v>1315.2655870473698</v>
      </c>
      <c r="AM76" s="251">
        <v>1350.7001127777501</v>
      </c>
      <c r="AN76" s="251">
        <v>1317.5844472148431</v>
      </c>
      <c r="AO76" s="251">
        <v>1334.8024702845855</v>
      </c>
      <c r="AP76" s="251">
        <v>1386.6981766470781</v>
      </c>
      <c r="AQ76" s="251">
        <v>1350.2799651884895</v>
      </c>
      <c r="AR76" s="251">
        <v>1258.3246798371424</v>
      </c>
      <c r="AS76" s="251">
        <v>1211.2589062279908</v>
      </c>
      <c r="AT76" s="251">
        <v>1237.7988653247335</v>
      </c>
      <c r="AU76" s="251">
        <v>1316.8470199434805</v>
      </c>
      <c r="AV76" s="251">
        <v>1313.1283113166439</v>
      </c>
      <c r="AW76" s="251">
        <v>1309.1461196325884</v>
      </c>
      <c r="AX76" s="251">
        <v>1348.9861040166829</v>
      </c>
      <c r="AY76" s="251">
        <v>1357.3042401012772</v>
      </c>
      <c r="AZ76" s="251">
        <v>1341.9890689883821</v>
      </c>
      <c r="BA76" s="251">
        <v>1348.4464840008495</v>
      </c>
      <c r="BB76" s="251">
        <v>1367.8557579013911</v>
      </c>
      <c r="BC76" s="251">
        <v>1332.013503693438</v>
      </c>
      <c r="BD76" s="251">
        <v>1336.0755954148826</v>
      </c>
      <c r="BE76" s="251">
        <v>1345.8148828751055</v>
      </c>
      <c r="BF76" s="251">
        <v>1328.2394751745878</v>
      </c>
      <c r="BG76" s="251">
        <v>1303.2210825304617</v>
      </c>
      <c r="BH76" s="251">
        <v>1288.4937480502258</v>
      </c>
      <c r="BI76" s="251">
        <v>1246.8922725689611</v>
      </c>
      <c r="BJ76" s="251">
        <v>1217.7049358640747</v>
      </c>
      <c r="BK76" s="251">
        <v>1203.3660203240609</v>
      </c>
      <c r="BL76" s="251">
        <v>1195.2911644882417</v>
      </c>
      <c r="BM76" s="251">
        <v>1223.092933132205</v>
      </c>
      <c r="BN76" s="251">
        <v>1271.9789966878457</v>
      </c>
      <c r="BO76" s="251">
        <v>1246.1613687386566</v>
      </c>
      <c r="BP76" s="251">
        <v>1252.0676558499224</v>
      </c>
      <c r="BQ76" s="251">
        <v>1223.0307163766784</v>
      </c>
      <c r="BR76" s="251">
        <v>1217.9264057921637</v>
      </c>
      <c r="BS76" s="251">
        <v>1190.0781788831951</v>
      </c>
      <c r="BT76" s="251">
        <v>1126.9799813480433</v>
      </c>
      <c r="BU76" s="251">
        <v>1087.5710198582137</v>
      </c>
      <c r="BV76" s="251">
        <v>1062.1394452052728</v>
      </c>
      <c r="BW76" s="251">
        <v>1029.0281492413362</v>
      </c>
      <c r="BX76" s="251">
        <v>852.06193675004045</v>
      </c>
      <c r="BY76" s="251">
        <v>829.04343034560986</v>
      </c>
      <c r="BZ76" s="251">
        <v>765.24503487405775</v>
      </c>
      <c r="CA76" s="251">
        <v>770.13643088761796</v>
      </c>
      <c r="CB76" s="251">
        <v>759.87064276936121</v>
      </c>
      <c r="CC76" s="251">
        <v>722.17627587161883</v>
      </c>
      <c r="CD76" s="251">
        <v>703.04446324453795</v>
      </c>
      <c r="CE76" s="251">
        <v>676.82418321533635</v>
      </c>
      <c r="CF76" s="251">
        <v>644.15206383692453</v>
      </c>
      <c r="CG76" s="251">
        <v>613.68337361212104</v>
      </c>
      <c r="CH76" s="252">
        <v>582.31709598031784</v>
      </c>
      <c r="CI76" s="265"/>
    </row>
    <row r="77" spans="1:87" x14ac:dyDescent="0.35">
      <c r="A77" s="326"/>
      <c r="B77" s="293" t="s">
        <v>606</v>
      </c>
      <c r="AH77" s="251">
        <v>0</v>
      </c>
      <c r="AI77" s="251">
        <v>0</v>
      </c>
      <c r="AJ77" s="251">
        <v>0</v>
      </c>
      <c r="AK77" s="251">
        <v>0</v>
      </c>
      <c r="AL77" s="251">
        <v>0</v>
      </c>
      <c r="AM77" s="251">
        <v>0</v>
      </c>
      <c r="AN77" s="251">
        <v>0</v>
      </c>
      <c r="AO77" s="251">
        <v>0</v>
      </c>
      <c r="AP77" s="251">
        <v>0</v>
      </c>
      <c r="AQ77" s="251">
        <v>0</v>
      </c>
      <c r="AR77" s="251">
        <v>0</v>
      </c>
      <c r="AS77" s="251">
        <v>0</v>
      </c>
      <c r="AT77" s="251">
        <v>0</v>
      </c>
      <c r="AU77" s="251">
        <v>0</v>
      </c>
      <c r="AV77" s="251">
        <v>0</v>
      </c>
      <c r="AW77" s="251">
        <v>0</v>
      </c>
      <c r="AX77" s="251">
        <v>0</v>
      </c>
      <c r="AY77" s="251">
        <v>0</v>
      </c>
      <c r="AZ77" s="251">
        <v>0</v>
      </c>
      <c r="BA77" s="251">
        <v>0</v>
      </c>
      <c r="BB77" s="251">
        <v>0</v>
      </c>
      <c r="BC77" s="251">
        <v>0</v>
      </c>
      <c r="BD77" s="251">
        <v>0</v>
      </c>
      <c r="BE77" s="251">
        <v>0</v>
      </c>
      <c r="BF77" s="251">
        <v>0</v>
      </c>
      <c r="BG77" s="251">
        <v>0</v>
      </c>
      <c r="BH77" s="251">
        <v>0</v>
      </c>
      <c r="BI77" s="251">
        <v>0</v>
      </c>
      <c r="BJ77" s="251">
        <v>0</v>
      </c>
      <c r="BK77" s="251">
        <v>0</v>
      </c>
      <c r="BL77" s="251">
        <v>8.4595115456850412</v>
      </c>
      <c r="BM77" s="251">
        <v>10.669920996951896</v>
      </c>
      <c r="BN77" s="251">
        <v>13.780664408034182</v>
      </c>
      <c r="BO77" s="251">
        <v>13.879386468180563</v>
      </c>
      <c r="BP77" s="251">
        <v>13.491153800213313</v>
      </c>
      <c r="BQ77" s="251">
        <v>12.94825914434754</v>
      </c>
      <c r="BR77" s="251">
        <v>51.992264106119897</v>
      </c>
      <c r="BS77" s="251">
        <v>60.249021984169296</v>
      </c>
      <c r="BT77" s="251">
        <v>55.674348652210661</v>
      </c>
      <c r="BU77" s="251">
        <v>64.765375470169474</v>
      </c>
      <c r="BV77" s="251">
        <v>53.429844698634788</v>
      </c>
      <c r="BW77" s="251">
        <v>55.675664161557307</v>
      </c>
      <c r="BX77" s="251">
        <v>50.500962151516852</v>
      </c>
      <c r="BY77" s="251">
        <v>50.440259841723218</v>
      </c>
      <c r="BZ77" s="251">
        <v>47.566317554491611</v>
      </c>
      <c r="CA77" s="251">
        <v>45.795061850040732</v>
      </c>
      <c r="CB77" s="251">
        <v>50.159558792262594</v>
      </c>
      <c r="CC77" s="251">
        <v>48.913545850943656</v>
      </c>
      <c r="CD77" s="251">
        <v>46.384724507342632</v>
      </c>
      <c r="CE77" s="251">
        <v>45.258433785419555</v>
      </c>
      <c r="CF77" s="251">
        <v>44.142448472044293</v>
      </c>
      <c r="CG77" s="251">
        <v>43.060025695101032</v>
      </c>
      <c r="CH77" s="252">
        <v>41.930065815981166</v>
      </c>
      <c r="CI77" s="265"/>
    </row>
    <row r="78" spans="1:87" x14ac:dyDescent="0.35">
      <c r="A78" s="326"/>
      <c r="B78" s="293" t="s">
        <v>607</v>
      </c>
      <c r="AH78" s="251">
        <v>31.669542579626274</v>
      </c>
      <c r="AI78" s="251">
        <v>27.096853695310021</v>
      </c>
      <c r="AJ78" s="251">
        <v>22.754184206673177</v>
      </c>
      <c r="AK78" s="251">
        <v>20.585905647810165</v>
      </c>
      <c r="AL78" s="251">
        <v>19.172967741215302</v>
      </c>
      <c r="AM78" s="251">
        <v>18.302169549834012</v>
      </c>
      <c r="AN78" s="251">
        <v>17.291134477885077</v>
      </c>
      <c r="AO78" s="251">
        <v>16.398064745510879</v>
      </c>
      <c r="AP78" s="251">
        <v>12.606347060427982</v>
      </c>
      <c r="AQ78" s="251">
        <v>12.579970649636687</v>
      </c>
      <c r="AR78" s="251">
        <v>10.302983287459705</v>
      </c>
      <c r="AS78" s="251">
        <v>11.036280807127572</v>
      </c>
      <c r="AT78" s="251">
        <v>9.7393449580316407</v>
      </c>
      <c r="AU78" s="251">
        <v>9.2070249352436733</v>
      </c>
      <c r="AV78" s="251">
        <v>8.49153248760501</v>
      </c>
      <c r="AW78" s="251">
        <v>7.451331956328338</v>
      </c>
      <c r="AX78" s="251">
        <v>6.1802151862179562</v>
      </c>
      <c r="AY78" s="251">
        <v>6.2965247528404422</v>
      </c>
      <c r="AZ78" s="251">
        <v>5.432075142717494</v>
      </c>
      <c r="BA78" s="251">
        <v>4.8121247541087113</v>
      </c>
      <c r="BB78" s="251">
        <v>3.5831810596026643</v>
      </c>
      <c r="BC78" s="251">
        <v>3.8745011235029514</v>
      </c>
      <c r="BD78" s="251">
        <v>3.7742248458047531</v>
      </c>
      <c r="BE78" s="251">
        <v>3.7000483405917741</v>
      </c>
      <c r="BF78" s="251">
        <v>3.1361545715290764</v>
      </c>
      <c r="BG78" s="251">
        <v>2.4138442330732688</v>
      </c>
      <c r="BH78" s="251">
        <v>2.0325440320550778</v>
      </c>
      <c r="BI78" s="251">
        <v>1.8426952185312839</v>
      </c>
      <c r="BJ78" s="251">
        <v>1.7605779510274475</v>
      </c>
      <c r="BK78" s="251">
        <v>1.7350866461820125</v>
      </c>
      <c r="BL78" s="251">
        <v>1.4490546869571093</v>
      </c>
      <c r="BM78" s="251">
        <v>1.2831277991782506</v>
      </c>
      <c r="BN78" s="251">
        <v>1.1228887881651837</v>
      </c>
      <c r="BO78" s="251">
        <v>0.90510112198260939</v>
      </c>
      <c r="BP78" s="251">
        <v>0.55791393735222894</v>
      </c>
      <c r="BQ78" s="251">
        <v>-8.5000475934242266E-3</v>
      </c>
      <c r="BR78" s="251">
        <v>-2.7705426788129706E-3</v>
      </c>
      <c r="BS78" s="251">
        <v>-5.0138680783218682E-2</v>
      </c>
      <c r="BT78" s="251">
        <v>0</v>
      </c>
      <c r="BU78" s="251">
        <v>-2.9849530104976478E-2</v>
      </c>
      <c r="BV78" s="251">
        <v>-4.7940148928780624E-2</v>
      </c>
      <c r="BW78" s="251">
        <v>3.9355079486193072E-4</v>
      </c>
      <c r="BX78" s="251">
        <v>-7.5098943092849445E-3</v>
      </c>
      <c r="BY78" s="251">
        <v>3.4111309949070988E-2</v>
      </c>
      <c r="BZ78" s="251">
        <v>-4.6802653636038669E-3</v>
      </c>
      <c r="CA78" s="251">
        <v>-9.1471269730230495E-3</v>
      </c>
      <c r="CB78" s="251">
        <v>2.8408284941068302E-3</v>
      </c>
      <c r="CC78" s="251">
        <v>0</v>
      </c>
      <c r="CD78" s="251">
        <v>0</v>
      </c>
      <c r="CE78" s="251">
        <v>0</v>
      </c>
      <c r="CF78" s="251">
        <v>0</v>
      </c>
      <c r="CG78" s="251">
        <v>0</v>
      </c>
      <c r="CH78" s="252">
        <v>0</v>
      </c>
      <c r="CI78" s="265"/>
    </row>
    <row r="79" spans="1:87" x14ac:dyDescent="0.35">
      <c r="A79" s="326"/>
      <c r="B79" s="293" t="s">
        <v>420</v>
      </c>
      <c r="AH79" s="251">
        <v>0</v>
      </c>
      <c r="AI79" s="251">
        <v>0</v>
      </c>
      <c r="AJ79" s="251">
        <v>0</v>
      </c>
      <c r="AK79" s="251">
        <v>0</v>
      </c>
      <c r="AL79" s="251">
        <v>0</v>
      </c>
      <c r="AM79" s="251">
        <v>0</v>
      </c>
      <c r="AN79" s="251">
        <v>0</v>
      </c>
      <c r="AO79" s="251">
        <v>0</v>
      </c>
      <c r="AP79" s="251">
        <v>0</v>
      </c>
      <c r="AQ79" s="251">
        <v>0</v>
      </c>
      <c r="AR79" s="251">
        <v>0</v>
      </c>
      <c r="AS79" s="251">
        <v>0</v>
      </c>
      <c r="AT79" s="251">
        <v>0</v>
      </c>
      <c r="AU79" s="251">
        <v>0</v>
      </c>
      <c r="AV79" s="251">
        <v>0</v>
      </c>
      <c r="AW79" s="251">
        <v>0</v>
      </c>
      <c r="AX79" s="251">
        <v>7.2252295903806134</v>
      </c>
      <c r="AY79" s="251">
        <v>8.3641572947684235</v>
      </c>
      <c r="AZ79" s="251">
        <v>10.695622701642167</v>
      </c>
      <c r="BA79" s="251">
        <v>9.7082955538821949</v>
      </c>
      <c r="BB79" s="251">
        <v>15.991752562848239</v>
      </c>
      <c r="BC79" s="251">
        <v>20.111231138850943</v>
      </c>
      <c r="BD79" s="251">
        <v>22.405069408857155</v>
      </c>
      <c r="BE79" s="251">
        <v>26.638677480434996</v>
      </c>
      <c r="BF79" s="251">
        <v>35.7287297714647</v>
      </c>
      <c r="BG79" s="251">
        <v>34.220008026781571</v>
      </c>
      <c r="BH79" s="251">
        <v>35.467444928260207</v>
      </c>
      <c r="BI79" s="251">
        <v>41.293322954037102</v>
      </c>
      <c r="BJ79" s="251">
        <v>42.120750500197161</v>
      </c>
      <c r="BK79" s="251">
        <v>43.691480499798914</v>
      </c>
      <c r="BL79" s="251">
        <v>48.435272765570772</v>
      </c>
      <c r="BM79" s="251">
        <v>53.35497570586498</v>
      </c>
      <c r="BN79" s="251">
        <v>56.949589026759767</v>
      </c>
      <c r="BO79" s="251">
        <v>54.991766409068212</v>
      </c>
      <c r="BP79" s="251">
        <v>60.259898029522802</v>
      </c>
      <c r="BQ79" s="251">
        <v>63.862768543373868</v>
      </c>
      <c r="BR79" s="251">
        <v>62.045925112940829</v>
      </c>
      <c r="BS79" s="251">
        <v>63.357001362378334</v>
      </c>
      <c r="BT79" s="251">
        <v>56.850299686028563</v>
      </c>
      <c r="BU79" s="251">
        <v>54.722369909816599</v>
      </c>
      <c r="BV79" s="251">
        <v>58.32660875996946</v>
      </c>
      <c r="BW79" s="251">
        <v>53.006159395234619</v>
      </c>
      <c r="BX79" s="251">
        <v>40.996882544219403</v>
      </c>
      <c r="BY79" s="251">
        <v>43.890066446421422</v>
      </c>
      <c r="BZ79" s="251">
        <v>39.951894153021769</v>
      </c>
      <c r="CA79" s="251">
        <v>30.704083478116235</v>
      </c>
      <c r="CB79" s="251">
        <v>38.208721693681198</v>
      </c>
      <c r="CC79" s="251">
        <v>35.83824728018697</v>
      </c>
      <c r="CD79" s="251">
        <v>34.363154992525224</v>
      </c>
      <c r="CE79" s="251">
        <v>33.15249076467336</v>
      </c>
      <c r="CF79" s="251">
        <v>31.836587521047893</v>
      </c>
      <c r="CG79" s="251">
        <v>30.547288345617698</v>
      </c>
      <c r="CH79" s="252">
        <v>29.192127728884266</v>
      </c>
      <c r="CI79" s="265"/>
    </row>
    <row r="80" spans="1:87" ht="25.5" customHeight="1" x14ac:dyDescent="0.35">
      <c r="A80" s="326"/>
      <c r="B80" s="254" t="s">
        <v>608</v>
      </c>
      <c r="AH80" s="251">
        <v>0</v>
      </c>
      <c r="AI80" s="251">
        <v>0</v>
      </c>
      <c r="AJ80" s="251">
        <v>0</v>
      </c>
      <c r="AK80" s="251">
        <v>0</v>
      </c>
      <c r="AL80" s="251">
        <v>0</v>
      </c>
      <c r="AM80" s="251">
        <v>0</v>
      </c>
      <c r="AN80" s="251">
        <v>0</v>
      </c>
      <c r="AO80" s="251">
        <v>0</v>
      </c>
      <c r="AP80" s="251">
        <v>0</v>
      </c>
      <c r="AQ80" s="251">
        <v>0</v>
      </c>
      <c r="AR80" s="251">
        <v>0</v>
      </c>
      <c r="AS80" s="251">
        <v>0</v>
      </c>
      <c r="AT80" s="251">
        <v>0</v>
      </c>
      <c r="AU80" s="251">
        <v>0</v>
      </c>
      <c r="AV80" s="251">
        <v>0</v>
      </c>
      <c r="AW80" s="251">
        <v>0</v>
      </c>
      <c r="AX80" s="251">
        <v>0</v>
      </c>
      <c r="AY80" s="251">
        <v>0</v>
      </c>
      <c r="AZ80" s="251">
        <v>0</v>
      </c>
      <c r="BA80" s="251">
        <v>0</v>
      </c>
      <c r="BB80" s="251">
        <v>0</v>
      </c>
      <c r="BC80" s="251">
        <v>0</v>
      </c>
      <c r="BD80" s="251">
        <v>0</v>
      </c>
      <c r="BE80" s="251">
        <v>0</v>
      </c>
      <c r="BF80" s="251">
        <v>0</v>
      </c>
      <c r="BG80" s="251">
        <v>0</v>
      </c>
      <c r="BH80" s="251">
        <v>0</v>
      </c>
      <c r="BI80" s="251">
        <v>0</v>
      </c>
      <c r="BJ80" s="251">
        <v>0</v>
      </c>
      <c r="BK80" s="251">
        <v>0</v>
      </c>
      <c r="BL80" s="251">
        <v>0</v>
      </c>
      <c r="BM80" s="251">
        <v>0</v>
      </c>
      <c r="BN80" s="251">
        <v>0</v>
      </c>
      <c r="BO80" s="251">
        <v>0</v>
      </c>
      <c r="BP80" s="251">
        <v>0</v>
      </c>
      <c r="BQ80" s="251">
        <v>0</v>
      </c>
      <c r="BR80" s="251">
        <v>0</v>
      </c>
      <c r="BS80" s="251">
        <v>0</v>
      </c>
      <c r="BT80" s="251">
        <v>71.29694943029412</v>
      </c>
      <c r="BU80" s="251">
        <v>315.26835045280444</v>
      </c>
      <c r="BV80" s="251">
        <v>786.20110246572062</v>
      </c>
      <c r="BW80" s="251">
        <v>2103.2385308259127</v>
      </c>
      <c r="BX80" s="251">
        <v>2958.8999606494976</v>
      </c>
      <c r="BY80" s="251">
        <v>4647.9664826274347</v>
      </c>
      <c r="BZ80" s="251">
        <v>4701.8842398717625</v>
      </c>
      <c r="CA80" s="251">
        <v>5946.7657210535581</v>
      </c>
      <c r="CB80" s="251">
        <v>7761.6852339388142</v>
      </c>
      <c r="CC80" s="251">
        <v>11065.63744143465</v>
      </c>
      <c r="CD80" s="251">
        <v>12683.296097238521</v>
      </c>
      <c r="CE80" s="251">
        <v>13238.235475863579</v>
      </c>
      <c r="CF80" s="251">
        <v>13618.725964174333</v>
      </c>
      <c r="CG80" s="251">
        <v>14016.497230538354</v>
      </c>
      <c r="CH80" s="252">
        <v>14309.725165629567</v>
      </c>
      <c r="CI80" s="265"/>
    </row>
    <row r="81" spans="1:87" ht="25.5" customHeight="1" x14ac:dyDescent="0.35">
      <c r="A81" s="326"/>
      <c r="B81" s="254" t="s">
        <v>609</v>
      </c>
      <c r="AH81" s="251">
        <v>326.1783808837273</v>
      </c>
      <c r="AI81" s="251">
        <v>305.72918270334355</v>
      </c>
      <c r="AJ81" s="251">
        <v>330.46091893230852</v>
      </c>
      <c r="AK81" s="251">
        <v>484.95009571844548</v>
      </c>
      <c r="AL81" s="251">
        <v>579.8811324162092</v>
      </c>
      <c r="AM81" s="251">
        <v>654.13810717743468</v>
      </c>
      <c r="AN81" s="251">
        <v>697.87084719620043</v>
      </c>
      <c r="AO81" s="251">
        <v>739.08976438281411</v>
      </c>
      <c r="AP81" s="251">
        <v>765.72801394291707</v>
      </c>
      <c r="AQ81" s="251">
        <v>748.65432879289779</v>
      </c>
      <c r="AR81" s="251">
        <v>612.35411711564643</v>
      </c>
      <c r="AS81" s="251">
        <v>779.88169838230658</v>
      </c>
      <c r="AT81" s="251">
        <v>988.93622876271297</v>
      </c>
      <c r="AU81" s="251">
        <v>1234.3856759133412</v>
      </c>
      <c r="AV81" s="251">
        <v>1579.7943347661751</v>
      </c>
      <c r="AW81" s="251">
        <v>2047.2210532868301</v>
      </c>
      <c r="AX81" s="251">
        <v>2586.832958759554</v>
      </c>
      <c r="AY81" s="251">
        <v>2918.863788483352</v>
      </c>
      <c r="AZ81" s="251">
        <v>3198.3347475133496</v>
      </c>
      <c r="BA81" s="251">
        <v>3485.3728900920646</v>
      </c>
      <c r="BB81" s="251">
        <v>3789.9519045167212</v>
      </c>
      <c r="BC81" s="251">
        <v>4081.0176255103015</v>
      </c>
      <c r="BD81" s="251">
        <v>4346.3534061048431</v>
      </c>
      <c r="BE81" s="251">
        <v>4683.7127125688121</v>
      </c>
      <c r="BF81" s="251">
        <v>5437.2707943895803</v>
      </c>
      <c r="BG81" s="251">
        <v>5249.0632732921476</v>
      </c>
      <c r="BH81" s="251">
        <v>5500.6053677791579</v>
      </c>
      <c r="BI81" s="251">
        <v>5806.7719959832602</v>
      </c>
      <c r="BJ81" s="251">
        <v>6105.4887008509977</v>
      </c>
      <c r="BK81" s="251">
        <v>6363.3329476254867</v>
      </c>
      <c r="BL81" s="251">
        <v>7508.9752455951048</v>
      </c>
      <c r="BM81" s="251">
        <v>8467.0190249636707</v>
      </c>
      <c r="BN81" s="251">
        <v>8937.7183501316904</v>
      </c>
      <c r="BO81" s="251">
        <v>9441.3397899156298</v>
      </c>
      <c r="BP81" s="251">
        <v>9897.2469597787549</v>
      </c>
      <c r="BQ81" s="251">
        <v>12446.583915010433</v>
      </c>
      <c r="BR81" s="251">
        <v>13128.185764125861</v>
      </c>
      <c r="BS81" s="251">
        <v>13679.37503639328</v>
      </c>
      <c r="BT81" s="251">
        <v>13491.579784099724</v>
      </c>
      <c r="BU81" s="251">
        <v>13040.862907434319</v>
      </c>
      <c r="BV81" s="251">
        <v>12216.067304365653</v>
      </c>
      <c r="BW81" s="251">
        <v>11133.469577481937</v>
      </c>
      <c r="BX81" s="251">
        <v>10230.151823682429</v>
      </c>
      <c r="BY81" s="251">
        <v>9744.0444524244558</v>
      </c>
      <c r="BZ81" s="251">
        <v>8977.8289620222713</v>
      </c>
      <c r="CA81" s="251">
        <v>8633.9999876756046</v>
      </c>
      <c r="CB81" s="251">
        <v>8369.6168534146382</v>
      </c>
      <c r="CC81" s="251">
        <v>5685.8636249671772</v>
      </c>
      <c r="CD81" s="251">
        <v>4940.8729131031387</v>
      </c>
      <c r="CE81" s="251">
        <v>4997.8510493040467</v>
      </c>
      <c r="CF81" s="251">
        <v>5081.5521281021947</v>
      </c>
      <c r="CG81" s="251">
        <v>5244.070144697228</v>
      </c>
      <c r="CH81" s="252">
        <v>5304.1544106926312</v>
      </c>
      <c r="CI81" s="265"/>
    </row>
    <row r="82" spans="1:87" x14ac:dyDescent="0.35">
      <c r="A82" s="326"/>
      <c r="B82" s="293" t="s">
        <v>610</v>
      </c>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v>12446.583915010433</v>
      </c>
      <c r="BR82" s="251">
        <v>13128.185764125861</v>
      </c>
      <c r="BS82" s="251">
        <v>13679.37503639328</v>
      </c>
      <c r="BT82" s="251">
        <v>13491.579784099724</v>
      </c>
      <c r="BU82" s="251">
        <v>13040.862907434319</v>
      </c>
      <c r="BV82" s="251">
        <v>12216.067304365653</v>
      </c>
      <c r="BW82" s="251">
        <v>11133.469577481937</v>
      </c>
      <c r="BX82" s="251">
        <v>10230.151823682429</v>
      </c>
      <c r="BY82" s="251">
        <v>9744.0444524244558</v>
      </c>
      <c r="BZ82" s="251">
        <v>8977.8289620222713</v>
      </c>
      <c r="CA82" s="251">
        <v>8633.9999876756046</v>
      </c>
      <c r="CB82" s="251">
        <v>8369.6168534146382</v>
      </c>
      <c r="CC82" s="251">
        <v>5685.8636249671772</v>
      </c>
      <c r="CD82" s="251">
        <v>4940.8729131031387</v>
      </c>
      <c r="CE82" s="251">
        <v>4997.8510493040467</v>
      </c>
      <c r="CF82" s="251">
        <v>5081.5521281021947</v>
      </c>
      <c r="CG82" s="251">
        <v>5244.070144697228</v>
      </c>
      <c r="CH82" s="252">
        <v>5304.1544106926312</v>
      </c>
      <c r="CI82" s="265"/>
    </row>
    <row r="83" spans="1:87" x14ac:dyDescent="0.35">
      <c r="A83" s="326"/>
      <c r="B83" s="293" t="s">
        <v>611</v>
      </c>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2"/>
      <c r="CI83" s="265"/>
    </row>
    <row r="84" spans="1:87" x14ac:dyDescent="0.35">
      <c r="A84" s="326"/>
      <c r="B84" s="331" t="s">
        <v>612</v>
      </c>
      <c r="AH84" s="251" t="s">
        <v>613</v>
      </c>
      <c r="AI84" s="251" t="s">
        <v>613</v>
      </c>
      <c r="AJ84" s="251" t="s">
        <v>613</v>
      </c>
      <c r="AK84" s="251" t="s">
        <v>613</v>
      </c>
      <c r="AL84" s="251" t="s">
        <v>613</v>
      </c>
      <c r="AM84" s="251" t="s">
        <v>613</v>
      </c>
      <c r="AN84" s="251" t="s">
        <v>613</v>
      </c>
      <c r="AO84" s="251" t="s">
        <v>613</v>
      </c>
      <c r="AP84" s="251" t="s">
        <v>613</v>
      </c>
      <c r="AQ84" s="251" t="s">
        <v>613</v>
      </c>
      <c r="AR84" s="251" t="s">
        <v>613</v>
      </c>
      <c r="AS84" s="251" t="s">
        <v>613</v>
      </c>
      <c r="AT84" s="251" t="s">
        <v>613</v>
      </c>
      <c r="AU84" s="251" t="s">
        <v>613</v>
      </c>
      <c r="AV84" s="251" t="s">
        <v>613</v>
      </c>
      <c r="AW84" s="251" t="s">
        <v>613</v>
      </c>
      <c r="AX84" s="251" t="s">
        <v>613</v>
      </c>
      <c r="AY84" s="251" t="s">
        <v>613</v>
      </c>
      <c r="AZ84" s="251" t="s">
        <v>613</v>
      </c>
      <c r="BA84" s="251" t="s">
        <v>613</v>
      </c>
      <c r="BB84" s="251" t="s">
        <v>613</v>
      </c>
      <c r="BC84" s="251" t="s">
        <v>613</v>
      </c>
      <c r="BD84" s="251" t="s">
        <v>613</v>
      </c>
      <c r="BE84" s="251" t="s">
        <v>613</v>
      </c>
      <c r="BF84" s="251" t="s">
        <v>613</v>
      </c>
      <c r="BG84" s="251" t="s">
        <v>613</v>
      </c>
      <c r="BH84" s="251" t="s">
        <v>613</v>
      </c>
      <c r="BI84" s="251" t="s">
        <v>613</v>
      </c>
      <c r="BJ84" s="251" t="s">
        <v>613</v>
      </c>
      <c r="BK84" s="251" t="s">
        <v>613</v>
      </c>
      <c r="BL84" s="251">
        <v>484.03990159749691</v>
      </c>
      <c r="BM84" s="251">
        <v>593.95303586341811</v>
      </c>
      <c r="BN84" s="251">
        <v>693.02809779569634</v>
      </c>
      <c r="BO84" s="251">
        <v>788.56049651472995</v>
      </c>
      <c r="BP84" s="251">
        <v>897.87286479743887</v>
      </c>
      <c r="BQ84" s="251">
        <v>976.88438495181822</v>
      </c>
      <c r="BR84" s="251">
        <v>1082.2926051846255</v>
      </c>
      <c r="BS84" s="251">
        <v>1218.5629813137903</v>
      </c>
      <c r="BT84" s="251">
        <v>1262.1859095635707</v>
      </c>
      <c r="BU84" s="251">
        <v>1269.3179596131017</v>
      </c>
      <c r="BV84" s="251">
        <v>1224.5344396051198</v>
      </c>
      <c r="BW84" s="251">
        <v>1073.5260085325547</v>
      </c>
      <c r="BX84" s="251">
        <v>939.87940551547399</v>
      </c>
      <c r="BY84" s="251">
        <v>854.93146270156296</v>
      </c>
      <c r="BZ84" s="251">
        <v>767.89759345847517</v>
      </c>
      <c r="CA84" s="251">
        <v>708.23321833495822</v>
      </c>
      <c r="CB84" s="251">
        <v>0</v>
      </c>
      <c r="CC84" s="251">
        <v>0</v>
      </c>
      <c r="CD84" s="251">
        <v>0</v>
      </c>
      <c r="CE84" s="251">
        <v>0</v>
      </c>
      <c r="CF84" s="251">
        <v>0</v>
      </c>
      <c r="CG84" s="251">
        <v>0</v>
      </c>
      <c r="CH84" s="252">
        <v>0</v>
      </c>
      <c r="CI84" s="265"/>
    </row>
    <row r="85" spans="1:87" x14ac:dyDescent="0.35">
      <c r="A85" s="326"/>
      <c r="B85" s="331" t="s">
        <v>614</v>
      </c>
      <c r="AH85" s="251" t="s">
        <v>613</v>
      </c>
      <c r="AI85" s="251" t="s">
        <v>613</v>
      </c>
      <c r="AJ85" s="251" t="s">
        <v>613</v>
      </c>
      <c r="AK85" s="251" t="s">
        <v>613</v>
      </c>
      <c r="AL85" s="251" t="s">
        <v>613</v>
      </c>
      <c r="AM85" s="251" t="s">
        <v>613</v>
      </c>
      <c r="AN85" s="251" t="s">
        <v>613</v>
      </c>
      <c r="AO85" s="251" t="s">
        <v>613</v>
      </c>
      <c r="AP85" s="251" t="s">
        <v>613</v>
      </c>
      <c r="AQ85" s="251" t="s">
        <v>613</v>
      </c>
      <c r="AR85" s="251" t="s">
        <v>613</v>
      </c>
      <c r="AS85" s="251" t="s">
        <v>613</v>
      </c>
      <c r="AT85" s="251" t="s">
        <v>613</v>
      </c>
      <c r="AU85" s="251" t="s">
        <v>613</v>
      </c>
      <c r="AV85" s="251" t="s">
        <v>613</v>
      </c>
      <c r="AW85" s="251" t="s">
        <v>613</v>
      </c>
      <c r="AX85" s="251" t="s">
        <v>613</v>
      </c>
      <c r="AY85" s="251" t="s">
        <v>613</v>
      </c>
      <c r="AZ85" s="251" t="s">
        <v>613</v>
      </c>
      <c r="BA85" s="251" t="s">
        <v>613</v>
      </c>
      <c r="BB85" s="251" t="s">
        <v>613</v>
      </c>
      <c r="BC85" s="251" t="s">
        <v>613</v>
      </c>
      <c r="BD85" s="251" t="s">
        <v>613</v>
      </c>
      <c r="BE85" s="251" t="s">
        <v>613</v>
      </c>
      <c r="BF85" s="251" t="s">
        <v>613</v>
      </c>
      <c r="BG85" s="251" t="s">
        <v>613</v>
      </c>
      <c r="BH85" s="251" t="s">
        <v>613</v>
      </c>
      <c r="BI85" s="251" t="s">
        <v>613</v>
      </c>
      <c r="BJ85" s="251" t="s">
        <v>613</v>
      </c>
      <c r="BK85" s="251" t="s">
        <v>613</v>
      </c>
      <c r="BL85" s="251">
        <v>152.67514631275543</v>
      </c>
      <c r="BM85" s="251">
        <v>191.10290415861212</v>
      </c>
      <c r="BN85" s="251">
        <v>227.9628564924146</v>
      </c>
      <c r="BO85" s="251">
        <v>261.77460967954141</v>
      </c>
      <c r="BP85" s="251">
        <v>316.74583452206258</v>
      </c>
      <c r="BQ85" s="251">
        <v>354.40498215908224</v>
      </c>
      <c r="BR85" s="251">
        <v>379.89278914652317</v>
      </c>
      <c r="BS85" s="251">
        <v>413.06727807631034</v>
      </c>
      <c r="BT85" s="251">
        <v>407.46698189176652</v>
      </c>
      <c r="BU85" s="251">
        <v>380.81005588686634</v>
      </c>
      <c r="BV85" s="251">
        <v>399.76905255724785</v>
      </c>
      <c r="BW85" s="251">
        <v>438.0159082450632</v>
      </c>
      <c r="BX85" s="251">
        <v>507.35506792038149</v>
      </c>
      <c r="BY85" s="251">
        <v>602.22540422178429</v>
      </c>
      <c r="BZ85" s="251">
        <v>744.27136684552136</v>
      </c>
      <c r="CA85" s="251">
        <v>925.2550768628447</v>
      </c>
      <c r="CB85" s="251">
        <v>0</v>
      </c>
      <c r="CC85" s="251">
        <v>0</v>
      </c>
      <c r="CD85" s="251">
        <v>0</v>
      </c>
      <c r="CE85" s="251">
        <v>0</v>
      </c>
      <c r="CF85" s="251">
        <v>0</v>
      </c>
      <c r="CG85" s="251">
        <v>0</v>
      </c>
      <c r="CH85" s="252">
        <v>0</v>
      </c>
      <c r="CI85" s="265"/>
    </row>
    <row r="86" spans="1:87" x14ac:dyDescent="0.35">
      <c r="A86" s="326"/>
      <c r="B86" s="331" t="s">
        <v>615</v>
      </c>
      <c r="AH86" s="251" t="s">
        <v>613</v>
      </c>
      <c r="AI86" s="251" t="s">
        <v>613</v>
      </c>
      <c r="AJ86" s="251" t="s">
        <v>613</v>
      </c>
      <c r="AK86" s="251" t="s">
        <v>613</v>
      </c>
      <c r="AL86" s="251" t="s">
        <v>613</v>
      </c>
      <c r="AM86" s="251" t="s">
        <v>613</v>
      </c>
      <c r="AN86" s="251" t="s">
        <v>613</v>
      </c>
      <c r="AO86" s="251" t="s">
        <v>613</v>
      </c>
      <c r="AP86" s="251" t="s">
        <v>613</v>
      </c>
      <c r="AQ86" s="251" t="s">
        <v>613</v>
      </c>
      <c r="AR86" s="251" t="s">
        <v>613</v>
      </c>
      <c r="AS86" s="251" t="s">
        <v>613</v>
      </c>
      <c r="AT86" s="251" t="s">
        <v>613</v>
      </c>
      <c r="AU86" s="251" t="s">
        <v>613</v>
      </c>
      <c r="AV86" s="251" t="s">
        <v>613</v>
      </c>
      <c r="AW86" s="251" t="s">
        <v>613</v>
      </c>
      <c r="AX86" s="251" t="s">
        <v>613</v>
      </c>
      <c r="AY86" s="251" t="s">
        <v>613</v>
      </c>
      <c r="AZ86" s="251" t="s">
        <v>613</v>
      </c>
      <c r="BA86" s="251" t="s">
        <v>613</v>
      </c>
      <c r="BB86" s="251" t="s">
        <v>613</v>
      </c>
      <c r="BC86" s="251" t="s">
        <v>613</v>
      </c>
      <c r="BD86" s="251" t="s">
        <v>613</v>
      </c>
      <c r="BE86" s="251" t="s">
        <v>613</v>
      </c>
      <c r="BF86" s="251" t="s">
        <v>613</v>
      </c>
      <c r="BG86" s="251" t="s">
        <v>613</v>
      </c>
      <c r="BH86" s="251" t="s">
        <v>613</v>
      </c>
      <c r="BI86" s="251" t="s">
        <v>613</v>
      </c>
      <c r="BJ86" s="251" t="s">
        <v>613</v>
      </c>
      <c r="BK86" s="251" t="s">
        <v>613</v>
      </c>
      <c r="BL86" s="251">
        <v>6872.2601976848528</v>
      </c>
      <c r="BM86" s="251">
        <v>7681.9630849416399</v>
      </c>
      <c r="BN86" s="251">
        <v>8016.7273958435799</v>
      </c>
      <c r="BO86" s="251">
        <v>8391.0046837213595</v>
      </c>
      <c r="BP86" s="251">
        <v>8682.6282604592525</v>
      </c>
      <c r="BQ86" s="251">
        <v>8702.0392919099777</v>
      </c>
      <c r="BR86" s="251">
        <v>9251.0460416253427</v>
      </c>
      <c r="BS86" s="251">
        <v>9556.4645852339254</v>
      </c>
      <c r="BT86" s="251">
        <v>9265.5381257555346</v>
      </c>
      <c r="BU86" s="251">
        <v>8895.7390345918557</v>
      </c>
      <c r="BV86" s="251">
        <v>8162.7444735915187</v>
      </c>
      <c r="BW86" s="251">
        <v>7192.2474411663943</v>
      </c>
      <c r="BX86" s="251">
        <v>6548.9801587113852</v>
      </c>
      <c r="BY86" s="251">
        <v>6056.6199915411871</v>
      </c>
      <c r="BZ86" s="251">
        <v>5338.5891960189392</v>
      </c>
      <c r="CA86" s="251">
        <v>4922.0818657724494</v>
      </c>
      <c r="CB86" s="251">
        <v>0</v>
      </c>
      <c r="CC86" s="251">
        <v>0</v>
      </c>
      <c r="CD86" s="251">
        <v>0</v>
      </c>
      <c r="CE86" s="251">
        <v>0</v>
      </c>
      <c r="CF86" s="251">
        <v>0</v>
      </c>
      <c r="CG86" s="251">
        <v>0</v>
      </c>
      <c r="CH86" s="252">
        <v>0</v>
      </c>
      <c r="CI86" s="265"/>
    </row>
    <row r="87" spans="1:87" x14ac:dyDescent="0.35">
      <c r="A87" s="326"/>
      <c r="B87" s="293" t="s">
        <v>616</v>
      </c>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2"/>
      <c r="CI87" s="265"/>
    </row>
    <row r="88" spans="1:87" x14ac:dyDescent="0.35">
      <c r="A88" s="326"/>
      <c r="B88" s="331" t="s">
        <v>617</v>
      </c>
      <c r="AH88" s="251">
        <v>326.1783808837273</v>
      </c>
      <c r="AI88" s="251">
        <v>305.72918270334355</v>
      </c>
      <c r="AJ88" s="251">
        <v>330.46091893230852</v>
      </c>
      <c r="AK88" s="251">
        <v>484.95009571844548</v>
      </c>
      <c r="AL88" s="251">
        <v>579.8811324162092</v>
      </c>
      <c r="AM88" s="251">
        <v>654.13810717743468</v>
      </c>
      <c r="AN88" s="251">
        <v>697.87084719620043</v>
      </c>
      <c r="AO88" s="251">
        <v>739.08976438281411</v>
      </c>
      <c r="AP88" s="251">
        <v>765.72801394291707</v>
      </c>
      <c r="AQ88" s="251">
        <v>748.65432879289779</v>
      </c>
      <c r="AR88" s="251">
        <v>612.35411711564643</v>
      </c>
      <c r="AS88" s="251">
        <v>779.88169838230658</v>
      </c>
      <c r="AT88" s="251">
        <v>988.93622876271297</v>
      </c>
      <c r="AU88" s="251">
        <v>1234.3856759133412</v>
      </c>
      <c r="AV88" s="251">
        <v>1579.7943347661751</v>
      </c>
      <c r="AW88" s="251">
        <v>2047.2210532868301</v>
      </c>
      <c r="AX88" s="251">
        <v>2586.832958759554</v>
      </c>
      <c r="AY88" s="251">
        <v>2918.863788483352</v>
      </c>
      <c r="AZ88" s="251">
        <v>3198.3347475133496</v>
      </c>
      <c r="BA88" s="251">
        <v>3485.3728900920646</v>
      </c>
      <c r="BB88" s="251">
        <v>3789.9519045167212</v>
      </c>
      <c r="BC88" s="251">
        <v>4081.0176255103015</v>
      </c>
      <c r="BD88" s="251">
        <v>4346.3534061048431</v>
      </c>
      <c r="BE88" s="251">
        <v>4683.7127125688121</v>
      </c>
      <c r="BF88" s="251">
        <v>5437.2707943895803</v>
      </c>
      <c r="BG88" s="251">
        <v>5249.0632732921476</v>
      </c>
      <c r="BH88" s="251">
        <v>5500.6053677791579</v>
      </c>
      <c r="BI88" s="251">
        <v>5806.7719959832602</v>
      </c>
      <c r="BJ88" s="251">
        <v>6105.4887008509977</v>
      </c>
      <c r="BK88" s="251">
        <v>6363.3329476254867</v>
      </c>
      <c r="BL88" s="251" t="s">
        <v>613</v>
      </c>
      <c r="BM88" s="251" t="s">
        <v>613</v>
      </c>
      <c r="BN88" s="251" t="s">
        <v>613</v>
      </c>
      <c r="BO88" s="251" t="s">
        <v>613</v>
      </c>
      <c r="BP88" s="251" t="s">
        <v>613</v>
      </c>
      <c r="BQ88" s="251" t="s">
        <v>613</v>
      </c>
      <c r="BR88" s="251" t="s">
        <v>613</v>
      </c>
      <c r="BS88" s="251" t="s">
        <v>613</v>
      </c>
      <c r="BT88" s="251" t="s">
        <v>613</v>
      </c>
      <c r="BU88" s="251" t="s">
        <v>613</v>
      </c>
      <c r="BV88" s="251" t="s">
        <v>613</v>
      </c>
      <c r="BW88" s="251" t="s">
        <v>613</v>
      </c>
      <c r="BX88" s="251" t="s">
        <v>613</v>
      </c>
      <c r="BY88" s="251" t="s">
        <v>613</v>
      </c>
      <c r="BZ88" s="251" t="s">
        <v>613</v>
      </c>
      <c r="CA88" s="251" t="s">
        <v>613</v>
      </c>
      <c r="CB88" s="251" t="s">
        <v>613</v>
      </c>
      <c r="CC88" s="251" t="s">
        <v>613</v>
      </c>
      <c r="CD88" s="251" t="s">
        <v>613</v>
      </c>
      <c r="CE88" s="251" t="s">
        <v>613</v>
      </c>
      <c r="CF88" s="251" t="s">
        <v>613</v>
      </c>
      <c r="CG88" s="251" t="s">
        <v>613</v>
      </c>
      <c r="CH88" s="252" t="s">
        <v>613</v>
      </c>
      <c r="CI88" s="265"/>
    </row>
    <row r="89" spans="1:87" ht="25.5" customHeight="1" x14ac:dyDescent="0.35">
      <c r="A89" s="326"/>
      <c r="B89" s="254" t="s">
        <v>618</v>
      </c>
      <c r="AH89" s="251">
        <v>0</v>
      </c>
      <c r="AI89" s="251">
        <v>0</v>
      </c>
      <c r="AJ89" s="251">
        <v>0</v>
      </c>
      <c r="AK89" s="251">
        <v>0</v>
      </c>
      <c r="AL89" s="251">
        <v>0</v>
      </c>
      <c r="AM89" s="251">
        <v>0</v>
      </c>
      <c r="AN89" s="251">
        <v>0</v>
      </c>
      <c r="AO89" s="251">
        <v>0</v>
      </c>
      <c r="AP89" s="251">
        <v>0</v>
      </c>
      <c r="AQ89" s="251">
        <v>0</v>
      </c>
      <c r="AR89" s="251">
        <v>0</v>
      </c>
      <c r="AS89" s="251">
        <v>0</v>
      </c>
      <c r="AT89" s="251">
        <v>0</v>
      </c>
      <c r="AU89" s="251">
        <v>0</v>
      </c>
      <c r="AV89" s="251">
        <v>0</v>
      </c>
      <c r="AW89" s="251">
        <v>0</v>
      </c>
      <c r="AX89" s="251">
        <v>0</v>
      </c>
      <c r="AY89" s="251">
        <v>0</v>
      </c>
      <c r="AZ89" s="251">
        <v>0</v>
      </c>
      <c r="BA89" s="251">
        <v>0</v>
      </c>
      <c r="BB89" s="251">
        <v>0</v>
      </c>
      <c r="BC89" s="251">
        <v>0</v>
      </c>
      <c r="BD89" s="251">
        <v>0</v>
      </c>
      <c r="BE89" s="251">
        <v>0</v>
      </c>
      <c r="BF89" s="251">
        <v>0</v>
      </c>
      <c r="BG89" s="251">
        <v>0</v>
      </c>
      <c r="BH89" s="251">
        <v>0</v>
      </c>
      <c r="BI89" s="251">
        <v>0</v>
      </c>
      <c r="BJ89" s="251">
        <v>0</v>
      </c>
      <c r="BK89" s="251">
        <v>0</v>
      </c>
      <c r="BL89" s="251">
        <v>0</v>
      </c>
      <c r="BM89" s="251">
        <v>0</v>
      </c>
      <c r="BN89" s="251">
        <v>0</v>
      </c>
      <c r="BO89" s="251">
        <v>0</v>
      </c>
      <c r="BP89" s="251">
        <v>0</v>
      </c>
      <c r="BQ89" s="251">
        <v>0</v>
      </c>
      <c r="BR89" s="251">
        <v>0</v>
      </c>
      <c r="BS89" s="251">
        <v>0</v>
      </c>
      <c r="BT89" s="251">
        <v>0</v>
      </c>
      <c r="BU89" s="251">
        <v>0</v>
      </c>
      <c r="BV89" s="251">
        <v>0</v>
      </c>
      <c r="BW89" s="251">
        <v>0</v>
      </c>
      <c r="BX89" s="251">
        <v>0</v>
      </c>
      <c r="BY89" s="251">
        <v>0</v>
      </c>
      <c r="BZ89" s="251">
        <v>1939.8434124199819</v>
      </c>
      <c r="CA89" s="251">
        <v>2124.4737376059124</v>
      </c>
      <c r="CB89" s="251">
        <v>5.521194654869432</v>
      </c>
      <c r="CC89" s="251">
        <v>-0.20116268299999995</v>
      </c>
      <c r="CD89" s="251">
        <v>0</v>
      </c>
      <c r="CE89" s="251">
        <v>0</v>
      </c>
      <c r="CF89" s="251">
        <v>0</v>
      </c>
      <c r="CG89" s="251">
        <v>0</v>
      </c>
      <c r="CH89" s="252">
        <v>0</v>
      </c>
      <c r="CI89" s="265"/>
    </row>
    <row r="90" spans="1:87" ht="41.5" customHeight="1" x14ac:dyDescent="0.35">
      <c r="A90" s="326"/>
      <c r="B90" s="334" t="s">
        <v>619</v>
      </c>
      <c r="AH90" s="335">
        <v>1.0138244056129479E-2</v>
      </c>
      <c r="AI90" s="335">
        <v>9.2923455324931091E-3</v>
      </c>
      <c r="AJ90" s="335">
        <v>9.2282506316623564E-3</v>
      </c>
      <c r="AK90" s="335">
        <v>9.6438697324420317E-3</v>
      </c>
      <c r="AL90" s="335">
        <v>9.7557256564301184E-3</v>
      </c>
      <c r="AM90" s="335">
        <v>9.5442834677284434E-3</v>
      </c>
      <c r="AN90" s="335">
        <v>1.0193474314616853E-2</v>
      </c>
      <c r="AO90" s="335">
        <v>1.0436711976427305E-2</v>
      </c>
      <c r="AP90" s="335">
        <v>1.089387008033669E-2</v>
      </c>
      <c r="AQ90" s="335">
        <v>1.0797264991264197E-2</v>
      </c>
      <c r="AR90" s="335">
        <v>1.1045466067398445E-2</v>
      </c>
      <c r="AS90" s="335">
        <v>1.1425376856177972E-2</v>
      </c>
      <c r="AT90" s="335">
        <v>1.2360605989457991E-2</v>
      </c>
      <c r="AU90" s="335">
        <v>1.4683886327353108E-2</v>
      </c>
      <c r="AV90" s="335">
        <v>1.7144621063510009E-2</v>
      </c>
      <c r="AW90" s="335">
        <v>1.9230580169045733E-2</v>
      </c>
      <c r="AX90" s="335">
        <v>2.0235973144584602E-2</v>
      </c>
      <c r="AY90" s="335">
        <v>2.0714086010954823E-2</v>
      </c>
      <c r="AZ90" s="335">
        <v>2.0468442206282633E-2</v>
      </c>
      <c r="BA90" s="335">
        <v>2.0161785801143462E-2</v>
      </c>
      <c r="BB90" s="335">
        <v>1.9799782664002886E-2</v>
      </c>
      <c r="BC90" s="335">
        <v>1.9161727961031997E-2</v>
      </c>
      <c r="BD90" s="335">
        <v>1.8950005055326753E-2</v>
      </c>
      <c r="BE90" s="335">
        <v>1.9198439840963078E-2</v>
      </c>
      <c r="BF90" s="335">
        <v>1.8833468545195894E-2</v>
      </c>
      <c r="BG90" s="335">
        <v>1.8553860757195263E-2</v>
      </c>
      <c r="BH90" s="335">
        <v>1.7862088095738082E-2</v>
      </c>
      <c r="BI90" s="335">
        <v>1.7298060422887934E-2</v>
      </c>
      <c r="BJ90" s="335">
        <v>1.6973322100300794E-2</v>
      </c>
      <c r="BK90" s="335">
        <v>1.7127802612137338E-2</v>
      </c>
      <c r="BL90" s="335">
        <v>1.7504424034001938E-2</v>
      </c>
      <c r="BM90" s="335">
        <v>1.9036837691587049E-2</v>
      </c>
      <c r="BN90" s="335">
        <v>1.8626333290065064E-2</v>
      </c>
      <c r="BO90" s="335">
        <v>1.8630987122191203E-2</v>
      </c>
      <c r="BP90" s="335">
        <v>1.8654356739246487E-2</v>
      </c>
      <c r="BQ90" s="335">
        <v>1.8075318621380822E-2</v>
      </c>
      <c r="BR90" s="335">
        <v>1.8568863049847336E-2</v>
      </c>
      <c r="BS90" s="335">
        <v>1.8921045581432382E-2</v>
      </c>
      <c r="BT90" s="335">
        <v>1.8525315413292241E-2</v>
      </c>
      <c r="BU90" s="335">
        <v>1.8665511195298804E-2</v>
      </c>
      <c r="BV90" s="335">
        <v>1.8608906130668321E-2</v>
      </c>
      <c r="BW90" s="335">
        <v>1.8910903731357884E-2</v>
      </c>
      <c r="BX90" s="335">
        <v>2.0862108157751129E-2</v>
      </c>
      <c r="BY90" s="335">
        <v>1.9541309133048117E-2</v>
      </c>
      <c r="BZ90" s="335">
        <v>1.9246622822133252E-2</v>
      </c>
      <c r="CA90" s="335">
        <v>2.1695030030239842E-2</v>
      </c>
      <c r="CB90" s="335">
        <v>2.423645809772848E-2</v>
      </c>
      <c r="CC90" s="335">
        <v>2.5218399809081166E-2</v>
      </c>
      <c r="CD90" s="335">
        <v>2.6216289297460636E-2</v>
      </c>
      <c r="CE90" s="335">
        <v>2.6720507781692646E-2</v>
      </c>
      <c r="CF90" s="335">
        <v>2.7006508706591655E-2</v>
      </c>
      <c r="CG90" s="335">
        <v>2.7435852545774748E-2</v>
      </c>
      <c r="CH90" s="336">
        <v>2.789846453461765E-2</v>
      </c>
      <c r="CI90" s="265"/>
    </row>
    <row r="91" spans="1:87" s="240" customFormat="1" ht="52.5" customHeight="1" thickBot="1" x14ac:dyDescent="0.4">
      <c r="A91" s="326"/>
      <c r="B91" s="337" t="s">
        <v>620</v>
      </c>
      <c r="C91" s="338"/>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126">
        <v>2.4476270569481227E-2</v>
      </c>
      <c r="AI91" s="126">
        <v>2.2694097014376777E-2</v>
      </c>
      <c r="AJ91" s="126">
        <v>2.1559364658010321E-2</v>
      </c>
      <c r="AK91" s="126">
        <v>2.2521712619507351E-2</v>
      </c>
      <c r="AL91" s="126">
        <v>2.2620402910458842E-2</v>
      </c>
      <c r="AM91" s="126">
        <v>2.2348739578096539E-2</v>
      </c>
      <c r="AN91" s="126">
        <v>2.4051250762660157E-2</v>
      </c>
      <c r="AO91" s="126">
        <v>2.5870071637503721E-2</v>
      </c>
      <c r="AP91" s="126">
        <v>2.7770508658311027E-2</v>
      </c>
      <c r="AQ91" s="126">
        <v>2.9143835364088534E-2</v>
      </c>
      <c r="AR91" s="126">
        <v>3.2073977247922512E-2</v>
      </c>
      <c r="AS91" s="126">
        <v>3.3017093391409381E-2</v>
      </c>
      <c r="AT91" s="126">
        <v>3.5469696267880532E-2</v>
      </c>
      <c r="AU91" s="126">
        <v>3.9980234510954227E-2</v>
      </c>
      <c r="AV91" s="126">
        <v>4.4897966682565758E-2</v>
      </c>
      <c r="AW91" s="126">
        <v>5.0913788032951462E-2</v>
      </c>
      <c r="AX91" s="126">
        <v>5.4071700843138587E-2</v>
      </c>
      <c r="AY91" s="126">
        <v>5.5617792186860734E-2</v>
      </c>
      <c r="AZ91" s="126">
        <v>5.7777673857477535E-2</v>
      </c>
      <c r="BA91" s="126">
        <v>5.6840249734170817E-2</v>
      </c>
      <c r="BB91" s="126">
        <v>5.6589509521809828E-2</v>
      </c>
      <c r="BC91" s="126">
        <v>5.5378553080675873E-2</v>
      </c>
      <c r="BD91" s="126">
        <v>5.428922861603059E-2</v>
      </c>
      <c r="BE91" s="126">
        <v>5.3253045987721855E-2</v>
      </c>
      <c r="BF91" s="126">
        <v>5.0334247558722942E-2</v>
      </c>
      <c r="BG91" s="126">
        <v>4.7945883935841288E-2</v>
      </c>
      <c r="BH91" s="126">
        <v>4.4963270186602497E-2</v>
      </c>
      <c r="BI91" s="126">
        <v>4.3575960009600206E-2</v>
      </c>
      <c r="BJ91" s="126">
        <v>4.2787218146118279E-2</v>
      </c>
      <c r="BK91" s="126">
        <v>4.2790365809051205E-2</v>
      </c>
      <c r="BL91" s="126">
        <v>4.0668357948971619E-2</v>
      </c>
      <c r="BM91" s="126">
        <v>4.141368381639763E-2</v>
      </c>
      <c r="BN91" s="126">
        <v>4.0934700425172277E-2</v>
      </c>
      <c r="BO91" s="126">
        <v>4.2008232764748264E-2</v>
      </c>
      <c r="BP91" s="126">
        <v>4.259778045302054E-2</v>
      </c>
      <c r="BQ91" s="126">
        <v>4.2842767410104746E-2</v>
      </c>
      <c r="BR91" s="126">
        <v>4.4597990284771551E-2</v>
      </c>
      <c r="BS91" s="126">
        <v>4.6341659102377565E-2</v>
      </c>
      <c r="BT91" s="126">
        <v>4.6281564561583007E-2</v>
      </c>
      <c r="BU91" s="126">
        <v>4.7059842150577028E-2</v>
      </c>
      <c r="BV91" s="126">
        <v>4.7604510622713647E-2</v>
      </c>
      <c r="BW91" s="126">
        <v>4.8370925925748653E-2</v>
      </c>
      <c r="BX91" s="126">
        <v>3.9913429493310809E-2</v>
      </c>
      <c r="BY91" s="126">
        <v>4.506497849435083E-2</v>
      </c>
      <c r="BZ91" s="126">
        <v>4.368506968971704E-2</v>
      </c>
      <c r="CA91" s="126">
        <v>4.9160885132827271E-2</v>
      </c>
      <c r="CB91" s="126">
        <v>5.5072036489707703E-2</v>
      </c>
      <c r="CC91" s="126">
        <v>5.6021254922713752E-2</v>
      </c>
      <c r="CD91" s="126">
        <v>5.8602971711262213E-2</v>
      </c>
      <c r="CE91" s="126">
        <v>5.96265515476768E-2</v>
      </c>
      <c r="CF91" s="126">
        <v>6.0696773524951037E-2</v>
      </c>
      <c r="CG91" s="126">
        <v>6.1976191203995626E-2</v>
      </c>
      <c r="CH91" s="127">
        <v>6.2998622029594026E-2</v>
      </c>
      <c r="CI91" s="265"/>
    </row>
    <row r="92" spans="1:87" ht="32.25" customHeight="1" x14ac:dyDescent="0.35">
      <c r="A92" s="326"/>
      <c r="B92" s="241" t="s">
        <v>621</v>
      </c>
      <c r="C92" s="242"/>
      <c r="D92" s="50" t="s">
        <v>294</v>
      </c>
      <c r="E92" s="50" t="s">
        <v>295</v>
      </c>
      <c r="F92" s="50" t="s">
        <v>296</v>
      </c>
      <c r="G92" s="50" t="s">
        <v>297</v>
      </c>
      <c r="H92" s="50" t="s">
        <v>298</v>
      </c>
      <c r="I92" s="50" t="s">
        <v>299</v>
      </c>
      <c r="J92" s="50" t="s">
        <v>300</v>
      </c>
      <c r="K92" s="50" t="s">
        <v>301</v>
      </c>
      <c r="L92" s="50" t="s">
        <v>302</v>
      </c>
      <c r="M92" s="50" t="s">
        <v>303</v>
      </c>
      <c r="N92" s="50" t="s">
        <v>304</v>
      </c>
      <c r="O92" s="50" t="s">
        <v>305</v>
      </c>
      <c r="P92" s="50" t="s">
        <v>306</v>
      </c>
      <c r="Q92" s="50" t="s">
        <v>307</v>
      </c>
      <c r="R92" s="50" t="s">
        <v>308</v>
      </c>
      <c r="S92" s="50" t="s">
        <v>309</v>
      </c>
      <c r="T92" s="50" t="s">
        <v>310</v>
      </c>
      <c r="U92" s="50" t="s">
        <v>311</v>
      </c>
      <c r="V92" s="50" t="s">
        <v>312</v>
      </c>
      <c r="W92" s="50" t="s">
        <v>313</v>
      </c>
      <c r="X92" s="50" t="s">
        <v>314</v>
      </c>
      <c r="Y92" s="50" t="s">
        <v>315</v>
      </c>
      <c r="Z92" s="50" t="s">
        <v>316</v>
      </c>
      <c r="AA92" s="50" t="s">
        <v>317</v>
      </c>
      <c r="AB92" s="50" t="s">
        <v>318</v>
      </c>
      <c r="AC92" s="50" t="s">
        <v>319</v>
      </c>
      <c r="AD92" s="50" t="s">
        <v>320</v>
      </c>
      <c r="AE92" s="50" t="s">
        <v>321</v>
      </c>
      <c r="AF92" s="50" t="s">
        <v>322</v>
      </c>
      <c r="AG92" s="50" t="s">
        <v>323</v>
      </c>
      <c r="AH92" s="50" t="s">
        <v>324</v>
      </c>
      <c r="AI92" s="50" t="s">
        <v>325</v>
      </c>
      <c r="AJ92" s="50" t="s">
        <v>326</v>
      </c>
      <c r="AK92" s="50" t="s">
        <v>327</v>
      </c>
      <c r="AL92" s="50" t="s">
        <v>328</v>
      </c>
      <c r="AM92" s="50" t="s">
        <v>329</v>
      </c>
      <c r="AN92" s="50" t="s">
        <v>330</v>
      </c>
      <c r="AO92" s="50" t="s">
        <v>331</v>
      </c>
      <c r="AP92" s="50" t="s">
        <v>332</v>
      </c>
      <c r="AQ92" s="50" t="s">
        <v>333</v>
      </c>
      <c r="AR92" s="50" t="s">
        <v>334</v>
      </c>
      <c r="AS92" s="50" t="s">
        <v>335</v>
      </c>
      <c r="AT92" s="50" t="s">
        <v>336</v>
      </c>
      <c r="AU92" s="50" t="s">
        <v>337</v>
      </c>
      <c r="AV92" s="50" t="s">
        <v>338</v>
      </c>
      <c r="AW92" s="50" t="s">
        <v>339</v>
      </c>
      <c r="AX92" s="50" t="s">
        <v>340</v>
      </c>
      <c r="AY92" s="50" t="s">
        <v>223</v>
      </c>
      <c r="AZ92" s="50" t="s">
        <v>224</v>
      </c>
      <c r="BA92" s="50" t="s">
        <v>225</v>
      </c>
      <c r="BB92" s="50" t="s">
        <v>226</v>
      </c>
      <c r="BC92" s="50" t="s">
        <v>227</v>
      </c>
      <c r="BD92" s="50" t="s">
        <v>228</v>
      </c>
      <c r="BE92" s="50" t="s">
        <v>229</v>
      </c>
      <c r="BF92" s="50" t="s">
        <v>230</v>
      </c>
      <c r="BG92" s="50" t="s">
        <v>231</v>
      </c>
      <c r="BH92" s="50" t="s">
        <v>232</v>
      </c>
      <c r="BI92" s="50" t="s">
        <v>233</v>
      </c>
      <c r="BJ92" s="50" t="s">
        <v>234</v>
      </c>
      <c r="BK92" s="50" t="s">
        <v>235</v>
      </c>
      <c r="BL92" s="50" t="s">
        <v>236</v>
      </c>
      <c r="BM92" s="50" t="s">
        <v>237</v>
      </c>
      <c r="BN92" s="50" t="s">
        <v>238</v>
      </c>
      <c r="BO92" s="50" t="s">
        <v>239</v>
      </c>
      <c r="BP92" s="50" t="s">
        <v>240</v>
      </c>
      <c r="BQ92" s="50" t="s">
        <v>241</v>
      </c>
      <c r="BR92" s="50" t="s">
        <v>242</v>
      </c>
      <c r="BS92" s="50" t="s">
        <v>243</v>
      </c>
      <c r="BT92" s="50" t="s">
        <v>244</v>
      </c>
      <c r="BU92" s="50" t="s">
        <v>245</v>
      </c>
      <c r="BV92" s="50" t="s">
        <v>246</v>
      </c>
      <c r="BW92" s="50" t="s">
        <v>247</v>
      </c>
      <c r="BX92" s="50" t="s">
        <v>248</v>
      </c>
      <c r="BY92" s="50" t="s">
        <v>249</v>
      </c>
      <c r="BZ92" s="50" t="s">
        <v>250</v>
      </c>
      <c r="CA92" s="50" t="s">
        <v>251</v>
      </c>
      <c r="CB92" s="50" t="s">
        <v>252</v>
      </c>
      <c r="CC92" s="50" t="s">
        <v>253</v>
      </c>
      <c r="CD92" s="50" t="s">
        <v>254</v>
      </c>
      <c r="CE92" s="50" t="s">
        <v>255</v>
      </c>
      <c r="CF92" s="50" t="s">
        <v>256</v>
      </c>
      <c r="CG92" s="50" t="s">
        <v>257</v>
      </c>
      <c r="CH92" s="51" t="s">
        <v>258</v>
      </c>
      <c r="CI92" s="265"/>
    </row>
    <row r="93" spans="1:87" s="246" customFormat="1" x14ac:dyDescent="0.35">
      <c r="A93" s="326"/>
      <c r="B93" s="59" t="s">
        <v>622</v>
      </c>
      <c r="C93" s="248"/>
      <c r="D93" s="320" t="s">
        <v>260</v>
      </c>
      <c r="E93" s="320" t="s">
        <v>260</v>
      </c>
      <c r="F93" s="320" t="s">
        <v>260</v>
      </c>
      <c r="G93" s="320" t="s">
        <v>260</v>
      </c>
      <c r="H93" s="320" t="s">
        <v>260</v>
      </c>
      <c r="I93" s="320" t="s">
        <v>260</v>
      </c>
      <c r="J93" s="320" t="s">
        <v>260</v>
      </c>
      <c r="K93" s="320" t="s">
        <v>260</v>
      </c>
      <c r="L93" s="320" t="s">
        <v>260</v>
      </c>
      <c r="M93" s="320" t="s">
        <v>260</v>
      </c>
      <c r="N93" s="320" t="s">
        <v>260</v>
      </c>
      <c r="O93" s="320" t="s">
        <v>260</v>
      </c>
      <c r="P93" s="320" t="s">
        <v>260</v>
      </c>
      <c r="Q93" s="320" t="s">
        <v>260</v>
      </c>
      <c r="R93" s="320" t="s">
        <v>260</v>
      </c>
      <c r="S93" s="320" t="s">
        <v>260</v>
      </c>
      <c r="T93" s="320" t="s">
        <v>260</v>
      </c>
      <c r="U93" s="320" t="s">
        <v>260</v>
      </c>
      <c r="V93" s="320" t="s">
        <v>260</v>
      </c>
      <c r="W93" s="320" t="s">
        <v>260</v>
      </c>
      <c r="X93" s="320" t="s">
        <v>260</v>
      </c>
      <c r="Y93" s="320" t="s">
        <v>260</v>
      </c>
      <c r="Z93" s="320" t="s">
        <v>260</v>
      </c>
      <c r="AA93" s="320" t="s">
        <v>260</v>
      </c>
      <c r="AB93" s="320" t="s">
        <v>260</v>
      </c>
      <c r="AC93" s="320" t="s">
        <v>260</v>
      </c>
      <c r="AD93" s="320" t="s">
        <v>260</v>
      </c>
      <c r="AE93" s="320" t="s">
        <v>260</v>
      </c>
      <c r="AF93" s="320" t="s">
        <v>260</v>
      </c>
      <c r="AG93" s="320" t="s">
        <v>260</v>
      </c>
      <c r="AH93" s="320" t="s">
        <v>260</v>
      </c>
      <c r="AI93" s="320" t="s">
        <v>260</v>
      </c>
      <c r="AJ93" s="320" t="s">
        <v>260</v>
      </c>
      <c r="AK93" s="320" t="s">
        <v>260</v>
      </c>
      <c r="AL93" s="320" t="s">
        <v>260</v>
      </c>
      <c r="AM93" s="320" t="s">
        <v>260</v>
      </c>
      <c r="AN93" s="320" t="s">
        <v>260</v>
      </c>
      <c r="AO93" s="320" t="s">
        <v>260</v>
      </c>
      <c r="AP93" s="320" t="s">
        <v>260</v>
      </c>
      <c r="AQ93" s="320" t="s">
        <v>260</v>
      </c>
      <c r="AR93" s="320" t="s">
        <v>260</v>
      </c>
      <c r="AS93" s="320" t="s">
        <v>260</v>
      </c>
      <c r="AT93" s="320" t="s">
        <v>260</v>
      </c>
      <c r="AU93" s="320" t="s">
        <v>260</v>
      </c>
      <c r="AV93" s="320" t="s">
        <v>260</v>
      </c>
      <c r="AW93" s="320" t="s">
        <v>260</v>
      </c>
      <c r="AX93" s="320" t="s">
        <v>260</v>
      </c>
      <c r="AY93" s="320" t="s">
        <v>260</v>
      </c>
      <c r="AZ93" s="320" t="s">
        <v>260</v>
      </c>
      <c r="BA93" s="320" t="s">
        <v>260</v>
      </c>
      <c r="BB93" s="320" t="s">
        <v>260</v>
      </c>
      <c r="BC93" s="320" t="s">
        <v>260</v>
      </c>
      <c r="BD93" s="320" t="s">
        <v>260</v>
      </c>
      <c r="BE93" s="320" t="s">
        <v>260</v>
      </c>
      <c r="BF93" s="320" t="s">
        <v>260</v>
      </c>
      <c r="BG93" s="320" t="s">
        <v>260</v>
      </c>
      <c r="BH93" s="320" t="s">
        <v>260</v>
      </c>
      <c r="BI93" s="320" t="s">
        <v>260</v>
      </c>
      <c r="BJ93" s="320" t="s">
        <v>260</v>
      </c>
      <c r="BK93" s="320" t="s">
        <v>260</v>
      </c>
      <c r="BL93" s="320" t="s">
        <v>260</v>
      </c>
      <c r="BM93" s="320" t="s">
        <v>260</v>
      </c>
      <c r="BN93" s="320" t="s">
        <v>260</v>
      </c>
      <c r="BO93" s="320" t="s">
        <v>260</v>
      </c>
      <c r="BP93" s="320" t="s">
        <v>260</v>
      </c>
      <c r="BQ93" s="320" t="s">
        <v>260</v>
      </c>
      <c r="BR93" s="320" t="s">
        <v>260</v>
      </c>
      <c r="BS93" s="320" t="s">
        <v>260</v>
      </c>
      <c r="BT93" s="320" t="s">
        <v>260</v>
      </c>
      <c r="BU93" s="320" t="s">
        <v>260</v>
      </c>
      <c r="BV93" s="320" t="s">
        <v>260</v>
      </c>
      <c r="BW93" s="320" t="s">
        <v>260</v>
      </c>
      <c r="BX93" s="320" t="s">
        <v>260</v>
      </c>
      <c r="BY93" s="320" t="s">
        <v>260</v>
      </c>
      <c r="BZ93" s="320" t="s">
        <v>260</v>
      </c>
      <c r="CA93" s="320" t="s">
        <v>260</v>
      </c>
      <c r="CB93" s="320" t="s">
        <v>261</v>
      </c>
      <c r="CC93" s="320" t="s">
        <v>261</v>
      </c>
      <c r="CD93" s="320" t="s">
        <v>261</v>
      </c>
      <c r="CE93" s="320" t="s">
        <v>261</v>
      </c>
      <c r="CF93" s="320" t="s">
        <v>261</v>
      </c>
      <c r="CG93" s="320" t="s">
        <v>261</v>
      </c>
      <c r="CH93" s="321" t="s">
        <v>261</v>
      </c>
      <c r="CI93" s="265"/>
    </row>
    <row r="94" spans="1:87" s="246" customFormat="1" ht="27" customHeight="1" x14ac:dyDescent="0.35">
      <c r="A94" s="326"/>
      <c r="B94" s="265" t="s">
        <v>623</v>
      </c>
      <c r="C94" s="245"/>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7"/>
      <c r="CI94" s="265"/>
    </row>
    <row r="95" spans="1:87" ht="25.5" customHeight="1" x14ac:dyDescent="0.35">
      <c r="A95" s="326"/>
      <c r="B95" s="254" t="s">
        <v>587</v>
      </c>
      <c r="AH95" s="251">
        <f>SUM(AH96+AH99+AH102+AH103)</f>
        <v>339</v>
      </c>
      <c r="AI95" s="251">
        <f t="shared" ref="AI95:CH95" si="13">SUM(AI96+AI99+AI102+AI103)</f>
        <v>383</v>
      </c>
      <c r="AJ95" s="251">
        <f t="shared" si="13"/>
        <v>461</v>
      </c>
      <c r="AK95" s="251">
        <f t="shared" si="13"/>
        <v>527</v>
      </c>
      <c r="AL95" s="251">
        <f t="shared" si="13"/>
        <v>602</v>
      </c>
      <c r="AM95" s="251">
        <f t="shared" si="13"/>
        <v>704</v>
      </c>
      <c r="AN95" s="251">
        <f t="shared" si="13"/>
        <v>821</v>
      </c>
      <c r="AO95" s="251">
        <f t="shared" si="13"/>
        <v>929</v>
      </c>
      <c r="AP95" s="251">
        <f t="shared" si="13"/>
        <v>1033</v>
      </c>
      <c r="AQ95" s="251">
        <f t="shared" si="13"/>
        <v>1151</v>
      </c>
      <c r="AR95" s="251">
        <f t="shared" si="13"/>
        <v>1257</v>
      </c>
      <c r="AS95" s="251">
        <f t="shared" si="13"/>
        <v>1363</v>
      </c>
      <c r="AT95" s="251">
        <f t="shared" si="13"/>
        <v>1482</v>
      </c>
      <c r="AU95" s="251">
        <f t="shared" si="13"/>
        <v>1642</v>
      </c>
      <c r="AV95" s="251">
        <f t="shared" si="13"/>
        <v>1935</v>
      </c>
      <c r="AW95" s="251">
        <f t="shared" si="13"/>
        <v>2248</v>
      </c>
      <c r="AX95" s="251">
        <f t="shared" si="13"/>
        <v>2512</v>
      </c>
      <c r="AY95" s="251">
        <f t="shared" si="13"/>
        <v>2937</v>
      </c>
      <c r="AZ95" s="251">
        <f t="shared" si="13"/>
        <v>3144</v>
      </c>
      <c r="BA95" s="251">
        <f t="shared" si="13"/>
        <v>3369</v>
      </c>
      <c r="BB95" s="251">
        <f t="shared" si="13"/>
        <v>3496</v>
      </c>
      <c r="BC95" s="251">
        <f t="shared" si="13"/>
        <v>3599</v>
      </c>
      <c r="BD95" s="251">
        <f t="shared" si="13"/>
        <v>3719</v>
      </c>
      <c r="BE95" s="251">
        <f t="shared" si="13"/>
        <v>3863</v>
      </c>
      <c r="BF95" s="251">
        <f t="shared" si="13"/>
        <v>4000</v>
      </c>
      <c r="BG95" s="251">
        <f t="shared" si="13"/>
        <v>4154</v>
      </c>
      <c r="BH95" s="251">
        <f t="shared" si="13"/>
        <v>4290</v>
      </c>
      <c r="BI95" s="251">
        <f t="shared" si="13"/>
        <v>4406</v>
      </c>
      <c r="BJ95" s="251">
        <f t="shared" si="13"/>
        <v>4518</v>
      </c>
      <c r="BK95" s="251">
        <f t="shared" si="13"/>
        <v>4641</v>
      </c>
      <c r="BL95" s="251">
        <f t="shared" si="13"/>
        <v>4771</v>
      </c>
      <c r="BM95" s="251">
        <f t="shared" si="13"/>
        <v>4909</v>
      </c>
      <c r="BN95" s="251">
        <f t="shared" si="13"/>
        <v>4987</v>
      </c>
      <c r="BO95" s="251">
        <f t="shared" si="13"/>
        <v>5009</v>
      </c>
      <c r="BP95" s="251">
        <f t="shared" si="13"/>
        <v>5017</v>
      </c>
      <c r="BQ95" s="251">
        <f t="shared" si="13"/>
        <v>4961</v>
      </c>
      <c r="BR95" s="251">
        <f t="shared" si="13"/>
        <v>5031</v>
      </c>
      <c r="BS95" s="251">
        <f t="shared" si="13"/>
        <v>5212</v>
      </c>
      <c r="BT95" s="251">
        <f t="shared" si="13"/>
        <v>5278</v>
      </c>
      <c r="BU95" s="251">
        <f t="shared" si="13"/>
        <v>5262</v>
      </c>
      <c r="BV95" s="251">
        <f t="shared" si="13"/>
        <v>5278</v>
      </c>
      <c r="BW95" s="251">
        <f t="shared" si="13"/>
        <v>5354</v>
      </c>
      <c r="BX95" s="251">
        <f t="shared" si="13"/>
        <v>4974</v>
      </c>
      <c r="BY95" s="251">
        <f t="shared" si="13"/>
        <v>5137</v>
      </c>
      <c r="BZ95" s="251">
        <f t="shared" si="13"/>
        <v>5501</v>
      </c>
      <c r="CA95" s="251">
        <f t="shared" si="13"/>
        <v>5953</v>
      </c>
      <c r="CB95" s="251">
        <f t="shared" si="13"/>
        <v>6503</v>
      </c>
      <c r="CC95" s="251">
        <f t="shared" si="13"/>
        <v>6961</v>
      </c>
      <c r="CD95" s="251">
        <f t="shared" si="13"/>
        <v>7405</v>
      </c>
      <c r="CE95" s="251">
        <f t="shared" si="13"/>
        <v>7718</v>
      </c>
      <c r="CF95" s="251">
        <f t="shared" si="13"/>
        <v>8087</v>
      </c>
      <c r="CG95" s="251">
        <f t="shared" si="13"/>
        <v>8405</v>
      </c>
      <c r="CH95" s="252">
        <f t="shared" si="13"/>
        <v>8728</v>
      </c>
      <c r="CI95" s="265"/>
    </row>
    <row r="96" spans="1:87" x14ac:dyDescent="0.35">
      <c r="A96" s="326"/>
      <c r="B96" s="293" t="s">
        <v>376</v>
      </c>
      <c r="AH96" s="251">
        <v>264</v>
      </c>
      <c r="AI96" s="251">
        <v>278</v>
      </c>
      <c r="AJ96" s="251">
        <v>314</v>
      </c>
      <c r="AK96" s="251">
        <v>350</v>
      </c>
      <c r="AL96" s="251">
        <v>388</v>
      </c>
      <c r="AM96" s="251">
        <v>441</v>
      </c>
      <c r="AN96" s="251">
        <v>507</v>
      </c>
      <c r="AO96" s="251">
        <v>562</v>
      </c>
      <c r="AP96" s="251">
        <v>611</v>
      </c>
      <c r="AQ96" s="251">
        <v>677</v>
      </c>
      <c r="AR96" s="251">
        <v>737</v>
      </c>
      <c r="AS96" s="251">
        <v>798</v>
      </c>
      <c r="AT96" s="251">
        <v>875</v>
      </c>
      <c r="AU96" s="251">
        <v>988</v>
      </c>
      <c r="AV96" s="251">
        <v>890</v>
      </c>
      <c r="AW96" s="251">
        <v>962</v>
      </c>
      <c r="AX96" s="251">
        <v>1046</v>
      </c>
      <c r="AY96" s="251">
        <v>1268</v>
      </c>
      <c r="AZ96" s="251">
        <v>1298</v>
      </c>
      <c r="BA96" s="251">
        <v>1365</v>
      </c>
      <c r="BB96" s="251">
        <v>1404</v>
      </c>
      <c r="BC96" s="251">
        <v>1434</v>
      </c>
      <c r="BD96" s="251">
        <v>1464</v>
      </c>
      <c r="BE96" s="251">
        <v>1495</v>
      </c>
      <c r="BF96" s="251">
        <v>1510</v>
      </c>
      <c r="BG96" s="251">
        <v>1547</v>
      </c>
      <c r="BH96" s="251">
        <v>1589</v>
      </c>
      <c r="BI96" s="251">
        <v>1629</v>
      </c>
      <c r="BJ96" s="251">
        <v>1666</v>
      </c>
      <c r="BK96" s="251">
        <v>1700</v>
      </c>
      <c r="BL96" s="251">
        <v>1737</v>
      </c>
      <c r="BM96" s="251">
        <v>1776</v>
      </c>
      <c r="BN96" s="251">
        <v>1782</v>
      </c>
      <c r="BO96" s="251">
        <v>1756</v>
      </c>
      <c r="BP96" s="251">
        <v>1710</v>
      </c>
      <c r="BQ96" s="251">
        <v>1641</v>
      </c>
      <c r="BR96" s="251">
        <v>1617</v>
      </c>
      <c r="BS96" s="251">
        <v>1603</v>
      </c>
      <c r="BT96" s="251">
        <v>1594</v>
      </c>
      <c r="BU96" s="251">
        <v>1578</v>
      </c>
      <c r="BV96" s="251">
        <v>1570</v>
      </c>
      <c r="BW96" s="251">
        <v>1587</v>
      </c>
      <c r="BX96" s="251">
        <v>1382</v>
      </c>
      <c r="BY96" s="251">
        <v>1373</v>
      </c>
      <c r="BZ96" s="251">
        <v>1420</v>
      </c>
      <c r="CA96" s="251">
        <v>1518</v>
      </c>
      <c r="CB96" s="251">
        <v>1643</v>
      </c>
      <c r="CC96" s="251">
        <v>1769</v>
      </c>
      <c r="CD96" s="251">
        <v>1845</v>
      </c>
      <c r="CE96" s="251">
        <v>1890</v>
      </c>
      <c r="CF96" s="251">
        <v>1935</v>
      </c>
      <c r="CG96" s="251">
        <v>1983</v>
      </c>
      <c r="CH96" s="252">
        <v>2032</v>
      </c>
      <c r="CI96" s="265"/>
    </row>
    <row r="97" spans="1:88" x14ac:dyDescent="0.35">
      <c r="A97" s="326"/>
      <c r="B97" s="339" t="s">
        <v>467</v>
      </c>
      <c r="AH97" s="251">
        <v>264</v>
      </c>
      <c r="AI97" s="251">
        <v>278</v>
      </c>
      <c r="AJ97" s="251">
        <v>314</v>
      </c>
      <c r="AK97" s="251">
        <v>350</v>
      </c>
      <c r="AL97" s="251">
        <v>388</v>
      </c>
      <c r="AM97" s="251">
        <v>441</v>
      </c>
      <c r="AN97" s="251">
        <v>507</v>
      </c>
      <c r="AO97" s="251">
        <v>562</v>
      </c>
      <c r="AP97" s="251">
        <v>611</v>
      </c>
      <c r="AQ97" s="251">
        <v>677</v>
      </c>
      <c r="AR97" s="251">
        <v>737</v>
      </c>
      <c r="AS97" s="251">
        <v>798</v>
      </c>
      <c r="AT97" s="251">
        <v>875</v>
      </c>
      <c r="AU97" s="251">
        <v>988</v>
      </c>
      <c r="AV97" s="251">
        <v>890</v>
      </c>
      <c r="AW97" s="251">
        <v>962</v>
      </c>
      <c r="AX97" s="251">
        <v>1046</v>
      </c>
      <c r="AY97" s="251">
        <v>1115</v>
      </c>
      <c r="AZ97" s="251">
        <v>1152</v>
      </c>
      <c r="BA97" s="251">
        <v>1207</v>
      </c>
      <c r="BB97" s="251">
        <v>1238</v>
      </c>
      <c r="BC97" s="251">
        <v>1256</v>
      </c>
      <c r="BD97" s="251">
        <v>1276</v>
      </c>
      <c r="BE97" s="251">
        <v>1296</v>
      </c>
      <c r="BF97" s="251">
        <v>1304</v>
      </c>
      <c r="BG97" s="251">
        <v>1343</v>
      </c>
      <c r="BH97" s="251">
        <v>1400</v>
      </c>
      <c r="BI97" s="251">
        <v>1445</v>
      </c>
      <c r="BJ97" s="251">
        <v>1489</v>
      </c>
      <c r="BK97" s="251">
        <v>1528</v>
      </c>
      <c r="BL97" s="251">
        <v>1568</v>
      </c>
      <c r="BM97" s="251">
        <v>1607</v>
      </c>
      <c r="BN97" s="251">
        <v>1619</v>
      </c>
      <c r="BO97" s="251">
        <v>1597</v>
      </c>
      <c r="BP97" s="251">
        <v>1553</v>
      </c>
      <c r="BQ97" s="251">
        <v>1490</v>
      </c>
      <c r="BR97" s="251">
        <v>1462</v>
      </c>
      <c r="BS97" s="251">
        <v>1459</v>
      </c>
      <c r="BT97" s="251">
        <v>1445</v>
      </c>
      <c r="BU97" s="251">
        <v>1435</v>
      </c>
      <c r="BV97" s="251">
        <v>1430</v>
      </c>
      <c r="BW97" s="251">
        <v>1435</v>
      </c>
      <c r="BX97" s="251">
        <v>1290</v>
      </c>
      <c r="BY97" s="251">
        <v>1277</v>
      </c>
      <c r="BZ97" s="251">
        <v>1303</v>
      </c>
      <c r="CA97" s="251">
        <v>1410</v>
      </c>
      <c r="CB97" s="251">
        <v>1536</v>
      </c>
      <c r="CC97" s="251">
        <v>1657</v>
      </c>
      <c r="CD97" s="251">
        <v>1728</v>
      </c>
      <c r="CE97" s="251">
        <v>1768</v>
      </c>
      <c r="CF97" s="251">
        <v>1809</v>
      </c>
      <c r="CG97" s="251">
        <v>1854</v>
      </c>
      <c r="CH97" s="252">
        <v>1900</v>
      </c>
      <c r="CI97" s="265"/>
    </row>
    <row r="98" spans="1:88" x14ac:dyDescent="0.35">
      <c r="A98" s="326"/>
      <c r="B98" s="339" t="s">
        <v>468</v>
      </c>
      <c r="AH98" s="251">
        <v>0</v>
      </c>
      <c r="AI98" s="251">
        <v>0</v>
      </c>
      <c r="AJ98" s="251">
        <v>0</v>
      </c>
      <c r="AK98" s="251">
        <v>0</v>
      </c>
      <c r="AL98" s="251">
        <v>0</v>
      </c>
      <c r="AM98" s="251">
        <v>0</v>
      </c>
      <c r="AN98" s="251">
        <v>0</v>
      </c>
      <c r="AO98" s="251">
        <v>0</v>
      </c>
      <c r="AP98" s="251">
        <v>0</v>
      </c>
      <c r="AQ98" s="251">
        <v>0</v>
      </c>
      <c r="AR98" s="251">
        <v>0</v>
      </c>
      <c r="AS98" s="251">
        <v>0</v>
      </c>
      <c r="AT98" s="251">
        <v>0</v>
      </c>
      <c r="AU98" s="251">
        <v>0</v>
      </c>
      <c r="AV98" s="251">
        <v>0</v>
      </c>
      <c r="AW98" s="251">
        <v>0</v>
      </c>
      <c r="AX98" s="251">
        <v>0</v>
      </c>
      <c r="AY98" s="251">
        <v>153</v>
      </c>
      <c r="AZ98" s="251">
        <v>146</v>
      </c>
      <c r="BA98" s="251">
        <v>158</v>
      </c>
      <c r="BB98" s="251">
        <v>166</v>
      </c>
      <c r="BC98" s="251">
        <v>178</v>
      </c>
      <c r="BD98" s="251">
        <v>188</v>
      </c>
      <c r="BE98" s="251">
        <v>199</v>
      </c>
      <c r="BF98" s="251">
        <v>206</v>
      </c>
      <c r="BG98" s="251">
        <v>204</v>
      </c>
      <c r="BH98" s="251">
        <v>189</v>
      </c>
      <c r="BI98" s="251">
        <v>184</v>
      </c>
      <c r="BJ98" s="251">
        <v>177</v>
      </c>
      <c r="BK98" s="251">
        <v>172</v>
      </c>
      <c r="BL98" s="251">
        <v>169</v>
      </c>
      <c r="BM98" s="251">
        <v>169</v>
      </c>
      <c r="BN98" s="251">
        <v>163</v>
      </c>
      <c r="BO98" s="251">
        <v>160</v>
      </c>
      <c r="BP98" s="251">
        <v>158</v>
      </c>
      <c r="BQ98" s="251">
        <v>151</v>
      </c>
      <c r="BR98" s="251">
        <v>155</v>
      </c>
      <c r="BS98" s="251">
        <v>144</v>
      </c>
      <c r="BT98" s="251">
        <v>149</v>
      </c>
      <c r="BU98" s="251">
        <v>144</v>
      </c>
      <c r="BV98" s="251">
        <v>140</v>
      </c>
      <c r="BW98" s="251">
        <v>152</v>
      </c>
      <c r="BX98" s="251">
        <v>92</v>
      </c>
      <c r="BY98" s="251">
        <v>96</v>
      </c>
      <c r="BZ98" s="251">
        <v>117</v>
      </c>
      <c r="CA98" s="251">
        <v>108</v>
      </c>
      <c r="CB98" s="251">
        <v>107</v>
      </c>
      <c r="CC98" s="251">
        <v>111</v>
      </c>
      <c r="CD98" s="251">
        <v>117</v>
      </c>
      <c r="CE98" s="251">
        <v>122</v>
      </c>
      <c r="CF98" s="251">
        <v>125</v>
      </c>
      <c r="CG98" s="251">
        <v>129</v>
      </c>
      <c r="CH98" s="252">
        <v>132</v>
      </c>
      <c r="CI98" s="265"/>
    </row>
    <row r="99" spans="1:88" x14ac:dyDescent="0.35">
      <c r="A99" s="326"/>
      <c r="B99" s="293" t="s">
        <v>387</v>
      </c>
      <c r="AH99" s="251">
        <v>0</v>
      </c>
      <c r="AI99" s="251">
        <v>0</v>
      </c>
      <c r="AJ99" s="251">
        <v>0</v>
      </c>
      <c r="AK99" s="251">
        <v>0</v>
      </c>
      <c r="AL99" s="251">
        <v>0</v>
      </c>
      <c r="AM99" s="251">
        <v>0</v>
      </c>
      <c r="AN99" s="251">
        <v>0</v>
      </c>
      <c r="AO99" s="251">
        <v>0</v>
      </c>
      <c r="AP99" s="251">
        <v>0</v>
      </c>
      <c r="AQ99" s="251">
        <v>0</v>
      </c>
      <c r="AR99" s="251">
        <v>0</v>
      </c>
      <c r="AS99" s="251">
        <v>0</v>
      </c>
      <c r="AT99" s="251">
        <v>0</v>
      </c>
      <c r="AU99" s="251">
        <v>0</v>
      </c>
      <c r="AV99" s="251">
        <v>1045</v>
      </c>
      <c r="AW99" s="251">
        <v>1286</v>
      </c>
      <c r="AX99" s="251">
        <v>1466</v>
      </c>
      <c r="AY99" s="251">
        <v>1669</v>
      </c>
      <c r="AZ99" s="251">
        <v>1846</v>
      </c>
      <c r="BA99" s="251">
        <v>2004</v>
      </c>
      <c r="BB99" s="251">
        <v>2092</v>
      </c>
      <c r="BC99" s="251">
        <v>2165</v>
      </c>
      <c r="BD99" s="251">
        <v>2255</v>
      </c>
      <c r="BE99" s="251">
        <v>2368</v>
      </c>
      <c r="BF99" s="251">
        <v>2490</v>
      </c>
      <c r="BG99" s="251">
        <v>2607</v>
      </c>
      <c r="BH99" s="251">
        <v>2701</v>
      </c>
      <c r="BI99" s="251">
        <v>2777</v>
      </c>
      <c r="BJ99" s="251">
        <v>2852</v>
      </c>
      <c r="BK99" s="251">
        <v>2941</v>
      </c>
      <c r="BL99" s="251">
        <v>3034</v>
      </c>
      <c r="BM99" s="251">
        <v>3133</v>
      </c>
      <c r="BN99" s="251">
        <v>3205</v>
      </c>
      <c r="BO99" s="251">
        <v>3253</v>
      </c>
      <c r="BP99" s="251">
        <v>3307</v>
      </c>
      <c r="BQ99" s="251">
        <v>3307</v>
      </c>
      <c r="BR99" s="251">
        <v>3214</v>
      </c>
      <c r="BS99" s="251">
        <v>3015</v>
      </c>
      <c r="BT99" s="251">
        <v>2628</v>
      </c>
      <c r="BU99" s="251">
        <v>2126</v>
      </c>
      <c r="BV99" s="251">
        <v>1789</v>
      </c>
      <c r="BW99" s="251">
        <v>1554</v>
      </c>
      <c r="BX99" s="251">
        <v>1232</v>
      </c>
      <c r="BY99" s="251">
        <v>1206</v>
      </c>
      <c r="BZ99" s="251">
        <v>1214</v>
      </c>
      <c r="CA99" s="251">
        <v>1237</v>
      </c>
      <c r="CB99" s="251">
        <v>1290</v>
      </c>
      <c r="CC99" s="251">
        <v>1314</v>
      </c>
      <c r="CD99" s="251">
        <v>1340</v>
      </c>
      <c r="CE99" s="251">
        <v>1361</v>
      </c>
      <c r="CF99" s="251">
        <v>1349</v>
      </c>
      <c r="CG99" s="251">
        <v>1287</v>
      </c>
      <c r="CH99" s="252">
        <v>1282</v>
      </c>
      <c r="CI99" s="265"/>
    </row>
    <row r="100" spans="1:88" x14ac:dyDescent="0.35">
      <c r="A100" s="326"/>
      <c r="B100" s="339" t="s">
        <v>467</v>
      </c>
      <c r="AH100" s="251">
        <v>0</v>
      </c>
      <c r="AI100" s="251">
        <v>0</v>
      </c>
      <c r="AJ100" s="251">
        <v>0</v>
      </c>
      <c r="AK100" s="251">
        <v>0</v>
      </c>
      <c r="AL100" s="251">
        <v>0</v>
      </c>
      <c r="AM100" s="251">
        <v>0</v>
      </c>
      <c r="AN100" s="251">
        <v>0</v>
      </c>
      <c r="AO100" s="251">
        <v>0</v>
      </c>
      <c r="AP100" s="251">
        <v>0</v>
      </c>
      <c r="AQ100" s="251">
        <v>0</v>
      </c>
      <c r="AR100" s="251">
        <v>0</v>
      </c>
      <c r="AS100" s="251">
        <v>0</v>
      </c>
      <c r="AT100" s="251">
        <v>0</v>
      </c>
      <c r="AU100" s="251">
        <v>0</v>
      </c>
      <c r="AV100" s="251">
        <v>983</v>
      </c>
      <c r="AW100" s="251">
        <v>1281</v>
      </c>
      <c r="AX100" s="251">
        <v>1455</v>
      </c>
      <c r="AY100" s="251">
        <v>1655</v>
      </c>
      <c r="AZ100" s="251">
        <v>1835</v>
      </c>
      <c r="BA100" s="251">
        <v>1995</v>
      </c>
      <c r="BB100" s="251">
        <v>2080</v>
      </c>
      <c r="BC100" s="251">
        <v>2150</v>
      </c>
      <c r="BD100" s="251">
        <v>2239</v>
      </c>
      <c r="BE100" s="251">
        <v>2350</v>
      </c>
      <c r="BF100" s="251">
        <v>2471</v>
      </c>
      <c r="BG100" s="251">
        <v>2588</v>
      </c>
      <c r="BH100" s="251">
        <v>2682</v>
      </c>
      <c r="BI100" s="251">
        <v>2757</v>
      </c>
      <c r="BJ100" s="251">
        <v>2830</v>
      </c>
      <c r="BK100" s="251">
        <v>2918</v>
      </c>
      <c r="BL100" s="251">
        <v>3009</v>
      </c>
      <c r="BM100" s="251">
        <v>3106</v>
      </c>
      <c r="BN100" s="251">
        <v>3177</v>
      </c>
      <c r="BO100" s="251">
        <v>3224</v>
      </c>
      <c r="BP100" s="251">
        <v>3278</v>
      </c>
      <c r="BQ100" s="251">
        <v>3277</v>
      </c>
      <c r="BR100" s="251">
        <v>3185</v>
      </c>
      <c r="BS100" s="251">
        <v>2989</v>
      </c>
      <c r="BT100" s="251">
        <v>2604</v>
      </c>
      <c r="BU100" s="251">
        <v>2105</v>
      </c>
      <c r="BV100" s="251">
        <v>1771</v>
      </c>
      <c r="BW100" s="251">
        <v>1539</v>
      </c>
      <c r="BX100" s="251">
        <v>1219</v>
      </c>
      <c r="BY100" s="251">
        <v>1195</v>
      </c>
      <c r="BZ100" s="251">
        <v>1203</v>
      </c>
      <c r="CA100" s="251">
        <v>1228</v>
      </c>
      <c r="CB100" s="251">
        <v>1281</v>
      </c>
      <c r="CC100" s="251">
        <v>1306</v>
      </c>
      <c r="CD100" s="251">
        <v>1333</v>
      </c>
      <c r="CE100" s="251">
        <v>1354</v>
      </c>
      <c r="CF100" s="251">
        <v>1343</v>
      </c>
      <c r="CG100" s="251">
        <v>1281</v>
      </c>
      <c r="CH100" s="252">
        <v>1277</v>
      </c>
      <c r="CI100" s="265"/>
    </row>
    <row r="101" spans="1:88" x14ac:dyDescent="0.35">
      <c r="A101" s="326"/>
      <c r="B101" s="339" t="s">
        <v>468</v>
      </c>
      <c r="AH101" s="251">
        <v>0</v>
      </c>
      <c r="AI101" s="251">
        <v>0</v>
      </c>
      <c r="AJ101" s="251">
        <v>0</v>
      </c>
      <c r="AK101" s="251">
        <v>0</v>
      </c>
      <c r="AL101" s="251">
        <v>0</v>
      </c>
      <c r="AM101" s="251">
        <v>0</v>
      </c>
      <c r="AN101" s="251">
        <v>0</v>
      </c>
      <c r="AO101" s="251">
        <v>0</v>
      </c>
      <c r="AP101" s="251">
        <v>0</v>
      </c>
      <c r="AQ101" s="251">
        <v>0</v>
      </c>
      <c r="AR101" s="251">
        <v>0</v>
      </c>
      <c r="AS101" s="251">
        <v>0</v>
      </c>
      <c r="AT101" s="251">
        <v>0</v>
      </c>
      <c r="AU101" s="251">
        <v>0</v>
      </c>
      <c r="AV101" s="251">
        <v>62</v>
      </c>
      <c r="AW101" s="251">
        <v>5</v>
      </c>
      <c r="AX101" s="251">
        <v>11</v>
      </c>
      <c r="AY101" s="251">
        <v>14</v>
      </c>
      <c r="AZ101" s="251">
        <v>11</v>
      </c>
      <c r="BA101" s="251">
        <v>9</v>
      </c>
      <c r="BB101" s="251">
        <v>12</v>
      </c>
      <c r="BC101" s="251">
        <v>15</v>
      </c>
      <c r="BD101" s="251">
        <v>16</v>
      </c>
      <c r="BE101" s="251">
        <v>18</v>
      </c>
      <c r="BF101" s="251">
        <v>19</v>
      </c>
      <c r="BG101" s="251">
        <v>19</v>
      </c>
      <c r="BH101" s="251">
        <v>19</v>
      </c>
      <c r="BI101" s="251">
        <v>20</v>
      </c>
      <c r="BJ101" s="251">
        <v>22</v>
      </c>
      <c r="BK101" s="251">
        <v>23</v>
      </c>
      <c r="BL101" s="251">
        <v>24</v>
      </c>
      <c r="BM101" s="251">
        <v>27</v>
      </c>
      <c r="BN101" s="251">
        <v>28</v>
      </c>
      <c r="BO101" s="251">
        <v>29</v>
      </c>
      <c r="BP101" s="251">
        <v>29</v>
      </c>
      <c r="BQ101" s="251">
        <v>30</v>
      </c>
      <c r="BR101" s="251">
        <v>30</v>
      </c>
      <c r="BS101" s="251">
        <v>26</v>
      </c>
      <c r="BT101" s="251">
        <v>24</v>
      </c>
      <c r="BU101" s="251">
        <v>20</v>
      </c>
      <c r="BV101" s="251">
        <v>17</v>
      </c>
      <c r="BW101" s="251">
        <v>15</v>
      </c>
      <c r="BX101" s="251">
        <v>13</v>
      </c>
      <c r="BY101" s="251">
        <v>12</v>
      </c>
      <c r="BZ101" s="251">
        <v>11</v>
      </c>
      <c r="CA101" s="251">
        <v>9</v>
      </c>
      <c r="CB101" s="251">
        <v>9</v>
      </c>
      <c r="CC101" s="251">
        <v>8</v>
      </c>
      <c r="CD101" s="251">
        <v>7</v>
      </c>
      <c r="CE101" s="251">
        <v>7</v>
      </c>
      <c r="CF101" s="251">
        <v>6</v>
      </c>
      <c r="CG101" s="251">
        <v>6</v>
      </c>
      <c r="CH101" s="252">
        <v>5</v>
      </c>
      <c r="CI101" s="265"/>
    </row>
    <row r="102" spans="1:88" x14ac:dyDescent="0.35">
      <c r="A102" s="326"/>
      <c r="B102" s="293" t="s">
        <v>412</v>
      </c>
      <c r="AH102" s="251">
        <v>75</v>
      </c>
      <c r="AI102" s="251">
        <v>105</v>
      </c>
      <c r="AJ102" s="251">
        <v>147</v>
      </c>
      <c r="AK102" s="251">
        <v>177</v>
      </c>
      <c r="AL102" s="251">
        <v>214</v>
      </c>
      <c r="AM102" s="251">
        <v>263</v>
      </c>
      <c r="AN102" s="251">
        <v>314</v>
      </c>
      <c r="AO102" s="251">
        <v>367</v>
      </c>
      <c r="AP102" s="251">
        <v>422</v>
      </c>
      <c r="AQ102" s="251">
        <v>474</v>
      </c>
      <c r="AR102" s="251">
        <v>520</v>
      </c>
      <c r="AS102" s="251">
        <v>565</v>
      </c>
      <c r="AT102" s="251">
        <v>607</v>
      </c>
      <c r="AU102" s="251">
        <v>654</v>
      </c>
      <c r="AV102" s="251">
        <v>0</v>
      </c>
      <c r="AW102" s="251">
        <v>0</v>
      </c>
      <c r="AX102" s="251">
        <v>0</v>
      </c>
      <c r="AY102" s="251">
        <v>0</v>
      </c>
      <c r="AZ102" s="251">
        <v>0</v>
      </c>
      <c r="BA102" s="251">
        <v>0</v>
      </c>
      <c r="BB102" s="251">
        <v>0</v>
      </c>
      <c r="BC102" s="251">
        <v>0</v>
      </c>
      <c r="BD102" s="251">
        <v>0</v>
      </c>
      <c r="BE102" s="251">
        <v>0</v>
      </c>
      <c r="BF102" s="251">
        <v>0</v>
      </c>
      <c r="BG102" s="251">
        <v>0</v>
      </c>
      <c r="BH102" s="251">
        <v>0</v>
      </c>
      <c r="BI102" s="251">
        <v>0</v>
      </c>
      <c r="BJ102" s="251">
        <v>0</v>
      </c>
      <c r="BK102" s="251">
        <v>0</v>
      </c>
      <c r="BL102" s="251">
        <v>0</v>
      </c>
      <c r="BM102" s="251">
        <v>0</v>
      </c>
      <c r="BN102" s="251">
        <v>0</v>
      </c>
      <c r="BO102" s="251">
        <v>0</v>
      </c>
      <c r="BP102" s="251">
        <v>0</v>
      </c>
      <c r="BQ102" s="251">
        <v>0</v>
      </c>
      <c r="BR102" s="251">
        <v>0</v>
      </c>
      <c r="BS102" s="251">
        <v>0</v>
      </c>
      <c r="BT102" s="251">
        <v>0</v>
      </c>
      <c r="BU102" s="251">
        <v>0</v>
      </c>
      <c r="BV102" s="251">
        <v>0</v>
      </c>
      <c r="BW102" s="251">
        <v>0</v>
      </c>
      <c r="BX102" s="251">
        <v>0</v>
      </c>
      <c r="BY102" s="251">
        <v>0</v>
      </c>
      <c r="BZ102" s="251">
        <v>0</v>
      </c>
      <c r="CA102" s="251">
        <v>0</v>
      </c>
      <c r="CB102" s="251">
        <v>0</v>
      </c>
      <c r="CC102" s="251">
        <v>0</v>
      </c>
      <c r="CD102" s="251">
        <v>0</v>
      </c>
      <c r="CE102" s="251">
        <v>0</v>
      </c>
      <c r="CF102" s="251">
        <v>0</v>
      </c>
      <c r="CG102" s="251">
        <v>0</v>
      </c>
      <c r="CH102" s="252">
        <v>0</v>
      </c>
      <c r="CI102" s="265"/>
    </row>
    <row r="103" spans="1:88" x14ac:dyDescent="0.35">
      <c r="A103" s="326"/>
      <c r="B103" s="293" t="s">
        <v>588</v>
      </c>
      <c r="AH103" s="251">
        <v>0</v>
      </c>
      <c r="AI103" s="251">
        <v>0</v>
      </c>
      <c r="AJ103" s="251">
        <v>0</v>
      </c>
      <c r="AK103" s="251">
        <v>0</v>
      </c>
      <c r="AL103" s="251">
        <v>0</v>
      </c>
      <c r="AM103" s="251">
        <v>0</v>
      </c>
      <c r="AN103" s="251">
        <v>0</v>
      </c>
      <c r="AO103" s="251">
        <v>0</v>
      </c>
      <c r="AP103" s="251">
        <v>0</v>
      </c>
      <c r="AQ103" s="251">
        <v>0</v>
      </c>
      <c r="AR103" s="251">
        <v>0</v>
      </c>
      <c r="AS103" s="251">
        <v>0</v>
      </c>
      <c r="AT103" s="251">
        <v>0</v>
      </c>
      <c r="AU103" s="251">
        <v>0</v>
      </c>
      <c r="AV103" s="251">
        <v>0</v>
      </c>
      <c r="AW103" s="251">
        <v>0</v>
      </c>
      <c r="AX103" s="251">
        <v>0</v>
      </c>
      <c r="AY103" s="251">
        <v>0</v>
      </c>
      <c r="AZ103" s="251">
        <v>0</v>
      </c>
      <c r="BA103" s="251">
        <v>0</v>
      </c>
      <c r="BB103" s="251">
        <v>0</v>
      </c>
      <c r="BC103" s="251">
        <v>0</v>
      </c>
      <c r="BD103" s="251">
        <v>0</v>
      </c>
      <c r="BE103" s="251">
        <v>0</v>
      </c>
      <c r="BF103" s="251">
        <v>0</v>
      </c>
      <c r="BG103" s="251">
        <v>0</v>
      </c>
      <c r="BH103" s="251">
        <v>0</v>
      </c>
      <c r="BI103" s="251">
        <v>0</v>
      </c>
      <c r="BJ103" s="251">
        <v>0</v>
      </c>
      <c r="BK103" s="251">
        <v>0</v>
      </c>
      <c r="BL103" s="251">
        <v>0</v>
      </c>
      <c r="BM103" s="251">
        <v>0</v>
      </c>
      <c r="BN103" s="251">
        <v>0</v>
      </c>
      <c r="BO103" s="251">
        <v>0</v>
      </c>
      <c r="BP103" s="251">
        <v>0</v>
      </c>
      <c r="BQ103" s="251">
        <v>13</v>
      </c>
      <c r="BR103" s="251">
        <v>200</v>
      </c>
      <c r="BS103" s="251">
        <v>594</v>
      </c>
      <c r="BT103" s="251">
        <v>1056</v>
      </c>
      <c r="BU103" s="251">
        <v>1558</v>
      </c>
      <c r="BV103" s="251">
        <v>1919</v>
      </c>
      <c r="BW103" s="251">
        <v>2213</v>
      </c>
      <c r="BX103" s="251">
        <v>2360</v>
      </c>
      <c r="BY103" s="251">
        <v>2558</v>
      </c>
      <c r="BZ103" s="251">
        <v>2867</v>
      </c>
      <c r="CA103" s="251">
        <v>3198</v>
      </c>
      <c r="CB103" s="251">
        <v>3570</v>
      </c>
      <c r="CC103" s="251">
        <v>3878</v>
      </c>
      <c r="CD103" s="251">
        <v>4220</v>
      </c>
      <c r="CE103" s="251">
        <v>4467</v>
      </c>
      <c r="CF103" s="251">
        <v>4803</v>
      </c>
      <c r="CG103" s="251">
        <v>5135</v>
      </c>
      <c r="CH103" s="252">
        <v>5414</v>
      </c>
      <c r="CI103" s="265"/>
      <c r="CJ103" s="257"/>
    </row>
    <row r="104" spans="1:88" x14ac:dyDescent="0.35">
      <c r="A104" s="326"/>
      <c r="B104" s="339" t="s">
        <v>467</v>
      </c>
      <c r="AH104" s="251">
        <v>0</v>
      </c>
      <c r="AI104" s="251">
        <v>0</v>
      </c>
      <c r="AJ104" s="251">
        <v>0</v>
      </c>
      <c r="AK104" s="251">
        <v>0</v>
      </c>
      <c r="AL104" s="251">
        <v>0</v>
      </c>
      <c r="AM104" s="251">
        <v>0</v>
      </c>
      <c r="AN104" s="251">
        <v>0</v>
      </c>
      <c r="AO104" s="251">
        <v>0</v>
      </c>
      <c r="AP104" s="251">
        <v>0</v>
      </c>
      <c r="AQ104" s="251">
        <v>0</v>
      </c>
      <c r="AR104" s="251">
        <v>0</v>
      </c>
      <c r="AS104" s="251">
        <v>0</v>
      </c>
      <c r="AT104" s="251">
        <v>0</v>
      </c>
      <c r="AU104" s="251">
        <v>0</v>
      </c>
      <c r="AV104" s="251">
        <v>0</v>
      </c>
      <c r="AW104" s="251">
        <v>0</v>
      </c>
      <c r="AX104" s="251">
        <v>0</v>
      </c>
      <c r="AY104" s="251">
        <v>0</v>
      </c>
      <c r="AZ104" s="251">
        <v>0</v>
      </c>
      <c r="BA104" s="251">
        <v>0</v>
      </c>
      <c r="BB104" s="251">
        <v>0</v>
      </c>
      <c r="BC104" s="251">
        <v>0</v>
      </c>
      <c r="BD104" s="251">
        <v>0</v>
      </c>
      <c r="BE104" s="251">
        <v>0</v>
      </c>
      <c r="BF104" s="251">
        <v>0</v>
      </c>
      <c r="BG104" s="251">
        <v>0</v>
      </c>
      <c r="BH104" s="251">
        <v>0</v>
      </c>
      <c r="BI104" s="251">
        <v>0</v>
      </c>
      <c r="BJ104" s="251">
        <v>0</v>
      </c>
      <c r="BK104" s="251">
        <v>0</v>
      </c>
      <c r="BL104" s="251">
        <v>0</v>
      </c>
      <c r="BM104" s="251">
        <v>0</v>
      </c>
      <c r="BN104" s="251">
        <v>0</v>
      </c>
      <c r="BO104" s="251">
        <v>0</v>
      </c>
      <c r="BP104" s="251">
        <v>0</v>
      </c>
      <c r="BQ104" s="251">
        <v>13</v>
      </c>
      <c r="BR104" s="251">
        <v>198</v>
      </c>
      <c r="BS104" s="251">
        <v>588</v>
      </c>
      <c r="BT104" s="251">
        <v>1045</v>
      </c>
      <c r="BU104" s="251">
        <v>1541</v>
      </c>
      <c r="BV104" s="251">
        <v>1898</v>
      </c>
      <c r="BW104" s="251">
        <v>2190</v>
      </c>
      <c r="BX104" s="251">
        <v>2334</v>
      </c>
      <c r="BY104" s="251">
        <v>2530</v>
      </c>
      <c r="BZ104" s="251">
        <v>2835</v>
      </c>
      <c r="CA104" s="251">
        <v>3163</v>
      </c>
      <c r="CB104" s="251">
        <v>3531</v>
      </c>
      <c r="CC104" s="251">
        <v>3836</v>
      </c>
      <c r="CD104" s="251">
        <v>4174</v>
      </c>
      <c r="CE104" s="251">
        <v>4419</v>
      </c>
      <c r="CF104" s="251">
        <v>4750</v>
      </c>
      <c r="CG104" s="251">
        <v>5079</v>
      </c>
      <c r="CH104" s="252">
        <v>5355</v>
      </c>
      <c r="CI104" s="265"/>
      <c r="CJ104" s="257"/>
    </row>
    <row r="105" spans="1:88" x14ac:dyDescent="0.35">
      <c r="A105" s="326"/>
      <c r="B105" s="339" t="s">
        <v>468</v>
      </c>
      <c r="AH105" s="251">
        <v>0</v>
      </c>
      <c r="AI105" s="251">
        <v>0</v>
      </c>
      <c r="AJ105" s="251">
        <v>0</v>
      </c>
      <c r="AK105" s="251">
        <v>0</v>
      </c>
      <c r="AL105" s="251">
        <v>0</v>
      </c>
      <c r="AM105" s="251">
        <v>0</v>
      </c>
      <c r="AN105" s="251">
        <v>0</v>
      </c>
      <c r="AO105" s="251">
        <v>0</v>
      </c>
      <c r="AP105" s="251">
        <v>0</v>
      </c>
      <c r="AQ105" s="251">
        <v>0</v>
      </c>
      <c r="AR105" s="251">
        <v>0</v>
      </c>
      <c r="AS105" s="251">
        <v>0</v>
      </c>
      <c r="AT105" s="251">
        <v>0</v>
      </c>
      <c r="AU105" s="251">
        <v>0</v>
      </c>
      <c r="AV105" s="251">
        <v>0</v>
      </c>
      <c r="AW105" s="251">
        <v>0</v>
      </c>
      <c r="AX105" s="251">
        <v>0</v>
      </c>
      <c r="AY105" s="251">
        <v>0</v>
      </c>
      <c r="AZ105" s="251">
        <v>0</v>
      </c>
      <c r="BA105" s="251">
        <v>0</v>
      </c>
      <c r="BB105" s="251">
        <v>0</v>
      </c>
      <c r="BC105" s="251">
        <v>0</v>
      </c>
      <c r="BD105" s="251">
        <v>0</v>
      </c>
      <c r="BE105" s="251">
        <v>0</v>
      </c>
      <c r="BF105" s="251">
        <v>0</v>
      </c>
      <c r="BG105" s="251">
        <v>0</v>
      </c>
      <c r="BH105" s="251">
        <v>0</v>
      </c>
      <c r="BI105" s="251">
        <v>0</v>
      </c>
      <c r="BJ105" s="251">
        <v>0</v>
      </c>
      <c r="BK105" s="251">
        <v>0</v>
      </c>
      <c r="BL105" s="251">
        <v>0</v>
      </c>
      <c r="BM105" s="251">
        <v>0</v>
      </c>
      <c r="BN105" s="251">
        <v>0</v>
      </c>
      <c r="BO105" s="251">
        <v>0</v>
      </c>
      <c r="BP105" s="251">
        <v>0</v>
      </c>
      <c r="BQ105" s="251">
        <v>0</v>
      </c>
      <c r="BR105" s="251">
        <v>2</v>
      </c>
      <c r="BS105" s="251">
        <v>6</v>
      </c>
      <c r="BT105" s="251">
        <v>12</v>
      </c>
      <c r="BU105" s="251">
        <v>17</v>
      </c>
      <c r="BV105" s="251">
        <v>21</v>
      </c>
      <c r="BW105" s="251">
        <v>23</v>
      </c>
      <c r="BX105" s="251">
        <v>26</v>
      </c>
      <c r="BY105" s="251">
        <v>28</v>
      </c>
      <c r="BZ105" s="251">
        <v>31</v>
      </c>
      <c r="CA105" s="251">
        <v>35</v>
      </c>
      <c r="CB105" s="251">
        <v>39</v>
      </c>
      <c r="CC105" s="251">
        <v>42</v>
      </c>
      <c r="CD105" s="251">
        <v>46</v>
      </c>
      <c r="CE105" s="251">
        <v>49</v>
      </c>
      <c r="CF105" s="251">
        <v>52</v>
      </c>
      <c r="CG105" s="251">
        <v>56</v>
      </c>
      <c r="CH105" s="252">
        <v>59</v>
      </c>
      <c r="CI105" s="265"/>
    </row>
    <row r="106" spans="1:88" ht="25.5" customHeight="1" x14ac:dyDescent="0.35">
      <c r="A106" s="326"/>
      <c r="B106" s="254" t="s">
        <v>589</v>
      </c>
      <c r="AH106" s="251">
        <f>SUM(AH107:AH113)-AH114-AH109</f>
        <v>1254</v>
      </c>
      <c r="AI106" s="251">
        <f t="shared" ref="AI106:CH106" si="14">SUM(AI107:AI113)-AI114-AI109</f>
        <v>1272</v>
      </c>
      <c r="AJ106" s="251">
        <f t="shared" si="14"/>
        <v>1270</v>
      </c>
      <c r="AK106" s="251">
        <f t="shared" si="14"/>
        <v>1340</v>
      </c>
      <c r="AL106" s="251">
        <f t="shared" si="14"/>
        <v>1387</v>
      </c>
      <c r="AM106" s="251">
        <f t="shared" si="14"/>
        <v>1332</v>
      </c>
      <c r="AN106" s="251">
        <f t="shared" si="14"/>
        <v>1339</v>
      </c>
      <c r="AO106" s="251">
        <f t="shared" si="14"/>
        <v>1408</v>
      </c>
      <c r="AP106" s="251">
        <f t="shared" si="14"/>
        <v>1446</v>
      </c>
      <c r="AQ106" s="251">
        <f t="shared" si="14"/>
        <v>1531</v>
      </c>
      <c r="AR106" s="251">
        <f t="shared" si="14"/>
        <v>1662</v>
      </c>
      <c r="AS106" s="251">
        <f t="shared" si="14"/>
        <v>1799</v>
      </c>
      <c r="AT106" s="251">
        <f t="shared" si="14"/>
        <v>1959</v>
      </c>
      <c r="AU106" s="251">
        <f t="shared" si="14"/>
        <v>2172</v>
      </c>
      <c r="AV106" s="251">
        <f t="shared" si="14"/>
        <v>2409</v>
      </c>
      <c r="AW106" s="251">
        <f t="shared" si="14"/>
        <v>2594</v>
      </c>
      <c r="AX106" s="251">
        <f t="shared" si="14"/>
        <v>2765</v>
      </c>
      <c r="AY106" s="251">
        <f t="shared" si="14"/>
        <v>2848</v>
      </c>
      <c r="AZ106" s="251">
        <f t="shared" si="14"/>
        <v>2819</v>
      </c>
      <c r="BA106" s="251">
        <f t="shared" si="14"/>
        <v>2813</v>
      </c>
      <c r="BB106" s="251">
        <f t="shared" si="14"/>
        <v>2749</v>
      </c>
      <c r="BC106" s="251">
        <f t="shared" si="14"/>
        <v>2731</v>
      </c>
      <c r="BD106" s="251">
        <f t="shared" si="14"/>
        <v>2767</v>
      </c>
      <c r="BE106" s="251">
        <f t="shared" si="14"/>
        <v>2797</v>
      </c>
      <c r="BF106" s="251">
        <f t="shared" si="14"/>
        <v>2814</v>
      </c>
      <c r="BG106" s="251">
        <f t="shared" si="14"/>
        <v>2819</v>
      </c>
      <c r="BH106" s="251">
        <f t="shared" si="14"/>
        <v>2811</v>
      </c>
      <c r="BI106" s="251">
        <f t="shared" si="14"/>
        <v>2763</v>
      </c>
      <c r="BJ106" s="251">
        <f t="shared" si="14"/>
        <v>2718</v>
      </c>
      <c r="BK106" s="251">
        <f t="shared" si="14"/>
        <v>2678</v>
      </c>
      <c r="BL106" s="251">
        <f t="shared" si="14"/>
        <v>2719</v>
      </c>
      <c r="BM106" s="251">
        <f t="shared" si="14"/>
        <v>2662</v>
      </c>
      <c r="BN106" s="251">
        <f t="shared" si="14"/>
        <v>2636</v>
      </c>
      <c r="BO106" s="251">
        <f t="shared" si="14"/>
        <v>2608</v>
      </c>
      <c r="BP106" s="251">
        <f t="shared" si="14"/>
        <v>2541</v>
      </c>
      <c r="BQ106" s="251">
        <f t="shared" si="14"/>
        <v>2476</v>
      </c>
      <c r="BR106" s="251">
        <f t="shared" si="14"/>
        <v>2531</v>
      </c>
      <c r="BS106" s="251">
        <f t="shared" si="14"/>
        <v>2543</v>
      </c>
      <c r="BT106" s="251">
        <f t="shared" si="14"/>
        <v>2491</v>
      </c>
      <c r="BU106" s="251">
        <f t="shared" si="14"/>
        <v>2399</v>
      </c>
      <c r="BV106" s="251">
        <f t="shared" si="14"/>
        <v>2227</v>
      </c>
      <c r="BW106" s="251">
        <f t="shared" si="14"/>
        <v>2559</v>
      </c>
      <c r="BX106" s="251">
        <f t="shared" si="14"/>
        <v>2671</v>
      </c>
      <c r="BY106" s="251">
        <f t="shared" si="14"/>
        <v>2883</v>
      </c>
      <c r="BZ106" s="251">
        <f>SUM(BZ107:BZ113)-BZ114-BZ109</f>
        <v>3073</v>
      </c>
      <c r="CA106" s="251">
        <f t="shared" si="14"/>
        <v>3292</v>
      </c>
      <c r="CB106" s="251">
        <f t="shared" si="14"/>
        <v>3551</v>
      </c>
      <c r="CC106" s="251">
        <f t="shared" si="14"/>
        <v>3684</v>
      </c>
      <c r="CD106" s="251">
        <f t="shared" si="14"/>
        <v>3820</v>
      </c>
      <c r="CE106" s="251">
        <f t="shared" si="14"/>
        <v>3890</v>
      </c>
      <c r="CF106" s="251">
        <f t="shared" si="14"/>
        <v>3920</v>
      </c>
      <c r="CG106" s="251">
        <f t="shared" si="14"/>
        <v>3938</v>
      </c>
      <c r="CH106" s="252">
        <f t="shared" si="14"/>
        <v>3985</v>
      </c>
      <c r="CI106" s="265"/>
    </row>
    <row r="107" spans="1:88" x14ac:dyDescent="0.35">
      <c r="A107" s="326"/>
      <c r="B107" s="293" t="s">
        <v>391</v>
      </c>
      <c r="AH107" s="251">
        <v>0</v>
      </c>
      <c r="AI107" s="251">
        <v>0</v>
      </c>
      <c r="AJ107" s="251">
        <v>0</v>
      </c>
      <c r="AK107" s="251">
        <v>0</v>
      </c>
      <c r="AL107" s="251">
        <v>0</v>
      </c>
      <c r="AM107" s="251">
        <v>0</v>
      </c>
      <c r="AN107" s="251">
        <v>0</v>
      </c>
      <c r="AO107" s="251">
        <v>0</v>
      </c>
      <c r="AP107" s="251">
        <v>0</v>
      </c>
      <c r="AQ107" s="251">
        <v>0</v>
      </c>
      <c r="AR107" s="251">
        <v>0</v>
      </c>
      <c r="AS107" s="251">
        <v>0</v>
      </c>
      <c r="AT107" s="251">
        <v>0</v>
      </c>
      <c r="AU107" s="251">
        <v>0</v>
      </c>
      <c r="AV107" s="251">
        <v>0</v>
      </c>
      <c r="AW107" s="251">
        <v>0</v>
      </c>
      <c r="AX107" s="251">
        <v>0</v>
      </c>
      <c r="AY107" s="251">
        <v>0</v>
      </c>
      <c r="AZ107" s="251">
        <v>0</v>
      </c>
      <c r="BA107" s="251">
        <v>0</v>
      </c>
      <c r="BB107" s="251">
        <v>0</v>
      </c>
      <c r="BC107" s="251">
        <v>0</v>
      </c>
      <c r="BD107" s="251">
        <v>0</v>
      </c>
      <c r="BE107" s="251">
        <v>0</v>
      </c>
      <c r="BF107" s="251">
        <v>0</v>
      </c>
      <c r="BG107" s="251">
        <v>0</v>
      </c>
      <c r="BH107" s="251">
        <v>0</v>
      </c>
      <c r="BI107" s="251">
        <v>0</v>
      </c>
      <c r="BJ107" s="251">
        <v>0</v>
      </c>
      <c r="BK107" s="251">
        <v>0</v>
      </c>
      <c r="BL107" s="251">
        <v>136</v>
      </c>
      <c r="BM107" s="251">
        <v>391</v>
      </c>
      <c r="BN107" s="251">
        <v>579</v>
      </c>
      <c r="BO107" s="251">
        <v>811</v>
      </c>
      <c r="BP107" s="251">
        <v>1365</v>
      </c>
      <c r="BQ107" s="251">
        <v>1912</v>
      </c>
      <c r="BR107" s="251">
        <v>2235</v>
      </c>
      <c r="BS107" s="251">
        <v>2356</v>
      </c>
      <c r="BT107" s="251">
        <v>2381</v>
      </c>
      <c r="BU107" s="251">
        <v>2326</v>
      </c>
      <c r="BV107" s="251">
        <v>2168</v>
      </c>
      <c r="BW107" s="251">
        <v>1961</v>
      </c>
      <c r="BX107" s="251">
        <v>1875</v>
      </c>
      <c r="BY107" s="251">
        <v>1769</v>
      </c>
      <c r="BZ107" s="251">
        <v>1663</v>
      </c>
      <c r="CA107" s="251">
        <v>1573</v>
      </c>
      <c r="CB107" s="251">
        <v>1438</v>
      </c>
      <c r="CC107" s="251">
        <v>952</v>
      </c>
      <c r="CD107" s="251">
        <v>785</v>
      </c>
      <c r="CE107" s="251">
        <v>777</v>
      </c>
      <c r="CF107" s="251">
        <v>755</v>
      </c>
      <c r="CG107" s="251">
        <v>735</v>
      </c>
      <c r="CH107" s="252">
        <v>727</v>
      </c>
      <c r="CI107" s="265"/>
    </row>
    <row r="108" spans="1:88" x14ac:dyDescent="0.35">
      <c r="A108" s="326"/>
      <c r="B108" s="293" t="s">
        <v>402</v>
      </c>
      <c r="AH108" s="251">
        <v>0</v>
      </c>
      <c r="AI108" s="251">
        <v>0</v>
      </c>
      <c r="AJ108" s="251">
        <v>0</v>
      </c>
      <c r="AK108" s="251">
        <v>0</v>
      </c>
      <c r="AL108" s="251">
        <v>0</v>
      </c>
      <c r="AM108" s="251">
        <v>0</v>
      </c>
      <c r="AN108" s="251">
        <v>0</v>
      </c>
      <c r="AO108" s="251">
        <v>0</v>
      </c>
      <c r="AP108" s="251">
        <v>0</v>
      </c>
      <c r="AQ108" s="251">
        <v>0</v>
      </c>
      <c r="AR108" s="251">
        <v>0</v>
      </c>
      <c r="AS108" s="251">
        <v>0</v>
      </c>
      <c r="AT108" s="251">
        <v>0</v>
      </c>
      <c r="AU108" s="251">
        <v>0</v>
      </c>
      <c r="AV108" s="251">
        <v>0</v>
      </c>
      <c r="AW108" s="251">
        <v>0</v>
      </c>
      <c r="AX108" s="251">
        <v>0</v>
      </c>
      <c r="AY108" s="251">
        <v>2490</v>
      </c>
      <c r="AZ108" s="251">
        <v>2455</v>
      </c>
      <c r="BA108" s="251">
        <v>2437</v>
      </c>
      <c r="BB108" s="251">
        <v>2371</v>
      </c>
      <c r="BC108" s="251">
        <v>2354</v>
      </c>
      <c r="BD108" s="251">
        <v>2391</v>
      </c>
      <c r="BE108" s="251">
        <v>2430</v>
      </c>
      <c r="BF108" s="251">
        <v>2483</v>
      </c>
      <c r="BG108" s="251">
        <v>2504</v>
      </c>
      <c r="BH108" s="251">
        <v>2510</v>
      </c>
      <c r="BI108" s="251">
        <v>2475</v>
      </c>
      <c r="BJ108" s="251">
        <v>2443</v>
      </c>
      <c r="BK108" s="251">
        <v>2415</v>
      </c>
      <c r="BL108" s="251">
        <v>2332</v>
      </c>
      <c r="BM108" s="251">
        <v>2031</v>
      </c>
      <c r="BN108" s="251">
        <v>1827</v>
      </c>
      <c r="BO108" s="251">
        <v>1577</v>
      </c>
      <c r="BP108" s="251">
        <v>965</v>
      </c>
      <c r="BQ108" s="251">
        <v>366</v>
      </c>
      <c r="BR108" s="251">
        <v>133</v>
      </c>
      <c r="BS108" s="251">
        <v>74</v>
      </c>
      <c r="BT108" s="251">
        <v>52</v>
      </c>
      <c r="BU108" s="251">
        <v>40</v>
      </c>
      <c r="BV108" s="251">
        <v>32</v>
      </c>
      <c r="BW108" s="251">
        <v>26</v>
      </c>
      <c r="BX108" s="251">
        <v>23</v>
      </c>
      <c r="BY108" s="251">
        <v>21</v>
      </c>
      <c r="BZ108" s="251">
        <v>19</v>
      </c>
      <c r="CA108" s="251">
        <v>17</v>
      </c>
      <c r="CB108" s="251">
        <v>15</v>
      </c>
      <c r="CC108" s="251">
        <v>13</v>
      </c>
      <c r="CD108" s="251">
        <v>10</v>
      </c>
      <c r="CE108" s="251">
        <v>8</v>
      </c>
      <c r="CF108" s="251">
        <v>6</v>
      </c>
      <c r="CG108" s="251">
        <v>4</v>
      </c>
      <c r="CH108" s="252">
        <v>1</v>
      </c>
      <c r="CI108" s="265"/>
    </row>
    <row r="109" spans="1:88" x14ac:dyDescent="0.35">
      <c r="A109" s="326"/>
      <c r="B109" s="293" t="s">
        <v>624</v>
      </c>
      <c r="AH109" s="251">
        <v>0</v>
      </c>
      <c r="AI109" s="251">
        <v>0</v>
      </c>
      <c r="AJ109" s="251">
        <v>0</v>
      </c>
      <c r="AK109" s="251">
        <v>0</v>
      </c>
      <c r="AL109" s="251">
        <v>0</v>
      </c>
      <c r="AM109" s="251">
        <v>0</v>
      </c>
      <c r="AN109" s="251">
        <v>0</v>
      </c>
      <c r="AO109" s="251">
        <v>0</v>
      </c>
      <c r="AP109" s="251">
        <v>0</v>
      </c>
      <c r="AQ109" s="251">
        <v>0</v>
      </c>
      <c r="AR109" s="251">
        <v>247</v>
      </c>
      <c r="AS109" s="251">
        <v>290</v>
      </c>
      <c r="AT109" s="251">
        <v>330</v>
      </c>
      <c r="AU109" s="251">
        <v>375</v>
      </c>
      <c r="AV109" s="251">
        <v>425</v>
      </c>
      <c r="AW109" s="251">
        <v>527</v>
      </c>
      <c r="AX109" s="251">
        <v>618</v>
      </c>
      <c r="AY109" s="251">
        <v>739</v>
      </c>
      <c r="AZ109" s="251">
        <v>786</v>
      </c>
      <c r="BA109" s="251">
        <v>849</v>
      </c>
      <c r="BB109" s="251">
        <v>898</v>
      </c>
      <c r="BC109" s="251">
        <v>932</v>
      </c>
      <c r="BD109" s="251">
        <v>1268</v>
      </c>
      <c r="BE109" s="251">
        <v>1322</v>
      </c>
      <c r="BF109" s="251">
        <v>1345</v>
      </c>
      <c r="BG109" s="251">
        <v>1297</v>
      </c>
      <c r="BH109" s="251">
        <v>1213</v>
      </c>
      <c r="BI109" s="251">
        <v>1198</v>
      </c>
      <c r="BJ109" s="251">
        <v>1196</v>
      </c>
      <c r="BK109" s="251">
        <v>1196</v>
      </c>
      <c r="BL109" s="251">
        <v>1176</v>
      </c>
      <c r="BM109" s="251">
        <v>1055</v>
      </c>
      <c r="BN109" s="251">
        <v>969</v>
      </c>
      <c r="BO109" s="251">
        <v>847</v>
      </c>
      <c r="BP109" s="251">
        <v>530</v>
      </c>
      <c r="BQ109" s="251">
        <v>252</v>
      </c>
      <c r="BR109" s="251">
        <v>138</v>
      </c>
      <c r="BS109" s="251">
        <v>73</v>
      </c>
      <c r="BT109" s="251">
        <v>28</v>
      </c>
      <c r="BU109" s="251">
        <v>6</v>
      </c>
      <c r="BV109" s="251">
        <v>0</v>
      </c>
      <c r="BW109" s="251">
        <v>0</v>
      </c>
      <c r="BX109" s="251">
        <v>0</v>
      </c>
      <c r="BY109" s="251">
        <v>0</v>
      </c>
      <c r="BZ109" s="251">
        <v>0</v>
      </c>
      <c r="CA109" s="251">
        <v>0</v>
      </c>
      <c r="CB109" s="251">
        <v>0</v>
      </c>
      <c r="CC109" s="251">
        <v>0</v>
      </c>
      <c r="CD109" s="251">
        <v>0</v>
      </c>
      <c r="CE109" s="251">
        <v>0</v>
      </c>
      <c r="CF109" s="251">
        <v>0</v>
      </c>
      <c r="CG109" s="251">
        <v>0</v>
      </c>
      <c r="CH109" s="252">
        <v>0</v>
      </c>
      <c r="CI109" s="265"/>
    </row>
    <row r="110" spans="1:88" x14ac:dyDescent="0.35">
      <c r="A110" s="326"/>
      <c r="B110" s="293" t="s">
        <v>405</v>
      </c>
      <c r="AH110" s="251">
        <v>586</v>
      </c>
      <c r="AI110" s="251">
        <v>613</v>
      </c>
      <c r="AJ110" s="251">
        <v>643</v>
      </c>
      <c r="AK110" s="251">
        <v>710</v>
      </c>
      <c r="AL110" s="251">
        <v>754</v>
      </c>
      <c r="AM110" s="251">
        <v>796</v>
      </c>
      <c r="AN110" s="251">
        <v>861</v>
      </c>
      <c r="AO110" s="251">
        <v>921</v>
      </c>
      <c r="AP110" s="251">
        <v>974</v>
      </c>
      <c r="AQ110" s="251">
        <v>1067</v>
      </c>
      <c r="AR110" s="251">
        <v>1178</v>
      </c>
      <c r="AS110" s="251">
        <v>1300</v>
      </c>
      <c r="AT110" s="251">
        <v>1441</v>
      </c>
      <c r="AU110" s="251">
        <v>1623</v>
      </c>
      <c r="AV110" s="251">
        <v>1826</v>
      </c>
      <c r="AW110" s="251">
        <v>1990</v>
      </c>
      <c r="AX110" s="251">
        <v>2142</v>
      </c>
      <c r="AY110" s="251">
        <v>0</v>
      </c>
      <c r="AZ110" s="251">
        <v>0</v>
      </c>
      <c r="BA110" s="251">
        <v>0</v>
      </c>
      <c r="BB110" s="251">
        <v>0</v>
      </c>
      <c r="BC110" s="251">
        <v>0</v>
      </c>
      <c r="BD110" s="251">
        <v>0</v>
      </c>
      <c r="BE110" s="251">
        <v>0</v>
      </c>
      <c r="BF110" s="251">
        <v>0</v>
      </c>
      <c r="BG110" s="251">
        <v>0</v>
      </c>
      <c r="BH110" s="251">
        <v>0</v>
      </c>
      <c r="BI110" s="251">
        <v>0</v>
      </c>
      <c r="BJ110" s="251">
        <v>0</v>
      </c>
      <c r="BK110" s="251">
        <v>0</v>
      </c>
      <c r="BL110" s="251">
        <v>0</v>
      </c>
      <c r="BM110" s="251">
        <v>0</v>
      </c>
      <c r="BN110" s="251">
        <v>0</v>
      </c>
      <c r="BO110" s="251">
        <v>0</v>
      </c>
      <c r="BP110" s="251">
        <v>0</v>
      </c>
      <c r="BQ110" s="251">
        <v>0</v>
      </c>
      <c r="BR110" s="251">
        <v>0</v>
      </c>
      <c r="BS110" s="251">
        <v>0</v>
      </c>
      <c r="BT110" s="251">
        <v>0</v>
      </c>
      <c r="BU110" s="251">
        <v>0</v>
      </c>
      <c r="BV110" s="251">
        <v>0</v>
      </c>
      <c r="BW110" s="251">
        <v>0</v>
      </c>
      <c r="BX110" s="251">
        <v>0</v>
      </c>
      <c r="BY110" s="251">
        <v>0</v>
      </c>
      <c r="BZ110" s="251">
        <v>0</v>
      </c>
      <c r="CA110" s="251">
        <v>0</v>
      </c>
      <c r="CB110" s="251">
        <v>0</v>
      </c>
      <c r="CC110" s="251">
        <v>0</v>
      </c>
      <c r="CD110" s="251">
        <v>0</v>
      </c>
      <c r="CE110" s="251">
        <v>0</v>
      </c>
      <c r="CF110" s="251">
        <v>0</v>
      </c>
      <c r="CG110" s="251">
        <v>0</v>
      </c>
      <c r="CH110" s="252">
        <v>0</v>
      </c>
      <c r="CI110" s="265"/>
    </row>
    <row r="111" spans="1:88" x14ac:dyDescent="0.35">
      <c r="A111" s="326"/>
      <c r="B111" s="293" t="s">
        <v>423</v>
      </c>
      <c r="AH111" s="251">
        <v>116</v>
      </c>
      <c r="AI111" s="251">
        <v>153</v>
      </c>
      <c r="AJ111" s="251">
        <v>178</v>
      </c>
      <c r="AK111" s="251">
        <v>186</v>
      </c>
      <c r="AL111" s="251">
        <v>196</v>
      </c>
      <c r="AM111" s="251">
        <v>209</v>
      </c>
      <c r="AN111" s="251">
        <v>236</v>
      </c>
      <c r="AO111" s="251">
        <v>254</v>
      </c>
      <c r="AP111" s="251">
        <v>257</v>
      </c>
      <c r="AQ111" s="251">
        <v>258</v>
      </c>
      <c r="AR111" s="251">
        <v>267</v>
      </c>
      <c r="AS111" s="251">
        <v>277</v>
      </c>
      <c r="AT111" s="251">
        <v>286</v>
      </c>
      <c r="AU111" s="251">
        <v>296</v>
      </c>
      <c r="AV111" s="251">
        <v>307</v>
      </c>
      <c r="AW111" s="251">
        <v>321</v>
      </c>
      <c r="AX111" s="251">
        <v>337</v>
      </c>
      <c r="AY111" s="251">
        <v>358</v>
      </c>
      <c r="AZ111" s="251">
        <v>364</v>
      </c>
      <c r="BA111" s="251">
        <v>376</v>
      </c>
      <c r="BB111" s="251">
        <v>378</v>
      </c>
      <c r="BC111" s="251">
        <v>377</v>
      </c>
      <c r="BD111" s="251">
        <v>376</v>
      </c>
      <c r="BE111" s="251">
        <v>367</v>
      </c>
      <c r="BF111" s="251">
        <v>331</v>
      </c>
      <c r="BG111" s="251">
        <v>315</v>
      </c>
      <c r="BH111" s="251">
        <v>301</v>
      </c>
      <c r="BI111" s="251">
        <v>288</v>
      </c>
      <c r="BJ111" s="251">
        <v>275</v>
      </c>
      <c r="BK111" s="251">
        <v>263</v>
      </c>
      <c r="BL111" s="251">
        <v>251</v>
      </c>
      <c r="BM111" s="251">
        <v>240</v>
      </c>
      <c r="BN111" s="251">
        <v>230</v>
      </c>
      <c r="BO111" s="251">
        <v>220</v>
      </c>
      <c r="BP111" s="251">
        <v>211</v>
      </c>
      <c r="BQ111" s="251">
        <v>198</v>
      </c>
      <c r="BR111" s="251">
        <v>163</v>
      </c>
      <c r="BS111" s="251">
        <v>113</v>
      </c>
      <c r="BT111" s="251">
        <v>58</v>
      </c>
      <c r="BU111" s="251">
        <v>33</v>
      </c>
      <c r="BV111" s="251">
        <v>27</v>
      </c>
      <c r="BW111" s="251">
        <v>18</v>
      </c>
      <c r="BX111" s="251">
        <v>15</v>
      </c>
      <c r="BY111" s="251">
        <v>13</v>
      </c>
      <c r="BZ111" s="251">
        <v>12</v>
      </c>
      <c r="CA111" s="251">
        <v>10</v>
      </c>
      <c r="CB111" s="251">
        <v>9</v>
      </c>
      <c r="CC111" s="251">
        <v>8</v>
      </c>
      <c r="CD111" s="251">
        <v>7</v>
      </c>
      <c r="CE111" s="251">
        <v>6</v>
      </c>
      <c r="CF111" s="251">
        <v>5</v>
      </c>
      <c r="CG111" s="251">
        <v>3</v>
      </c>
      <c r="CH111" s="252">
        <v>2</v>
      </c>
      <c r="CI111" s="265"/>
    </row>
    <row r="112" spans="1:88" x14ac:dyDescent="0.35">
      <c r="A112" s="326"/>
      <c r="B112" s="293" t="s">
        <v>591</v>
      </c>
      <c r="AH112" s="251">
        <v>552</v>
      </c>
      <c r="AI112" s="251">
        <v>506</v>
      </c>
      <c r="AJ112" s="251">
        <v>449</v>
      </c>
      <c r="AK112" s="251">
        <v>444</v>
      </c>
      <c r="AL112" s="251">
        <v>437</v>
      </c>
      <c r="AM112" s="251">
        <v>327</v>
      </c>
      <c r="AN112" s="251">
        <v>242</v>
      </c>
      <c r="AO112" s="251">
        <v>233</v>
      </c>
      <c r="AP112" s="251">
        <v>215</v>
      </c>
      <c r="AQ112" s="251">
        <v>206</v>
      </c>
      <c r="AR112" s="251">
        <v>217</v>
      </c>
      <c r="AS112" s="251">
        <v>222</v>
      </c>
      <c r="AT112" s="251">
        <v>232</v>
      </c>
      <c r="AU112" s="251">
        <v>253</v>
      </c>
      <c r="AV112" s="251">
        <v>276</v>
      </c>
      <c r="AW112" s="251">
        <v>283</v>
      </c>
      <c r="AX112" s="251">
        <v>286</v>
      </c>
      <c r="AY112" s="251">
        <v>0</v>
      </c>
      <c r="AZ112" s="251">
        <v>0</v>
      </c>
      <c r="BA112" s="251">
        <v>0</v>
      </c>
      <c r="BB112" s="251">
        <v>0</v>
      </c>
      <c r="BC112" s="251">
        <v>0</v>
      </c>
      <c r="BD112" s="251">
        <v>0</v>
      </c>
      <c r="BE112" s="251">
        <v>0</v>
      </c>
      <c r="BF112" s="251">
        <v>0</v>
      </c>
      <c r="BG112" s="251">
        <v>0</v>
      </c>
      <c r="BH112" s="251">
        <v>0</v>
      </c>
      <c r="BI112" s="251">
        <v>0</v>
      </c>
      <c r="BJ112" s="251">
        <v>0</v>
      </c>
      <c r="BK112" s="251">
        <v>0</v>
      </c>
      <c r="BL112" s="251">
        <v>0</v>
      </c>
      <c r="BM112" s="251">
        <v>0</v>
      </c>
      <c r="BN112" s="251">
        <v>0</v>
      </c>
      <c r="BO112" s="251">
        <v>0</v>
      </c>
      <c r="BP112" s="251">
        <v>0</v>
      </c>
      <c r="BQ112" s="251">
        <v>0</v>
      </c>
      <c r="BR112" s="251">
        <v>0</v>
      </c>
      <c r="BS112" s="251">
        <v>0</v>
      </c>
      <c r="BT112" s="251">
        <v>0</v>
      </c>
      <c r="BU112" s="251">
        <v>0</v>
      </c>
      <c r="BV112" s="251">
        <v>0</v>
      </c>
      <c r="BW112" s="251">
        <v>0</v>
      </c>
      <c r="BX112" s="251">
        <v>0</v>
      </c>
      <c r="BY112" s="251">
        <v>0</v>
      </c>
      <c r="BZ112" s="251">
        <v>0</v>
      </c>
      <c r="CA112" s="251">
        <v>0</v>
      </c>
      <c r="CB112" s="251">
        <v>0</v>
      </c>
      <c r="CC112" s="251">
        <v>0</v>
      </c>
      <c r="CD112" s="251">
        <v>0</v>
      </c>
      <c r="CE112" s="251">
        <v>0</v>
      </c>
      <c r="CF112" s="251">
        <v>0</v>
      </c>
      <c r="CG112" s="251">
        <v>0</v>
      </c>
      <c r="CH112" s="252">
        <v>0</v>
      </c>
      <c r="CI112" s="265"/>
    </row>
    <row r="113" spans="1:88" x14ac:dyDescent="0.35">
      <c r="A113" s="326"/>
      <c r="B113" s="293" t="s">
        <v>625</v>
      </c>
      <c r="AH113" s="251">
        <v>0</v>
      </c>
      <c r="AI113" s="251">
        <v>0</v>
      </c>
      <c r="AJ113" s="251">
        <v>0</v>
      </c>
      <c r="AK113" s="251">
        <v>0</v>
      </c>
      <c r="AL113" s="251">
        <v>0</v>
      </c>
      <c r="AM113" s="251">
        <v>0</v>
      </c>
      <c r="AN113" s="251">
        <v>0</v>
      </c>
      <c r="AO113" s="251">
        <v>0</v>
      </c>
      <c r="AP113" s="251">
        <v>0</v>
      </c>
      <c r="AQ113" s="251">
        <v>0</v>
      </c>
      <c r="AR113" s="251">
        <v>0</v>
      </c>
      <c r="AS113" s="251">
        <v>0</v>
      </c>
      <c r="AT113" s="251">
        <v>0</v>
      </c>
      <c r="AU113" s="251">
        <v>0</v>
      </c>
      <c r="AV113" s="251">
        <v>0</v>
      </c>
      <c r="AW113" s="251">
        <v>0</v>
      </c>
      <c r="AX113" s="251">
        <v>0</v>
      </c>
      <c r="AY113" s="251">
        <v>0</v>
      </c>
      <c r="AZ113" s="251">
        <v>0</v>
      </c>
      <c r="BA113" s="251">
        <v>0</v>
      </c>
      <c r="BB113" s="251">
        <v>0</v>
      </c>
      <c r="BC113" s="251">
        <v>0</v>
      </c>
      <c r="BD113" s="251">
        <v>0</v>
      </c>
      <c r="BE113" s="251">
        <v>0</v>
      </c>
      <c r="BF113" s="251">
        <v>0</v>
      </c>
      <c r="BG113" s="251">
        <v>0</v>
      </c>
      <c r="BH113" s="251">
        <v>0</v>
      </c>
      <c r="BI113" s="251">
        <v>0</v>
      </c>
      <c r="BJ113" s="251">
        <v>0</v>
      </c>
      <c r="BK113" s="251">
        <v>0</v>
      </c>
      <c r="BL113" s="251">
        <v>0</v>
      </c>
      <c r="BM113" s="251">
        <v>0</v>
      </c>
      <c r="BN113" s="251">
        <v>0</v>
      </c>
      <c r="BO113" s="251">
        <v>0</v>
      </c>
      <c r="BP113" s="251">
        <v>0</v>
      </c>
      <c r="BQ113" s="251">
        <v>0</v>
      </c>
      <c r="BR113" s="251">
        <v>0</v>
      </c>
      <c r="BS113" s="251">
        <v>0</v>
      </c>
      <c r="BT113" s="251">
        <v>0</v>
      </c>
      <c r="BU113" s="251">
        <v>0</v>
      </c>
      <c r="BV113" s="251">
        <v>0</v>
      </c>
      <c r="BW113" s="251">
        <v>588</v>
      </c>
      <c r="BX113" s="251">
        <v>827</v>
      </c>
      <c r="BY113" s="251">
        <v>1175</v>
      </c>
      <c r="BZ113" s="251">
        <v>1491</v>
      </c>
      <c r="CA113" s="251">
        <v>1823</v>
      </c>
      <c r="CB113" s="251">
        <v>2259</v>
      </c>
      <c r="CC113" s="251">
        <v>3075</v>
      </c>
      <c r="CD113" s="251">
        <v>3454</v>
      </c>
      <c r="CE113" s="251">
        <v>3527</v>
      </c>
      <c r="CF113" s="251">
        <v>3575</v>
      </c>
      <c r="CG113" s="251">
        <v>3612</v>
      </c>
      <c r="CH113" s="252">
        <v>3668</v>
      </c>
      <c r="CI113" s="265"/>
      <c r="CJ113" s="257"/>
    </row>
    <row r="114" spans="1:88" x14ac:dyDescent="0.35">
      <c r="A114" s="326"/>
      <c r="B114" s="331" t="s">
        <v>626</v>
      </c>
      <c r="AH114" s="251">
        <v>0</v>
      </c>
      <c r="AI114" s="251">
        <v>0</v>
      </c>
      <c r="AJ114" s="251">
        <v>0</v>
      </c>
      <c r="AK114" s="251">
        <v>0</v>
      </c>
      <c r="AL114" s="251">
        <v>0</v>
      </c>
      <c r="AM114" s="251">
        <v>0</v>
      </c>
      <c r="AN114" s="251">
        <v>0</v>
      </c>
      <c r="AO114" s="251">
        <v>0</v>
      </c>
      <c r="AP114" s="251">
        <v>0</v>
      </c>
      <c r="AQ114" s="251">
        <v>0</v>
      </c>
      <c r="AR114" s="251">
        <v>0</v>
      </c>
      <c r="AS114" s="251">
        <v>0</v>
      </c>
      <c r="AT114" s="251">
        <v>0</v>
      </c>
      <c r="AU114" s="251">
        <v>0</v>
      </c>
      <c r="AV114" s="251">
        <v>0</v>
      </c>
      <c r="AW114" s="251">
        <v>0</v>
      </c>
      <c r="AX114" s="251">
        <v>0</v>
      </c>
      <c r="AY114" s="251">
        <v>0</v>
      </c>
      <c r="AZ114" s="251">
        <v>0</v>
      </c>
      <c r="BA114" s="251">
        <v>0</v>
      </c>
      <c r="BB114" s="251">
        <v>0</v>
      </c>
      <c r="BC114" s="251">
        <v>0</v>
      </c>
      <c r="BD114" s="251">
        <v>0</v>
      </c>
      <c r="BE114" s="251">
        <v>0</v>
      </c>
      <c r="BF114" s="251">
        <v>0</v>
      </c>
      <c r="BG114" s="251">
        <v>0</v>
      </c>
      <c r="BH114" s="251">
        <v>0</v>
      </c>
      <c r="BI114" s="251">
        <v>0</v>
      </c>
      <c r="BJ114" s="251">
        <v>0</v>
      </c>
      <c r="BK114" s="251">
        <v>0</v>
      </c>
      <c r="BL114" s="251">
        <v>0</v>
      </c>
      <c r="BM114" s="251">
        <v>0</v>
      </c>
      <c r="BN114" s="251">
        <v>0</v>
      </c>
      <c r="BO114" s="251">
        <v>0</v>
      </c>
      <c r="BP114" s="251">
        <v>0</v>
      </c>
      <c r="BQ114" s="251">
        <v>0</v>
      </c>
      <c r="BR114" s="251">
        <v>0</v>
      </c>
      <c r="BS114" s="251">
        <v>0</v>
      </c>
      <c r="BT114" s="251">
        <v>0</v>
      </c>
      <c r="BU114" s="251">
        <v>0</v>
      </c>
      <c r="BV114" s="251">
        <v>0</v>
      </c>
      <c r="BW114" s="251">
        <v>34</v>
      </c>
      <c r="BX114" s="251">
        <v>69</v>
      </c>
      <c r="BY114" s="251">
        <v>95</v>
      </c>
      <c r="BZ114" s="251">
        <v>112</v>
      </c>
      <c r="CA114" s="251">
        <v>131</v>
      </c>
      <c r="CB114" s="251">
        <v>170</v>
      </c>
      <c r="CC114" s="251">
        <v>364</v>
      </c>
      <c r="CD114" s="251">
        <v>436</v>
      </c>
      <c r="CE114" s="251">
        <v>428</v>
      </c>
      <c r="CF114" s="251">
        <v>421</v>
      </c>
      <c r="CG114" s="251">
        <v>416</v>
      </c>
      <c r="CH114" s="252">
        <v>413</v>
      </c>
      <c r="CI114" s="265"/>
    </row>
    <row r="115" spans="1:88" ht="27" customHeight="1" x14ac:dyDescent="0.35">
      <c r="A115" s="326"/>
      <c r="B115" s="327" t="s">
        <v>627</v>
      </c>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8"/>
      <c r="CI115" s="265"/>
    </row>
    <row r="116" spans="1:88" x14ac:dyDescent="0.35">
      <c r="A116" s="326"/>
      <c r="B116" s="329" t="s">
        <v>597</v>
      </c>
      <c r="AH116" s="251">
        <v>0</v>
      </c>
      <c r="AI116" s="251">
        <v>0</v>
      </c>
      <c r="AJ116" s="251">
        <v>0</v>
      </c>
      <c r="AK116" s="251">
        <v>0</v>
      </c>
      <c r="AL116" s="251">
        <v>0</v>
      </c>
      <c r="AM116" s="251">
        <v>0</v>
      </c>
      <c r="AN116" s="251">
        <v>0</v>
      </c>
      <c r="AO116" s="251">
        <v>0</v>
      </c>
      <c r="AP116" s="251">
        <v>0</v>
      </c>
      <c r="AQ116" s="251">
        <v>0</v>
      </c>
      <c r="AR116" s="251">
        <v>0</v>
      </c>
      <c r="AS116" s="251">
        <v>0</v>
      </c>
      <c r="AT116" s="251">
        <v>0</v>
      </c>
      <c r="AU116" s="251">
        <v>0</v>
      </c>
      <c r="AV116" s="251">
        <v>0</v>
      </c>
      <c r="AW116" s="251">
        <v>0</v>
      </c>
      <c r="AX116" s="251">
        <v>0</v>
      </c>
      <c r="AY116" s="251">
        <v>0</v>
      </c>
      <c r="AZ116" s="251">
        <v>0</v>
      </c>
      <c r="BA116" s="251">
        <v>0</v>
      </c>
      <c r="BB116" s="251">
        <v>0</v>
      </c>
      <c r="BC116" s="251">
        <v>448</v>
      </c>
      <c r="BD116" s="251">
        <v>459</v>
      </c>
      <c r="BE116" s="251">
        <v>493</v>
      </c>
      <c r="BF116" s="251">
        <v>541</v>
      </c>
      <c r="BG116" s="251">
        <v>632</v>
      </c>
      <c r="BH116" s="251">
        <v>702</v>
      </c>
      <c r="BI116" s="251">
        <v>754</v>
      </c>
      <c r="BJ116" s="251">
        <v>803</v>
      </c>
      <c r="BK116" s="251">
        <v>852</v>
      </c>
      <c r="BL116" s="251">
        <v>907</v>
      </c>
      <c r="BM116" s="251">
        <v>961</v>
      </c>
      <c r="BN116" s="251">
        <v>1004</v>
      </c>
      <c r="BO116" s="251">
        <v>1032</v>
      </c>
      <c r="BP116" s="251">
        <v>1056</v>
      </c>
      <c r="BQ116" s="251">
        <v>1071</v>
      </c>
      <c r="BR116" s="251">
        <v>1108</v>
      </c>
      <c r="BS116" s="251">
        <v>1170</v>
      </c>
      <c r="BT116" s="251">
        <v>1210</v>
      </c>
      <c r="BU116" s="251">
        <v>1245</v>
      </c>
      <c r="BV116" s="251">
        <v>1219</v>
      </c>
      <c r="BW116" s="251">
        <v>1179</v>
      </c>
      <c r="BX116" s="251">
        <v>1181</v>
      </c>
      <c r="BY116" s="251">
        <v>1187</v>
      </c>
      <c r="BZ116" s="251">
        <v>1229</v>
      </c>
      <c r="CA116" s="251">
        <v>1258</v>
      </c>
      <c r="CB116" s="251">
        <v>1325</v>
      </c>
      <c r="CC116" s="251">
        <v>1399</v>
      </c>
      <c r="CD116" s="251">
        <v>1463</v>
      </c>
      <c r="CE116" s="251">
        <v>1501</v>
      </c>
      <c r="CF116" s="251">
        <v>1546</v>
      </c>
      <c r="CG116" s="251">
        <v>1589</v>
      </c>
      <c r="CH116" s="252">
        <v>1618</v>
      </c>
      <c r="CI116" s="265"/>
    </row>
    <row r="117" spans="1:88" x14ac:dyDescent="0.35">
      <c r="A117" s="326"/>
      <c r="B117" s="339" t="s">
        <v>467</v>
      </c>
      <c r="AH117" s="251">
        <v>6</v>
      </c>
      <c r="AI117" s="251">
        <v>6</v>
      </c>
      <c r="AJ117" s="251">
        <v>7</v>
      </c>
      <c r="AK117" s="251">
        <v>7</v>
      </c>
      <c r="AL117" s="251">
        <v>8</v>
      </c>
      <c r="AM117" s="251">
        <v>9</v>
      </c>
      <c r="AN117" s="251">
        <v>10</v>
      </c>
      <c r="AO117" s="251">
        <v>10</v>
      </c>
      <c r="AP117" s="251">
        <v>33</v>
      </c>
      <c r="AQ117" s="251">
        <v>76</v>
      </c>
      <c r="AR117" s="251">
        <v>104</v>
      </c>
      <c r="AS117" s="251">
        <v>118</v>
      </c>
      <c r="AT117" s="251">
        <v>130</v>
      </c>
      <c r="AU117" s="251">
        <v>152</v>
      </c>
      <c r="AV117" s="251">
        <v>182</v>
      </c>
      <c r="AW117" s="251">
        <v>220</v>
      </c>
      <c r="AX117" s="251">
        <v>263</v>
      </c>
      <c r="AY117" s="251">
        <v>326</v>
      </c>
      <c r="AZ117" s="251">
        <v>343</v>
      </c>
      <c r="BA117" s="251">
        <v>367</v>
      </c>
      <c r="BB117" s="251">
        <v>373</v>
      </c>
      <c r="BC117" s="251">
        <v>378</v>
      </c>
      <c r="BD117" s="251">
        <v>384</v>
      </c>
      <c r="BE117" s="251">
        <v>386</v>
      </c>
      <c r="BF117" s="251">
        <v>395</v>
      </c>
      <c r="BG117" s="251">
        <v>406</v>
      </c>
      <c r="BH117" s="251">
        <v>429</v>
      </c>
      <c r="BI117" s="251">
        <v>446</v>
      </c>
      <c r="BJ117" s="251">
        <v>458</v>
      </c>
      <c r="BK117" s="251">
        <v>471</v>
      </c>
      <c r="BL117" s="251">
        <v>492</v>
      </c>
      <c r="BM117" s="251">
        <v>521</v>
      </c>
      <c r="BN117" s="251">
        <v>553</v>
      </c>
      <c r="BO117" s="251">
        <v>584</v>
      </c>
      <c r="BP117" s="251">
        <v>618</v>
      </c>
      <c r="BQ117" s="251">
        <v>653</v>
      </c>
      <c r="BR117" s="251">
        <v>699</v>
      </c>
      <c r="BS117" s="251">
        <v>760</v>
      </c>
      <c r="BT117" s="251">
        <v>798</v>
      </c>
      <c r="BU117" s="251">
        <v>826</v>
      </c>
      <c r="BV117" s="251">
        <v>815</v>
      </c>
      <c r="BW117" s="251">
        <v>808</v>
      </c>
      <c r="BX117" s="251">
        <v>850</v>
      </c>
      <c r="BY117" s="251">
        <v>847</v>
      </c>
      <c r="BZ117" s="251">
        <v>871</v>
      </c>
      <c r="CA117" s="251">
        <v>903</v>
      </c>
      <c r="CB117" s="251">
        <v>954</v>
      </c>
      <c r="CC117" s="251">
        <v>1014</v>
      </c>
      <c r="CD117" s="251">
        <v>1077</v>
      </c>
      <c r="CE117" s="251">
        <v>1123</v>
      </c>
      <c r="CF117" s="251">
        <v>1167</v>
      </c>
      <c r="CG117" s="251">
        <v>1203</v>
      </c>
      <c r="CH117" s="252">
        <v>1227</v>
      </c>
      <c r="CI117" s="265"/>
    </row>
    <row r="118" spans="1:88" x14ac:dyDescent="0.35">
      <c r="A118" s="326"/>
      <c r="B118" s="339" t="s">
        <v>468</v>
      </c>
      <c r="AH118" s="251">
        <v>0</v>
      </c>
      <c r="AI118" s="251">
        <v>0</v>
      </c>
      <c r="AJ118" s="251">
        <v>0</v>
      </c>
      <c r="AK118" s="251">
        <v>0</v>
      </c>
      <c r="AL118" s="251">
        <v>0</v>
      </c>
      <c r="AM118" s="251">
        <v>0</v>
      </c>
      <c r="AN118" s="251">
        <v>0</v>
      </c>
      <c r="AO118" s="251">
        <v>0</v>
      </c>
      <c r="AP118" s="251">
        <v>0</v>
      </c>
      <c r="AQ118" s="251">
        <v>0</v>
      </c>
      <c r="AR118" s="251">
        <v>0</v>
      </c>
      <c r="AS118" s="251">
        <v>0</v>
      </c>
      <c r="AT118" s="251">
        <v>0</v>
      </c>
      <c r="AU118" s="251">
        <v>0</v>
      </c>
      <c r="AV118" s="251">
        <v>0</v>
      </c>
      <c r="AW118" s="251">
        <v>0</v>
      </c>
      <c r="AX118" s="251">
        <v>0</v>
      </c>
      <c r="AY118" s="251">
        <v>0</v>
      </c>
      <c r="AZ118" s="251">
        <v>0</v>
      </c>
      <c r="BA118" s="251">
        <v>0</v>
      </c>
      <c r="BB118" s="251">
        <v>0</v>
      </c>
      <c r="BC118" s="251">
        <v>0</v>
      </c>
      <c r="BD118" s="251">
        <v>0</v>
      </c>
      <c r="BE118" s="251">
        <v>0</v>
      </c>
      <c r="BF118" s="251">
        <v>0</v>
      </c>
      <c r="BG118" s="251">
        <v>226</v>
      </c>
      <c r="BH118" s="251">
        <v>273</v>
      </c>
      <c r="BI118" s="251">
        <v>308</v>
      </c>
      <c r="BJ118" s="251">
        <v>345</v>
      </c>
      <c r="BK118" s="251">
        <v>381</v>
      </c>
      <c r="BL118" s="251">
        <v>414</v>
      </c>
      <c r="BM118" s="251">
        <v>439</v>
      </c>
      <c r="BN118" s="251">
        <v>451</v>
      </c>
      <c r="BO118" s="251">
        <v>448</v>
      </c>
      <c r="BP118" s="251">
        <v>438</v>
      </c>
      <c r="BQ118" s="251">
        <v>418</v>
      </c>
      <c r="BR118" s="251">
        <v>409</v>
      </c>
      <c r="BS118" s="251">
        <v>411</v>
      </c>
      <c r="BT118" s="251">
        <v>412</v>
      </c>
      <c r="BU118" s="251">
        <v>419</v>
      </c>
      <c r="BV118" s="251">
        <v>404</v>
      </c>
      <c r="BW118" s="251">
        <v>371</v>
      </c>
      <c r="BX118" s="251">
        <v>331</v>
      </c>
      <c r="BY118" s="251">
        <v>340</v>
      </c>
      <c r="BZ118" s="251">
        <v>358</v>
      </c>
      <c r="CA118" s="251">
        <v>355</v>
      </c>
      <c r="CB118" s="251">
        <v>371</v>
      </c>
      <c r="CC118" s="251">
        <v>386</v>
      </c>
      <c r="CD118" s="251">
        <v>386</v>
      </c>
      <c r="CE118" s="251">
        <v>378</v>
      </c>
      <c r="CF118" s="251">
        <v>379</v>
      </c>
      <c r="CG118" s="251">
        <v>386</v>
      </c>
      <c r="CH118" s="252">
        <v>391</v>
      </c>
      <c r="CI118" s="265"/>
    </row>
    <row r="119" spans="1:88" x14ac:dyDescent="0.35">
      <c r="A119" s="326"/>
      <c r="B119" s="330" t="s">
        <v>598</v>
      </c>
      <c r="AH119" s="251">
        <v>0</v>
      </c>
      <c r="AI119" s="251">
        <v>0</v>
      </c>
      <c r="AJ119" s="251">
        <v>0</v>
      </c>
      <c r="AK119" s="251">
        <v>0</v>
      </c>
      <c r="AL119" s="251">
        <v>0</v>
      </c>
      <c r="AM119" s="251">
        <v>0</v>
      </c>
      <c r="AN119" s="251">
        <v>0</v>
      </c>
      <c r="AO119" s="251">
        <v>0</v>
      </c>
      <c r="AP119" s="251">
        <v>0</v>
      </c>
      <c r="AQ119" s="251">
        <v>0</v>
      </c>
      <c r="AR119" s="251">
        <v>0</v>
      </c>
      <c r="AS119" s="251">
        <v>0</v>
      </c>
      <c r="AT119" s="251">
        <v>0</v>
      </c>
      <c r="AU119" s="251">
        <v>0</v>
      </c>
      <c r="AV119" s="251">
        <v>0</v>
      </c>
      <c r="AW119" s="251">
        <v>0</v>
      </c>
      <c r="AX119" s="251">
        <v>0</v>
      </c>
      <c r="AY119" s="251">
        <v>0</v>
      </c>
      <c r="AZ119" s="251">
        <v>0</v>
      </c>
      <c r="BA119" s="251">
        <v>0</v>
      </c>
      <c r="BB119" s="251">
        <v>0</v>
      </c>
      <c r="BC119" s="251">
        <v>0</v>
      </c>
      <c r="BD119" s="251">
        <v>92</v>
      </c>
      <c r="BE119" s="251">
        <v>97</v>
      </c>
      <c r="BF119" s="251">
        <v>106</v>
      </c>
      <c r="BG119" s="251">
        <v>100</v>
      </c>
      <c r="BH119" s="251">
        <v>80</v>
      </c>
      <c r="BI119" s="251">
        <v>81</v>
      </c>
      <c r="BJ119" s="251">
        <v>83</v>
      </c>
      <c r="BK119" s="251">
        <v>85</v>
      </c>
      <c r="BL119" s="251">
        <v>89</v>
      </c>
      <c r="BM119" s="251">
        <v>97</v>
      </c>
      <c r="BN119" s="251">
        <v>109</v>
      </c>
      <c r="BO119" s="251">
        <v>121</v>
      </c>
      <c r="BP119" s="251">
        <v>136</v>
      </c>
      <c r="BQ119" s="251">
        <v>150</v>
      </c>
      <c r="BR119" s="251">
        <v>160</v>
      </c>
      <c r="BS119" s="251">
        <v>169</v>
      </c>
      <c r="BT119" s="251">
        <v>173</v>
      </c>
      <c r="BU119" s="251">
        <v>180</v>
      </c>
      <c r="BV119" s="251">
        <v>165</v>
      </c>
      <c r="BW119" s="251">
        <v>128</v>
      </c>
      <c r="BX119" s="251">
        <v>115</v>
      </c>
      <c r="BY119" s="251">
        <v>99</v>
      </c>
      <c r="BZ119" s="251">
        <v>87</v>
      </c>
      <c r="CA119" s="251">
        <v>77</v>
      </c>
      <c r="CB119" s="251">
        <v>29</v>
      </c>
      <c r="CC119" s="251">
        <v>0</v>
      </c>
      <c r="CD119" s="251">
        <v>0</v>
      </c>
      <c r="CE119" s="251">
        <v>0</v>
      </c>
      <c r="CF119" s="251">
        <v>0</v>
      </c>
      <c r="CG119" s="251">
        <v>0</v>
      </c>
      <c r="CH119" s="252">
        <v>0</v>
      </c>
      <c r="CI119" s="265"/>
    </row>
    <row r="120" spans="1:88" x14ac:dyDescent="0.35">
      <c r="A120" s="326"/>
      <c r="B120" s="330" t="s">
        <v>599</v>
      </c>
      <c r="AH120" s="251">
        <v>0</v>
      </c>
      <c r="AI120" s="251">
        <v>0</v>
      </c>
      <c r="AJ120" s="251">
        <v>0</v>
      </c>
      <c r="AK120" s="251">
        <v>0</v>
      </c>
      <c r="AL120" s="251">
        <v>0</v>
      </c>
      <c r="AM120" s="251">
        <v>0</v>
      </c>
      <c r="AN120" s="251">
        <v>0</v>
      </c>
      <c r="AO120" s="251">
        <v>0</v>
      </c>
      <c r="AP120" s="251">
        <v>0</v>
      </c>
      <c r="AQ120" s="251">
        <v>0</v>
      </c>
      <c r="AR120" s="251">
        <v>0</v>
      </c>
      <c r="AS120" s="251">
        <v>0</v>
      </c>
      <c r="AT120" s="251">
        <v>0</v>
      </c>
      <c r="AU120" s="251">
        <v>0</v>
      </c>
      <c r="AV120" s="251">
        <v>0</v>
      </c>
      <c r="AW120" s="251">
        <v>0</v>
      </c>
      <c r="AX120" s="251">
        <v>0</v>
      </c>
      <c r="AY120" s="251">
        <v>0</v>
      </c>
      <c r="AZ120" s="251">
        <v>0</v>
      </c>
      <c r="BA120" s="251">
        <v>0</v>
      </c>
      <c r="BB120" s="251">
        <v>0</v>
      </c>
      <c r="BC120" s="251">
        <v>0</v>
      </c>
      <c r="BD120" s="251">
        <v>0</v>
      </c>
      <c r="BE120" s="251">
        <v>0</v>
      </c>
      <c r="BF120" s="251">
        <v>0</v>
      </c>
      <c r="BG120" s="251">
        <v>0</v>
      </c>
      <c r="BH120" s="251">
        <v>0</v>
      </c>
      <c r="BI120" s="251">
        <v>0</v>
      </c>
      <c r="BJ120" s="251">
        <v>0</v>
      </c>
      <c r="BK120" s="251">
        <v>0</v>
      </c>
      <c r="BL120" s="251">
        <v>0</v>
      </c>
      <c r="BM120" s="251">
        <v>0</v>
      </c>
      <c r="BN120" s="251">
        <v>0</v>
      </c>
      <c r="BO120" s="251">
        <v>0</v>
      </c>
      <c r="BP120" s="251">
        <v>0</v>
      </c>
      <c r="BQ120" s="251">
        <v>0</v>
      </c>
      <c r="BR120" s="251">
        <v>0</v>
      </c>
      <c r="BS120" s="251">
        <v>0</v>
      </c>
      <c r="BT120" s="251">
        <v>0</v>
      </c>
      <c r="BU120" s="251">
        <v>0</v>
      </c>
      <c r="BV120" s="251">
        <v>0</v>
      </c>
      <c r="BW120" s="251">
        <v>166</v>
      </c>
      <c r="BX120" s="251">
        <v>282</v>
      </c>
      <c r="BY120" s="251">
        <v>368</v>
      </c>
      <c r="BZ120" s="251">
        <v>479</v>
      </c>
      <c r="CA120" s="251">
        <v>609</v>
      </c>
      <c r="CB120" s="251">
        <v>893</v>
      </c>
      <c r="CC120" s="251">
        <v>982</v>
      </c>
      <c r="CD120" s="251">
        <v>951</v>
      </c>
      <c r="CE120" s="251">
        <v>979</v>
      </c>
      <c r="CF120" s="251">
        <v>1016</v>
      </c>
      <c r="CG120" s="251">
        <v>1039</v>
      </c>
      <c r="CH120" s="252">
        <v>1055</v>
      </c>
      <c r="CI120" s="265"/>
    </row>
    <row r="121" spans="1:88" ht="27" customHeight="1" x14ac:dyDescent="0.35">
      <c r="A121" s="326"/>
      <c r="B121" s="327" t="s">
        <v>628</v>
      </c>
      <c r="AH121" s="251"/>
      <c r="AI121" s="251"/>
      <c r="AJ121" s="251"/>
      <c r="AK121" s="251"/>
      <c r="AL121" s="251"/>
      <c r="AM121" s="251"/>
      <c r="AN121" s="251"/>
      <c r="AO121" s="251"/>
      <c r="AP121" s="251"/>
      <c r="AQ121" s="251"/>
      <c r="AR121" s="251"/>
      <c r="AS121" s="251"/>
      <c r="AT121" s="251"/>
      <c r="AU121" s="251"/>
      <c r="AV121" s="251"/>
      <c r="AW121" s="251"/>
      <c r="AX121" s="251"/>
      <c r="AY121" s="251"/>
      <c r="AZ121" s="251"/>
      <c r="BA121" s="251"/>
      <c r="BB121" s="251"/>
      <c r="BC121" s="251"/>
      <c r="BD121" s="251"/>
      <c r="BE121" s="251"/>
      <c r="BF121" s="251"/>
      <c r="BG121" s="251"/>
      <c r="BH121" s="251"/>
      <c r="BI121" s="251"/>
      <c r="BJ121" s="251"/>
      <c r="BK121" s="251"/>
      <c r="BL121" s="251"/>
      <c r="BM121" s="251"/>
      <c r="BN121" s="251"/>
      <c r="BO121" s="251"/>
      <c r="BP121" s="251"/>
      <c r="BQ121" s="251"/>
      <c r="BR121" s="251"/>
      <c r="BS121" s="251"/>
      <c r="BT121" s="251"/>
      <c r="BU121" s="251"/>
      <c r="BV121" s="251"/>
      <c r="BW121" s="251"/>
      <c r="BX121" s="251"/>
      <c r="BY121" s="251"/>
      <c r="BZ121" s="251"/>
      <c r="CA121" s="251"/>
      <c r="CB121" s="251"/>
      <c r="CC121" s="251"/>
      <c r="CD121" s="251"/>
      <c r="CE121" s="251"/>
      <c r="CF121" s="251"/>
      <c r="CG121" s="251"/>
      <c r="CH121" s="252"/>
      <c r="CI121" s="265"/>
    </row>
    <row r="122" spans="1:88" x14ac:dyDescent="0.35">
      <c r="A122" s="326"/>
      <c r="B122" s="254" t="s">
        <v>604</v>
      </c>
      <c r="AH122" s="251">
        <v>0</v>
      </c>
      <c r="AI122" s="251">
        <v>0</v>
      </c>
      <c r="AJ122" s="251">
        <v>0</v>
      </c>
      <c r="AK122" s="251">
        <v>0</v>
      </c>
      <c r="AL122" s="251">
        <v>0</v>
      </c>
      <c r="AM122" s="251">
        <v>0</v>
      </c>
      <c r="AN122" s="251">
        <v>0</v>
      </c>
      <c r="AO122" s="251">
        <v>0</v>
      </c>
      <c r="AP122" s="251">
        <v>0</v>
      </c>
      <c r="AQ122" s="251">
        <v>0</v>
      </c>
      <c r="AR122" s="251">
        <v>0</v>
      </c>
      <c r="AS122" s="251">
        <v>0</v>
      </c>
      <c r="AT122" s="251">
        <v>0</v>
      </c>
      <c r="AU122" s="251">
        <v>25</v>
      </c>
      <c r="AV122" s="251">
        <v>24</v>
      </c>
      <c r="AW122" s="251">
        <v>22</v>
      </c>
      <c r="AX122" s="251">
        <v>21</v>
      </c>
      <c r="AY122" s="251">
        <v>19</v>
      </c>
      <c r="AZ122" s="251">
        <v>17</v>
      </c>
      <c r="BA122" s="251">
        <v>16</v>
      </c>
      <c r="BB122" s="251">
        <v>16</v>
      </c>
      <c r="BC122" s="251">
        <v>16</v>
      </c>
      <c r="BD122" s="251">
        <v>15</v>
      </c>
      <c r="BE122" s="251">
        <v>13</v>
      </c>
      <c r="BF122" s="251">
        <v>12</v>
      </c>
      <c r="BG122" s="251">
        <v>11</v>
      </c>
      <c r="BH122" s="251">
        <v>11</v>
      </c>
      <c r="BI122" s="251">
        <v>10</v>
      </c>
      <c r="BJ122" s="251">
        <v>9</v>
      </c>
      <c r="BK122" s="251">
        <v>9</v>
      </c>
      <c r="BL122" s="251">
        <v>8</v>
      </c>
      <c r="BM122" s="251">
        <v>8</v>
      </c>
      <c r="BN122" s="251">
        <v>7</v>
      </c>
      <c r="BO122" s="251">
        <v>7</v>
      </c>
      <c r="BP122" s="251">
        <v>6</v>
      </c>
      <c r="BQ122" s="251">
        <v>6</v>
      </c>
      <c r="BR122" s="251">
        <v>5</v>
      </c>
      <c r="BS122" s="251">
        <v>5</v>
      </c>
      <c r="BT122" s="251">
        <v>4</v>
      </c>
      <c r="BU122" s="251">
        <v>4</v>
      </c>
      <c r="BV122" s="251">
        <v>4</v>
      </c>
      <c r="BW122" s="251">
        <v>3</v>
      </c>
      <c r="BX122" s="251">
        <v>3</v>
      </c>
      <c r="BY122" s="251">
        <v>2</v>
      </c>
      <c r="BZ122" s="251">
        <v>2</v>
      </c>
      <c r="CA122" s="251">
        <v>2</v>
      </c>
      <c r="CB122" s="251">
        <v>2</v>
      </c>
      <c r="CC122" s="251">
        <v>2</v>
      </c>
      <c r="CD122" s="251">
        <v>1</v>
      </c>
      <c r="CE122" s="251">
        <v>1</v>
      </c>
      <c r="CF122" s="251">
        <v>1</v>
      </c>
      <c r="CG122" s="251">
        <v>1</v>
      </c>
      <c r="CH122" s="252">
        <v>1</v>
      </c>
      <c r="CI122" s="265"/>
    </row>
    <row r="123" spans="1:88" x14ac:dyDescent="0.35">
      <c r="A123" s="326"/>
      <c r="B123" s="254" t="s">
        <v>605</v>
      </c>
      <c r="AH123" s="251">
        <v>0</v>
      </c>
      <c r="AI123" s="251">
        <v>0</v>
      </c>
      <c r="AJ123" s="251">
        <v>0</v>
      </c>
      <c r="AK123" s="251">
        <v>0</v>
      </c>
      <c r="AL123" s="251">
        <v>0</v>
      </c>
      <c r="AM123" s="251">
        <v>0</v>
      </c>
      <c r="AN123" s="251">
        <v>0</v>
      </c>
      <c r="AO123" s="251">
        <v>0</v>
      </c>
      <c r="AP123" s="251">
        <v>0</v>
      </c>
      <c r="AQ123" s="251">
        <v>0</v>
      </c>
      <c r="AR123" s="251">
        <v>0</v>
      </c>
      <c r="AS123" s="251">
        <v>0</v>
      </c>
      <c r="AT123" s="251">
        <v>0</v>
      </c>
      <c r="AU123" s="251">
        <v>204</v>
      </c>
      <c r="AV123" s="251">
        <v>212</v>
      </c>
      <c r="AW123" s="251">
        <v>226</v>
      </c>
      <c r="AX123" s="251">
        <v>235</v>
      </c>
      <c r="AY123" s="251">
        <v>249</v>
      </c>
      <c r="AZ123" s="251">
        <v>258</v>
      </c>
      <c r="BA123" s="251">
        <v>343</v>
      </c>
      <c r="BB123" s="251">
        <v>353</v>
      </c>
      <c r="BC123" s="251">
        <v>358</v>
      </c>
      <c r="BD123" s="251">
        <v>358</v>
      </c>
      <c r="BE123" s="251">
        <v>355</v>
      </c>
      <c r="BF123" s="251">
        <v>342</v>
      </c>
      <c r="BG123" s="251">
        <v>342</v>
      </c>
      <c r="BH123" s="251">
        <v>341</v>
      </c>
      <c r="BI123" s="251">
        <v>339</v>
      </c>
      <c r="BJ123" s="251">
        <v>336</v>
      </c>
      <c r="BK123" s="251">
        <v>332</v>
      </c>
      <c r="BL123" s="251">
        <v>327</v>
      </c>
      <c r="BM123" s="251">
        <v>325</v>
      </c>
      <c r="BN123" s="251">
        <v>327</v>
      </c>
      <c r="BO123" s="251">
        <v>324</v>
      </c>
      <c r="BP123" s="251">
        <v>318</v>
      </c>
      <c r="BQ123" s="251">
        <v>320</v>
      </c>
      <c r="BR123" s="251">
        <v>314</v>
      </c>
      <c r="BS123" s="251">
        <v>308</v>
      </c>
      <c r="BT123" s="251">
        <v>301</v>
      </c>
      <c r="BU123" s="251">
        <v>292</v>
      </c>
      <c r="BV123" s="251">
        <v>284</v>
      </c>
      <c r="BW123" s="251">
        <v>276</v>
      </c>
      <c r="BX123" s="251">
        <v>237</v>
      </c>
      <c r="BY123" s="251">
        <v>228</v>
      </c>
      <c r="BZ123" s="251">
        <v>221</v>
      </c>
      <c r="CA123" s="251">
        <v>213</v>
      </c>
      <c r="CB123" s="251">
        <v>205</v>
      </c>
      <c r="CC123" s="251">
        <v>197</v>
      </c>
      <c r="CD123" s="251">
        <v>189</v>
      </c>
      <c r="CE123" s="251">
        <v>181</v>
      </c>
      <c r="CF123" s="251">
        <v>173</v>
      </c>
      <c r="CG123" s="251">
        <v>165</v>
      </c>
      <c r="CH123" s="252">
        <v>157</v>
      </c>
      <c r="CI123" s="265"/>
    </row>
    <row r="124" spans="1:88" x14ac:dyDescent="0.35">
      <c r="A124" s="326"/>
      <c r="B124" s="254" t="s">
        <v>607</v>
      </c>
      <c r="AH124" s="251">
        <v>0</v>
      </c>
      <c r="AI124" s="251">
        <v>0</v>
      </c>
      <c r="AJ124" s="251">
        <v>0</v>
      </c>
      <c r="AK124" s="251">
        <v>0</v>
      </c>
      <c r="AL124" s="251">
        <v>0</v>
      </c>
      <c r="AM124" s="251">
        <v>0</v>
      </c>
      <c r="AN124" s="251">
        <v>0</v>
      </c>
      <c r="AO124" s="251">
        <v>0</v>
      </c>
      <c r="AP124" s="251">
        <v>0</v>
      </c>
      <c r="AQ124" s="251">
        <v>0</v>
      </c>
      <c r="AR124" s="251">
        <v>0</v>
      </c>
      <c r="AS124" s="251">
        <v>0</v>
      </c>
      <c r="AT124" s="251">
        <v>0</v>
      </c>
      <c r="AU124" s="251">
        <v>0</v>
      </c>
      <c r="AV124" s="251">
        <v>0</v>
      </c>
      <c r="AW124" s="251">
        <v>0</v>
      </c>
      <c r="AX124" s="251">
        <v>0</v>
      </c>
      <c r="AY124" s="251">
        <v>0</v>
      </c>
      <c r="AZ124" s="251">
        <v>0</v>
      </c>
      <c r="BA124" s="251">
        <v>0</v>
      </c>
      <c r="BB124" s="251">
        <v>0</v>
      </c>
      <c r="BC124" s="251">
        <v>0</v>
      </c>
      <c r="BD124" s="251">
        <v>0</v>
      </c>
      <c r="BE124" s="251">
        <v>0</v>
      </c>
      <c r="BF124" s="251">
        <v>0</v>
      </c>
      <c r="BG124" s="251">
        <v>0</v>
      </c>
      <c r="BH124" s="251">
        <v>0</v>
      </c>
      <c r="BI124" s="251">
        <v>0</v>
      </c>
      <c r="BJ124" s="251">
        <v>0</v>
      </c>
      <c r="BK124" s="251">
        <v>0</v>
      </c>
      <c r="BL124" s="251">
        <v>0</v>
      </c>
      <c r="BM124" s="251">
        <v>0</v>
      </c>
      <c r="BN124" s="251">
        <v>0</v>
      </c>
      <c r="BO124" s="251">
        <v>0</v>
      </c>
      <c r="BP124" s="251">
        <v>0</v>
      </c>
      <c r="BQ124" s="251">
        <v>0</v>
      </c>
      <c r="BR124" s="251">
        <v>0</v>
      </c>
      <c r="BS124" s="251">
        <v>0</v>
      </c>
      <c r="BT124" s="251">
        <v>0</v>
      </c>
      <c r="BU124" s="251">
        <v>0</v>
      </c>
      <c r="BV124" s="251">
        <v>0</v>
      </c>
      <c r="BW124" s="251">
        <v>0</v>
      </c>
      <c r="BX124" s="251">
        <v>0</v>
      </c>
      <c r="BY124" s="251">
        <v>0</v>
      </c>
      <c r="BZ124" s="251">
        <v>0</v>
      </c>
      <c r="CA124" s="251">
        <v>0</v>
      </c>
      <c r="CB124" s="251">
        <v>0</v>
      </c>
      <c r="CC124" s="251">
        <v>0</v>
      </c>
      <c r="CD124" s="251">
        <v>0</v>
      </c>
      <c r="CE124" s="251">
        <v>0</v>
      </c>
      <c r="CF124" s="251">
        <v>0</v>
      </c>
      <c r="CG124" s="251">
        <v>0</v>
      </c>
      <c r="CH124" s="252">
        <v>0</v>
      </c>
      <c r="CI124" s="265"/>
    </row>
    <row r="125" spans="1:88" x14ac:dyDescent="0.35">
      <c r="A125" s="326"/>
      <c r="B125" s="254" t="s">
        <v>629</v>
      </c>
      <c r="AH125" s="251">
        <v>0</v>
      </c>
      <c r="AI125" s="251">
        <v>0</v>
      </c>
      <c r="AJ125" s="251">
        <v>0</v>
      </c>
      <c r="AK125" s="251">
        <v>0</v>
      </c>
      <c r="AL125" s="251">
        <v>0</v>
      </c>
      <c r="AM125" s="251">
        <v>0</v>
      </c>
      <c r="AN125" s="251">
        <v>0</v>
      </c>
      <c r="AO125" s="251">
        <v>0</v>
      </c>
      <c r="AP125" s="251">
        <v>0</v>
      </c>
      <c r="AQ125" s="251">
        <v>0</v>
      </c>
      <c r="AR125" s="251">
        <v>0</v>
      </c>
      <c r="AS125" s="251">
        <v>0</v>
      </c>
      <c r="AT125" s="251">
        <v>0</v>
      </c>
      <c r="AU125" s="251">
        <v>0</v>
      </c>
      <c r="AV125" s="251">
        <v>0</v>
      </c>
      <c r="AW125" s="251">
        <v>0</v>
      </c>
      <c r="AX125" s="251">
        <v>0</v>
      </c>
      <c r="AY125" s="251">
        <v>0</v>
      </c>
      <c r="AZ125" s="251">
        <v>0</v>
      </c>
      <c r="BA125" s="251">
        <v>0</v>
      </c>
      <c r="BB125" s="251">
        <v>0</v>
      </c>
      <c r="BC125" s="251">
        <v>0</v>
      </c>
      <c r="BD125" s="251">
        <v>0</v>
      </c>
      <c r="BE125" s="251">
        <v>0</v>
      </c>
      <c r="BF125" s="251">
        <v>0</v>
      </c>
      <c r="BG125" s="251">
        <v>0</v>
      </c>
      <c r="BH125" s="251">
        <v>0</v>
      </c>
      <c r="BI125" s="251">
        <v>0</v>
      </c>
      <c r="BJ125" s="251">
        <v>0</v>
      </c>
      <c r="BK125" s="251">
        <v>0</v>
      </c>
      <c r="BL125" s="251">
        <v>0</v>
      </c>
      <c r="BM125" s="251">
        <v>0</v>
      </c>
      <c r="BN125" s="251">
        <v>0</v>
      </c>
      <c r="BO125" s="251">
        <v>0</v>
      </c>
      <c r="BP125" s="251">
        <v>0</v>
      </c>
      <c r="BQ125" s="251">
        <v>0</v>
      </c>
      <c r="BR125" s="251">
        <v>0</v>
      </c>
      <c r="BS125" s="251">
        <v>0</v>
      </c>
      <c r="BT125" s="251">
        <v>0</v>
      </c>
      <c r="BU125" s="251">
        <v>0</v>
      </c>
      <c r="BV125" s="251">
        <v>0</v>
      </c>
      <c r="BW125" s="251">
        <v>385</v>
      </c>
      <c r="BX125" s="251">
        <v>542</v>
      </c>
      <c r="BY125" s="251">
        <v>775</v>
      </c>
      <c r="BZ125" s="251">
        <v>983</v>
      </c>
      <c r="CA125" s="251">
        <v>1191</v>
      </c>
      <c r="CB125" s="251">
        <v>1477</v>
      </c>
      <c r="CC125" s="251">
        <v>2066</v>
      </c>
      <c r="CD125" s="251">
        <v>2362</v>
      </c>
      <c r="CE125" s="251">
        <v>2437</v>
      </c>
      <c r="CF125" s="251">
        <v>2487</v>
      </c>
      <c r="CG125" s="251">
        <v>2522</v>
      </c>
      <c r="CH125" s="252">
        <v>2567</v>
      </c>
      <c r="CI125" s="265"/>
    </row>
    <row r="126" spans="1:88" x14ac:dyDescent="0.35">
      <c r="A126" s="326"/>
      <c r="B126" s="254" t="s">
        <v>630</v>
      </c>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2"/>
      <c r="CI126" s="265"/>
    </row>
    <row r="127" spans="1:88" x14ac:dyDescent="0.35">
      <c r="A127" s="326"/>
      <c r="B127" s="293" t="s">
        <v>610</v>
      </c>
      <c r="AH127" s="251"/>
      <c r="AI127" s="251"/>
      <c r="AJ127" s="251"/>
      <c r="AK127" s="251"/>
      <c r="AL127" s="251"/>
      <c r="AM127" s="251"/>
      <c r="AN127" s="251"/>
      <c r="AO127" s="251"/>
      <c r="AP127" s="251"/>
      <c r="AQ127" s="251"/>
      <c r="AR127" s="251"/>
      <c r="AS127" s="251"/>
      <c r="AT127" s="251"/>
      <c r="AU127" s="251"/>
      <c r="AV127" s="251"/>
      <c r="AW127" s="251"/>
      <c r="AX127" s="251"/>
      <c r="AY127" s="251"/>
      <c r="AZ127" s="251"/>
      <c r="BA127" s="251"/>
      <c r="BB127" s="251"/>
      <c r="BC127" s="251"/>
      <c r="BD127" s="251"/>
      <c r="BE127" s="251"/>
      <c r="BF127" s="251"/>
      <c r="BG127" s="251"/>
      <c r="BH127" s="251"/>
      <c r="BI127" s="251"/>
      <c r="BJ127" s="251"/>
      <c r="BK127" s="251"/>
      <c r="BL127" s="251"/>
      <c r="BM127" s="251"/>
      <c r="BN127" s="251"/>
      <c r="BO127" s="251"/>
      <c r="BP127" s="251"/>
      <c r="BQ127" s="251">
        <v>1881.0007077952637</v>
      </c>
      <c r="BR127" s="251">
        <v>1954.6492000907522</v>
      </c>
      <c r="BS127" s="251">
        <v>2000.2389395856003</v>
      </c>
      <c r="BT127" s="251">
        <v>1993.5139610136407</v>
      </c>
      <c r="BU127" s="251">
        <v>1949.9523974316214</v>
      </c>
      <c r="BV127" s="251">
        <v>1836.8069207587307</v>
      </c>
      <c r="BW127" s="251">
        <v>1665.6953710902992</v>
      </c>
      <c r="BX127" s="251">
        <v>1544.2009543670003</v>
      </c>
      <c r="BY127" s="251">
        <v>1441.3419706139264</v>
      </c>
      <c r="BZ127" s="251">
        <v>1351.7389259062525</v>
      </c>
      <c r="CA127" s="251">
        <v>1273.0153963043424</v>
      </c>
      <c r="CB127" s="251">
        <v>1090.5027500000001</v>
      </c>
      <c r="CC127" s="251">
        <v>650.11617544053036</v>
      </c>
      <c r="CD127" s="251">
        <v>508.82247894166932</v>
      </c>
      <c r="CE127" s="251">
        <v>504.93701088834524</v>
      </c>
      <c r="CF127" s="251">
        <v>505.75688059378501</v>
      </c>
      <c r="CG127" s="251">
        <v>510.10475907394414</v>
      </c>
      <c r="CH127" s="252">
        <v>515.67080606955096</v>
      </c>
      <c r="CI127" s="265"/>
    </row>
    <row r="128" spans="1:88" x14ac:dyDescent="0.35">
      <c r="A128" s="326"/>
      <c r="B128" s="293" t="s">
        <v>611</v>
      </c>
      <c r="AH128" s="251"/>
      <c r="AI128" s="251"/>
      <c r="AJ128" s="251"/>
      <c r="AK128" s="251"/>
      <c r="AL128" s="251"/>
      <c r="AM128" s="251"/>
      <c r="AN128" s="251"/>
      <c r="AO128" s="251"/>
      <c r="AP128" s="251"/>
      <c r="AQ128" s="251"/>
      <c r="AR128" s="251"/>
      <c r="AS128" s="251"/>
      <c r="AT128" s="251"/>
      <c r="AU128" s="251"/>
      <c r="AV128" s="251"/>
      <c r="AW128" s="251"/>
      <c r="AX128" s="251"/>
      <c r="AY128" s="251"/>
      <c r="AZ128" s="251"/>
      <c r="BA128" s="251"/>
      <c r="BB128" s="251"/>
      <c r="BC128" s="251"/>
      <c r="BD128" s="251"/>
      <c r="BE128" s="251"/>
      <c r="BF128" s="251"/>
      <c r="BG128" s="251"/>
      <c r="BH128" s="251"/>
      <c r="BI128" s="251"/>
      <c r="BJ128" s="251"/>
      <c r="BK128" s="251"/>
      <c r="BL128" s="251"/>
      <c r="BM128" s="251"/>
      <c r="BN128" s="251"/>
      <c r="BO128" s="251"/>
      <c r="BP128" s="251"/>
      <c r="BQ128" s="251"/>
      <c r="BR128" s="251"/>
      <c r="BS128" s="251"/>
      <c r="BT128" s="251"/>
      <c r="BU128" s="251"/>
      <c r="BV128" s="251"/>
      <c r="BW128" s="251"/>
      <c r="BX128" s="251"/>
      <c r="BY128" s="251"/>
      <c r="BZ128" s="251"/>
      <c r="CA128" s="251"/>
      <c r="CB128" s="251"/>
      <c r="CC128" s="251"/>
      <c r="CD128" s="251"/>
      <c r="CE128" s="251"/>
      <c r="CF128" s="251"/>
      <c r="CG128" s="251"/>
      <c r="CH128" s="252"/>
      <c r="CI128" s="265"/>
    </row>
    <row r="129" spans="1:87" x14ac:dyDescent="0.35">
      <c r="A129" s="326"/>
      <c r="B129" s="331" t="s">
        <v>612</v>
      </c>
      <c r="AH129" s="251">
        <v>0</v>
      </c>
      <c r="AI129" s="251">
        <v>0</v>
      </c>
      <c r="AJ129" s="251">
        <v>0</v>
      </c>
      <c r="AK129" s="251">
        <v>0</v>
      </c>
      <c r="AL129" s="251">
        <v>0</v>
      </c>
      <c r="AM129" s="251">
        <v>0</v>
      </c>
      <c r="AN129" s="251">
        <v>0</v>
      </c>
      <c r="AO129" s="251">
        <v>0</v>
      </c>
      <c r="AP129" s="251">
        <v>0</v>
      </c>
      <c r="AQ129" s="251">
        <v>0</v>
      </c>
      <c r="AR129" s="251">
        <v>0</v>
      </c>
      <c r="AS129" s="251">
        <v>0</v>
      </c>
      <c r="AT129" s="251">
        <v>0</v>
      </c>
      <c r="AU129" s="251">
        <v>0</v>
      </c>
      <c r="AV129" s="251">
        <v>0</v>
      </c>
      <c r="AW129" s="251">
        <v>0</v>
      </c>
      <c r="AX129" s="251">
        <v>0</v>
      </c>
      <c r="AY129" s="251">
        <v>0</v>
      </c>
      <c r="AZ129" s="251">
        <v>0</v>
      </c>
      <c r="BA129" s="251">
        <v>0</v>
      </c>
      <c r="BB129" s="251">
        <v>0</v>
      </c>
      <c r="BC129" s="251">
        <v>0</v>
      </c>
      <c r="BD129" s="251">
        <v>0</v>
      </c>
      <c r="BE129" s="251">
        <v>0</v>
      </c>
      <c r="BF129" s="251">
        <v>0</v>
      </c>
      <c r="BG129" s="251">
        <v>0</v>
      </c>
      <c r="BH129" s="251">
        <v>0</v>
      </c>
      <c r="BI129" s="251">
        <v>0</v>
      </c>
      <c r="BJ129" s="251">
        <v>67</v>
      </c>
      <c r="BK129" s="251">
        <v>70</v>
      </c>
      <c r="BL129" s="251">
        <v>77</v>
      </c>
      <c r="BM129" s="251">
        <v>88</v>
      </c>
      <c r="BN129" s="251">
        <v>103</v>
      </c>
      <c r="BO129" s="251">
        <v>115</v>
      </c>
      <c r="BP129" s="251">
        <v>130</v>
      </c>
      <c r="BQ129" s="251">
        <v>144</v>
      </c>
      <c r="BR129" s="251">
        <v>158</v>
      </c>
      <c r="BS129" s="251">
        <v>174</v>
      </c>
      <c r="BT129" s="251">
        <v>183</v>
      </c>
      <c r="BU129" s="251">
        <v>186</v>
      </c>
      <c r="BV129" s="251">
        <v>181</v>
      </c>
      <c r="BW129" s="251">
        <v>156</v>
      </c>
      <c r="BX129" s="251">
        <v>134</v>
      </c>
      <c r="BY129" s="251">
        <v>119</v>
      </c>
      <c r="BZ129" s="251">
        <v>107</v>
      </c>
      <c r="CA129" s="251">
        <v>96</v>
      </c>
      <c r="CB129" s="251">
        <v>0</v>
      </c>
      <c r="CC129" s="251">
        <v>0</v>
      </c>
      <c r="CD129" s="251">
        <v>0</v>
      </c>
      <c r="CE129" s="251">
        <v>0</v>
      </c>
      <c r="CF129" s="251">
        <v>0</v>
      </c>
      <c r="CG129" s="251">
        <v>0</v>
      </c>
      <c r="CH129" s="252">
        <v>0</v>
      </c>
      <c r="CI129" s="265"/>
    </row>
    <row r="130" spans="1:87" x14ac:dyDescent="0.35">
      <c r="A130" s="326"/>
      <c r="B130" s="331" t="s">
        <v>614</v>
      </c>
      <c r="AH130" s="251">
        <v>0</v>
      </c>
      <c r="AI130" s="251">
        <v>0</v>
      </c>
      <c r="AJ130" s="251">
        <v>0</v>
      </c>
      <c r="AK130" s="251">
        <v>0</v>
      </c>
      <c r="AL130" s="251">
        <v>0</v>
      </c>
      <c r="AM130" s="251">
        <v>0</v>
      </c>
      <c r="AN130" s="251">
        <v>0</v>
      </c>
      <c r="AO130" s="251">
        <v>0</v>
      </c>
      <c r="AP130" s="251">
        <v>0</v>
      </c>
      <c r="AQ130" s="251">
        <v>0</v>
      </c>
      <c r="AR130" s="251">
        <v>0</v>
      </c>
      <c r="AS130" s="251">
        <v>0</v>
      </c>
      <c r="AT130" s="251">
        <v>0</v>
      </c>
      <c r="AU130" s="251">
        <v>0</v>
      </c>
      <c r="AV130" s="251">
        <v>0</v>
      </c>
      <c r="AW130" s="251">
        <v>0</v>
      </c>
      <c r="AX130" s="251">
        <v>0</v>
      </c>
      <c r="AY130" s="251">
        <v>0</v>
      </c>
      <c r="AZ130" s="251">
        <v>0</v>
      </c>
      <c r="BA130" s="251">
        <v>0</v>
      </c>
      <c r="BB130" s="251">
        <v>0</v>
      </c>
      <c r="BC130" s="251">
        <v>0</v>
      </c>
      <c r="BD130" s="251">
        <v>0</v>
      </c>
      <c r="BE130" s="251">
        <v>0</v>
      </c>
      <c r="BF130" s="251">
        <v>0</v>
      </c>
      <c r="BG130" s="251">
        <v>0</v>
      </c>
      <c r="BH130" s="251">
        <v>0</v>
      </c>
      <c r="BI130" s="251">
        <v>0</v>
      </c>
      <c r="BJ130" s="251">
        <v>18</v>
      </c>
      <c r="BK130" s="251">
        <v>20</v>
      </c>
      <c r="BL130" s="251">
        <v>26</v>
      </c>
      <c r="BM130" s="251">
        <v>30</v>
      </c>
      <c r="BN130" s="251">
        <v>37</v>
      </c>
      <c r="BO130" s="251">
        <v>42</v>
      </c>
      <c r="BP130" s="251">
        <v>49</v>
      </c>
      <c r="BQ130" s="251">
        <v>56</v>
      </c>
      <c r="BR130" s="251">
        <v>59</v>
      </c>
      <c r="BS130" s="251">
        <v>62</v>
      </c>
      <c r="BT130" s="251">
        <v>61</v>
      </c>
      <c r="BU130" s="251">
        <v>57</v>
      </c>
      <c r="BV130" s="251">
        <v>55</v>
      </c>
      <c r="BW130" s="251">
        <v>51</v>
      </c>
      <c r="BX130" s="251">
        <v>50</v>
      </c>
      <c r="BY130" s="251">
        <v>54</v>
      </c>
      <c r="BZ130" s="251">
        <v>63</v>
      </c>
      <c r="CA130" s="251">
        <v>73</v>
      </c>
      <c r="CB130" s="251">
        <v>0</v>
      </c>
      <c r="CC130" s="251">
        <v>0</v>
      </c>
      <c r="CD130" s="251">
        <v>0</v>
      </c>
      <c r="CE130" s="251">
        <v>0</v>
      </c>
      <c r="CF130" s="251">
        <v>0</v>
      </c>
      <c r="CG130" s="251">
        <v>0</v>
      </c>
      <c r="CH130" s="252">
        <v>0</v>
      </c>
      <c r="CI130" s="265"/>
    </row>
    <row r="131" spans="1:87" x14ac:dyDescent="0.35">
      <c r="A131" s="326"/>
      <c r="B131" s="331" t="s">
        <v>615</v>
      </c>
      <c r="AH131" s="251">
        <v>0</v>
      </c>
      <c r="AI131" s="251">
        <v>0</v>
      </c>
      <c r="AJ131" s="251">
        <v>0</v>
      </c>
      <c r="AK131" s="251">
        <v>0</v>
      </c>
      <c r="AL131" s="251">
        <v>0</v>
      </c>
      <c r="AM131" s="251">
        <v>0</v>
      </c>
      <c r="AN131" s="251">
        <v>0</v>
      </c>
      <c r="AO131" s="251">
        <v>0</v>
      </c>
      <c r="AP131" s="251">
        <v>0</v>
      </c>
      <c r="AQ131" s="251">
        <v>0</v>
      </c>
      <c r="AR131" s="251">
        <v>0</v>
      </c>
      <c r="AS131" s="251">
        <v>0</v>
      </c>
      <c r="AT131" s="251">
        <v>0</v>
      </c>
      <c r="AU131" s="251">
        <v>0</v>
      </c>
      <c r="AV131" s="251">
        <v>0</v>
      </c>
      <c r="AW131" s="251">
        <v>0</v>
      </c>
      <c r="AX131" s="251">
        <v>0</v>
      </c>
      <c r="AY131" s="251">
        <v>0</v>
      </c>
      <c r="AZ131" s="251">
        <v>0</v>
      </c>
      <c r="BA131" s="251">
        <v>0</v>
      </c>
      <c r="BB131" s="251">
        <v>0</v>
      </c>
      <c r="BC131" s="251">
        <v>0</v>
      </c>
      <c r="BD131" s="251">
        <v>0</v>
      </c>
      <c r="BE131" s="251">
        <v>0</v>
      </c>
      <c r="BF131" s="251">
        <v>0</v>
      </c>
      <c r="BG131" s="251">
        <v>0</v>
      </c>
      <c r="BH131" s="251">
        <v>0</v>
      </c>
      <c r="BI131" s="251">
        <v>0</v>
      </c>
      <c r="BJ131" s="251">
        <v>1043</v>
      </c>
      <c r="BK131" s="251">
        <v>1058</v>
      </c>
      <c r="BL131" s="251">
        <v>1095</v>
      </c>
      <c r="BM131" s="251">
        <v>1161</v>
      </c>
      <c r="BN131" s="251">
        <v>1211</v>
      </c>
      <c r="BO131" s="251">
        <v>1240</v>
      </c>
      <c r="BP131" s="251">
        <v>1257</v>
      </c>
      <c r="BQ131" s="251">
        <v>1274</v>
      </c>
      <c r="BR131" s="251">
        <v>1331</v>
      </c>
      <c r="BS131" s="251">
        <v>1347</v>
      </c>
      <c r="BT131" s="251">
        <v>1325</v>
      </c>
      <c r="BU131" s="251">
        <v>1283</v>
      </c>
      <c r="BV131" s="251">
        <v>1188</v>
      </c>
      <c r="BW131" s="251">
        <v>1049</v>
      </c>
      <c r="BX131" s="251">
        <v>970</v>
      </c>
      <c r="BY131" s="251">
        <v>884</v>
      </c>
      <c r="BZ131" s="251">
        <v>797</v>
      </c>
      <c r="CA131" s="251">
        <v>723</v>
      </c>
      <c r="CB131" s="251">
        <v>0</v>
      </c>
      <c r="CC131" s="251">
        <v>0</v>
      </c>
      <c r="CD131" s="251">
        <v>0</v>
      </c>
      <c r="CE131" s="251">
        <v>0</v>
      </c>
      <c r="CF131" s="251">
        <v>0</v>
      </c>
      <c r="CG131" s="251">
        <v>0</v>
      </c>
      <c r="CH131" s="252">
        <v>0</v>
      </c>
      <c r="CI131" s="265"/>
    </row>
    <row r="132" spans="1:87" x14ac:dyDescent="0.35">
      <c r="A132" s="326"/>
      <c r="B132" s="293" t="s">
        <v>616</v>
      </c>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2"/>
      <c r="CI132" s="265"/>
    </row>
    <row r="133" spans="1:87" x14ac:dyDescent="0.35">
      <c r="A133" s="326"/>
      <c r="B133" s="331" t="s">
        <v>617</v>
      </c>
      <c r="AH133" s="251">
        <v>0</v>
      </c>
      <c r="AI133" s="251">
        <v>0</v>
      </c>
      <c r="AJ133" s="251">
        <v>0</v>
      </c>
      <c r="AK133" s="251">
        <v>0</v>
      </c>
      <c r="AL133" s="251">
        <v>0</v>
      </c>
      <c r="AM133" s="251">
        <v>0</v>
      </c>
      <c r="AN133" s="251">
        <v>0</v>
      </c>
      <c r="AO133" s="251">
        <v>0</v>
      </c>
      <c r="AP133" s="251">
        <v>0</v>
      </c>
      <c r="AQ133" s="251">
        <v>0</v>
      </c>
      <c r="AR133" s="251">
        <v>239</v>
      </c>
      <c r="AS133" s="251">
        <v>267</v>
      </c>
      <c r="AT133" s="251">
        <v>311</v>
      </c>
      <c r="AU133" s="251">
        <v>359</v>
      </c>
      <c r="AV133" s="251">
        <v>416</v>
      </c>
      <c r="AW133" s="251">
        <v>491</v>
      </c>
      <c r="AX133" s="251">
        <v>568</v>
      </c>
      <c r="AY133" s="251">
        <v>626</v>
      </c>
      <c r="AZ133" s="251">
        <v>655</v>
      </c>
      <c r="BA133" s="251">
        <v>693</v>
      </c>
      <c r="BB133" s="251">
        <v>735</v>
      </c>
      <c r="BC133" s="251">
        <v>759</v>
      </c>
      <c r="BD133" s="251">
        <v>771</v>
      </c>
      <c r="BE133" s="251">
        <v>798</v>
      </c>
      <c r="BF133" s="251">
        <v>837</v>
      </c>
      <c r="BG133" s="251">
        <v>899</v>
      </c>
      <c r="BH133" s="251">
        <v>956</v>
      </c>
      <c r="BI133" s="251">
        <v>1007</v>
      </c>
      <c r="BJ133" s="251">
        <v>1014</v>
      </c>
      <c r="BK133" s="251">
        <v>1003</v>
      </c>
      <c r="BL133" s="251">
        <v>1051</v>
      </c>
      <c r="BM133" s="251">
        <v>1092</v>
      </c>
      <c r="BN133" s="251">
        <v>1136</v>
      </c>
      <c r="BO133" s="251">
        <v>1167</v>
      </c>
      <c r="BP133" s="251">
        <v>1177</v>
      </c>
      <c r="BQ133" s="251">
        <v>1202</v>
      </c>
      <c r="BR133" s="251">
        <v>1287</v>
      </c>
      <c r="BS133" s="251">
        <v>1342</v>
      </c>
      <c r="BT133" s="251">
        <v>1345</v>
      </c>
      <c r="BU133" s="251">
        <v>1324</v>
      </c>
      <c r="BV133" s="251">
        <v>0</v>
      </c>
      <c r="BW133" s="251">
        <v>0</v>
      </c>
      <c r="BX133" s="251">
        <v>0</v>
      </c>
      <c r="BY133" s="251">
        <v>0</v>
      </c>
      <c r="BZ133" s="251">
        <v>0</v>
      </c>
      <c r="CA133" s="251">
        <v>0</v>
      </c>
      <c r="CB133" s="251">
        <v>0</v>
      </c>
      <c r="CC133" s="251">
        <v>0</v>
      </c>
      <c r="CD133" s="251">
        <v>0</v>
      </c>
      <c r="CE133" s="251">
        <v>0</v>
      </c>
      <c r="CF133" s="251">
        <v>0</v>
      </c>
      <c r="CG133" s="251">
        <v>0</v>
      </c>
      <c r="CH133" s="252">
        <v>0</v>
      </c>
      <c r="CI133" s="265"/>
    </row>
    <row r="134" spans="1:87" x14ac:dyDescent="0.35">
      <c r="A134" s="326"/>
      <c r="B134" s="254" t="s">
        <v>373</v>
      </c>
      <c r="AH134" s="251">
        <v>0</v>
      </c>
      <c r="AI134" s="251">
        <v>0</v>
      </c>
      <c r="AJ134" s="251">
        <v>0</v>
      </c>
      <c r="AK134" s="251">
        <v>0</v>
      </c>
      <c r="AL134" s="251">
        <v>0</v>
      </c>
      <c r="AM134" s="251">
        <v>0</v>
      </c>
      <c r="AN134" s="251">
        <v>0</v>
      </c>
      <c r="AO134" s="251">
        <v>0</v>
      </c>
      <c r="AP134" s="251">
        <v>0</v>
      </c>
      <c r="AQ134" s="251">
        <v>0</v>
      </c>
      <c r="AR134" s="251">
        <v>0</v>
      </c>
      <c r="AS134" s="251">
        <v>0</v>
      </c>
      <c r="AT134" s="251">
        <v>0</v>
      </c>
      <c r="AU134" s="251">
        <v>0</v>
      </c>
      <c r="AV134" s="251">
        <v>0</v>
      </c>
      <c r="AW134" s="251">
        <v>0</v>
      </c>
      <c r="AX134" s="251">
        <v>0</v>
      </c>
      <c r="AY134" s="251">
        <v>0</v>
      </c>
      <c r="AZ134" s="251">
        <v>0</v>
      </c>
      <c r="BA134" s="251">
        <v>0</v>
      </c>
      <c r="BB134" s="251">
        <v>0</v>
      </c>
      <c r="BC134" s="251">
        <v>0</v>
      </c>
      <c r="BD134" s="251">
        <v>0</v>
      </c>
      <c r="BE134" s="251">
        <v>0</v>
      </c>
      <c r="BF134" s="251">
        <v>0</v>
      </c>
      <c r="BG134" s="251">
        <v>0</v>
      </c>
      <c r="BH134" s="251">
        <v>0</v>
      </c>
      <c r="BI134" s="251">
        <v>0</v>
      </c>
      <c r="BJ134" s="251">
        <v>0</v>
      </c>
      <c r="BK134" s="251">
        <v>0</v>
      </c>
      <c r="BL134" s="251">
        <v>0</v>
      </c>
      <c r="BM134" s="251">
        <v>23</v>
      </c>
      <c r="BN134" s="251">
        <v>23</v>
      </c>
      <c r="BO134" s="251">
        <v>19</v>
      </c>
      <c r="BP134" s="251">
        <v>19</v>
      </c>
      <c r="BQ134" s="251">
        <v>21</v>
      </c>
      <c r="BR134" s="251">
        <v>20</v>
      </c>
      <c r="BS134" s="251">
        <v>20</v>
      </c>
      <c r="BT134" s="251">
        <v>20</v>
      </c>
      <c r="BU134" s="251">
        <v>20</v>
      </c>
      <c r="BV134" s="251">
        <v>23</v>
      </c>
      <c r="BW134" s="251">
        <v>25</v>
      </c>
      <c r="BX134" s="251">
        <v>21</v>
      </c>
      <c r="BY134" s="251">
        <v>22</v>
      </c>
      <c r="BZ134" s="251">
        <v>25</v>
      </c>
      <c r="CA134" s="251">
        <v>37</v>
      </c>
      <c r="CB134" s="251">
        <v>40</v>
      </c>
      <c r="CC134" s="251">
        <v>47</v>
      </c>
      <c r="CD134" s="251">
        <v>53</v>
      </c>
      <c r="CE134" s="251">
        <v>60</v>
      </c>
      <c r="CF134" s="251">
        <v>63</v>
      </c>
      <c r="CG134" s="251">
        <v>66</v>
      </c>
      <c r="CH134" s="252">
        <v>69</v>
      </c>
      <c r="CI134" s="265"/>
    </row>
    <row r="135" spans="1:87" x14ac:dyDescent="0.35">
      <c r="B135" s="254" t="s">
        <v>375</v>
      </c>
      <c r="AH135" s="251">
        <v>0</v>
      </c>
      <c r="AI135" s="251">
        <v>0</v>
      </c>
      <c r="AJ135" s="251">
        <v>0</v>
      </c>
      <c r="AK135" s="251">
        <v>0</v>
      </c>
      <c r="AL135" s="251">
        <v>0</v>
      </c>
      <c r="AM135" s="251">
        <v>0</v>
      </c>
      <c r="AN135" s="251">
        <v>0</v>
      </c>
      <c r="AO135" s="251">
        <v>0</v>
      </c>
      <c r="AP135" s="251">
        <v>0</v>
      </c>
      <c r="AQ135" s="251">
        <v>0</v>
      </c>
      <c r="AR135" s="251">
        <v>0</v>
      </c>
      <c r="AS135" s="251">
        <v>0</v>
      </c>
      <c r="AT135" s="251">
        <v>0</v>
      </c>
      <c r="AU135" s="251">
        <v>0</v>
      </c>
      <c r="AV135" s="251">
        <v>0</v>
      </c>
      <c r="AW135" s="251">
        <v>0</v>
      </c>
      <c r="AX135" s="251">
        <v>0</v>
      </c>
      <c r="AY135" s="251">
        <v>0</v>
      </c>
      <c r="AZ135" s="251">
        <v>0</v>
      </c>
      <c r="BA135" s="251">
        <v>0</v>
      </c>
      <c r="BB135" s="251">
        <v>0</v>
      </c>
      <c r="BC135" s="251">
        <v>0</v>
      </c>
      <c r="BD135" s="251">
        <v>0</v>
      </c>
      <c r="BE135" s="251">
        <v>0</v>
      </c>
      <c r="BF135" s="251">
        <v>0</v>
      </c>
      <c r="BG135" s="251">
        <v>0</v>
      </c>
      <c r="BH135" s="251">
        <v>0</v>
      </c>
      <c r="BI135" s="251">
        <v>0</v>
      </c>
      <c r="BJ135" s="251">
        <v>0</v>
      </c>
      <c r="BK135" s="251">
        <v>0</v>
      </c>
      <c r="BL135" s="251">
        <v>0</v>
      </c>
      <c r="BM135" s="251">
        <v>0</v>
      </c>
      <c r="BN135" s="251">
        <v>0</v>
      </c>
      <c r="BO135" s="251">
        <v>0</v>
      </c>
      <c r="BP135" s="251">
        <v>0</v>
      </c>
      <c r="BQ135" s="251">
        <v>1</v>
      </c>
      <c r="BR135" s="251">
        <v>1</v>
      </c>
      <c r="BS135" s="251">
        <v>1</v>
      </c>
      <c r="BT135" s="251">
        <v>1</v>
      </c>
      <c r="BU135" s="251">
        <v>1</v>
      </c>
      <c r="BV135" s="251">
        <v>1</v>
      </c>
      <c r="BW135" s="251">
        <v>1</v>
      </c>
      <c r="BX135" s="251">
        <v>1</v>
      </c>
      <c r="BY135" s="251">
        <v>1</v>
      </c>
      <c r="BZ135" s="251">
        <v>1</v>
      </c>
      <c r="CA135" s="251">
        <v>2</v>
      </c>
      <c r="CB135" s="251">
        <v>2</v>
      </c>
      <c r="CC135" s="251">
        <v>2</v>
      </c>
      <c r="CD135" s="251">
        <v>2</v>
      </c>
      <c r="CE135" s="251">
        <v>2</v>
      </c>
      <c r="CF135" s="251">
        <v>2</v>
      </c>
      <c r="CG135" s="251">
        <v>3</v>
      </c>
      <c r="CH135" s="252">
        <v>3</v>
      </c>
      <c r="CI135" s="265"/>
    </row>
    <row r="136" spans="1:87" ht="38.15" customHeight="1" x14ac:dyDescent="0.35">
      <c r="B136" s="327" t="s">
        <v>631</v>
      </c>
      <c r="AH136" s="251"/>
      <c r="AI136" s="251"/>
      <c r="AJ136" s="251"/>
      <c r="AK136" s="251"/>
      <c r="AL136" s="251"/>
      <c r="AM136" s="251"/>
      <c r="AN136" s="251"/>
      <c r="AO136" s="251"/>
      <c r="AP136" s="251"/>
      <c r="AQ136" s="251"/>
      <c r="AR136" s="251"/>
      <c r="AS136" s="251"/>
      <c r="AT136" s="251"/>
      <c r="AU136" s="251"/>
      <c r="AV136" s="251"/>
      <c r="AW136" s="251"/>
      <c r="AX136" s="251"/>
      <c r="AY136" s="251"/>
      <c r="AZ136" s="251"/>
      <c r="BA136" s="251"/>
      <c r="BB136" s="251"/>
      <c r="BC136" s="251"/>
      <c r="BD136" s="251"/>
      <c r="BE136" s="251"/>
      <c r="BF136" s="251"/>
      <c r="BG136" s="251"/>
      <c r="BH136" s="251"/>
      <c r="BI136" s="251"/>
      <c r="BJ136" s="251"/>
      <c r="BK136" s="251"/>
      <c r="BL136" s="251"/>
      <c r="BM136" s="251"/>
      <c r="BN136" s="251"/>
      <c r="BO136" s="251"/>
      <c r="BP136" s="251"/>
      <c r="BQ136" s="251"/>
      <c r="BR136" s="251"/>
      <c r="BS136" s="251"/>
      <c r="BT136" s="251"/>
      <c r="BU136" s="251"/>
      <c r="BV136" s="251"/>
      <c r="BW136" s="251"/>
      <c r="BX136" s="251"/>
      <c r="BY136" s="251"/>
      <c r="BZ136" s="251"/>
      <c r="CA136" s="251"/>
      <c r="CB136" s="251"/>
      <c r="CC136" s="251"/>
      <c r="CD136" s="251"/>
      <c r="CE136" s="251"/>
      <c r="CF136" s="251"/>
      <c r="CG136" s="251"/>
      <c r="CH136" s="252"/>
      <c r="CI136" s="265"/>
    </row>
    <row r="137" spans="1:87" ht="31.5" thickBot="1" x14ac:dyDescent="0.4">
      <c r="A137" s="295"/>
      <c r="B137" s="261" t="s">
        <v>632</v>
      </c>
      <c r="C137" s="296"/>
      <c r="D137" s="317"/>
      <c r="E137" s="317"/>
      <c r="F137" s="317"/>
      <c r="G137" s="317"/>
      <c r="H137" s="317"/>
      <c r="I137" s="317"/>
      <c r="J137" s="317"/>
      <c r="K137" s="317"/>
      <c r="L137" s="317"/>
      <c r="M137" s="317"/>
      <c r="N137" s="317"/>
      <c r="O137" s="317"/>
      <c r="P137" s="317"/>
      <c r="Q137" s="317"/>
      <c r="R137" s="317"/>
      <c r="S137" s="317"/>
      <c r="T137" s="317"/>
      <c r="U137" s="317"/>
      <c r="V137" s="317"/>
      <c r="W137" s="317"/>
      <c r="X137" s="317"/>
      <c r="Y137" s="317"/>
      <c r="Z137" s="317"/>
      <c r="AA137" s="317"/>
      <c r="AB137" s="317"/>
      <c r="AC137" s="317"/>
      <c r="AD137" s="317"/>
      <c r="AE137" s="317"/>
      <c r="AF137" s="317"/>
      <c r="AG137" s="317"/>
      <c r="AH137" s="317"/>
      <c r="AI137" s="317"/>
      <c r="AJ137" s="317"/>
      <c r="AK137" s="317"/>
      <c r="AL137" s="317"/>
      <c r="AM137" s="317"/>
      <c r="AN137" s="317"/>
      <c r="AO137" s="317"/>
      <c r="AP137" s="317"/>
      <c r="AQ137" s="317"/>
      <c r="AR137" s="317"/>
      <c r="AS137" s="317"/>
      <c r="AT137" s="317"/>
      <c r="AU137" s="317"/>
      <c r="AV137" s="317"/>
      <c r="AW137" s="317"/>
      <c r="AX137" s="317"/>
      <c r="AY137" s="317"/>
      <c r="AZ137" s="317"/>
      <c r="BA137" s="317"/>
      <c r="BB137" s="317"/>
      <c r="BC137" s="317"/>
      <c r="BD137" s="317"/>
      <c r="BE137" s="317"/>
      <c r="BF137" s="317"/>
      <c r="BG137" s="317"/>
      <c r="BH137" s="317"/>
      <c r="BI137" s="317"/>
      <c r="BJ137" s="317"/>
      <c r="BK137" s="317"/>
      <c r="BL137" s="317"/>
      <c r="BM137" s="317"/>
      <c r="BN137" s="317"/>
      <c r="BO137" s="317"/>
      <c r="BP137" s="317"/>
      <c r="BQ137" s="317"/>
      <c r="BR137" s="317"/>
      <c r="BS137" s="317"/>
      <c r="BT137" s="317"/>
      <c r="BU137" s="317"/>
      <c r="BV137" s="317"/>
      <c r="BW137" s="317"/>
      <c r="BX137" s="296"/>
      <c r="BY137" s="296"/>
      <c r="BZ137" s="296"/>
      <c r="CA137" s="296"/>
      <c r="CB137" s="296"/>
      <c r="CC137" s="296"/>
      <c r="CD137" s="296"/>
      <c r="CE137" s="296"/>
      <c r="CF137" s="296"/>
      <c r="CG137" s="296"/>
      <c r="CH137" s="340"/>
      <c r="CI137" s="265"/>
    </row>
    <row r="138" spans="1:87" x14ac:dyDescent="0.35">
      <c r="CI138" s="265"/>
    </row>
    <row r="139" spans="1:87" x14ac:dyDescent="0.35">
      <c r="CI139" s="265"/>
    </row>
    <row r="140" spans="1:87" x14ac:dyDescent="0.35">
      <c r="CI140" s="265"/>
    </row>
    <row r="141" spans="1:87" x14ac:dyDescent="0.35">
      <c r="CI141" s="265"/>
    </row>
    <row r="142" spans="1:87" x14ac:dyDescent="0.35">
      <c r="CI142" s="265"/>
    </row>
    <row r="143" spans="1:87" x14ac:dyDescent="0.35">
      <c r="CI143" s="265"/>
    </row>
    <row r="144" spans="1:87" x14ac:dyDescent="0.35">
      <c r="CI144" s="265"/>
    </row>
    <row r="145" spans="87:87" x14ac:dyDescent="0.35">
      <c r="CI145" s="265"/>
    </row>
    <row r="146" spans="87:87" x14ac:dyDescent="0.35">
      <c r="CI146" s="265"/>
    </row>
    <row r="147" spans="87:87" x14ac:dyDescent="0.35">
      <c r="CI147" s="265"/>
    </row>
    <row r="148" spans="87:87" x14ac:dyDescent="0.35">
      <c r="CI148" s="265"/>
    </row>
    <row r="149" spans="87:87" x14ac:dyDescent="0.35">
      <c r="CI149" s="265"/>
    </row>
    <row r="150" spans="87:87" x14ac:dyDescent="0.35">
      <c r="CI150" s="265"/>
    </row>
    <row r="151" spans="87:87" x14ac:dyDescent="0.35">
      <c r="CI151" s="265"/>
    </row>
    <row r="152" spans="87:87" x14ac:dyDescent="0.35">
      <c r="CI152" s="265"/>
    </row>
    <row r="153" spans="87:87" x14ac:dyDescent="0.35">
      <c r="CI153" s="265"/>
    </row>
    <row r="154" spans="87:87" x14ac:dyDescent="0.35">
      <c r="CI154" s="265"/>
    </row>
    <row r="155" spans="87:87" x14ac:dyDescent="0.35">
      <c r="CI155" s="265"/>
    </row>
    <row r="156" spans="87:87" x14ac:dyDescent="0.35">
      <c r="CI156" s="265"/>
    </row>
    <row r="157" spans="87:87" x14ac:dyDescent="0.35">
      <c r="CI157" s="265"/>
    </row>
    <row r="158" spans="87:87" x14ac:dyDescent="0.35">
      <c r="CI158" s="265"/>
    </row>
    <row r="159" spans="87:87" x14ac:dyDescent="0.35">
      <c r="CI159" s="265"/>
    </row>
    <row r="160" spans="87:87" x14ac:dyDescent="0.35">
      <c r="CI160" s="265"/>
    </row>
    <row r="161" spans="87:87" x14ac:dyDescent="0.35">
      <c r="CI161" s="265"/>
    </row>
    <row r="162" spans="87:87" x14ac:dyDescent="0.35">
      <c r="CI162" s="265"/>
    </row>
    <row r="163" spans="87:87" x14ac:dyDescent="0.35">
      <c r="CI163" s="265"/>
    </row>
    <row r="164" spans="87:87" x14ac:dyDescent="0.35">
      <c r="CI164" s="265"/>
    </row>
    <row r="183" spans="75:75" x14ac:dyDescent="0.35">
      <c r="BW183" s="341"/>
    </row>
  </sheetData>
  <hyperlinks>
    <hyperlink ref="B1" display="Information relating to this table can be found in the 'Notes' tab" xr:uid="{59B9F3CB-C9FA-4B47-B69C-5501087F21D5}"/>
    <hyperlink ref="A1" location="Contents!A1" display="Contents page" xr:uid="{F3468226-9965-44FB-8913-A0F243C4431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51935-17F0-4F3B-8632-E273910F7AF0}">
  <dimension ref="A1:CM215"/>
  <sheetViews>
    <sheetView zoomScale="70" zoomScaleNormal="70" workbookViewId="0">
      <pane xSplit="2" topLeftCell="K1" activePane="topRight" state="frozen"/>
      <selection activeCell="B8" sqref="B8"/>
      <selection pane="topRight" sqref="A1:XFD1048576"/>
    </sheetView>
  </sheetViews>
  <sheetFormatPr defaultColWidth="8.54296875" defaultRowHeight="14.5" x14ac:dyDescent="0.35"/>
  <cols>
    <col min="1" max="1" width="20.453125" style="344" bestFit="1" customWidth="1"/>
    <col min="2" max="2" width="137.1796875" style="344" customWidth="1"/>
    <col min="3" max="3" width="11.1796875" style="344" bestFit="1" customWidth="1"/>
    <col min="4" max="77" width="9.54296875" style="344" bestFit="1" customWidth="1"/>
    <col min="78" max="79" width="10.453125" style="344" bestFit="1" customWidth="1"/>
    <col min="80" max="86" width="10.54296875" style="344" bestFit="1" customWidth="1"/>
    <col min="87" max="16384" width="8.54296875" style="344"/>
  </cols>
  <sheetData>
    <row r="1" spans="1:86" ht="16" thickBot="1" x14ac:dyDescent="0.4">
      <c r="A1" s="42" t="s">
        <v>47</v>
      </c>
      <c r="B1" s="43" t="s">
        <v>220</v>
      </c>
      <c r="C1" s="342"/>
      <c r="D1" s="343"/>
      <c r="E1" s="343"/>
      <c r="F1" s="343"/>
      <c r="G1" s="343"/>
      <c r="H1" s="343"/>
      <c r="I1" s="343"/>
      <c r="J1" s="343"/>
      <c r="K1" s="343"/>
      <c r="L1" s="343"/>
      <c r="M1" s="343"/>
      <c r="N1" s="343"/>
      <c r="O1" s="343"/>
      <c r="P1" s="343"/>
      <c r="Q1" s="343"/>
      <c r="R1" s="343"/>
      <c r="S1" s="343"/>
      <c r="T1" s="343"/>
      <c r="U1" s="343"/>
      <c r="V1" s="343"/>
      <c r="W1" s="343"/>
      <c r="X1" s="343"/>
      <c r="Y1" s="343"/>
      <c r="Z1" s="343"/>
      <c r="AA1" s="343"/>
      <c r="AB1" s="343"/>
      <c r="AC1" s="343"/>
      <c r="AD1" s="343"/>
      <c r="AE1" s="343"/>
      <c r="AF1" s="343"/>
      <c r="AG1" s="343"/>
      <c r="AH1" s="343"/>
      <c r="AI1" s="343"/>
      <c r="AJ1" s="343"/>
      <c r="AK1" s="343"/>
      <c r="AL1" s="343"/>
      <c r="AM1" s="343"/>
      <c r="AN1" s="343"/>
      <c r="AO1" s="343"/>
      <c r="AP1" s="343"/>
      <c r="AQ1" s="343"/>
      <c r="AR1" s="343"/>
      <c r="AS1" s="343"/>
      <c r="AT1" s="343"/>
      <c r="AU1" s="343"/>
      <c r="AV1" s="343"/>
      <c r="AW1" s="343"/>
      <c r="AX1" s="343"/>
      <c r="AY1" s="343"/>
      <c r="AZ1" s="343"/>
      <c r="BA1" s="343"/>
      <c r="BB1" s="343"/>
      <c r="BC1" s="343"/>
      <c r="BD1" s="343"/>
      <c r="BE1" s="343"/>
      <c r="BF1" s="343"/>
      <c r="BG1" s="343"/>
      <c r="BH1" s="343"/>
      <c r="BI1" s="343"/>
      <c r="BJ1" s="343"/>
      <c r="BK1" s="343"/>
      <c r="BL1" s="343"/>
      <c r="BM1" s="343"/>
      <c r="BN1" s="343"/>
      <c r="BO1" s="343"/>
      <c r="BP1" s="343"/>
      <c r="BQ1" s="343"/>
      <c r="BR1" s="343"/>
      <c r="BS1" s="343"/>
      <c r="BT1" s="343"/>
      <c r="BU1" s="343"/>
      <c r="BV1" s="343"/>
      <c r="BW1" s="343"/>
      <c r="BX1" s="343"/>
      <c r="BY1" s="343"/>
      <c r="BZ1" s="343"/>
      <c r="CA1" s="343"/>
      <c r="CB1" s="343"/>
      <c r="CC1" s="343"/>
      <c r="CD1" s="343"/>
      <c r="CE1" s="343"/>
      <c r="CF1" s="343"/>
    </row>
    <row r="2" spans="1:86" ht="15.5" x14ac:dyDescent="0.35">
      <c r="A2" s="345" t="s">
        <v>221</v>
      </c>
      <c r="B2" s="346" t="s">
        <v>633</v>
      </c>
      <c r="C2" s="347"/>
      <c r="D2" s="348" t="s">
        <v>294</v>
      </c>
      <c r="E2" s="348" t="s">
        <v>295</v>
      </c>
      <c r="F2" s="348" t="s">
        <v>296</v>
      </c>
      <c r="G2" s="348" t="s">
        <v>297</v>
      </c>
      <c r="H2" s="348" t="s">
        <v>298</v>
      </c>
      <c r="I2" s="348" t="s">
        <v>299</v>
      </c>
      <c r="J2" s="348" t="s">
        <v>300</v>
      </c>
      <c r="K2" s="348" t="s">
        <v>301</v>
      </c>
      <c r="L2" s="348" t="s">
        <v>302</v>
      </c>
      <c r="M2" s="348" t="s">
        <v>303</v>
      </c>
      <c r="N2" s="348" t="s">
        <v>304</v>
      </c>
      <c r="O2" s="348" t="s">
        <v>305</v>
      </c>
      <c r="P2" s="348" t="s">
        <v>306</v>
      </c>
      <c r="Q2" s="348" t="s">
        <v>307</v>
      </c>
      <c r="R2" s="348" t="s">
        <v>308</v>
      </c>
      <c r="S2" s="348" t="s">
        <v>309</v>
      </c>
      <c r="T2" s="348" t="s">
        <v>310</v>
      </c>
      <c r="U2" s="348" t="s">
        <v>311</v>
      </c>
      <c r="V2" s="348" t="s">
        <v>312</v>
      </c>
      <c r="W2" s="348" t="s">
        <v>313</v>
      </c>
      <c r="X2" s="348" t="s">
        <v>314</v>
      </c>
      <c r="Y2" s="348" t="s">
        <v>315</v>
      </c>
      <c r="Z2" s="348" t="s">
        <v>316</v>
      </c>
      <c r="AA2" s="348" t="s">
        <v>317</v>
      </c>
      <c r="AB2" s="348" t="s">
        <v>318</v>
      </c>
      <c r="AC2" s="348" t="s">
        <v>319</v>
      </c>
      <c r="AD2" s="348" t="s">
        <v>320</v>
      </c>
      <c r="AE2" s="348" t="s">
        <v>321</v>
      </c>
      <c r="AF2" s="348" t="s">
        <v>322</v>
      </c>
      <c r="AG2" s="348" t="s">
        <v>323</v>
      </c>
      <c r="AH2" s="348" t="s">
        <v>324</v>
      </c>
      <c r="AI2" s="348" t="s">
        <v>325</v>
      </c>
      <c r="AJ2" s="348" t="s">
        <v>326</v>
      </c>
      <c r="AK2" s="348" t="s">
        <v>327</v>
      </c>
      <c r="AL2" s="348" t="s">
        <v>328</v>
      </c>
      <c r="AM2" s="348" t="s">
        <v>329</v>
      </c>
      <c r="AN2" s="348" t="s">
        <v>330</v>
      </c>
      <c r="AO2" s="348" t="s">
        <v>331</v>
      </c>
      <c r="AP2" s="348" t="s">
        <v>332</v>
      </c>
      <c r="AQ2" s="348" t="s">
        <v>333</v>
      </c>
      <c r="AR2" s="348" t="s">
        <v>334</v>
      </c>
      <c r="AS2" s="348" t="s">
        <v>335</v>
      </c>
      <c r="AT2" s="348" t="s">
        <v>336</v>
      </c>
      <c r="AU2" s="348" t="s">
        <v>337</v>
      </c>
      <c r="AV2" s="348" t="s">
        <v>338</v>
      </c>
      <c r="AW2" s="348" t="s">
        <v>339</v>
      </c>
      <c r="AX2" s="348" t="s">
        <v>340</v>
      </c>
      <c r="AY2" s="348" t="s">
        <v>223</v>
      </c>
      <c r="AZ2" s="348" t="s">
        <v>224</v>
      </c>
      <c r="BA2" s="348" t="s">
        <v>225</v>
      </c>
      <c r="BB2" s="348" t="s">
        <v>226</v>
      </c>
      <c r="BC2" s="348" t="s">
        <v>227</v>
      </c>
      <c r="BD2" s="348" t="s">
        <v>228</v>
      </c>
      <c r="BE2" s="348" t="s">
        <v>229</v>
      </c>
      <c r="BF2" s="348" t="s">
        <v>230</v>
      </c>
      <c r="BG2" s="348" t="s">
        <v>231</v>
      </c>
      <c r="BH2" s="348" t="s">
        <v>232</v>
      </c>
      <c r="BI2" s="348" t="s">
        <v>233</v>
      </c>
      <c r="BJ2" s="348" t="s">
        <v>234</v>
      </c>
      <c r="BK2" s="348" t="s">
        <v>235</v>
      </c>
      <c r="BL2" s="348" t="s">
        <v>236</v>
      </c>
      <c r="BM2" s="348" t="s">
        <v>237</v>
      </c>
      <c r="BN2" s="348" t="s">
        <v>238</v>
      </c>
      <c r="BO2" s="348" t="s">
        <v>239</v>
      </c>
      <c r="BP2" s="348" t="s">
        <v>240</v>
      </c>
      <c r="BQ2" s="348" t="s">
        <v>241</v>
      </c>
      <c r="BR2" s="348" t="s">
        <v>242</v>
      </c>
      <c r="BS2" s="348" t="s">
        <v>243</v>
      </c>
      <c r="BT2" s="348" t="s">
        <v>244</v>
      </c>
      <c r="BU2" s="348" t="s">
        <v>245</v>
      </c>
      <c r="BV2" s="348" t="s">
        <v>246</v>
      </c>
      <c r="BW2" s="348" t="s">
        <v>247</v>
      </c>
      <c r="BX2" s="348" t="s">
        <v>248</v>
      </c>
      <c r="BY2" s="348" t="s">
        <v>249</v>
      </c>
      <c r="BZ2" s="348" t="s">
        <v>250</v>
      </c>
      <c r="CA2" s="348" t="s">
        <v>251</v>
      </c>
      <c r="CB2" s="348" t="s">
        <v>252</v>
      </c>
      <c r="CC2" s="348" t="s">
        <v>253</v>
      </c>
      <c r="CD2" s="348" t="s">
        <v>254</v>
      </c>
      <c r="CE2" s="348" t="s">
        <v>255</v>
      </c>
      <c r="CF2" s="348" t="s">
        <v>256</v>
      </c>
      <c r="CG2" s="349" t="s">
        <v>257</v>
      </c>
      <c r="CH2" s="350" t="s">
        <v>258</v>
      </c>
    </row>
    <row r="3" spans="1:86" ht="15.5" x14ac:dyDescent="0.35">
      <c r="A3" s="351">
        <v>2025</v>
      </c>
      <c r="B3" s="352" t="s">
        <v>371</v>
      </c>
      <c r="C3" s="353"/>
      <c r="D3" s="354" t="s">
        <v>260</v>
      </c>
      <c r="E3" s="354" t="s">
        <v>260</v>
      </c>
      <c r="F3" s="354" t="s">
        <v>260</v>
      </c>
      <c r="G3" s="354" t="s">
        <v>260</v>
      </c>
      <c r="H3" s="354" t="s">
        <v>260</v>
      </c>
      <c r="I3" s="354" t="s">
        <v>260</v>
      </c>
      <c r="J3" s="354" t="s">
        <v>260</v>
      </c>
      <c r="K3" s="354" t="s">
        <v>260</v>
      </c>
      <c r="L3" s="354" t="s">
        <v>260</v>
      </c>
      <c r="M3" s="354" t="s">
        <v>260</v>
      </c>
      <c r="N3" s="354" t="s">
        <v>260</v>
      </c>
      <c r="O3" s="354" t="s">
        <v>260</v>
      </c>
      <c r="P3" s="354" t="s">
        <v>260</v>
      </c>
      <c r="Q3" s="354" t="s">
        <v>260</v>
      </c>
      <c r="R3" s="354" t="s">
        <v>260</v>
      </c>
      <c r="S3" s="354" t="s">
        <v>260</v>
      </c>
      <c r="T3" s="354" t="s">
        <v>260</v>
      </c>
      <c r="U3" s="354" t="s">
        <v>260</v>
      </c>
      <c r="V3" s="354" t="s">
        <v>260</v>
      </c>
      <c r="W3" s="354" t="s">
        <v>260</v>
      </c>
      <c r="X3" s="354" t="s">
        <v>260</v>
      </c>
      <c r="Y3" s="354" t="s">
        <v>260</v>
      </c>
      <c r="Z3" s="354" t="s">
        <v>260</v>
      </c>
      <c r="AA3" s="354" t="s">
        <v>260</v>
      </c>
      <c r="AB3" s="354" t="s">
        <v>260</v>
      </c>
      <c r="AC3" s="354" t="s">
        <v>260</v>
      </c>
      <c r="AD3" s="354" t="s">
        <v>260</v>
      </c>
      <c r="AE3" s="354" t="s">
        <v>260</v>
      </c>
      <c r="AF3" s="354" t="s">
        <v>260</v>
      </c>
      <c r="AG3" s="354" t="s">
        <v>260</v>
      </c>
      <c r="AH3" s="354" t="s">
        <v>260</v>
      </c>
      <c r="AI3" s="354" t="s">
        <v>260</v>
      </c>
      <c r="AJ3" s="354" t="s">
        <v>260</v>
      </c>
      <c r="AK3" s="354" t="s">
        <v>260</v>
      </c>
      <c r="AL3" s="354" t="s">
        <v>260</v>
      </c>
      <c r="AM3" s="354" t="s">
        <v>260</v>
      </c>
      <c r="AN3" s="354" t="s">
        <v>260</v>
      </c>
      <c r="AO3" s="354" t="s">
        <v>260</v>
      </c>
      <c r="AP3" s="354" t="s">
        <v>260</v>
      </c>
      <c r="AQ3" s="354" t="s">
        <v>260</v>
      </c>
      <c r="AR3" s="354" t="s">
        <v>260</v>
      </c>
      <c r="AS3" s="354" t="s">
        <v>260</v>
      </c>
      <c r="AT3" s="354" t="s">
        <v>260</v>
      </c>
      <c r="AU3" s="354" t="s">
        <v>260</v>
      </c>
      <c r="AV3" s="354" t="s">
        <v>260</v>
      </c>
      <c r="AW3" s="354" t="s">
        <v>260</v>
      </c>
      <c r="AX3" s="354" t="s">
        <v>260</v>
      </c>
      <c r="AY3" s="354" t="s">
        <v>260</v>
      </c>
      <c r="AZ3" s="354" t="s">
        <v>260</v>
      </c>
      <c r="BA3" s="354" t="s">
        <v>260</v>
      </c>
      <c r="BB3" s="354" t="s">
        <v>260</v>
      </c>
      <c r="BC3" s="354" t="s">
        <v>260</v>
      </c>
      <c r="BD3" s="354" t="s">
        <v>260</v>
      </c>
      <c r="BE3" s="354" t="s">
        <v>260</v>
      </c>
      <c r="BF3" s="354" t="s">
        <v>260</v>
      </c>
      <c r="BG3" s="354" t="s">
        <v>260</v>
      </c>
      <c r="BH3" s="354" t="s">
        <v>260</v>
      </c>
      <c r="BI3" s="354" t="s">
        <v>260</v>
      </c>
      <c r="BJ3" s="354" t="s">
        <v>260</v>
      </c>
      <c r="BK3" s="354" t="s">
        <v>260</v>
      </c>
      <c r="BL3" s="354" t="s">
        <v>260</v>
      </c>
      <c r="BM3" s="354" t="s">
        <v>260</v>
      </c>
      <c r="BN3" s="354" t="s">
        <v>260</v>
      </c>
      <c r="BO3" s="354" t="s">
        <v>260</v>
      </c>
      <c r="BP3" s="354" t="s">
        <v>260</v>
      </c>
      <c r="BQ3" s="354" t="s">
        <v>260</v>
      </c>
      <c r="BR3" s="354" t="s">
        <v>260</v>
      </c>
      <c r="BS3" s="354" t="s">
        <v>260</v>
      </c>
      <c r="BT3" s="354" t="s">
        <v>260</v>
      </c>
      <c r="BU3" s="354" t="s">
        <v>260</v>
      </c>
      <c r="BV3" s="354" t="s">
        <v>260</v>
      </c>
      <c r="BW3" s="354" t="s">
        <v>260</v>
      </c>
      <c r="BX3" s="354" t="s">
        <v>260</v>
      </c>
      <c r="BY3" s="354" t="s">
        <v>260</v>
      </c>
      <c r="BZ3" s="354" t="s">
        <v>260</v>
      </c>
      <c r="CA3" s="354" t="s">
        <v>260</v>
      </c>
      <c r="CB3" s="354" t="s">
        <v>261</v>
      </c>
      <c r="CC3" s="354" t="s">
        <v>261</v>
      </c>
      <c r="CD3" s="354" t="s">
        <v>261</v>
      </c>
      <c r="CE3" s="354" t="s">
        <v>261</v>
      </c>
      <c r="CF3" s="354" t="s">
        <v>261</v>
      </c>
      <c r="CG3" s="354" t="s">
        <v>261</v>
      </c>
      <c r="CH3" s="355" t="s">
        <v>261</v>
      </c>
    </row>
    <row r="4" spans="1:86" ht="15.5" x14ac:dyDescent="0.35">
      <c r="A4" s="356"/>
      <c r="B4" s="265" t="s">
        <v>586</v>
      </c>
      <c r="C4" s="357"/>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f t="shared" ref="AH4:BL4" si="0">SUM(AH5+AH9+AH23)</f>
        <v>1950</v>
      </c>
      <c r="AI4" s="358">
        <f t="shared" si="0"/>
        <v>2161</v>
      </c>
      <c r="AJ4" s="358">
        <f t="shared" si="0"/>
        <v>2469</v>
      </c>
      <c r="AK4" s="358">
        <f t="shared" si="0"/>
        <v>2881</v>
      </c>
      <c r="AL4" s="358">
        <f t="shared" si="0"/>
        <v>3199</v>
      </c>
      <c r="AM4" s="358">
        <f t="shared" si="0"/>
        <v>3423</v>
      </c>
      <c r="AN4" s="358">
        <f t="shared" si="0"/>
        <v>3942</v>
      </c>
      <c r="AO4" s="358">
        <f t="shared" si="0"/>
        <v>4431</v>
      </c>
      <c r="AP4" s="358">
        <f t="shared" si="0"/>
        <v>4969.8379999999997</v>
      </c>
      <c r="AQ4" s="358">
        <f t="shared" si="0"/>
        <v>5537.1830000000009</v>
      </c>
      <c r="AR4" s="358">
        <f t="shared" si="0"/>
        <v>6318.3489999999993</v>
      </c>
      <c r="AS4" s="358">
        <f t="shared" si="0"/>
        <v>7216.3480000000009</v>
      </c>
      <c r="AT4" s="358">
        <f t="shared" si="0"/>
        <v>8423.3080000000009</v>
      </c>
      <c r="AU4" s="358">
        <f t="shared" si="0"/>
        <v>10522.237999999999</v>
      </c>
      <c r="AV4" s="358">
        <f t="shared" si="0"/>
        <v>12707.696</v>
      </c>
      <c r="AW4" s="358">
        <f t="shared" si="0"/>
        <v>15061.775</v>
      </c>
      <c r="AX4" s="358">
        <f t="shared" si="0"/>
        <v>16667.764000000003</v>
      </c>
      <c r="AY4" s="358">
        <f t="shared" si="0"/>
        <v>17944.302</v>
      </c>
      <c r="AZ4" s="358">
        <f t="shared" si="0"/>
        <v>18965.116999999998</v>
      </c>
      <c r="BA4" s="358">
        <f t="shared" si="0"/>
        <v>19564.755000000001</v>
      </c>
      <c r="BB4" s="358">
        <f t="shared" si="0"/>
        <v>20078.919999999998</v>
      </c>
      <c r="BC4" s="358">
        <f t="shared" si="0"/>
        <v>20330.076000000001</v>
      </c>
      <c r="BD4" s="358">
        <f t="shared" si="0"/>
        <v>21179.150999999998</v>
      </c>
      <c r="BE4" s="358">
        <f t="shared" si="0"/>
        <v>22262.22286298317</v>
      </c>
      <c r="BF4" s="358">
        <f t="shared" si="0"/>
        <v>22791.246626094631</v>
      </c>
      <c r="BG4" s="358">
        <f t="shared" si="0"/>
        <v>23704.301180228125</v>
      </c>
      <c r="BH4" s="358">
        <f t="shared" si="0"/>
        <v>24049.819067599383</v>
      </c>
      <c r="BI4" s="358">
        <f t="shared" si="0"/>
        <v>24624.775001425078</v>
      </c>
      <c r="BJ4" s="358">
        <f t="shared" si="0"/>
        <v>25348.773944050023</v>
      </c>
      <c r="BK4" s="358">
        <f t="shared" si="0"/>
        <v>26923.655376689214</v>
      </c>
      <c r="BL4" s="358">
        <f t="shared" si="0"/>
        <v>27889.221167382166</v>
      </c>
      <c r="BM4" s="358">
        <f>SUM(BM5+BM9+BM23)</f>
        <v>29832.057241355316</v>
      </c>
      <c r="BN4" s="358">
        <f>SUM(BN5+BN9+BN23)</f>
        <v>30415.423914012783</v>
      </c>
      <c r="BO4" s="358">
        <f t="shared" ref="BO4:CH4" si="1">SUM(BO5+BO9+BO23)</f>
        <v>31317.515600214712</v>
      </c>
      <c r="BP4" s="358">
        <f t="shared" si="1"/>
        <v>32337.551259764652</v>
      </c>
      <c r="BQ4" s="358">
        <f t="shared" si="1"/>
        <v>32758.008389440187</v>
      </c>
      <c r="BR4" s="358">
        <f t="shared" si="1"/>
        <v>35060.130288499451</v>
      </c>
      <c r="BS4" s="358">
        <f t="shared" si="1"/>
        <v>36779.428479874769</v>
      </c>
      <c r="BT4" s="358">
        <f t="shared" si="1"/>
        <v>37553.000329962138</v>
      </c>
      <c r="BU4" s="358">
        <f t="shared" si="1"/>
        <v>39470.407287269169</v>
      </c>
      <c r="BV4" s="358">
        <f t="shared" si="1"/>
        <v>40750.508392276584</v>
      </c>
      <c r="BW4" s="358">
        <f t="shared" si="1"/>
        <v>42802.126336694979</v>
      </c>
      <c r="BX4" s="358">
        <f t="shared" si="1"/>
        <v>44018.964764422257</v>
      </c>
      <c r="BY4" s="358">
        <f t="shared" si="1"/>
        <v>46906.919360350425</v>
      </c>
      <c r="BZ4" s="358">
        <f t="shared" si="1"/>
        <v>50702.071378767221</v>
      </c>
      <c r="CA4" s="358">
        <f t="shared" si="1"/>
        <v>60507.069938828405</v>
      </c>
      <c r="CB4" s="358">
        <f t="shared" si="1"/>
        <v>70935.701816677494</v>
      </c>
      <c r="CC4" s="358">
        <f t="shared" si="1"/>
        <v>76737.245307851757</v>
      </c>
      <c r="CD4" s="358">
        <f t="shared" si="1"/>
        <v>82973.113730551544</v>
      </c>
      <c r="CE4" s="358">
        <f t="shared" si="1"/>
        <v>87576.143608404251</v>
      </c>
      <c r="CF4" s="358">
        <f t="shared" si="1"/>
        <v>91508.800088397737</v>
      </c>
      <c r="CG4" s="359">
        <f t="shared" si="1"/>
        <v>96135.145012837063</v>
      </c>
      <c r="CH4" s="360">
        <f t="shared" si="1"/>
        <v>101211.97463273878</v>
      </c>
    </row>
    <row r="5" spans="1:86" s="365" customFormat="1" ht="15.5" x14ac:dyDescent="0.35">
      <c r="A5" s="356"/>
      <c r="B5" s="361" t="s">
        <v>634</v>
      </c>
      <c r="C5" s="357"/>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3">
        <f t="shared" ref="AH5:CE5" si="2">SUM(AH6)</f>
        <v>9.1014969282685811</v>
      </c>
      <c r="AI5" s="363">
        <f t="shared" si="2"/>
        <v>11.640236243555856</v>
      </c>
      <c r="AJ5" s="363">
        <f t="shared" si="2"/>
        <v>13.630234353478913</v>
      </c>
      <c r="AK5" s="363">
        <f t="shared" si="2"/>
        <v>15.590189419879557</v>
      </c>
      <c r="AL5" s="363">
        <f t="shared" si="2"/>
        <v>17.539349755901764</v>
      </c>
      <c r="AM5" s="363">
        <f t="shared" si="2"/>
        <v>18.772171160752329</v>
      </c>
      <c r="AN5" s="363">
        <f t="shared" si="2"/>
        <v>18.932891833284359</v>
      </c>
      <c r="AO5" s="363">
        <f t="shared" si="2"/>
        <v>19.456935976129234</v>
      </c>
      <c r="AP5" s="363">
        <f t="shared" si="2"/>
        <v>20.544119957107366</v>
      </c>
      <c r="AQ5" s="363">
        <f t="shared" si="2"/>
        <v>21.373524682261195</v>
      </c>
      <c r="AR5" s="363">
        <f t="shared" si="2"/>
        <v>22.393906028598739</v>
      </c>
      <c r="AS5" s="363">
        <f t="shared" si="2"/>
        <v>23.906947632296195</v>
      </c>
      <c r="AT5" s="363">
        <f t="shared" si="2"/>
        <v>26.429268414933048</v>
      </c>
      <c r="AU5" s="363">
        <f t="shared" si="2"/>
        <v>30.590785383135724</v>
      </c>
      <c r="AV5" s="363">
        <f t="shared" si="2"/>
        <v>233.44177379818109</v>
      </c>
      <c r="AW5" s="363">
        <f t="shared" si="2"/>
        <v>325.20902588180275</v>
      </c>
      <c r="AX5" s="363">
        <f t="shared" si="2"/>
        <v>365.13545224968743</v>
      </c>
      <c r="AY5" s="363">
        <f t="shared" si="2"/>
        <v>437.39160512525461</v>
      </c>
      <c r="AZ5" s="363">
        <f t="shared" si="2"/>
        <v>443.26224191823394</v>
      </c>
      <c r="BA5" s="363">
        <f t="shared" si="2"/>
        <v>488.61175918926864</v>
      </c>
      <c r="BB5" s="363">
        <f t="shared" si="2"/>
        <v>528.58293270578872</v>
      </c>
      <c r="BC5" s="363">
        <f t="shared" si="2"/>
        <v>566.36950568822147</v>
      </c>
      <c r="BD5" s="363">
        <f t="shared" si="2"/>
        <v>607.03198548293733</v>
      </c>
      <c r="BE5" s="363">
        <f t="shared" si="2"/>
        <v>673.62344552251193</v>
      </c>
      <c r="BF5" s="363">
        <f t="shared" si="2"/>
        <v>762.23</v>
      </c>
      <c r="BG5" s="363">
        <f t="shared" si="2"/>
        <v>793.54721823565706</v>
      </c>
      <c r="BH5" s="363">
        <f t="shared" si="2"/>
        <v>842.13</v>
      </c>
      <c r="BI5" s="363">
        <f t="shared" si="2"/>
        <v>923.7647969778385</v>
      </c>
      <c r="BJ5" s="363">
        <f t="shared" si="2"/>
        <v>972.69087379439623</v>
      </c>
      <c r="BK5" s="363">
        <f t="shared" si="2"/>
        <v>1039.8247158707195</v>
      </c>
      <c r="BL5" s="363">
        <f t="shared" si="2"/>
        <v>1105.9393085337213</v>
      </c>
      <c r="BM5" s="363">
        <f t="shared" si="2"/>
        <v>1192.1009182195146</v>
      </c>
      <c r="BN5" s="363">
        <f t="shared" si="2"/>
        <v>1220.2044423261623</v>
      </c>
      <c r="BO5" s="363">
        <f t="shared" si="2"/>
        <v>1314.7165739259212</v>
      </c>
      <c r="BP5" s="363">
        <f t="shared" si="2"/>
        <v>1390.6353122046253</v>
      </c>
      <c r="BQ5" s="363">
        <f t="shared" si="2"/>
        <v>1463.3914453663692</v>
      </c>
      <c r="BR5" s="363">
        <f t="shared" si="2"/>
        <v>1717.304349681425</v>
      </c>
      <c r="BS5" s="363">
        <f t="shared" si="2"/>
        <v>1834.7090892979174</v>
      </c>
      <c r="BT5" s="363">
        <f t="shared" si="2"/>
        <v>1896.9720008984343</v>
      </c>
      <c r="BU5" s="363">
        <f t="shared" si="2"/>
        <v>1965.0820231168198</v>
      </c>
      <c r="BV5" s="363">
        <f t="shared" si="2"/>
        <v>2114.1233711450695</v>
      </c>
      <c r="BW5" s="363">
        <f t="shared" si="2"/>
        <v>2299.5904607779121</v>
      </c>
      <c r="BX5" s="363">
        <f t="shared" si="2"/>
        <v>2245.8835014780443</v>
      </c>
      <c r="BY5" s="363">
        <f t="shared" si="2"/>
        <v>2446.6424104537009</v>
      </c>
      <c r="BZ5" s="363">
        <f t="shared" si="2"/>
        <v>2844.1948579833138</v>
      </c>
      <c r="CA5" s="363">
        <f t="shared" si="2"/>
        <v>3645.090537402672</v>
      </c>
      <c r="CB5" s="363">
        <f t="shared" si="2"/>
        <v>4562.9314615151061</v>
      </c>
      <c r="CC5" s="363">
        <f t="shared" si="2"/>
        <v>5166.4093020474074</v>
      </c>
      <c r="CD5" s="363">
        <f t="shared" si="2"/>
        <v>5824.6855172914075</v>
      </c>
      <c r="CE5" s="363">
        <f t="shared" si="2"/>
        <v>6423.7584003986576</v>
      </c>
      <c r="CF5" s="363">
        <f>SUM(CF6)</f>
        <v>6944.5778387766495</v>
      </c>
      <c r="CG5" s="363">
        <f>SUM(CG6)</f>
        <v>7451.5782426168644</v>
      </c>
      <c r="CH5" s="364">
        <f>SUM(CH6)</f>
        <v>7956.1257688417954</v>
      </c>
    </row>
    <row r="6" spans="1:86" ht="15.5" x14ac:dyDescent="0.35">
      <c r="A6" s="366"/>
      <c r="B6" s="367" t="s">
        <v>587</v>
      </c>
      <c r="C6" s="368"/>
      <c r="D6" s="363"/>
      <c r="E6" s="363"/>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f>SUM(AH7:AH8)</f>
        <v>9.1014969282685811</v>
      </c>
      <c r="AI6" s="363">
        <f t="shared" ref="AI6:CH6" si="3">SUM(AI7:AI8)</f>
        <v>11.640236243555856</v>
      </c>
      <c r="AJ6" s="363">
        <f t="shared" si="3"/>
        <v>13.630234353478913</v>
      </c>
      <c r="AK6" s="363">
        <f t="shared" si="3"/>
        <v>15.590189419879557</v>
      </c>
      <c r="AL6" s="363">
        <f t="shared" si="3"/>
        <v>17.539349755901764</v>
      </c>
      <c r="AM6" s="363">
        <f t="shared" si="3"/>
        <v>18.772171160752329</v>
      </c>
      <c r="AN6" s="363">
        <f t="shared" si="3"/>
        <v>18.932891833284359</v>
      </c>
      <c r="AO6" s="363">
        <f t="shared" si="3"/>
        <v>19.456935976129234</v>
      </c>
      <c r="AP6" s="363">
        <f t="shared" si="3"/>
        <v>20.544119957107366</v>
      </c>
      <c r="AQ6" s="363">
        <f t="shared" si="3"/>
        <v>21.373524682261195</v>
      </c>
      <c r="AR6" s="363">
        <f t="shared" si="3"/>
        <v>22.393906028598739</v>
      </c>
      <c r="AS6" s="363">
        <f t="shared" si="3"/>
        <v>23.906947632296195</v>
      </c>
      <c r="AT6" s="363">
        <f t="shared" si="3"/>
        <v>26.429268414933048</v>
      </c>
      <c r="AU6" s="363">
        <f t="shared" si="3"/>
        <v>30.590785383135724</v>
      </c>
      <c r="AV6" s="363">
        <f t="shared" si="3"/>
        <v>233.44177379818109</v>
      </c>
      <c r="AW6" s="363">
        <f t="shared" si="3"/>
        <v>325.20902588180275</v>
      </c>
      <c r="AX6" s="363">
        <f t="shared" si="3"/>
        <v>365.13545224968743</v>
      </c>
      <c r="AY6" s="363">
        <f t="shared" si="3"/>
        <v>437.39160512525461</v>
      </c>
      <c r="AZ6" s="363">
        <f t="shared" si="3"/>
        <v>443.26224191823394</v>
      </c>
      <c r="BA6" s="363">
        <f t="shared" si="3"/>
        <v>488.61175918926864</v>
      </c>
      <c r="BB6" s="363">
        <f t="shared" si="3"/>
        <v>528.58293270578872</v>
      </c>
      <c r="BC6" s="363">
        <f t="shared" si="3"/>
        <v>566.36950568822147</v>
      </c>
      <c r="BD6" s="363">
        <f t="shared" si="3"/>
        <v>607.03198548293733</v>
      </c>
      <c r="BE6" s="363">
        <f t="shared" si="3"/>
        <v>673.62344552251193</v>
      </c>
      <c r="BF6" s="363">
        <f t="shared" si="3"/>
        <v>762.23</v>
      </c>
      <c r="BG6" s="363">
        <f t="shared" si="3"/>
        <v>793.54721823565706</v>
      </c>
      <c r="BH6" s="363">
        <f t="shared" si="3"/>
        <v>842.13</v>
      </c>
      <c r="BI6" s="363">
        <f t="shared" si="3"/>
        <v>923.7647969778385</v>
      </c>
      <c r="BJ6" s="363">
        <f t="shared" si="3"/>
        <v>972.69087379439623</v>
      </c>
      <c r="BK6" s="363">
        <f t="shared" si="3"/>
        <v>1039.8247158707195</v>
      </c>
      <c r="BL6" s="363">
        <f t="shared" si="3"/>
        <v>1105.9393085337213</v>
      </c>
      <c r="BM6" s="363">
        <f t="shared" si="3"/>
        <v>1192.1009182195146</v>
      </c>
      <c r="BN6" s="363">
        <f t="shared" si="3"/>
        <v>1220.2044423261623</v>
      </c>
      <c r="BO6" s="363">
        <f t="shared" si="3"/>
        <v>1314.7165739259212</v>
      </c>
      <c r="BP6" s="363">
        <f t="shared" si="3"/>
        <v>1390.6353122046253</v>
      </c>
      <c r="BQ6" s="363">
        <f t="shared" si="3"/>
        <v>1463.3914453663692</v>
      </c>
      <c r="BR6" s="363">
        <f t="shared" si="3"/>
        <v>1717.304349681425</v>
      </c>
      <c r="BS6" s="363">
        <f t="shared" si="3"/>
        <v>1834.7090892979174</v>
      </c>
      <c r="BT6" s="363">
        <f t="shared" si="3"/>
        <v>1896.9720008984343</v>
      </c>
      <c r="BU6" s="363">
        <f t="shared" si="3"/>
        <v>1965.0820231168198</v>
      </c>
      <c r="BV6" s="363">
        <f t="shared" si="3"/>
        <v>2114.1233711450695</v>
      </c>
      <c r="BW6" s="363">
        <f t="shared" si="3"/>
        <v>2299.5904607779121</v>
      </c>
      <c r="BX6" s="363">
        <f t="shared" si="3"/>
        <v>2245.8835014780443</v>
      </c>
      <c r="BY6" s="363">
        <f t="shared" si="3"/>
        <v>2446.6424104537009</v>
      </c>
      <c r="BZ6" s="363">
        <f t="shared" si="3"/>
        <v>2844.1948579833138</v>
      </c>
      <c r="CA6" s="363">
        <f t="shared" si="3"/>
        <v>3645.090537402672</v>
      </c>
      <c r="CB6" s="363">
        <f t="shared" si="3"/>
        <v>4562.9314615151061</v>
      </c>
      <c r="CC6" s="363">
        <f t="shared" si="3"/>
        <v>5166.4093020474074</v>
      </c>
      <c r="CD6" s="363">
        <f t="shared" si="3"/>
        <v>5824.6855172914075</v>
      </c>
      <c r="CE6" s="363">
        <f t="shared" si="3"/>
        <v>6423.7584003986576</v>
      </c>
      <c r="CF6" s="363">
        <f t="shared" si="3"/>
        <v>6944.5778387766495</v>
      </c>
      <c r="CG6" s="363">
        <f t="shared" si="3"/>
        <v>7451.5782426168644</v>
      </c>
      <c r="CH6" s="364">
        <f t="shared" si="3"/>
        <v>7956.1257688417954</v>
      </c>
    </row>
    <row r="7" spans="1:86" ht="15.5" x14ac:dyDescent="0.35">
      <c r="A7" s="366"/>
      <c r="B7" s="369" t="s">
        <v>635</v>
      </c>
      <c r="C7" s="368"/>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v>0</v>
      </c>
      <c r="AI7" s="363">
        <v>0</v>
      </c>
      <c r="AJ7" s="363">
        <v>0</v>
      </c>
      <c r="AK7" s="363">
        <v>0</v>
      </c>
      <c r="AL7" s="363">
        <v>0</v>
      </c>
      <c r="AM7" s="363">
        <v>0</v>
      </c>
      <c r="AN7" s="363">
        <v>0</v>
      </c>
      <c r="AO7" s="363">
        <v>0</v>
      </c>
      <c r="AP7" s="363">
        <v>0</v>
      </c>
      <c r="AQ7" s="363">
        <v>0</v>
      </c>
      <c r="AR7" s="363">
        <v>0</v>
      </c>
      <c r="AS7" s="363">
        <v>0</v>
      </c>
      <c r="AT7" s="363">
        <v>0</v>
      </c>
      <c r="AU7" s="363">
        <v>0</v>
      </c>
      <c r="AV7" s="363">
        <v>231.47411666314397</v>
      </c>
      <c r="AW7" s="363">
        <v>325.20902588180275</v>
      </c>
      <c r="AX7" s="363">
        <v>365.13545224968743</v>
      </c>
      <c r="AY7" s="363">
        <v>437.39160512525461</v>
      </c>
      <c r="AZ7" s="363">
        <v>443.26224191823394</v>
      </c>
      <c r="BA7" s="363">
        <v>488.61175918926864</v>
      </c>
      <c r="BB7" s="363">
        <v>528.58293270578872</v>
      </c>
      <c r="BC7" s="363">
        <v>566.36950568822147</v>
      </c>
      <c r="BD7" s="363">
        <v>607.03198548293733</v>
      </c>
      <c r="BE7" s="363">
        <v>673.62344552251193</v>
      </c>
      <c r="BF7" s="363">
        <v>762.23</v>
      </c>
      <c r="BG7" s="363">
        <v>793.54721823565706</v>
      </c>
      <c r="BH7" s="363">
        <v>842.13</v>
      </c>
      <c r="BI7" s="363">
        <v>923.7647969778385</v>
      </c>
      <c r="BJ7" s="363">
        <v>972.69087379439623</v>
      </c>
      <c r="BK7" s="363">
        <v>1039.8247158707195</v>
      </c>
      <c r="BL7" s="363">
        <v>1105.9393085337213</v>
      </c>
      <c r="BM7" s="363">
        <v>1192.1009182195146</v>
      </c>
      <c r="BN7" s="363">
        <v>1220.2044423261623</v>
      </c>
      <c r="BO7" s="363">
        <v>1314.7165739259212</v>
      </c>
      <c r="BP7" s="363">
        <v>1390.6353122046253</v>
      </c>
      <c r="BQ7" s="363">
        <v>1463.3914453663692</v>
      </c>
      <c r="BR7" s="363">
        <v>1717.304349681425</v>
      </c>
      <c r="BS7" s="363">
        <v>1834.7090892979174</v>
      </c>
      <c r="BT7" s="363">
        <v>1896.9720008984343</v>
      </c>
      <c r="BU7" s="363">
        <v>1965.0820231168198</v>
      </c>
      <c r="BV7" s="363">
        <v>2114.1233711450695</v>
      </c>
      <c r="BW7" s="363">
        <v>2299.5904607779121</v>
      </c>
      <c r="BX7" s="363">
        <v>2245.8835014780443</v>
      </c>
      <c r="BY7" s="363">
        <v>2446.6424104537009</v>
      </c>
      <c r="BZ7" s="363">
        <v>2844.1948579833138</v>
      </c>
      <c r="CA7" s="363">
        <v>3645.090537402672</v>
      </c>
      <c r="CB7" s="363">
        <v>4562.9314615151061</v>
      </c>
      <c r="CC7" s="363">
        <v>5166.4093020474074</v>
      </c>
      <c r="CD7" s="363">
        <v>5824.6855172914075</v>
      </c>
      <c r="CE7" s="363">
        <v>6423.7584003986576</v>
      </c>
      <c r="CF7" s="363">
        <v>6944.5778387766495</v>
      </c>
      <c r="CG7" s="363">
        <v>7451.5782426168644</v>
      </c>
      <c r="CH7" s="364">
        <v>7956.1257688417954</v>
      </c>
    </row>
    <row r="8" spans="1:86" ht="15.5" x14ac:dyDescent="0.35">
      <c r="A8" s="366"/>
      <c r="B8" s="369" t="s">
        <v>412</v>
      </c>
      <c r="C8" s="368"/>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v>9.1014969282685811</v>
      </c>
      <c r="AI8" s="363">
        <v>11.640236243555856</v>
      </c>
      <c r="AJ8" s="363">
        <v>13.630234353478913</v>
      </c>
      <c r="AK8" s="363">
        <v>15.590189419879557</v>
      </c>
      <c r="AL8" s="363">
        <v>17.539349755901764</v>
      </c>
      <c r="AM8" s="363">
        <v>18.772171160752329</v>
      </c>
      <c r="AN8" s="363">
        <v>18.932891833284359</v>
      </c>
      <c r="AO8" s="363">
        <v>19.456935976129234</v>
      </c>
      <c r="AP8" s="363">
        <v>20.544119957107366</v>
      </c>
      <c r="AQ8" s="363">
        <v>21.373524682261195</v>
      </c>
      <c r="AR8" s="363">
        <v>22.393906028598739</v>
      </c>
      <c r="AS8" s="363">
        <v>23.906947632296195</v>
      </c>
      <c r="AT8" s="363">
        <v>26.429268414933048</v>
      </c>
      <c r="AU8" s="363">
        <v>30.590785383135724</v>
      </c>
      <c r="AV8" s="363">
        <v>1.9676571350371104</v>
      </c>
      <c r="AW8" s="363">
        <v>0</v>
      </c>
      <c r="AX8" s="363">
        <v>0</v>
      </c>
      <c r="AY8" s="363">
        <v>0</v>
      </c>
      <c r="AZ8" s="363">
        <v>0</v>
      </c>
      <c r="BA8" s="363">
        <v>0</v>
      </c>
      <c r="BB8" s="363">
        <v>0</v>
      </c>
      <c r="BC8" s="363">
        <v>0</v>
      </c>
      <c r="BD8" s="363">
        <v>0</v>
      </c>
      <c r="BE8" s="363">
        <v>0</v>
      </c>
      <c r="BF8" s="363">
        <v>0</v>
      </c>
      <c r="BG8" s="363">
        <v>0</v>
      </c>
      <c r="BH8" s="363">
        <v>0</v>
      </c>
      <c r="BI8" s="363">
        <v>0</v>
      </c>
      <c r="BJ8" s="363">
        <v>0</v>
      </c>
      <c r="BK8" s="363">
        <v>0</v>
      </c>
      <c r="BL8" s="363">
        <v>0</v>
      </c>
      <c r="BM8" s="363">
        <v>0</v>
      </c>
      <c r="BN8" s="363">
        <v>0</v>
      </c>
      <c r="BO8" s="363">
        <v>0</v>
      </c>
      <c r="BP8" s="363">
        <v>0</v>
      </c>
      <c r="BQ8" s="363">
        <v>0</v>
      </c>
      <c r="BR8" s="363">
        <v>0</v>
      </c>
      <c r="BS8" s="363">
        <v>0</v>
      </c>
      <c r="BT8" s="363">
        <v>0</v>
      </c>
      <c r="BU8" s="363">
        <v>0</v>
      </c>
      <c r="BV8" s="363">
        <v>0</v>
      </c>
      <c r="BW8" s="363">
        <v>0</v>
      </c>
      <c r="BX8" s="363">
        <v>0</v>
      </c>
      <c r="BY8" s="363">
        <v>0</v>
      </c>
      <c r="BZ8" s="363">
        <v>0</v>
      </c>
      <c r="CA8" s="363">
        <v>0</v>
      </c>
      <c r="CB8" s="363">
        <v>0</v>
      </c>
      <c r="CC8" s="363">
        <v>0</v>
      </c>
      <c r="CD8" s="363">
        <v>0</v>
      </c>
      <c r="CE8" s="363">
        <v>0</v>
      </c>
      <c r="CF8" s="363">
        <v>0</v>
      </c>
      <c r="CG8" s="363">
        <v>0</v>
      </c>
      <c r="CH8" s="364">
        <v>0</v>
      </c>
    </row>
    <row r="9" spans="1:86" ht="15.5" x14ac:dyDescent="0.35">
      <c r="A9" s="366"/>
      <c r="B9" s="361" t="s">
        <v>636</v>
      </c>
      <c r="C9" s="368"/>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f t="shared" ref="AH9:CH9" si="4">SUM(AH10+AH14)</f>
        <v>1697.8420183795577</v>
      </c>
      <c r="AI9" s="363">
        <f t="shared" si="4"/>
        <v>1856.9900164941139</v>
      </c>
      <c r="AJ9" s="363">
        <f t="shared" si="4"/>
        <v>2077.7799388548465</v>
      </c>
      <c r="AK9" s="363">
        <f t="shared" si="4"/>
        <v>2383.7740467526219</v>
      </c>
      <c r="AL9" s="363">
        <f t="shared" si="4"/>
        <v>2586.8109801196902</v>
      </c>
      <c r="AM9" s="363">
        <f t="shared" si="4"/>
        <v>2667.4542242121242</v>
      </c>
      <c r="AN9" s="363">
        <f t="shared" si="4"/>
        <v>3040.6944579428109</v>
      </c>
      <c r="AO9" s="363">
        <f t="shared" si="4"/>
        <v>3338.7700470301052</v>
      </c>
      <c r="AP9" s="363">
        <f t="shared" si="4"/>
        <v>3669.4051642356726</v>
      </c>
      <c r="AQ9" s="363">
        <f t="shared" si="4"/>
        <v>3999.5917814653462</v>
      </c>
      <c r="AR9" s="363">
        <f t="shared" si="4"/>
        <v>4541.8846024844233</v>
      </c>
      <c r="AS9" s="363">
        <f t="shared" si="4"/>
        <v>5119.3162171061249</v>
      </c>
      <c r="AT9" s="363">
        <f t="shared" si="4"/>
        <v>5892.0176835238863</v>
      </c>
      <c r="AU9" s="363">
        <f t="shared" si="4"/>
        <v>7368.6667860203279</v>
      </c>
      <c r="AV9" s="363">
        <f t="shared" si="4"/>
        <v>9240.6612355228863</v>
      </c>
      <c r="AW9" s="363">
        <f t="shared" si="4"/>
        <v>10953.790717231966</v>
      </c>
      <c r="AX9" s="363">
        <f t="shared" si="4"/>
        <v>12163.677998213689</v>
      </c>
      <c r="AY9" s="363">
        <f t="shared" si="4"/>
        <v>14149.853933502873</v>
      </c>
      <c r="AZ9" s="363">
        <f t="shared" si="4"/>
        <v>14811.718392050061</v>
      </c>
      <c r="BA9" s="363">
        <f t="shared" si="4"/>
        <v>15045.166830499556</v>
      </c>
      <c r="BB9" s="363">
        <f t="shared" si="4"/>
        <v>15196.941767056855</v>
      </c>
      <c r="BC9" s="363">
        <f t="shared" si="4"/>
        <v>15111.626149797892</v>
      </c>
      <c r="BD9" s="363">
        <f t="shared" si="4"/>
        <v>15606.976800400422</v>
      </c>
      <c r="BE9" s="363">
        <f t="shared" si="4"/>
        <v>16253.957960154279</v>
      </c>
      <c r="BF9" s="363">
        <f t="shared" si="4"/>
        <v>16431.191588594316</v>
      </c>
      <c r="BG9" s="363">
        <f t="shared" si="4"/>
        <v>16883.893951923728</v>
      </c>
      <c r="BH9" s="363">
        <f t="shared" si="4"/>
        <v>16801.03906759938</v>
      </c>
      <c r="BI9" s="363">
        <f t="shared" si="4"/>
        <v>16823.768173375145</v>
      </c>
      <c r="BJ9" s="363">
        <f t="shared" si="4"/>
        <v>17031.752065442357</v>
      </c>
      <c r="BK9" s="363">
        <f t="shared" si="4"/>
        <v>17879.512049140645</v>
      </c>
      <c r="BL9" s="363">
        <f t="shared" si="4"/>
        <v>18253.349406763678</v>
      </c>
      <c r="BM9" s="363">
        <f t="shared" si="4"/>
        <v>19361.265028288282</v>
      </c>
      <c r="BN9" s="363">
        <f t="shared" si="4"/>
        <v>19597.195623710209</v>
      </c>
      <c r="BO9" s="363">
        <f t="shared" si="4"/>
        <v>20142.807423229598</v>
      </c>
      <c r="BP9" s="363">
        <f t="shared" si="4"/>
        <v>20691.737630440137</v>
      </c>
      <c r="BQ9" s="363">
        <f t="shared" si="4"/>
        <v>21004.205071174591</v>
      </c>
      <c r="BR9" s="363">
        <f t="shared" si="4"/>
        <v>22644.370377540625</v>
      </c>
      <c r="BS9" s="363">
        <f t="shared" si="4"/>
        <v>24435.473591204307</v>
      </c>
      <c r="BT9" s="363">
        <f t="shared" si="4"/>
        <v>25145.877979642366</v>
      </c>
      <c r="BU9" s="363">
        <f t="shared" si="4"/>
        <v>27118.276106223064</v>
      </c>
      <c r="BV9" s="363">
        <f t="shared" si="4"/>
        <v>28221.74162745849</v>
      </c>
      <c r="BW9" s="363">
        <f t="shared" si="4"/>
        <v>29498.11675105806</v>
      </c>
      <c r="BX9" s="363">
        <f t="shared" si="4"/>
        <v>31796.383063030447</v>
      </c>
      <c r="BY9" s="363">
        <f t="shared" si="4"/>
        <v>34418.632311386566</v>
      </c>
      <c r="BZ9" s="363">
        <f t="shared" si="4"/>
        <v>37102.30600304054</v>
      </c>
      <c r="CA9" s="363">
        <f t="shared" si="4"/>
        <v>44282.294068599775</v>
      </c>
      <c r="CB9" s="363">
        <f t="shared" si="4"/>
        <v>52124.774823443237</v>
      </c>
      <c r="CC9" s="363">
        <f t="shared" si="4"/>
        <v>56112.712046545857</v>
      </c>
      <c r="CD9" s="363">
        <f t="shared" si="4"/>
        <v>60588.32380494778</v>
      </c>
      <c r="CE9" s="363">
        <f t="shared" si="4"/>
        <v>63949.211055745807</v>
      </c>
      <c r="CF9" s="363">
        <f t="shared" si="4"/>
        <v>66447.577836541837</v>
      </c>
      <c r="CG9" s="363">
        <f t="shared" si="4"/>
        <v>69251.111130716163</v>
      </c>
      <c r="CH9" s="370">
        <f t="shared" si="4"/>
        <v>72371.301322620391</v>
      </c>
    </row>
    <row r="10" spans="1:86" ht="15.5" x14ac:dyDescent="0.35">
      <c r="A10" s="366"/>
      <c r="B10" s="367" t="s">
        <v>587</v>
      </c>
      <c r="C10" s="368"/>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f t="shared" ref="AH10:BM10" si="5">SUM(AH11:AH13)</f>
        <v>37.898503071731419</v>
      </c>
      <c r="AI10" s="363">
        <f t="shared" si="5"/>
        <v>64.855703618254054</v>
      </c>
      <c r="AJ10" s="363">
        <f t="shared" si="5"/>
        <v>96.569209265311542</v>
      </c>
      <c r="AK10" s="363">
        <f t="shared" si="5"/>
        <v>127.84580671123882</v>
      </c>
      <c r="AL10" s="363">
        <f t="shared" si="5"/>
        <v>169.68592537968243</v>
      </c>
      <c r="AM10" s="363">
        <f t="shared" si="5"/>
        <v>214.43796792257592</v>
      </c>
      <c r="AN10" s="363">
        <f t="shared" si="5"/>
        <v>245.28870869995595</v>
      </c>
      <c r="AO10" s="363">
        <f t="shared" si="5"/>
        <v>282.49343254041281</v>
      </c>
      <c r="AP10" s="363">
        <f t="shared" si="5"/>
        <v>335.26923366467042</v>
      </c>
      <c r="AQ10" s="363">
        <f t="shared" si="5"/>
        <v>380.55923785764566</v>
      </c>
      <c r="AR10" s="363">
        <f t="shared" si="5"/>
        <v>421.4691414374301</v>
      </c>
      <c r="AS10" s="363">
        <f t="shared" si="5"/>
        <v>470.12556674757064</v>
      </c>
      <c r="AT10" s="363">
        <f t="shared" si="5"/>
        <v>529.02542592395196</v>
      </c>
      <c r="AU10" s="363">
        <f t="shared" si="5"/>
        <v>628.73314831467371</v>
      </c>
      <c r="AV10" s="363">
        <f t="shared" si="5"/>
        <v>1276.6617635274988</v>
      </c>
      <c r="AW10" s="363">
        <f t="shared" si="5"/>
        <v>1736.8250803346616</v>
      </c>
      <c r="AX10" s="363">
        <f t="shared" si="5"/>
        <v>1938.6567415590337</v>
      </c>
      <c r="AY10" s="363">
        <f t="shared" si="5"/>
        <v>2356.4150170875105</v>
      </c>
      <c r="AZ10" s="363">
        <f t="shared" si="5"/>
        <v>2842.0259956222508</v>
      </c>
      <c r="BA10" s="363">
        <f t="shared" si="5"/>
        <v>3091.4517961447359</v>
      </c>
      <c r="BB10" s="363">
        <f t="shared" si="5"/>
        <v>3258.3114352948169</v>
      </c>
      <c r="BC10" s="363">
        <f t="shared" si="5"/>
        <v>3408.5922572418208</v>
      </c>
      <c r="BD10" s="363">
        <f t="shared" si="5"/>
        <v>3589.6378004004227</v>
      </c>
      <c r="BE10" s="363">
        <f t="shared" si="5"/>
        <v>3861.7406212620726</v>
      </c>
      <c r="BF10" s="363">
        <f t="shared" si="5"/>
        <v>4105.2438886240434</v>
      </c>
      <c r="BG10" s="363">
        <f t="shared" si="5"/>
        <v>4388.6272675576192</v>
      </c>
      <c r="BH10" s="363">
        <f t="shared" si="5"/>
        <v>4628.2520000000004</v>
      </c>
      <c r="BI10" s="363">
        <f t="shared" si="5"/>
        <v>4869.6964021188787</v>
      </c>
      <c r="BJ10" s="363">
        <f t="shared" si="5"/>
        <v>5122.9964421995737</v>
      </c>
      <c r="BK10" s="363">
        <f t="shared" si="5"/>
        <v>5468.0760196496631</v>
      </c>
      <c r="BL10" s="363">
        <f t="shared" si="5"/>
        <v>5799.6705914329377</v>
      </c>
      <c r="BM10" s="363">
        <f t="shared" si="5"/>
        <v>6277.2924692415208</v>
      </c>
      <c r="BN10" s="363">
        <f t="shared" ref="BN10:CH10" si="6">SUM(BN11:BN13)</f>
        <v>6456.118999717567</v>
      </c>
      <c r="BO10" s="363">
        <f t="shared" si="6"/>
        <v>6899.7753096582774</v>
      </c>
      <c r="BP10" s="363">
        <f t="shared" si="6"/>
        <v>7419.4275888724915</v>
      </c>
      <c r="BQ10" s="363">
        <f t="shared" si="6"/>
        <v>7673.9960352080689</v>
      </c>
      <c r="BR10" s="363">
        <f t="shared" si="6"/>
        <v>8507.1745241803274</v>
      </c>
      <c r="BS10" s="363">
        <f t="shared" si="6"/>
        <v>9511.495361865509</v>
      </c>
      <c r="BT10" s="363">
        <f t="shared" si="6"/>
        <v>9869.9444999743155</v>
      </c>
      <c r="BU10" s="363">
        <f t="shared" si="6"/>
        <v>11299.224825035957</v>
      </c>
      <c r="BV10" s="363">
        <f t="shared" si="6"/>
        <v>11994.367946705614</v>
      </c>
      <c r="BW10" s="363">
        <f t="shared" si="6"/>
        <v>12429.185466323412</v>
      </c>
      <c r="BX10" s="363">
        <f t="shared" si="6"/>
        <v>12690.399268941666</v>
      </c>
      <c r="BY10" s="363">
        <f t="shared" si="6"/>
        <v>13773.119457222714</v>
      </c>
      <c r="BZ10" s="363">
        <f t="shared" si="6"/>
        <v>15721.562954828332</v>
      </c>
      <c r="CA10" s="363">
        <f t="shared" si="6"/>
        <v>19058.572371357724</v>
      </c>
      <c r="CB10" s="363">
        <f t="shared" si="6"/>
        <v>22608.098965658122</v>
      </c>
      <c r="CC10" s="363">
        <f t="shared" si="6"/>
        <v>24775.369696445774</v>
      </c>
      <c r="CD10" s="363">
        <f t="shared" si="6"/>
        <v>27607.660670714315</v>
      </c>
      <c r="CE10" s="363">
        <f t="shared" si="6"/>
        <v>30113.545532225729</v>
      </c>
      <c r="CF10" s="363">
        <f t="shared" si="6"/>
        <v>32140.351789061955</v>
      </c>
      <c r="CG10" s="363">
        <f t="shared" si="6"/>
        <v>34194.482860263852</v>
      </c>
      <c r="CH10" s="370">
        <f t="shared" si="6"/>
        <v>36519.771816611079</v>
      </c>
    </row>
    <row r="11" spans="1:86" s="365" customFormat="1" ht="15.5" x14ac:dyDescent="0.35">
      <c r="A11" s="356"/>
      <c r="B11" s="369" t="s">
        <v>635</v>
      </c>
      <c r="C11" s="357"/>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3">
        <v>0</v>
      </c>
      <c r="AI11" s="363">
        <v>0</v>
      </c>
      <c r="AJ11" s="363">
        <v>0</v>
      </c>
      <c r="AK11" s="363">
        <v>0</v>
      </c>
      <c r="AL11" s="363">
        <v>0</v>
      </c>
      <c r="AM11" s="363">
        <v>0</v>
      </c>
      <c r="AN11" s="363">
        <v>0</v>
      </c>
      <c r="AO11" s="363">
        <v>0</v>
      </c>
      <c r="AP11" s="363">
        <v>0</v>
      </c>
      <c r="AQ11" s="363">
        <v>0</v>
      </c>
      <c r="AR11" s="363">
        <v>0</v>
      </c>
      <c r="AS11" s="363">
        <v>0</v>
      </c>
      <c r="AT11" s="363">
        <v>0</v>
      </c>
      <c r="AU11" s="363">
        <v>0</v>
      </c>
      <c r="AV11" s="363">
        <v>1236.2204590686167</v>
      </c>
      <c r="AW11" s="363">
        <v>1736.8250803346616</v>
      </c>
      <c r="AX11" s="363">
        <v>1938.6567415590337</v>
      </c>
      <c r="AY11" s="363">
        <v>2356.4150170875105</v>
      </c>
      <c r="AZ11" s="363">
        <v>2842.0259956222508</v>
      </c>
      <c r="BA11" s="363">
        <v>3091.4517961447359</v>
      </c>
      <c r="BB11" s="363">
        <v>3258.3114352948169</v>
      </c>
      <c r="BC11" s="363">
        <v>3408.5922572418208</v>
      </c>
      <c r="BD11" s="363">
        <v>3589.6378004004227</v>
      </c>
      <c r="BE11" s="363">
        <v>3861.7406212620726</v>
      </c>
      <c r="BF11" s="363">
        <v>4105.2438886240434</v>
      </c>
      <c r="BG11" s="363">
        <v>4388.6272675576192</v>
      </c>
      <c r="BH11" s="363">
        <v>4628.2520000000004</v>
      </c>
      <c r="BI11" s="363">
        <v>4869.6964021188787</v>
      </c>
      <c r="BJ11" s="363">
        <v>5122.9964421995737</v>
      </c>
      <c r="BK11" s="363">
        <v>5468.0760196496631</v>
      </c>
      <c r="BL11" s="363">
        <v>5799.6705914329377</v>
      </c>
      <c r="BM11" s="363">
        <v>6277.2924692415208</v>
      </c>
      <c r="BN11" s="363">
        <v>6456.118999717567</v>
      </c>
      <c r="BO11" s="363">
        <v>6899.7753096582774</v>
      </c>
      <c r="BP11" s="363">
        <v>7419.4275888724915</v>
      </c>
      <c r="BQ11" s="363">
        <v>7528.3277963936862</v>
      </c>
      <c r="BR11" s="363">
        <v>7070.966334335757</v>
      </c>
      <c r="BS11" s="363">
        <v>6632.0880013466494</v>
      </c>
      <c r="BT11" s="363">
        <v>5138.3005447814785</v>
      </c>
      <c r="BU11" s="363">
        <v>3571.9593185363819</v>
      </c>
      <c r="BV11" s="363">
        <v>2486.5805035497042</v>
      </c>
      <c r="BW11" s="363">
        <v>1621.5160946707183</v>
      </c>
      <c r="BX11" s="363">
        <v>874.33412053569134</v>
      </c>
      <c r="BY11" s="363">
        <v>801.18649202329118</v>
      </c>
      <c r="BZ11" s="363">
        <v>767.88885855129126</v>
      </c>
      <c r="CA11" s="363">
        <v>784.70679178596833</v>
      </c>
      <c r="CB11" s="363">
        <v>804.19996864480026</v>
      </c>
      <c r="CC11" s="363">
        <v>811.43054250365651</v>
      </c>
      <c r="CD11" s="363">
        <v>763.77509618796512</v>
      </c>
      <c r="CE11" s="363">
        <v>711.97097324866024</v>
      </c>
      <c r="CF11" s="363">
        <v>541.90122029178713</v>
      </c>
      <c r="CG11" s="363">
        <v>166.37625255917851</v>
      </c>
      <c r="CH11" s="370">
        <v>62.193684688578124</v>
      </c>
    </row>
    <row r="12" spans="1:86" s="365" customFormat="1" ht="15.5" x14ac:dyDescent="0.35">
      <c r="A12" s="356"/>
      <c r="B12" s="369" t="s">
        <v>412</v>
      </c>
      <c r="C12" s="357"/>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3">
        <v>37.898503071731419</v>
      </c>
      <c r="AI12" s="363">
        <v>64.855703618254054</v>
      </c>
      <c r="AJ12" s="363">
        <v>96.569209265311542</v>
      </c>
      <c r="AK12" s="363">
        <v>127.84580671123882</v>
      </c>
      <c r="AL12" s="363">
        <v>169.68592537968243</v>
      </c>
      <c r="AM12" s="363">
        <v>214.43796792257592</v>
      </c>
      <c r="AN12" s="363">
        <v>245.28870869995595</v>
      </c>
      <c r="AO12" s="363">
        <v>282.49343254041281</v>
      </c>
      <c r="AP12" s="363">
        <v>335.26923366467042</v>
      </c>
      <c r="AQ12" s="363">
        <v>380.55923785764566</v>
      </c>
      <c r="AR12" s="363">
        <v>421.4691414374301</v>
      </c>
      <c r="AS12" s="363">
        <v>470.12556674757064</v>
      </c>
      <c r="AT12" s="363">
        <v>529.02542592395196</v>
      </c>
      <c r="AU12" s="363">
        <v>628.73314831467371</v>
      </c>
      <c r="AV12" s="363">
        <v>40.441304458882144</v>
      </c>
      <c r="AW12" s="363">
        <v>0</v>
      </c>
      <c r="AX12" s="363">
        <v>0</v>
      </c>
      <c r="AY12" s="363">
        <v>0</v>
      </c>
      <c r="AZ12" s="363">
        <v>0</v>
      </c>
      <c r="BA12" s="363">
        <v>0</v>
      </c>
      <c r="BB12" s="363">
        <v>0</v>
      </c>
      <c r="BC12" s="363">
        <v>0</v>
      </c>
      <c r="BD12" s="363">
        <v>0</v>
      </c>
      <c r="BE12" s="363">
        <v>0</v>
      </c>
      <c r="BF12" s="363">
        <v>0</v>
      </c>
      <c r="BG12" s="363">
        <v>0</v>
      </c>
      <c r="BH12" s="363">
        <v>0</v>
      </c>
      <c r="BI12" s="363">
        <v>0</v>
      </c>
      <c r="BJ12" s="363">
        <v>0</v>
      </c>
      <c r="BK12" s="363">
        <v>0</v>
      </c>
      <c r="BL12" s="363">
        <v>0</v>
      </c>
      <c r="BM12" s="363">
        <v>0</v>
      </c>
      <c r="BN12" s="363">
        <v>0</v>
      </c>
      <c r="BO12" s="363">
        <v>0</v>
      </c>
      <c r="BP12" s="363">
        <v>0</v>
      </c>
      <c r="BQ12" s="363">
        <v>0</v>
      </c>
      <c r="BR12" s="363">
        <v>0</v>
      </c>
      <c r="BS12" s="363">
        <v>0</v>
      </c>
      <c r="BT12" s="363">
        <v>0</v>
      </c>
      <c r="BU12" s="363">
        <v>0</v>
      </c>
      <c r="BV12" s="363">
        <v>0</v>
      </c>
      <c r="BW12" s="363">
        <v>0</v>
      </c>
      <c r="BX12" s="363">
        <v>0</v>
      </c>
      <c r="BY12" s="363">
        <v>0</v>
      </c>
      <c r="BZ12" s="363">
        <v>0</v>
      </c>
      <c r="CA12" s="363">
        <v>0</v>
      </c>
      <c r="CB12" s="363">
        <v>0</v>
      </c>
      <c r="CC12" s="363">
        <v>0</v>
      </c>
      <c r="CD12" s="363">
        <v>0</v>
      </c>
      <c r="CE12" s="363">
        <v>0</v>
      </c>
      <c r="CF12" s="363">
        <v>0</v>
      </c>
      <c r="CG12" s="363">
        <v>0</v>
      </c>
      <c r="CH12" s="370">
        <v>0</v>
      </c>
    </row>
    <row r="13" spans="1:86" s="365" customFormat="1" ht="15.5" x14ac:dyDescent="0.35">
      <c r="A13" s="356"/>
      <c r="B13" s="369" t="s">
        <v>419</v>
      </c>
      <c r="C13" s="357"/>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3">
        <v>0</v>
      </c>
      <c r="AI13" s="363">
        <v>0</v>
      </c>
      <c r="AJ13" s="363">
        <v>0</v>
      </c>
      <c r="AK13" s="363">
        <v>0</v>
      </c>
      <c r="AL13" s="363">
        <v>0</v>
      </c>
      <c r="AM13" s="363">
        <v>0</v>
      </c>
      <c r="AN13" s="363">
        <v>0</v>
      </c>
      <c r="AO13" s="363">
        <v>0</v>
      </c>
      <c r="AP13" s="363">
        <v>0</v>
      </c>
      <c r="AQ13" s="363">
        <v>0</v>
      </c>
      <c r="AR13" s="363">
        <v>0</v>
      </c>
      <c r="AS13" s="363">
        <v>0</v>
      </c>
      <c r="AT13" s="363">
        <v>0</v>
      </c>
      <c r="AU13" s="363">
        <v>0</v>
      </c>
      <c r="AV13" s="363">
        <v>0</v>
      </c>
      <c r="AW13" s="363">
        <v>0</v>
      </c>
      <c r="AX13" s="363">
        <v>0</v>
      </c>
      <c r="AY13" s="363">
        <v>0</v>
      </c>
      <c r="AZ13" s="363">
        <v>0</v>
      </c>
      <c r="BA13" s="363">
        <v>0</v>
      </c>
      <c r="BB13" s="363">
        <v>0</v>
      </c>
      <c r="BC13" s="363">
        <v>0</v>
      </c>
      <c r="BD13" s="363">
        <v>0</v>
      </c>
      <c r="BE13" s="363">
        <v>0</v>
      </c>
      <c r="BF13" s="363">
        <v>0</v>
      </c>
      <c r="BG13" s="363">
        <v>0</v>
      </c>
      <c r="BH13" s="363">
        <v>0</v>
      </c>
      <c r="BI13" s="363">
        <v>0</v>
      </c>
      <c r="BJ13" s="363">
        <v>0</v>
      </c>
      <c r="BK13" s="363">
        <v>0</v>
      </c>
      <c r="BL13" s="363">
        <v>0</v>
      </c>
      <c r="BM13" s="363">
        <v>0</v>
      </c>
      <c r="BN13" s="363">
        <v>0</v>
      </c>
      <c r="BO13" s="363">
        <v>0</v>
      </c>
      <c r="BP13" s="363">
        <v>0</v>
      </c>
      <c r="BQ13" s="363">
        <v>145.66823881438239</v>
      </c>
      <c r="BR13" s="363">
        <v>1436.2081898445697</v>
      </c>
      <c r="BS13" s="363">
        <v>2879.4073605188605</v>
      </c>
      <c r="BT13" s="363">
        <v>4731.643955192837</v>
      </c>
      <c r="BU13" s="363">
        <v>7727.2655064995752</v>
      </c>
      <c r="BV13" s="363">
        <v>9507.7874431559103</v>
      </c>
      <c r="BW13" s="363">
        <v>10807.669371652693</v>
      </c>
      <c r="BX13" s="363">
        <v>11816.065148405974</v>
      </c>
      <c r="BY13" s="363">
        <v>12971.932965199423</v>
      </c>
      <c r="BZ13" s="363">
        <v>14953.674096277042</v>
      </c>
      <c r="CA13" s="363">
        <v>18273.865579571757</v>
      </c>
      <c r="CB13" s="363">
        <v>21803.898997013323</v>
      </c>
      <c r="CC13" s="363">
        <v>23963.939153942116</v>
      </c>
      <c r="CD13" s="363">
        <v>26843.88557452635</v>
      </c>
      <c r="CE13" s="363">
        <v>29401.57455897707</v>
      </c>
      <c r="CF13" s="363">
        <v>31598.450568770168</v>
      </c>
      <c r="CG13" s="363">
        <v>34028.106607704671</v>
      </c>
      <c r="CH13" s="370">
        <v>36457.578131922499</v>
      </c>
    </row>
    <row r="14" spans="1:86" ht="15.5" x14ac:dyDescent="0.35">
      <c r="A14" s="366"/>
      <c r="B14" s="367" t="s">
        <v>589</v>
      </c>
      <c r="C14" s="368"/>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f>SUM(AH15:AH22)</f>
        <v>1659.9435153078261</v>
      </c>
      <c r="AI14" s="363">
        <f t="shared" ref="AI14:CH14" si="7">SUM(AI15:AI22)</f>
        <v>1792.1343128758599</v>
      </c>
      <c r="AJ14" s="363">
        <f t="shared" si="7"/>
        <v>1981.2107295895348</v>
      </c>
      <c r="AK14" s="363">
        <f t="shared" si="7"/>
        <v>2255.9282400413831</v>
      </c>
      <c r="AL14" s="363">
        <f t="shared" si="7"/>
        <v>2417.1250547400077</v>
      </c>
      <c r="AM14" s="363">
        <f t="shared" si="7"/>
        <v>2453.0162562895484</v>
      </c>
      <c r="AN14" s="363">
        <f t="shared" si="7"/>
        <v>2795.4057492428551</v>
      </c>
      <c r="AO14" s="363">
        <f t="shared" si="7"/>
        <v>3056.2766144896923</v>
      </c>
      <c r="AP14" s="363">
        <f t="shared" si="7"/>
        <v>3334.1359305710021</v>
      </c>
      <c r="AQ14" s="363">
        <f t="shared" si="7"/>
        <v>3619.0325436077005</v>
      </c>
      <c r="AR14" s="363">
        <f t="shared" si="7"/>
        <v>4120.4154610469932</v>
      </c>
      <c r="AS14" s="363">
        <f t="shared" si="7"/>
        <v>4649.1906503585542</v>
      </c>
      <c r="AT14" s="363">
        <f t="shared" si="7"/>
        <v>5362.9922575999344</v>
      </c>
      <c r="AU14" s="363">
        <f t="shared" si="7"/>
        <v>6739.9336377056543</v>
      </c>
      <c r="AV14" s="363">
        <f t="shared" si="7"/>
        <v>7963.9994719953866</v>
      </c>
      <c r="AW14" s="363">
        <f t="shared" si="7"/>
        <v>9216.9656368973046</v>
      </c>
      <c r="AX14" s="363">
        <f t="shared" si="7"/>
        <v>10225.021256654654</v>
      </c>
      <c r="AY14" s="363">
        <f t="shared" si="7"/>
        <v>11793.438916415362</v>
      </c>
      <c r="AZ14" s="363">
        <f t="shared" si="7"/>
        <v>11969.69239642781</v>
      </c>
      <c r="BA14" s="363">
        <f t="shared" si="7"/>
        <v>11953.71503435482</v>
      </c>
      <c r="BB14" s="363">
        <f t="shared" si="7"/>
        <v>11938.630331762037</v>
      </c>
      <c r="BC14" s="363">
        <f t="shared" si="7"/>
        <v>11703.033892556072</v>
      </c>
      <c r="BD14" s="363">
        <f t="shared" si="7"/>
        <v>12017.339</v>
      </c>
      <c r="BE14" s="363">
        <f t="shared" si="7"/>
        <v>12392.217338892207</v>
      </c>
      <c r="BF14" s="363">
        <f t="shared" si="7"/>
        <v>12325.947699970273</v>
      </c>
      <c r="BG14" s="363">
        <f t="shared" si="7"/>
        <v>12495.266684366108</v>
      </c>
      <c r="BH14" s="363">
        <f t="shared" si="7"/>
        <v>12172.78706759938</v>
      </c>
      <c r="BI14" s="363">
        <f t="shared" si="7"/>
        <v>11954.071771256265</v>
      </c>
      <c r="BJ14" s="363">
        <f t="shared" si="7"/>
        <v>11908.755623242783</v>
      </c>
      <c r="BK14" s="363">
        <f t="shared" si="7"/>
        <v>12411.436029490982</v>
      </c>
      <c r="BL14" s="363">
        <f t="shared" si="7"/>
        <v>12453.678815330739</v>
      </c>
      <c r="BM14" s="363">
        <f t="shared" si="7"/>
        <v>13083.972559046762</v>
      </c>
      <c r="BN14" s="363">
        <f t="shared" si="7"/>
        <v>13141.076623992643</v>
      </c>
      <c r="BO14" s="363">
        <f t="shared" si="7"/>
        <v>13243.03211357132</v>
      </c>
      <c r="BP14" s="363">
        <f t="shared" si="7"/>
        <v>13272.310041567645</v>
      </c>
      <c r="BQ14" s="363">
        <f t="shared" si="7"/>
        <v>13330.209035966524</v>
      </c>
      <c r="BR14" s="363">
        <f t="shared" si="7"/>
        <v>14137.195853360297</v>
      </c>
      <c r="BS14" s="363">
        <f t="shared" si="7"/>
        <v>14923.978229338798</v>
      </c>
      <c r="BT14" s="363">
        <f t="shared" si="7"/>
        <v>15275.93347966805</v>
      </c>
      <c r="BU14" s="363">
        <f t="shared" si="7"/>
        <v>15819.051281187107</v>
      </c>
      <c r="BV14" s="363">
        <f t="shared" si="7"/>
        <v>16227.373680752875</v>
      </c>
      <c r="BW14" s="363">
        <f t="shared" si="7"/>
        <v>17068.931284734648</v>
      </c>
      <c r="BX14" s="363">
        <f t="shared" si="7"/>
        <v>19105.983794088781</v>
      </c>
      <c r="BY14" s="363">
        <f t="shared" si="7"/>
        <v>20645.512854163855</v>
      </c>
      <c r="BZ14" s="363">
        <f t="shared" si="7"/>
        <v>21380.743048212207</v>
      </c>
      <c r="CA14" s="363">
        <f t="shared" si="7"/>
        <v>25223.72169724205</v>
      </c>
      <c r="CB14" s="363">
        <f t="shared" si="7"/>
        <v>29516.675857785111</v>
      </c>
      <c r="CC14" s="363">
        <f t="shared" si="7"/>
        <v>31337.342350100087</v>
      </c>
      <c r="CD14" s="363">
        <f t="shared" si="7"/>
        <v>32980.663134233466</v>
      </c>
      <c r="CE14" s="363">
        <f t="shared" si="7"/>
        <v>33835.665523520081</v>
      </c>
      <c r="CF14" s="363">
        <f t="shared" si="7"/>
        <v>34307.22604747989</v>
      </c>
      <c r="CG14" s="363">
        <f t="shared" si="7"/>
        <v>35056.628270452318</v>
      </c>
      <c r="CH14" s="370">
        <f t="shared" si="7"/>
        <v>35851.529506009312</v>
      </c>
    </row>
    <row r="15" spans="1:86" ht="15.5" x14ac:dyDescent="0.35">
      <c r="A15" s="366"/>
      <c r="B15" s="369" t="s">
        <v>637</v>
      </c>
      <c r="C15" s="368"/>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v>0</v>
      </c>
      <c r="AI15" s="363">
        <v>0</v>
      </c>
      <c r="AJ15" s="363">
        <v>0</v>
      </c>
      <c r="AK15" s="363">
        <v>0</v>
      </c>
      <c r="AL15" s="363">
        <v>0</v>
      </c>
      <c r="AM15" s="363">
        <v>0</v>
      </c>
      <c r="AN15" s="363">
        <v>0</v>
      </c>
      <c r="AO15" s="363">
        <v>0</v>
      </c>
      <c r="AP15" s="363">
        <v>0</v>
      </c>
      <c r="AQ15" s="363">
        <v>0</v>
      </c>
      <c r="AR15" s="363">
        <v>0</v>
      </c>
      <c r="AS15" s="363">
        <v>0</v>
      </c>
      <c r="AT15" s="363">
        <v>0</v>
      </c>
      <c r="AU15" s="363">
        <v>0</v>
      </c>
      <c r="AV15" s="363">
        <v>0</v>
      </c>
      <c r="AW15" s="363">
        <v>0</v>
      </c>
      <c r="AX15" s="363">
        <v>0</v>
      </c>
      <c r="AY15" s="363">
        <v>0</v>
      </c>
      <c r="AZ15" s="363">
        <v>0</v>
      </c>
      <c r="BA15" s="363">
        <v>0</v>
      </c>
      <c r="BB15" s="363">
        <v>0</v>
      </c>
      <c r="BC15" s="363">
        <v>0</v>
      </c>
      <c r="BD15" s="363">
        <v>0</v>
      </c>
      <c r="BE15" s="363">
        <v>0</v>
      </c>
      <c r="BF15" s="363">
        <v>0</v>
      </c>
      <c r="BG15" s="363">
        <v>0</v>
      </c>
      <c r="BH15" s="363">
        <v>0</v>
      </c>
      <c r="BI15" s="363">
        <v>0</v>
      </c>
      <c r="BJ15" s="363">
        <v>0</v>
      </c>
      <c r="BK15" s="363">
        <v>0</v>
      </c>
      <c r="BL15" s="363">
        <v>127.18792895000001</v>
      </c>
      <c r="BM15" s="363">
        <v>1267.3993002300003</v>
      </c>
      <c r="BN15" s="363">
        <v>2231.7483618999995</v>
      </c>
      <c r="BO15" s="363">
        <v>3554.1022156099993</v>
      </c>
      <c r="BP15" s="363">
        <v>6779.6544881600003</v>
      </c>
      <c r="BQ15" s="363">
        <v>10436.707839979998</v>
      </c>
      <c r="BR15" s="363">
        <v>12827.382151169997</v>
      </c>
      <c r="BS15" s="363">
        <v>14271.548569180002</v>
      </c>
      <c r="BT15" s="363">
        <v>14830.444816650004</v>
      </c>
      <c r="BU15" s="363">
        <v>15352.892355200001</v>
      </c>
      <c r="BV15" s="363">
        <v>15097.869323739997</v>
      </c>
      <c r="BW15" s="363">
        <v>13850.988828139998</v>
      </c>
      <c r="BX15" s="363">
        <v>13384.170061050001</v>
      </c>
      <c r="BY15" s="363">
        <v>12688.526055580001</v>
      </c>
      <c r="BZ15" s="363">
        <v>12088.05388639</v>
      </c>
      <c r="CA15" s="363">
        <v>12357.095583569999</v>
      </c>
      <c r="CB15" s="363">
        <v>12337.380917299999</v>
      </c>
      <c r="CC15" s="363">
        <v>7085.7155813609952</v>
      </c>
      <c r="CD15" s="363">
        <v>5115.6174590436158</v>
      </c>
      <c r="CE15" s="363">
        <v>5171.7425159475742</v>
      </c>
      <c r="CF15" s="363">
        <v>5083.5711082346061</v>
      </c>
      <c r="CG15" s="363">
        <v>5043.9547768843686</v>
      </c>
      <c r="CH15" s="370">
        <v>5102.1077361619828</v>
      </c>
    </row>
    <row r="16" spans="1:86" ht="15.5" x14ac:dyDescent="0.35">
      <c r="A16" s="366"/>
      <c r="B16" s="369" t="s">
        <v>638</v>
      </c>
      <c r="C16" s="368"/>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v>0</v>
      </c>
      <c r="AI16" s="363">
        <v>0</v>
      </c>
      <c r="AJ16" s="363">
        <v>0</v>
      </c>
      <c r="AK16" s="363">
        <v>0</v>
      </c>
      <c r="AL16" s="363">
        <v>0</v>
      </c>
      <c r="AM16" s="363">
        <v>0</v>
      </c>
      <c r="AN16" s="363">
        <v>0</v>
      </c>
      <c r="AO16" s="363">
        <v>0</v>
      </c>
      <c r="AP16" s="363">
        <v>0</v>
      </c>
      <c r="AQ16" s="363">
        <v>0</v>
      </c>
      <c r="AR16" s="363">
        <v>0</v>
      </c>
      <c r="AS16" s="363">
        <v>0</v>
      </c>
      <c r="AT16" s="363">
        <v>0</v>
      </c>
      <c r="AU16" s="363">
        <v>0</v>
      </c>
      <c r="AV16" s="363">
        <v>0</v>
      </c>
      <c r="AW16" s="363">
        <v>0</v>
      </c>
      <c r="AX16" s="363">
        <v>0</v>
      </c>
      <c r="AY16" s="363">
        <v>7622.94</v>
      </c>
      <c r="AZ16" s="363">
        <v>7661.6239999999998</v>
      </c>
      <c r="BA16" s="363">
        <v>7412.2720000000008</v>
      </c>
      <c r="BB16" s="363">
        <v>7250.59</v>
      </c>
      <c r="BC16" s="363">
        <v>6790.04</v>
      </c>
      <c r="BD16" s="363">
        <v>6766.183</v>
      </c>
      <c r="BE16" s="363">
        <v>6749.0433528570848</v>
      </c>
      <c r="BF16" s="363">
        <v>6757.9545089520052</v>
      </c>
      <c r="BG16" s="363">
        <v>6724.1235550023994</v>
      </c>
      <c r="BH16" s="363">
        <v>6662.027000000001</v>
      </c>
      <c r="BI16" s="363">
        <v>6649.9306075200002</v>
      </c>
      <c r="BJ16" s="363">
        <v>6566.1693209299992</v>
      </c>
      <c r="BK16" s="363">
        <v>6657.0001817393668</v>
      </c>
      <c r="BL16" s="363">
        <v>6515.8436022599981</v>
      </c>
      <c r="BM16" s="363">
        <v>6108.3423565899993</v>
      </c>
      <c r="BN16" s="363">
        <v>5556.0370140352561</v>
      </c>
      <c r="BO16" s="363">
        <v>4935.2797263499997</v>
      </c>
      <c r="BP16" s="363">
        <v>3275.8454461099996</v>
      </c>
      <c r="BQ16" s="363">
        <v>1186.7982191800004</v>
      </c>
      <c r="BR16" s="363">
        <v>244.52811802000028</v>
      </c>
      <c r="BS16" s="363">
        <v>61.927221750000008</v>
      </c>
      <c r="BT16" s="363">
        <v>14.895368320000006</v>
      </c>
      <c r="BU16" s="363">
        <v>8.9284635499999982</v>
      </c>
      <c r="BV16" s="363">
        <v>0</v>
      </c>
      <c r="BW16" s="363">
        <v>4.8241001800000003</v>
      </c>
      <c r="BX16" s="363">
        <v>4.6269737999999991</v>
      </c>
      <c r="BY16" s="363">
        <v>0</v>
      </c>
      <c r="BZ16" s="363">
        <v>11.75940172</v>
      </c>
      <c r="CA16" s="363">
        <v>-0.90839022999999974</v>
      </c>
      <c r="CB16" s="363">
        <v>0.89388662999999979</v>
      </c>
      <c r="CC16" s="363">
        <v>1.5606463180632462</v>
      </c>
      <c r="CD16" s="363">
        <v>0.86886212140230323</v>
      </c>
      <c r="CE16" s="363">
        <v>0.906483646806437</v>
      </c>
      <c r="CF16" s="363">
        <v>0.92843779502457324</v>
      </c>
      <c r="CG16" s="363">
        <v>0.47096909659226383</v>
      </c>
      <c r="CH16" s="370">
        <v>1.4671848599929844</v>
      </c>
    </row>
    <row r="17" spans="1:86" ht="15.5" x14ac:dyDescent="0.35">
      <c r="A17" s="366"/>
      <c r="B17" s="371" t="s">
        <v>590</v>
      </c>
      <c r="C17" s="368"/>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f>'Incapacity benefits'!AH46</f>
        <v>130</v>
      </c>
      <c r="AI17" s="363">
        <f>'Incapacity benefits'!AI46</f>
        <v>146</v>
      </c>
      <c r="AJ17" s="363">
        <f>'Incapacity benefits'!AJ46</f>
        <v>172</v>
      </c>
      <c r="AK17" s="363">
        <f>'Incapacity benefits'!AK46</f>
        <v>198</v>
      </c>
      <c r="AL17" s="363">
        <f>'Incapacity benefits'!AL46</f>
        <v>259</v>
      </c>
      <c r="AM17" s="363">
        <f>'Incapacity benefits'!AM46</f>
        <v>305</v>
      </c>
      <c r="AN17" s="363">
        <f>'Incapacity benefits'!AN46</f>
        <v>353</v>
      </c>
      <c r="AO17" s="363">
        <f>'Incapacity benefits'!AO46</f>
        <v>432</v>
      </c>
      <c r="AP17" s="363">
        <f>'Incapacity benefits'!AP46</f>
        <v>539</v>
      </c>
      <c r="AQ17" s="363">
        <f>'Incapacity benefits'!AQ46</f>
        <v>587</v>
      </c>
      <c r="AR17" s="363">
        <f>'Incapacity benefits'!AR46</f>
        <v>772</v>
      </c>
      <c r="AS17" s="363">
        <f>'Incapacity benefits'!AS46</f>
        <v>902</v>
      </c>
      <c r="AT17" s="363">
        <f>'Incapacity benefits'!AT46</f>
        <v>1081.992</v>
      </c>
      <c r="AU17" s="363">
        <f>'Incapacity benefits'!AU46</f>
        <v>1399</v>
      </c>
      <c r="AV17" s="363">
        <f>'Incapacity benefits'!AV46</f>
        <v>1899</v>
      </c>
      <c r="AW17" s="363">
        <f>'Incapacity benefits'!AW46</f>
        <v>2358</v>
      </c>
      <c r="AX17" s="363">
        <f>'Incapacity benefits'!AX46</f>
        <v>2758</v>
      </c>
      <c r="AY17" s="363">
        <f>'Incapacity benefits'!AY46</f>
        <v>3222</v>
      </c>
      <c r="AZ17" s="363">
        <f>'Incapacity benefits'!AZ46</f>
        <v>3507</v>
      </c>
      <c r="BA17" s="363">
        <f>'Incapacity benefits'!BA46</f>
        <v>3679</v>
      </c>
      <c r="BB17" s="363">
        <f>'Incapacity benefits'!BB46</f>
        <v>3848</v>
      </c>
      <c r="BC17" s="363">
        <f>'Incapacity benefits'!BC46</f>
        <v>4051</v>
      </c>
      <c r="BD17" s="363">
        <f>'Incapacity benefits'!BD46</f>
        <v>4400</v>
      </c>
      <c r="BE17" s="363">
        <f>'Incapacity benefits'!BE46</f>
        <v>4769</v>
      </c>
      <c r="BF17" s="363">
        <f>'Incapacity benefits'!BF46</f>
        <v>4773</v>
      </c>
      <c r="BG17" s="363">
        <f>'Incapacity benefits'!BG46</f>
        <v>5005</v>
      </c>
      <c r="BH17" s="363">
        <f>'Incapacity benefits'!BH46</f>
        <v>4716.6390675993789</v>
      </c>
      <c r="BI17" s="363">
        <f>'Incapacity benefits'!BI46</f>
        <v>4532.1900443650775</v>
      </c>
      <c r="BJ17" s="363">
        <f>'Incapacity benefits'!BJ46</f>
        <v>4574.2510630700235</v>
      </c>
      <c r="BK17" s="363">
        <f>'Incapacity benefits'!BK46</f>
        <v>5056.8584049752199</v>
      </c>
      <c r="BL17" s="363">
        <f>'Incapacity benefits'!BL46</f>
        <v>5098.7516794821649</v>
      </c>
      <c r="BM17" s="363">
        <f>'Incapacity benefits'!BM46</f>
        <v>4984.9200626353177</v>
      </c>
      <c r="BN17" s="363">
        <f>'Incapacity benefits'!BN46</f>
        <v>4635.0118573493246</v>
      </c>
      <c r="BO17" s="363">
        <f>'Incapacity benefits'!BO46</f>
        <v>4042.2862376047092</v>
      </c>
      <c r="BP17" s="363">
        <f>'Incapacity benefits'!BP46</f>
        <v>2489.4119175746559</v>
      </c>
      <c r="BQ17" s="363">
        <f>'Incapacity benefits'!BQ46</f>
        <v>991.64976374931302</v>
      </c>
      <c r="BR17" s="363">
        <f>'Incapacity benefits'!BR46</f>
        <v>459.84335153560301</v>
      </c>
      <c r="BS17" s="363">
        <f>'Incapacity benefits'!BS46</f>
        <v>233.19424866448765</v>
      </c>
      <c r="BT17" s="363">
        <f>'Incapacity benefits'!BT46</f>
        <v>99.729245369872473</v>
      </c>
      <c r="BU17" s="363">
        <f>'Incapacity benefits'!BU46</f>
        <v>28.960770188816397</v>
      </c>
      <c r="BV17" s="363">
        <f>'Incapacity benefits'!BV46</f>
        <v>3.1480217970206676</v>
      </c>
      <c r="BW17" s="363">
        <f>'Incapacity benefits'!BW46</f>
        <v>1.4391787459022238</v>
      </c>
      <c r="BX17" s="363">
        <f>'Incapacity benefits'!BX46</f>
        <v>1.123413101591578</v>
      </c>
      <c r="BY17" s="363">
        <f>'Incapacity benefits'!BY46</f>
        <v>0.84632984616620466</v>
      </c>
      <c r="BZ17" s="363">
        <f>'Incapacity benefits'!BZ46</f>
        <v>0.93882609294886721</v>
      </c>
      <c r="CA17" s="363">
        <f>'Incapacity benefits'!CA46</f>
        <v>0.6406830496333823</v>
      </c>
      <c r="CB17" s="363">
        <f>'Incapacity benefits'!CB46</f>
        <v>0.30254461322335224</v>
      </c>
      <c r="CC17" s="363">
        <f>'Incapacity benefits'!CC46</f>
        <v>1.8932371835653335E-2</v>
      </c>
      <c r="CD17" s="363">
        <f>'Incapacity benefits'!CD46</f>
        <v>4.5289336186003452E-3</v>
      </c>
      <c r="CE17" s="363">
        <f>'Incapacity benefits'!CE46</f>
        <v>1.9799666919347284E-3</v>
      </c>
      <c r="CF17" s="363">
        <f>'Incapacity benefits'!CF46</f>
        <v>7.6150358006036125E-4</v>
      </c>
      <c r="CG17" s="363">
        <f>'Incapacity benefits'!CG46</f>
        <v>2.419516024878005E-5</v>
      </c>
      <c r="CH17" s="370">
        <f>'Incapacity benefits'!CH46</f>
        <v>1.454919116121556E-3</v>
      </c>
    </row>
    <row r="18" spans="1:86" ht="15.5" x14ac:dyDescent="0.35">
      <c r="A18" s="366"/>
      <c r="B18" s="369" t="s">
        <v>405</v>
      </c>
      <c r="C18" s="368"/>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v>772.81210362020079</v>
      </c>
      <c r="AI18" s="363">
        <v>915.551730661693</v>
      </c>
      <c r="AJ18" s="363">
        <v>1059.2419900730245</v>
      </c>
      <c r="AK18" s="363">
        <v>1262.4115423642295</v>
      </c>
      <c r="AL18" s="363">
        <v>1466.2511294259673</v>
      </c>
      <c r="AM18" s="363">
        <v>1719.8984990312515</v>
      </c>
      <c r="AN18" s="363">
        <v>1953.0018867231408</v>
      </c>
      <c r="AO18" s="363">
        <v>2110.5430021843372</v>
      </c>
      <c r="AP18" s="363">
        <v>2362.3371645279713</v>
      </c>
      <c r="AQ18" s="363">
        <v>2578.7432304261088</v>
      </c>
      <c r="AR18" s="363">
        <v>2880.370128444697</v>
      </c>
      <c r="AS18" s="363">
        <v>3243.8829504999271</v>
      </c>
      <c r="AT18" s="363">
        <v>3694.8882678145428</v>
      </c>
      <c r="AU18" s="363">
        <v>4550.7002688273406</v>
      </c>
      <c r="AV18" s="363">
        <v>5155.3106193436415</v>
      </c>
      <c r="AW18" s="363">
        <v>5897.1557472124659</v>
      </c>
      <c r="AX18" s="363">
        <v>6458.1980337844716</v>
      </c>
      <c r="AY18" s="363">
        <v>227.17214073915585</v>
      </c>
      <c r="AZ18" s="363">
        <v>0</v>
      </c>
      <c r="BA18" s="363">
        <v>0</v>
      </c>
      <c r="BB18" s="363">
        <v>0</v>
      </c>
      <c r="BC18" s="363">
        <v>0</v>
      </c>
      <c r="BD18" s="363">
        <v>0</v>
      </c>
      <c r="BE18" s="363">
        <v>0</v>
      </c>
      <c r="BF18" s="363">
        <v>0</v>
      </c>
      <c r="BG18" s="363">
        <v>0</v>
      </c>
      <c r="BH18" s="363">
        <v>0</v>
      </c>
      <c r="BI18" s="363">
        <v>0</v>
      </c>
      <c r="BJ18" s="363">
        <v>0</v>
      </c>
      <c r="BK18" s="363">
        <v>0</v>
      </c>
      <c r="BL18" s="363">
        <v>0</v>
      </c>
      <c r="BM18" s="363">
        <v>0</v>
      </c>
      <c r="BN18" s="363">
        <v>0</v>
      </c>
      <c r="BO18" s="363">
        <v>0</v>
      </c>
      <c r="BP18" s="363">
        <v>0</v>
      </c>
      <c r="BQ18" s="363">
        <v>0</v>
      </c>
      <c r="BR18" s="363">
        <v>0</v>
      </c>
      <c r="BS18" s="363">
        <v>0</v>
      </c>
      <c r="BT18" s="363">
        <v>0</v>
      </c>
      <c r="BU18" s="363">
        <v>0</v>
      </c>
      <c r="BV18" s="363">
        <v>0</v>
      </c>
      <c r="BW18" s="363">
        <v>0</v>
      </c>
      <c r="BX18" s="363">
        <v>0</v>
      </c>
      <c r="BY18" s="363">
        <v>0</v>
      </c>
      <c r="BZ18" s="363">
        <v>0</v>
      </c>
      <c r="CA18" s="363">
        <v>0</v>
      </c>
      <c r="CB18" s="363">
        <v>0</v>
      </c>
      <c r="CC18" s="363">
        <v>0</v>
      </c>
      <c r="CD18" s="363">
        <v>0</v>
      </c>
      <c r="CE18" s="363">
        <v>0</v>
      </c>
      <c r="CF18" s="363">
        <v>0</v>
      </c>
      <c r="CG18" s="363">
        <v>0</v>
      </c>
      <c r="CH18" s="370">
        <v>0</v>
      </c>
    </row>
    <row r="19" spans="1:86" ht="15.5" x14ac:dyDescent="0.35">
      <c r="A19" s="366"/>
      <c r="B19" s="331" t="s">
        <v>423</v>
      </c>
      <c r="C19" s="368"/>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v>65.063615077455893</v>
      </c>
      <c r="AI19" s="363">
        <v>79.479739700042487</v>
      </c>
      <c r="AJ19" s="363">
        <v>99.580834840251342</v>
      </c>
      <c r="AK19" s="363">
        <v>118.59112985115947</v>
      </c>
      <c r="AL19" s="363">
        <v>139.73920084720251</v>
      </c>
      <c r="AM19" s="363">
        <v>164.50313614077683</v>
      </c>
      <c r="AN19" s="363">
        <v>212.71284119727849</v>
      </c>
      <c r="AO19" s="363">
        <v>238.91816166157855</v>
      </c>
      <c r="AP19" s="363">
        <v>254.25078624505122</v>
      </c>
      <c r="AQ19" s="363">
        <v>261.22874343482823</v>
      </c>
      <c r="AR19" s="363">
        <v>277.40848838548044</v>
      </c>
      <c r="AS19" s="363">
        <v>301.45498962625896</v>
      </c>
      <c r="AT19" s="363">
        <v>371.69112573456874</v>
      </c>
      <c r="AU19" s="363">
        <v>518.375122512399</v>
      </c>
      <c r="AV19" s="363">
        <v>547.65025616051685</v>
      </c>
      <c r="AW19" s="363">
        <v>599.38952382356536</v>
      </c>
      <c r="AX19" s="363">
        <v>668.19973532569691</v>
      </c>
      <c r="AY19" s="363">
        <v>709.36948030254121</v>
      </c>
      <c r="AZ19" s="363">
        <v>801.06839642781028</v>
      </c>
      <c r="BA19" s="363">
        <v>862.44303435481982</v>
      </c>
      <c r="BB19" s="363">
        <v>840.04033176203689</v>
      </c>
      <c r="BC19" s="363">
        <v>861.99389255607184</v>
      </c>
      <c r="BD19" s="363">
        <v>851.15599999999995</v>
      </c>
      <c r="BE19" s="363">
        <v>874.17398603512197</v>
      </c>
      <c r="BF19" s="363">
        <v>794.99319101826757</v>
      </c>
      <c r="BG19" s="363">
        <v>766.14312936370834</v>
      </c>
      <c r="BH19" s="363">
        <v>794.12099999999998</v>
      </c>
      <c r="BI19" s="363">
        <v>771.95111937118725</v>
      </c>
      <c r="BJ19" s="363">
        <v>768.33523924275994</v>
      </c>
      <c r="BK19" s="363">
        <v>697.57744277639608</v>
      </c>
      <c r="BL19" s="363">
        <v>711.89560463857492</v>
      </c>
      <c r="BM19" s="363">
        <v>723.31083959144485</v>
      </c>
      <c r="BN19" s="363">
        <v>718.27939070806326</v>
      </c>
      <c r="BO19" s="363">
        <v>711.3639340066137</v>
      </c>
      <c r="BP19" s="363">
        <v>727.39818972298963</v>
      </c>
      <c r="BQ19" s="363">
        <v>715.05321305721429</v>
      </c>
      <c r="BR19" s="363">
        <v>596.85802620084485</v>
      </c>
      <c r="BS19" s="363">
        <v>341.39509716401932</v>
      </c>
      <c r="BT19" s="363">
        <v>113.98152528710739</v>
      </c>
      <c r="BU19" s="363">
        <v>14.603759587950137</v>
      </c>
      <c r="BV19" s="363">
        <v>1.2038047262866163</v>
      </c>
      <c r="BW19" s="363">
        <v>0.2711514096756944</v>
      </c>
      <c r="BX19" s="363">
        <v>0.1569897665315084</v>
      </c>
      <c r="BY19" s="363">
        <v>0.13299450341598951</v>
      </c>
      <c r="BZ19" s="363">
        <v>0.11223336621746766</v>
      </c>
      <c r="CA19" s="363">
        <v>0.12003935109546741</v>
      </c>
      <c r="CB19" s="363">
        <v>0.10522035301119421</v>
      </c>
      <c r="CC19" s="363">
        <v>9.9529773610911934E-2</v>
      </c>
      <c r="CD19" s="363">
        <v>0.10351824419227641</v>
      </c>
      <c r="CE19" s="363">
        <v>-6.5648655420272498E-2</v>
      </c>
      <c r="CF19" s="363">
        <v>-8.8711264368550313E-3</v>
      </c>
      <c r="CG19" s="363">
        <v>6.4057456851646641E-2</v>
      </c>
      <c r="CH19" s="370">
        <v>8.0678166720382888E-2</v>
      </c>
    </row>
    <row r="20" spans="1:86" ht="15.5" x14ac:dyDescent="0.35">
      <c r="A20" s="366"/>
      <c r="B20" s="369" t="s">
        <v>424</v>
      </c>
      <c r="C20" s="368"/>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v>692.06779661016947</v>
      </c>
      <c r="AI20" s="363">
        <v>651.10284251412429</v>
      </c>
      <c r="AJ20" s="363">
        <v>650.38790467625904</v>
      </c>
      <c r="AK20" s="363">
        <v>676.92556782599399</v>
      </c>
      <c r="AL20" s="363">
        <v>552.13472446683784</v>
      </c>
      <c r="AM20" s="363">
        <v>263.61462111751996</v>
      </c>
      <c r="AN20" s="363">
        <v>276.69102132243557</v>
      </c>
      <c r="AO20" s="363">
        <v>274.81545064377684</v>
      </c>
      <c r="AP20" s="363">
        <v>178.54797979797979</v>
      </c>
      <c r="AQ20" s="363">
        <v>192.06056974676341</v>
      </c>
      <c r="AR20" s="363">
        <v>190.63684421681606</v>
      </c>
      <c r="AS20" s="363">
        <v>201.85271023236854</v>
      </c>
      <c r="AT20" s="363">
        <v>214.42086405082213</v>
      </c>
      <c r="AU20" s="363">
        <v>271.85824636591479</v>
      </c>
      <c r="AV20" s="363">
        <v>362.03859649122808</v>
      </c>
      <c r="AW20" s="363">
        <v>362.42036586127239</v>
      </c>
      <c r="AX20" s="363">
        <v>340.62348754448396</v>
      </c>
      <c r="AY20" s="363">
        <v>11.957295373665481</v>
      </c>
      <c r="AZ20" s="363">
        <v>0</v>
      </c>
      <c r="BA20" s="363">
        <v>0</v>
      </c>
      <c r="BB20" s="363">
        <v>0</v>
      </c>
      <c r="BC20" s="363">
        <v>0</v>
      </c>
      <c r="BD20" s="363">
        <v>0</v>
      </c>
      <c r="BE20" s="363">
        <v>0</v>
      </c>
      <c r="BF20" s="363">
        <v>0</v>
      </c>
      <c r="BG20" s="363">
        <v>0</v>
      </c>
      <c r="BH20" s="363">
        <v>0</v>
      </c>
      <c r="BI20" s="363">
        <v>0</v>
      </c>
      <c r="BJ20" s="363">
        <v>0</v>
      </c>
      <c r="BK20" s="363">
        <v>0</v>
      </c>
      <c r="BL20" s="363">
        <v>0</v>
      </c>
      <c r="BM20" s="363">
        <v>0</v>
      </c>
      <c r="BN20" s="363">
        <v>0</v>
      </c>
      <c r="BO20" s="363">
        <v>0</v>
      </c>
      <c r="BP20" s="363">
        <v>0</v>
      </c>
      <c r="BQ20" s="363">
        <v>0</v>
      </c>
      <c r="BR20" s="363">
        <v>0</v>
      </c>
      <c r="BS20" s="363">
        <v>0</v>
      </c>
      <c r="BT20" s="363">
        <v>0</v>
      </c>
      <c r="BU20" s="363">
        <v>0</v>
      </c>
      <c r="BV20" s="363">
        <v>0</v>
      </c>
      <c r="BW20" s="363">
        <v>0</v>
      </c>
      <c r="BX20" s="363">
        <v>0</v>
      </c>
      <c r="BY20" s="363">
        <v>0</v>
      </c>
      <c r="BZ20" s="363">
        <v>0</v>
      </c>
      <c r="CA20" s="363">
        <v>0</v>
      </c>
      <c r="CB20" s="363">
        <v>0</v>
      </c>
      <c r="CC20" s="363">
        <v>0</v>
      </c>
      <c r="CD20" s="363">
        <v>0</v>
      </c>
      <c r="CE20" s="363">
        <v>0</v>
      </c>
      <c r="CF20" s="363">
        <v>0</v>
      </c>
      <c r="CG20" s="363">
        <v>0</v>
      </c>
      <c r="CH20" s="370">
        <v>0</v>
      </c>
    </row>
    <row r="21" spans="1:86" ht="15.5" x14ac:dyDescent="0.35">
      <c r="A21" s="366"/>
      <c r="B21" s="331" t="s">
        <v>592</v>
      </c>
      <c r="C21" s="372" t="s">
        <v>639</v>
      </c>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v>0</v>
      </c>
      <c r="AI21" s="363">
        <v>0</v>
      </c>
      <c r="AJ21" s="363">
        <v>0</v>
      </c>
      <c r="AK21" s="363">
        <v>0</v>
      </c>
      <c r="AL21" s="363">
        <v>0</v>
      </c>
      <c r="AM21" s="363">
        <v>0</v>
      </c>
      <c r="AN21" s="363">
        <v>0</v>
      </c>
      <c r="AO21" s="363">
        <v>0</v>
      </c>
      <c r="AP21" s="363">
        <v>0</v>
      </c>
      <c r="AQ21" s="363">
        <v>0</v>
      </c>
      <c r="AR21" s="363">
        <v>0</v>
      </c>
      <c r="AS21" s="363">
        <v>0</v>
      </c>
      <c r="AT21" s="363">
        <v>0</v>
      </c>
      <c r="AU21" s="363">
        <v>0</v>
      </c>
      <c r="AV21" s="363">
        <v>0</v>
      </c>
      <c r="AW21" s="363">
        <v>0</v>
      </c>
      <c r="AX21" s="363">
        <v>0</v>
      </c>
      <c r="AY21" s="363">
        <v>0</v>
      </c>
      <c r="AZ21" s="363">
        <v>0</v>
      </c>
      <c r="BA21" s="363">
        <v>0</v>
      </c>
      <c r="BB21" s="363">
        <v>0</v>
      </c>
      <c r="BC21" s="363">
        <v>0</v>
      </c>
      <c r="BD21" s="363">
        <v>0</v>
      </c>
      <c r="BE21" s="363">
        <v>0</v>
      </c>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1189.1411657419751</v>
      </c>
      <c r="BX21" s="363">
        <v>2052.2193980698949</v>
      </c>
      <c r="BY21" s="363">
        <v>3095.1906255990998</v>
      </c>
      <c r="BZ21" s="363">
        <v>3768.838932727258</v>
      </c>
      <c r="CA21" s="363">
        <v>5316.959529877915</v>
      </c>
      <c r="CB21" s="363">
        <v>7201.0534425553597</v>
      </c>
      <c r="CC21" s="363">
        <v>10690.251375768597</v>
      </c>
      <c r="CD21" s="363">
        <v>11993.714212918991</v>
      </c>
      <c r="CE21" s="363">
        <v>11940.103630341024</v>
      </c>
      <c r="CF21" s="363">
        <v>11769.263815603301</v>
      </c>
      <c r="CG21" s="363">
        <v>11715.873360174824</v>
      </c>
      <c r="CH21" s="370">
        <v>11792.355410600043</v>
      </c>
    </row>
    <row r="22" spans="1:86" ht="15.5" x14ac:dyDescent="0.35">
      <c r="A22" s="366"/>
      <c r="B22" s="331" t="s">
        <v>593</v>
      </c>
      <c r="C22" s="372" t="s">
        <v>639</v>
      </c>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v>0</v>
      </c>
      <c r="AI22" s="363">
        <v>0</v>
      </c>
      <c r="AJ22" s="363">
        <v>0</v>
      </c>
      <c r="AK22" s="363">
        <v>0</v>
      </c>
      <c r="AL22" s="363">
        <v>0</v>
      </c>
      <c r="AM22" s="363">
        <v>0</v>
      </c>
      <c r="AN22" s="363">
        <v>0</v>
      </c>
      <c r="AO22" s="363">
        <v>0</v>
      </c>
      <c r="AP22" s="363">
        <v>0</v>
      </c>
      <c r="AQ22" s="363">
        <v>0</v>
      </c>
      <c r="AR22" s="363">
        <v>0</v>
      </c>
      <c r="AS22" s="363">
        <v>0</v>
      </c>
      <c r="AT22" s="363">
        <v>0</v>
      </c>
      <c r="AU22" s="363">
        <v>0</v>
      </c>
      <c r="AV22" s="363">
        <v>0</v>
      </c>
      <c r="AW22" s="363">
        <v>0</v>
      </c>
      <c r="AX22" s="363">
        <v>0</v>
      </c>
      <c r="AY22" s="363">
        <v>0</v>
      </c>
      <c r="AZ22" s="363">
        <v>0</v>
      </c>
      <c r="BA22" s="363">
        <v>0</v>
      </c>
      <c r="BB22" s="363">
        <v>0</v>
      </c>
      <c r="BC22" s="363">
        <v>0</v>
      </c>
      <c r="BD22" s="363">
        <v>0</v>
      </c>
      <c r="BE22" s="363">
        <v>0</v>
      </c>
      <c r="BF22" s="363">
        <v>0</v>
      </c>
      <c r="BG22" s="363">
        <v>0</v>
      </c>
      <c r="BH22" s="363">
        <v>0</v>
      </c>
      <c r="BI22" s="363">
        <v>0</v>
      </c>
      <c r="BJ22" s="363">
        <v>0</v>
      </c>
      <c r="BK22" s="363">
        <v>0</v>
      </c>
      <c r="BL22" s="363">
        <v>0</v>
      </c>
      <c r="BM22" s="363">
        <v>0</v>
      </c>
      <c r="BN22" s="363">
        <v>0</v>
      </c>
      <c r="BO22" s="363">
        <v>0</v>
      </c>
      <c r="BP22" s="363">
        <v>0</v>
      </c>
      <c r="BQ22" s="363">
        <v>0</v>
      </c>
      <c r="BR22" s="363">
        <v>8.5842064338530673</v>
      </c>
      <c r="BS22" s="363">
        <v>15.913092580289941</v>
      </c>
      <c r="BT22" s="363">
        <v>216.88252404106768</v>
      </c>
      <c r="BU22" s="363">
        <v>413.66593266033817</v>
      </c>
      <c r="BV22" s="363">
        <v>1125.1525304895706</v>
      </c>
      <c r="BW22" s="363">
        <v>2022.2668605170954</v>
      </c>
      <c r="BX22" s="363">
        <v>3663.6869583007592</v>
      </c>
      <c r="BY22" s="363">
        <v>4860.8168486351697</v>
      </c>
      <c r="BZ22" s="363">
        <v>5511.0397679157832</v>
      </c>
      <c r="CA22" s="363">
        <v>7549.8142516234057</v>
      </c>
      <c r="CB22" s="363">
        <v>9976.9398463335201</v>
      </c>
      <c r="CC22" s="363">
        <v>13559.696284506985</v>
      </c>
      <c r="CD22" s="363">
        <v>15870.354552971648</v>
      </c>
      <c r="CE22" s="363">
        <v>16722.976562273405</v>
      </c>
      <c r="CF22" s="363">
        <v>17453.470795469817</v>
      </c>
      <c r="CG22" s="363">
        <v>18296.265082644517</v>
      </c>
      <c r="CH22" s="370">
        <v>18955.517041301457</v>
      </c>
    </row>
    <row r="23" spans="1:86" ht="15.5" x14ac:dyDescent="0.35">
      <c r="A23" s="366"/>
      <c r="B23" s="361" t="s">
        <v>640</v>
      </c>
      <c r="C23" s="368"/>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f>SUM(AH24+AH29)</f>
        <v>243.0564846921738</v>
      </c>
      <c r="AI23" s="363">
        <f t="shared" ref="AI23:CH23" si="8">SUM(AI24+AI29)</f>
        <v>292.36974726233024</v>
      </c>
      <c r="AJ23" s="363">
        <f t="shared" si="8"/>
        <v>377.58982679167474</v>
      </c>
      <c r="AK23" s="363">
        <f t="shared" si="8"/>
        <v>481.63576382749858</v>
      </c>
      <c r="AL23" s="363">
        <f t="shared" si="8"/>
        <v>594.64967012440832</v>
      </c>
      <c r="AM23" s="363">
        <f t="shared" si="8"/>
        <v>736.77360462712363</v>
      </c>
      <c r="AN23" s="363">
        <f t="shared" si="8"/>
        <v>882.37265022390488</v>
      </c>
      <c r="AO23" s="363">
        <f t="shared" si="8"/>
        <v>1072.7730169937654</v>
      </c>
      <c r="AP23" s="363">
        <f t="shared" si="8"/>
        <v>1279.8887158072198</v>
      </c>
      <c r="AQ23" s="363">
        <f t="shared" si="8"/>
        <v>1516.217693852393</v>
      </c>
      <c r="AR23" s="363">
        <f t="shared" si="8"/>
        <v>1754.0704914869775</v>
      </c>
      <c r="AS23" s="363">
        <f t="shared" si="8"/>
        <v>2073.1248352615794</v>
      </c>
      <c r="AT23" s="363">
        <f t="shared" si="8"/>
        <v>2504.8610480611819</v>
      </c>
      <c r="AU23" s="363">
        <f t="shared" si="8"/>
        <v>3122.9804285965356</v>
      </c>
      <c r="AV23" s="363">
        <f t="shared" si="8"/>
        <v>3233.5929906789333</v>
      </c>
      <c r="AW23" s="363">
        <f t="shared" si="8"/>
        <v>3782.7752568862306</v>
      </c>
      <c r="AX23" s="363">
        <f t="shared" si="8"/>
        <v>4138.9505495366257</v>
      </c>
      <c r="AY23" s="363">
        <f t="shared" si="8"/>
        <v>3357.0564613718725</v>
      </c>
      <c r="AZ23" s="363">
        <f t="shared" si="8"/>
        <v>3710.1363660317052</v>
      </c>
      <c r="BA23" s="363">
        <f t="shared" si="8"/>
        <v>4030.9764103111756</v>
      </c>
      <c r="BB23" s="363">
        <f t="shared" si="8"/>
        <v>4353.3953002373564</v>
      </c>
      <c r="BC23" s="363">
        <f t="shared" si="8"/>
        <v>4652.0803445138863</v>
      </c>
      <c r="BD23" s="363">
        <f t="shared" si="8"/>
        <v>4965.1422141166404</v>
      </c>
      <c r="BE23" s="363">
        <f t="shared" si="8"/>
        <v>5334.6414573063776</v>
      </c>
      <c r="BF23" s="363">
        <f t="shared" si="8"/>
        <v>5597.8250375003154</v>
      </c>
      <c r="BG23" s="363">
        <f t="shared" si="8"/>
        <v>6026.860010068739</v>
      </c>
      <c r="BH23" s="363">
        <f t="shared" si="8"/>
        <v>6406.6500000000005</v>
      </c>
      <c r="BI23" s="363">
        <f t="shared" si="8"/>
        <v>6877.2420310720963</v>
      </c>
      <c r="BJ23" s="363">
        <f t="shared" si="8"/>
        <v>7344.3310048132707</v>
      </c>
      <c r="BK23" s="363">
        <f t="shared" si="8"/>
        <v>8004.3186116778479</v>
      </c>
      <c r="BL23" s="363">
        <f t="shared" si="8"/>
        <v>8529.9324520847658</v>
      </c>
      <c r="BM23" s="363">
        <f t="shared" si="8"/>
        <v>9278.6912948475183</v>
      </c>
      <c r="BN23" s="363">
        <f t="shared" si="8"/>
        <v>9598.0238479764103</v>
      </c>
      <c r="BO23" s="363">
        <f t="shared" si="8"/>
        <v>9859.9916030591903</v>
      </c>
      <c r="BP23" s="363">
        <f t="shared" si="8"/>
        <v>10255.178317119893</v>
      </c>
      <c r="BQ23" s="363">
        <f t="shared" si="8"/>
        <v>10290.411872899229</v>
      </c>
      <c r="BR23" s="363">
        <f t="shared" si="8"/>
        <v>10698.455561277402</v>
      </c>
      <c r="BS23" s="363">
        <f t="shared" si="8"/>
        <v>10509.245799372547</v>
      </c>
      <c r="BT23" s="363">
        <f t="shared" si="8"/>
        <v>10510.150349421341</v>
      </c>
      <c r="BU23" s="363">
        <f t="shared" si="8"/>
        <v>10387.049157929288</v>
      </c>
      <c r="BV23" s="363">
        <f t="shared" si="8"/>
        <v>10414.643393673026</v>
      </c>
      <c r="BW23" s="363">
        <f t="shared" si="8"/>
        <v>11004.419124859009</v>
      </c>
      <c r="BX23" s="363">
        <f t="shared" si="8"/>
        <v>9976.6981999137624</v>
      </c>
      <c r="BY23" s="363">
        <f t="shared" si="8"/>
        <v>10041.644638510163</v>
      </c>
      <c r="BZ23" s="363">
        <f t="shared" si="8"/>
        <v>10755.57051774337</v>
      </c>
      <c r="CA23" s="363">
        <f t="shared" si="8"/>
        <v>12579.68533282596</v>
      </c>
      <c r="CB23" s="363">
        <f t="shared" si="8"/>
        <v>14247.995531719145</v>
      </c>
      <c r="CC23" s="363">
        <f t="shared" si="8"/>
        <v>15458.123959258483</v>
      </c>
      <c r="CD23" s="363">
        <f t="shared" si="8"/>
        <v>16560.104408312356</v>
      </c>
      <c r="CE23" s="363">
        <f t="shared" si="8"/>
        <v>17203.174152259791</v>
      </c>
      <c r="CF23" s="363">
        <f t="shared" si="8"/>
        <v>18116.644413079248</v>
      </c>
      <c r="CG23" s="363">
        <f t="shared" si="8"/>
        <v>19432.455639504045</v>
      </c>
      <c r="CH23" s="370">
        <f t="shared" si="8"/>
        <v>20884.547541276599</v>
      </c>
    </row>
    <row r="24" spans="1:86" ht="15.5" x14ac:dyDescent="0.35">
      <c r="A24" s="366"/>
      <c r="B24" s="367" t="s">
        <v>587</v>
      </c>
      <c r="C24" s="368"/>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73">
        <f t="shared" ref="AH24:BM24" si="9">SUM(AH25:AH28)</f>
        <v>168</v>
      </c>
      <c r="AI24" s="373">
        <f t="shared" si="9"/>
        <v>203.50406013819008</v>
      </c>
      <c r="AJ24" s="373">
        <f t="shared" si="9"/>
        <v>274.80055638120956</v>
      </c>
      <c r="AK24" s="373">
        <f t="shared" si="9"/>
        <v>359.56400386888163</v>
      </c>
      <c r="AL24" s="373">
        <f t="shared" si="9"/>
        <v>451.77472486441582</v>
      </c>
      <c r="AM24" s="373">
        <f t="shared" si="9"/>
        <v>565.78986091667173</v>
      </c>
      <c r="AN24" s="373">
        <f t="shared" si="9"/>
        <v>667.77839946675977</v>
      </c>
      <c r="AO24" s="373">
        <f t="shared" si="9"/>
        <v>806.04963148345803</v>
      </c>
      <c r="AP24" s="373">
        <f t="shared" si="9"/>
        <v>937.18664637822224</v>
      </c>
      <c r="AQ24" s="373">
        <f t="shared" si="9"/>
        <v>1091.6742374600931</v>
      </c>
      <c r="AR24" s="373">
        <f t="shared" si="9"/>
        <v>1234.9439525339712</v>
      </c>
      <c r="AS24" s="373">
        <f t="shared" si="9"/>
        <v>1433.9934856201332</v>
      </c>
      <c r="AT24" s="373">
        <f t="shared" si="9"/>
        <v>1709.8123056611153</v>
      </c>
      <c r="AU24" s="373">
        <f t="shared" si="9"/>
        <v>2108.7750663021907</v>
      </c>
      <c r="AV24" s="373">
        <f t="shared" si="9"/>
        <v>2084.8754626743203</v>
      </c>
      <c r="AW24" s="373">
        <f t="shared" si="9"/>
        <v>2505.6738937835353</v>
      </c>
      <c r="AX24" s="373">
        <f t="shared" si="9"/>
        <v>2783.4478061912787</v>
      </c>
      <c r="AY24" s="373">
        <f t="shared" si="9"/>
        <v>3202.1433777872348</v>
      </c>
      <c r="AZ24" s="373">
        <f t="shared" si="9"/>
        <v>3605.4237624595153</v>
      </c>
      <c r="BA24" s="373">
        <f t="shared" si="9"/>
        <v>3894.5934446659953</v>
      </c>
      <c r="BB24" s="373">
        <f t="shared" si="9"/>
        <v>4209.2136319993933</v>
      </c>
      <c r="BC24" s="373">
        <f t="shared" si="9"/>
        <v>4507.8352370699577</v>
      </c>
      <c r="BD24" s="373">
        <f t="shared" si="9"/>
        <v>4802.0902141166407</v>
      </c>
      <c r="BE24" s="373">
        <f t="shared" si="9"/>
        <v>5169.1544573063775</v>
      </c>
      <c r="BF24" s="373">
        <f t="shared" si="9"/>
        <v>5435.1737885787206</v>
      </c>
      <c r="BG24" s="373">
        <f t="shared" si="9"/>
        <v>5856.9570213673551</v>
      </c>
      <c r="BH24" s="373">
        <f t="shared" si="9"/>
        <v>6282.3670000000002</v>
      </c>
      <c r="BI24" s="373">
        <f t="shared" si="9"/>
        <v>6748.9814744332834</v>
      </c>
      <c r="BJ24" s="373">
        <f t="shared" si="9"/>
        <v>7209.1649307960306</v>
      </c>
      <c r="BK24" s="373">
        <f t="shared" si="9"/>
        <v>7803.564191511372</v>
      </c>
      <c r="BL24" s="373">
        <f t="shared" si="9"/>
        <v>8354.3973890433408</v>
      </c>
      <c r="BM24" s="373">
        <f t="shared" si="9"/>
        <v>9095.4528786989631</v>
      </c>
      <c r="BN24" s="373">
        <f t="shared" ref="BN24:CH24" si="10">SUM(BN25:BN28)</f>
        <v>9428.038914189452</v>
      </c>
      <c r="BO24" s="373">
        <f t="shared" si="10"/>
        <v>9690.6692483258048</v>
      </c>
      <c r="BP24" s="373">
        <f t="shared" si="10"/>
        <v>10095.711594902883</v>
      </c>
      <c r="BQ24" s="373">
        <f t="shared" si="10"/>
        <v>10145.737351976444</v>
      </c>
      <c r="BR24" s="373">
        <f t="shared" si="10"/>
        <v>10560.146527338247</v>
      </c>
      <c r="BS24" s="373">
        <f t="shared" si="10"/>
        <v>10381.048190876567</v>
      </c>
      <c r="BT24" s="373">
        <f t="shared" si="10"/>
        <v>10389.842496618448</v>
      </c>
      <c r="BU24" s="373">
        <f t="shared" si="10"/>
        <v>10282.066940867238</v>
      </c>
      <c r="BV24" s="373">
        <f t="shared" si="10"/>
        <v>10318.687997659314</v>
      </c>
      <c r="BW24" s="373">
        <f t="shared" si="10"/>
        <v>10915.678115358683</v>
      </c>
      <c r="BX24" s="373">
        <f t="shared" si="10"/>
        <v>9904.8047783302936</v>
      </c>
      <c r="BY24" s="373">
        <f t="shared" si="10"/>
        <v>9979.3844512235792</v>
      </c>
      <c r="BZ24" s="373">
        <f t="shared" si="10"/>
        <v>10697.292376719588</v>
      </c>
      <c r="CA24" s="373">
        <f t="shared" si="10"/>
        <v>12523.352103967056</v>
      </c>
      <c r="CB24" s="373">
        <f t="shared" si="10"/>
        <v>14194.291810002156</v>
      </c>
      <c r="CC24" s="373">
        <f t="shared" si="10"/>
        <v>15411.230149575775</v>
      </c>
      <c r="CD24" s="373">
        <f t="shared" si="10"/>
        <v>16517.998150633655</v>
      </c>
      <c r="CE24" s="373">
        <f t="shared" si="10"/>
        <v>17166.682213691161</v>
      </c>
      <c r="CF24" s="373">
        <f t="shared" si="10"/>
        <v>18086.586543761987</v>
      </c>
      <c r="CG24" s="363">
        <f t="shared" si="10"/>
        <v>19409.001484808421</v>
      </c>
      <c r="CH24" s="370">
        <f t="shared" si="10"/>
        <v>20867.905491596975</v>
      </c>
    </row>
    <row r="25" spans="1:86" ht="15.5" x14ac:dyDescent="0.35">
      <c r="A25" s="366"/>
      <c r="B25" s="369" t="s">
        <v>641</v>
      </c>
      <c r="C25" s="368"/>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63">
        <v>168</v>
      </c>
      <c r="AI25" s="363">
        <v>201</v>
      </c>
      <c r="AJ25" s="363">
        <v>260</v>
      </c>
      <c r="AK25" s="363">
        <v>330</v>
      </c>
      <c r="AL25" s="363">
        <v>403</v>
      </c>
      <c r="AM25" s="363">
        <v>495</v>
      </c>
      <c r="AN25" s="363">
        <v>576</v>
      </c>
      <c r="AO25" s="363">
        <v>686</v>
      </c>
      <c r="AP25" s="363">
        <v>779</v>
      </c>
      <c r="AQ25" s="363">
        <v>897.38499999999999</v>
      </c>
      <c r="AR25" s="363">
        <v>1003.467</v>
      </c>
      <c r="AS25" s="363">
        <v>1158.527</v>
      </c>
      <c r="AT25" s="363">
        <v>1382.009</v>
      </c>
      <c r="AU25" s="363">
        <v>1706.221</v>
      </c>
      <c r="AV25" s="363">
        <v>1553.4739999999999</v>
      </c>
      <c r="AW25" s="363">
        <v>1795.461</v>
      </c>
      <c r="AX25" s="363">
        <v>1962.682</v>
      </c>
      <c r="AY25" s="363">
        <v>2194.1619999999998</v>
      </c>
      <c r="AZ25" s="363">
        <v>2392.893</v>
      </c>
      <c r="BA25" s="363">
        <v>2521.25</v>
      </c>
      <c r="BB25" s="363">
        <v>2679.9749999999999</v>
      </c>
      <c r="BC25" s="363">
        <v>2822.8040000000001</v>
      </c>
      <c r="BD25" s="363">
        <v>2955.1210000000001</v>
      </c>
      <c r="BE25" s="363">
        <v>3124.4597597447382</v>
      </c>
      <c r="BF25" s="363">
        <v>3250.6787885787207</v>
      </c>
      <c r="BG25" s="363">
        <v>3457.0445494205601</v>
      </c>
      <c r="BH25" s="363">
        <v>3673.5859999999998</v>
      </c>
      <c r="BI25" s="363">
        <v>3924.14037813</v>
      </c>
      <c r="BJ25" s="363">
        <v>4149.40578293</v>
      </c>
      <c r="BK25" s="363">
        <v>4444.4350972342991</v>
      </c>
      <c r="BL25" s="363">
        <v>4734.8039219600005</v>
      </c>
      <c r="BM25" s="363">
        <v>5106.2537628999999</v>
      </c>
      <c r="BN25" s="363">
        <v>5227.7472379531791</v>
      </c>
      <c r="BO25" s="363">
        <v>5339.4256940699997</v>
      </c>
      <c r="BP25" s="363">
        <v>5475.6249157700013</v>
      </c>
      <c r="BQ25" s="363">
        <v>5360.0751764300812</v>
      </c>
      <c r="BR25" s="363">
        <v>5421.7736767999995</v>
      </c>
      <c r="BS25" s="363">
        <v>5489.5433917499959</v>
      </c>
      <c r="BT25" s="363">
        <v>5482.7675999399999</v>
      </c>
      <c r="BU25" s="363">
        <v>5529.3185711499982</v>
      </c>
      <c r="BV25" s="363">
        <v>5675.5506973500005</v>
      </c>
      <c r="BW25" s="363">
        <v>5908.4831024900022</v>
      </c>
      <c r="BX25" s="363">
        <v>5345.8708522599982</v>
      </c>
      <c r="BY25" s="363">
        <v>5307.254480399999</v>
      </c>
      <c r="BZ25" s="363">
        <v>5668.0533127399995</v>
      </c>
      <c r="CA25" s="363">
        <v>6695.9440340099991</v>
      </c>
      <c r="CB25" s="363">
        <v>7766.5592604199992</v>
      </c>
      <c r="CC25" s="363">
        <v>8533.103328311292</v>
      </c>
      <c r="CD25" s="363">
        <v>9249.9433766262282</v>
      </c>
      <c r="CE25" s="363">
        <v>9723.8882121199476</v>
      </c>
      <c r="CF25" s="363">
        <v>10136.463059242369</v>
      </c>
      <c r="CG25" s="363">
        <v>10620.286033284741</v>
      </c>
      <c r="CH25" s="370">
        <v>11113.885634824255</v>
      </c>
    </row>
    <row r="26" spans="1:86" ht="15.5" x14ac:dyDescent="0.35">
      <c r="A26" s="366"/>
      <c r="B26" s="369" t="s">
        <v>635</v>
      </c>
      <c r="C26" s="368"/>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v>0</v>
      </c>
      <c r="AI26" s="363">
        <v>0</v>
      </c>
      <c r="AJ26" s="363">
        <v>0</v>
      </c>
      <c r="AK26" s="363">
        <v>0</v>
      </c>
      <c r="AL26" s="363">
        <v>0</v>
      </c>
      <c r="AM26" s="363">
        <v>0</v>
      </c>
      <c r="AN26" s="363">
        <v>0</v>
      </c>
      <c r="AO26" s="363">
        <v>0</v>
      </c>
      <c r="AP26" s="363">
        <v>0</v>
      </c>
      <c r="AQ26" s="363">
        <v>0</v>
      </c>
      <c r="AR26" s="363">
        <v>0</v>
      </c>
      <c r="AS26" s="363">
        <v>0</v>
      </c>
      <c r="AT26" s="363">
        <v>0</v>
      </c>
      <c r="AU26" s="363">
        <v>0</v>
      </c>
      <c r="AV26" s="363">
        <v>505.50842426823931</v>
      </c>
      <c r="AW26" s="363">
        <v>710.21289378353549</v>
      </c>
      <c r="AX26" s="363">
        <v>820.7658061912789</v>
      </c>
      <c r="AY26" s="363">
        <v>1007.9813777872349</v>
      </c>
      <c r="AZ26" s="363">
        <v>1212.5307624595152</v>
      </c>
      <c r="BA26" s="363">
        <v>1373.3434446659953</v>
      </c>
      <c r="BB26" s="363">
        <v>1529.2386319993936</v>
      </c>
      <c r="BC26" s="363">
        <v>1685.0312370699578</v>
      </c>
      <c r="BD26" s="363">
        <v>1846.9692141166404</v>
      </c>
      <c r="BE26" s="363">
        <v>2044.6946975616393</v>
      </c>
      <c r="BF26" s="363">
        <v>2184.4949999999999</v>
      </c>
      <c r="BG26" s="363">
        <v>2399.912471946795</v>
      </c>
      <c r="BH26" s="363">
        <v>2608.7809999999999</v>
      </c>
      <c r="BI26" s="363">
        <v>2824.8410963032829</v>
      </c>
      <c r="BJ26" s="363">
        <v>3059.7591478660306</v>
      </c>
      <c r="BK26" s="363">
        <v>3359.1290942770729</v>
      </c>
      <c r="BL26" s="363">
        <v>3619.5934670833412</v>
      </c>
      <c r="BM26" s="363">
        <v>3989.1991157989637</v>
      </c>
      <c r="BN26" s="363">
        <v>4200.2916762362729</v>
      </c>
      <c r="BO26" s="363">
        <v>4351.2435542558051</v>
      </c>
      <c r="BP26" s="363">
        <v>4620.0866791328817</v>
      </c>
      <c r="BQ26" s="363">
        <v>4770.7953469207459</v>
      </c>
      <c r="BR26" s="363">
        <v>5009.9905589028167</v>
      </c>
      <c r="BS26" s="363">
        <v>4766.3278780454339</v>
      </c>
      <c r="BT26" s="363">
        <v>4478.3398482512839</v>
      </c>
      <c r="BU26" s="363">
        <v>3842.5519515868186</v>
      </c>
      <c r="BV26" s="363">
        <v>3525.5145970952212</v>
      </c>
      <c r="BW26" s="363">
        <v>3312.0343996813695</v>
      </c>
      <c r="BX26" s="363">
        <v>2692.6279642862646</v>
      </c>
      <c r="BY26" s="363">
        <v>2447.9552986930094</v>
      </c>
      <c r="BZ26" s="363">
        <v>2362.7366940666257</v>
      </c>
      <c r="CA26" s="363">
        <v>2432.4838724213591</v>
      </c>
      <c r="CB26" s="363">
        <v>2355.4616604000935</v>
      </c>
      <c r="CC26" s="363">
        <v>2212.2760277575644</v>
      </c>
      <c r="CD26" s="363">
        <v>2095.3848212902062</v>
      </c>
      <c r="CE26" s="363">
        <v>1945.5175904612688</v>
      </c>
      <c r="CF26" s="363">
        <v>1733.4271157267563</v>
      </c>
      <c r="CG26" s="363">
        <v>1455.4926265228714</v>
      </c>
      <c r="CH26" s="370">
        <v>1292.070082142448</v>
      </c>
    </row>
    <row r="27" spans="1:86" ht="15.5" x14ac:dyDescent="0.35">
      <c r="A27" s="366"/>
      <c r="B27" s="369" t="s">
        <v>412</v>
      </c>
      <c r="C27" s="368"/>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v>0</v>
      </c>
      <c r="AI27" s="363">
        <v>2.5040601381900864</v>
      </c>
      <c r="AJ27" s="363">
        <v>14.800556381209555</v>
      </c>
      <c r="AK27" s="363">
        <v>29.564003868881628</v>
      </c>
      <c r="AL27" s="363">
        <v>48.774724864415802</v>
      </c>
      <c r="AM27" s="363">
        <v>70.789860916671742</v>
      </c>
      <c r="AN27" s="363">
        <v>91.778399466759709</v>
      </c>
      <c r="AO27" s="363">
        <v>120.04963148345799</v>
      </c>
      <c r="AP27" s="363">
        <v>158.18664637822221</v>
      </c>
      <c r="AQ27" s="363">
        <v>194.28923746009318</v>
      </c>
      <c r="AR27" s="363">
        <v>231.47695253397123</v>
      </c>
      <c r="AS27" s="363">
        <v>275.4664856201332</v>
      </c>
      <c r="AT27" s="363">
        <v>327.80330566111519</v>
      </c>
      <c r="AU27" s="363">
        <v>402.55406630219051</v>
      </c>
      <c r="AV27" s="363">
        <v>25.893038406080755</v>
      </c>
      <c r="AW27" s="363">
        <v>0</v>
      </c>
      <c r="AX27" s="363">
        <v>0</v>
      </c>
      <c r="AY27" s="363">
        <v>0</v>
      </c>
      <c r="AZ27" s="363">
        <v>0</v>
      </c>
      <c r="BA27" s="363">
        <v>0</v>
      </c>
      <c r="BB27" s="363">
        <v>0</v>
      </c>
      <c r="BC27" s="363">
        <v>0</v>
      </c>
      <c r="BD27" s="363">
        <v>0</v>
      </c>
      <c r="BE27" s="363">
        <v>0</v>
      </c>
      <c r="BF27" s="363">
        <v>0</v>
      </c>
      <c r="BG27" s="363">
        <v>0</v>
      </c>
      <c r="BH27" s="363">
        <v>0</v>
      </c>
      <c r="BI27" s="363">
        <v>0</v>
      </c>
      <c r="BJ27" s="363">
        <v>0</v>
      </c>
      <c r="BK27" s="363">
        <v>0</v>
      </c>
      <c r="BL27" s="363">
        <v>0</v>
      </c>
      <c r="BM27" s="363">
        <v>0</v>
      </c>
      <c r="BN27" s="363">
        <v>0</v>
      </c>
      <c r="BO27" s="363">
        <v>0</v>
      </c>
      <c r="BP27" s="363">
        <v>0</v>
      </c>
      <c r="BQ27" s="363">
        <v>0</v>
      </c>
      <c r="BR27" s="363">
        <v>0</v>
      </c>
      <c r="BS27" s="363">
        <v>0</v>
      </c>
      <c r="BT27" s="363">
        <v>0</v>
      </c>
      <c r="BU27" s="363">
        <v>0</v>
      </c>
      <c r="BV27" s="363">
        <v>0</v>
      </c>
      <c r="BW27" s="363">
        <v>0</v>
      </c>
      <c r="BX27" s="363">
        <v>0</v>
      </c>
      <c r="BY27" s="363">
        <v>0</v>
      </c>
      <c r="BZ27" s="363">
        <v>0</v>
      </c>
      <c r="CA27" s="363">
        <v>0</v>
      </c>
      <c r="CB27" s="363">
        <v>0</v>
      </c>
      <c r="CC27" s="363">
        <v>0</v>
      </c>
      <c r="CD27" s="363">
        <v>0</v>
      </c>
      <c r="CE27" s="363">
        <v>0</v>
      </c>
      <c r="CF27" s="363">
        <v>0</v>
      </c>
      <c r="CG27" s="363">
        <v>0</v>
      </c>
      <c r="CH27" s="370">
        <v>0</v>
      </c>
    </row>
    <row r="28" spans="1:86" ht="15.5" x14ac:dyDescent="0.35">
      <c r="A28" s="366"/>
      <c r="B28" s="369" t="s">
        <v>419</v>
      </c>
      <c r="C28" s="368"/>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v>0</v>
      </c>
      <c r="AI28" s="363">
        <v>0</v>
      </c>
      <c r="AJ28" s="363">
        <v>0</v>
      </c>
      <c r="AK28" s="363">
        <v>0</v>
      </c>
      <c r="AL28" s="363">
        <v>0</v>
      </c>
      <c r="AM28" s="363">
        <v>0</v>
      </c>
      <c r="AN28" s="363">
        <v>0</v>
      </c>
      <c r="AO28" s="363">
        <v>0</v>
      </c>
      <c r="AP28" s="363">
        <v>0</v>
      </c>
      <c r="AQ28" s="363">
        <v>0</v>
      </c>
      <c r="AR28" s="363">
        <v>0</v>
      </c>
      <c r="AS28" s="363">
        <v>0</v>
      </c>
      <c r="AT28" s="363">
        <v>0</v>
      </c>
      <c r="AU28" s="363">
        <v>0</v>
      </c>
      <c r="AV28" s="363">
        <v>0</v>
      </c>
      <c r="AW28" s="363">
        <v>0</v>
      </c>
      <c r="AX28" s="363">
        <v>0</v>
      </c>
      <c r="AY28" s="363">
        <v>0</v>
      </c>
      <c r="AZ28" s="363">
        <v>0</v>
      </c>
      <c r="BA28" s="363">
        <v>0</v>
      </c>
      <c r="BB28" s="363">
        <v>0</v>
      </c>
      <c r="BC28" s="363">
        <v>0</v>
      </c>
      <c r="BD28" s="363">
        <v>0</v>
      </c>
      <c r="BE28" s="363">
        <v>0</v>
      </c>
      <c r="BF28" s="363">
        <v>0</v>
      </c>
      <c r="BG28" s="363">
        <v>0</v>
      </c>
      <c r="BH28" s="363">
        <v>0</v>
      </c>
      <c r="BI28" s="363">
        <v>0</v>
      </c>
      <c r="BJ28" s="363">
        <v>0</v>
      </c>
      <c r="BK28" s="363">
        <v>0</v>
      </c>
      <c r="BL28" s="363">
        <v>0</v>
      </c>
      <c r="BM28" s="363">
        <v>0</v>
      </c>
      <c r="BN28" s="363">
        <v>0</v>
      </c>
      <c r="BO28" s="363">
        <v>0</v>
      </c>
      <c r="BP28" s="363">
        <v>0</v>
      </c>
      <c r="BQ28" s="363">
        <v>14.866828625617664</v>
      </c>
      <c r="BR28" s="363">
        <v>128.38229163543059</v>
      </c>
      <c r="BS28" s="363">
        <v>125.17692108113887</v>
      </c>
      <c r="BT28" s="363">
        <v>428.73504842716466</v>
      </c>
      <c r="BU28" s="363">
        <v>910.19641813042097</v>
      </c>
      <c r="BV28" s="363">
        <v>1117.6227032140916</v>
      </c>
      <c r="BW28" s="363">
        <v>1695.1606131873127</v>
      </c>
      <c r="BX28" s="363">
        <v>1866.3059617840313</v>
      </c>
      <c r="BY28" s="363">
        <v>2224.1746721305713</v>
      </c>
      <c r="BZ28" s="363">
        <v>2666.5023699129638</v>
      </c>
      <c r="CA28" s="363">
        <v>3394.9241975356986</v>
      </c>
      <c r="CB28" s="363">
        <v>4072.270889182063</v>
      </c>
      <c r="CC28" s="363">
        <v>4665.8507935069174</v>
      </c>
      <c r="CD28" s="363">
        <v>5172.6699527172213</v>
      </c>
      <c r="CE28" s="363">
        <v>5497.2764111099459</v>
      </c>
      <c r="CF28" s="363">
        <v>6216.6963687928619</v>
      </c>
      <c r="CG28" s="363">
        <v>7333.2228250008093</v>
      </c>
      <c r="CH28" s="370">
        <v>8461.9497746302713</v>
      </c>
    </row>
    <row r="29" spans="1:86" ht="15.5" x14ac:dyDescent="0.35">
      <c r="A29" s="366"/>
      <c r="B29" s="367" t="s">
        <v>589</v>
      </c>
      <c r="C29" s="368"/>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f>SUM(AH30:AH32)</f>
        <v>75.056484692173782</v>
      </c>
      <c r="AI29" s="363">
        <f t="shared" ref="AI29:CH29" si="11">SUM(AI30:AI32)</f>
        <v>88.865687124140152</v>
      </c>
      <c r="AJ29" s="363">
        <f t="shared" si="11"/>
        <v>102.78927041046519</v>
      </c>
      <c r="AK29" s="363">
        <f t="shared" si="11"/>
        <v>122.07175995861695</v>
      </c>
      <c r="AL29" s="363">
        <f t="shared" si="11"/>
        <v>142.87494525999253</v>
      </c>
      <c r="AM29" s="363">
        <f t="shared" si="11"/>
        <v>170.98374371045185</v>
      </c>
      <c r="AN29" s="363">
        <f t="shared" si="11"/>
        <v>214.59425075714512</v>
      </c>
      <c r="AO29" s="363">
        <f t="shared" si="11"/>
        <v>266.72338551030725</v>
      </c>
      <c r="AP29" s="363">
        <f t="shared" si="11"/>
        <v>342.7020694289975</v>
      </c>
      <c r="AQ29" s="363">
        <f t="shared" si="11"/>
        <v>424.5434563922999</v>
      </c>
      <c r="AR29" s="363">
        <f t="shared" si="11"/>
        <v>519.12653895300639</v>
      </c>
      <c r="AS29" s="363">
        <f t="shared" si="11"/>
        <v>639.13134964144592</v>
      </c>
      <c r="AT29" s="363">
        <f t="shared" si="11"/>
        <v>795.04874240006654</v>
      </c>
      <c r="AU29" s="363">
        <f t="shared" si="11"/>
        <v>1014.2053622943447</v>
      </c>
      <c r="AV29" s="363">
        <f t="shared" si="11"/>
        <v>1148.7175280046133</v>
      </c>
      <c r="AW29" s="363">
        <f t="shared" si="11"/>
        <v>1277.1013631026954</v>
      </c>
      <c r="AX29" s="363">
        <f t="shared" si="11"/>
        <v>1355.5027433453472</v>
      </c>
      <c r="AY29" s="363">
        <f t="shared" si="11"/>
        <v>154.91308358463749</v>
      </c>
      <c r="AZ29" s="363">
        <f t="shared" si="11"/>
        <v>104.71260357218971</v>
      </c>
      <c r="BA29" s="363">
        <f t="shared" si="11"/>
        <v>136.38296564518024</v>
      </c>
      <c r="BB29" s="363">
        <f t="shared" si="11"/>
        <v>144.18166823796307</v>
      </c>
      <c r="BC29" s="363">
        <f t="shared" si="11"/>
        <v>144.24510744392822</v>
      </c>
      <c r="BD29" s="363">
        <f t="shared" si="11"/>
        <v>163.05199999999999</v>
      </c>
      <c r="BE29" s="363">
        <f t="shared" si="11"/>
        <v>165.48699999999999</v>
      </c>
      <c r="BF29" s="363">
        <f t="shared" si="11"/>
        <v>162.65124892159454</v>
      </c>
      <c r="BG29" s="363">
        <f t="shared" si="11"/>
        <v>169.90298870138361</v>
      </c>
      <c r="BH29" s="363">
        <f t="shared" si="11"/>
        <v>124.283</v>
      </c>
      <c r="BI29" s="363">
        <f t="shared" si="11"/>
        <v>128.26055663881266</v>
      </c>
      <c r="BJ29" s="363">
        <f t="shared" si="11"/>
        <v>135.16607401724025</v>
      </c>
      <c r="BK29" s="363">
        <f t="shared" si="11"/>
        <v>200.75442016647554</v>
      </c>
      <c r="BL29" s="363">
        <f t="shared" si="11"/>
        <v>175.53506304142508</v>
      </c>
      <c r="BM29" s="363">
        <f t="shared" si="11"/>
        <v>183.23841614855513</v>
      </c>
      <c r="BN29" s="363">
        <f t="shared" si="11"/>
        <v>169.98493378695881</v>
      </c>
      <c r="BO29" s="363">
        <f t="shared" si="11"/>
        <v>169.32235473338639</v>
      </c>
      <c r="BP29" s="363">
        <f t="shared" si="11"/>
        <v>159.46672221701033</v>
      </c>
      <c r="BQ29" s="363">
        <f t="shared" si="11"/>
        <v>144.67452092278563</v>
      </c>
      <c r="BR29" s="363">
        <f t="shared" si="11"/>
        <v>138.30903393915511</v>
      </c>
      <c r="BS29" s="363">
        <f t="shared" si="11"/>
        <v>128.19760849598063</v>
      </c>
      <c r="BT29" s="363">
        <f t="shared" si="11"/>
        <v>120.30785280289261</v>
      </c>
      <c r="BU29" s="363">
        <f t="shared" si="11"/>
        <v>104.98221706204986</v>
      </c>
      <c r="BV29" s="363">
        <f t="shared" si="11"/>
        <v>95.955396013713354</v>
      </c>
      <c r="BW29" s="363">
        <f t="shared" si="11"/>
        <v>88.741009500324324</v>
      </c>
      <c r="BX29" s="363">
        <f t="shared" si="11"/>
        <v>71.893421583468523</v>
      </c>
      <c r="BY29" s="363">
        <f t="shared" si="11"/>
        <v>62.260187286584021</v>
      </c>
      <c r="BZ29" s="363">
        <f t="shared" si="11"/>
        <v>58.278141023782517</v>
      </c>
      <c r="CA29" s="363">
        <f t="shared" si="11"/>
        <v>56.333228858904526</v>
      </c>
      <c r="CB29" s="363">
        <f t="shared" si="11"/>
        <v>53.703721716988795</v>
      </c>
      <c r="CC29" s="363">
        <f t="shared" si="11"/>
        <v>46.893809682707023</v>
      </c>
      <c r="CD29" s="363">
        <f t="shared" si="11"/>
        <v>42.106257678702029</v>
      </c>
      <c r="CE29" s="363">
        <f t="shared" si="11"/>
        <v>36.491938568628981</v>
      </c>
      <c r="CF29" s="363">
        <f t="shared" si="11"/>
        <v>30.057869317261346</v>
      </c>
      <c r="CG29" s="363">
        <f t="shared" si="11"/>
        <v>23.454154695622965</v>
      </c>
      <c r="CH29" s="370">
        <f t="shared" si="11"/>
        <v>16.642049679623675</v>
      </c>
    </row>
    <row r="30" spans="1:86" ht="15.5" x14ac:dyDescent="0.35">
      <c r="A30" s="374"/>
      <c r="B30" s="375" t="s">
        <v>405</v>
      </c>
      <c r="C30" s="368"/>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v>67.18789637979917</v>
      </c>
      <c r="AI30" s="363">
        <v>79.448269338306929</v>
      </c>
      <c r="AJ30" s="363">
        <v>90.758009926975532</v>
      </c>
      <c r="AK30" s="363">
        <v>107.5884576357704</v>
      </c>
      <c r="AL30" s="363">
        <v>126.74887057403282</v>
      </c>
      <c r="AM30" s="363">
        <v>152.10150096874864</v>
      </c>
      <c r="AN30" s="363">
        <v>188.99811327685919</v>
      </c>
      <c r="AO30" s="363">
        <v>238.45699781566265</v>
      </c>
      <c r="AP30" s="363">
        <v>311.50083547202848</v>
      </c>
      <c r="AQ30" s="363">
        <v>389.66176957389155</v>
      </c>
      <c r="AR30" s="363">
        <v>478.98787155530283</v>
      </c>
      <c r="AS30" s="363">
        <v>592.7530495000733</v>
      </c>
      <c r="AT30" s="363">
        <v>736.13073218545742</v>
      </c>
      <c r="AU30" s="363">
        <v>934.71773117265855</v>
      </c>
      <c r="AV30" s="363">
        <v>1054.2913806563581</v>
      </c>
      <c r="AW30" s="363">
        <v>1170.6722527875331</v>
      </c>
      <c r="AX30" s="363">
        <v>1246.935966215528</v>
      </c>
      <c r="AY30" s="363">
        <v>43.827859260844122</v>
      </c>
      <c r="AZ30" s="363">
        <v>0</v>
      </c>
      <c r="BA30" s="363">
        <v>0</v>
      </c>
      <c r="BB30" s="363">
        <v>0</v>
      </c>
      <c r="BC30" s="363">
        <v>0</v>
      </c>
      <c r="BD30" s="363">
        <v>0</v>
      </c>
      <c r="BE30" s="363">
        <v>0</v>
      </c>
      <c r="BF30" s="363">
        <v>0</v>
      </c>
      <c r="BG30" s="363">
        <v>0</v>
      </c>
      <c r="BH30" s="363">
        <v>0</v>
      </c>
      <c r="BI30" s="363">
        <v>0</v>
      </c>
      <c r="BJ30" s="363">
        <v>0</v>
      </c>
      <c r="BK30" s="363">
        <v>0</v>
      </c>
      <c r="BL30" s="363">
        <v>0</v>
      </c>
      <c r="BM30" s="363">
        <v>0</v>
      </c>
      <c r="BN30" s="363">
        <v>0</v>
      </c>
      <c r="BO30" s="363">
        <v>0</v>
      </c>
      <c r="BP30" s="363">
        <v>0</v>
      </c>
      <c r="BQ30" s="363">
        <v>0</v>
      </c>
      <c r="BR30" s="363">
        <v>0</v>
      </c>
      <c r="BS30" s="363">
        <v>0</v>
      </c>
      <c r="BT30" s="363">
        <v>0</v>
      </c>
      <c r="BU30" s="363">
        <v>0</v>
      </c>
      <c r="BV30" s="363">
        <v>0</v>
      </c>
      <c r="BW30" s="363">
        <v>0</v>
      </c>
      <c r="BX30" s="363">
        <v>0</v>
      </c>
      <c r="BY30" s="363">
        <v>0</v>
      </c>
      <c r="BZ30" s="363">
        <v>0</v>
      </c>
      <c r="CA30" s="363">
        <v>0</v>
      </c>
      <c r="CB30" s="363">
        <v>0</v>
      </c>
      <c r="CC30" s="363">
        <v>0</v>
      </c>
      <c r="CD30" s="363">
        <v>0</v>
      </c>
      <c r="CE30" s="363">
        <v>0</v>
      </c>
      <c r="CF30" s="363">
        <v>0</v>
      </c>
      <c r="CG30" s="363">
        <v>0</v>
      </c>
      <c r="CH30" s="370">
        <v>0</v>
      </c>
    </row>
    <row r="31" spans="1:86" ht="15.5" x14ac:dyDescent="0.35">
      <c r="A31" s="374"/>
      <c r="B31" s="331" t="s">
        <v>423</v>
      </c>
      <c r="C31" s="368"/>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v>3.9363849225441023</v>
      </c>
      <c r="AI31" s="363">
        <v>5.5202602999575197</v>
      </c>
      <c r="AJ31" s="363">
        <v>8.4191651597486601</v>
      </c>
      <c r="AK31" s="363">
        <v>11.40887014884054</v>
      </c>
      <c r="AL31" s="363">
        <v>14.260799152797492</v>
      </c>
      <c r="AM31" s="363">
        <v>17.496863859223165</v>
      </c>
      <c r="AN31" s="363">
        <v>23.287158802721503</v>
      </c>
      <c r="AO31" s="363">
        <v>27.081838338421456</v>
      </c>
      <c r="AP31" s="363">
        <v>30.749213754948787</v>
      </c>
      <c r="AQ31" s="363">
        <v>33.941256565171791</v>
      </c>
      <c r="AR31" s="363">
        <v>38.815511614519529</v>
      </c>
      <c r="AS31" s="363">
        <v>44.539010373741071</v>
      </c>
      <c r="AT31" s="363">
        <v>57.046874265431249</v>
      </c>
      <c r="AU31" s="363">
        <v>77.833877487600887</v>
      </c>
      <c r="AV31" s="363">
        <v>92.464743839483148</v>
      </c>
      <c r="AW31" s="363">
        <v>103.84947617643465</v>
      </c>
      <c r="AX31" s="363">
        <v>107.35026467430309</v>
      </c>
      <c r="AY31" s="363">
        <v>111.04251969745886</v>
      </c>
      <c r="AZ31" s="363">
        <v>104.71260357218971</v>
      </c>
      <c r="BA31" s="363">
        <v>136.38296564518024</v>
      </c>
      <c r="BB31" s="363">
        <v>144.18166823796307</v>
      </c>
      <c r="BC31" s="363">
        <v>144.24510744392822</v>
      </c>
      <c r="BD31" s="363">
        <v>163.05199999999999</v>
      </c>
      <c r="BE31" s="363">
        <v>165.48699999999999</v>
      </c>
      <c r="BF31" s="363">
        <v>162.65124892159454</v>
      </c>
      <c r="BG31" s="363">
        <v>169.90298870138361</v>
      </c>
      <c r="BH31" s="363">
        <v>124.283</v>
      </c>
      <c r="BI31" s="363">
        <v>128.26055663881266</v>
      </c>
      <c r="BJ31" s="363">
        <v>135.16607401724025</v>
      </c>
      <c r="BK31" s="363">
        <v>200.75442016647554</v>
      </c>
      <c r="BL31" s="363">
        <v>175.53506304142508</v>
      </c>
      <c r="BM31" s="363">
        <v>183.23841614855513</v>
      </c>
      <c r="BN31" s="363">
        <v>169.98493378695881</v>
      </c>
      <c r="BO31" s="363">
        <v>169.32235473338639</v>
      </c>
      <c r="BP31" s="363">
        <v>159.46672221701033</v>
      </c>
      <c r="BQ31" s="363">
        <v>144.67452092278563</v>
      </c>
      <c r="BR31" s="363">
        <v>138.30903393915511</v>
      </c>
      <c r="BS31" s="363">
        <v>128.19760849598063</v>
      </c>
      <c r="BT31" s="363">
        <v>120.30785280289261</v>
      </c>
      <c r="BU31" s="363">
        <v>104.98221706204986</v>
      </c>
      <c r="BV31" s="363">
        <v>95.955396013713354</v>
      </c>
      <c r="BW31" s="363">
        <v>88.741009500324324</v>
      </c>
      <c r="BX31" s="363">
        <v>71.893421583468523</v>
      </c>
      <c r="BY31" s="363">
        <v>62.260187286584021</v>
      </c>
      <c r="BZ31" s="363">
        <v>58.278141023782517</v>
      </c>
      <c r="CA31" s="363">
        <v>56.333228858904526</v>
      </c>
      <c r="CB31" s="363">
        <v>53.703721716988795</v>
      </c>
      <c r="CC31" s="363">
        <v>46.893809682707023</v>
      </c>
      <c r="CD31" s="363">
        <v>42.106257678702029</v>
      </c>
      <c r="CE31" s="363">
        <v>36.491938568628981</v>
      </c>
      <c r="CF31" s="363">
        <v>30.057869317261346</v>
      </c>
      <c r="CG31" s="363">
        <v>23.454154695622965</v>
      </c>
      <c r="CH31" s="370">
        <v>16.642049679623675</v>
      </c>
    </row>
    <row r="32" spans="1:86" ht="15.5" x14ac:dyDescent="0.35">
      <c r="B32" s="375" t="s">
        <v>424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v>3.9322033898305087</v>
      </c>
      <c r="AI32" s="363">
        <v>3.8971574858757063</v>
      </c>
      <c r="AJ32" s="363">
        <v>3.6120953237410074</v>
      </c>
      <c r="AK32" s="363">
        <v>3.0744321740060183</v>
      </c>
      <c r="AL32" s="363">
        <v>1.8652755331622144</v>
      </c>
      <c r="AM32" s="363">
        <v>1.3853788824800299</v>
      </c>
      <c r="AN32" s="363">
        <v>2.3089786775644203</v>
      </c>
      <c r="AO32" s="363">
        <v>1.1845493562231759</v>
      </c>
      <c r="AP32" s="363">
        <v>0.45202020202020204</v>
      </c>
      <c r="AQ32" s="363">
        <v>0.94043025323659124</v>
      </c>
      <c r="AR32" s="363">
        <v>1.3231557831839522</v>
      </c>
      <c r="AS32" s="363">
        <v>1.8392897676314719</v>
      </c>
      <c r="AT32" s="363">
        <v>1.8711359491778774</v>
      </c>
      <c r="AU32" s="363">
        <v>1.653753634085213</v>
      </c>
      <c r="AV32" s="363">
        <v>1.9614035087719299</v>
      </c>
      <c r="AW32" s="363">
        <v>2.5796341387276018</v>
      </c>
      <c r="AX32" s="363">
        <v>1.2165124555160141</v>
      </c>
      <c r="AY32" s="363">
        <v>4.2704626334519574E-2</v>
      </c>
      <c r="AZ32" s="363">
        <v>0</v>
      </c>
      <c r="BA32" s="363">
        <v>0</v>
      </c>
      <c r="BB32" s="363">
        <v>0</v>
      </c>
      <c r="BC32" s="363">
        <v>0</v>
      </c>
      <c r="BD32" s="363">
        <v>0</v>
      </c>
      <c r="BE32" s="363">
        <v>0</v>
      </c>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70">
        <v>0</v>
      </c>
    </row>
    <row r="33" spans="1:86" ht="15.5" x14ac:dyDescent="0.35">
      <c r="A33" s="366"/>
      <c r="B33" s="327" t="s">
        <v>594</v>
      </c>
      <c r="C33" s="372"/>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2">
        <f>SUM(AH34+AH36+AH42)</f>
        <v>1954</v>
      </c>
      <c r="AI33" s="362">
        <f t="shared" ref="AI33:CH33" si="12">SUM(AI34+AI36+AI42)</f>
        <v>2165</v>
      </c>
      <c r="AJ33" s="362">
        <f t="shared" si="12"/>
        <v>2474</v>
      </c>
      <c r="AK33" s="362">
        <f t="shared" si="12"/>
        <v>2887</v>
      </c>
      <c r="AL33" s="362">
        <f t="shared" si="12"/>
        <v>3207</v>
      </c>
      <c r="AM33" s="362">
        <f t="shared" si="12"/>
        <v>3433</v>
      </c>
      <c r="AN33" s="362">
        <f t="shared" si="12"/>
        <v>3953</v>
      </c>
      <c r="AO33" s="362">
        <f t="shared" si="12"/>
        <v>4444</v>
      </c>
      <c r="AP33" s="362">
        <f t="shared" si="12"/>
        <v>5073.8379999999997</v>
      </c>
      <c r="AQ33" s="362">
        <f t="shared" si="12"/>
        <v>5720.9060000000009</v>
      </c>
      <c r="AR33" s="362">
        <f t="shared" si="12"/>
        <v>6491.7669999999989</v>
      </c>
      <c r="AS33" s="362">
        <f t="shared" si="12"/>
        <v>7399.9800000000005</v>
      </c>
      <c r="AT33" s="362">
        <f t="shared" si="12"/>
        <v>8631.3280000000013</v>
      </c>
      <c r="AU33" s="362">
        <f t="shared" si="12"/>
        <v>10806.884999999998</v>
      </c>
      <c r="AV33" s="362">
        <f t="shared" si="12"/>
        <v>13052.993</v>
      </c>
      <c r="AW33" s="362">
        <f t="shared" si="12"/>
        <v>15503.525</v>
      </c>
      <c r="AX33" s="362">
        <f t="shared" si="12"/>
        <v>17194.086000000003</v>
      </c>
      <c r="AY33" s="362">
        <f t="shared" si="12"/>
        <v>18561.651999999998</v>
      </c>
      <c r="AZ33" s="362">
        <f t="shared" si="12"/>
        <v>19701.518</v>
      </c>
      <c r="BA33" s="362">
        <f t="shared" si="12"/>
        <v>20310.662</v>
      </c>
      <c r="BB33" s="362">
        <f t="shared" si="12"/>
        <v>20861.291999999998</v>
      </c>
      <c r="BC33" s="362">
        <f t="shared" si="12"/>
        <v>21164.603999999999</v>
      </c>
      <c r="BD33" s="362">
        <f t="shared" si="12"/>
        <v>22299.01260241797</v>
      </c>
      <c r="BE33" s="362">
        <f t="shared" si="12"/>
        <v>23528.41879431736</v>
      </c>
      <c r="BF33" s="362">
        <f t="shared" si="12"/>
        <v>24160.670779261804</v>
      </c>
      <c r="BG33" s="362">
        <f t="shared" si="12"/>
        <v>25135.548791931447</v>
      </c>
      <c r="BH33" s="362">
        <f t="shared" si="12"/>
        <v>25474.129834333125</v>
      </c>
      <c r="BI33" s="362">
        <f t="shared" si="12"/>
        <v>26070.219315269431</v>
      </c>
      <c r="BJ33" s="362">
        <f t="shared" si="12"/>
        <v>26820.522987177319</v>
      </c>
      <c r="BK33" s="362">
        <f t="shared" si="12"/>
        <v>28487.26264415482</v>
      </c>
      <c r="BL33" s="362">
        <f t="shared" si="12"/>
        <v>29529.167546324603</v>
      </c>
      <c r="BM33" s="362">
        <f t="shared" si="12"/>
        <v>31631.240427613491</v>
      </c>
      <c r="BN33" s="362">
        <f t="shared" si="12"/>
        <v>32375.751086484062</v>
      </c>
      <c r="BO33" s="362">
        <f t="shared" si="12"/>
        <v>33481.178317253027</v>
      </c>
      <c r="BP33" s="362">
        <f t="shared" si="12"/>
        <v>34772.992345077218</v>
      </c>
      <c r="BQ33" s="362">
        <f t="shared" si="12"/>
        <v>35404.106749297178</v>
      </c>
      <c r="BR33" s="362">
        <f t="shared" si="12"/>
        <v>37965.043648484439</v>
      </c>
      <c r="BS33" s="362">
        <f t="shared" si="12"/>
        <v>39948.56976973245</v>
      </c>
      <c r="BT33" s="362">
        <f>SUM(BT34+BT36+BT42)</f>
        <v>40867.810226218302</v>
      </c>
      <c r="BU33" s="362">
        <f t="shared" si="12"/>
        <v>43053.662957741282</v>
      </c>
      <c r="BV33" s="362">
        <f t="shared" si="12"/>
        <v>44547.722109381306</v>
      </c>
      <c r="BW33" s="362">
        <f t="shared" si="12"/>
        <v>46598.429141687659</v>
      </c>
      <c r="BX33" s="362">
        <f t="shared" si="12"/>
        <v>47923.895181027787</v>
      </c>
      <c r="BY33" s="362">
        <f t="shared" si="12"/>
        <v>50895.034104467923</v>
      </c>
      <c r="BZ33" s="362">
        <f t="shared" si="12"/>
        <v>55130.750903036518</v>
      </c>
      <c r="CA33" s="362">
        <f t="shared" si="12"/>
        <v>65606.530790524484</v>
      </c>
      <c r="CB33" s="362">
        <f t="shared" si="12"/>
        <v>76864.915974736359</v>
      </c>
      <c r="CC33" s="362">
        <f t="shared" si="12"/>
        <v>82945.807405829837</v>
      </c>
      <c r="CD33" s="362">
        <f t="shared" si="12"/>
        <v>89549.676824907772</v>
      </c>
      <c r="CE33" s="362">
        <f t="shared" si="12"/>
        <v>94593.643014793226</v>
      </c>
      <c r="CF33" s="362">
        <f t="shared" si="12"/>
        <v>98892.462967154803</v>
      </c>
      <c r="CG33" s="362">
        <f t="shared" si="12"/>
        <v>103887.28938923821</v>
      </c>
      <c r="CH33" s="376">
        <f t="shared" si="12"/>
        <v>109314.76208170826</v>
      </c>
    </row>
    <row r="34" spans="1:86" ht="15.5" x14ac:dyDescent="0.35">
      <c r="A34" s="366"/>
      <c r="B34" s="361" t="s">
        <v>634</v>
      </c>
      <c r="C34" s="368"/>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f>SUM(AH35)</f>
        <v>9.1014969282685811</v>
      </c>
      <c r="AI34" s="363">
        <f t="shared" ref="AI34:CH34" si="13">SUM(AI35)</f>
        <v>11.640236243555856</v>
      </c>
      <c r="AJ34" s="363">
        <f t="shared" si="13"/>
        <v>13.630234353478913</v>
      </c>
      <c r="AK34" s="363">
        <f t="shared" si="13"/>
        <v>15.590189419879557</v>
      </c>
      <c r="AL34" s="363">
        <f t="shared" si="13"/>
        <v>17.539349755901764</v>
      </c>
      <c r="AM34" s="363">
        <f t="shared" si="13"/>
        <v>18.772171160752329</v>
      </c>
      <c r="AN34" s="363">
        <f t="shared" si="13"/>
        <v>18.932891833284359</v>
      </c>
      <c r="AO34" s="363">
        <f t="shared" si="13"/>
        <v>19.456935976129234</v>
      </c>
      <c r="AP34" s="363">
        <f t="shared" si="13"/>
        <v>20.544119957107366</v>
      </c>
      <c r="AQ34" s="363">
        <f t="shared" si="13"/>
        <v>21.373524682261195</v>
      </c>
      <c r="AR34" s="363">
        <f t="shared" si="13"/>
        <v>22.393906028598739</v>
      </c>
      <c r="AS34" s="363">
        <f t="shared" si="13"/>
        <v>23.906947632296195</v>
      </c>
      <c r="AT34" s="363">
        <f t="shared" si="13"/>
        <v>26.429268414933048</v>
      </c>
      <c r="AU34" s="363">
        <f t="shared" si="13"/>
        <v>30.590785383135724</v>
      </c>
      <c r="AV34" s="363">
        <f t="shared" si="13"/>
        <v>233.44177379818109</v>
      </c>
      <c r="AW34" s="363">
        <f t="shared" si="13"/>
        <v>325.20902588180275</v>
      </c>
      <c r="AX34" s="363">
        <f t="shared" si="13"/>
        <v>365.13545224968743</v>
      </c>
      <c r="AY34" s="363">
        <f t="shared" si="13"/>
        <v>437.39160512525461</v>
      </c>
      <c r="AZ34" s="363">
        <f t="shared" si="13"/>
        <v>443.26224191823394</v>
      </c>
      <c r="BA34" s="363">
        <f t="shared" si="13"/>
        <v>488.61175918926864</v>
      </c>
      <c r="BB34" s="363">
        <f t="shared" si="13"/>
        <v>528.58293270578872</v>
      </c>
      <c r="BC34" s="363">
        <f t="shared" si="13"/>
        <v>566.36950568822147</v>
      </c>
      <c r="BD34" s="363">
        <f t="shared" si="13"/>
        <v>607.03198548293733</v>
      </c>
      <c r="BE34" s="363">
        <f t="shared" si="13"/>
        <v>673.62344552251193</v>
      </c>
      <c r="BF34" s="363">
        <f t="shared" si="13"/>
        <v>762.23</v>
      </c>
      <c r="BG34" s="363">
        <f t="shared" si="13"/>
        <v>793.54721823565706</v>
      </c>
      <c r="BH34" s="363">
        <f t="shared" si="13"/>
        <v>842.13</v>
      </c>
      <c r="BI34" s="363">
        <f t="shared" si="13"/>
        <v>923.7647969778385</v>
      </c>
      <c r="BJ34" s="363">
        <f t="shared" si="13"/>
        <v>972.69087379439623</v>
      </c>
      <c r="BK34" s="363">
        <f t="shared" si="13"/>
        <v>1039.8247158707195</v>
      </c>
      <c r="BL34" s="363">
        <f t="shared" si="13"/>
        <v>1105.9393085337213</v>
      </c>
      <c r="BM34" s="363">
        <f t="shared" si="13"/>
        <v>1192.1009182195146</v>
      </c>
      <c r="BN34" s="363">
        <f t="shared" si="13"/>
        <v>1220.2044423261623</v>
      </c>
      <c r="BO34" s="363">
        <f t="shared" si="13"/>
        <v>1314.7165739259212</v>
      </c>
      <c r="BP34" s="363">
        <f t="shared" si="13"/>
        <v>1390.6353122046253</v>
      </c>
      <c r="BQ34" s="363">
        <f t="shared" si="13"/>
        <v>1463.3914453663692</v>
      </c>
      <c r="BR34" s="363">
        <f t="shared" si="13"/>
        <v>1717.304349681425</v>
      </c>
      <c r="BS34" s="363">
        <f t="shared" si="13"/>
        <v>1834.7090892979174</v>
      </c>
      <c r="BT34" s="363">
        <f t="shared" si="13"/>
        <v>1896.9720008984343</v>
      </c>
      <c r="BU34" s="363">
        <f t="shared" si="13"/>
        <v>1965.0820231168198</v>
      </c>
      <c r="BV34" s="363">
        <f t="shared" si="13"/>
        <v>2114.1233711450695</v>
      </c>
      <c r="BW34" s="363">
        <f t="shared" si="13"/>
        <v>2299.5904607779121</v>
      </c>
      <c r="BX34" s="363">
        <f t="shared" si="13"/>
        <v>2245.8835014780443</v>
      </c>
      <c r="BY34" s="363">
        <f t="shared" si="13"/>
        <v>2446.6424104537009</v>
      </c>
      <c r="BZ34" s="363">
        <f t="shared" si="13"/>
        <v>2844.1948579833138</v>
      </c>
      <c r="CA34" s="363">
        <f t="shared" si="13"/>
        <v>3645.090537402672</v>
      </c>
      <c r="CB34" s="363">
        <f t="shared" si="13"/>
        <v>4562.9314615151061</v>
      </c>
      <c r="CC34" s="363">
        <f t="shared" si="13"/>
        <v>5166.4093020474074</v>
      </c>
      <c r="CD34" s="363">
        <f t="shared" si="13"/>
        <v>5824.6855172914075</v>
      </c>
      <c r="CE34" s="363">
        <f t="shared" si="13"/>
        <v>6423.7584003986576</v>
      </c>
      <c r="CF34" s="363">
        <f t="shared" si="13"/>
        <v>6944.5778387766495</v>
      </c>
      <c r="CG34" s="363">
        <f t="shared" si="13"/>
        <v>7451.5782426168644</v>
      </c>
      <c r="CH34" s="370">
        <f t="shared" si="13"/>
        <v>7956.1257688417954</v>
      </c>
    </row>
    <row r="35" spans="1:86" ht="15.5" x14ac:dyDescent="0.35">
      <c r="A35" s="366"/>
      <c r="B35" s="236" t="s">
        <v>595</v>
      </c>
      <c r="C35" s="368"/>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f t="shared" ref="AH35:CH35" si="14">AH5</f>
        <v>9.1014969282685811</v>
      </c>
      <c r="AI35" s="363">
        <f t="shared" si="14"/>
        <v>11.640236243555856</v>
      </c>
      <c r="AJ35" s="363">
        <f t="shared" si="14"/>
        <v>13.630234353478913</v>
      </c>
      <c r="AK35" s="363">
        <f t="shared" si="14"/>
        <v>15.590189419879557</v>
      </c>
      <c r="AL35" s="363">
        <f t="shared" si="14"/>
        <v>17.539349755901764</v>
      </c>
      <c r="AM35" s="363">
        <f t="shared" si="14"/>
        <v>18.772171160752329</v>
      </c>
      <c r="AN35" s="363">
        <f t="shared" si="14"/>
        <v>18.932891833284359</v>
      </c>
      <c r="AO35" s="363">
        <f t="shared" si="14"/>
        <v>19.456935976129234</v>
      </c>
      <c r="AP35" s="363">
        <f t="shared" si="14"/>
        <v>20.544119957107366</v>
      </c>
      <c r="AQ35" s="363">
        <f t="shared" si="14"/>
        <v>21.373524682261195</v>
      </c>
      <c r="AR35" s="363">
        <f t="shared" si="14"/>
        <v>22.393906028598739</v>
      </c>
      <c r="AS35" s="363">
        <f t="shared" si="14"/>
        <v>23.906947632296195</v>
      </c>
      <c r="AT35" s="363">
        <f t="shared" si="14"/>
        <v>26.429268414933048</v>
      </c>
      <c r="AU35" s="363">
        <f t="shared" si="14"/>
        <v>30.590785383135724</v>
      </c>
      <c r="AV35" s="363">
        <f t="shared" si="14"/>
        <v>233.44177379818109</v>
      </c>
      <c r="AW35" s="363">
        <f t="shared" si="14"/>
        <v>325.20902588180275</v>
      </c>
      <c r="AX35" s="363">
        <f t="shared" si="14"/>
        <v>365.13545224968743</v>
      </c>
      <c r="AY35" s="363">
        <f t="shared" si="14"/>
        <v>437.39160512525461</v>
      </c>
      <c r="AZ35" s="363">
        <f t="shared" si="14"/>
        <v>443.26224191823394</v>
      </c>
      <c r="BA35" s="363">
        <f t="shared" si="14"/>
        <v>488.61175918926864</v>
      </c>
      <c r="BB35" s="363">
        <f t="shared" si="14"/>
        <v>528.58293270578872</v>
      </c>
      <c r="BC35" s="363">
        <f t="shared" si="14"/>
        <v>566.36950568822147</v>
      </c>
      <c r="BD35" s="363">
        <f t="shared" si="14"/>
        <v>607.03198548293733</v>
      </c>
      <c r="BE35" s="363">
        <f t="shared" si="14"/>
        <v>673.62344552251193</v>
      </c>
      <c r="BF35" s="363">
        <f t="shared" si="14"/>
        <v>762.23</v>
      </c>
      <c r="BG35" s="363">
        <f t="shared" si="14"/>
        <v>793.54721823565706</v>
      </c>
      <c r="BH35" s="363">
        <f t="shared" si="14"/>
        <v>842.13</v>
      </c>
      <c r="BI35" s="363">
        <f t="shared" si="14"/>
        <v>923.7647969778385</v>
      </c>
      <c r="BJ35" s="363">
        <f t="shared" si="14"/>
        <v>972.69087379439623</v>
      </c>
      <c r="BK35" s="363">
        <f t="shared" si="14"/>
        <v>1039.8247158707195</v>
      </c>
      <c r="BL35" s="363">
        <f t="shared" si="14"/>
        <v>1105.9393085337213</v>
      </c>
      <c r="BM35" s="363">
        <f t="shared" si="14"/>
        <v>1192.1009182195146</v>
      </c>
      <c r="BN35" s="363">
        <f t="shared" si="14"/>
        <v>1220.2044423261623</v>
      </c>
      <c r="BO35" s="363">
        <f t="shared" si="14"/>
        <v>1314.7165739259212</v>
      </c>
      <c r="BP35" s="363">
        <f t="shared" si="14"/>
        <v>1390.6353122046253</v>
      </c>
      <c r="BQ35" s="363">
        <f t="shared" si="14"/>
        <v>1463.3914453663692</v>
      </c>
      <c r="BR35" s="363">
        <f t="shared" si="14"/>
        <v>1717.304349681425</v>
      </c>
      <c r="BS35" s="363">
        <f t="shared" si="14"/>
        <v>1834.7090892979174</v>
      </c>
      <c r="BT35" s="363">
        <f t="shared" si="14"/>
        <v>1896.9720008984343</v>
      </c>
      <c r="BU35" s="363">
        <f t="shared" si="14"/>
        <v>1965.0820231168198</v>
      </c>
      <c r="BV35" s="363">
        <f t="shared" si="14"/>
        <v>2114.1233711450695</v>
      </c>
      <c r="BW35" s="363">
        <f t="shared" si="14"/>
        <v>2299.5904607779121</v>
      </c>
      <c r="BX35" s="363">
        <f t="shared" si="14"/>
        <v>2245.8835014780443</v>
      </c>
      <c r="BY35" s="363">
        <f t="shared" si="14"/>
        <v>2446.6424104537009</v>
      </c>
      <c r="BZ35" s="363">
        <f t="shared" si="14"/>
        <v>2844.1948579833138</v>
      </c>
      <c r="CA35" s="363">
        <f t="shared" si="14"/>
        <v>3645.090537402672</v>
      </c>
      <c r="CB35" s="363">
        <f t="shared" si="14"/>
        <v>4562.9314615151061</v>
      </c>
      <c r="CC35" s="363">
        <f t="shared" si="14"/>
        <v>5166.4093020474074</v>
      </c>
      <c r="CD35" s="363">
        <f t="shared" si="14"/>
        <v>5824.6855172914075</v>
      </c>
      <c r="CE35" s="363">
        <f t="shared" si="14"/>
        <v>6423.7584003986576</v>
      </c>
      <c r="CF35" s="363">
        <f t="shared" si="14"/>
        <v>6944.5778387766495</v>
      </c>
      <c r="CG35" s="363">
        <f t="shared" si="14"/>
        <v>7451.5782426168644</v>
      </c>
      <c r="CH35" s="370">
        <f t="shared" si="14"/>
        <v>7956.1257688417954</v>
      </c>
    </row>
    <row r="36" spans="1:86" ht="15.5" x14ac:dyDescent="0.35">
      <c r="A36" s="366"/>
      <c r="B36" s="361" t="s">
        <v>636</v>
      </c>
      <c r="C36" s="368"/>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f>SUM(AH37:AH38)</f>
        <v>1701.8420183795577</v>
      </c>
      <c r="AI36" s="363">
        <f t="shared" ref="AI36:CH36" si="15">SUM(AI37:AI38)</f>
        <v>1860.9900164941139</v>
      </c>
      <c r="AJ36" s="363">
        <f t="shared" si="15"/>
        <v>2082.7799388548465</v>
      </c>
      <c r="AK36" s="363">
        <f t="shared" si="15"/>
        <v>2389.7740467526219</v>
      </c>
      <c r="AL36" s="363">
        <f t="shared" si="15"/>
        <v>2594.8109801196902</v>
      </c>
      <c r="AM36" s="363">
        <f t="shared" si="15"/>
        <v>2677.4542242121242</v>
      </c>
      <c r="AN36" s="363">
        <f t="shared" si="15"/>
        <v>3051.6944579428109</v>
      </c>
      <c r="AO36" s="363">
        <f t="shared" si="15"/>
        <v>3351.7700470301052</v>
      </c>
      <c r="AP36" s="363">
        <f t="shared" si="15"/>
        <v>3773.4051642356726</v>
      </c>
      <c r="AQ36" s="363">
        <f t="shared" si="15"/>
        <v>4183.3147814653466</v>
      </c>
      <c r="AR36" s="363">
        <f t="shared" si="15"/>
        <v>4715.302602484423</v>
      </c>
      <c r="AS36" s="363">
        <f t="shared" si="15"/>
        <v>5302.9482171061245</v>
      </c>
      <c r="AT36" s="363">
        <f t="shared" si="15"/>
        <v>6100.0376835238867</v>
      </c>
      <c r="AU36" s="363">
        <f t="shared" si="15"/>
        <v>7638.6351071929666</v>
      </c>
      <c r="AV36" s="363">
        <f t="shared" si="15"/>
        <v>9568.6346115284014</v>
      </c>
      <c r="AW36" s="363">
        <f t="shared" si="15"/>
        <v>11373.523616231594</v>
      </c>
      <c r="AX36" s="363">
        <f t="shared" si="15"/>
        <v>12663.725610763309</v>
      </c>
      <c r="AY36" s="363">
        <f t="shared" si="15"/>
        <v>14736.044491317409</v>
      </c>
      <c r="AZ36" s="363">
        <f t="shared" si="15"/>
        <v>15511.56311544386</v>
      </c>
      <c r="BA36" s="363">
        <f t="shared" si="15"/>
        <v>15754.378164620557</v>
      </c>
      <c r="BB36" s="363">
        <f t="shared" si="15"/>
        <v>15940.900575084055</v>
      </c>
      <c r="BC36" s="363">
        <f t="shared" si="15"/>
        <v>15907.786500837323</v>
      </c>
      <c r="BD36" s="363">
        <f t="shared" si="15"/>
        <v>16669.552181324965</v>
      </c>
      <c r="BE36" s="363">
        <f t="shared" si="15"/>
        <v>17458.90379317417</v>
      </c>
      <c r="BF36" s="363">
        <f t="shared" si="15"/>
        <v>17754.805741761487</v>
      </c>
      <c r="BG36" s="363">
        <f t="shared" si="15"/>
        <v>18278.948244721261</v>
      </c>
      <c r="BH36" s="363">
        <f t="shared" si="15"/>
        <v>18186.937834333123</v>
      </c>
      <c r="BI36" s="363">
        <f t="shared" si="15"/>
        <v>18233.589442192249</v>
      </c>
      <c r="BJ36" s="363">
        <f t="shared" si="15"/>
        <v>18464.273221708128</v>
      </c>
      <c r="BK36" s="363">
        <f t="shared" si="15"/>
        <v>19398.830960846997</v>
      </c>
      <c r="BL36" s="363">
        <f t="shared" si="15"/>
        <v>19846.578667873924</v>
      </c>
      <c r="BM36" s="363">
        <f t="shared" si="15"/>
        <v>21111.739851783968</v>
      </c>
      <c r="BN36" s="363">
        <f t="shared" si="15"/>
        <v>21511.839108240736</v>
      </c>
      <c r="BO36" s="363">
        <f t="shared" si="15"/>
        <v>22264.912534861494</v>
      </c>
      <c r="BP36" s="363">
        <f t="shared" si="15"/>
        <v>23082.182248307901</v>
      </c>
      <c r="BQ36" s="363">
        <f t="shared" si="15"/>
        <v>23603.841923822441</v>
      </c>
      <c r="BR36" s="363">
        <f t="shared" si="15"/>
        <v>25504.531538730997</v>
      </c>
      <c r="BS36" s="363">
        <f t="shared" si="15"/>
        <v>27562.731185858145</v>
      </c>
      <c r="BT36" s="363">
        <f t="shared" si="15"/>
        <v>28420.432524617027</v>
      </c>
      <c r="BU36" s="363">
        <f t="shared" si="15"/>
        <v>30662.747290391053</v>
      </c>
      <c r="BV36" s="363">
        <f t="shared" si="15"/>
        <v>31989.358656850276</v>
      </c>
      <c r="BW36" s="363">
        <f t="shared" si="15"/>
        <v>33267.08839061726</v>
      </c>
      <c r="BX36" s="363">
        <f t="shared" si="15"/>
        <v>35673.877811281971</v>
      </c>
      <c r="BY36" s="363">
        <f t="shared" si="15"/>
        <v>38376.357879152114</v>
      </c>
      <c r="BZ36" s="363">
        <f t="shared" si="15"/>
        <v>41500.394038532308</v>
      </c>
      <c r="CA36" s="363">
        <f t="shared" si="15"/>
        <v>49348.94023842668</v>
      </c>
      <c r="CB36" s="363">
        <f t="shared" si="15"/>
        <v>58017.579482686611</v>
      </c>
      <c r="CC36" s="363">
        <f t="shared" si="15"/>
        <v>62282.332284147764</v>
      </c>
      <c r="CD36" s="363">
        <f t="shared" si="15"/>
        <v>67124.874594533801</v>
      </c>
      <c r="CE36" s="363">
        <f t="shared" si="15"/>
        <v>70927.976953807709</v>
      </c>
      <c r="CF36" s="363">
        <f t="shared" si="15"/>
        <v>73792.010460777223</v>
      </c>
      <c r="CG36" s="363">
        <f t="shared" si="15"/>
        <v>76961.511133769847</v>
      </c>
      <c r="CH36" s="370">
        <f t="shared" si="15"/>
        <v>80430.00364036407</v>
      </c>
    </row>
    <row r="37" spans="1:86" ht="15.5" x14ac:dyDescent="0.35">
      <c r="A37" s="366"/>
      <c r="B37" s="236" t="s">
        <v>595</v>
      </c>
      <c r="C37" s="368"/>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f t="shared" ref="AH37:CH37" si="16">AH9</f>
        <v>1697.8420183795577</v>
      </c>
      <c r="AI37" s="363">
        <f t="shared" si="16"/>
        <v>1856.9900164941139</v>
      </c>
      <c r="AJ37" s="363">
        <f t="shared" si="16"/>
        <v>2077.7799388548465</v>
      </c>
      <c r="AK37" s="363">
        <f t="shared" si="16"/>
        <v>2383.7740467526219</v>
      </c>
      <c r="AL37" s="363">
        <f t="shared" si="16"/>
        <v>2586.8109801196902</v>
      </c>
      <c r="AM37" s="363">
        <f t="shared" si="16"/>
        <v>2667.4542242121242</v>
      </c>
      <c r="AN37" s="363">
        <f t="shared" si="16"/>
        <v>3040.6944579428109</v>
      </c>
      <c r="AO37" s="363">
        <f t="shared" si="16"/>
        <v>3338.7700470301052</v>
      </c>
      <c r="AP37" s="363">
        <f t="shared" si="16"/>
        <v>3669.4051642356726</v>
      </c>
      <c r="AQ37" s="363">
        <f t="shared" si="16"/>
        <v>3999.5917814653462</v>
      </c>
      <c r="AR37" s="363">
        <f t="shared" si="16"/>
        <v>4541.8846024844233</v>
      </c>
      <c r="AS37" s="363">
        <f t="shared" si="16"/>
        <v>5119.3162171061249</v>
      </c>
      <c r="AT37" s="363">
        <f t="shared" si="16"/>
        <v>5892.0176835238863</v>
      </c>
      <c r="AU37" s="363">
        <f t="shared" si="16"/>
        <v>7368.6667860203279</v>
      </c>
      <c r="AV37" s="363">
        <f t="shared" si="16"/>
        <v>9240.6612355228863</v>
      </c>
      <c r="AW37" s="363">
        <f t="shared" si="16"/>
        <v>10953.790717231966</v>
      </c>
      <c r="AX37" s="363">
        <f t="shared" si="16"/>
        <v>12163.677998213689</v>
      </c>
      <c r="AY37" s="363">
        <f t="shared" si="16"/>
        <v>14149.853933502873</v>
      </c>
      <c r="AZ37" s="363">
        <f t="shared" si="16"/>
        <v>14811.718392050061</v>
      </c>
      <c r="BA37" s="363">
        <f t="shared" si="16"/>
        <v>15045.166830499556</v>
      </c>
      <c r="BB37" s="363">
        <f t="shared" si="16"/>
        <v>15196.941767056855</v>
      </c>
      <c r="BC37" s="363">
        <f t="shared" si="16"/>
        <v>15111.626149797892</v>
      </c>
      <c r="BD37" s="363">
        <f t="shared" si="16"/>
        <v>15606.976800400422</v>
      </c>
      <c r="BE37" s="363">
        <f t="shared" si="16"/>
        <v>16253.957960154279</v>
      </c>
      <c r="BF37" s="363">
        <f t="shared" si="16"/>
        <v>16431.191588594316</v>
      </c>
      <c r="BG37" s="363">
        <f t="shared" si="16"/>
        <v>16883.893951923728</v>
      </c>
      <c r="BH37" s="363">
        <f t="shared" si="16"/>
        <v>16801.03906759938</v>
      </c>
      <c r="BI37" s="363">
        <f t="shared" si="16"/>
        <v>16823.768173375145</v>
      </c>
      <c r="BJ37" s="363">
        <f t="shared" si="16"/>
        <v>17031.752065442357</v>
      </c>
      <c r="BK37" s="363">
        <f t="shared" si="16"/>
        <v>17879.512049140645</v>
      </c>
      <c r="BL37" s="363">
        <f t="shared" si="16"/>
        <v>18253.349406763678</v>
      </c>
      <c r="BM37" s="363">
        <f t="shared" si="16"/>
        <v>19361.265028288282</v>
      </c>
      <c r="BN37" s="363">
        <f t="shared" si="16"/>
        <v>19597.195623710209</v>
      </c>
      <c r="BO37" s="363">
        <f t="shared" si="16"/>
        <v>20142.807423229598</v>
      </c>
      <c r="BP37" s="363">
        <f t="shared" si="16"/>
        <v>20691.737630440137</v>
      </c>
      <c r="BQ37" s="363">
        <f t="shared" si="16"/>
        <v>21004.205071174591</v>
      </c>
      <c r="BR37" s="363">
        <f t="shared" si="16"/>
        <v>22644.370377540625</v>
      </c>
      <c r="BS37" s="363">
        <f t="shared" si="16"/>
        <v>24435.473591204307</v>
      </c>
      <c r="BT37" s="363">
        <f t="shared" si="16"/>
        <v>25145.877979642366</v>
      </c>
      <c r="BU37" s="363">
        <f t="shared" si="16"/>
        <v>27118.276106223064</v>
      </c>
      <c r="BV37" s="363">
        <f t="shared" si="16"/>
        <v>28221.74162745849</v>
      </c>
      <c r="BW37" s="363">
        <f t="shared" si="16"/>
        <v>29498.11675105806</v>
      </c>
      <c r="BX37" s="363">
        <f t="shared" si="16"/>
        <v>31796.383063030447</v>
      </c>
      <c r="BY37" s="363">
        <f t="shared" si="16"/>
        <v>34418.632311386566</v>
      </c>
      <c r="BZ37" s="363">
        <f t="shared" si="16"/>
        <v>37102.30600304054</v>
      </c>
      <c r="CA37" s="363">
        <f t="shared" si="16"/>
        <v>44282.294068599775</v>
      </c>
      <c r="CB37" s="363">
        <f t="shared" si="16"/>
        <v>52124.774823443237</v>
      </c>
      <c r="CC37" s="363">
        <f t="shared" si="16"/>
        <v>56112.712046545857</v>
      </c>
      <c r="CD37" s="363">
        <f t="shared" si="16"/>
        <v>60588.32380494778</v>
      </c>
      <c r="CE37" s="363">
        <f t="shared" si="16"/>
        <v>63949.211055745807</v>
      </c>
      <c r="CF37" s="363">
        <f t="shared" si="16"/>
        <v>66447.577836541837</v>
      </c>
      <c r="CG37" s="363">
        <f t="shared" si="16"/>
        <v>69251.111130716163</v>
      </c>
      <c r="CH37" s="370">
        <f t="shared" si="16"/>
        <v>72371.301322620391</v>
      </c>
    </row>
    <row r="38" spans="1:86" ht="15.5" x14ac:dyDescent="0.35">
      <c r="A38" s="366"/>
      <c r="B38" s="377" t="s">
        <v>642</v>
      </c>
      <c r="C38" s="368"/>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f>SUM(AH39:AH41)</f>
        <v>4</v>
      </c>
      <c r="AI38" s="363">
        <f t="shared" ref="AI38:CH38" si="17">SUM(AI39:AI41)</f>
        <v>4</v>
      </c>
      <c r="AJ38" s="363">
        <f t="shared" si="17"/>
        <v>5</v>
      </c>
      <c r="AK38" s="363">
        <f t="shared" si="17"/>
        <v>6</v>
      </c>
      <c r="AL38" s="363">
        <f t="shared" si="17"/>
        <v>8</v>
      </c>
      <c r="AM38" s="363">
        <f t="shared" si="17"/>
        <v>10</v>
      </c>
      <c r="AN38" s="363">
        <f t="shared" si="17"/>
        <v>11</v>
      </c>
      <c r="AO38" s="363">
        <f t="shared" si="17"/>
        <v>13</v>
      </c>
      <c r="AP38" s="363">
        <f t="shared" si="17"/>
        <v>104</v>
      </c>
      <c r="AQ38" s="363">
        <f t="shared" si="17"/>
        <v>183.72300000000001</v>
      </c>
      <c r="AR38" s="363">
        <f t="shared" si="17"/>
        <v>173.41800000000001</v>
      </c>
      <c r="AS38" s="363">
        <f t="shared" si="17"/>
        <v>183.63200000000001</v>
      </c>
      <c r="AT38" s="363">
        <f t="shared" si="17"/>
        <v>208.02</v>
      </c>
      <c r="AU38" s="363">
        <f t="shared" si="17"/>
        <v>269.96832117263904</v>
      </c>
      <c r="AV38" s="363">
        <f t="shared" si="17"/>
        <v>327.97337600551521</v>
      </c>
      <c r="AW38" s="363">
        <f t="shared" si="17"/>
        <v>419.73289899962754</v>
      </c>
      <c r="AX38" s="363">
        <f t="shared" si="17"/>
        <v>500.04761254962028</v>
      </c>
      <c r="AY38" s="363">
        <f t="shared" si="17"/>
        <v>586.19055781453687</v>
      </c>
      <c r="AZ38" s="363">
        <f t="shared" si="17"/>
        <v>699.84472339379818</v>
      </c>
      <c r="BA38" s="363">
        <f t="shared" si="17"/>
        <v>709.21133412100005</v>
      </c>
      <c r="BB38" s="363">
        <f t="shared" si="17"/>
        <v>743.95880802719989</v>
      </c>
      <c r="BC38" s="363">
        <f t="shared" si="17"/>
        <v>796.16035103942988</v>
      </c>
      <c r="BD38" s="363">
        <f t="shared" si="17"/>
        <v>1062.5753809245423</v>
      </c>
      <c r="BE38" s="363">
        <f t="shared" si="17"/>
        <v>1204.9458330198895</v>
      </c>
      <c r="BF38" s="363">
        <f t="shared" si="17"/>
        <v>1323.6141531671719</v>
      </c>
      <c r="BG38" s="363">
        <f t="shared" si="17"/>
        <v>1395.0542927975321</v>
      </c>
      <c r="BH38" s="363">
        <f t="shared" si="17"/>
        <v>1385.8987667337435</v>
      </c>
      <c r="BI38" s="363">
        <f t="shared" si="17"/>
        <v>1409.8212688171038</v>
      </c>
      <c r="BJ38" s="363">
        <f t="shared" si="17"/>
        <v>1432.5211562657728</v>
      </c>
      <c r="BK38" s="363">
        <f t="shared" si="17"/>
        <v>1519.3189117063534</v>
      </c>
      <c r="BL38" s="363">
        <f t="shared" si="17"/>
        <v>1593.2292611102469</v>
      </c>
      <c r="BM38" s="363">
        <f t="shared" si="17"/>
        <v>1750.4748234956869</v>
      </c>
      <c r="BN38" s="363">
        <f t="shared" si="17"/>
        <v>1914.6434845305282</v>
      </c>
      <c r="BO38" s="363">
        <f t="shared" si="17"/>
        <v>2122.1051116318954</v>
      </c>
      <c r="BP38" s="363">
        <f t="shared" si="17"/>
        <v>2390.4446178677631</v>
      </c>
      <c r="BQ38" s="363">
        <f t="shared" si="17"/>
        <v>2599.6368526478509</v>
      </c>
      <c r="BR38" s="363">
        <f t="shared" si="17"/>
        <v>2860.1611611903732</v>
      </c>
      <c r="BS38" s="363">
        <f t="shared" si="17"/>
        <v>3127.2575946538373</v>
      </c>
      <c r="BT38" s="363">
        <f t="shared" si="17"/>
        <v>3274.5545449746614</v>
      </c>
      <c r="BU38" s="363">
        <f t="shared" si="17"/>
        <v>3544.47118416799</v>
      </c>
      <c r="BV38" s="363">
        <f t="shared" si="17"/>
        <v>3767.6170293917871</v>
      </c>
      <c r="BW38" s="363">
        <f t="shared" si="17"/>
        <v>3768.9716395592</v>
      </c>
      <c r="BX38" s="363">
        <f t="shared" si="17"/>
        <v>3877.4947482515254</v>
      </c>
      <c r="BY38" s="363">
        <f t="shared" si="17"/>
        <v>3957.7255677655462</v>
      </c>
      <c r="BZ38" s="363">
        <f t="shared" si="17"/>
        <v>4398.0880354917717</v>
      </c>
      <c r="CA38" s="363">
        <f t="shared" si="17"/>
        <v>5066.6461698269031</v>
      </c>
      <c r="CB38" s="363">
        <f t="shared" si="17"/>
        <v>5892.8046592433757</v>
      </c>
      <c r="CC38" s="363">
        <f t="shared" si="17"/>
        <v>6169.6202376019064</v>
      </c>
      <c r="CD38" s="363">
        <f t="shared" si="17"/>
        <v>6536.5507895860173</v>
      </c>
      <c r="CE38" s="363">
        <f t="shared" si="17"/>
        <v>6978.7658980619035</v>
      </c>
      <c r="CF38" s="363">
        <f t="shared" si="17"/>
        <v>7344.4326242353854</v>
      </c>
      <c r="CG38" s="363">
        <f t="shared" si="17"/>
        <v>7710.4000030536772</v>
      </c>
      <c r="CH38" s="370">
        <f t="shared" si="17"/>
        <v>8058.7023177436713</v>
      </c>
    </row>
    <row r="39" spans="1:86" ht="15.5" x14ac:dyDescent="0.35">
      <c r="A39" s="366"/>
      <c r="B39" s="375" t="s">
        <v>379</v>
      </c>
      <c r="C39" s="368"/>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v>4</v>
      </c>
      <c r="AI39" s="363">
        <v>4</v>
      </c>
      <c r="AJ39" s="363">
        <v>5</v>
      </c>
      <c r="AK39" s="363">
        <v>6</v>
      </c>
      <c r="AL39" s="363">
        <v>8</v>
      </c>
      <c r="AM39" s="363">
        <v>10</v>
      </c>
      <c r="AN39" s="363">
        <v>11</v>
      </c>
      <c r="AO39" s="363">
        <v>13</v>
      </c>
      <c r="AP39" s="363">
        <v>104</v>
      </c>
      <c r="AQ39" s="363">
        <v>183.72300000000001</v>
      </c>
      <c r="AR39" s="363">
        <v>173.41800000000001</v>
      </c>
      <c r="AS39" s="363">
        <v>183.63200000000001</v>
      </c>
      <c r="AT39" s="363">
        <v>208.02</v>
      </c>
      <c r="AU39" s="363">
        <v>269.96832117263904</v>
      </c>
      <c r="AV39" s="363">
        <v>327.97337600551521</v>
      </c>
      <c r="AW39" s="363">
        <v>419.73289899962754</v>
      </c>
      <c r="AX39" s="363">
        <v>500.04761254962028</v>
      </c>
      <c r="AY39" s="363">
        <v>586.19055781453687</v>
      </c>
      <c r="AZ39" s="363">
        <v>699.84472339379818</v>
      </c>
      <c r="BA39" s="363">
        <v>709.21133412100005</v>
      </c>
      <c r="BB39" s="363">
        <v>743.95880802719989</v>
      </c>
      <c r="BC39" s="363">
        <v>796.16035103942988</v>
      </c>
      <c r="BD39" s="363">
        <v>809.72477850657356</v>
      </c>
      <c r="BE39" s="363">
        <v>870.53092037570082</v>
      </c>
      <c r="BF39" s="363">
        <v>947.298</v>
      </c>
      <c r="BG39" s="363">
        <v>1017.4757964240732</v>
      </c>
      <c r="BH39" s="363">
        <v>1057.6289999999999</v>
      </c>
      <c r="BI39" s="363">
        <v>1113.5155272727516</v>
      </c>
      <c r="BJ39" s="363">
        <v>1142.0356692484781</v>
      </c>
      <c r="BK39" s="363">
        <v>1235.597033053456</v>
      </c>
      <c r="BL39" s="363">
        <v>1316.2793594178083</v>
      </c>
      <c r="BM39" s="363">
        <v>1446.1896739375136</v>
      </c>
      <c r="BN39" s="363">
        <v>1526.3989427992453</v>
      </c>
      <c r="BO39" s="363">
        <v>1691.4195913635774</v>
      </c>
      <c r="BP39" s="363">
        <v>1882.2267307552024</v>
      </c>
      <c r="BQ39" s="363">
        <v>2041.8053091705644</v>
      </c>
      <c r="BR39" s="363">
        <v>2274.4593787053836</v>
      </c>
      <c r="BS39" s="363">
        <v>2503.5602726161615</v>
      </c>
      <c r="BT39" s="363">
        <v>2626.7182223174623</v>
      </c>
      <c r="BU39" s="363">
        <v>2791.2308667358793</v>
      </c>
      <c r="BV39" s="363">
        <v>2855.414544307062</v>
      </c>
      <c r="BW39" s="363">
        <v>2913.4681466665274</v>
      </c>
      <c r="BX39" s="363">
        <v>3011.1487865259865</v>
      </c>
      <c r="BY39" s="363">
        <v>3044.3763376680545</v>
      </c>
      <c r="BZ39" s="363">
        <v>3219.2238696424706</v>
      </c>
      <c r="CA39" s="363">
        <v>3705.0208703008252</v>
      </c>
      <c r="CB39" s="363">
        <v>4202.8869185645062</v>
      </c>
      <c r="CC39" s="363">
        <v>4530.4355809264998</v>
      </c>
      <c r="CD39" s="363">
        <v>4954.5454086099799</v>
      </c>
      <c r="CE39" s="363">
        <v>5341.1632884754017</v>
      </c>
      <c r="CF39" s="363">
        <v>5622.1453112599902</v>
      </c>
      <c r="CG39" s="363">
        <v>5909.4118753101393</v>
      </c>
      <c r="CH39" s="370">
        <v>6179.8179150474425</v>
      </c>
    </row>
    <row r="40" spans="1:86" ht="15.5" x14ac:dyDescent="0.35">
      <c r="A40" s="366"/>
      <c r="B40" s="375" t="s">
        <v>598</v>
      </c>
      <c r="C40" s="368"/>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v>0</v>
      </c>
      <c r="AI40" s="363">
        <v>0</v>
      </c>
      <c r="AJ40" s="363">
        <v>0</v>
      </c>
      <c r="AK40" s="363">
        <v>0</v>
      </c>
      <c r="AL40" s="363">
        <v>0</v>
      </c>
      <c r="AM40" s="363">
        <v>0</v>
      </c>
      <c r="AN40" s="363">
        <v>0</v>
      </c>
      <c r="AO40" s="363">
        <v>0</v>
      </c>
      <c r="AP40" s="363">
        <v>0</v>
      </c>
      <c r="AQ40" s="363">
        <v>0</v>
      </c>
      <c r="AR40" s="363">
        <v>0</v>
      </c>
      <c r="AS40" s="363">
        <v>0</v>
      </c>
      <c r="AT40" s="363">
        <v>0</v>
      </c>
      <c r="AU40" s="363">
        <v>0</v>
      </c>
      <c r="AV40" s="363">
        <v>0</v>
      </c>
      <c r="AW40" s="363">
        <v>0</v>
      </c>
      <c r="AX40" s="363">
        <v>0</v>
      </c>
      <c r="AY40" s="363">
        <v>0</v>
      </c>
      <c r="AZ40" s="363">
        <v>0</v>
      </c>
      <c r="BA40" s="363">
        <v>0</v>
      </c>
      <c r="BB40" s="363">
        <v>0</v>
      </c>
      <c r="BC40" s="363">
        <v>0</v>
      </c>
      <c r="BD40" s="363">
        <v>252.8506024179687</v>
      </c>
      <c r="BE40" s="363">
        <v>334.41491264418875</v>
      </c>
      <c r="BF40" s="363">
        <v>376.31615316717199</v>
      </c>
      <c r="BG40" s="363">
        <v>377.57849637345873</v>
      </c>
      <c r="BH40" s="363">
        <v>328.26976673374355</v>
      </c>
      <c r="BI40" s="363">
        <v>296.30574154435226</v>
      </c>
      <c r="BJ40" s="363">
        <v>290.48548701729464</v>
      </c>
      <c r="BK40" s="363">
        <v>283.72187865289749</v>
      </c>
      <c r="BL40" s="363">
        <v>276.94990169243857</v>
      </c>
      <c r="BM40" s="363">
        <v>304.28514955817326</v>
      </c>
      <c r="BN40" s="363">
        <v>388.24454173128282</v>
      </c>
      <c r="BO40" s="363">
        <v>430.68552026831782</v>
      </c>
      <c r="BP40" s="363">
        <v>508.21788711256067</v>
      </c>
      <c r="BQ40" s="363">
        <v>557.83154347728623</v>
      </c>
      <c r="BR40" s="363">
        <v>585.49981248498932</v>
      </c>
      <c r="BS40" s="363">
        <v>622.12849203767587</v>
      </c>
      <c r="BT40" s="363">
        <v>626.32200668966493</v>
      </c>
      <c r="BU40" s="363">
        <v>674.62025960591507</v>
      </c>
      <c r="BV40" s="363">
        <v>669.69538822580728</v>
      </c>
      <c r="BW40" s="363">
        <v>637.83416075420985</v>
      </c>
      <c r="BX40" s="363">
        <v>497.88901681450631</v>
      </c>
      <c r="BY40" s="363">
        <v>400.94470541488232</v>
      </c>
      <c r="BZ40" s="363">
        <v>503.8554365944143</v>
      </c>
      <c r="CA40" s="363">
        <v>406.56406345525403</v>
      </c>
      <c r="CB40" s="363">
        <v>206.30768901336546</v>
      </c>
      <c r="CC40" s="363">
        <v>9.9255858576611278</v>
      </c>
      <c r="CD40" s="363">
        <v>4.7298941183636769</v>
      </c>
      <c r="CE40" s="363">
        <v>2.0678229356853093</v>
      </c>
      <c r="CF40" s="363">
        <v>0.79529346370802456</v>
      </c>
      <c r="CG40" s="363">
        <v>2.5268762095245485E-2</v>
      </c>
      <c r="CH40" s="370">
        <v>1.5194776407795905</v>
      </c>
    </row>
    <row r="41" spans="1:86" ht="15.5" x14ac:dyDescent="0.35">
      <c r="A41" s="366"/>
      <c r="B41" s="375" t="s">
        <v>643</v>
      </c>
      <c r="C41" s="372" t="s">
        <v>639</v>
      </c>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v>0</v>
      </c>
      <c r="AI41" s="363">
        <v>0</v>
      </c>
      <c r="AJ41" s="363">
        <v>0</v>
      </c>
      <c r="AK41" s="363">
        <v>0</v>
      </c>
      <c r="AL41" s="363">
        <v>0</v>
      </c>
      <c r="AM41" s="363">
        <v>0</v>
      </c>
      <c r="AN41" s="363">
        <v>0</v>
      </c>
      <c r="AO41" s="363">
        <v>0</v>
      </c>
      <c r="AP41" s="363">
        <v>0</v>
      </c>
      <c r="AQ41" s="363">
        <v>0</v>
      </c>
      <c r="AR41" s="363">
        <v>0</v>
      </c>
      <c r="AS41" s="363">
        <v>0</v>
      </c>
      <c r="AT41" s="363">
        <v>0</v>
      </c>
      <c r="AU41" s="363">
        <v>0</v>
      </c>
      <c r="AV41" s="363">
        <v>0</v>
      </c>
      <c r="AW41" s="363">
        <v>0</v>
      </c>
      <c r="AX41" s="363">
        <v>0</v>
      </c>
      <c r="AY41" s="363">
        <v>0</v>
      </c>
      <c r="AZ41" s="363">
        <v>0</v>
      </c>
      <c r="BA41" s="363">
        <v>0</v>
      </c>
      <c r="BB41" s="363">
        <v>0</v>
      </c>
      <c r="BC41" s="363">
        <v>0</v>
      </c>
      <c r="BD41" s="363">
        <v>0</v>
      </c>
      <c r="BE41" s="363">
        <v>0</v>
      </c>
      <c r="BF41" s="363">
        <v>0</v>
      </c>
      <c r="BG41" s="363">
        <v>0</v>
      </c>
      <c r="BH41" s="363">
        <v>0</v>
      </c>
      <c r="BI41" s="363">
        <v>0</v>
      </c>
      <c r="BJ41" s="363">
        <v>0</v>
      </c>
      <c r="BK41" s="363">
        <v>0</v>
      </c>
      <c r="BL41" s="363">
        <v>0</v>
      </c>
      <c r="BM41" s="363">
        <v>0</v>
      </c>
      <c r="BN41" s="363">
        <v>0</v>
      </c>
      <c r="BO41" s="363">
        <v>0</v>
      </c>
      <c r="BP41" s="363">
        <v>0</v>
      </c>
      <c r="BQ41" s="363">
        <v>0</v>
      </c>
      <c r="BR41" s="363">
        <v>0.20197000000000001</v>
      </c>
      <c r="BS41" s="363">
        <v>1.5688299999999999</v>
      </c>
      <c r="BT41" s="363">
        <v>21.514315967534472</v>
      </c>
      <c r="BU41" s="363">
        <v>78.62005782619562</v>
      </c>
      <c r="BV41" s="363">
        <v>242.50709685891789</v>
      </c>
      <c r="BW41" s="363">
        <v>217.66933213846298</v>
      </c>
      <c r="BX41" s="363">
        <v>368.45694491103279</v>
      </c>
      <c r="BY41" s="363">
        <v>512.40452468260958</v>
      </c>
      <c r="BZ41" s="363">
        <v>675.0087292548867</v>
      </c>
      <c r="CA41" s="363">
        <v>955.06123607082338</v>
      </c>
      <c r="CB41" s="363">
        <v>1483.6100516655042</v>
      </c>
      <c r="CC41" s="363">
        <v>1629.2590708177459</v>
      </c>
      <c r="CD41" s="363">
        <v>1577.2754868576744</v>
      </c>
      <c r="CE41" s="363">
        <v>1635.5347866508164</v>
      </c>
      <c r="CF41" s="363">
        <v>1721.4920195116879</v>
      </c>
      <c r="CG41" s="363">
        <v>1800.9628589814424</v>
      </c>
      <c r="CH41" s="370">
        <v>1877.3649250554486</v>
      </c>
    </row>
    <row r="42" spans="1:86" ht="15.5" x14ac:dyDescent="0.35">
      <c r="A42" s="366"/>
      <c r="B42" s="361" t="s">
        <v>640</v>
      </c>
      <c r="C42" s="368"/>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f>SUM(AH43:AH44)</f>
        <v>243.0564846921738</v>
      </c>
      <c r="AI42" s="363">
        <f t="shared" ref="AI42:CH42" si="18">SUM(AI43:AI44)</f>
        <v>292.36974726233024</v>
      </c>
      <c r="AJ42" s="363">
        <f t="shared" si="18"/>
        <v>377.58982679167474</v>
      </c>
      <c r="AK42" s="363">
        <f t="shared" si="18"/>
        <v>481.63576382749858</v>
      </c>
      <c r="AL42" s="363">
        <f t="shared" si="18"/>
        <v>594.64967012440832</v>
      </c>
      <c r="AM42" s="363">
        <f t="shared" si="18"/>
        <v>736.77360462712363</v>
      </c>
      <c r="AN42" s="363">
        <f t="shared" si="18"/>
        <v>882.37265022390488</v>
      </c>
      <c r="AO42" s="363">
        <f t="shared" si="18"/>
        <v>1072.7730169937654</v>
      </c>
      <c r="AP42" s="363">
        <f t="shared" si="18"/>
        <v>1279.8887158072198</v>
      </c>
      <c r="AQ42" s="363">
        <f t="shared" si="18"/>
        <v>1516.217693852393</v>
      </c>
      <c r="AR42" s="363">
        <f t="shared" si="18"/>
        <v>1754.0704914869775</v>
      </c>
      <c r="AS42" s="363">
        <f t="shared" si="18"/>
        <v>2073.1248352615794</v>
      </c>
      <c r="AT42" s="363">
        <f t="shared" si="18"/>
        <v>2504.8610480611819</v>
      </c>
      <c r="AU42" s="363">
        <f t="shared" si="18"/>
        <v>3137.6591074238968</v>
      </c>
      <c r="AV42" s="363">
        <f t="shared" si="18"/>
        <v>3250.9166146734183</v>
      </c>
      <c r="AW42" s="363">
        <f t="shared" si="18"/>
        <v>3804.792357886603</v>
      </c>
      <c r="AX42" s="363">
        <f t="shared" si="18"/>
        <v>4165.2249369870051</v>
      </c>
      <c r="AY42" s="363">
        <f t="shared" si="18"/>
        <v>3388.2159035573359</v>
      </c>
      <c r="AZ42" s="363">
        <f t="shared" si="18"/>
        <v>3746.6926426379068</v>
      </c>
      <c r="BA42" s="363">
        <f t="shared" si="18"/>
        <v>4067.6720761901756</v>
      </c>
      <c r="BB42" s="363">
        <f t="shared" si="18"/>
        <v>4391.8084922101561</v>
      </c>
      <c r="BC42" s="363">
        <f t="shared" si="18"/>
        <v>4690.4479934744568</v>
      </c>
      <c r="BD42" s="363">
        <f t="shared" si="18"/>
        <v>5022.428435610067</v>
      </c>
      <c r="BE42" s="363">
        <f t="shared" si="18"/>
        <v>5395.8915556206766</v>
      </c>
      <c r="BF42" s="363">
        <f t="shared" si="18"/>
        <v>5643.6350375003158</v>
      </c>
      <c r="BG42" s="363">
        <f t="shared" si="18"/>
        <v>6063.0533289745299</v>
      </c>
      <c r="BH42" s="363">
        <f t="shared" si="18"/>
        <v>6445.0620000000008</v>
      </c>
      <c r="BI42" s="363">
        <f t="shared" si="18"/>
        <v>6912.8650760993451</v>
      </c>
      <c r="BJ42" s="363">
        <f t="shared" si="18"/>
        <v>7383.5588916747929</v>
      </c>
      <c r="BK42" s="363">
        <f t="shared" si="18"/>
        <v>8048.6069674371029</v>
      </c>
      <c r="BL42" s="363">
        <f t="shared" si="18"/>
        <v>8576.6495699169573</v>
      </c>
      <c r="BM42" s="363">
        <f t="shared" si="18"/>
        <v>9327.3996576100053</v>
      </c>
      <c r="BN42" s="363">
        <f t="shared" si="18"/>
        <v>9643.7075359171649</v>
      </c>
      <c r="BO42" s="363">
        <f t="shared" si="18"/>
        <v>9901.5492084656125</v>
      </c>
      <c r="BP42" s="363">
        <f t="shared" si="18"/>
        <v>10300.174784564691</v>
      </c>
      <c r="BQ42" s="363">
        <f t="shared" si="18"/>
        <v>10336.873380108365</v>
      </c>
      <c r="BR42" s="363">
        <f t="shared" si="18"/>
        <v>10743.207760072017</v>
      </c>
      <c r="BS42" s="363">
        <f t="shared" si="18"/>
        <v>10551.129494576386</v>
      </c>
      <c r="BT42" s="363">
        <f t="shared" si="18"/>
        <v>10550.40570070284</v>
      </c>
      <c r="BU42" s="363">
        <f t="shared" si="18"/>
        <v>10425.833644233408</v>
      </c>
      <c r="BV42" s="363">
        <f t="shared" si="18"/>
        <v>10444.240081385964</v>
      </c>
      <c r="BW42" s="363">
        <f t="shared" si="18"/>
        <v>11031.750290292481</v>
      </c>
      <c r="BX42" s="363">
        <f t="shared" si="18"/>
        <v>10004.133868267776</v>
      </c>
      <c r="BY42" s="363">
        <f t="shared" si="18"/>
        <v>10072.033814862109</v>
      </c>
      <c r="BZ42" s="363">
        <f t="shared" si="18"/>
        <v>10786.162006520899</v>
      </c>
      <c r="CA42" s="363">
        <f t="shared" si="18"/>
        <v>12612.500014695135</v>
      </c>
      <c r="CB42" s="363">
        <f t="shared" si="18"/>
        <v>14284.405030534639</v>
      </c>
      <c r="CC42" s="363">
        <f t="shared" si="18"/>
        <v>15497.065819634661</v>
      </c>
      <c r="CD42" s="363">
        <f t="shared" si="18"/>
        <v>16600.116713082563</v>
      </c>
      <c r="CE42" s="363">
        <f t="shared" si="18"/>
        <v>17241.907660586858</v>
      </c>
      <c r="CF42" s="363">
        <f t="shared" si="18"/>
        <v>18155.874667600936</v>
      </c>
      <c r="CG42" s="363">
        <f t="shared" si="18"/>
        <v>19474.20001285151</v>
      </c>
      <c r="CH42" s="370">
        <f t="shared" si="18"/>
        <v>20928.632672502394</v>
      </c>
    </row>
    <row r="43" spans="1:86" ht="15.5" x14ac:dyDescent="0.35">
      <c r="A43" s="366"/>
      <c r="B43" s="236" t="s">
        <v>595</v>
      </c>
      <c r="C43" s="368"/>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f>AH23</f>
        <v>243.0564846921738</v>
      </c>
      <c r="AI43" s="363">
        <f t="shared" ref="AI43:CH43" si="19">AI23</f>
        <v>292.36974726233024</v>
      </c>
      <c r="AJ43" s="363">
        <f t="shared" si="19"/>
        <v>377.58982679167474</v>
      </c>
      <c r="AK43" s="363">
        <f t="shared" si="19"/>
        <v>481.63576382749858</v>
      </c>
      <c r="AL43" s="363">
        <f t="shared" si="19"/>
        <v>594.64967012440832</v>
      </c>
      <c r="AM43" s="363">
        <f t="shared" si="19"/>
        <v>736.77360462712363</v>
      </c>
      <c r="AN43" s="363">
        <f t="shared" si="19"/>
        <v>882.37265022390488</v>
      </c>
      <c r="AO43" s="363">
        <f t="shared" si="19"/>
        <v>1072.7730169937654</v>
      </c>
      <c r="AP43" s="363">
        <f t="shared" si="19"/>
        <v>1279.8887158072198</v>
      </c>
      <c r="AQ43" s="363">
        <f t="shared" si="19"/>
        <v>1516.217693852393</v>
      </c>
      <c r="AR43" s="363">
        <f t="shared" si="19"/>
        <v>1754.0704914869775</v>
      </c>
      <c r="AS43" s="363">
        <f t="shared" si="19"/>
        <v>2073.1248352615794</v>
      </c>
      <c r="AT43" s="363">
        <f t="shared" si="19"/>
        <v>2504.8610480611819</v>
      </c>
      <c r="AU43" s="363">
        <f t="shared" si="19"/>
        <v>3122.9804285965356</v>
      </c>
      <c r="AV43" s="363">
        <f t="shared" si="19"/>
        <v>3233.5929906789333</v>
      </c>
      <c r="AW43" s="363">
        <f t="shared" si="19"/>
        <v>3782.7752568862306</v>
      </c>
      <c r="AX43" s="363">
        <f t="shared" si="19"/>
        <v>4138.9505495366257</v>
      </c>
      <c r="AY43" s="363">
        <f t="shared" si="19"/>
        <v>3357.0564613718725</v>
      </c>
      <c r="AZ43" s="363">
        <f t="shared" si="19"/>
        <v>3710.1363660317052</v>
      </c>
      <c r="BA43" s="363">
        <f t="shared" si="19"/>
        <v>4030.9764103111756</v>
      </c>
      <c r="BB43" s="363">
        <f t="shared" si="19"/>
        <v>4353.3953002373564</v>
      </c>
      <c r="BC43" s="363">
        <f t="shared" si="19"/>
        <v>4652.0803445138863</v>
      </c>
      <c r="BD43" s="363">
        <f t="shared" si="19"/>
        <v>4965.1422141166404</v>
      </c>
      <c r="BE43" s="363">
        <f t="shared" si="19"/>
        <v>5334.6414573063776</v>
      </c>
      <c r="BF43" s="363">
        <f t="shared" si="19"/>
        <v>5597.8250375003154</v>
      </c>
      <c r="BG43" s="363">
        <f t="shared" si="19"/>
        <v>6026.860010068739</v>
      </c>
      <c r="BH43" s="363">
        <f t="shared" si="19"/>
        <v>6406.6500000000005</v>
      </c>
      <c r="BI43" s="363">
        <f t="shared" si="19"/>
        <v>6877.2420310720963</v>
      </c>
      <c r="BJ43" s="363">
        <f t="shared" si="19"/>
        <v>7344.3310048132707</v>
      </c>
      <c r="BK43" s="363">
        <f t="shared" si="19"/>
        <v>8004.3186116778479</v>
      </c>
      <c r="BL43" s="363">
        <f t="shared" si="19"/>
        <v>8529.9324520847658</v>
      </c>
      <c r="BM43" s="363">
        <f t="shared" si="19"/>
        <v>9278.6912948475183</v>
      </c>
      <c r="BN43" s="363">
        <f t="shared" si="19"/>
        <v>9598.0238479764103</v>
      </c>
      <c r="BO43" s="363">
        <f t="shared" si="19"/>
        <v>9859.9916030591903</v>
      </c>
      <c r="BP43" s="363">
        <f t="shared" si="19"/>
        <v>10255.178317119893</v>
      </c>
      <c r="BQ43" s="363">
        <f t="shared" si="19"/>
        <v>10290.411872899229</v>
      </c>
      <c r="BR43" s="363">
        <f t="shared" si="19"/>
        <v>10698.455561277402</v>
      </c>
      <c r="BS43" s="363">
        <f t="shared" si="19"/>
        <v>10509.245799372547</v>
      </c>
      <c r="BT43" s="363">
        <f t="shared" si="19"/>
        <v>10510.150349421341</v>
      </c>
      <c r="BU43" s="363">
        <f t="shared" si="19"/>
        <v>10387.049157929288</v>
      </c>
      <c r="BV43" s="363">
        <f t="shared" si="19"/>
        <v>10414.643393673026</v>
      </c>
      <c r="BW43" s="363">
        <f t="shared" si="19"/>
        <v>11004.419124859009</v>
      </c>
      <c r="BX43" s="363">
        <f t="shared" si="19"/>
        <v>9976.6981999137624</v>
      </c>
      <c r="BY43" s="363">
        <f t="shared" si="19"/>
        <v>10041.644638510163</v>
      </c>
      <c r="BZ43" s="363">
        <f t="shared" si="19"/>
        <v>10755.57051774337</v>
      </c>
      <c r="CA43" s="363">
        <f t="shared" si="19"/>
        <v>12579.68533282596</v>
      </c>
      <c r="CB43" s="363">
        <f t="shared" si="19"/>
        <v>14247.995531719145</v>
      </c>
      <c r="CC43" s="363">
        <f t="shared" si="19"/>
        <v>15458.123959258483</v>
      </c>
      <c r="CD43" s="363">
        <f t="shared" si="19"/>
        <v>16560.104408312356</v>
      </c>
      <c r="CE43" s="363">
        <f t="shared" si="19"/>
        <v>17203.174152259791</v>
      </c>
      <c r="CF43" s="363">
        <f t="shared" si="19"/>
        <v>18116.644413079248</v>
      </c>
      <c r="CG43" s="363">
        <f t="shared" si="19"/>
        <v>19432.455639504045</v>
      </c>
      <c r="CH43" s="370">
        <f t="shared" si="19"/>
        <v>20884.547541276599</v>
      </c>
    </row>
    <row r="44" spans="1:86" ht="15.5" x14ac:dyDescent="0.35">
      <c r="A44" s="366"/>
      <c r="B44" s="377" t="s">
        <v>642</v>
      </c>
      <c r="C44" s="368"/>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f>SUM(AH45)</f>
        <v>0</v>
      </c>
      <c r="AI44" s="363">
        <f t="shared" ref="AI44:CH44" si="20">SUM(AI45)</f>
        <v>0</v>
      </c>
      <c r="AJ44" s="363">
        <f t="shared" si="20"/>
        <v>0</v>
      </c>
      <c r="AK44" s="363">
        <f t="shared" si="20"/>
        <v>0</v>
      </c>
      <c r="AL44" s="363">
        <f t="shared" si="20"/>
        <v>0</v>
      </c>
      <c r="AM44" s="363">
        <f t="shared" si="20"/>
        <v>0</v>
      </c>
      <c r="AN44" s="363">
        <f t="shared" si="20"/>
        <v>0</v>
      </c>
      <c r="AO44" s="363">
        <f t="shared" si="20"/>
        <v>0</v>
      </c>
      <c r="AP44" s="363">
        <f t="shared" si="20"/>
        <v>0</v>
      </c>
      <c r="AQ44" s="363">
        <f t="shared" si="20"/>
        <v>0</v>
      </c>
      <c r="AR44" s="363">
        <f t="shared" si="20"/>
        <v>0</v>
      </c>
      <c r="AS44" s="363">
        <f t="shared" si="20"/>
        <v>0</v>
      </c>
      <c r="AT44" s="363">
        <f t="shared" si="20"/>
        <v>0</v>
      </c>
      <c r="AU44" s="363">
        <f t="shared" si="20"/>
        <v>14.67867882736096</v>
      </c>
      <c r="AV44" s="363">
        <f t="shared" si="20"/>
        <v>17.32362399448489</v>
      </c>
      <c r="AW44" s="363">
        <f t="shared" si="20"/>
        <v>22.017101000372413</v>
      </c>
      <c r="AX44" s="363">
        <f t="shared" si="20"/>
        <v>26.274387450379745</v>
      </c>
      <c r="AY44" s="363">
        <f t="shared" si="20"/>
        <v>31.159442185463192</v>
      </c>
      <c r="AZ44" s="363">
        <f t="shared" si="20"/>
        <v>36.556276606201791</v>
      </c>
      <c r="BA44" s="363">
        <f t="shared" si="20"/>
        <v>36.695665879000003</v>
      </c>
      <c r="BB44" s="363">
        <f t="shared" si="20"/>
        <v>38.413191972800014</v>
      </c>
      <c r="BC44" s="363">
        <f t="shared" si="20"/>
        <v>38.367648960570129</v>
      </c>
      <c r="BD44" s="363">
        <f t="shared" si="20"/>
        <v>57.286221493426368</v>
      </c>
      <c r="BE44" s="363">
        <f t="shared" si="20"/>
        <v>61.250098314299194</v>
      </c>
      <c r="BF44" s="363">
        <f t="shared" si="20"/>
        <v>45.81</v>
      </c>
      <c r="BG44" s="363">
        <f t="shared" si="20"/>
        <v>36.193318905790619</v>
      </c>
      <c r="BH44" s="363">
        <f t="shared" si="20"/>
        <v>38.411999999999999</v>
      </c>
      <c r="BI44" s="363">
        <f t="shared" si="20"/>
        <v>35.623045027248956</v>
      </c>
      <c r="BJ44" s="363">
        <f t="shared" si="20"/>
        <v>39.227886861522336</v>
      </c>
      <c r="BK44" s="363">
        <f t="shared" si="20"/>
        <v>44.288355759254614</v>
      </c>
      <c r="BL44" s="363">
        <f t="shared" si="20"/>
        <v>46.717117832191811</v>
      </c>
      <c r="BM44" s="363">
        <f t="shared" si="20"/>
        <v>48.708362762486907</v>
      </c>
      <c r="BN44" s="363">
        <f t="shared" si="20"/>
        <v>45.683687940754801</v>
      </c>
      <c r="BO44" s="363">
        <f t="shared" si="20"/>
        <v>41.557605406422965</v>
      </c>
      <c r="BP44" s="363">
        <f t="shared" si="20"/>
        <v>44.996467444797425</v>
      </c>
      <c r="BQ44" s="363">
        <f t="shared" si="20"/>
        <v>46.46150720913667</v>
      </c>
      <c r="BR44" s="363">
        <f t="shared" si="20"/>
        <v>44.752198794615161</v>
      </c>
      <c r="BS44" s="363">
        <f t="shared" si="20"/>
        <v>41.883695203837881</v>
      </c>
      <c r="BT44" s="363">
        <f t="shared" si="20"/>
        <v>40.255351281499983</v>
      </c>
      <c r="BU44" s="363">
        <f t="shared" si="20"/>
        <v>38.784486304119874</v>
      </c>
      <c r="BV44" s="363">
        <f t="shared" si="20"/>
        <v>29.596687712938138</v>
      </c>
      <c r="BW44" s="363">
        <f t="shared" si="20"/>
        <v>27.331165433471856</v>
      </c>
      <c r="BX44" s="363">
        <f t="shared" si="20"/>
        <v>27.435668354013988</v>
      </c>
      <c r="BY44" s="363">
        <f t="shared" si="20"/>
        <v>30.389176351945164</v>
      </c>
      <c r="BZ44" s="363">
        <f t="shared" si="20"/>
        <v>30.591488777529584</v>
      </c>
      <c r="CA44" s="363">
        <f t="shared" si="20"/>
        <v>32.814681869174684</v>
      </c>
      <c r="CB44" s="363">
        <f t="shared" si="20"/>
        <v>36.409498815493791</v>
      </c>
      <c r="CC44" s="363">
        <f t="shared" si="20"/>
        <v>38.941860376179207</v>
      </c>
      <c r="CD44" s="363">
        <f t="shared" si="20"/>
        <v>40.012304770207436</v>
      </c>
      <c r="CE44" s="363">
        <f t="shared" si="20"/>
        <v>38.733508327066602</v>
      </c>
      <c r="CF44" s="363">
        <f t="shared" si="20"/>
        <v>39.230254521687421</v>
      </c>
      <c r="CG44" s="363">
        <f t="shared" si="20"/>
        <v>41.744373347463835</v>
      </c>
      <c r="CH44" s="364">
        <f t="shared" si="20"/>
        <v>44.085131225796211</v>
      </c>
    </row>
    <row r="45" spans="1:86" ht="15.5" x14ac:dyDescent="0.35">
      <c r="A45" s="366"/>
      <c r="B45" s="375" t="s">
        <v>379</v>
      </c>
      <c r="C45" s="368"/>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v>0</v>
      </c>
      <c r="AI45" s="363">
        <v>0</v>
      </c>
      <c r="AJ45" s="363">
        <v>0</v>
      </c>
      <c r="AK45" s="363">
        <v>0</v>
      </c>
      <c r="AL45" s="363">
        <v>0</v>
      </c>
      <c r="AM45" s="363">
        <v>0</v>
      </c>
      <c r="AN45" s="363">
        <v>0</v>
      </c>
      <c r="AO45" s="363">
        <v>0</v>
      </c>
      <c r="AP45" s="363">
        <v>0</v>
      </c>
      <c r="AQ45" s="363">
        <v>0</v>
      </c>
      <c r="AR45" s="363">
        <v>0</v>
      </c>
      <c r="AS45" s="363">
        <v>0</v>
      </c>
      <c r="AT45" s="363">
        <v>0</v>
      </c>
      <c r="AU45" s="363">
        <v>14.67867882736096</v>
      </c>
      <c r="AV45" s="363">
        <v>17.32362399448489</v>
      </c>
      <c r="AW45" s="363">
        <v>22.017101000372413</v>
      </c>
      <c r="AX45" s="363">
        <v>26.274387450379745</v>
      </c>
      <c r="AY45" s="363">
        <v>31.159442185463192</v>
      </c>
      <c r="AZ45" s="363">
        <v>36.556276606201791</v>
      </c>
      <c r="BA45" s="363">
        <v>36.695665879000003</v>
      </c>
      <c r="BB45" s="363">
        <v>38.413191972800014</v>
      </c>
      <c r="BC45" s="363">
        <v>38.367648960570129</v>
      </c>
      <c r="BD45" s="363">
        <v>57.286221493426368</v>
      </c>
      <c r="BE45" s="363">
        <v>61.250098314299194</v>
      </c>
      <c r="BF45" s="363">
        <v>45.81</v>
      </c>
      <c r="BG45" s="363">
        <v>36.193318905790619</v>
      </c>
      <c r="BH45" s="363">
        <v>38.411999999999999</v>
      </c>
      <c r="BI45" s="363">
        <v>35.623045027248956</v>
      </c>
      <c r="BJ45" s="363">
        <v>39.227886861522336</v>
      </c>
      <c r="BK45" s="363">
        <v>44.288355759254614</v>
      </c>
      <c r="BL45" s="363">
        <v>46.717117832191811</v>
      </c>
      <c r="BM45" s="363">
        <v>48.708362762486907</v>
      </c>
      <c r="BN45" s="363">
        <v>45.683687940754801</v>
      </c>
      <c r="BO45" s="363">
        <v>41.557605406422965</v>
      </c>
      <c r="BP45" s="363">
        <v>44.996467444797425</v>
      </c>
      <c r="BQ45" s="363">
        <v>46.46150720913667</v>
      </c>
      <c r="BR45" s="363">
        <v>44.752198794615161</v>
      </c>
      <c r="BS45" s="363">
        <v>41.883695203837881</v>
      </c>
      <c r="BT45" s="363">
        <v>40.255351281499983</v>
      </c>
      <c r="BU45" s="363">
        <v>38.784486304119874</v>
      </c>
      <c r="BV45" s="363">
        <v>29.596687712938138</v>
      </c>
      <c r="BW45" s="363">
        <v>27.331165433471856</v>
      </c>
      <c r="BX45" s="363">
        <v>27.435668354013988</v>
      </c>
      <c r="BY45" s="363">
        <v>30.389176351945164</v>
      </c>
      <c r="BZ45" s="363">
        <v>30.591488777529584</v>
      </c>
      <c r="CA45" s="363">
        <v>32.814681869174684</v>
      </c>
      <c r="CB45" s="363">
        <v>36.409498815493791</v>
      </c>
      <c r="CC45" s="363">
        <v>38.941860376179207</v>
      </c>
      <c r="CD45" s="363">
        <v>40.012304770207436</v>
      </c>
      <c r="CE45" s="363">
        <v>38.733508327066602</v>
      </c>
      <c r="CF45" s="363">
        <v>39.230254521687421</v>
      </c>
      <c r="CG45" s="363">
        <v>41.744373347463835</v>
      </c>
      <c r="CH45" s="364">
        <v>44.085131225796211</v>
      </c>
    </row>
    <row r="46" spans="1:86" ht="15.5" x14ac:dyDescent="0.35">
      <c r="A46" s="366"/>
      <c r="B46" s="327" t="s">
        <v>600</v>
      </c>
      <c r="C46" s="368"/>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2">
        <f t="shared" ref="AH46:CH46" si="21">SUM(AH47+AH50+AH63)</f>
        <v>2258.4971727273328</v>
      </c>
      <c r="AI46" s="362">
        <f t="shared" si="21"/>
        <v>2506.4141479562736</v>
      </c>
      <c r="AJ46" s="362">
        <f t="shared" si="21"/>
        <v>2875.615417878922</v>
      </c>
      <c r="AK46" s="362">
        <f t="shared" si="21"/>
        <v>3371.7869227652932</v>
      </c>
      <c r="AL46" s="362">
        <f t="shared" si="21"/>
        <v>3757.2236238654032</v>
      </c>
      <c r="AM46" s="362">
        <f t="shared" si="21"/>
        <v>4039.7050724768774</v>
      </c>
      <c r="AN46" s="362">
        <f t="shared" si="21"/>
        <v>4595.8001907534635</v>
      </c>
      <c r="AO46" s="362">
        <f t="shared" si="21"/>
        <v>5139.3588383303422</v>
      </c>
      <c r="AP46" s="362">
        <f t="shared" si="21"/>
        <v>5821.8038679940928</v>
      </c>
      <c r="AQ46" s="362">
        <f t="shared" si="21"/>
        <v>6486.3850479196262</v>
      </c>
      <c r="AR46" s="362">
        <f t="shared" si="21"/>
        <v>7224.9609999999984</v>
      </c>
      <c r="AS46" s="362">
        <f t="shared" si="21"/>
        <v>8235.4239999999991</v>
      </c>
      <c r="AT46" s="362">
        <f t="shared" si="21"/>
        <v>9631.2020000000011</v>
      </c>
      <c r="AU46" s="362">
        <f t="shared" si="21"/>
        <v>12011.360994134491</v>
      </c>
      <c r="AV46" s="362">
        <f t="shared" si="21"/>
        <v>14443.462</v>
      </c>
      <c r="AW46" s="362">
        <f t="shared" si="21"/>
        <v>17153.341999999997</v>
      </c>
      <c r="AX46" s="362">
        <f t="shared" si="21"/>
        <v>19141.810058677518</v>
      </c>
      <c r="AY46" s="362">
        <f t="shared" si="21"/>
        <v>20737.395162978515</v>
      </c>
      <c r="AZ46" s="362">
        <f t="shared" si="21"/>
        <v>22082.032319288726</v>
      </c>
      <c r="BA46" s="362">
        <f t="shared" si="21"/>
        <v>22845.809494948779</v>
      </c>
      <c r="BB46" s="362">
        <f t="shared" si="21"/>
        <v>23596.777074595499</v>
      </c>
      <c r="BC46" s="362">
        <f t="shared" si="21"/>
        <v>24071.810437145527</v>
      </c>
      <c r="BD46" s="362">
        <f t="shared" si="21"/>
        <v>25373.061998783316</v>
      </c>
      <c r="BE46" s="362">
        <f t="shared" si="21"/>
        <v>26852.979415936563</v>
      </c>
      <c r="BF46" s="362">
        <f t="shared" si="21"/>
        <v>27962.349545578552</v>
      </c>
      <c r="BG46" s="362">
        <f t="shared" si="21"/>
        <v>28905.047455335221</v>
      </c>
      <c r="BH46" s="362">
        <f t="shared" si="21"/>
        <v>29490.837927458982</v>
      </c>
      <c r="BI46" s="362">
        <f t="shared" si="21"/>
        <v>30355.049273537676</v>
      </c>
      <c r="BJ46" s="362">
        <f t="shared" si="21"/>
        <v>31397.853549579115</v>
      </c>
      <c r="BK46" s="362">
        <f t="shared" si="21"/>
        <v>33305.936076328624</v>
      </c>
      <c r="BL46" s="362">
        <f t="shared" si="21"/>
        <v>35274.162840396391</v>
      </c>
      <c r="BM46" s="362">
        <f t="shared" si="21"/>
        <v>38198.40372931341</v>
      </c>
      <c r="BN46" s="362">
        <f t="shared" si="21"/>
        <v>39411.871948856002</v>
      </c>
      <c r="BO46" s="362">
        <f t="shared" si="21"/>
        <v>40977.25794112483</v>
      </c>
      <c r="BP46" s="362">
        <f t="shared" si="21"/>
        <v>42723.472135126234</v>
      </c>
      <c r="BQ46" s="362">
        <f t="shared" si="21"/>
        <v>45328.43188024433</v>
      </c>
      <c r="BR46" s="362">
        <f t="shared" si="21"/>
        <v>48531.96128464058</v>
      </c>
      <c r="BS46" s="362">
        <f t="shared" si="21"/>
        <v>50974.04387410653</v>
      </c>
      <c r="BT46" s="362">
        <f t="shared" si="21"/>
        <v>51975.817810395725</v>
      </c>
      <c r="BU46" s="362">
        <f t="shared" si="21"/>
        <v>54126.642475622881</v>
      </c>
      <c r="BV46" s="362">
        <f t="shared" si="21"/>
        <v>55589.027441571801</v>
      </c>
      <c r="BW46" s="362">
        <f t="shared" si="21"/>
        <v>58105.03949955343</v>
      </c>
      <c r="BX46" s="362">
        <f t="shared" si="21"/>
        <v>59777.265282568245</v>
      </c>
      <c r="BY46" s="362">
        <f t="shared" si="21"/>
        <v>63802.826265523123</v>
      </c>
      <c r="BZ46" s="362">
        <f t="shared" si="21"/>
        <v>69996.593492751592</v>
      </c>
      <c r="CA46" s="362">
        <f t="shared" si="21"/>
        <v>82332.13214595028</v>
      </c>
      <c r="CB46" s="362">
        <f t="shared" si="21"/>
        <v>93705.987329928015</v>
      </c>
      <c r="CC46" s="362">
        <f t="shared" si="21"/>
        <v>100876.81020551955</v>
      </c>
      <c r="CD46" s="362">
        <f t="shared" si="21"/>
        <v>108819.58941591394</v>
      </c>
      <c r="CE46" s="362">
        <f t="shared" si="21"/>
        <v>114922.54291258466</v>
      </c>
      <c r="CF46" s="362">
        <f t="shared" si="21"/>
        <v>120091.00780266078</v>
      </c>
      <c r="CG46" s="362">
        <f t="shared" si="21"/>
        <v>126076.04904696564</v>
      </c>
      <c r="CH46" s="378">
        <f t="shared" si="21"/>
        <v>132316.74401157745</v>
      </c>
    </row>
    <row r="47" spans="1:86" ht="15.5" x14ac:dyDescent="0.35">
      <c r="A47" s="366"/>
      <c r="B47" s="361" t="s">
        <v>634</v>
      </c>
      <c r="C47" s="368"/>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f>SUM(AH48:AH49)</f>
        <v>9.1014969282685811</v>
      </c>
      <c r="AI47" s="363">
        <f t="shared" ref="AI47:CH47" si="22">SUM(AI48:AI49)</f>
        <v>11.640236243555856</v>
      </c>
      <c r="AJ47" s="363">
        <f t="shared" si="22"/>
        <v>13.630234353478913</v>
      </c>
      <c r="AK47" s="363">
        <f t="shared" si="22"/>
        <v>15.590189419879557</v>
      </c>
      <c r="AL47" s="363">
        <f t="shared" si="22"/>
        <v>17.539349755901764</v>
      </c>
      <c r="AM47" s="363">
        <f t="shared" si="22"/>
        <v>18.772171160752329</v>
      </c>
      <c r="AN47" s="363">
        <f t="shared" si="22"/>
        <v>18.932891833284359</v>
      </c>
      <c r="AO47" s="363">
        <f t="shared" si="22"/>
        <v>19.456935976129234</v>
      </c>
      <c r="AP47" s="363">
        <f t="shared" si="22"/>
        <v>20.544119957107366</v>
      </c>
      <c r="AQ47" s="363">
        <f t="shared" si="22"/>
        <v>21.373524682261195</v>
      </c>
      <c r="AR47" s="363">
        <f t="shared" si="22"/>
        <v>22.393906028598739</v>
      </c>
      <c r="AS47" s="363">
        <f t="shared" si="22"/>
        <v>23.906947632296195</v>
      </c>
      <c r="AT47" s="363">
        <f t="shared" si="22"/>
        <v>26.429268414933048</v>
      </c>
      <c r="AU47" s="363">
        <f t="shared" si="22"/>
        <v>30.590785383135724</v>
      </c>
      <c r="AV47" s="363">
        <f t="shared" si="22"/>
        <v>233.44177379818109</v>
      </c>
      <c r="AW47" s="363">
        <f t="shared" si="22"/>
        <v>325.20902588180275</v>
      </c>
      <c r="AX47" s="363">
        <f t="shared" si="22"/>
        <v>365.13545224968743</v>
      </c>
      <c r="AY47" s="363">
        <f t="shared" si="22"/>
        <v>437.39160512525461</v>
      </c>
      <c r="AZ47" s="363">
        <f t="shared" si="22"/>
        <v>443.26224191823394</v>
      </c>
      <c r="BA47" s="363">
        <f t="shared" si="22"/>
        <v>488.61175918926864</v>
      </c>
      <c r="BB47" s="363">
        <f t="shared" si="22"/>
        <v>528.58293270578872</v>
      </c>
      <c r="BC47" s="363">
        <f t="shared" si="22"/>
        <v>566.36950568822147</v>
      </c>
      <c r="BD47" s="363">
        <f t="shared" si="22"/>
        <v>607.03198548293733</v>
      </c>
      <c r="BE47" s="363">
        <f t="shared" si="22"/>
        <v>673.62344552251193</v>
      </c>
      <c r="BF47" s="363">
        <f t="shared" si="22"/>
        <v>762.23</v>
      </c>
      <c r="BG47" s="363">
        <f t="shared" si="22"/>
        <v>793.54721823565706</v>
      </c>
      <c r="BH47" s="363">
        <f t="shared" si="22"/>
        <v>842.13</v>
      </c>
      <c r="BI47" s="363">
        <f t="shared" si="22"/>
        <v>923.7647969778385</v>
      </c>
      <c r="BJ47" s="363">
        <f t="shared" si="22"/>
        <v>972.69087379439623</v>
      </c>
      <c r="BK47" s="363">
        <f t="shared" si="22"/>
        <v>1039.8247158707195</v>
      </c>
      <c r="BL47" s="363">
        <f t="shared" si="22"/>
        <v>1105.9393085337213</v>
      </c>
      <c r="BM47" s="363">
        <f t="shared" si="22"/>
        <v>1192.1009182195146</v>
      </c>
      <c r="BN47" s="363">
        <f t="shared" si="22"/>
        <v>1220.2044423261623</v>
      </c>
      <c r="BO47" s="363">
        <f t="shared" si="22"/>
        <v>1314.7165739259212</v>
      </c>
      <c r="BP47" s="363">
        <f t="shared" si="22"/>
        <v>1390.6353122046253</v>
      </c>
      <c r="BQ47" s="363">
        <f t="shared" si="22"/>
        <v>1463.3914453663692</v>
      </c>
      <c r="BR47" s="363">
        <f t="shared" si="22"/>
        <v>1717.304349681425</v>
      </c>
      <c r="BS47" s="363">
        <f t="shared" si="22"/>
        <v>1834.7090892979174</v>
      </c>
      <c r="BT47" s="363">
        <f t="shared" si="22"/>
        <v>1896.9720008984343</v>
      </c>
      <c r="BU47" s="363">
        <f t="shared" si="22"/>
        <v>1965.0820231168198</v>
      </c>
      <c r="BV47" s="363">
        <f t="shared" si="22"/>
        <v>2114.1233711450695</v>
      </c>
      <c r="BW47" s="363">
        <f t="shared" si="22"/>
        <v>2299.5904607779121</v>
      </c>
      <c r="BX47" s="363">
        <f t="shared" si="22"/>
        <v>2245.8835014780443</v>
      </c>
      <c r="BY47" s="363">
        <f t="shared" si="22"/>
        <v>2446.6424104537009</v>
      </c>
      <c r="BZ47" s="363">
        <f t="shared" si="22"/>
        <v>2946.129410751812</v>
      </c>
      <c r="CA47" s="363">
        <f t="shared" si="22"/>
        <v>3753.6306943934487</v>
      </c>
      <c r="CB47" s="363">
        <f t="shared" si="22"/>
        <v>4563.2279521928731</v>
      </c>
      <c r="CC47" s="363">
        <f t="shared" si="22"/>
        <v>5166.4516136250777</v>
      </c>
      <c r="CD47" s="363">
        <f t="shared" si="22"/>
        <v>5824.6855172914075</v>
      </c>
      <c r="CE47" s="363">
        <f t="shared" si="22"/>
        <v>6423.7584003986576</v>
      </c>
      <c r="CF47" s="363">
        <f t="shared" si="22"/>
        <v>6944.5778387766495</v>
      </c>
      <c r="CG47" s="363">
        <f t="shared" si="22"/>
        <v>7451.5782426168644</v>
      </c>
      <c r="CH47" s="364">
        <f t="shared" si="22"/>
        <v>7956.1257688417954</v>
      </c>
    </row>
    <row r="48" spans="1:86" ht="15.5" x14ac:dyDescent="0.35">
      <c r="A48" s="366"/>
      <c r="B48" s="293" t="s">
        <v>601</v>
      </c>
      <c r="C48" s="368"/>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f>AH34</f>
        <v>9.1014969282685811</v>
      </c>
      <c r="AI48" s="363">
        <f t="shared" ref="AI48:CH48" si="23">AI34</f>
        <v>11.640236243555856</v>
      </c>
      <c r="AJ48" s="363">
        <f t="shared" si="23"/>
        <v>13.630234353478913</v>
      </c>
      <c r="AK48" s="363">
        <f t="shared" si="23"/>
        <v>15.590189419879557</v>
      </c>
      <c r="AL48" s="363">
        <f t="shared" si="23"/>
        <v>17.539349755901764</v>
      </c>
      <c r="AM48" s="363">
        <f t="shared" si="23"/>
        <v>18.772171160752329</v>
      </c>
      <c r="AN48" s="363">
        <f t="shared" si="23"/>
        <v>18.932891833284359</v>
      </c>
      <c r="AO48" s="363">
        <f t="shared" si="23"/>
        <v>19.456935976129234</v>
      </c>
      <c r="AP48" s="363">
        <f t="shared" si="23"/>
        <v>20.544119957107366</v>
      </c>
      <c r="AQ48" s="363">
        <f t="shared" si="23"/>
        <v>21.373524682261195</v>
      </c>
      <c r="AR48" s="363">
        <f t="shared" si="23"/>
        <v>22.393906028598739</v>
      </c>
      <c r="AS48" s="363">
        <f t="shared" si="23"/>
        <v>23.906947632296195</v>
      </c>
      <c r="AT48" s="363">
        <f t="shared" si="23"/>
        <v>26.429268414933048</v>
      </c>
      <c r="AU48" s="363">
        <f t="shared" si="23"/>
        <v>30.590785383135724</v>
      </c>
      <c r="AV48" s="363">
        <f t="shared" si="23"/>
        <v>233.44177379818109</v>
      </c>
      <c r="AW48" s="363">
        <f t="shared" si="23"/>
        <v>325.20902588180275</v>
      </c>
      <c r="AX48" s="363">
        <f t="shared" si="23"/>
        <v>365.13545224968743</v>
      </c>
      <c r="AY48" s="363">
        <f t="shared" si="23"/>
        <v>437.39160512525461</v>
      </c>
      <c r="AZ48" s="363">
        <f t="shared" si="23"/>
        <v>443.26224191823394</v>
      </c>
      <c r="BA48" s="363">
        <f t="shared" si="23"/>
        <v>488.61175918926864</v>
      </c>
      <c r="BB48" s="363">
        <f t="shared" si="23"/>
        <v>528.58293270578872</v>
      </c>
      <c r="BC48" s="363">
        <f t="shared" si="23"/>
        <v>566.36950568822147</v>
      </c>
      <c r="BD48" s="363">
        <f t="shared" si="23"/>
        <v>607.03198548293733</v>
      </c>
      <c r="BE48" s="363">
        <f t="shared" si="23"/>
        <v>673.62344552251193</v>
      </c>
      <c r="BF48" s="363">
        <f t="shared" si="23"/>
        <v>762.23</v>
      </c>
      <c r="BG48" s="363">
        <f t="shared" si="23"/>
        <v>793.54721823565706</v>
      </c>
      <c r="BH48" s="363">
        <f t="shared" si="23"/>
        <v>842.13</v>
      </c>
      <c r="BI48" s="363">
        <f t="shared" si="23"/>
        <v>923.7647969778385</v>
      </c>
      <c r="BJ48" s="363">
        <f t="shared" si="23"/>
        <v>972.69087379439623</v>
      </c>
      <c r="BK48" s="363">
        <f t="shared" si="23"/>
        <v>1039.8247158707195</v>
      </c>
      <c r="BL48" s="363">
        <f t="shared" si="23"/>
        <v>1105.9393085337213</v>
      </c>
      <c r="BM48" s="363">
        <f t="shared" si="23"/>
        <v>1192.1009182195146</v>
      </c>
      <c r="BN48" s="363">
        <f t="shared" si="23"/>
        <v>1220.2044423261623</v>
      </c>
      <c r="BO48" s="363">
        <f t="shared" si="23"/>
        <v>1314.7165739259212</v>
      </c>
      <c r="BP48" s="363">
        <f t="shared" si="23"/>
        <v>1390.6353122046253</v>
      </c>
      <c r="BQ48" s="363">
        <f t="shared" si="23"/>
        <v>1463.3914453663692</v>
      </c>
      <c r="BR48" s="363">
        <f t="shared" si="23"/>
        <v>1717.304349681425</v>
      </c>
      <c r="BS48" s="363">
        <f t="shared" si="23"/>
        <v>1834.7090892979174</v>
      </c>
      <c r="BT48" s="363">
        <f t="shared" si="23"/>
        <v>1896.9720008984343</v>
      </c>
      <c r="BU48" s="363">
        <f t="shared" si="23"/>
        <v>1965.0820231168198</v>
      </c>
      <c r="BV48" s="363">
        <f t="shared" si="23"/>
        <v>2114.1233711450695</v>
      </c>
      <c r="BW48" s="363">
        <f t="shared" si="23"/>
        <v>2299.5904607779121</v>
      </c>
      <c r="BX48" s="363">
        <f t="shared" si="23"/>
        <v>2245.8835014780443</v>
      </c>
      <c r="BY48" s="363">
        <f t="shared" si="23"/>
        <v>2446.6424104537009</v>
      </c>
      <c r="BZ48" s="363">
        <f t="shared" si="23"/>
        <v>2844.1948579833138</v>
      </c>
      <c r="CA48" s="363">
        <f t="shared" si="23"/>
        <v>3645.090537402672</v>
      </c>
      <c r="CB48" s="363">
        <f t="shared" si="23"/>
        <v>4562.9314615151061</v>
      </c>
      <c r="CC48" s="363">
        <f t="shared" si="23"/>
        <v>5166.4093020474074</v>
      </c>
      <c r="CD48" s="363">
        <f t="shared" si="23"/>
        <v>5824.6855172914075</v>
      </c>
      <c r="CE48" s="363">
        <f t="shared" si="23"/>
        <v>6423.7584003986576</v>
      </c>
      <c r="CF48" s="363">
        <f t="shared" si="23"/>
        <v>6944.5778387766495</v>
      </c>
      <c r="CG48" s="363">
        <f t="shared" si="23"/>
        <v>7451.5782426168644</v>
      </c>
      <c r="CH48" s="364">
        <f t="shared" si="23"/>
        <v>7956.1257688417954</v>
      </c>
    </row>
    <row r="49" spans="1:86" ht="15.5" x14ac:dyDescent="0.35">
      <c r="A49" s="366"/>
      <c r="B49" s="377" t="s">
        <v>618</v>
      </c>
      <c r="C49" s="368"/>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v>0</v>
      </c>
      <c r="AI49" s="363">
        <v>0</v>
      </c>
      <c r="AJ49" s="363">
        <v>0</v>
      </c>
      <c r="AK49" s="363">
        <v>0</v>
      </c>
      <c r="AL49" s="363">
        <v>0</v>
      </c>
      <c r="AM49" s="363">
        <v>0</v>
      </c>
      <c r="AN49" s="363">
        <v>0</v>
      </c>
      <c r="AO49" s="363">
        <v>0</v>
      </c>
      <c r="AP49" s="363">
        <v>0</v>
      </c>
      <c r="AQ49" s="363">
        <v>0</v>
      </c>
      <c r="AR49" s="363">
        <v>0</v>
      </c>
      <c r="AS49" s="363">
        <v>0</v>
      </c>
      <c r="AT49" s="363">
        <v>0</v>
      </c>
      <c r="AU49" s="363">
        <v>0</v>
      </c>
      <c r="AV49" s="363">
        <v>0</v>
      </c>
      <c r="AW49" s="363">
        <v>0</v>
      </c>
      <c r="AX49" s="363">
        <v>0</v>
      </c>
      <c r="AY49" s="363">
        <v>0</v>
      </c>
      <c r="AZ49" s="363">
        <v>0</v>
      </c>
      <c r="BA49" s="363">
        <v>0</v>
      </c>
      <c r="BB49" s="363">
        <v>0</v>
      </c>
      <c r="BC49" s="363">
        <v>0</v>
      </c>
      <c r="BD49" s="363">
        <v>0</v>
      </c>
      <c r="BE49" s="363">
        <v>0</v>
      </c>
      <c r="BF49" s="363">
        <v>0</v>
      </c>
      <c r="BG49" s="363">
        <v>0</v>
      </c>
      <c r="BH49" s="363">
        <v>0</v>
      </c>
      <c r="BI49" s="363">
        <v>0</v>
      </c>
      <c r="BJ49" s="363">
        <v>0</v>
      </c>
      <c r="BK49" s="363">
        <v>0</v>
      </c>
      <c r="BL49" s="363">
        <v>0</v>
      </c>
      <c r="BM49" s="363">
        <v>0</v>
      </c>
      <c r="BN49" s="363">
        <v>0</v>
      </c>
      <c r="BO49" s="363">
        <v>0</v>
      </c>
      <c r="BP49" s="363">
        <v>0</v>
      </c>
      <c r="BQ49" s="363">
        <v>0</v>
      </c>
      <c r="BR49" s="363">
        <v>0</v>
      </c>
      <c r="BS49" s="363">
        <v>0</v>
      </c>
      <c r="BT49" s="363">
        <v>0</v>
      </c>
      <c r="BU49" s="363">
        <v>0</v>
      </c>
      <c r="BV49" s="363">
        <v>0</v>
      </c>
      <c r="BW49" s="363">
        <v>0</v>
      </c>
      <c r="BX49" s="363">
        <v>0</v>
      </c>
      <c r="BY49" s="363">
        <v>0</v>
      </c>
      <c r="BZ49" s="363">
        <v>101.93455276849821</v>
      </c>
      <c r="CA49" s="363">
        <v>108.54015699077671</v>
      </c>
      <c r="CB49" s="363">
        <v>0.29649067776699034</v>
      </c>
      <c r="CC49" s="363">
        <v>4.2311577669902914E-2</v>
      </c>
      <c r="CD49" s="363">
        <v>0</v>
      </c>
      <c r="CE49" s="363">
        <v>0</v>
      </c>
      <c r="CF49" s="363">
        <v>0</v>
      </c>
      <c r="CG49" s="363">
        <v>0</v>
      </c>
      <c r="CH49" s="364">
        <v>0</v>
      </c>
    </row>
    <row r="50" spans="1:86" ht="15.5" x14ac:dyDescent="0.35">
      <c r="A50" s="366"/>
      <c r="B50" s="361" t="s">
        <v>636</v>
      </c>
      <c r="C50" s="368"/>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f>SUM(AH51+AH52+AH55+AH59+AH62)</f>
        <v>1915.0766915463591</v>
      </c>
      <c r="AI50" s="363">
        <f t="shared" ref="AI50:CH50" si="24">SUM(AI51+AI52+AI55+AI59+AI62)</f>
        <v>2098.6034674941357</v>
      </c>
      <c r="AJ50" s="363">
        <f t="shared" si="24"/>
        <v>2362.6340859595039</v>
      </c>
      <c r="AK50" s="363">
        <f t="shared" si="24"/>
        <v>2736.7839749360842</v>
      </c>
      <c r="AL50" s="363">
        <f t="shared" si="24"/>
        <v>2983.8596281286891</v>
      </c>
      <c r="AM50" s="363">
        <f t="shared" si="24"/>
        <v>3119.4567842842562</v>
      </c>
      <c r="AN50" s="363">
        <f t="shared" si="24"/>
        <v>3533.5312401041547</v>
      </c>
      <c r="AO50" s="363">
        <f t="shared" si="24"/>
        <v>3880.3243497817875</v>
      </c>
      <c r="AP50" s="363">
        <f t="shared" si="24"/>
        <v>4315.1859319043579</v>
      </c>
      <c r="AQ50" s="363">
        <f t="shared" si="24"/>
        <v>4741.5313355580829</v>
      </c>
      <c r="AR50" s="363">
        <f t="shared" si="24"/>
        <v>5237.1095336583348</v>
      </c>
      <c r="AS50" s="363">
        <f t="shared" si="24"/>
        <v>5923.1124395588458</v>
      </c>
      <c r="AT50" s="363">
        <f t="shared" si="24"/>
        <v>6864.2105270457614</v>
      </c>
      <c r="AU50" s="363">
        <f t="shared" si="24"/>
        <v>8585.1182400525449</v>
      </c>
      <c r="AV50" s="363">
        <f t="shared" si="24"/>
        <v>10691.114947268034</v>
      </c>
      <c r="AW50" s="363">
        <f t="shared" si="24"/>
        <v>12739.307832090315</v>
      </c>
      <c r="AX50" s="363">
        <f t="shared" si="24"/>
        <v>14322.629216131645</v>
      </c>
      <c r="AY50" s="363">
        <f t="shared" si="24"/>
        <v>16613.179312238004</v>
      </c>
      <c r="AZ50" s="363">
        <f t="shared" si="24"/>
        <v>17602.673820669981</v>
      </c>
      <c r="BA50" s="363">
        <f t="shared" si="24"/>
        <v>17998.863869044311</v>
      </c>
      <c r="BB50" s="363">
        <f t="shared" si="24"/>
        <v>18379.693129565385</v>
      </c>
      <c r="BC50" s="363">
        <f t="shared" si="24"/>
        <v>18516.700984590836</v>
      </c>
      <c r="BD50" s="363">
        <f t="shared" si="24"/>
        <v>19429.211904320702</v>
      </c>
      <c r="BE50" s="363">
        <f t="shared" si="24"/>
        <v>20456.422489754608</v>
      </c>
      <c r="BF50" s="363">
        <f t="shared" si="24"/>
        <v>21214.128214441738</v>
      </c>
      <c r="BG50" s="363">
        <f t="shared" si="24"/>
        <v>21719.70873416125</v>
      </c>
      <c r="BH50" s="363">
        <f t="shared" si="24"/>
        <v>21852.818838458981</v>
      </c>
      <c r="BI50" s="363">
        <f t="shared" si="24"/>
        <v>22163.187049830543</v>
      </c>
      <c r="BJ50" s="363">
        <f t="shared" si="24"/>
        <v>22675.022070993658</v>
      </c>
      <c r="BK50" s="363">
        <f t="shared" si="24"/>
        <v>23818.334536251834</v>
      </c>
      <c r="BL50" s="363">
        <f t="shared" si="24"/>
        <v>25090.110226373396</v>
      </c>
      <c r="BM50" s="363">
        <f t="shared" si="24"/>
        <v>27149.570538020453</v>
      </c>
      <c r="BN50" s="363">
        <f t="shared" si="24"/>
        <v>28015.631543072919</v>
      </c>
      <c r="BO50" s="363">
        <f t="shared" si="24"/>
        <v>29219.01438372293</v>
      </c>
      <c r="BP50" s="363">
        <f t="shared" si="24"/>
        <v>30465.18205884294</v>
      </c>
      <c r="BQ50" s="363">
        <f t="shared" si="24"/>
        <v>32947.515271657801</v>
      </c>
      <c r="BR50" s="363">
        <f t="shared" si="24"/>
        <v>35449.141575816066</v>
      </c>
      <c r="BS50" s="363">
        <f t="shared" si="24"/>
        <v>37953.377758315357</v>
      </c>
      <c r="BT50" s="363">
        <f t="shared" si="24"/>
        <v>38939.261554141165</v>
      </c>
      <c r="BU50" s="363">
        <f t="shared" si="24"/>
        <v>41145.247672038429</v>
      </c>
      <c r="BV50" s="363">
        <f t="shared" si="24"/>
        <v>42438.342080925795</v>
      </c>
      <c r="BW50" s="363">
        <f t="shared" si="24"/>
        <v>44182.085451613821</v>
      </c>
      <c r="BX50" s="363">
        <f t="shared" si="24"/>
        <v>47015.425944699367</v>
      </c>
      <c r="BY50" s="363">
        <f t="shared" si="24"/>
        <v>50773.816230272409</v>
      </c>
      <c r="BZ50" s="363">
        <f t="shared" si="24"/>
        <v>55379.568782833085</v>
      </c>
      <c r="CA50" s="363">
        <f t="shared" si="24"/>
        <v>65043.378971497528</v>
      </c>
      <c r="CB50" s="363">
        <f t="shared" si="24"/>
        <v>74278.811921723478</v>
      </c>
      <c r="CC50" s="363">
        <f t="shared" si="24"/>
        <v>79637.597497262963</v>
      </c>
      <c r="CD50" s="363">
        <f t="shared" si="24"/>
        <v>85819.744938023243</v>
      </c>
      <c r="CE50" s="363">
        <f t="shared" si="24"/>
        <v>90693.499881762022</v>
      </c>
      <c r="CF50" s="363">
        <f t="shared" si="24"/>
        <v>94438.813415536424</v>
      </c>
      <c r="CG50" s="363">
        <f t="shared" si="24"/>
        <v>98604.919850341568</v>
      </c>
      <c r="CH50" s="364">
        <f t="shared" si="24"/>
        <v>102894.91553499167</v>
      </c>
    </row>
    <row r="51" spans="1:86" ht="15.5" x14ac:dyDescent="0.35">
      <c r="A51" s="366"/>
      <c r="B51" s="293" t="s">
        <v>601</v>
      </c>
      <c r="C51" s="368"/>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f>AH36</f>
        <v>1701.8420183795577</v>
      </c>
      <c r="AI51" s="363">
        <f t="shared" ref="AI51:CH51" si="25">AI36</f>
        <v>1860.9900164941139</v>
      </c>
      <c r="AJ51" s="363">
        <f t="shared" si="25"/>
        <v>2082.7799388548465</v>
      </c>
      <c r="AK51" s="363">
        <f t="shared" si="25"/>
        <v>2389.7740467526219</v>
      </c>
      <c r="AL51" s="363">
        <f t="shared" si="25"/>
        <v>2594.8109801196902</v>
      </c>
      <c r="AM51" s="363">
        <f t="shared" si="25"/>
        <v>2677.4542242121242</v>
      </c>
      <c r="AN51" s="363">
        <f t="shared" si="25"/>
        <v>3051.6944579428109</v>
      </c>
      <c r="AO51" s="363">
        <f t="shared" si="25"/>
        <v>3351.7700470301052</v>
      </c>
      <c r="AP51" s="363">
        <f t="shared" si="25"/>
        <v>3773.4051642356726</v>
      </c>
      <c r="AQ51" s="363">
        <f t="shared" si="25"/>
        <v>4183.3147814653466</v>
      </c>
      <c r="AR51" s="363">
        <f t="shared" si="25"/>
        <v>4715.302602484423</v>
      </c>
      <c r="AS51" s="363">
        <f t="shared" si="25"/>
        <v>5302.9482171061245</v>
      </c>
      <c r="AT51" s="363">
        <f t="shared" si="25"/>
        <v>6100.0376835238867</v>
      </c>
      <c r="AU51" s="363">
        <f t="shared" si="25"/>
        <v>7638.6351071929666</v>
      </c>
      <c r="AV51" s="363">
        <f t="shared" si="25"/>
        <v>9568.6346115284014</v>
      </c>
      <c r="AW51" s="363">
        <f t="shared" si="25"/>
        <v>11373.523616231594</v>
      </c>
      <c r="AX51" s="363">
        <f t="shared" si="25"/>
        <v>12663.725610763309</v>
      </c>
      <c r="AY51" s="363">
        <f t="shared" si="25"/>
        <v>14736.044491317409</v>
      </c>
      <c r="AZ51" s="363">
        <f t="shared" si="25"/>
        <v>15511.56311544386</v>
      </c>
      <c r="BA51" s="363">
        <f t="shared" si="25"/>
        <v>15754.378164620557</v>
      </c>
      <c r="BB51" s="363">
        <f t="shared" si="25"/>
        <v>15940.900575084055</v>
      </c>
      <c r="BC51" s="363">
        <f t="shared" si="25"/>
        <v>15907.786500837323</v>
      </c>
      <c r="BD51" s="363">
        <f t="shared" si="25"/>
        <v>16669.552181324965</v>
      </c>
      <c r="BE51" s="363">
        <f t="shared" si="25"/>
        <v>17458.90379317417</v>
      </c>
      <c r="BF51" s="363">
        <f t="shared" si="25"/>
        <v>17754.805741761487</v>
      </c>
      <c r="BG51" s="363">
        <f t="shared" si="25"/>
        <v>18278.948244721261</v>
      </c>
      <c r="BH51" s="363">
        <f t="shared" si="25"/>
        <v>18186.937834333123</v>
      </c>
      <c r="BI51" s="363">
        <f t="shared" si="25"/>
        <v>18233.589442192249</v>
      </c>
      <c r="BJ51" s="363">
        <f t="shared" si="25"/>
        <v>18464.273221708128</v>
      </c>
      <c r="BK51" s="363">
        <f t="shared" si="25"/>
        <v>19398.830960846997</v>
      </c>
      <c r="BL51" s="363">
        <f t="shared" si="25"/>
        <v>19846.578667873924</v>
      </c>
      <c r="BM51" s="363">
        <f t="shared" si="25"/>
        <v>21111.739851783968</v>
      </c>
      <c r="BN51" s="363">
        <f t="shared" si="25"/>
        <v>21511.839108240736</v>
      </c>
      <c r="BO51" s="363">
        <f t="shared" si="25"/>
        <v>22264.912534861494</v>
      </c>
      <c r="BP51" s="363">
        <f t="shared" si="25"/>
        <v>23082.182248307901</v>
      </c>
      <c r="BQ51" s="363">
        <f t="shared" si="25"/>
        <v>23603.841923822441</v>
      </c>
      <c r="BR51" s="363">
        <f t="shared" si="25"/>
        <v>25504.531538730997</v>
      </c>
      <c r="BS51" s="363">
        <f t="shared" si="25"/>
        <v>27562.731185858145</v>
      </c>
      <c r="BT51" s="363">
        <f t="shared" si="25"/>
        <v>28420.432524617027</v>
      </c>
      <c r="BU51" s="363">
        <f t="shared" si="25"/>
        <v>30662.747290391053</v>
      </c>
      <c r="BV51" s="363">
        <f t="shared" si="25"/>
        <v>31989.358656850276</v>
      </c>
      <c r="BW51" s="363">
        <f t="shared" si="25"/>
        <v>33267.08839061726</v>
      </c>
      <c r="BX51" s="363">
        <f t="shared" si="25"/>
        <v>35673.877811281971</v>
      </c>
      <c r="BY51" s="363">
        <f t="shared" si="25"/>
        <v>38376.357879152114</v>
      </c>
      <c r="BZ51" s="363">
        <f t="shared" si="25"/>
        <v>41500.394038532308</v>
      </c>
      <c r="CA51" s="363">
        <f t="shared" si="25"/>
        <v>49348.94023842668</v>
      </c>
      <c r="CB51" s="363">
        <f t="shared" si="25"/>
        <v>58017.579482686611</v>
      </c>
      <c r="CC51" s="363">
        <f t="shared" si="25"/>
        <v>62282.332284147764</v>
      </c>
      <c r="CD51" s="363">
        <f t="shared" si="25"/>
        <v>67124.874594533801</v>
      </c>
      <c r="CE51" s="363">
        <f t="shared" si="25"/>
        <v>70927.976953807709</v>
      </c>
      <c r="CF51" s="363">
        <f t="shared" si="25"/>
        <v>73792.010460777223</v>
      </c>
      <c r="CG51" s="363">
        <f t="shared" si="25"/>
        <v>76961.511133769847</v>
      </c>
      <c r="CH51" s="364">
        <f t="shared" si="25"/>
        <v>80430.00364036407</v>
      </c>
    </row>
    <row r="52" spans="1:86" ht="15.5" x14ac:dyDescent="0.35">
      <c r="A52" s="366"/>
      <c r="B52" s="377" t="s">
        <v>644</v>
      </c>
      <c r="C52" s="368"/>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f t="shared" ref="AH52:CE52" si="26">SUM(AH53:AH54)</f>
        <v>0</v>
      </c>
      <c r="AI52" s="363">
        <f t="shared" si="26"/>
        <v>0</v>
      </c>
      <c r="AJ52" s="363">
        <f t="shared" si="26"/>
        <v>0</v>
      </c>
      <c r="AK52" s="363">
        <f t="shared" si="26"/>
        <v>0</v>
      </c>
      <c r="AL52" s="363">
        <f t="shared" si="26"/>
        <v>0</v>
      </c>
      <c r="AM52" s="363">
        <f t="shared" si="26"/>
        <v>0</v>
      </c>
      <c r="AN52" s="363">
        <f t="shared" si="26"/>
        <v>0</v>
      </c>
      <c r="AO52" s="363">
        <f t="shared" si="26"/>
        <v>0</v>
      </c>
      <c r="AP52" s="363">
        <f t="shared" si="26"/>
        <v>0</v>
      </c>
      <c r="AQ52" s="363">
        <f t="shared" si="26"/>
        <v>0</v>
      </c>
      <c r="AR52" s="363">
        <f t="shared" si="26"/>
        <v>0</v>
      </c>
      <c r="AS52" s="363">
        <f t="shared" si="26"/>
        <v>0</v>
      </c>
      <c r="AT52" s="363">
        <f t="shared" si="26"/>
        <v>0</v>
      </c>
      <c r="AU52" s="363">
        <f t="shared" si="26"/>
        <v>0</v>
      </c>
      <c r="AV52" s="363">
        <f t="shared" si="26"/>
        <v>0</v>
      </c>
      <c r="AW52" s="363">
        <f t="shared" si="26"/>
        <v>0</v>
      </c>
      <c r="AX52" s="363">
        <f t="shared" si="26"/>
        <v>0</v>
      </c>
      <c r="AY52" s="363">
        <f t="shared" si="26"/>
        <v>0</v>
      </c>
      <c r="AZ52" s="363">
        <f t="shared" si="26"/>
        <v>0</v>
      </c>
      <c r="BA52" s="363">
        <f t="shared" si="26"/>
        <v>0</v>
      </c>
      <c r="BB52" s="363">
        <f t="shared" si="26"/>
        <v>0</v>
      </c>
      <c r="BC52" s="363">
        <f t="shared" si="26"/>
        <v>0</v>
      </c>
      <c r="BD52" s="363">
        <f t="shared" si="26"/>
        <v>0</v>
      </c>
      <c r="BE52" s="363">
        <f t="shared" si="26"/>
        <v>0</v>
      </c>
      <c r="BF52" s="363">
        <f t="shared" si="26"/>
        <v>0</v>
      </c>
      <c r="BG52" s="363">
        <f t="shared" si="26"/>
        <v>0</v>
      </c>
      <c r="BH52" s="363">
        <f t="shared" si="26"/>
        <v>0</v>
      </c>
      <c r="BI52" s="363">
        <f t="shared" si="26"/>
        <v>0</v>
      </c>
      <c r="BJ52" s="363">
        <f t="shared" si="26"/>
        <v>0</v>
      </c>
      <c r="BK52" s="363">
        <f t="shared" si="26"/>
        <v>0</v>
      </c>
      <c r="BL52" s="363">
        <f t="shared" si="26"/>
        <v>0</v>
      </c>
      <c r="BM52" s="363">
        <f t="shared" si="26"/>
        <v>93.921000000000006</v>
      </c>
      <c r="BN52" s="363">
        <f t="shared" si="26"/>
        <v>102.098</v>
      </c>
      <c r="BO52" s="363">
        <f t="shared" si="26"/>
        <v>89.876000000000005</v>
      </c>
      <c r="BP52" s="363">
        <f t="shared" si="26"/>
        <v>92.341999999999999</v>
      </c>
      <c r="BQ52" s="363">
        <f t="shared" si="26"/>
        <v>109.24816174999999</v>
      </c>
      <c r="BR52" s="363">
        <f t="shared" si="26"/>
        <v>99.667064699999997</v>
      </c>
      <c r="BS52" s="363">
        <f t="shared" si="26"/>
        <v>100.15373529999999</v>
      </c>
      <c r="BT52" s="363">
        <f t="shared" si="26"/>
        <v>107.07840105000002</v>
      </c>
      <c r="BU52" s="363">
        <f t="shared" si="26"/>
        <v>114.36212218999999</v>
      </c>
      <c r="BV52" s="363">
        <f t="shared" si="26"/>
        <v>132.17028671</v>
      </c>
      <c r="BW52" s="363">
        <f t="shared" si="26"/>
        <v>155.54165966000002</v>
      </c>
      <c r="BX52" s="363">
        <f t="shared" si="26"/>
        <v>114.67968019</v>
      </c>
      <c r="BY52" s="363">
        <f t="shared" si="26"/>
        <v>158.88883869999998</v>
      </c>
      <c r="BZ52" s="363">
        <f t="shared" si="26"/>
        <v>193.58689783000003</v>
      </c>
      <c r="CA52" s="363">
        <f t="shared" si="26"/>
        <v>269.35526475254511</v>
      </c>
      <c r="CB52" s="363">
        <f t="shared" si="26"/>
        <v>327.70189997461006</v>
      </c>
      <c r="CC52" s="363">
        <f t="shared" si="26"/>
        <v>359.82266282561551</v>
      </c>
      <c r="CD52" s="363">
        <f t="shared" si="26"/>
        <v>439.15203819214793</v>
      </c>
      <c r="CE52" s="363">
        <f t="shared" si="26"/>
        <v>512.02739575220687</v>
      </c>
      <c r="CF52" s="363">
        <f>SUM(CF53:CF54)</f>
        <v>553.42648179156924</v>
      </c>
      <c r="CG52" s="363">
        <f>SUM(CG53:CG54)</f>
        <v>592.85841741893</v>
      </c>
      <c r="CH52" s="364">
        <f>SUM(CH53:CH54)</f>
        <v>632.98520900323467</v>
      </c>
    </row>
    <row r="53" spans="1:86" ht="15.5" x14ac:dyDescent="0.35">
      <c r="A53" s="366"/>
      <c r="B53" s="375" t="s">
        <v>373</v>
      </c>
      <c r="C53" s="368"/>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v>0</v>
      </c>
      <c r="AI53" s="363">
        <v>0</v>
      </c>
      <c r="AJ53" s="363">
        <v>0</v>
      </c>
      <c r="AK53" s="363">
        <v>0</v>
      </c>
      <c r="AL53" s="363">
        <v>0</v>
      </c>
      <c r="AM53" s="363">
        <v>0</v>
      </c>
      <c r="AN53" s="363">
        <v>0</v>
      </c>
      <c r="AO53" s="363">
        <v>0</v>
      </c>
      <c r="AP53" s="363">
        <v>0</v>
      </c>
      <c r="AQ53" s="363">
        <v>0</v>
      </c>
      <c r="AR53" s="363">
        <v>0</v>
      </c>
      <c r="AS53" s="363">
        <v>0</v>
      </c>
      <c r="AT53" s="363">
        <v>0</v>
      </c>
      <c r="AU53" s="363">
        <v>0</v>
      </c>
      <c r="AV53" s="363">
        <v>0</v>
      </c>
      <c r="AW53" s="363">
        <v>0</v>
      </c>
      <c r="AX53" s="363">
        <v>0</v>
      </c>
      <c r="AY53" s="363">
        <v>0</v>
      </c>
      <c r="AZ53" s="363">
        <v>0</v>
      </c>
      <c r="BA53" s="363">
        <v>0</v>
      </c>
      <c r="BB53" s="363">
        <v>0</v>
      </c>
      <c r="BC53" s="363">
        <v>0</v>
      </c>
      <c r="BD53" s="363">
        <v>0</v>
      </c>
      <c r="BE53" s="363">
        <v>0</v>
      </c>
      <c r="BF53" s="363">
        <v>0</v>
      </c>
      <c r="BG53" s="363">
        <v>0</v>
      </c>
      <c r="BH53" s="363">
        <v>0</v>
      </c>
      <c r="BI53" s="363">
        <v>0</v>
      </c>
      <c r="BJ53" s="363">
        <v>0</v>
      </c>
      <c r="BK53" s="363">
        <v>0</v>
      </c>
      <c r="BL53" s="363">
        <v>0</v>
      </c>
      <c r="BM53" s="363">
        <v>93.921000000000006</v>
      </c>
      <c r="BN53" s="363">
        <v>102.098</v>
      </c>
      <c r="BO53" s="363">
        <v>89.876000000000005</v>
      </c>
      <c r="BP53" s="363">
        <v>92.341999999999999</v>
      </c>
      <c r="BQ53" s="363">
        <v>104.479</v>
      </c>
      <c r="BR53" s="363">
        <v>93.626999999999995</v>
      </c>
      <c r="BS53" s="363">
        <v>93.218000000000004</v>
      </c>
      <c r="BT53" s="363">
        <v>99.73</v>
      </c>
      <c r="BU53" s="363">
        <v>106.14100000000001</v>
      </c>
      <c r="BV53" s="363">
        <v>123.02200000000001</v>
      </c>
      <c r="BW53" s="363">
        <v>145.50171044000001</v>
      </c>
      <c r="BX53" s="363">
        <v>104</v>
      </c>
      <c r="BY53" s="363">
        <v>146</v>
      </c>
      <c r="BZ53" s="363">
        <v>177</v>
      </c>
      <c r="CA53" s="363">
        <v>249</v>
      </c>
      <c r="CB53" s="363">
        <v>306.31884918000003</v>
      </c>
      <c r="CC53" s="363">
        <v>337.15684450660348</v>
      </c>
      <c r="CD53" s="363">
        <v>413.52394399752791</v>
      </c>
      <c r="CE53" s="363">
        <v>483.79455793029916</v>
      </c>
      <c r="CF53" s="363">
        <v>522.73608359754462</v>
      </c>
      <c r="CG53" s="363">
        <v>559.51043115076004</v>
      </c>
      <c r="CH53" s="364">
        <v>596.91869316462032</v>
      </c>
    </row>
    <row r="54" spans="1:86" ht="15.5" x14ac:dyDescent="0.35">
      <c r="B54" s="375" t="s">
        <v>375</v>
      </c>
      <c r="C54" s="368"/>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v>0</v>
      </c>
      <c r="AI54" s="363">
        <v>0</v>
      </c>
      <c r="AJ54" s="363">
        <v>0</v>
      </c>
      <c r="AK54" s="363">
        <v>0</v>
      </c>
      <c r="AL54" s="363">
        <v>0</v>
      </c>
      <c r="AM54" s="363">
        <v>0</v>
      </c>
      <c r="AN54" s="363">
        <v>0</v>
      </c>
      <c r="AO54" s="363">
        <v>0</v>
      </c>
      <c r="AP54" s="363">
        <v>0</v>
      </c>
      <c r="AQ54" s="363">
        <v>0</v>
      </c>
      <c r="AR54" s="363">
        <v>0</v>
      </c>
      <c r="AS54" s="363">
        <v>0</v>
      </c>
      <c r="AT54" s="363">
        <v>0</v>
      </c>
      <c r="AU54" s="363">
        <v>0</v>
      </c>
      <c r="AV54" s="363">
        <v>0</v>
      </c>
      <c r="AW54" s="363">
        <v>0</v>
      </c>
      <c r="AX54" s="363">
        <v>0</v>
      </c>
      <c r="AY54" s="363">
        <v>0</v>
      </c>
      <c r="AZ54" s="363">
        <v>0</v>
      </c>
      <c r="BA54" s="363">
        <v>0</v>
      </c>
      <c r="BB54" s="363">
        <v>0</v>
      </c>
      <c r="BC54" s="363">
        <v>0</v>
      </c>
      <c r="BD54" s="363">
        <v>0</v>
      </c>
      <c r="BE54" s="363">
        <v>0</v>
      </c>
      <c r="BF54" s="363">
        <v>0</v>
      </c>
      <c r="BG54" s="363">
        <v>0</v>
      </c>
      <c r="BH54" s="363">
        <v>0</v>
      </c>
      <c r="BI54" s="363">
        <v>0</v>
      </c>
      <c r="BJ54" s="363">
        <v>0</v>
      </c>
      <c r="BK54" s="363">
        <v>0</v>
      </c>
      <c r="BL54" s="363">
        <v>0</v>
      </c>
      <c r="BM54" s="363">
        <v>0</v>
      </c>
      <c r="BN54" s="363">
        <v>0</v>
      </c>
      <c r="BO54" s="363">
        <v>0</v>
      </c>
      <c r="BP54" s="363">
        <v>0</v>
      </c>
      <c r="BQ54" s="363">
        <v>4.7691617500000003</v>
      </c>
      <c r="BR54" s="363">
        <v>6.040064700000003</v>
      </c>
      <c r="BS54" s="363">
        <v>6.9357352999999913</v>
      </c>
      <c r="BT54" s="363">
        <v>7.3484010500000174</v>
      </c>
      <c r="BU54" s="363">
        <v>8.2211221899999884</v>
      </c>
      <c r="BV54" s="363">
        <v>9.1482867099999936</v>
      </c>
      <c r="BW54" s="363">
        <v>10.039949220000002</v>
      </c>
      <c r="BX54" s="363">
        <v>10.679680190000001</v>
      </c>
      <c r="BY54" s="363">
        <v>12.88883869999999</v>
      </c>
      <c r="BZ54" s="363">
        <v>16.58689783000003</v>
      </c>
      <c r="CA54" s="363">
        <v>20.355264752545114</v>
      </c>
      <c r="CB54" s="363">
        <v>21.383050794610032</v>
      </c>
      <c r="CC54" s="363">
        <v>22.665818319012022</v>
      </c>
      <c r="CD54" s="363">
        <v>25.628094194619997</v>
      </c>
      <c r="CE54" s="363">
        <v>28.23283782190769</v>
      </c>
      <c r="CF54" s="363">
        <v>30.690398194024645</v>
      </c>
      <c r="CG54" s="363">
        <v>33.347986268169997</v>
      </c>
      <c r="CH54" s="364">
        <v>36.0665158386144</v>
      </c>
    </row>
    <row r="55" spans="1:86" ht="15.5" x14ac:dyDescent="0.35">
      <c r="A55" s="366"/>
      <c r="B55" s="377" t="s">
        <v>603</v>
      </c>
      <c r="C55" s="368"/>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f>SUM(AH56:AH58)</f>
        <v>161.73750043946862</v>
      </c>
      <c r="AI55" s="363">
        <f t="shared" ref="AI55:CH55" si="27">SUM(AI56:AI58)</f>
        <v>181.19930304374824</v>
      </c>
      <c r="AJ55" s="363">
        <f t="shared" si="27"/>
        <v>207.23872922573543</v>
      </c>
      <c r="AK55" s="363">
        <f t="shared" si="27"/>
        <v>229.22300541816915</v>
      </c>
      <c r="AL55" s="363">
        <f t="shared" si="27"/>
        <v>237.82502414359607</v>
      </c>
      <c r="AM55" s="363">
        <f t="shared" si="27"/>
        <v>263.29748759525484</v>
      </c>
      <c r="AN55" s="363">
        <f t="shared" si="27"/>
        <v>280.03659140788017</v>
      </c>
      <c r="AO55" s="363">
        <f t="shared" si="27"/>
        <v>303.19546442134015</v>
      </c>
      <c r="AP55" s="363">
        <f t="shared" si="27"/>
        <v>298.81489967459271</v>
      </c>
      <c r="AQ55" s="363">
        <f t="shared" si="27"/>
        <v>306.83950617311092</v>
      </c>
      <c r="AR55" s="363">
        <f t="shared" si="27"/>
        <v>302.19593117391207</v>
      </c>
      <c r="AS55" s="363">
        <f t="shared" si="27"/>
        <v>317.85822245272215</v>
      </c>
      <c r="AT55" s="363">
        <f t="shared" si="27"/>
        <v>348.66984352187495</v>
      </c>
      <c r="AU55" s="363">
        <f t="shared" si="27"/>
        <v>396.66213285957724</v>
      </c>
      <c r="AV55" s="363">
        <f t="shared" si="27"/>
        <v>399.51533573963235</v>
      </c>
      <c r="AW55" s="363">
        <f t="shared" si="27"/>
        <v>402.25121585872171</v>
      </c>
      <c r="AX55" s="363">
        <f t="shared" si="27"/>
        <v>421.20154669082063</v>
      </c>
      <c r="AY55" s="363">
        <f t="shared" si="27"/>
        <v>436.36725298340411</v>
      </c>
      <c r="AZ55" s="363">
        <f t="shared" si="27"/>
        <v>458.99338593739583</v>
      </c>
      <c r="BA55" s="363">
        <f t="shared" si="27"/>
        <v>461.28420947497807</v>
      </c>
      <c r="BB55" s="363">
        <f t="shared" si="27"/>
        <v>472.51720492423391</v>
      </c>
      <c r="BC55" s="363">
        <f t="shared" si="27"/>
        <v>465.44604660798586</v>
      </c>
      <c r="BD55" s="363">
        <f t="shared" si="27"/>
        <v>456.483</v>
      </c>
      <c r="BE55" s="363">
        <f t="shared" si="27"/>
        <v>465.81517196123633</v>
      </c>
      <c r="BF55" s="363">
        <f t="shared" si="27"/>
        <v>459.86098397608805</v>
      </c>
      <c r="BG55" s="363">
        <f t="shared" si="27"/>
        <v>474.08928444871651</v>
      </c>
      <c r="BH55" s="363">
        <f t="shared" si="27"/>
        <v>464.36799999999999</v>
      </c>
      <c r="BI55" s="363">
        <f t="shared" si="27"/>
        <v>457.05108711905029</v>
      </c>
      <c r="BJ55" s="363">
        <f t="shared" si="27"/>
        <v>449.82467542373149</v>
      </c>
      <c r="BK55" s="363">
        <f t="shared" si="27"/>
        <v>423.07557421483176</v>
      </c>
      <c r="BL55" s="363">
        <f t="shared" si="27"/>
        <v>351.82365625768108</v>
      </c>
      <c r="BM55" s="363">
        <f t="shared" si="27"/>
        <v>356.74274253656409</v>
      </c>
      <c r="BN55" s="363">
        <f t="shared" si="27"/>
        <v>403.58508928024094</v>
      </c>
      <c r="BO55" s="363">
        <f t="shared" si="27"/>
        <v>392.86659263963156</v>
      </c>
      <c r="BP55" s="363">
        <f t="shared" si="27"/>
        <v>389.19540725625785</v>
      </c>
      <c r="BQ55" s="363">
        <f t="shared" si="27"/>
        <v>374.71814512820708</v>
      </c>
      <c r="BR55" s="363">
        <f t="shared" si="27"/>
        <v>367.9651481339838</v>
      </c>
      <c r="BS55" s="363">
        <f t="shared" si="27"/>
        <v>347.06810652424377</v>
      </c>
      <c r="BT55" s="363">
        <f t="shared" si="27"/>
        <v>355.36760879671732</v>
      </c>
      <c r="BU55" s="363">
        <f t="shared" si="27"/>
        <v>339.65309242577848</v>
      </c>
      <c r="BV55" s="363">
        <f t="shared" si="27"/>
        <v>331.50198913268781</v>
      </c>
      <c r="BW55" s="363">
        <f t="shared" si="27"/>
        <v>325.87873114117991</v>
      </c>
      <c r="BX55" s="363">
        <f t="shared" si="27"/>
        <v>287.56391776694113</v>
      </c>
      <c r="BY55" s="363">
        <f t="shared" si="27"/>
        <v>272.96854279509392</v>
      </c>
      <c r="BZ55" s="363">
        <f t="shared" si="27"/>
        <v>260.80503867179112</v>
      </c>
      <c r="CA55" s="363">
        <f t="shared" si="27"/>
        <v>265.64627268878445</v>
      </c>
      <c r="CB55" s="363">
        <f t="shared" si="27"/>
        <v>261.01999633840444</v>
      </c>
      <c r="CC55" s="363">
        <f t="shared" si="27"/>
        <v>244.37179946545791</v>
      </c>
      <c r="CD55" s="363">
        <f t="shared" si="27"/>
        <v>238.54203618710451</v>
      </c>
      <c r="CE55" s="363">
        <f t="shared" si="27"/>
        <v>235.8005893782877</v>
      </c>
      <c r="CF55" s="363">
        <f t="shared" si="27"/>
        <v>224.1242472293751</v>
      </c>
      <c r="CG55" s="363">
        <f t="shared" si="27"/>
        <v>208.33171474391199</v>
      </c>
      <c r="CH55" s="364">
        <f t="shared" si="27"/>
        <v>193.07097099282461</v>
      </c>
    </row>
    <row r="56" spans="1:86" ht="15.5" x14ac:dyDescent="0.35">
      <c r="A56" s="366"/>
      <c r="B56" s="375" t="s">
        <v>645</v>
      </c>
      <c r="C56" s="368"/>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v>5.8755802207076453</v>
      </c>
      <c r="AI56" s="363">
        <v>6.6100277482961012</v>
      </c>
      <c r="AJ56" s="363">
        <v>7.7116990396787841</v>
      </c>
      <c r="AK56" s="363">
        <v>8.6297584491643544</v>
      </c>
      <c r="AL56" s="363">
        <v>9.3642059767528103</v>
      </c>
      <c r="AM56" s="363">
        <v>9.9150416224441535</v>
      </c>
      <c r="AN56" s="363">
        <v>10.098653504341266</v>
      </c>
      <c r="AO56" s="363">
        <v>10.649489150032608</v>
      </c>
      <c r="AP56" s="363">
        <v>11.200324795723949</v>
      </c>
      <c r="AQ56" s="363">
        <v>10.372602432131758</v>
      </c>
      <c r="AR56" s="363">
        <v>10.761492397989846</v>
      </c>
      <c r="AS56" s="363">
        <v>10.895345459892843</v>
      </c>
      <c r="AT56" s="363">
        <v>11.056373080316611</v>
      </c>
      <c r="AU56" s="363">
        <v>11.751711277060982</v>
      </c>
      <c r="AV56" s="363">
        <v>10.740101662601536</v>
      </c>
      <c r="AW56" s="363">
        <v>10.867560615178869</v>
      </c>
      <c r="AX56" s="363">
        <v>8.9144351893882074</v>
      </c>
      <c r="AY56" s="363">
        <v>8.2866278477680808</v>
      </c>
      <c r="AZ56" s="363">
        <v>7.7611274445963527</v>
      </c>
      <c r="BA56" s="363">
        <v>6.8913768673835412</v>
      </c>
      <c r="BB56" s="363">
        <v>6.0945233728261901</v>
      </c>
      <c r="BC56" s="363">
        <v>6.0057435125149512</v>
      </c>
      <c r="BD56" s="363">
        <v>5.2120000000000033</v>
      </c>
      <c r="BE56" s="363">
        <v>5.213000000000001</v>
      </c>
      <c r="BF56" s="363">
        <v>4.7798173643700785</v>
      </c>
      <c r="BG56" s="363">
        <v>3.6967457020200758</v>
      </c>
      <c r="BH56" s="363">
        <v>3.266</v>
      </c>
      <c r="BI56" s="363">
        <v>6.1911786786786775</v>
      </c>
      <c r="BJ56" s="363">
        <v>5.6055504291845493</v>
      </c>
      <c r="BK56" s="363">
        <v>5.6746798378225547</v>
      </c>
      <c r="BL56" s="363">
        <v>2.1965525831999999</v>
      </c>
      <c r="BM56" s="363">
        <v>1.8406603625641045</v>
      </c>
      <c r="BN56" s="363">
        <v>1.6231135700409567</v>
      </c>
      <c r="BO56" s="363">
        <v>1.448690672492809</v>
      </c>
      <c r="BP56" s="363">
        <v>1.2921065736641424</v>
      </c>
      <c r="BQ56" s="363">
        <v>1.3134113182071192</v>
      </c>
      <c r="BR56" s="363">
        <v>1.2081481339837865</v>
      </c>
      <c r="BS56" s="363">
        <v>1.0813523540077929</v>
      </c>
      <c r="BT56" s="363">
        <v>1.0297670745376626</v>
      </c>
      <c r="BU56" s="363">
        <v>0.98217161277972498</v>
      </c>
      <c r="BV56" s="363">
        <v>0.95287536348174917</v>
      </c>
      <c r="BW56" s="363">
        <v>0.89789249711118579</v>
      </c>
      <c r="BX56" s="363">
        <v>0.71117100284859969</v>
      </c>
      <c r="BY56" s="363">
        <v>0.59926896396977158</v>
      </c>
      <c r="BZ56" s="363">
        <v>0.46718420563513524</v>
      </c>
      <c r="CA56" s="363">
        <v>0.36688508306074835</v>
      </c>
      <c r="CB56" s="363">
        <v>0.3056227078461185</v>
      </c>
      <c r="CC56" s="363">
        <v>0.2227607773069398</v>
      </c>
      <c r="CD56" s="363">
        <v>0.18273272334904916</v>
      </c>
      <c r="CE56" s="363">
        <v>0.15313909992200844</v>
      </c>
      <c r="CF56" s="363">
        <v>0.11556309410493058</v>
      </c>
      <c r="CG56" s="363">
        <v>7.9710062216152275E-2</v>
      </c>
      <c r="CH56" s="364">
        <v>5.2504280019056312E-2</v>
      </c>
    </row>
    <row r="57" spans="1:86" ht="15.5" x14ac:dyDescent="0.35">
      <c r="A57" s="366"/>
      <c r="B57" s="331" t="s">
        <v>605</v>
      </c>
      <c r="C57" s="368"/>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v>150.86192021876099</v>
      </c>
      <c r="AI57" s="363">
        <v>169.58927529545215</v>
      </c>
      <c r="AJ57" s="363">
        <v>194.52703018605663</v>
      </c>
      <c r="AK57" s="363">
        <v>215.59324696900481</v>
      </c>
      <c r="AL57" s="363">
        <v>223.46081816684327</v>
      </c>
      <c r="AM57" s="363">
        <v>248.3824459728107</v>
      </c>
      <c r="AN57" s="363">
        <v>264.93793790353891</v>
      </c>
      <c r="AO57" s="363">
        <v>287.54597527130755</v>
      </c>
      <c r="AP57" s="363">
        <v>283.61457487886878</v>
      </c>
      <c r="AQ57" s="363">
        <v>292.24290374097916</v>
      </c>
      <c r="AR57" s="363">
        <v>287.73943877592222</v>
      </c>
      <c r="AS57" s="363">
        <v>302.68487699282929</v>
      </c>
      <c r="AT57" s="363">
        <v>333.52147044155834</v>
      </c>
      <c r="AU57" s="363">
        <v>380.80942158251628</v>
      </c>
      <c r="AV57" s="363">
        <v>384.88923407703078</v>
      </c>
      <c r="AW57" s="363">
        <v>387.87665524354281</v>
      </c>
      <c r="AX57" s="363">
        <v>409.33011150143244</v>
      </c>
      <c r="AY57" s="363">
        <v>424.97262513563601</v>
      </c>
      <c r="AZ57" s="363">
        <v>448.46025849279948</v>
      </c>
      <c r="BA57" s="363">
        <v>451.93083260759454</v>
      </c>
      <c r="BB57" s="363">
        <v>464.56368155140774</v>
      </c>
      <c r="BC57" s="363">
        <v>457.40530309547091</v>
      </c>
      <c r="BD57" s="363">
        <v>449.27100000000002</v>
      </c>
      <c r="BE57" s="363">
        <v>458.60217196123631</v>
      </c>
      <c r="BF57" s="363">
        <v>453.35111210171794</v>
      </c>
      <c r="BG57" s="363">
        <v>469.02827967669646</v>
      </c>
      <c r="BH57" s="363">
        <v>459.91899999999998</v>
      </c>
      <c r="BI57" s="363">
        <v>449.75794596037161</v>
      </c>
      <c r="BJ57" s="363">
        <v>443.13462537454694</v>
      </c>
      <c r="BK57" s="363">
        <v>416.31119045700922</v>
      </c>
      <c r="BL57" s="363">
        <v>348.6831197044811</v>
      </c>
      <c r="BM57" s="363">
        <v>354.05537931399999</v>
      </c>
      <c r="BN57" s="363">
        <v>401.20840422019995</v>
      </c>
      <c r="BO57" s="363">
        <v>390.79752025713873</v>
      </c>
      <c r="BP57" s="363">
        <v>387.51426097503168</v>
      </c>
      <c r="BQ57" s="363">
        <v>373.41078429999999</v>
      </c>
      <c r="BR57" s="363">
        <v>366.75900000000001</v>
      </c>
      <c r="BS57" s="363">
        <v>346.02319956318229</v>
      </c>
      <c r="BT57" s="363">
        <v>354.33784172217963</v>
      </c>
      <c r="BU57" s="363">
        <v>338.69333340869139</v>
      </c>
      <c r="BV57" s="363">
        <v>330.58593021450383</v>
      </c>
      <c r="BW57" s="363">
        <v>324.98052843534026</v>
      </c>
      <c r="BX57" s="363">
        <v>286.85897564409254</v>
      </c>
      <c r="BY57" s="363">
        <v>272.34091349112413</v>
      </c>
      <c r="BZ57" s="363">
        <v>260.34201917615599</v>
      </c>
      <c r="CA57" s="363">
        <v>265.28795629572369</v>
      </c>
      <c r="CB57" s="363">
        <v>260.71161402055833</v>
      </c>
      <c r="CC57" s="363">
        <v>244.14903868815097</v>
      </c>
      <c r="CD57" s="363">
        <v>238.35930346375545</v>
      </c>
      <c r="CE57" s="363">
        <v>235.64745027836568</v>
      </c>
      <c r="CF57" s="363">
        <v>224.00868413527016</v>
      </c>
      <c r="CG57" s="363">
        <v>208.25200468169584</v>
      </c>
      <c r="CH57" s="364">
        <v>193.01846671280555</v>
      </c>
    </row>
    <row r="58" spans="1:86" ht="15.5" x14ac:dyDescent="0.35">
      <c r="A58" s="366"/>
      <c r="B58" s="375" t="s">
        <v>607</v>
      </c>
      <c r="C58" s="368"/>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v>5</v>
      </c>
      <c r="AI58" s="363">
        <v>5</v>
      </c>
      <c r="AJ58" s="363">
        <v>5</v>
      </c>
      <c r="AK58" s="363">
        <v>5</v>
      </c>
      <c r="AL58" s="363">
        <v>5</v>
      </c>
      <c r="AM58" s="363">
        <v>5</v>
      </c>
      <c r="AN58" s="363">
        <v>5</v>
      </c>
      <c r="AO58" s="363">
        <v>5</v>
      </c>
      <c r="AP58" s="363">
        <v>4</v>
      </c>
      <c r="AQ58" s="363">
        <v>4.2240000000000002</v>
      </c>
      <c r="AR58" s="363">
        <v>3.6949999999999998</v>
      </c>
      <c r="AS58" s="363">
        <v>4.2779999999999996</v>
      </c>
      <c r="AT58" s="363">
        <v>4.0919999999999996</v>
      </c>
      <c r="AU58" s="363">
        <v>4.101</v>
      </c>
      <c r="AV58" s="363">
        <v>3.8860000000000001</v>
      </c>
      <c r="AW58" s="363">
        <v>3.5070000000000001</v>
      </c>
      <c r="AX58" s="363">
        <v>2.9569999999999999</v>
      </c>
      <c r="AY58" s="363">
        <v>3.1080000000000001</v>
      </c>
      <c r="AZ58" s="363">
        <v>2.7719999999999998</v>
      </c>
      <c r="BA58" s="363">
        <v>2.4620000000000002</v>
      </c>
      <c r="BB58" s="363">
        <v>1.859</v>
      </c>
      <c r="BC58" s="363">
        <v>2.0350000000000001</v>
      </c>
      <c r="BD58" s="363">
        <v>2</v>
      </c>
      <c r="BE58" s="363">
        <v>2</v>
      </c>
      <c r="BF58" s="363">
        <v>1.73005451</v>
      </c>
      <c r="BG58" s="363">
        <v>1.3642590700000001</v>
      </c>
      <c r="BH58" s="363">
        <v>1.1830000000000001</v>
      </c>
      <c r="BI58" s="363">
        <v>1.1019624799999999</v>
      </c>
      <c r="BJ58" s="363">
        <v>1.0844996200000001</v>
      </c>
      <c r="BK58" s="363">
        <v>1.0897039199999998</v>
      </c>
      <c r="BL58" s="363">
        <v>0.94398397000000001</v>
      </c>
      <c r="BM58" s="363">
        <v>0.84670285999999995</v>
      </c>
      <c r="BN58" s="363">
        <v>0.75357149000000001</v>
      </c>
      <c r="BO58" s="363">
        <v>0.62038171000000009</v>
      </c>
      <c r="BP58" s="363">
        <v>0.38903970756204248</v>
      </c>
      <c r="BQ58" s="363">
        <v>-6.0504900000000004E-3</v>
      </c>
      <c r="BR58" s="363">
        <v>-2E-3</v>
      </c>
      <c r="BS58" s="363">
        <v>-3.6445392946300642E-2</v>
      </c>
      <c r="BT58" s="363">
        <v>0</v>
      </c>
      <c r="BU58" s="363">
        <v>-2.2412595692622359E-2</v>
      </c>
      <c r="BV58" s="363">
        <v>-3.6816445297728866E-2</v>
      </c>
      <c r="BW58" s="363">
        <v>3.1020872850033782E-4</v>
      </c>
      <c r="BX58" s="363">
        <v>-6.22888E-3</v>
      </c>
      <c r="BY58" s="363">
        <v>2.8360339999999998E-2</v>
      </c>
      <c r="BZ58" s="363">
        <v>-4.1647100000000012E-3</v>
      </c>
      <c r="CA58" s="363">
        <v>-8.5686900000000003E-3</v>
      </c>
      <c r="CB58" s="363">
        <v>2.75961E-3</v>
      </c>
      <c r="CC58" s="363">
        <v>0</v>
      </c>
      <c r="CD58" s="363">
        <v>0</v>
      </c>
      <c r="CE58" s="363">
        <v>0</v>
      </c>
      <c r="CF58" s="363">
        <v>0</v>
      </c>
      <c r="CG58" s="363">
        <v>0</v>
      </c>
      <c r="CH58" s="364">
        <v>0</v>
      </c>
    </row>
    <row r="59" spans="1:86" ht="15.5" x14ac:dyDescent="0.35">
      <c r="A59" s="366"/>
      <c r="B59" s="377" t="s">
        <v>646</v>
      </c>
      <c r="C59" s="368"/>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f>SUM(AH60:AH61)</f>
        <v>51.497172727332845</v>
      </c>
      <c r="AI59" s="363">
        <f t="shared" ref="AI59:CH59" si="28">SUM(AI60:AI61)</f>
        <v>56.414147956273574</v>
      </c>
      <c r="AJ59" s="363">
        <f t="shared" si="28"/>
        <v>72.615417878922116</v>
      </c>
      <c r="AK59" s="363">
        <f t="shared" si="28"/>
        <v>117.78692276529311</v>
      </c>
      <c r="AL59" s="363">
        <f t="shared" si="28"/>
        <v>151.22362386540289</v>
      </c>
      <c r="AM59" s="363">
        <f t="shared" si="28"/>
        <v>178.70507247687672</v>
      </c>
      <c r="AN59" s="363">
        <f t="shared" si="28"/>
        <v>201.80019075346371</v>
      </c>
      <c r="AO59" s="363">
        <f t="shared" si="28"/>
        <v>225.35883833034222</v>
      </c>
      <c r="AP59" s="363">
        <f t="shared" si="28"/>
        <v>242.96586799409306</v>
      </c>
      <c r="AQ59" s="363">
        <f t="shared" si="28"/>
        <v>251.3770479196252</v>
      </c>
      <c r="AR59" s="363">
        <f t="shared" si="28"/>
        <v>219.61099999999999</v>
      </c>
      <c r="AS59" s="363">
        <f t="shared" si="28"/>
        <v>302.30599999999998</v>
      </c>
      <c r="AT59" s="363">
        <f t="shared" si="28"/>
        <v>415.50300000000004</v>
      </c>
      <c r="AU59" s="363">
        <f t="shared" si="28"/>
        <v>549.82100000000003</v>
      </c>
      <c r="AV59" s="363">
        <f t="shared" si="28"/>
        <v>722.96500000000003</v>
      </c>
      <c r="AW59" s="363">
        <f t="shared" si="28"/>
        <v>963.53300000000002</v>
      </c>
      <c r="AX59" s="363">
        <f t="shared" si="28"/>
        <v>1237.7020586775143</v>
      </c>
      <c r="AY59" s="363">
        <f t="shared" si="28"/>
        <v>1440.7675679371928</v>
      </c>
      <c r="AZ59" s="363">
        <f t="shared" si="28"/>
        <v>1632.1173192887268</v>
      </c>
      <c r="BA59" s="363">
        <f t="shared" si="28"/>
        <v>1783.2014949487759</v>
      </c>
      <c r="BB59" s="363">
        <f t="shared" si="28"/>
        <v>1966.2753495570933</v>
      </c>
      <c r="BC59" s="363">
        <f t="shared" si="28"/>
        <v>2143.4684371455282</v>
      </c>
      <c r="BD59" s="363">
        <f t="shared" si="28"/>
        <v>2303.1767229957381</v>
      </c>
      <c r="BE59" s="363">
        <f t="shared" si="28"/>
        <v>2531.7035246192022</v>
      </c>
      <c r="BF59" s="363">
        <f t="shared" si="28"/>
        <v>2999.4614887041653</v>
      </c>
      <c r="BG59" s="363">
        <f t="shared" si="28"/>
        <v>2966.6712049912694</v>
      </c>
      <c r="BH59" s="363">
        <f t="shared" si="28"/>
        <v>3201.5130041258617</v>
      </c>
      <c r="BI59" s="363">
        <f t="shared" si="28"/>
        <v>3472.5465205192463</v>
      </c>
      <c r="BJ59" s="363">
        <f t="shared" si="28"/>
        <v>3760.9241738617989</v>
      </c>
      <c r="BK59" s="363">
        <f t="shared" si="28"/>
        <v>3996.4280011900032</v>
      </c>
      <c r="BL59" s="363">
        <f t="shared" si="28"/>
        <v>4891.7079022417884</v>
      </c>
      <c r="BM59" s="363">
        <f t="shared" si="28"/>
        <v>5587.16694369992</v>
      </c>
      <c r="BN59" s="363">
        <f t="shared" si="28"/>
        <v>5998.1093455519394</v>
      </c>
      <c r="BO59" s="363">
        <f t="shared" si="28"/>
        <v>6471.3592562218046</v>
      </c>
      <c r="BP59" s="363">
        <f t="shared" si="28"/>
        <v>6901.4624032787806</v>
      </c>
      <c r="BQ59" s="363">
        <f t="shared" si="28"/>
        <v>8859.7070409571479</v>
      </c>
      <c r="BR59" s="363">
        <f t="shared" si="28"/>
        <v>9476.9778242510856</v>
      </c>
      <c r="BS59" s="363">
        <f t="shared" si="28"/>
        <v>9943.4247306329707</v>
      </c>
      <c r="BT59" s="363">
        <f t="shared" si="28"/>
        <v>10056.383019677422</v>
      </c>
      <c r="BU59" s="363">
        <f t="shared" si="28"/>
        <v>10028.485167031598</v>
      </c>
      <c r="BV59" s="363">
        <f t="shared" si="28"/>
        <v>9985.3111482328331</v>
      </c>
      <c r="BW59" s="363">
        <f t="shared" si="28"/>
        <v>10433.576670195385</v>
      </c>
      <c r="BX59" s="363">
        <f t="shared" si="28"/>
        <v>10939.304535460455</v>
      </c>
      <c r="BY59" s="363">
        <f t="shared" si="28"/>
        <v>11965.6009696252</v>
      </c>
      <c r="BZ59" s="363">
        <f t="shared" si="28"/>
        <v>12172.822253221748</v>
      </c>
      <c r="CA59" s="363">
        <f t="shared" si="28"/>
        <v>13658.721660823248</v>
      </c>
      <c r="CB59" s="363">
        <f t="shared" si="28"/>
        <v>15670.112661017058</v>
      </c>
      <c r="CC59" s="363">
        <f t="shared" si="28"/>
        <v>16751.501066401826</v>
      </c>
      <c r="CD59" s="363">
        <f t="shared" si="28"/>
        <v>18017.176269110187</v>
      </c>
      <c r="CE59" s="363">
        <f t="shared" si="28"/>
        <v>19017.694942823837</v>
      </c>
      <c r="CF59" s="363">
        <f t="shared" si="28"/>
        <v>19869.252225738255</v>
      </c>
      <c r="CG59" s="363">
        <f t="shared" si="28"/>
        <v>20842.218584408882</v>
      </c>
      <c r="CH59" s="364">
        <f t="shared" si="28"/>
        <v>21638.855714631543</v>
      </c>
    </row>
    <row r="60" spans="1:86" ht="15.5" x14ac:dyDescent="0.35">
      <c r="A60" s="366"/>
      <c r="B60" s="375" t="s">
        <v>647</v>
      </c>
      <c r="C60" s="368"/>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v>51.497172727332845</v>
      </c>
      <c r="AI60" s="363">
        <v>56.414147956273574</v>
      </c>
      <c r="AJ60" s="363">
        <v>72.615417878922116</v>
      </c>
      <c r="AK60" s="363">
        <v>117.78692276529311</v>
      </c>
      <c r="AL60" s="363">
        <v>151.22362386540289</v>
      </c>
      <c r="AM60" s="363">
        <v>178.70507247687672</v>
      </c>
      <c r="AN60" s="363">
        <v>201.80019075346371</v>
      </c>
      <c r="AO60" s="363">
        <v>225.35883833034222</v>
      </c>
      <c r="AP60" s="363">
        <v>242.96586799409306</v>
      </c>
      <c r="AQ60" s="363">
        <v>251.3770479196252</v>
      </c>
      <c r="AR60" s="363">
        <v>219.61099999999999</v>
      </c>
      <c r="AS60" s="363">
        <v>302.30599999999998</v>
      </c>
      <c r="AT60" s="363">
        <v>415.50300000000004</v>
      </c>
      <c r="AU60" s="363">
        <v>549.82100000000003</v>
      </c>
      <c r="AV60" s="363">
        <v>722.96500000000003</v>
      </c>
      <c r="AW60" s="363">
        <v>963.53300000000002</v>
      </c>
      <c r="AX60" s="363">
        <v>1237.7020586775143</v>
      </c>
      <c r="AY60" s="363">
        <v>1440.7675679371928</v>
      </c>
      <c r="AZ60" s="363">
        <v>1632.1173192887268</v>
      </c>
      <c r="BA60" s="363">
        <v>1783.2014949487759</v>
      </c>
      <c r="BB60" s="363">
        <v>1966.2753495570933</v>
      </c>
      <c r="BC60" s="363">
        <v>2143.4684371455282</v>
      </c>
      <c r="BD60" s="363">
        <v>2303.1767229957381</v>
      </c>
      <c r="BE60" s="363">
        <v>2531.7035246192022</v>
      </c>
      <c r="BF60" s="363">
        <v>2999.4614887041653</v>
      </c>
      <c r="BG60" s="363">
        <v>2966.6712049912694</v>
      </c>
      <c r="BH60" s="363">
        <v>3201.5130041258617</v>
      </c>
      <c r="BI60" s="363">
        <v>3472.5465205192463</v>
      </c>
      <c r="BJ60" s="363">
        <v>3760.9241738617989</v>
      </c>
      <c r="BK60" s="363">
        <v>3996.4280011900032</v>
      </c>
      <c r="BL60" s="363">
        <v>4891.7079022417884</v>
      </c>
      <c r="BM60" s="363">
        <v>5587.16694369992</v>
      </c>
      <c r="BN60" s="363">
        <v>5998.1093455519394</v>
      </c>
      <c r="BO60" s="363">
        <v>6471.3592562218046</v>
      </c>
      <c r="BP60" s="363">
        <v>6901.4624032787806</v>
      </c>
      <c r="BQ60" s="363">
        <v>8859.7070409571479</v>
      </c>
      <c r="BR60" s="363">
        <v>9476.9778242510856</v>
      </c>
      <c r="BS60" s="363">
        <v>9943.4247306329707</v>
      </c>
      <c r="BT60" s="363">
        <v>10003.518907904358</v>
      </c>
      <c r="BU60" s="363">
        <v>9791.7651232477056</v>
      </c>
      <c r="BV60" s="363">
        <v>9381.5347618694141</v>
      </c>
      <c r="BW60" s="363">
        <v>8775.7399718618926</v>
      </c>
      <c r="BX60" s="363">
        <v>8485.1244860683455</v>
      </c>
      <c r="BY60" s="363">
        <v>8101.2548054724457</v>
      </c>
      <c r="BZ60" s="363">
        <v>7988.8748076525617</v>
      </c>
      <c r="CA60" s="363">
        <v>8088.0116316944086</v>
      </c>
      <c r="CB60" s="363">
        <v>8130.3318425469879</v>
      </c>
      <c r="CC60" s="363">
        <v>5685.8636249671772</v>
      </c>
      <c r="CD60" s="363">
        <v>5051.0510961631689</v>
      </c>
      <c r="CE60" s="363">
        <v>5212.0616171765341</v>
      </c>
      <c r="CF60" s="363">
        <v>5399.2053184064744</v>
      </c>
      <c r="CG60" s="363">
        <v>5674.705947047185</v>
      </c>
      <c r="CH60" s="364">
        <v>5851.7659157885982</v>
      </c>
    </row>
    <row r="61" spans="1:86" ht="15.5" x14ac:dyDescent="0.35">
      <c r="A61" s="366"/>
      <c r="B61" s="375" t="s">
        <v>629</v>
      </c>
      <c r="C61" s="372" t="s">
        <v>639</v>
      </c>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v>0</v>
      </c>
      <c r="AI61" s="363">
        <v>0</v>
      </c>
      <c r="AJ61" s="363">
        <v>0</v>
      </c>
      <c r="AK61" s="363">
        <v>0</v>
      </c>
      <c r="AL61" s="363">
        <v>0</v>
      </c>
      <c r="AM61" s="363">
        <v>0</v>
      </c>
      <c r="AN61" s="363">
        <v>0</v>
      </c>
      <c r="AO61" s="363">
        <v>0</v>
      </c>
      <c r="AP61" s="363">
        <v>0</v>
      </c>
      <c r="AQ61" s="363">
        <v>0</v>
      </c>
      <c r="AR61" s="363">
        <v>0</v>
      </c>
      <c r="AS61" s="363">
        <v>0</v>
      </c>
      <c r="AT61" s="363">
        <v>0</v>
      </c>
      <c r="AU61" s="363">
        <v>0</v>
      </c>
      <c r="AV61" s="363">
        <v>0</v>
      </c>
      <c r="AW61" s="363">
        <v>0</v>
      </c>
      <c r="AX61" s="363">
        <v>0</v>
      </c>
      <c r="AY61" s="363">
        <v>0</v>
      </c>
      <c r="AZ61" s="363">
        <v>0</v>
      </c>
      <c r="BA61" s="363">
        <v>0</v>
      </c>
      <c r="BB61" s="363">
        <v>0</v>
      </c>
      <c r="BC61" s="363">
        <v>0</v>
      </c>
      <c r="BD61" s="363">
        <v>0</v>
      </c>
      <c r="BE61" s="363">
        <v>0</v>
      </c>
      <c r="BF61" s="363">
        <v>0</v>
      </c>
      <c r="BG61" s="363">
        <v>0</v>
      </c>
      <c r="BH61" s="363">
        <v>0</v>
      </c>
      <c r="BI61" s="363">
        <v>0</v>
      </c>
      <c r="BJ61" s="363">
        <v>0</v>
      </c>
      <c r="BK61" s="363">
        <v>0</v>
      </c>
      <c r="BL61" s="363">
        <v>0</v>
      </c>
      <c r="BM61" s="363">
        <v>0</v>
      </c>
      <c r="BN61" s="363">
        <v>0</v>
      </c>
      <c r="BO61" s="363">
        <v>0</v>
      </c>
      <c r="BP61" s="363">
        <v>0</v>
      </c>
      <c r="BQ61" s="363">
        <v>0</v>
      </c>
      <c r="BR61" s="363">
        <v>0</v>
      </c>
      <c r="BS61" s="363">
        <v>0</v>
      </c>
      <c r="BT61" s="363">
        <v>52.864111773063229</v>
      </c>
      <c r="BU61" s="363">
        <v>236.72004378389357</v>
      </c>
      <c r="BV61" s="363">
        <v>603.77638636341965</v>
      </c>
      <c r="BW61" s="363">
        <v>1657.8366983334929</v>
      </c>
      <c r="BX61" s="363">
        <v>2454.1800493921087</v>
      </c>
      <c r="BY61" s="363">
        <v>3864.3461641527538</v>
      </c>
      <c r="BZ61" s="363">
        <v>4183.9474455691852</v>
      </c>
      <c r="CA61" s="363">
        <v>5570.7100291288389</v>
      </c>
      <c r="CB61" s="363">
        <v>7539.7808184700698</v>
      </c>
      <c r="CC61" s="363">
        <v>11065.63744143465</v>
      </c>
      <c r="CD61" s="363">
        <v>12966.125172947019</v>
      </c>
      <c r="CE61" s="363">
        <v>13805.633325647303</v>
      </c>
      <c r="CF61" s="363">
        <v>14470.046907331782</v>
      </c>
      <c r="CG61" s="363">
        <v>15167.512637361697</v>
      </c>
      <c r="CH61" s="364">
        <v>15787.089798842946</v>
      </c>
    </row>
    <row r="62" spans="1:86" ht="15.5" x14ac:dyDescent="0.35">
      <c r="A62" s="366"/>
      <c r="B62" s="377" t="s">
        <v>618</v>
      </c>
      <c r="C62" s="368"/>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v>0</v>
      </c>
      <c r="AI62" s="363">
        <v>0</v>
      </c>
      <c r="AJ62" s="363">
        <v>0</v>
      </c>
      <c r="AK62" s="363">
        <v>0</v>
      </c>
      <c r="AL62" s="363">
        <v>0</v>
      </c>
      <c r="AM62" s="363">
        <v>0</v>
      </c>
      <c r="AN62" s="363">
        <v>0</v>
      </c>
      <c r="AO62" s="363">
        <v>0</v>
      </c>
      <c r="AP62" s="363">
        <v>0</v>
      </c>
      <c r="AQ62" s="363">
        <v>0</v>
      </c>
      <c r="AR62" s="363">
        <v>0</v>
      </c>
      <c r="AS62" s="363">
        <v>0</v>
      </c>
      <c r="AT62" s="363">
        <v>0</v>
      </c>
      <c r="AU62" s="363">
        <v>0</v>
      </c>
      <c r="AV62" s="363">
        <v>0</v>
      </c>
      <c r="AW62" s="363">
        <v>0</v>
      </c>
      <c r="AX62" s="363">
        <v>0</v>
      </c>
      <c r="AY62" s="363">
        <v>0</v>
      </c>
      <c r="AZ62" s="363">
        <v>0</v>
      </c>
      <c r="BA62" s="363">
        <v>0</v>
      </c>
      <c r="BB62" s="363">
        <v>0</v>
      </c>
      <c r="BC62" s="363">
        <v>0</v>
      </c>
      <c r="BD62" s="363">
        <v>0</v>
      </c>
      <c r="BE62" s="363">
        <v>0</v>
      </c>
      <c r="BF62" s="363">
        <v>0</v>
      </c>
      <c r="BG62" s="363">
        <v>0</v>
      </c>
      <c r="BH62" s="363">
        <v>0</v>
      </c>
      <c r="BI62" s="363">
        <v>0</v>
      </c>
      <c r="BJ62" s="363">
        <v>0</v>
      </c>
      <c r="BK62" s="363">
        <v>0</v>
      </c>
      <c r="BL62" s="363">
        <v>0</v>
      </c>
      <c r="BM62" s="363">
        <v>0</v>
      </c>
      <c r="BN62" s="363">
        <v>0</v>
      </c>
      <c r="BO62" s="363">
        <v>0</v>
      </c>
      <c r="BP62" s="363">
        <v>0</v>
      </c>
      <c r="BQ62" s="363">
        <v>0</v>
      </c>
      <c r="BR62" s="363">
        <v>0</v>
      </c>
      <c r="BS62" s="363">
        <v>0</v>
      </c>
      <c r="BT62" s="363">
        <v>0</v>
      </c>
      <c r="BU62" s="363">
        <v>0</v>
      </c>
      <c r="BV62" s="363">
        <v>0</v>
      </c>
      <c r="BW62" s="363">
        <v>0</v>
      </c>
      <c r="BX62" s="363">
        <v>0</v>
      </c>
      <c r="BY62" s="363">
        <v>0</v>
      </c>
      <c r="BZ62" s="363">
        <v>1251.960554577242</v>
      </c>
      <c r="CA62" s="363">
        <v>1500.715534806272</v>
      </c>
      <c r="CB62" s="363">
        <v>2.397881706799367</v>
      </c>
      <c r="CC62" s="363">
        <v>-0.43031557769457751</v>
      </c>
      <c r="CD62" s="363">
        <v>0</v>
      </c>
      <c r="CE62" s="363">
        <v>0</v>
      </c>
      <c r="CF62" s="363">
        <v>0</v>
      </c>
      <c r="CG62" s="363">
        <v>0</v>
      </c>
      <c r="CH62" s="364">
        <v>0</v>
      </c>
    </row>
    <row r="63" spans="1:86" ht="15.5" x14ac:dyDescent="0.35">
      <c r="A63" s="366"/>
      <c r="B63" s="361" t="s">
        <v>640</v>
      </c>
      <c r="C63" s="368"/>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f>SUM(AH64+AH65+AH70)</f>
        <v>334.31898425270515</v>
      </c>
      <c r="AI63" s="363">
        <f t="shared" ref="AI63:CH63" si="29">SUM(AI64+AI65+AI70)</f>
        <v>396.17044421858196</v>
      </c>
      <c r="AJ63" s="363">
        <f t="shared" si="29"/>
        <v>499.35109756593931</v>
      </c>
      <c r="AK63" s="363">
        <f t="shared" si="29"/>
        <v>619.4127584093294</v>
      </c>
      <c r="AL63" s="363">
        <f t="shared" si="29"/>
        <v>755.82464598081219</v>
      </c>
      <c r="AM63" s="363">
        <f t="shared" si="29"/>
        <v>901.47611703186885</v>
      </c>
      <c r="AN63" s="363">
        <f t="shared" si="29"/>
        <v>1043.3360588160247</v>
      </c>
      <c r="AO63" s="363">
        <f t="shared" si="29"/>
        <v>1239.5775525724252</v>
      </c>
      <c r="AP63" s="363">
        <f t="shared" si="29"/>
        <v>1486.0738161326271</v>
      </c>
      <c r="AQ63" s="363">
        <f t="shared" si="29"/>
        <v>1723.4801876792822</v>
      </c>
      <c r="AR63" s="363">
        <f t="shared" si="29"/>
        <v>1965.4575603130654</v>
      </c>
      <c r="AS63" s="363">
        <f t="shared" si="29"/>
        <v>2288.4046128088571</v>
      </c>
      <c r="AT63" s="363">
        <f t="shared" si="29"/>
        <v>2740.562204539307</v>
      </c>
      <c r="AU63" s="363">
        <f t="shared" si="29"/>
        <v>3395.6519686988095</v>
      </c>
      <c r="AV63" s="363">
        <f t="shared" si="29"/>
        <v>3518.9052789337857</v>
      </c>
      <c r="AW63" s="363">
        <f t="shared" si="29"/>
        <v>4088.8251420278812</v>
      </c>
      <c r="AX63" s="363">
        <f t="shared" si="29"/>
        <v>4454.0453902961845</v>
      </c>
      <c r="AY63" s="363">
        <f t="shared" si="29"/>
        <v>3686.8242456152539</v>
      </c>
      <c r="AZ63" s="363">
        <f t="shared" si="29"/>
        <v>4036.0962567005108</v>
      </c>
      <c r="BA63" s="363">
        <f t="shared" si="29"/>
        <v>4358.3338667151975</v>
      </c>
      <c r="BB63" s="363">
        <f t="shared" si="29"/>
        <v>4688.5010123243246</v>
      </c>
      <c r="BC63" s="363">
        <f t="shared" si="29"/>
        <v>4988.7399468664707</v>
      </c>
      <c r="BD63" s="363">
        <f t="shared" si="29"/>
        <v>5336.818108979679</v>
      </c>
      <c r="BE63" s="363">
        <f t="shared" si="29"/>
        <v>5722.9334806594406</v>
      </c>
      <c r="BF63" s="363">
        <f t="shared" si="29"/>
        <v>5985.9913311368155</v>
      </c>
      <c r="BG63" s="363">
        <f t="shared" si="29"/>
        <v>6391.7915029383157</v>
      </c>
      <c r="BH63" s="363">
        <f t="shared" si="29"/>
        <v>6795.8890890000011</v>
      </c>
      <c r="BI63" s="363">
        <f t="shared" si="29"/>
        <v>7268.097426729295</v>
      </c>
      <c r="BJ63" s="363">
        <f t="shared" si="29"/>
        <v>7750.1406047910614</v>
      </c>
      <c r="BK63" s="363">
        <f t="shared" si="29"/>
        <v>8447.776824206072</v>
      </c>
      <c r="BL63" s="363">
        <f t="shared" si="29"/>
        <v>9078.1133054892762</v>
      </c>
      <c r="BM63" s="363">
        <f t="shared" si="29"/>
        <v>9856.7322730734413</v>
      </c>
      <c r="BN63" s="363">
        <f t="shared" si="29"/>
        <v>10176.035963456925</v>
      </c>
      <c r="BO63" s="363">
        <f t="shared" si="29"/>
        <v>10443.52698347598</v>
      </c>
      <c r="BP63" s="363">
        <f t="shared" si="29"/>
        <v>10867.65476407867</v>
      </c>
      <c r="BQ63" s="363">
        <f t="shared" si="29"/>
        <v>10917.525163220158</v>
      </c>
      <c r="BR63" s="363">
        <f t="shared" si="29"/>
        <v>11365.515359143083</v>
      </c>
      <c r="BS63" s="363">
        <f t="shared" si="29"/>
        <v>11185.957026493259</v>
      </c>
      <c r="BT63" s="363">
        <f t="shared" si="29"/>
        <v>11139.584255356123</v>
      </c>
      <c r="BU63" s="363">
        <f t="shared" si="29"/>
        <v>11016.31278046763</v>
      </c>
      <c r="BV63" s="363">
        <f t="shared" si="29"/>
        <v>11036.561989500935</v>
      </c>
      <c r="BW63" s="363">
        <f t="shared" si="29"/>
        <v>11623.363587161701</v>
      </c>
      <c r="BX63" s="363">
        <f t="shared" si="29"/>
        <v>10515.955836390835</v>
      </c>
      <c r="BY63" s="363">
        <f t="shared" si="29"/>
        <v>10582.367624797016</v>
      </c>
      <c r="BZ63" s="363">
        <f t="shared" si="29"/>
        <v>11670.895299166699</v>
      </c>
      <c r="CA63" s="363">
        <f t="shared" si="29"/>
        <v>13535.122480059303</v>
      </c>
      <c r="CB63" s="363">
        <f t="shared" si="29"/>
        <v>14863.947456011669</v>
      </c>
      <c r="CC63" s="363">
        <f t="shared" si="29"/>
        <v>16072.761094631509</v>
      </c>
      <c r="CD63" s="363">
        <f t="shared" si="29"/>
        <v>17175.158960599296</v>
      </c>
      <c r="CE63" s="363">
        <f t="shared" si="29"/>
        <v>17805.284630423983</v>
      </c>
      <c r="CF63" s="363">
        <f t="shared" si="29"/>
        <v>18707.616548347702</v>
      </c>
      <c r="CG63" s="363">
        <f t="shared" si="29"/>
        <v>20019.550954007209</v>
      </c>
      <c r="CH63" s="364">
        <f t="shared" si="29"/>
        <v>21465.702707743996</v>
      </c>
    </row>
    <row r="64" spans="1:86" ht="15.5" x14ac:dyDescent="0.35">
      <c r="A64" s="366"/>
      <c r="B64" s="293" t="s">
        <v>601</v>
      </c>
      <c r="C64" s="368"/>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f t="shared" ref="AH64:CH64" si="30">AH42</f>
        <v>243.0564846921738</v>
      </c>
      <c r="AI64" s="363">
        <f t="shared" si="30"/>
        <v>292.36974726233024</v>
      </c>
      <c r="AJ64" s="363">
        <f t="shared" si="30"/>
        <v>377.58982679167474</v>
      </c>
      <c r="AK64" s="363">
        <f t="shared" si="30"/>
        <v>481.63576382749858</v>
      </c>
      <c r="AL64" s="363">
        <f t="shared" si="30"/>
        <v>594.64967012440832</v>
      </c>
      <c r="AM64" s="363">
        <f t="shared" si="30"/>
        <v>736.77360462712363</v>
      </c>
      <c r="AN64" s="363">
        <f t="shared" si="30"/>
        <v>882.37265022390488</v>
      </c>
      <c r="AO64" s="363">
        <f t="shared" si="30"/>
        <v>1072.7730169937654</v>
      </c>
      <c r="AP64" s="363">
        <f t="shared" si="30"/>
        <v>1279.8887158072198</v>
      </c>
      <c r="AQ64" s="363">
        <f t="shared" si="30"/>
        <v>1516.217693852393</v>
      </c>
      <c r="AR64" s="363">
        <f t="shared" si="30"/>
        <v>1754.0704914869775</v>
      </c>
      <c r="AS64" s="363">
        <f t="shared" si="30"/>
        <v>2073.1248352615794</v>
      </c>
      <c r="AT64" s="363">
        <f t="shared" si="30"/>
        <v>2504.8610480611819</v>
      </c>
      <c r="AU64" s="363">
        <f t="shared" si="30"/>
        <v>3137.6591074238968</v>
      </c>
      <c r="AV64" s="363">
        <f t="shared" si="30"/>
        <v>3250.9166146734183</v>
      </c>
      <c r="AW64" s="363">
        <f t="shared" si="30"/>
        <v>3804.792357886603</v>
      </c>
      <c r="AX64" s="363">
        <f t="shared" si="30"/>
        <v>4165.2249369870051</v>
      </c>
      <c r="AY64" s="363">
        <f t="shared" si="30"/>
        <v>3388.2159035573359</v>
      </c>
      <c r="AZ64" s="363">
        <f t="shared" si="30"/>
        <v>3746.6926426379068</v>
      </c>
      <c r="BA64" s="363">
        <f t="shared" si="30"/>
        <v>4067.6720761901756</v>
      </c>
      <c r="BB64" s="363">
        <f t="shared" si="30"/>
        <v>4391.8084922101561</v>
      </c>
      <c r="BC64" s="363">
        <f t="shared" si="30"/>
        <v>4690.4479934744568</v>
      </c>
      <c r="BD64" s="363">
        <f t="shared" si="30"/>
        <v>5022.428435610067</v>
      </c>
      <c r="BE64" s="363">
        <f t="shared" si="30"/>
        <v>5395.8915556206766</v>
      </c>
      <c r="BF64" s="363">
        <f t="shared" si="30"/>
        <v>5643.6350375003158</v>
      </c>
      <c r="BG64" s="363">
        <f t="shared" si="30"/>
        <v>6063.0533289745299</v>
      </c>
      <c r="BH64" s="363">
        <f t="shared" si="30"/>
        <v>6445.0620000000008</v>
      </c>
      <c r="BI64" s="363">
        <f t="shared" si="30"/>
        <v>6912.8650760993451</v>
      </c>
      <c r="BJ64" s="363">
        <f t="shared" si="30"/>
        <v>7383.5588916747929</v>
      </c>
      <c r="BK64" s="363">
        <f t="shared" si="30"/>
        <v>8048.6069674371029</v>
      </c>
      <c r="BL64" s="363">
        <f t="shared" si="30"/>
        <v>8576.6495699169573</v>
      </c>
      <c r="BM64" s="363">
        <f t="shared" si="30"/>
        <v>9327.3996576100053</v>
      </c>
      <c r="BN64" s="363">
        <f t="shared" si="30"/>
        <v>9643.7075359171649</v>
      </c>
      <c r="BO64" s="363">
        <f t="shared" si="30"/>
        <v>9901.5492084656125</v>
      </c>
      <c r="BP64" s="363">
        <f t="shared" si="30"/>
        <v>10300.174784564691</v>
      </c>
      <c r="BQ64" s="363">
        <f t="shared" si="30"/>
        <v>10336.873380108365</v>
      </c>
      <c r="BR64" s="363">
        <f t="shared" si="30"/>
        <v>10743.207760072017</v>
      </c>
      <c r="BS64" s="363">
        <f t="shared" si="30"/>
        <v>10551.129494576386</v>
      </c>
      <c r="BT64" s="363">
        <f t="shared" si="30"/>
        <v>10550.40570070284</v>
      </c>
      <c r="BU64" s="363">
        <f t="shared" si="30"/>
        <v>10425.833644233408</v>
      </c>
      <c r="BV64" s="363">
        <f t="shared" si="30"/>
        <v>10444.240081385964</v>
      </c>
      <c r="BW64" s="363">
        <f t="shared" si="30"/>
        <v>11031.750290292481</v>
      </c>
      <c r="BX64" s="363">
        <f t="shared" si="30"/>
        <v>10004.133868267776</v>
      </c>
      <c r="BY64" s="363">
        <f t="shared" si="30"/>
        <v>10072.033814862109</v>
      </c>
      <c r="BZ64" s="363">
        <f>BZ42</f>
        <v>10786.162006520899</v>
      </c>
      <c r="CA64" s="363">
        <f t="shared" si="30"/>
        <v>12612.500014695135</v>
      </c>
      <c r="CB64" s="363">
        <f t="shared" si="30"/>
        <v>14284.405030534639</v>
      </c>
      <c r="CC64" s="363">
        <f t="shared" si="30"/>
        <v>15497.065819634661</v>
      </c>
      <c r="CD64" s="363">
        <f t="shared" si="30"/>
        <v>16600.116713082563</v>
      </c>
      <c r="CE64" s="363">
        <f t="shared" si="30"/>
        <v>17241.907660586858</v>
      </c>
      <c r="CF64" s="363">
        <f t="shared" si="30"/>
        <v>18155.874667600936</v>
      </c>
      <c r="CG64" s="363">
        <f t="shared" si="30"/>
        <v>19474.20001285151</v>
      </c>
      <c r="CH64" s="364">
        <f t="shared" si="30"/>
        <v>20928.632672502394</v>
      </c>
    </row>
    <row r="65" spans="1:91" ht="15.5" x14ac:dyDescent="0.35">
      <c r="A65" s="366"/>
      <c r="B65" s="377" t="s">
        <v>603</v>
      </c>
      <c r="C65" s="368"/>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f>SUM(AH66:AH69)</f>
        <v>91.262499560531367</v>
      </c>
      <c r="AI65" s="363">
        <f t="shared" ref="AI65:CH65" si="31">SUM(AI66:AI69)</f>
        <v>103.80069695625174</v>
      </c>
      <c r="AJ65" s="363">
        <f t="shared" si="31"/>
        <v>121.76127077426457</v>
      </c>
      <c r="AK65" s="363">
        <f t="shared" si="31"/>
        <v>137.77699458183082</v>
      </c>
      <c r="AL65" s="363">
        <f t="shared" si="31"/>
        <v>161.17497585640393</v>
      </c>
      <c r="AM65" s="363">
        <f t="shared" si="31"/>
        <v>164.70251240474516</v>
      </c>
      <c r="AN65" s="363">
        <f t="shared" si="31"/>
        <v>160.96340859211983</v>
      </c>
      <c r="AO65" s="363">
        <f t="shared" si="31"/>
        <v>166.80453557865985</v>
      </c>
      <c r="AP65" s="363">
        <f t="shared" si="31"/>
        <v>206.18510032540726</v>
      </c>
      <c r="AQ65" s="363">
        <f t="shared" si="31"/>
        <v>207.26249382688911</v>
      </c>
      <c r="AR65" s="363">
        <f t="shared" si="31"/>
        <v>211.38706882608795</v>
      </c>
      <c r="AS65" s="363">
        <f t="shared" si="31"/>
        <v>215.27977754727789</v>
      </c>
      <c r="AT65" s="363">
        <f t="shared" si="31"/>
        <v>235.70115647812503</v>
      </c>
      <c r="AU65" s="363">
        <f t="shared" si="31"/>
        <v>257.99286127491263</v>
      </c>
      <c r="AV65" s="363">
        <f t="shared" si="31"/>
        <v>267.98866426036761</v>
      </c>
      <c r="AW65" s="363">
        <f t="shared" si="31"/>
        <v>284.03278414127828</v>
      </c>
      <c r="AX65" s="363">
        <f t="shared" si="31"/>
        <v>288.8204533091793</v>
      </c>
      <c r="AY65" s="363">
        <f t="shared" si="31"/>
        <v>298.60834205791821</v>
      </c>
      <c r="AZ65" s="363">
        <f t="shared" si="31"/>
        <v>289.40361406260422</v>
      </c>
      <c r="BA65" s="363">
        <f t="shared" si="31"/>
        <v>290.66179052502196</v>
      </c>
      <c r="BB65" s="363">
        <f t="shared" si="31"/>
        <v>296.69252011416853</v>
      </c>
      <c r="BC65" s="363">
        <f t="shared" si="31"/>
        <v>298.29195339201408</v>
      </c>
      <c r="BD65" s="363">
        <f t="shared" si="31"/>
        <v>314.38967336961207</v>
      </c>
      <c r="BE65" s="363">
        <f t="shared" si="31"/>
        <v>327.04192503876374</v>
      </c>
      <c r="BF65" s="363">
        <f t="shared" si="31"/>
        <v>342.35629363649957</v>
      </c>
      <c r="BG65" s="363">
        <f t="shared" si="31"/>
        <v>328.73817396378581</v>
      </c>
      <c r="BH65" s="363">
        <f t="shared" si="31"/>
        <v>350.82708899999994</v>
      </c>
      <c r="BI65" s="363">
        <f t="shared" si="31"/>
        <v>355.23235062994974</v>
      </c>
      <c r="BJ65" s="363">
        <f t="shared" si="31"/>
        <v>366.58171311626842</v>
      </c>
      <c r="BK65" s="363">
        <f t="shared" si="31"/>
        <v>399.16985676896826</v>
      </c>
      <c r="BL65" s="363">
        <f t="shared" si="31"/>
        <v>501.46373557231908</v>
      </c>
      <c r="BM65" s="363">
        <f t="shared" si="31"/>
        <v>529.3326154634359</v>
      </c>
      <c r="BN65" s="363">
        <f t="shared" si="31"/>
        <v>532.32842753975922</v>
      </c>
      <c r="BO65" s="363">
        <f t="shared" si="31"/>
        <v>541.97777501036842</v>
      </c>
      <c r="BP65" s="363">
        <f t="shared" si="31"/>
        <v>567.47997951397826</v>
      </c>
      <c r="BQ65" s="363">
        <f t="shared" si="31"/>
        <v>580.65178311179295</v>
      </c>
      <c r="BR65" s="363">
        <f t="shared" si="31"/>
        <v>622.30759907106517</v>
      </c>
      <c r="BS65" s="363">
        <f t="shared" si="31"/>
        <v>634.82753191687289</v>
      </c>
      <c r="BT65" s="363">
        <f t="shared" si="31"/>
        <v>589.1785546532825</v>
      </c>
      <c r="BU65" s="363">
        <f t="shared" si="31"/>
        <v>590.47913623422176</v>
      </c>
      <c r="BV65" s="363">
        <f t="shared" si="31"/>
        <v>592.32190811497128</v>
      </c>
      <c r="BW65" s="363">
        <f t="shared" si="31"/>
        <v>591.6132968692209</v>
      </c>
      <c r="BX65" s="363">
        <f t="shared" si="31"/>
        <v>511.82196812305881</v>
      </c>
      <c r="BY65" s="363">
        <f t="shared" si="31"/>
        <v>510.3338099349067</v>
      </c>
      <c r="BZ65" s="363">
        <f t="shared" si="31"/>
        <v>512.46874225820829</v>
      </c>
      <c r="CA65" s="363">
        <f t="shared" si="31"/>
        <v>541.7497896012153</v>
      </c>
      <c r="CB65" s="363">
        <f t="shared" si="31"/>
        <v>576.87345262159579</v>
      </c>
      <c r="CC65" s="363">
        <f t="shared" si="31"/>
        <v>575.50843367982247</v>
      </c>
      <c r="CD65" s="363">
        <f t="shared" si="31"/>
        <v>575.04224751673291</v>
      </c>
      <c r="CE65" s="363">
        <f t="shared" si="31"/>
        <v>563.37696983712419</v>
      </c>
      <c r="CF65" s="363">
        <f t="shared" si="31"/>
        <v>551.74188074676431</v>
      </c>
      <c r="CG65" s="363">
        <f t="shared" si="31"/>
        <v>545.35094115569916</v>
      </c>
      <c r="CH65" s="364">
        <f t="shared" si="31"/>
        <v>537.07003524160223</v>
      </c>
    </row>
    <row r="66" spans="1:91" ht="15.5" x14ac:dyDescent="0.35">
      <c r="A66" s="366"/>
      <c r="B66" s="375" t="s">
        <v>645</v>
      </c>
      <c r="C66" s="368"/>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v>26.124419779292353</v>
      </c>
      <c r="AI66" s="363">
        <v>29.389972251703899</v>
      </c>
      <c r="AJ66" s="363">
        <v>34.288300960321216</v>
      </c>
      <c r="AK66" s="363">
        <v>38.370241550835644</v>
      </c>
      <c r="AL66" s="363">
        <v>41.635794023247186</v>
      </c>
      <c r="AM66" s="363">
        <v>44.08495837755585</v>
      </c>
      <c r="AN66" s="363">
        <v>44.901346495658736</v>
      </c>
      <c r="AO66" s="363">
        <v>47.350510849967392</v>
      </c>
      <c r="AP66" s="363">
        <v>49.799675204276049</v>
      </c>
      <c r="AQ66" s="363">
        <v>46.119397567868241</v>
      </c>
      <c r="AR66" s="363">
        <v>47.848507602010152</v>
      </c>
      <c r="AS66" s="363">
        <v>48.443654540107154</v>
      </c>
      <c r="AT66" s="363">
        <v>49.15962691968339</v>
      </c>
      <c r="AU66" s="363">
        <v>52.251288722939016</v>
      </c>
      <c r="AV66" s="363">
        <v>51.94789833739847</v>
      </c>
      <c r="AW66" s="363">
        <v>55.754439384821133</v>
      </c>
      <c r="AX66" s="363">
        <v>49.254564810611789</v>
      </c>
      <c r="AY66" s="363">
        <v>49.479372152231917</v>
      </c>
      <c r="AZ66" s="363">
        <v>47.585872555403647</v>
      </c>
      <c r="BA66" s="363">
        <v>47.727623132616458</v>
      </c>
      <c r="BB66" s="363">
        <v>43.298476627173812</v>
      </c>
      <c r="BC66" s="363">
        <v>45.522256487485045</v>
      </c>
      <c r="BD66" s="363">
        <v>43.787999999999997</v>
      </c>
      <c r="BE66" s="363">
        <v>43.786999999999999</v>
      </c>
      <c r="BF66" s="363">
        <v>43.276589385629926</v>
      </c>
      <c r="BG66" s="363">
        <v>41.870065056891917</v>
      </c>
      <c r="BH66" s="363">
        <v>40.161999999999999</v>
      </c>
      <c r="BI66" s="363">
        <v>34.633821321321321</v>
      </c>
      <c r="BJ66" s="363">
        <v>33.675449570815445</v>
      </c>
      <c r="BK66" s="363">
        <v>32.278980572177439</v>
      </c>
      <c r="BL66" s="363">
        <v>34.4126571368</v>
      </c>
      <c r="BM66" s="363">
        <v>34.052216707435903</v>
      </c>
      <c r="BN66" s="363">
        <v>32.443668379959036</v>
      </c>
      <c r="BO66" s="363">
        <v>31.415099537507196</v>
      </c>
      <c r="BP66" s="363">
        <v>30.485839132581937</v>
      </c>
      <c r="BQ66" s="363">
        <v>28.811339391792881</v>
      </c>
      <c r="BR66" s="363">
        <v>27.547684241065259</v>
      </c>
      <c r="BS66" s="363">
        <v>25.944535112099693</v>
      </c>
      <c r="BT66" s="363">
        <v>24.468501471795534</v>
      </c>
      <c r="BU66" s="363">
        <v>22.849321929125864</v>
      </c>
      <c r="BV66" s="363">
        <v>21.394699465595245</v>
      </c>
      <c r="BW66" s="363">
        <v>19.816157284150389</v>
      </c>
      <c r="BX66" s="363">
        <v>16.070642023560094</v>
      </c>
      <c r="BY66" s="363">
        <v>14.976451963907241</v>
      </c>
      <c r="BZ66" s="363">
        <v>13.983783740085711</v>
      </c>
      <c r="CA66" s="363">
        <v>13.940873298615557</v>
      </c>
      <c r="CB66" s="363">
        <v>13.597057559425734</v>
      </c>
      <c r="CC66" s="363">
        <v>12.729403365224021</v>
      </c>
      <c r="CD66" s="363">
        <v>12.131159774053511</v>
      </c>
      <c r="CE66" s="363">
        <v>11.419531875270394</v>
      </c>
      <c r="CF66" s="363">
        <v>10.603309450015473</v>
      </c>
      <c r="CG66" s="363">
        <v>9.872895521887763</v>
      </c>
      <c r="CH66" s="364">
        <v>9.1868338634017448</v>
      </c>
    </row>
    <row r="67" spans="1:91" ht="15.5" x14ac:dyDescent="0.35">
      <c r="A67" s="366"/>
      <c r="B67" s="331" t="s">
        <v>605</v>
      </c>
      <c r="C67" s="372"/>
      <c r="D67" s="363"/>
      <c r="E67" s="363"/>
      <c r="F67" s="363"/>
      <c r="G67" s="363"/>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v>65.138079781239014</v>
      </c>
      <c r="AI67" s="363">
        <v>74.410724704547846</v>
      </c>
      <c r="AJ67" s="363">
        <v>87.472969813943365</v>
      </c>
      <c r="AK67" s="363">
        <v>99.406753030995191</v>
      </c>
      <c r="AL67" s="363">
        <v>119.53918183315673</v>
      </c>
      <c r="AM67" s="363">
        <v>120.6175540271893</v>
      </c>
      <c r="AN67" s="363">
        <v>116.06206209646109</v>
      </c>
      <c r="AO67" s="363">
        <v>119.45402472869245</v>
      </c>
      <c r="AP67" s="363">
        <v>156.38542512113122</v>
      </c>
      <c r="AQ67" s="363">
        <v>161.14309625902087</v>
      </c>
      <c r="AR67" s="363">
        <v>163.5385612240778</v>
      </c>
      <c r="AS67" s="363">
        <v>166.83612300717073</v>
      </c>
      <c r="AT67" s="363">
        <v>186.54152955844165</v>
      </c>
      <c r="AU67" s="363">
        <v>205.7415725519736</v>
      </c>
      <c r="AV67" s="363">
        <v>216.04076592296917</v>
      </c>
      <c r="AW67" s="363">
        <v>228.27834475645716</v>
      </c>
      <c r="AX67" s="363">
        <v>236.10888849856752</v>
      </c>
      <c r="AY67" s="363">
        <v>245.00037486436395</v>
      </c>
      <c r="AZ67" s="363">
        <v>236.35974150720057</v>
      </c>
      <c r="BA67" s="363">
        <v>237.96716739240549</v>
      </c>
      <c r="BB67" s="363">
        <v>245.0973184485922</v>
      </c>
      <c r="BC67" s="363">
        <v>242.20669690452905</v>
      </c>
      <c r="BD67" s="363">
        <v>258.72899999999998</v>
      </c>
      <c r="BE67" s="363">
        <v>268.85582803876378</v>
      </c>
      <c r="BF67" s="363">
        <v>279.37000925086966</v>
      </c>
      <c r="BG67" s="363">
        <v>267.52760810474769</v>
      </c>
      <c r="BH67" s="363">
        <v>290.02199999999999</v>
      </c>
      <c r="BI67" s="363">
        <v>295.90443333862845</v>
      </c>
      <c r="BJ67" s="363">
        <v>306.96027354545299</v>
      </c>
      <c r="BK67" s="363">
        <v>339.45087619679083</v>
      </c>
      <c r="BL67" s="363">
        <v>429.98707743551904</v>
      </c>
      <c r="BM67" s="363">
        <v>453.03202475600006</v>
      </c>
      <c r="BN67" s="363">
        <v>452.41763415980012</v>
      </c>
      <c r="BO67" s="363">
        <v>463.35645447286123</v>
      </c>
      <c r="BP67" s="363">
        <v>485.5666966211603</v>
      </c>
      <c r="BQ67" s="363">
        <v>497.16494340000003</v>
      </c>
      <c r="BR67" s="363">
        <v>512.43799999999999</v>
      </c>
      <c r="BS67" s="363">
        <v>519.03479934477321</v>
      </c>
      <c r="BT67" s="363">
        <v>481.27709238148697</v>
      </c>
      <c r="BU67" s="363">
        <v>477.91213640509585</v>
      </c>
      <c r="BV67" s="363">
        <v>485.10195680171694</v>
      </c>
      <c r="BW67" s="363">
        <v>486.13081458507054</v>
      </c>
      <c r="BX67" s="363">
        <v>419.8608978994987</v>
      </c>
      <c r="BY67" s="363">
        <v>416.93058017099941</v>
      </c>
      <c r="BZ67" s="363">
        <v>420.60732911812261</v>
      </c>
      <c r="CA67" s="363">
        <v>456.14734830259982</v>
      </c>
      <c r="CB67" s="363">
        <v>477.43453906217002</v>
      </c>
      <c r="CC67" s="363">
        <v>478.02723718346789</v>
      </c>
      <c r="CD67" s="363">
        <v>480.36258418189874</v>
      </c>
      <c r="CE67" s="363">
        <v>470.18577926630826</v>
      </c>
      <c r="CF67" s="363">
        <v>460.41000552003459</v>
      </c>
      <c r="CG67" s="363">
        <v>455.82620055782371</v>
      </c>
      <c r="CH67" s="364">
        <v>449.41821038869119</v>
      </c>
    </row>
    <row r="68" spans="1:91" ht="15.5" x14ac:dyDescent="0.35">
      <c r="A68" s="366"/>
      <c r="B68" s="375" t="s">
        <v>411</v>
      </c>
      <c r="C68" s="368"/>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v>0</v>
      </c>
      <c r="AI68" s="363">
        <v>0</v>
      </c>
      <c r="AJ68" s="363">
        <v>0</v>
      </c>
      <c r="AK68" s="363">
        <v>0</v>
      </c>
      <c r="AL68" s="363">
        <v>0</v>
      </c>
      <c r="AM68" s="363">
        <v>0</v>
      </c>
      <c r="AN68" s="363">
        <v>0</v>
      </c>
      <c r="AO68" s="363">
        <v>0</v>
      </c>
      <c r="AP68" s="363">
        <v>0</v>
      </c>
      <c r="AQ68" s="363">
        <v>0</v>
      </c>
      <c r="AR68" s="363">
        <v>0</v>
      </c>
      <c r="AS68" s="363">
        <v>0</v>
      </c>
      <c r="AT68" s="363">
        <v>0</v>
      </c>
      <c r="AU68" s="363">
        <v>0</v>
      </c>
      <c r="AV68" s="363">
        <v>0</v>
      </c>
      <c r="AW68" s="363">
        <v>0</v>
      </c>
      <c r="AX68" s="363">
        <v>0</v>
      </c>
      <c r="AY68" s="363">
        <v>0</v>
      </c>
      <c r="AZ68" s="363">
        <v>0</v>
      </c>
      <c r="BA68" s="363">
        <v>0</v>
      </c>
      <c r="BB68" s="363">
        <v>0</v>
      </c>
      <c r="BC68" s="363">
        <v>0</v>
      </c>
      <c r="BD68" s="363">
        <v>0</v>
      </c>
      <c r="BE68" s="363">
        <v>0</v>
      </c>
      <c r="BF68" s="363">
        <v>0</v>
      </c>
      <c r="BG68" s="363">
        <v>0</v>
      </c>
      <c r="BH68" s="363">
        <v>0</v>
      </c>
      <c r="BI68" s="363">
        <v>0</v>
      </c>
      <c r="BJ68" s="363">
        <v>0</v>
      </c>
      <c r="BK68" s="363">
        <v>0</v>
      </c>
      <c r="BL68" s="363">
        <v>5.5109329999999996</v>
      </c>
      <c r="BM68" s="363">
        <v>7.0408049999999998</v>
      </c>
      <c r="BN68" s="363">
        <v>9.2482140000000008</v>
      </c>
      <c r="BO68" s="363">
        <v>9.5133209999999995</v>
      </c>
      <c r="BP68" s="363">
        <v>9.4075343484310903</v>
      </c>
      <c r="BQ68" s="363">
        <v>9.2168086836232543</v>
      </c>
      <c r="BR68" s="363">
        <v>37.532187830000005</v>
      </c>
      <c r="BS68" s="363">
        <v>43.794516459999997</v>
      </c>
      <c r="BT68" s="363">
        <v>41.280517799999998</v>
      </c>
      <c r="BU68" s="363">
        <v>48.629247100000001</v>
      </c>
      <c r="BV68" s="363">
        <v>41.032349681177138</v>
      </c>
      <c r="BW68" s="363">
        <v>43.885255000000001</v>
      </c>
      <c r="BX68" s="363">
        <v>41.886665799999996</v>
      </c>
      <c r="BY68" s="363">
        <v>41.936323200000004</v>
      </c>
      <c r="BZ68" s="363">
        <v>42.326642399999997</v>
      </c>
      <c r="CA68" s="363">
        <v>42.899118999999999</v>
      </c>
      <c r="CB68" s="363">
        <v>48.725510999999997</v>
      </c>
      <c r="CC68" s="363">
        <v>48.913545850943656</v>
      </c>
      <c r="CD68" s="363">
        <v>47.419073044097317</v>
      </c>
      <c r="CE68" s="363">
        <v>47.198234453057317</v>
      </c>
      <c r="CF68" s="363">
        <v>46.901839546169498</v>
      </c>
      <c r="CG68" s="363">
        <v>46.596055573185396</v>
      </c>
      <c r="CH68" s="364">
        <v>46.259009634806389</v>
      </c>
    </row>
    <row r="69" spans="1:91" s="365" customFormat="1" ht="15.5" x14ac:dyDescent="0.35">
      <c r="A69" s="356"/>
      <c r="B69" s="375" t="s">
        <v>420</v>
      </c>
      <c r="C69" s="357"/>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3">
        <v>0</v>
      </c>
      <c r="AI69" s="363">
        <v>0</v>
      </c>
      <c r="AJ69" s="363">
        <v>0</v>
      </c>
      <c r="AK69" s="363">
        <v>0</v>
      </c>
      <c r="AL69" s="363">
        <v>0</v>
      </c>
      <c r="AM69" s="363">
        <v>0</v>
      </c>
      <c r="AN69" s="363">
        <v>0</v>
      </c>
      <c r="AO69" s="363">
        <v>0</v>
      </c>
      <c r="AP69" s="363">
        <v>0</v>
      </c>
      <c r="AQ69" s="363">
        <v>0</v>
      </c>
      <c r="AR69" s="363">
        <v>0</v>
      </c>
      <c r="AS69" s="363">
        <v>0</v>
      </c>
      <c r="AT69" s="363">
        <v>0</v>
      </c>
      <c r="AU69" s="363">
        <v>0</v>
      </c>
      <c r="AV69" s="363">
        <v>0</v>
      </c>
      <c r="AW69" s="363">
        <v>0</v>
      </c>
      <c r="AX69" s="363">
        <v>3.4569999999999999</v>
      </c>
      <c r="AY69" s="363">
        <v>4.1285950413223143</v>
      </c>
      <c r="AZ69" s="363">
        <v>5.4580000000000002</v>
      </c>
      <c r="BA69" s="363">
        <v>4.9669999999999996</v>
      </c>
      <c r="BB69" s="363">
        <v>8.2967250384024585</v>
      </c>
      <c r="BC69" s="363">
        <v>10.563000000000001</v>
      </c>
      <c r="BD69" s="363">
        <v>11.87267336961207</v>
      </c>
      <c r="BE69" s="363">
        <v>14.399096999999999</v>
      </c>
      <c r="BF69" s="363">
        <v>19.709695</v>
      </c>
      <c r="BG69" s="363">
        <v>19.340500802146213</v>
      </c>
      <c r="BH69" s="363">
        <v>20.643089</v>
      </c>
      <c r="BI69" s="363">
        <v>24.694095969999999</v>
      </c>
      <c r="BJ69" s="363">
        <v>25.945989999999998</v>
      </c>
      <c r="BK69" s="363">
        <v>27.44</v>
      </c>
      <c r="BL69" s="363">
        <v>31.553068</v>
      </c>
      <c r="BM69" s="363">
        <v>35.207568999999999</v>
      </c>
      <c r="BN69" s="363">
        <v>38.218910999999999</v>
      </c>
      <c r="BO69" s="363">
        <v>37.692900000000002</v>
      </c>
      <c r="BP69" s="363">
        <v>42.019909411804896</v>
      </c>
      <c r="BQ69" s="363">
        <v>45.458691636376749</v>
      </c>
      <c r="BR69" s="363">
        <v>44.789727000000006</v>
      </c>
      <c r="BS69" s="363">
        <v>46.053681000000005</v>
      </c>
      <c r="BT69" s="363">
        <v>42.152442999999998</v>
      </c>
      <c r="BU69" s="363">
        <v>41.088430800000005</v>
      </c>
      <c r="BV69" s="363">
        <v>44.79290216648203</v>
      </c>
      <c r="BW69" s="363">
        <v>41.78107</v>
      </c>
      <c r="BX69" s="363">
        <v>34.003762399999999</v>
      </c>
      <c r="BY69" s="363">
        <v>36.4904546</v>
      </c>
      <c r="BZ69" s="363">
        <v>35.550986999999999</v>
      </c>
      <c r="CA69" s="363">
        <v>28.762449</v>
      </c>
      <c r="CB69" s="363">
        <v>37.116345000000003</v>
      </c>
      <c r="CC69" s="363">
        <v>35.83824728018697</v>
      </c>
      <c r="CD69" s="363">
        <v>35.129430516683321</v>
      </c>
      <c r="CE69" s="363">
        <v>34.573424242488187</v>
      </c>
      <c r="CF69" s="363">
        <v>33.826726230544743</v>
      </c>
      <c r="CG69" s="363">
        <v>33.055789502802362</v>
      </c>
      <c r="CH69" s="364">
        <v>32.205981354702928</v>
      </c>
    </row>
    <row r="70" spans="1:91" s="385" customFormat="1" ht="16" thickBot="1" x14ac:dyDescent="0.3">
      <c r="A70" s="379"/>
      <c r="B70" s="379" t="s">
        <v>618</v>
      </c>
      <c r="C70" s="379"/>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1">
        <v>0</v>
      </c>
      <c r="AI70" s="382">
        <v>0</v>
      </c>
      <c r="AJ70" s="382">
        <v>0</v>
      </c>
      <c r="AK70" s="382">
        <v>0</v>
      </c>
      <c r="AL70" s="382">
        <v>0</v>
      </c>
      <c r="AM70" s="382">
        <v>0</v>
      </c>
      <c r="AN70" s="382">
        <v>0</v>
      </c>
      <c r="AO70" s="382">
        <v>0</v>
      </c>
      <c r="AP70" s="382">
        <v>0</v>
      </c>
      <c r="AQ70" s="382">
        <v>0</v>
      </c>
      <c r="AR70" s="382">
        <v>0</v>
      </c>
      <c r="AS70" s="382">
        <v>0</v>
      </c>
      <c r="AT70" s="382">
        <v>0</v>
      </c>
      <c r="AU70" s="382">
        <v>0</v>
      </c>
      <c r="AV70" s="382">
        <v>0</v>
      </c>
      <c r="AW70" s="382">
        <v>0</v>
      </c>
      <c r="AX70" s="382">
        <v>0</v>
      </c>
      <c r="AY70" s="382">
        <v>0</v>
      </c>
      <c r="AZ70" s="382">
        <v>0</v>
      </c>
      <c r="BA70" s="382">
        <v>0</v>
      </c>
      <c r="BB70" s="382">
        <v>0</v>
      </c>
      <c r="BC70" s="382">
        <v>0</v>
      </c>
      <c r="BD70" s="382">
        <v>0</v>
      </c>
      <c r="BE70" s="382">
        <v>0</v>
      </c>
      <c r="BF70" s="382">
        <v>0</v>
      </c>
      <c r="BG70" s="382">
        <v>0</v>
      </c>
      <c r="BH70" s="382">
        <v>0</v>
      </c>
      <c r="BI70" s="382">
        <v>0</v>
      </c>
      <c r="BJ70" s="382">
        <v>0</v>
      </c>
      <c r="BK70" s="382">
        <v>0</v>
      </c>
      <c r="BL70" s="382">
        <v>0</v>
      </c>
      <c r="BM70" s="382">
        <v>0</v>
      </c>
      <c r="BN70" s="382">
        <v>0</v>
      </c>
      <c r="BO70" s="382">
        <v>0</v>
      </c>
      <c r="BP70" s="382">
        <v>0</v>
      </c>
      <c r="BQ70" s="382">
        <v>0</v>
      </c>
      <c r="BR70" s="382">
        <v>0</v>
      </c>
      <c r="BS70" s="382">
        <v>0</v>
      </c>
      <c r="BT70" s="382">
        <v>0</v>
      </c>
      <c r="BU70" s="382">
        <v>0</v>
      </c>
      <c r="BV70" s="382">
        <v>0</v>
      </c>
      <c r="BW70" s="382">
        <v>0</v>
      </c>
      <c r="BX70" s="382">
        <v>0</v>
      </c>
      <c r="BY70" s="382">
        <v>0</v>
      </c>
      <c r="BZ70" s="382">
        <v>372.26455038759286</v>
      </c>
      <c r="CA70" s="382">
        <v>380.87267576295119</v>
      </c>
      <c r="CB70" s="382">
        <v>2.6689728554336427</v>
      </c>
      <c r="CC70" s="382">
        <v>0.18684131702467466</v>
      </c>
      <c r="CD70" s="382">
        <v>0</v>
      </c>
      <c r="CE70" s="382">
        <v>0</v>
      </c>
      <c r="CF70" s="382">
        <v>0</v>
      </c>
      <c r="CG70" s="383">
        <v>0</v>
      </c>
      <c r="CH70" s="384">
        <v>0</v>
      </c>
    </row>
    <row r="71" spans="1:91" ht="15.5" x14ac:dyDescent="0.35">
      <c r="A71" s="386" t="s">
        <v>221</v>
      </c>
      <c r="B71" s="346" t="s">
        <v>648</v>
      </c>
      <c r="C71" s="347"/>
      <c r="D71" s="348" t="s">
        <v>294</v>
      </c>
      <c r="E71" s="348" t="s">
        <v>295</v>
      </c>
      <c r="F71" s="348" t="s">
        <v>296</v>
      </c>
      <c r="G71" s="348" t="s">
        <v>297</v>
      </c>
      <c r="H71" s="348" t="s">
        <v>298</v>
      </c>
      <c r="I71" s="348" t="s">
        <v>299</v>
      </c>
      <c r="J71" s="348" t="s">
        <v>300</v>
      </c>
      <c r="K71" s="348" t="s">
        <v>301</v>
      </c>
      <c r="L71" s="348" t="s">
        <v>302</v>
      </c>
      <c r="M71" s="348" t="s">
        <v>303</v>
      </c>
      <c r="N71" s="348" t="s">
        <v>304</v>
      </c>
      <c r="O71" s="348" t="s">
        <v>305</v>
      </c>
      <c r="P71" s="348" t="s">
        <v>306</v>
      </c>
      <c r="Q71" s="348" t="s">
        <v>307</v>
      </c>
      <c r="R71" s="348" t="s">
        <v>308</v>
      </c>
      <c r="S71" s="348" t="s">
        <v>309</v>
      </c>
      <c r="T71" s="348" t="s">
        <v>310</v>
      </c>
      <c r="U71" s="348" t="s">
        <v>311</v>
      </c>
      <c r="V71" s="348" t="s">
        <v>312</v>
      </c>
      <c r="W71" s="348" t="s">
        <v>313</v>
      </c>
      <c r="X71" s="348" t="s">
        <v>314</v>
      </c>
      <c r="Y71" s="348" t="s">
        <v>315</v>
      </c>
      <c r="Z71" s="348" t="s">
        <v>316</v>
      </c>
      <c r="AA71" s="348" t="s">
        <v>317</v>
      </c>
      <c r="AB71" s="348" t="s">
        <v>318</v>
      </c>
      <c r="AC71" s="348" t="s">
        <v>319</v>
      </c>
      <c r="AD71" s="348" t="s">
        <v>320</v>
      </c>
      <c r="AE71" s="348" t="s">
        <v>321</v>
      </c>
      <c r="AF71" s="348" t="s">
        <v>322</v>
      </c>
      <c r="AG71" s="348" t="s">
        <v>323</v>
      </c>
      <c r="AH71" s="348" t="s">
        <v>324</v>
      </c>
      <c r="AI71" s="348" t="s">
        <v>325</v>
      </c>
      <c r="AJ71" s="348" t="s">
        <v>326</v>
      </c>
      <c r="AK71" s="348" t="s">
        <v>327</v>
      </c>
      <c r="AL71" s="348" t="s">
        <v>328</v>
      </c>
      <c r="AM71" s="348" t="s">
        <v>329</v>
      </c>
      <c r="AN71" s="348" t="s">
        <v>330</v>
      </c>
      <c r="AO71" s="348" t="s">
        <v>331</v>
      </c>
      <c r="AP71" s="348" t="s">
        <v>332</v>
      </c>
      <c r="AQ71" s="348" t="s">
        <v>333</v>
      </c>
      <c r="AR71" s="348" t="s">
        <v>334</v>
      </c>
      <c r="AS71" s="348" t="s">
        <v>335</v>
      </c>
      <c r="AT71" s="348" t="s">
        <v>336</v>
      </c>
      <c r="AU71" s="348" t="s">
        <v>337</v>
      </c>
      <c r="AV71" s="348" t="s">
        <v>338</v>
      </c>
      <c r="AW71" s="348" t="s">
        <v>339</v>
      </c>
      <c r="AX71" s="348" t="s">
        <v>340</v>
      </c>
      <c r="AY71" s="348" t="s">
        <v>223</v>
      </c>
      <c r="AZ71" s="348" t="s">
        <v>224</v>
      </c>
      <c r="BA71" s="348" t="s">
        <v>225</v>
      </c>
      <c r="BB71" s="348" t="s">
        <v>226</v>
      </c>
      <c r="BC71" s="348" t="s">
        <v>227</v>
      </c>
      <c r="BD71" s="348" t="s">
        <v>228</v>
      </c>
      <c r="BE71" s="348" t="s">
        <v>229</v>
      </c>
      <c r="BF71" s="348" t="s">
        <v>230</v>
      </c>
      <c r="BG71" s="348" t="s">
        <v>231</v>
      </c>
      <c r="BH71" s="348" t="s">
        <v>232</v>
      </c>
      <c r="BI71" s="348" t="s">
        <v>233</v>
      </c>
      <c r="BJ71" s="348" t="s">
        <v>234</v>
      </c>
      <c r="BK71" s="348" t="s">
        <v>235</v>
      </c>
      <c r="BL71" s="348" t="s">
        <v>236</v>
      </c>
      <c r="BM71" s="348" t="s">
        <v>237</v>
      </c>
      <c r="BN71" s="348" t="s">
        <v>238</v>
      </c>
      <c r="BO71" s="348" t="s">
        <v>239</v>
      </c>
      <c r="BP71" s="348" t="s">
        <v>240</v>
      </c>
      <c r="BQ71" s="348" t="s">
        <v>241</v>
      </c>
      <c r="BR71" s="348" t="s">
        <v>242</v>
      </c>
      <c r="BS71" s="348" t="s">
        <v>243</v>
      </c>
      <c r="BT71" s="348" t="s">
        <v>244</v>
      </c>
      <c r="BU71" s="348" t="s">
        <v>245</v>
      </c>
      <c r="BV71" s="348" t="s">
        <v>246</v>
      </c>
      <c r="BW71" s="348" t="s">
        <v>247</v>
      </c>
      <c r="BX71" s="348" t="s">
        <v>248</v>
      </c>
      <c r="BY71" s="348" t="s">
        <v>249</v>
      </c>
      <c r="BZ71" s="348" t="s">
        <v>250</v>
      </c>
      <c r="CA71" s="348" t="s">
        <v>251</v>
      </c>
      <c r="CB71" s="348" t="s">
        <v>252</v>
      </c>
      <c r="CC71" s="348" t="s">
        <v>253</v>
      </c>
      <c r="CD71" s="348" t="s">
        <v>254</v>
      </c>
      <c r="CE71" s="348" t="s">
        <v>255</v>
      </c>
      <c r="CF71" s="348" t="s">
        <v>256</v>
      </c>
      <c r="CG71" s="348" t="s">
        <v>257</v>
      </c>
      <c r="CH71" s="387" t="s">
        <v>258</v>
      </c>
    </row>
    <row r="72" spans="1:91" ht="15.5" x14ac:dyDescent="0.35">
      <c r="A72" s="351">
        <v>2025</v>
      </c>
      <c r="B72" s="352" t="s">
        <v>458</v>
      </c>
      <c r="C72" s="353"/>
      <c r="D72" s="354" t="s">
        <v>260</v>
      </c>
      <c r="E72" s="354" t="s">
        <v>260</v>
      </c>
      <c r="F72" s="354" t="s">
        <v>260</v>
      </c>
      <c r="G72" s="354" t="s">
        <v>260</v>
      </c>
      <c r="H72" s="354" t="s">
        <v>260</v>
      </c>
      <c r="I72" s="354" t="s">
        <v>260</v>
      </c>
      <c r="J72" s="354" t="s">
        <v>260</v>
      </c>
      <c r="K72" s="354" t="s">
        <v>260</v>
      </c>
      <c r="L72" s="354" t="s">
        <v>260</v>
      </c>
      <c r="M72" s="354" t="s">
        <v>260</v>
      </c>
      <c r="N72" s="354" t="s">
        <v>260</v>
      </c>
      <c r="O72" s="354" t="s">
        <v>260</v>
      </c>
      <c r="P72" s="354" t="s">
        <v>260</v>
      </c>
      <c r="Q72" s="354" t="s">
        <v>260</v>
      </c>
      <c r="R72" s="354" t="s">
        <v>260</v>
      </c>
      <c r="S72" s="354" t="s">
        <v>260</v>
      </c>
      <c r="T72" s="354" t="s">
        <v>260</v>
      </c>
      <c r="U72" s="354" t="s">
        <v>260</v>
      </c>
      <c r="V72" s="354" t="s">
        <v>260</v>
      </c>
      <c r="W72" s="354" t="s">
        <v>260</v>
      </c>
      <c r="X72" s="354" t="s">
        <v>260</v>
      </c>
      <c r="Y72" s="354" t="s">
        <v>260</v>
      </c>
      <c r="Z72" s="354" t="s">
        <v>260</v>
      </c>
      <c r="AA72" s="354" t="s">
        <v>260</v>
      </c>
      <c r="AB72" s="354" t="s">
        <v>260</v>
      </c>
      <c r="AC72" s="354" t="s">
        <v>260</v>
      </c>
      <c r="AD72" s="354" t="s">
        <v>260</v>
      </c>
      <c r="AE72" s="354" t="s">
        <v>260</v>
      </c>
      <c r="AF72" s="354" t="s">
        <v>260</v>
      </c>
      <c r="AG72" s="354" t="s">
        <v>260</v>
      </c>
      <c r="AH72" s="354" t="s">
        <v>260</v>
      </c>
      <c r="AI72" s="354" t="s">
        <v>260</v>
      </c>
      <c r="AJ72" s="354" t="s">
        <v>260</v>
      </c>
      <c r="AK72" s="354" t="s">
        <v>260</v>
      </c>
      <c r="AL72" s="354" t="s">
        <v>260</v>
      </c>
      <c r="AM72" s="354" t="s">
        <v>260</v>
      </c>
      <c r="AN72" s="354" t="s">
        <v>260</v>
      </c>
      <c r="AO72" s="354" t="s">
        <v>260</v>
      </c>
      <c r="AP72" s="354" t="s">
        <v>260</v>
      </c>
      <c r="AQ72" s="354" t="s">
        <v>260</v>
      </c>
      <c r="AR72" s="354" t="s">
        <v>260</v>
      </c>
      <c r="AS72" s="354" t="s">
        <v>260</v>
      </c>
      <c r="AT72" s="354" t="s">
        <v>260</v>
      </c>
      <c r="AU72" s="354" t="s">
        <v>260</v>
      </c>
      <c r="AV72" s="354" t="s">
        <v>260</v>
      </c>
      <c r="AW72" s="354" t="s">
        <v>260</v>
      </c>
      <c r="AX72" s="354" t="s">
        <v>260</v>
      </c>
      <c r="AY72" s="354" t="s">
        <v>260</v>
      </c>
      <c r="AZ72" s="354" t="s">
        <v>260</v>
      </c>
      <c r="BA72" s="354" t="s">
        <v>260</v>
      </c>
      <c r="BB72" s="354" t="s">
        <v>260</v>
      </c>
      <c r="BC72" s="354" t="s">
        <v>260</v>
      </c>
      <c r="BD72" s="354" t="s">
        <v>260</v>
      </c>
      <c r="BE72" s="354" t="s">
        <v>260</v>
      </c>
      <c r="BF72" s="354" t="s">
        <v>260</v>
      </c>
      <c r="BG72" s="354" t="s">
        <v>260</v>
      </c>
      <c r="BH72" s="354" t="s">
        <v>260</v>
      </c>
      <c r="BI72" s="354" t="s">
        <v>260</v>
      </c>
      <c r="BJ72" s="354" t="s">
        <v>260</v>
      </c>
      <c r="BK72" s="354" t="s">
        <v>260</v>
      </c>
      <c r="BL72" s="354" t="s">
        <v>260</v>
      </c>
      <c r="BM72" s="354" t="s">
        <v>260</v>
      </c>
      <c r="BN72" s="354" t="s">
        <v>260</v>
      </c>
      <c r="BO72" s="354" t="s">
        <v>260</v>
      </c>
      <c r="BP72" s="354" t="s">
        <v>260</v>
      </c>
      <c r="BQ72" s="354" t="s">
        <v>260</v>
      </c>
      <c r="BR72" s="354" t="s">
        <v>260</v>
      </c>
      <c r="BS72" s="354" t="s">
        <v>260</v>
      </c>
      <c r="BT72" s="354" t="s">
        <v>260</v>
      </c>
      <c r="BU72" s="354" t="s">
        <v>260</v>
      </c>
      <c r="BV72" s="354" t="s">
        <v>260</v>
      </c>
      <c r="BW72" s="354" t="s">
        <v>260</v>
      </c>
      <c r="BX72" s="354" t="s">
        <v>260</v>
      </c>
      <c r="BY72" s="354" t="s">
        <v>260</v>
      </c>
      <c r="BZ72" s="354" t="s">
        <v>260</v>
      </c>
      <c r="CA72" s="354" t="s">
        <v>260</v>
      </c>
      <c r="CB72" s="354" t="s">
        <v>261</v>
      </c>
      <c r="CC72" s="354" t="s">
        <v>261</v>
      </c>
      <c r="CD72" s="354" t="s">
        <v>261</v>
      </c>
      <c r="CE72" s="354" t="s">
        <v>261</v>
      </c>
      <c r="CF72" s="354" t="s">
        <v>261</v>
      </c>
      <c r="CG72" s="354" t="s">
        <v>261</v>
      </c>
      <c r="CH72" s="388" t="s">
        <v>261</v>
      </c>
    </row>
    <row r="73" spans="1:91" ht="15.5" x14ac:dyDescent="0.35">
      <c r="A73" s="356"/>
      <c r="B73" s="265" t="s">
        <v>586</v>
      </c>
      <c r="C73" s="357"/>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v>12351.121606054247</v>
      </c>
      <c r="AI73" s="358">
        <v>11711.260167112991</v>
      </c>
      <c r="AJ73" s="358">
        <v>11236.016161255215</v>
      </c>
      <c r="AK73" s="358">
        <v>11861.598834268218</v>
      </c>
      <c r="AL73" s="358">
        <v>12266.864760829551</v>
      </c>
      <c r="AM73" s="358">
        <v>12529.665273816365</v>
      </c>
      <c r="AN73" s="358">
        <v>13632.330422364596</v>
      </c>
      <c r="AO73" s="358">
        <v>14531.964977471742</v>
      </c>
      <c r="AP73" s="358">
        <v>15662.875665525818</v>
      </c>
      <c r="AQ73" s="358">
        <v>16490.909001341675</v>
      </c>
      <c r="AR73" s="358">
        <v>17617.819797385044</v>
      </c>
      <c r="AS73" s="358">
        <v>18616.55982467355</v>
      </c>
      <c r="AT73" s="358">
        <v>20048.265469146529</v>
      </c>
      <c r="AU73" s="358">
        <v>23623.142560489759</v>
      </c>
      <c r="AV73" s="358">
        <v>27768.351370717508</v>
      </c>
      <c r="AW73" s="358">
        <v>32001.792237390149</v>
      </c>
      <c r="AX73" s="358">
        <v>34836.10693036759</v>
      </c>
      <c r="AY73" s="358">
        <v>36353.520500464685</v>
      </c>
      <c r="AZ73" s="358">
        <v>37164.480748351001</v>
      </c>
      <c r="BA73" s="358">
        <v>38240.471910467983</v>
      </c>
      <c r="BB73" s="358">
        <v>38701.670705366931</v>
      </c>
      <c r="BC73" s="358">
        <v>38707.077298722543</v>
      </c>
      <c r="BD73" s="358">
        <v>39967.438958625287</v>
      </c>
      <c r="BE73" s="358">
        <v>41185.650381032567</v>
      </c>
      <c r="BF73" s="358">
        <v>41314.809379776889</v>
      </c>
      <c r="BG73" s="358">
        <v>41941.074068084105</v>
      </c>
      <c r="BH73" s="358">
        <v>41320.639237407893</v>
      </c>
      <c r="BI73" s="358">
        <v>41177.404835539128</v>
      </c>
      <c r="BJ73" s="358">
        <v>41151.229256745646</v>
      </c>
      <c r="BK73" s="358">
        <v>42869.328129516143</v>
      </c>
      <c r="BL73" s="358">
        <v>42811.115371141896</v>
      </c>
      <c r="BM73" s="358">
        <v>45208.707518786272</v>
      </c>
      <c r="BN73" s="358">
        <v>45321.696685122952</v>
      </c>
      <c r="BO73" s="358">
        <v>45690.448397426495</v>
      </c>
      <c r="BP73" s="358">
        <v>46374.624998368912</v>
      </c>
      <c r="BQ73" s="358">
        <v>46020.178593143966</v>
      </c>
      <c r="BR73" s="358">
        <v>48567.793644515521</v>
      </c>
      <c r="BS73" s="358">
        <v>50598.220374760531</v>
      </c>
      <c r="BT73" s="358">
        <v>50647.107757618636</v>
      </c>
      <c r="BU73" s="358">
        <v>52567.454780119369</v>
      </c>
      <c r="BV73" s="358">
        <v>53062.848014003597</v>
      </c>
      <c r="BW73" s="358">
        <v>54301.537300452663</v>
      </c>
      <c r="BX73" s="358">
        <v>53071.783849576364</v>
      </c>
      <c r="BY73" s="358">
        <v>56418.804043145887</v>
      </c>
      <c r="BZ73" s="358">
        <v>56978.552777267832</v>
      </c>
      <c r="CA73" s="358">
        <v>64591.653041019032</v>
      </c>
      <c r="CB73" s="358">
        <v>73023.4210523527</v>
      </c>
      <c r="CC73" s="358">
        <v>76737.245307851757</v>
      </c>
      <c r="CD73" s="358">
        <v>81163.227681168748</v>
      </c>
      <c r="CE73" s="358">
        <v>83976.850884654516</v>
      </c>
      <c r="CF73" s="358">
        <v>86125.03329777396</v>
      </c>
      <c r="CG73" s="359">
        <v>88839.74756089077</v>
      </c>
      <c r="CH73" s="360">
        <v>91740.501822654624</v>
      </c>
      <c r="CJ73" s="389"/>
      <c r="CK73" s="389"/>
    </row>
    <row r="74" spans="1:91" s="365" customFormat="1" ht="15.5" x14ac:dyDescent="0.35">
      <c r="A74" s="356"/>
      <c r="B74" s="361" t="s">
        <v>634</v>
      </c>
      <c r="C74" s="357"/>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3">
        <v>57.648048901627917</v>
      </c>
      <c r="AI74" s="363">
        <v>63.082755694095624</v>
      </c>
      <c r="AJ74" s="363">
        <v>62.028972651836817</v>
      </c>
      <c r="AK74" s="363">
        <v>64.187633685825773</v>
      </c>
      <c r="AL74" s="363">
        <v>67.256277414359403</v>
      </c>
      <c r="AM74" s="363">
        <v>68.714291880518687</v>
      </c>
      <c r="AN74" s="363">
        <v>65.474235748914396</v>
      </c>
      <c r="AO74" s="363">
        <v>63.81121917716542</v>
      </c>
      <c r="AP74" s="363">
        <v>64.746576557590075</v>
      </c>
      <c r="AQ74" s="363">
        <v>63.654903688951499</v>
      </c>
      <c r="AR74" s="363">
        <v>62.442229919782399</v>
      </c>
      <c r="AS74" s="363">
        <v>61.674564588900054</v>
      </c>
      <c r="AT74" s="363">
        <v>62.904145181193329</v>
      </c>
      <c r="AU74" s="363">
        <v>68.67840131948752</v>
      </c>
      <c r="AV74" s="363">
        <v>510.10767014189264</v>
      </c>
      <c r="AW74" s="363">
        <v>690.97245709708761</v>
      </c>
      <c r="AX74" s="363">
        <v>763.14361414273912</v>
      </c>
      <c r="AY74" s="363">
        <v>886.11553035900192</v>
      </c>
      <c r="AZ74" s="363">
        <v>868.6269141519723</v>
      </c>
      <c r="BA74" s="363">
        <v>955.02060988760513</v>
      </c>
      <c r="BB74" s="363">
        <v>1018.8318197421258</v>
      </c>
      <c r="BC74" s="363">
        <v>1078.3288875217813</v>
      </c>
      <c r="BD74" s="363">
        <v>1145.5376009039462</v>
      </c>
      <c r="BE74" s="363">
        <v>1246.2196558946418</v>
      </c>
      <c r="BF74" s="363">
        <v>1381.731665239038</v>
      </c>
      <c r="BG74" s="363">
        <v>1404.0583775700868</v>
      </c>
      <c r="BH74" s="363">
        <v>1446.8861417705348</v>
      </c>
      <c r="BI74" s="363">
        <v>1544.714094474964</v>
      </c>
      <c r="BJ74" s="363">
        <v>1579.0675017184749</v>
      </c>
      <c r="BK74" s="363">
        <v>1655.6662280129185</v>
      </c>
      <c r="BL74" s="363">
        <v>1697.6628729414688</v>
      </c>
      <c r="BM74" s="363">
        <v>1806.5580026426005</v>
      </c>
      <c r="BN74" s="363">
        <v>1818.2135414350644</v>
      </c>
      <c r="BO74" s="363">
        <v>1918.0956288177538</v>
      </c>
      <c r="BP74" s="363">
        <v>1994.2818364611237</v>
      </c>
      <c r="BQ74" s="363">
        <v>2055.8495152333126</v>
      </c>
      <c r="BR74" s="363">
        <v>2378.9324966517711</v>
      </c>
      <c r="BS74" s="363">
        <v>2524.047236750002</v>
      </c>
      <c r="BT74" s="363">
        <v>2558.4146272869934</v>
      </c>
      <c r="BU74" s="363">
        <v>2617.1343922953947</v>
      </c>
      <c r="BV74" s="363">
        <v>2752.8836216233663</v>
      </c>
      <c r="BW74" s="363">
        <v>2917.4087333750676</v>
      </c>
      <c r="BX74" s="363">
        <v>2707.765718245802</v>
      </c>
      <c r="BY74" s="363">
        <v>2942.7777522247038</v>
      </c>
      <c r="BZ74" s="363">
        <v>3196.2817774009518</v>
      </c>
      <c r="CA74" s="363">
        <v>3891.1555878187983</v>
      </c>
      <c r="CB74" s="363">
        <v>4697.2237789139172</v>
      </c>
      <c r="CC74" s="363">
        <v>5166.4093020474074</v>
      </c>
      <c r="CD74" s="363">
        <v>5697.6321070262202</v>
      </c>
      <c r="CE74" s="363">
        <v>6159.7482953971594</v>
      </c>
      <c r="CF74" s="363">
        <v>6536.005247865276</v>
      </c>
      <c r="CG74" s="363">
        <v>6886.1011227050312</v>
      </c>
      <c r="CH74" s="364">
        <v>7211.5870997106458</v>
      </c>
      <c r="CK74" s="390"/>
    </row>
    <row r="75" spans="1:91" ht="15.5" x14ac:dyDescent="0.35">
      <c r="A75" s="366"/>
      <c r="B75" s="367" t="s">
        <v>587</v>
      </c>
      <c r="C75" s="368"/>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v>57.648048901627917</v>
      </c>
      <c r="AI75" s="363">
        <v>63.082755694095624</v>
      </c>
      <c r="AJ75" s="363">
        <v>62.028972651836817</v>
      </c>
      <c r="AK75" s="363">
        <v>64.187633685825773</v>
      </c>
      <c r="AL75" s="363">
        <v>67.256277414359403</v>
      </c>
      <c r="AM75" s="363">
        <v>68.714291880518687</v>
      </c>
      <c r="AN75" s="363">
        <v>65.474235748914396</v>
      </c>
      <c r="AO75" s="363">
        <v>63.81121917716542</v>
      </c>
      <c r="AP75" s="363">
        <v>64.746576557590075</v>
      </c>
      <c r="AQ75" s="363">
        <v>63.654903688951499</v>
      </c>
      <c r="AR75" s="363">
        <v>62.442229919782399</v>
      </c>
      <c r="AS75" s="363">
        <v>61.674564588900054</v>
      </c>
      <c r="AT75" s="363">
        <v>62.904145181193329</v>
      </c>
      <c r="AU75" s="363">
        <v>68.67840131948752</v>
      </c>
      <c r="AV75" s="363">
        <v>510.10767014189264</v>
      </c>
      <c r="AW75" s="363">
        <v>690.97245709708761</v>
      </c>
      <c r="AX75" s="363">
        <v>763.14361414273912</v>
      </c>
      <c r="AY75" s="363">
        <v>886.11553035900192</v>
      </c>
      <c r="AZ75" s="363">
        <v>868.6269141519723</v>
      </c>
      <c r="BA75" s="363">
        <v>955.02060988760513</v>
      </c>
      <c r="BB75" s="363">
        <v>1018.8318197421258</v>
      </c>
      <c r="BC75" s="363">
        <v>1078.3288875217813</v>
      </c>
      <c r="BD75" s="363">
        <v>1145.5376009039462</v>
      </c>
      <c r="BE75" s="363">
        <v>1246.2196558946418</v>
      </c>
      <c r="BF75" s="363">
        <v>1381.731665239038</v>
      </c>
      <c r="BG75" s="363">
        <v>1404.0583775700868</v>
      </c>
      <c r="BH75" s="363">
        <v>1446.8861417705348</v>
      </c>
      <c r="BI75" s="363">
        <v>1544.714094474964</v>
      </c>
      <c r="BJ75" s="363">
        <v>1579.0675017184749</v>
      </c>
      <c r="BK75" s="363">
        <v>1655.6662280129185</v>
      </c>
      <c r="BL75" s="363">
        <v>1697.6628729414688</v>
      </c>
      <c r="BM75" s="363">
        <v>1806.5580026426005</v>
      </c>
      <c r="BN75" s="363">
        <v>1818.2135414350644</v>
      </c>
      <c r="BO75" s="363">
        <v>1918.0956288177538</v>
      </c>
      <c r="BP75" s="363">
        <v>1994.2818364611237</v>
      </c>
      <c r="BQ75" s="363">
        <v>2055.8495152333126</v>
      </c>
      <c r="BR75" s="363">
        <v>2378.9324966517711</v>
      </c>
      <c r="BS75" s="363">
        <v>2524.047236750002</v>
      </c>
      <c r="BT75" s="363">
        <v>2558.4146272869934</v>
      </c>
      <c r="BU75" s="363">
        <v>2617.1343922953947</v>
      </c>
      <c r="BV75" s="363">
        <v>2752.8836216233663</v>
      </c>
      <c r="BW75" s="363">
        <v>2917.4087333750676</v>
      </c>
      <c r="BX75" s="363">
        <v>2707.765718245802</v>
      </c>
      <c r="BY75" s="363">
        <v>2942.7777522247038</v>
      </c>
      <c r="BZ75" s="363">
        <v>3196.2817774009518</v>
      </c>
      <c r="CA75" s="363">
        <v>3891.1555878187983</v>
      </c>
      <c r="CB75" s="363">
        <v>4697.2237789139172</v>
      </c>
      <c r="CC75" s="363">
        <v>5166.4093020474074</v>
      </c>
      <c r="CD75" s="363">
        <v>5697.6321070262202</v>
      </c>
      <c r="CE75" s="363">
        <v>6159.7482953971594</v>
      </c>
      <c r="CF75" s="363">
        <v>6536.005247865276</v>
      </c>
      <c r="CG75" s="363">
        <v>6886.1011227050312</v>
      </c>
      <c r="CH75" s="364">
        <v>7211.5870997106458</v>
      </c>
      <c r="CJ75" s="389"/>
      <c r="CK75" s="389"/>
    </row>
    <row r="76" spans="1:91" ht="15.5" x14ac:dyDescent="0.35">
      <c r="A76" s="366"/>
      <c r="B76" s="369" t="s">
        <v>635</v>
      </c>
      <c r="C76" s="368"/>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v>0</v>
      </c>
      <c r="AI76" s="363">
        <v>0</v>
      </c>
      <c r="AJ76" s="363">
        <v>0</v>
      </c>
      <c r="AK76" s="363">
        <v>0</v>
      </c>
      <c r="AL76" s="363">
        <v>0</v>
      </c>
      <c r="AM76" s="363">
        <v>0</v>
      </c>
      <c r="AN76" s="363">
        <v>0</v>
      </c>
      <c r="AO76" s="363">
        <v>0</v>
      </c>
      <c r="AP76" s="363">
        <v>0</v>
      </c>
      <c r="AQ76" s="363">
        <v>0</v>
      </c>
      <c r="AR76" s="363">
        <v>0</v>
      </c>
      <c r="AS76" s="363">
        <v>0</v>
      </c>
      <c r="AT76" s="363">
        <v>0</v>
      </c>
      <c r="AU76" s="363">
        <v>0</v>
      </c>
      <c r="AV76" s="363">
        <v>505.80802410827567</v>
      </c>
      <c r="AW76" s="363">
        <v>690.97245709708761</v>
      </c>
      <c r="AX76" s="363">
        <v>763.14361414273912</v>
      </c>
      <c r="AY76" s="363">
        <v>886.11553035900192</v>
      </c>
      <c r="AZ76" s="363">
        <v>868.6269141519723</v>
      </c>
      <c r="BA76" s="363">
        <v>955.02060988760513</v>
      </c>
      <c r="BB76" s="363">
        <v>1018.8318197421258</v>
      </c>
      <c r="BC76" s="363">
        <v>1078.3288875217813</v>
      </c>
      <c r="BD76" s="363">
        <v>1145.5376009039462</v>
      </c>
      <c r="BE76" s="363">
        <v>1246.2196558946418</v>
      </c>
      <c r="BF76" s="363">
        <v>1381.731665239038</v>
      </c>
      <c r="BG76" s="363">
        <v>1404.0583775700868</v>
      </c>
      <c r="BH76" s="363">
        <v>1446.8861417705348</v>
      </c>
      <c r="BI76" s="363">
        <v>1544.714094474964</v>
      </c>
      <c r="BJ76" s="363">
        <v>1579.0675017184749</v>
      </c>
      <c r="BK76" s="363">
        <v>1655.6662280129185</v>
      </c>
      <c r="BL76" s="363">
        <v>1697.6628729414688</v>
      </c>
      <c r="BM76" s="363">
        <v>1806.5580026426005</v>
      </c>
      <c r="BN76" s="363">
        <v>1818.2135414350644</v>
      </c>
      <c r="BO76" s="363">
        <v>1918.0956288177538</v>
      </c>
      <c r="BP76" s="363">
        <v>1994.2818364611237</v>
      </c>
      <c r="BQ76" s="363">
        <v>2055.8495152333126</v>
      </c>
      <c r="BR76" s="363">
        <v>2378.9324966517711</v>
      </c>
      <c r="BS76" s="363">
        <v>2524.047236750002</v>
      </c>
      <c r="BT76" s="363">
        <v>2558.4146272869934</v>
      </c>
      <c r="BU76" s="363">
        <v>2617.1343922953947</v>
      </c>
      <c r="BV76" s="363">
        <v>2752.8836216233663</v>
      </c>
      <c r="BW76" s="363">
        <v>2917.4087333750676</v>
      </c>
      <c r="BX76" s="363">
        <v>2707.765718245802</v>
      </c>
      <c r="BY76" s="363">
        <v>2942.7777522247038</v>
      </c>
      <c r="BZ76" s="363">
        <v>3196.2817774009518</v>
      </c>
      <c r="CA76" s="363">
        <v>3891.1555878187983</v>
      </c>
      <c r="CB76" s="363">
        <v>4697.2237789139172</v>
      </c>
      <c r="CC76" s="363">
        <v>5166.4093020474074</v>
      </c>
      <c r="CD76" s="363">
        <v>5697.6321070262202</v>
      </c>
      <c r="CE76" s="363">
        <v>6159.7482953971594</v>
      </c>
      <c r="CF76" s="363">
        <v>6536.005247865276</v>
      </c>
      <c r="CG76" s="363">
        <v>6886.1011227050312</v>
      </c>
      <c r="CH76" s="364">
        <v>7211.5870997106458</v>
      </c>
      <c r="CK76" s="391"/>
    </row>
    <row r="77" spans="1:91" ht="15.5" x14ac:dyDescent="0.35">
      <c r="A77" s="366"/>
      <c r="B77" s="369" t="s">
        <v>412</v>
      </c>
      <c r="C77" s="368"/>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v>57.648048901627917</v>
      </c>
      <c r="AI77" s="363">
        <v>63.082755694095624</v>
      </c>
      <c r="AJ77" s="363">
        <v>62.028972651836817</v>
      </c>
      <c r="AK77" s="363">
        <v>64.187633685825773</v>
      </c>
      <c r="AL77" s="363">
        <v>67.256277414359403</v>
      </c>
      <c r="AM77" s="363">
        <v>68.714291880518687</v>
      </c>
      <c r="AN77" s="363">
        <v>65.474235748914396</v>
      </c>
      <c r="AO77" s="363">
        <v>63.81121917716542</v>
      </c>
      <c r="AP77" s="363">
        <v>64.746576557590075</v>
      </c>
      <c r="AQ77" s="363">
        <v>63.654903688951499</v>
      </c>
      <c r="AR77" s="363">
        <v>62.442229919782399</v>
      </c>
      <c r="AS77" s="363">
        <v>61.674564588900054</v>
      </c>
      <c r="AT77" s="363">
        <v>62.904145181193329</v>
      </c>
      <c r="AU77" s="363">
        <v>68.67840131948752</v>
      </c>
      <c r="AV77" s="363">
        <v>4.2996460336169378</v>
      </c>
      <c r="AW77" s="363">
        <v>0</v>
      </c>
      <c r="AX77" s="363">
        <v>0</v>
      </c>
      <c r="AY77" s="363">
        <v>0</v>
      </c>
      <c r="AZ77" s="363">
        <v>0</v>
      </c>
      <c r="BA77" s="363">
        <v>0</v>
      </c>
      <c r="BB77" s="363">
        <v>0</v>
      </c>
      <c r="BC77" s="363">
        <v>0</v>
      </c>
      <c r="BD77" s="363">
        <v>0</v>
      </c>
      <c r="BE77" s="363">
        <v>0</v>
      </c>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4">
        <v>0</v>
      </c>
    </row>
    <row r="78" spans="1:91" ht="15.5" x14ac:dyDescent="0.35">
      <c r="A78" s="366"/>
      <c r="B78" s="361" t="s">
        <v>636</v>
      </c>
      <c r="C78" s="368"/>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v>10753.976018910003</v>
      </c>
      <c r="AI78" s="363">
        <v>10063.717358118469</v>
      </c>
      <c r="AJ78" s="363">
        <v>9455.6374939266607</v>
      </c>
      <c r="AK78" s="363">
        <v>9814.4295224296184</v>
      </c>
      <c r="AL78" s="363">
        <v>9919.3686948912709</v>
      </c>
      <c r="AM78" s="363">
        <v>9764.0398955902492</v>
      </c>
      <c r="AN78" s="363">
        <v>10515.411355689803</v>
      </c>
      <c r="AO78" s="363">
        <v>10949.873480314414</v>
      </c>
      <c r="AP78" s="363">
        <v>11564.448751420407</v>
      </c>
      <c r="AQ78" s="363">
        <v>11911.635232330058</v>
      </c>
      <c r="AR78" s="363">
        <v>12664.400853306519</v>
      </c>
      <c r="AS78" s="363">
        <v>13206.688011328952</v>
      </c>
      <c r="AT78" s="363">
        <v>14023.556382859637</v>
      </c>
      <c r="AU78" s="363">
        <v>16543.15992157791</v>
      </c>
      <c r="AV78" s="363">
        <v>20192.3250356137</v>
      </c>
      <c r="AW78" s="363">
        <v>23273.5474235082</v>
      </c>
      <c r="AX78" s="363">
        <v>25422.437431459406</v>
      </c>
      <c r="AY78" s="363">
        <v>28666.314524252746</v>
      </c>
      <c r="AZ78" s="363">
        <v>29025.385028278022</v>
      </c>
      <c r="BA78" s="363">
        <v>29406.669266751505</v>
      </c>
      <c r="BB78" s="363">
        <v>29291.76648929681</v>
      </c>
      <c r="BC78" s="363">
        <v>28771.504911719167</v>
      </c>
      <c r="BD78" s="363">
        <v>29452.11980398482</v>
      </c>
      <c r="BE78" s="363">
        <v>30070.215089258651</v>
      </c>
      <c r="BF78" s="363">
        <v>29785.626012581633</v>
      </c>
      <c r="BG78" s="363">
        <v>29873.424295923305</v>
      </c>
      <c r="BH78" s="363">
        <v>28866.315882648629</v>
      </c>
      <c r="BI78" s="363">
        <v>28132.606811401762</v>
      </c>
      <c r="BJ78" s="363">
        <v>27649.366215346388</v>
      </c>
      <c r="BK78" s="363">
        <v>28468.744607906276</v>
      </c>
      <c r="BL78" s="363">
        <v>28019.651128754525</v>
      </c>
      <c r="BM78" s="363">
        <v>29340.845010319645</v>
      </c>
      <c r="BN78" s="363">
        <v>29201.570836157825</v>
      </c>
      <c r="BO78" s="363">
        <v>29387.193891716666</v>
      </c>
      <c r="BP78" s="363">
        <v>29673.600374627858</v>
      </c>
      <c r="BQ78" s="363">
        <v>29507.815526846007</v>
      </c>
      <c r="BR78" s="363">
        <v>31368.59728291224</v>
      </c>
      <c r="BS78" s="363">
        <v>33616.386355919974</v>
      </c>
      <c r="BT78" s="363">
        <v>33913.827936638809</v>
      </c>
      <c r="BU78" s="363">
        <v>36116.646645003522</v>
      </c>
      <c r="BV78" s="363">
        <v>36748.645495478857</v>
      </c>
      <c r="BW78" s="363">
        <v>37423.212913547308</v>
      </c>
      <c r="BX78" s="363">
        <v>38335.539650931882</v>
      </c>
      <c r="BY78" s="363">
        <v>41398.115636019058</v>
      </c>
      <c r="BZ78" s="363">
        <v>41695.253137880529</v>
      </c>
      <c r="CA78" s="363">
        <v>47271.609371120619</v>
      </c>
      <c r="CB78" s="363">
        <v>53658.866857034096</v>
      </c>
      <c r="CC78" s="363">
        <v>56112.712046545857</v>
      </c>
      <c r="CD78" s="363">
        <v>59266.715429900316</v>
      </c>
      <c r="CE78" s="363">
        <v>61320.961848156883</v>
      </c>
      <c r="CF78" s="363">
        <v>62538.246028801084</v>
      </c>
      <c r="CG78" s="363">
        <v>63995.859478263628</v>
      </c>
      <c r="CH78" s="370">
        <v>65598.754742090765</v>
      </c>
      <c r="CM78" s="391"/>
    </row>
    <row r="79" spans="1:91" ht="15.5" x14ac:dyDescent="0.35">
      <c r="A79" s="366"/>
      <c r="B79" s="367" t="s">
        <v>587</v>
      </c>
      <c r="C79" s="368"/>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v>240.04565134685907</v>
      </c>
      <c r="AI79" s="363">
        <v>351.47710245004373</v>
      </c>
      <c r="AJ79" s="363">
        <v>439.4707152631338</v>
      </c>
      <c r="AK79" s="363">
        <v>526.36434288514761</v>
      </c>
      <c r="AL79" s="363">
        <v>650.67655468858368</v>
      </c>
      <c r="AM79" s="363">
        <v>784.93600936817029</v>
      </c>
      <c r="AN79" s="363">
        <v>848.26400960754358</v>
      </c>
      <c r="AO79" s="363">
        <v>926.46911939585982</v>
      </c>
      <c r="AP79" s="363">
        <v>1056.63007956514</v>
      </c>
      <c r="AQ79" s="363">
        <v>1133.3863737446234</v>
      </c>
      <c r="AR79" s="363">
        <v>1175.2069067414975</v>
      </c>
      <c r="AS79" s="363">
        <v>1212.8185528836341</v>
      </c>
      <c r="AT79" s="363">
        <v>1259.1302821708171</v>
      </c>
      <c r="AU79" s="363">
        <v>1411.5488354419556</v>
      </c>
      <c r="AV79" s="363">
        <v>2789.7104582287343</v>
      </c>
      <c r="AW79" s="363">
        <v>3690.2367332906178</v>
      </c>
      <c r="AX79" s="363">
        <v>4051.848439312465</v>
      </c>
      <c r="AY79" s="363">
        <v>4773.8820730554835</v>
      </c>
      <c r="AZ79" s="363">
        <v>5569.2996990535958</v>
      </c>
      <c r="BA79" s="363">
        <v>6042.4255541681232</v>
      </c>
      <c r="BB79" s="363">
        <v>6280.3226580070796</v>
      </c>
      <c r="BC79" s="363">
        <v>6489.7270418903654</v>
      </c>
      <c r="BD79" s="363">
        <v>6774.0500868555991</v>
      </c>
      <c r="BE79" s="363">
        <v>7144.3134887482893</v>
      </c>
      <c r="BF79" s="363">
        <v>7441.7767267634217</v>
      </c>
      <c r="BG79" s="363">
        <v>7764.9933607566609</v>
      </c>
      <c r="BH79" s="363">
        <v>7951.9239065485872</v>
      </c>
      <c r="BI79" s="363">
        <v>8143.0778622185535</v>
      </c>
      <c r="BJ79" s="363">
        <v>8316.6784137080904</v>
      </c>
      <c r="BK79" s="363">
        <v>8706.5720402310963</v>
      </c>
      <c r="BL79" s="363">
        <v>8902.7357671372411</v>
      </c>
      <c r="BM79" s="363">
        <v>9512.8631912924902</v>
      </c>
      <c r="BN79" s="363">
        <v>9620.1936193778729</v>
      </c>
      <c r="BO79" s="363">
        <v>10066.374094425853</v>
      </c>
      <c r="BP79" s="363">
        <v>10640.05030475577</v>
      </c>
      <c r="BQ79" s="363">
        <v>10780.834532577923</v>
      </c>
      <c r="BR79" s="363">
        <v>11784.745047676011</v>
      </c>
      <c r="BS79" s="363">
        <v>13085.160871287751</v>
      </c>
      <c r="BT79" s="363">
        <v>13311.430198909449</v>
      </c>
      <c r="BU79" s="363">
        <v>15048.527007018247</v>
      </c>
      <c r="BV79" s="363">
        <v>15618.340690461258</v>
      </c>
      <c r="BW79" s="363">
        <v>15768.466101535272</v>
      </c>
      <c r="BX79" s="363">
        <v>15300.271838978893</v>
      </c>
      <c r="BY79" s="363">
        <v>16566.061858599169</v>
      </c>
      <c r="BZ79" s="363">
        <v>17667.757553155127</v>
      </c>
      <c r="CA79" s="363">
        <v>20345.138102248777</v>
      </c>
      <c r="CB79" s="363">
        <v>23273.481303238048</v>
      </c>
      <c r="CC79" s="363">
        <v>24775.369696445774</v>
      </c>
      <c r="CD79" s="363">
        <v>27005.456924736034</v>
      </c>
      <c r="CE79" s="363">
        <v>28875.908650141726</v>
      </c>
      <c r="CF79" s="363">
        <v>30249.428091737063</v>
      </c>
      <c r="CG79" s="363">
        <v>31599.569802234146</v>
      </c>
      <c r="CH79" s="370">
        <v>33102.231283026595</v>
      </c>
    </row>
    <row r="80" spans="1:91" s="365" customFormat="1" ht="15.5" x14ac:dyDescent="0.35">
      <c r="A80" s="356"/>
      <c r="B80" s="369" t="s">
        <v>635</v>
      </c>
      <c r="C80" s="357"/>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3">
        <v>0</v>
      </c>
      <c r="AI80" s="363">
        <v>0</v>
      </c>
      <c r="AJ80" s="363">
        <v>0</v>
      </c>
      <c r="AK80" s="363">
        <v>0</v>
      </c>
      <c r="AL80" s="363">
        <v>0</v>
      </c>
      <c r="AM80" s="363">
        <v>0</v>
      </c>
      <c r="AN80" s="363">
        <v>0</v>
      </c>
      <c r="AO80" s="363">
        <v>0</v>
      </c>
      <c r="AP80" s="363">
        <v>0</v>
      </c>
      <c r="AQ80" s="363">
        <v>0</v>
      </c>
      <c r="AR80" s="363">
        <v>0</v>
      </c>
      <c r="AS80" s="363">
        <v>0</v>
      </c>
      <c r="AT80" s="363">
        <v>0</v>
      </c>
      <c r="AU80" s="363">
        <v>0</v>
      </c>
      <c r="AV80" s="363">
        <v>2701.3397298052337</v>
      </c>
      <c r="AW80" s="363">
        <v>3690.2367332906178</v>
      </c>
      <c r="AX80" s="363">
        <v>4051.848439312465</v>
      </c>
      <c r="AY80" s="363">
        <v>4773.8820730554835</v>
      </c>
      <c r="AZ80" s="363">
        <v>5569.2996990535958</v>
      </c>
      <c r="BA80" s="363">
        <v>6042.4255541681232</v>
      </c>
      <c r="BB80" s="363">
        <v>6280.3226580070796</v>
      </c>
      <c r="BC80" s="363">
        <v>6489.7270418903654</v>
      </c>
      <c r="BD80" s="363">
        <v>6774.0500868555991</v>
      </c>
      <c r="BE80" s="363">
        <v>7144.3134887482893</v>
      </c>
      <c r="BF80" s="363">
        <v>7441.7767267634217</v>
      </c>
      <c r="BG80" s="363">
        <v>7764.9933607566609</v>
      </c>
      <c r="BH80" s="363">
        <v>7951.9239065485872</v>
      </c>
      <c r="BI80" s="363">
        <v>8143.0778622185535</v>
      </c>
      <c r="BJ80" s="363">
        <v>8316.6784137080904</v>
      </c>
      <c r="BK80" s="363">
        <v>8706.5720402310963</v>
      </c>
      <c r="BL80" s="363">
        <v>8902.7357671372411</v>
      </c>
      <c r="BM80" s="363">
        <v>9512.8631912924902</v>
      </c>
      <c r="BN80" s="363">
        <v>9620.1936193778729</v>
      </c>
      <c r="BO80" s="363">
        <v>10066.374094425853</v>
      </c>
      <c r="BP80" s="363">
        <v>10640.05030475577</v>
      </c>
      <c r="BQ80" s="363">
        <v>10576.192104812148</v>
      </c>
      <c r="BR80" s="363">
        <v>9795.2070048634596</v>
      </c>
      <c r="BS80" s="363">
        <v>9123.9006179925691</v>
      </c>
      <c r="BT80" s="363">
        <v>6929.9405931872298</v>
      </c>
      <c r="BU80" s="363">
        <v>4757.2047733632189</v>
      </c>
      <c r="BV80" s="363">
        <v>3237.8747785009214</v>
      </c>
      <c r="BW80" s="363">
        <v>2057.1598711103961</v>
      </c>
      <c r="BX80" s="363">
        <v>1054.1472682447961</v>
      </c>
      <c r="BY80" s="363">
        <v>963.65278964974948</v>
      </c>
      <c r="BZ80" s="363">
        <v>862.94691053516726</v>
      </c>
      <c r="CA80" s="363">
        <v>837.67911560107927</v>
      </c>
      <c r="CB80" s="363">
        <v>827.86849804355245</v>
      </c>
      <c r="CC80" s="363">
        <v>811.43054250365651</v>
      </c>
      <c r="CD80" s="363">
        <v>747.11492966769129</v>
      </c>
      <c r="CE80" s="363">
        <v>682.70967173493386</v>
      </c>
      <c r="CF80" s="363">
        <v>510.01937077800108</v>
      </c>
      <c r="CG80" s="363">
        <v>153.75047570283189</v>
      </c>
      <c r="CH80" s="370">
        <v>56.37356512639866</v>
      </c>
    </row>
    <row r="81" spans="1:86" s="365" customFormat="1" ht="15.5" x14ac:dyDescent="0.35">
      <c r="A81" s="356"/>
      <c r="B81" s="369" t="s">
        <v>412</v>
      </c>
      <c r="C81" s="357"/>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3">
        <v>240.04565134685907</v>
      </c>
      <c r="AI81" s="363">
        <v>351.47710245004373</v>
      </c>
      <c r="AJ81" s="363">
        <v>439.4707152631338</v>
      </c>
      <c r="AK81" s="363">
        <v>526.36434288514761</v>
      </c>
      <c r="AL81" s="363">
        <v>650.67655468858368</v>
      </c>
      <c r="AM81" s="363">
        <v>784.93600936817029</v>
      </c>
      <c r="AN81" s="363">
        <v>848.26400960754358</v>
      </c>
      <c r="AO81" s="363">
        <v>926.46911939585982</v>
      </c>
      <c r="AP81" s="363">
        <v>1056.63007956514</v>
      </c>
      <c r="AQ81" s="363">
        <v>1133.3863737446234</v>
      </c>
      <c r="AR81" s="363">
        <v>1175.2069067414975</v>
      </c>
      <c r="AS81" s="363">
        <v>1212.8185528836341</v>
      </c>
      <c r="AT81" s="363">
        <v>1259.1302821708171</v>
      </c>
      <c r="AU81" s="363">
        <v>1411.5488354419556</v>
      </c>
      <c r="AV81" s="363">
        <v>88.370728423500537</v>
      </c>
      <c r="AW81" s="363">
        <v>0</v>
      </c>
      <c r="AX81" s="363">
        <v>0</v>
      </c>
      <c r="AY81" s="363">
        <v>0</v>
      </c>
      <c r="AZ81" s="363">
        <v>0</v>
      </c>
      <c r="BA81" s="363">
        <v>0</v>
      </c>
      <c r="BB81" s="363">
        <v>0</v>
      </c>
      <c r="BC81" s="363">
        <v>0</v>
      </c>
      <c r="BD81" s="363">
        <v>0</v>
      </c>
      <c r="BE81" s="363">
        <v>0</v>
      </c>
      <c r="BF81" s="363">
        <v>0</v>
      </c>
      <c r="BG81" s="363">
        <v>0</v>
      </c>
      <c r="BH81" s="363">
        <v>0</v>
      </c>
      <c r="BI81" s="363">
        <v>0</v>
      </c>
      <c r="BJ81" s="363">
        <v>0</v>
      </c>
      <c r="BK81" s="363">
        <v>0</v>
      </c>
      <c r="BL81" s="363">
        <v>0</v>
      </c>
      <c r="BM81" s="363">
        <v>0</v>
      </c>
      <c r="BN81" s="363">
        <v>0</v>
      </c>
      <c r="BO81" s="363">
        <v>0</v>
      </c>
      <c r="BP81" s="363">
        <v>0</v>
      </c>
      <c r="BQ81" s="363">
        <v>0</v>
      </c>
      <c r="BR81" s="363">
        <v>0</v>
      </c>
      <c r="BS81" s="363">
        <v>0</v>
      </c>
      <c r="BT81" s="363">
        <v>0</v>
      </c>
      <c r="BU81" s="363">
        <v>0</v>
      </c>
      <c r="BV81" s="363">
        <v>0</v>
      </c>
      <c r="BW81" s="363">
        <v>0</v>
      </c>
      <c r="BX81" s="363">
        <v>0</v>
      </c>
      <c r="BY81" s="363">
        <v>0</v>
      </c>
      <c r="BZ81" s="363">
        <v>0</v>
      </c>
      <c r="CA81" s="363">
        <v>0</v>
      </c>
      <c r="CB81" s="363">
        <v>0</v>
      </c>
      <c r="CC81" s="363">
        <v>0</v>
      </c>
      <c r="CD81" s="363">
        <v>0</v>
      </c>
      <c r="CE81" s="363">
        <v>0</v>
      </c>
      <c r="CF81" s="363">
        <v>0</v>
      </c>
      <c r="CG81" s="363">
        <v>0</v>
      </c>
      <c r="CH81" s="370">
        <v>0</v>
      </c>
    </row>
    <row r="82" spans="1:86" s="365" customFormat="1" ht="15.5" x14ac:dyDescent="0.35">
      <c r="A82" s="356"/>
      <c r="B82" s="369" t="s">
        <v>419</v>
      </c>
      <c r="C82" s="357"/>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3">
        <v>0</v>
      </c>
      <c r="AI82" s="363">
        <v>0</v>
      </c>
      <c r="AJ82" s="363">
        <v>0</v>
      </c>
      <c r="AK82" s="363">
        <v>0</v>
      </c>
      <c r="AL82" s="363">
        <v>0</v>
      </c>
      <c r="AM82" s="363">
        <v>0</v>
      </c>
      <c r="AN82" s="363">
        <v>0</v>
      </c>
      <c r="AO82" s="363">
        <v>0</v>
      </c>
      <c r="AP82" s="363">
        <v>0</v>
      </c>
      <c r="AQ82" s="363">
        <v>0</v>
      </c>
      <c r="AR82" s="363">
        <v>0</v>
      </c>
      <c r="AS82" s="363">
        <v>0</v>
      </c>
      <c r="AT82" s="363">
        <v>0</v>
      </c>
      <c r="AU82" s="363">
        <v>0</v>
      </c>
      <c r="AV82" s="363">
        <v>0</v>
      </c>
      <c r="AW82" s="363">
        <v>0</v>
      </c>
      <c r="AX82" s="363">
        <v>0</v>
      </c>
      <c r="AY82" s="363">
        <v>0</v>
      </c>
      <c r="AZ82" s="363">
        <v>0</v>
      </c>
      <c r="BA82" s="363">
        <v>0</v>
      </c>
      <c r="BB82" s="363">
        <v>0</v>
      </c>
      <c r="BC82" s="363">
        <v>0</v>
      </c>
      <c r="BD82" s="363">
        <v>0</v>
      </c>
      <c r="BE82" s="363">
        <v>0</v>
      </c>
      <c r="BF82" s="363">
        <v>0</v>
      </c>
      <c r="BG82" s="363">
        <v>0</v>
      </c>
      <c r="BH82" s="363">
        <v>0</v>
      </c>
      <c r="BI82" s="363">
        <v>0</v>
      </c>
      <c r="BJ82" s="363">
        <v>0</v>
      </c>
      <c r="BK82" s="363">
        <v>0</v>
      </c>
      <c r="BL82" s="363">
        <v>0</v>
      </c>
      <c r="BM82" s="363">
        <v>0</v>
      </c>
      <c r="BN82" s="363">
        <v>0</v>
      </c>
      <c r="BO82" s="363">
        <v>0</v>
      </c>
      <c r="BP82" s="363">
        <v>0</v>
      </c>
      <c r="BQ82" s="363">
        <v>204.64242776577376</v>
      </c>
      <c r="BR82" s="363">
        <v>1989.5380428125509</v>
      </c>
      <c r="BS82" s="363">
        <v>3961.2602532951846</v>
      </c>
      <c r="BT82" s="363">
        <v>6381.4896057222186</v>
      </c>
      <c r="BU82" s="363">
        <v>10291.322233655028</v>
      </c>
      <c r="BV82" s="363">
        <v>12380.465911960338</v>
      </c>
      <c r="BW82" s="363">
        <v>13711.306230424876</v>
      </c>
      <c r="BX82" s="363">
        <v>14246.124570734095</v>
      </c>
      <c r="BY82" s="363">
        <v>15602.409068949421</v>
      </c>
      <c r="BZ82" s="363">
        <v>16804.810642619959</v>
      </c>
      <c r="CA82" s="363">
        <v>19507.4589866477</v>
      </c>
      <c r="CB82" s="363">
        <v>22445.612805194494</v>
      </c>
      <c r="CC82" s="363">
        <v>23963.939153942116</v>
      </c>
      <c r="CD82" s="363">
        <v>26258.341995068342</v>
      </c>
      <c r="CE82" s="363">
        <v>28193.198978406792</v>
      </c>
      <c r="CF82" s="363">
        <v>29739.408720959062</v>
      </c>
      <c r="CG82" s="363">
        <v>31445.819326531313</v>
      </c>
      <c r="CH82" s="370">
        <v>33045.857717900195</v>
      </c>
    </row>
    <row r="83" spans="1:86" ht="15.5" x14ac:dyDescent="0.35">
      <c r="A83" s="366"/>
      <c r="B83" s="367" t="s">
        <v>589</v>
      </c>
      <c r="C83" s="368"/>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v>10513.930367563144</v>
      </c>
      <c r="AI83" s="363">
        <v>9712.2402556684247</v>
      </c>
      <c r="AJ83" s="363">
        <v>9016.166778663528</v>
      </c>
      <c r="AK83" s="363">
        <v>9288.0651795444719</v>
      </c>
      <c r="AL83" s="363">
        <v>9268.6921402026874</v>
      </c>
      <c r="AM83" s="363">
        <v>8979.1038862220794</v>
      </c>
      <c r="AN83" s="363">
        <v>9667.1473460822599</v>
      </c>
      <c r="AO83" s="363">
        <v>10023.404360918554</v>
      </c>
      <c r="AP83" s="363">
        <v>10507.818671855266</v>
      </c>
      <c r="AQ83" s="363">
        <v>10778.248858585435</v>
      </c>
      <c r="AR83" s="363">
        <v>11489.193946565021</v>
      </c>
      <c r="AS83" s="363">
        <v>11993.869458445317</v>
      </c>
      <c r="AT83" s="363">
        <v>12764.426100688819</v>
      </c>
      <c r="AU83" s="363">
        <v>15131.611086135956</v>
      </c>
      <c r="AV83" s="363">
        <v>17402.614577384964</v>
      </c>
      <c r="AW83" s="363">
        <v>19583.310690217582</v>
      </c>
      <c r="AX83" s="363">
        <v>21370.588992146939</v>
      </c>
      <c r="AY83" s="363">
        <v>23892.432451197263</v>
      </c>
      <c r="AZ83" s="363">
        <v>23456.085329224425</v>
      </c>
      <c r="BA83" s="363">
        <v>23364.243712583382</v>
      </c>
      <c r="BB83" s="363">
        <v>23011.443831289729</v>
      </c>
      <c r="BC83" s="363">
        <v>22281.777869828802</v>
      </c>
      <c r="BD83" s="363">
        <v>22678.069717129223</v>
      </c>
      <c r="BE83" s="363">
        <v>22925.901600510362</v>
      </c>
      <c r="BF83" s="363">
        <v>22343.849285818211</v>
      </c>
      <c r="BG83" s="363">
        <v>22108.430935166642</v>
      </c>
      <c r="BH83" s="363">
        <v>20914.391976100043</v>
      </c>
      <c r="BI83" s="363">
        <v>19989.528949183205</v>
      </c>
      <c r="BJ83" s="363">
        <v>19332.687801638298</v>
      </c>
      <c r="BK83" s="363">
        <v>19762.172567675178</v>
      </c>
      <c r="BL83" s="363">
        <v>19116.915361617281</v>
      </c>
      <c r="BM83" s="363">
        <v>19827.981819027158</v>
      </c>
      <c r="BN83" s="363">
        <v>19581.377216779954</v>
      </c>
      <c r="BO83" s="363">
        <v>19320.819797290813</v>
      </c>
      <c r="BP83" s="363">
        <v>19033.550069872086</v>
      </c>
      <c r="BQ83" s="363">
        <v>18726.980994268088</v>
      </c>
      <c r="BR83" s="363">
        <v>19583.852235236231</v>
      </c>
      <c r="BS83" s="363">
        <v>20531.225484632221</v>
      </c>
      <c r="BT83" s="363">
        <v>20602.397737729363</v>
      </c>
      <c r="BU83" s="363">
        <v>21068.119637985274</v>
      </c>
      <c r="BV83" s="363">
        <v>21130.3048050176</v>
      </c>
      <c r="BW83" s="363">
        <v>21654.746812012036</v>
      </c>
      <c r="BX83" s="363">
        <v>23035.267811952985</v>
      </c>
      <c r="BY83" s="363">
        <v>24832.053777419893</v>
      </c>
      <c r="BZ83" s="363">
        <v>24027.495584725399</v>
      </c>
      <c r="CA83" s="363">
        <v>26926.471268871843</v>
      </c>
      <c r="CB83" s="363">
        <v>30385.385553796044</v>
      </c>
      <c r="CC83" s="363">
        <v>31337.342350100087</v>
      </c>
      <c r="CD83" s="363">
        <v>32261.258505164278</v>
      </c>
      <c r="CE83" s="363">
        <v>32445.053198015165</v>
      </c>
      <c r="CF83" s="363">
        <v>32288.817937064032</v>
      </c>
      <c r="CG83" s="363">
        <v>32396.289676029486</v>
      </c>
      <c r="CH83" s="370">
        <v>32496.52345906417</v>
      </c>
    </row>
    <row r="84" spans="1:86" ht="15.5" x14ac:dyDescent="0.35">
      <c r="A84" s="366"/>
      <c r="B84" s="369" t="s">
        <v>637</v>
      </c>
      <c r="C84" s="368"/>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v>0</v>
      </c>
      <c r="AI84" s="363">
        <v>0</v>
      </c>
      <c r="AJ84" s="363">
        <v>0</v>
      </c>
      <c r="AK84" s="363">
        <v>0</v>
      </c>
      <c r="AL84" s="363">
        <v>0</v>
      </c>
      <c r="AM84" s="363">
        <v>0</v>
      </c>
      <c r="AN84" s="363">
        <v>0</v>
      </c>
      <c r="AO84" s="363">
        <v>0</v>
      </c>
      <c r="AP84" s="363">
        <v>0</v>
      </c>
      <c r="AQ84" s="363">
        <v>0</v>
      </c>
      <c r="AR84" s="363">
        <v>0</v>
      </c>
      <c r="AS84" s="363">
        <v>0</v>
      </c>
      <c r="AT84" s="363">
        <v>0</v>
      </c>
      <c r="AU84" s="363">
        <v>0</v>
      </c>
      <c r="AV84" s="363">
        <v>0</v>
      </c>
      <c r="AW84" s="363">
        <v>0</v>
      </c>
      <c r="AX84" s="363">
        <v>0</v>
      </c>
      <c r="AY84" s="363">
        <v>0</v>
      </c>
      <c r="AZ84" s="363">
        <v>0</v>
      </c>
      <c r="BA84" s="363">
        <v>0</v>
      </c>
      <c r="BB84" s="363">
        <v>0</v>
      </c>
      <c r="BC84" s="363">
        <v>0</v>
      </c>
      <c r="BD84" s="363">
        <v>0</v>
      </c>
      <c r="BE84" s="363">
        <v>0</v>
      </c>
      <c r="BF84" s="363">
        <v>0</v>
      </c>
      <c r="BG84" s="363">
        <v>0</v>
      </c>
      <c r="BH84" s="363">
        <v>0</v>
      </c>
      <c r="BI84" s="363">
        <v>0</v>
      </c>
      <c r="BJ84" s="363">
        <v>0</v>
      </c>
      <c r="BK84" s="363">
        <v>0</v>
      </c>
      <c r="BL84" s="363">
        <v>195.23876509191709</v>
      </c>
      <c r="BM84" s="363">
        <v>1920.6682197626865</v>
      </c>
      <c r="BN84" s="363">
        <v>3325.5042777474559</v>
      </c>
      <c r="BO84" s="363">
        <v>5185.2300787356999</v>
      </c>
      <c r="BP84" s="363">
        <v>9722.5647044623183</v>
      </c>
      <c r="BQ84" s="363">
        <v>14662.037844619812</v>
      </c>
      <c r="BR84" s="363">
        <v>17769.404853630105</v>
      </c>
      <c r="BS84" s="363">
        <v>19633.664508615195</v>
      </c>
      <c r="BT84" s="363">
        <v>20001.574577864008</v>
      </c>
      <c r="BU84" s="363">
        <v>20447.280129443392</v>
      </c>
      <c r="BV84" s="363">
        <v>19659.532527764524</v>
      </c>
      <c r="BW84" s="363">
        <v>17572.257522509663</v>
      </c>
      <c r="BX84" s="363">
        <v>16136.721621861609</v>
      </c>
      <c r="BY84" s="363">
        <v>15261.532304575776</v>
      </c>
      <c r="BZ84" s="363">
        <v>13584.45123858521</v>
      </c>
      <c r="CA84" s="363">
        <v>13191.272215554201</v>
      </c>
      <c r="CB84" s="363">
        <v>12700.484217884301</v>
      </c>
      <c r="CC84" s="363">
        <v>7085.7155813609952</v>
      </c>
      <c r="CD84" s="363">
        <v>5004.0308949528799</v>
      </c>
      <c r="CE84" s="363">
        <v>4959.1890231836969</v>
      </c>
      <c r="CF84" s="363">
        <v>4784.4877273592183</v>
      </c>
      <c r="CG84" s="363">
        <v>4661.1847210208143</v>
      </c>
      <c r="CH84" s="370">
        <v>4624.6496599557822</v>
      </c>
    </row>
    <row r="85" spans="1:86" ht="15.5" x14ac:dyDescent="0.35">
      <c r="A85" s="366"/>
      <c r="B85" s="369" t="s">
        <v>638</v>
      </c>
      <c r="C85" s="368"/>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v>0</v>
      </c>
      <c r="AI85" s="363">
        <v>0</v>
      </c>
      <c r="AJ85" s="363">
        <v>0</v>
      </c>
      <c r="AK85" s="363">
        <v>0</v>
      </c>
      <c r="AL85" s="363">
        <v>0</v>
      </c>
      <c r="AM85" s="363">
        <v>0</v>
      </c>
      <c r="AN85" s="363">
        <v>0</v>
      </c>
      <c r="AO85" s="363">
        <v>0</v>
      </c>
      <c r="AP85" s="363">
        <v>0</v>
      </c>
      <c r="AQ85" s="363">
        <v>0</v>
      </c>
      <c r="AR85" s="363">
        <v>0</v>
      </c>
      <c r="AS85" s="363">
        <v>0</v>
      </c>
      <c r="AT85" s="363">
        <v>0</v>
      </c>
      <c r="AU85" s="363">
        <v>0</v>
      </c>
      <c r="AV85" s="363">
        <v>0</v>
      </c>
      <c r="AW85" s="363">
        <v>0</v>
      </c>
      <c r="AX85" s="363">
        <v>0</v>
      </c>
      <c r="AY85" s="363">
        <v>15443.38172439431</v>
      </c>
      <c r="AZ85" s="363">
        <v>15013.895123826762</v>
      </c>
      <c r="BA85" s="363">
        <v>14487.72444166811</v>
      </c>
      <c r="BB85" s="363">
        <v>13975.350596527425</v>
      </c>
      <c r="BC85" s="363">
        <v>12927.772780653551</v>
      </c>
      <c r="BD85" s="363">
        <v>12768.54799493087</v>
      </c>
      <c r="BE85" s="363">
        <v>12485.893329160401</v>
      </c>
      <c r="BF85" s="363">
        <v>12250.475233543575</v>
      </c>
      <c r="BG85" s="363">
        <v>11897.290787822776</v>
      </c>
      <c r="BH85" s="363">
        <v>11446.207286762296</v>
      </c>
      <c r="BI85" s="363">
        <v>11119.975095741864</v>
      </c>
      <c r="BJ85" s="363">
        <v>10659.526952293651</v>
      </c>
      <c r="BK85" s="363">
        <v>10599.642624913387</v>
      </c>
      <c r="BL85" s="363">
        <v>10002.091149211299</v>
      </c>
      <c r="BM85" s="363">
        <v>9256.8293493642086</v>
      </c>
      <c r="BN85" s="363">
        <v>8278.9911142882465</v>
      </c>
      <c r="BO85" s="363">
        <v>7200.2883799030915</v>
      </c>
      <c r="BP85" s="363">
        <v>4697.8233724513429</v>
      </c>
      <c r="BQ85" s="363">
        <v>1667.2767572248065</v>
      </c>
      <c r="BR85" s="363">
        <v>338.73779357211293</v>
      </c>
      <c r="BS85" s="363">
        <v>85.194559644060931</v>
      </c>
      <c r="BT85" s="363">
        <v>20.089135828397332</v>
      </c>
      <c r="BU85" s="363">
        <v>11.891101110374217</v>
      </c>
      <c r="BV85" s="363">
        <v>0</v>
      </c>
      <c r="BW85" s="363">
        <v>6.120164540536182</v>
      </c>
      <c r="BX85" s="363">
        <v>5.5785444911172686</v>
      </c>
      <c r="BY85" s="363">
        <v>0</v>
      </c>
      <c r="BZ85" s="363">
        <v>13.215114753925176</v>
      </c>
      <c r="CA85" s="363">
        <v>-0.96971191335707185</v>
      </c>
      <c r="CB85" s="363">
        <v>0.92019474092539477</v>
      </c>
      <c r="CC85" s="363">
        <v>1.5606463180632462</v>
      </c>
      <c r="CD85" s="363">
        <v>0.84990969980860631</v>
      </c>
      <c r="CE85" s="363">
        <v>0.86922806715066159</v>
      </c>
      <c r="CF85" s="363">
        <v>0.87381471436801661</v>
      </c>
      <c r="CG85" s="363">
        <v>0.43522871520764272</v>
      </c>
      <c r="CH85" s="370">
        <v>1.3298848857634959</v>
      </c>
    </row>
    <row r="86" spans="1:86" ht="15.5" x14ac:dyDescent="0.35">
      <c r="A86" s="366"/>
      <c r="B86" s="371" t="s">
        <v>590</v>
      </c>
      <c r="C86" s="368"/>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v>823.40810707028311</v>
      </c>
      <c r="AI86" s="363">
        <v>791.2281279030525</v>
      </c>
      <c r="AJ86" s="363">
        <v>782.74393670955726</v>
      </c>
      <c r="AK86" s="363">
        <v>815.20186365328254</v>
      </c>
      <c r="AL86" s="363">
        <v>993.15972899495262</v>
      </c>
      <c r="AM86" s="363">
        <v>1116.4323425398748</v>
      </c>
      <c r="AN86" s="363">
        <v>1220.7540941386865</v>
      </c>
      <c r="AO86" s="363">
        <v>1416.7927940121399</v>
      </c>
      <c r="AP86" s="363">
        <v>1698.7052663926706</v>
      </c>
      <c r="AQ86" s="363">
        <v>1748.2108833657044</v>
      </c>
      <c r="AR86" s="363">
        <v>2152.6124757561279</v>
      </c>
      <c r="AS86" s="363">
        <v>2326.9577578375574</v>
      </c>
      <c r="AT86" s="363">
        <v>2575.2427492254574</v>
      </c>
      <c r="AU86" s="363">
        <v>3140.8504960755668</v>
      </c>
      <c r="AV86" s="363">
        <v>4149.6191955640543</v>
      </c>
      <c r="AW86" s="363">
        <v>5010.0486891993787</v>
      </c>
      <c r="AX86" s="363">
        <v>5764.2994533612182</v>
      </c>
      <c r="AY86" s="363">
        <v>6527.4783634658634</v>
      </c>
      <c r="AZ86" s="363">
        <v>6872.3980972259214</v>
      </c>
      <c r="BA86" s="363">
        <v>7190.8233023419771</v>
      </c>
      <c r="BB86" s="363">
        <v>7416.9342212754455</v>
      </c>
      <c r="BC86" s="363">
        <v>7712.8275436415006</v>
      </c>
      <c r="BD86" s="363">
        <v>8303.2946607704562</v>
      </c>
      <c r="BE86" s="363">
        <v>8822.7652681410855</v>
      </c>
      <c r="BF86" s="363">
        <v>8652.2509454966712</v>
      </c>
      <c r="BG86" s="363">
        <v>8855.5690427124737</v>
      </c>
      <c r="BH86" s="363">
        <v>8103.7840982307225</v>
      </c>
      <c r="BI86" s="363">
        <v>7578.7017033707143</v>
      </c>
      <c r="BJ86" s="363">
        <v>7425.8445236753005</v>
      </c>
      <c r="BK86" s="363">
        <v>8051.8086877266414</v>
      </c>
      <c r="BL86" s="363">
        <v>7826.7960617848876</v>
      </c>
      <c r="BM86" s="363">
        <v>7554.3497149032455</v>
      </c>
      <c r="BN86" s="363">
        <v>6906.5814148969994</v>
      </c>
      <c r="BO86" s="363">
        <v>5897.462401060925</v>
      </c>
      <c r="BP86" s="363">
        <v>3570.0150335018079</v>
      </c>
      <c r="BQ86" s="363">
        <v>1393.1219104365184</v>
      </c>
      <c r="BR86" s="363">
        <v>637.00781549889211</v>
      </c>
      <c r="BS86" s="363">
        <v>320.81015044888017</v>
      </c>
      <c r="BT86" s="363">
        <v>134.50317664242442</v>
      </c>
      <c r="BU86" s="363">
        <v>38.570516037950028</v>
      </c>
      <c r="BV86" s="363">
        <v>4.0991636362440502</v>
      </c>
      <c r="BW86" s="363">
        <v>1.8258349535693352</v>
      </c>
      <c r="BX86" s="363">
        <v>1.3544511466939066</v>
      </c>
      <c r="BY86" s="363">
        <v>1.0179504089769367</v>
      </c>
      <c r="BZ86" s="363">
        <v>1.0550447078610818</v>
      </c>
      <c r="CA86" s="363">
        <v>0.68393292375616055</v>
      </c>
      <c r="CB86" s="363">
        <v>0.31144884892554714</v>
      </c>
      <c r="CC86" s="363">
        <v>1.8932371835653335E-2</v>
      </c>
      <c r="CD86" s="363">
        <v>4.4301443432996235E-3</v>
      </c>
      <c r="CE86" s="363">
        <v>1.8985920228306232E-3</v>
      </c>
      <c r="CF86" s="363">
        <v>7.1670179398831448E-4</v>
      </c>
      <c r="CG86" s="363">
        <v>2.2359064714677384E-5</v>
      </c>
      <c r="CH86" s="370">
        <v>1.3187669770172614E-3</v>
      </c>
    </row>
    <row r="87" spans="1:86" ht="15.5" x14ac:dyDescent="0.35">
      <c r="A87" s="366"/>
      <c r="B87" s="369" t="s">
        <v>405</v>
      </c>
      <c r="C87" s="368"/>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v>4894.9211643301005</v>
      </c>
      <c r="AI87" s="363">
        <v>4961.7142592455557</v>
      </c>
      <c r="AJ87" s="363">
        <v>4820.4374723129358</v>
      </c>
      <c r="AK87" s="363">
        <v>5197.5769799633072</v>
      </c>
      <c r="AL87" s="363">
        <v>5622.4771210009148</v>
      </c>
      <c r="AM87" s="363">
        <v>6295.5747875549987</v>
      </c>
      <c r="AN87" s="363">
        <v>6753.9236517786221</v>
      </c>
      <c r="AO87" s="363">
        <v>6921.7641596007343</v>
      </c>
      <c r="AP87" s="363">
        <v>7445.1105424467405</v>
      </c>
      <c r="AQ87" s="363">
        <v>7680.0459639464361</v>
      </c>
      <c r="AR87" s="363">
        <v>8031.5034628048388</v>
      </c>
      <c r="AS87" s="363">
        <v>8368.4906842381261</v>
      </c>
      <c r="AT87" s="363">
        <v>8794.181676840135</v>
      </c>
      <c r="AU87" s="363">
        <v>10216.632735409268</v>
      </c>
      <c r="AV87" s="363">
        <v>11265.179518232537</v>
      </c>
      <c r="AW87" s="363">
        <v>12529.702044667683</v>
      </c>
      <c r="AX87" s="363">
        <v>13497.81994047945</v>
      </c>
      <c r="AY87" s="363">
        <v>460.23005383521473</v>
      </c>
      <c r="AZ87" s="363">
        <v>0</v>
      </c>
      <c r="BA87" s="363">
        <v>0</v>
      </c>
      <c r="BB87" s="363">
        <v>0</v>
      </c>
      <c r="BC87" s="363">
        <v>0</v>
      </c>
      <c r="BD87" s="363">
        <v>0</v>
      </c>
      <c r="BE87" s="363">
        <v>0</v>
      </c>
      <c r="BF87" s="363">
        <v>0</v>
      </c>
      <c r="BG87" s="363">
        <v>0</v>
      </c>
      <c r="BH87" s="363">
        <v>0</v>
      </c>
      <c r="BI87" s="363">
        <v>0</v>
      </c>
      <c r="BJ87" s="363">
        <v>0</v>
      </c>
      <c r="BK87" s="363">
        <v>0</v>
      </c>
      <c r="BL87" s="363">
        <v>0</v>
      </c>
      <c r="BM87" s="363">
        <v>0</v>
      </c>
      <c r="BN87" s="363">
        <v>0</v>
      </c>
      <c r="BO87" s="363">
        <v>0</v>
      </c>
      <c r="BP87" s="363">
        <v>0</v>
      </c>
      <c r="BQ87" s="363">
        <v>0</v>
      </c>
      <c r="BR87" s="363">
        <v>0</v>
      </c>
      <c r="BS87" s="363">
        <v>0</v>
      </c>
      <c r="BT87" s="363">
        <v>0</v>
      </c>
      <c r="BU87" s="363">
        <v>0</v>
      </c>
      <c r="BV87" s="363">
        <v>0</v>
      </c>
      <c r="BW87" s="363">
        <v>0</v>
      </c>
      <c r="BX87" s="363">
        <v>0</v>
      </c>
      <c r="BY87" s="363">
        <v>0</v>
      </c>
      <c r="BZ87" s="363">
        <v>0</v>
      </c>
      <c r="CA87" s="363">
        <v>0</v>
      </c>
      <c r="CB87" s="363">
        <v>0</v>
      </c>
      <c r="CC87" s="363">
        <v>0</v>
      </c>
      <c r="CD87" s="363">
        <v>0</v>
      </c>
      <c r="CE87" s="363">
        <v>0</v>
      </c>
      <c r="CF87" s="363">
        <v>0</v>
      </c>
      <c r="CG87" s="363">
        <v>0</v>
      </c>
      <c r="CH87" s="370">
        <v>0</v>
      </c>
    </row>
    <row r="88" spans="1:86" ht="15.5" x14ac:dyDescent="0.35">
      <c r="A88" s="366"/>
      <c r="B88" s="331" t="s">
        <v>423</v>
      </c>
      <c r="C88" s="368"/>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v>412.1069856159807</v>
      </c>
      <c r="AI88" s="363">
        <v>430.73017567867493</v>
      </c>
      <c r="AJ88" s="363">
        <v>453.17613188187545</v>
      </c>
      <c r="AK88" s="363">
        <v>488.26116195663451</v>
      </c>
      <c r="AL88" s="363">
        <v>535.84303800532393</v>
      </c>
      <c r="AM88" s="363">
        <v>602.15285782558487</v>
      </c>
      <c r="AN88" s="363">
        <v>735.60926846303119</v>
      </c>
      <c r="AO88" s="363">
        <v>783.55909676100009</v>
      </c>
      <c r="AP88" s="363">
        <v>801.29341294795108</v>
      </c>
      <c r="AQ88" s="363">
        <v>777.99477397055193</v>
      </c>
      <c r="AR88" s="363">
        <v>773.5142137036712</v>
      </c>
      <c r="AS88" s="363">
        <v>777.68628242756506</v>
      </c>
      <c r="AT88" s="363">
        <v>884.65984637538531</v>
      </c>
      <c r="AU88" s="363">
        <v>1163.7875344505369</v>
      </c>
      <c r="AV88" s="363">
        <v>1196.7035362923918</v>
      </c>
      <c r="AW88" s="363">
        <v>1273.5244691060616</v>
      </c>
      <c r="AX88" s="363">
        <v>1396.5566965460571</v>
      </c>
      <c r="AY88" s="363">
        <v>1437.1179188013227</v>
      </c>
      <c r="AZ88" s="363">
        <v>1569.7921081717432</v>
      </c>
      <c r="BA88" s="363">
        <v>1685.6959685732973</v>
      </c>
      <c r="BB88" s="363">
        <v>1619.1590134868579</v>
      </c>
      <c r="BC88" s="363">
        <v>1641.1775455337506</v>
      </c>
      <c r="BD88" s="363">
        <v>1606.227061427895</v>
      </c>
      <c r="BE88" s="363">
        <v>1617.2430032088748</v>
      </c>
      <c r="BF88" s="363">
        <v>1441.1231067779638</v>
      </c>
      <c r="BG88" s="363">
        <v>1355.5711046313913</v>
      </c>
      <c r="BH88" s="363">
        <v>1364.4005911070249</v>
      </c>
      <c r="BI88" s="363">
        <v>1290.8521500706261</v>
      </c>
      <c r="BJ88" s="363">
        <v>1247.3163256693458</v>
      </c>
      <c r="BK88" s="363">
        <v>1110.7212550351494</v>
      </c>
      <c r="BL88" s="363">
        <v>1092.7893855291761</v>
      </c>
      <c r="BM88" s="363">
        <v>1096.1345349970156</v>
      </c>
      <c r="BN88" s="363">
        <v>1070.3004098472511</v>
      </c>
      <c r="BO88" s="363">
        <v>1037.8389375910983</v>
      </c>
      <c r="BP88" s="363">
        <v>1043.1469594566188</v>
      </c>
      <c r="BQ88" s="363">
        <v>1004.5444819869522</v>
      </c>
      <c r="BR88" s="363">
        <v>826.81031739075547</v>
      </c>
      <c r="BS88" s="363">
        <v>469.66429537152641</v>
      </c>
      <c r="BT88" s="363">
        <v>153.72498982425998</v>
      </c>
      <c r="BU88" s="363">
        <v>19.449570564905539</v>
      </c>
      <c r="BV88" s="363">
        <v>1.5675217254858234</v>
      </c>
      <c r="BW88" s="363">
        <v>0.34400016183195931</v>
      </c>
      <c r="BX88" s="363">
        <v>0.18927584963764704</v>
      </c>
      <c r="BY88" s="363">
        <v>0.15996341114195381</v>
      </c>
      <c r="BZ88" s="363">
        <v>0.12612689396099178</v>
      </c>
      <c r="CA88" s="363">
        <v>0.12814271332368588</v>
      </c>
      <c r="CB88" s="363">
        <v>0.10831710893719762</v>
      </c>
      <c r="CC88" s="363">
        <v>9.9529773610911934E-2</v>
      </c>
      <c r="CD88" s="363">
        <v>0.10126020881676155</v>
      </c>
      <c r="CE88" s="363">
        <v>-6.2950560733268435E-2</v>
      </c>
      <c r="CF88" s="363">
        <v>-8.3492085900465449E-3</v>
      </c>
      <c r="CG88" s="363">
        <v>5.9196335485144726E-2</v>
      </c>
      <c r="CH88" s="370">
        <v>7.312825906140942E-2</v>
      </c>
    </row>
    <row r="89" spans="1:86" ht="15.5" x14ac:dyDescent="0.35">
      <c r="A89" s="366"/>
      <c r="B89" s="369" t="s">
        <v>424</v>
      </c>
      <c r="C89" s="368"/>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v>4383.4941105467797</v>
      </c>
      <c r="AI89" s="363">
        <v>3528.5676928411413</v>
      </c>
      <c r="AJ89" s="363">
        <v>2959.8092377591588</v>
      </c>
      <c r="AK89" s="363">
        <v>2787.0251739712467</v>
      </c>
      <c r="AL89" s="363">
        <v>2117.2122522014961</v>
      </c>
      <c r="AM89" s="363">
        <v>964.94389830162072</v>
      </c>
      <c r="AN89" s="363">
        <v>956.86033170192024</v>
      </c>
      <c r="AO89" s="363">
        <v>901.28831054468048</v>
      </c>
      <c r="AP89" s="363">
        <v>562.7094500679043</v>
      </c>
      <c r="AQ89" s="363">
        <v>571.99723730274229</v>
      </c>
      <c r="AR89" s="363">
        <v>531.56379430038305</v>
      </c>
      <c r="AS89" s="363">
        <v>520.73473394206928</v>
      </c>
      <c r="AT89" s="363">
        <v>510.34182824784028</v>
      </c>
      <c r="AU89" s="363">
        <v>610.34032020058407</v>
      </c>
      <c r="AV89" s="363">
        <v>791.11232729598157</v>
      </c>
      <c r="AW89" s="363">
        <v>770.03548724445591</v>
      </c>
      <c r="AX89" s="363">
        <v>711.9129017602105</v>
      </c>
      <c r="AY89" s="363">
        <v>24.224390700549936</v>
      </c>
      <c r="AZ89" s="363">
        <v>0</v>
      </c>
      <c r="BA89" s="363">
        <v>0</v>
      </c>
      <c r="BB89" s="363">
        <v>0</v>
      </c>
      <c r="BC89" s="363">
        <v>0</v>
      </c>
      <c r="BD89" s="363">
        <v>0</v>
      </c>
      <c r="BE89" s="363">
        <v>0</v>
      </c>
      <c r="BF89" s="363">
        <v>0</v>
      </c>
      <c r="BG89" s="363">
        <v>0</v>
      </c>
      <c r="BH89" s="363">
        <v>0</v>
      </c>
      <c r="BI89" s="363">
        <v>0</v>
      </c>
      <c r="BJ89" s="363">
        <v>0</v>
      </c>
      <c r="BK89" s="363">
        <v>0</v>
      </c>
      <c r="BL89" s="363">
        <v>0</v>
      </c>
      <c r="BM89" s="363">
        <v>0</v>
      </c>
      <c r="BN89" s="363">
        <v>0</v>
      </c>
      <c r="BO89" s="363">
        <v>0</v>
      </c>
      <c r="BP89" s="363">
        <v>0</v>
      </c>
      <c r="BQ89" s="363">
        <v>0</v>
      </c>
      <c r="BR89" s="363">
        <v>0</v>
      </c>
      <c r="BS89" s="363">
        <v>0</v>
      </c>
      <c r="BT89" s="363">
        <v>0</v>
      </c>
      <c r="BU89" s="363">
        <v>0</v>
      </c>
      <c r="BV89" s="363">
        <v>0</v>
      </c>
      <c r="BW89" s="363">
        <v>0</v>
      </c>
      <c r="BX89" s="363">
        <v>0</v>
      </c>
      <c r="BY89" s="363">
        <v>0</v>
      </c>
      <c r="BZ89" s="363">
        <v>0</v>
      </c>
      <c r="CA89" s="363">
        <v>0</v>
      </c>
      <c r="CB89" s="363">
        <v>0</v>
      </c>
      <c r="CC89" s="363">
        <v>0</v>
      </c>
      <c r="CD89" s="363">
        <v>0</v>
      </c>
      <c r="CE89" s="363">
        <v>0</v>
      </c>
      <c r="CF89" s="363">
        <v>0</v>
      </c>
      <c r="CG89" s="363">
        <v>0</v>
      </c>
      <c r="CH89" s="370">
        <v>0</v>
      </c>
    </row>
    <row r="90" spans="1:86" ht="15.5" x14ac:dyDescent="0.35">
      <c r="A90" s="366"/>
      <c r="B90" s="331" t="s">
        <v>592</v>
      </c>
      <c r="C90" s="372" t="s">
        <v>639</v>
      </c>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v>0</v>
      </c>
      <c r="AI90" s="363">
        <v>0</v>
      </c>
      <c r="AJ90" s="363">
        <v>0</v>
      </c>
      <c r="AK90" s="363">
        <v>0</v>
      </c>
      <c r="AL90" s="363">
        <v>0</v>
      </c>
      <c r="AM90" s="363">
        <v>0</v>
      </c>
      <c r="AN90" s="363">
        <v>0</v>
      </c>
      <c r="AO90" s="363">
        <v>0</v>
      </c>
      <c r="AP90" s="363">
        <v>0</v>
      </c>
      <c r="AQ90" s="363">
        <v>0</v>
      </c>
      <c r="AR90" s="363">
        <v>0</v>
      </c>
      <c r="AS90" s="363">
        <v>0</v>
      </c>
      <c r="AT90" s="363">
        <v>0</v>
      </c>
      <c r="AU90" s="363">
        <v>0</v>
      </c>
      <c r="AV90" s="363">
        <v>0</v>
      </c>
      <c r="AW90" s="363">
        <v>0</v>
      </c>
      <c r="AX90" s="363">
        <v>0</v>
      </c>
      <c r="AY90" s="363">
        <v>0</v>
      </c>
      <c r="AZ90" s="363">
        <v>0</v>
      </c>
      <c r="BA90" s="363">
        <v>0</v>
      </c>
      <c r="BB90" s="363">
        <v>0</v>
      </c>
      <c r="BC90" s="363">
        <v>0</v>
      </c>
      <c r="BD90" s="363">
        <v>0</v>
      </c>
      <c r="BE90" s="363">
        <v>0</v>
      </c>
      <c r="BF90" s="363">
        <v>0</v>
      </c>
      <c r="BG90" s="363">
        <v>0</v>
      </c>
      <c r="BH90" s="363">
        <v>0</v>
      </c>
      <c r="BI90" s="363">
        <v>0</v>
      </c>
      <c r="BJ90" s="363">
        <v>0</v>
      </c>
      <c r="BK90" s="363">
        <v>0</v>
      </c>
      <c r="BL90" s="363">
        <v>0</v>
      </c>
      <c r="BM90" s="363">
        <v>0</v>
      </c>
      <c r="BN90" s="363">
        <v>0</v>
      </c>
      <c r="BO90" s="363">
        <v>0</v>
      </c>
      <c r="BP90" s="363">
        <v>0</v>
      </c>
      <c r="BQ90" s="363">
        <v>0</v>
      </c>
      <c r="BR90" s="363">
        <v>0</v>
      </c>
      <c r="BS90" s="363">
        <v>0</v>
      </c>
      <c r="BT90" s="363">
        <v>0</v>
      </c>
      <c r="BU90" s="363">
        <v>0</v>
      </c>
      <c r="BV90" s="363">
        <v>0</v>
      </c>
      <c r="BW90" s="363">
        <v>1508.6211572550499</v>
      </c>
      <c r="BX90" s="363">
        <v>2474.2731885939811</v>
      </c>
      <c r="BY90" s="363">
        <v>3722.8399511878147</v>
      </c>
      <c r="BZ90" s="363">
        <v>4235.38885488909</v>
      </c>
      <c r="CA90" s="363">
        <v>5675.8855706319428</v>
      </c>
      <c r="CB90" s="363">
        <v>7412.9887220286009</v>
      </c>
      <c r="CC90" s="363">
        <v>10690.251375768597</v>
      </c>
      <c r="CD90" s="363">
        <v>11732.096261533692</v>
      </c>
      <c r="CE90" s="363">
        <v>11449.377202494752</v>
      </c>
      <c r="CF90" s="363">
        <v>11076.838916365999</v>
      </c>
      <c r="CG90" s="363">
        <v>10826.792133452467</v>
      </c>
      <c r="CH90" s="370">
        <v>10688.820240541037</v>
      </c>
    </row>
    <row r="91" spans="1:86" ht="15.5" x14ac:dyDescent="0.35">
      <c r="A91" s="366"/>
      <c r="B91" s="331" t="s">
        <v>593</v>
      </c>
      <c r="C91" s="372" t="s">
        <v>639</v>
      </c>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v>0</v>
      </c>
      <c r="AI91" s="363">
        <v>0</v>
      </c>
      <c r="AJ91" s="363">
        <v>0</v>
      </c>
      <c r="AK91" s="363">
        <v>0</v>
      </c>
      <c r="AL91" s="363">
        <v>0</v>
      </c>
      <c r="AM91" s="363">
        <v>0</v>
      </c>
      <c r="AN91" s="363">
        <v>0</v>
      </c>
      <c r="AO91" s="363">
        <v>0</v>
      </c>
      <c r="AP91" s="363">
        <v>0</v>
      </c>
      <c r="AQ91" s="363">
        <v>0</v>
      </c>
      <c r="AR91" s="363">
        <v>0</v>
      </c>
      <c r="AS91" s="363">
        <v>0</v>
      </c>
      <c r="AT91" s="363">
        <v>0</v>
      </c>
      <c r="AU91" s="363">
        <v>0</v>
      </c>
      <c r="AV91" s="363">
        <v>0</v>
      </c>
      <c r="AW91" s="363">
        <v>0</v>
      </c>
      <c r="AX91" s="363">
        <v>0</v>
      </c>
      <c r="AY91" s="363">
        <v>0</v>
      </c>
      <c r="AZ91" s="363">
        <v>0</v>
      </c>
      <c r="BA91" s="363">
        <v>0</v>
      </c>
      <c r="BB91" s="363">
        <v>0</v>
      </c>
      <c r="BC91" s="363">
        <v>0</v>
      </c>
      <c r="BD91" s="363">
        <v>0</v>
      </c>
      <c r="BE91" s="363">
        <v>0</v>
      </c>
      <c r="BF91" s="363">
        <v>0</v>
      </c>
      <c r="BG91" s="363">
        <v>0</v>
      </c>
      <c r="BH91" s="363">
        <v>0</v>
      </c>
      <c r="BI91" s="363">
        <v>0</v>
      </c>
      <c r="BJ91" s="363">
        <v>0</v>
      </c>
      <c r="BK91" s="363">
        <v>0</v>
      </c>
      <c r="BL91" s="363">
        <v>0</v>
      </c>
      <c r="BM91" s="363">
        <v>0</v>
      </c>
      <c r="BN91" s="363">
        <v>0</v>
      </c>
      <c r="BO91" s="363">
        <v>0</v>
      </c>
      <c r="BP91" s="363">
        <v>0</v>
      </c>
      <c r="BQ91" s="363">
        <v>0</v>
      </c>
      <c r="BR91" s="363">
        <v>11.891455144365407</v>
      </c>
      <c r="BS91" s="363">
        <v>21.891970552561961</v>
      </c>
      <c r="BT91" s="363">
        <v>292.50585757027164</v>
      </c>
      <c r="BU91" s="363">
        <v>550.928320828653</v>
      </c>
      <c r="BV91" s="363">
        <v>1465.1055918913457</v>
      </c>
      <c r="BW91" s="363">
        <v>2565.5781325913831</v>
      </c>
      <c r="BX91" s="363">
        <v>4417.1507300099438</v>
      </c>
      <c r="BY91" s="363">
        <v>5846.5036078361809</v>
      </c>
      <c r="BZ91" s="363">
        <v>6193.2592048953529</v>
      </c>
      <c r="CA91" s="363">
        <v>8059.4711189619738</v>
      </c>
      <c r="CB91" s="363">
        <v>10270.572653184356</v>
      </c>
      <c r="CC91" s="363">
        <v>13559.696284506985</v>
      </c>
      <c r="CD91" s="363">
        <v>15524.175748624742</v>
      </c>
      <c r="CE91" s="363">
        <v>16035.678796238275</v>
      </c>
      <c r="CF91" s="363">
        <v>16426.625111131245</v>
      </c>
      <c r="CG91" s="363">
        <v>16907.818374146442</v>
      </c>
      <c r="CH91" s="370">
        <v>17181.649226655547</v>
      </c>
    </row>
    <row r="92" spans="1:86" ht="15.5" x14ac:dyDescent="0.35">
      <c r="A92" s="366"/>
      <c r="B92" s="361" t="s">
        <v>640</v>
      </c>
      <c r="C92" s="368"/>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v>1539.497538242616</v>
      </c>
      <c r="AI92" s="363">
        <v>1584.4600533004259</v>
      </c>
      <c r="AJ92" s="363">
        <v>1718.3496946767173</v>
      </c>
      <c r="AK92" s="363">
        <v>1982.9816781527732</v>
      </c>
      <c r="AL92" s="363">
        <v>2280.2397885239202</v>
      </c>
      <c r="AM92" s="363">
        <v>2696.9110863455971</v>
      </c>
      <c r="AN92" s="363">
        <v>3051.4448309258787</v>
      </c>
      <c r="AO92" s="363">
        <v>3518.2802779801614</v>
      </c>
      <c r="AP92" s="363">
        <v>4033.6803375478225</v>
      </c>
      <c r="AQ92" s="363">
        <v>4515.6188653226627</v>
      </c>
      <c r="AR92" s="363">
        <v>4890.9767141587445</v>
      </c>
      <c r="AS92" s="363">
        <v>5348.1972487556986</v>
      </c>
      <c r="AT92" s="363">
        <v>5961.8049411057</v>
      </c>
      <c r="AU92" s="363">
        <v>7011.3042375923624</v>
      </c>
      <c r="AV92" s="363">
        <v>7065.918664961916</v>
      </c>
      <c r="AW92" s="363">
        <v>8037.2723567848616</v>
      </c>
      <c r="AX92" s="363">
        <v>8650.5258847654404</v>
      </c>
      <c r="AY92" s="363">
        <v>6801.0904458529403</v>
      </c>
      <c r="AZ92" s="363">
        <v>7270.4688059210112</v>
      </c>
      <c r="BA92" s="363">
        <v>7878.7820338288702</v>
      </c>
      <c r="BB92" s="363">
        <v>8391.0723963279997</v>
      </c>
      <c r="BC92" s="363">
        <v>8857.2434994815958</v>
      </c>
      <c r="BD92" s="363">
        <v>9369.7815537365241</v>
      </c>
      <c r="BE92" s="363">
        <v>9869.2156358792727</v>
      </c>
      <c r="BF92" s="363">
        <v>10147.451701956221</v>
      </c>
      <c r="BG92" s="363">
        <v>10663.591394590712</v>
      </c>
      <c r="BH92" s="363">
        <v>11007.437212988729</v>
      </c>
      <c r="BI92" s="363">
        <v>11500.083929662405</v>
      </c>
      <c r="BJ92" s="363">
        <v>11922.795539680781</v>
      </c>
      <c r="BK92" s="363">
        <v>12744.917293596945</v>
      </c>
      <c r="BL92" s="363">
        <v>13093.8013694459</v>
      </c>
      <c r="BM92" s="363">
        <v>14061.304505824024</v>
      </c>
      <c r="BN92" s="363">
        <v>14301.912307530058</v>
      </c>
      <c r="BO92" s="363">
        <v>14385.158876892066</v>
      </c>
      <c r="BP92" s="363">
        <v>14706.742787279938</v>
      </c>
      <c r="BQ92" s="363">
        <v>14456.513551064652</v>
      </c>
      <c r="BR92" s="363">
        <v>14820.263864951508</v>
      </c>
      <c r="BS92" s="363">
        <v>14457.786782090561</v>
      </c>
      <c r="BT92" s="363">
        <v>14174.865193692833</v>
      </c>
      <c r="BU92" s="363">
        <v>13833.67374282046</v>
      </c>
      <c r="BV92" s="363">
        <v>13561.318896901374</v>
      </c>
      <c r="BW92" s="363">
        <v>13960.915653530292</v>
      </c>
      <c r="BX92" s="363">
        <v>12028.478480398679</v>
      </c>
      <c r="BY92" s="363">
        <v>12077.910654902129</v>
      </c>
      <c r="BZ92" s="363">
        <v>12087.017861986355</v>
      </c>
      <c r="CA92" s="363">
        <v>13428.888082079613</v>
      </c>
      <c r="CB92" s="363">
        <v>14667.330416404688</v>
      </c>
      <c r="CC92" s="363">
        <v>15458.123959258483</v>
      </c>
      <c r="CD92" s="363">
        <v>16198.880144242208</v>
      </c>
      <c r="CE92" s="363">
        <v>16496.140741100477</v>
      </c>
      <c r="CF92" s="363">
        <v>17050.782021107589</v>
      </c>
      <c r="CG92" s="363">
        <v>17957.786959922123</v>
      </c>
      <c r="CH92" s="370">
        <v>18930.159980853219</v>
      </c>
    </row>
    <row r="93" spans="1:86" ht="15.5" x14ac:dyDescent="0.35">
      <c r="A93" s="366"/>
      <c r="B93" s="367" t="s">
        <v>587</v>
      </c>
      <c r="C93" s="368"/>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v>1064.0966306754428</v>
      </c>
      <c r="AI93" s="363">
        <v>1102.8639487932217</v>
      </c>
      <c r="AJ93" s="363">
        <v>1250.572495998864</v>
      </c>
      <c r="AK93" s="363">
        <v>1480.3901315987293</v>
      </c>
      <c r="AL93" s="363">
        <v>1732.3724452243725</v>
      </c>
      <c r="AM93" s="363">
        <v>2071.0363928147858</v>
      </c>
      <c r="AN93" s="363">
        <v>2309.3292213213208</v>
      </c>
      <c r="AO93" s="363">
        <v>2643.530809032186</v>
      </c>
      <c r="AP93" s="363">
        <v>2953.625031160615</v>
      </c>
      <c r="AQ93" s="363">
        <v>3251.2381312056068</v>
      </c>
      <c r="AR93" s="363">
        <v>3443.4660091764381</v>
      </c>
      <c r="AS93" s="363">
        <v>3699.3816696810295</v>
      </c>
      <c r="AT93" s="363">
        <v>4069.5141393746426</v>
      </c>
      <c r="AU93" s="363">
        <v>4734.3439693402588</v>
      </c>
      <c r="AV93" s="363">
        <v>4555.7868563843331</v>
      </c>
      <c r="AW93" s="363">
        <v>5323.8117926680679</v>
      </c>
      <c r="AX93" s="363">
        <v>5817.4861014096705</v>
      </c>
      <c r="AY93" s="363">
        <v>6487.250656493381</v>
      </c>
      <c r="AZ93" s="363">
        <v>7065.2715725177914</v>
      </c>
      <c r="BA93" s="363">
        <v>7612.2134533983544</v>
      </c>
      <c r="BB93" s="363">
        <v>8113.1654448636718</v>
      </c>
      <c r="BC93" s="363">
        <v>8582.6106587684244</v>
      </c>
      <c r="BD93" s="363">
        <v>9062.0840989574463</v>
      </c>
      <c r="BE93" s="363">
        <v>9563.0606860095177</v>
      </c>
      <c r="BF93" s="363">
        <v>9852.6058141983995</v>
      </c>
      <c r="BG93" s="363">
        <v>10362.974482101541</v>
      </c>
      <c r="BH93" s="363">
        <v>10793.903256998954</v>
      </c>
      <c r="BI93" s="363">
        <v>11285.607376482027</v>
      </c>
      <c r="BJ93" s="363">
        <v>11703.366777094679</v>
      </c>
      <c r="BK93" s="363">
        <v>12425.265040173037</v>
      </c>
      <c r="BL93" s="363">
        <v>12824.347741090867</v>
      </c>
      <c r="BM93" s="363">
        <v>13783.617590206894</v>
      </c>
      <c r="BN93" s="363">
        <v>14048.619582368208</v>
      </c>
      <c r="BO93" s="363">
        <v>14138.127330385119</v>
      </c>
      <c r="BP93" s="363">
        <v>14478.054802122129</v>
      </c>
      <c r="BQ93" s="363">
        <v>14253.267150624437</v>
      </c>
      <c r="BR93" s="363">
        <v>14628.668324254599</v>
      </c>
      <c r="BS93" s="363">
        <v>14281.422680898879</v>
      </c>
      <c r="BT93" s="363">
        <v>14012.607991033736</v>
      </c>
      <c r="BU93" s="363">
        <v>13693.856387809128</v>
      </c>
      <c r="BV93" s="363">
        <v>13436.371582237583</v>
      </c>
      <c r="BW93" s="363">
        <v>13848.333086964423</v>
      </c>
      <c r="BX93" s="363">
        <v>11941.799655694282</v>
      </c>
      <c r="BY93" s="363">
        <v>12003.025214670459</v>
      </c>
      <c r="BZ93" s="363">
        <v>12021.52538714685</v>
      </c>
      <c r="CA93" s="363">
        <v>13368.75202894048</v>
      </c>
      <c r="CB93" s="363">
        <v>14612.04613243224</v>
      </c>
      <c r="CC93" s="363">
        <v>15411.230149575775</v>
      </c>
      <c r="CD93" s="363">
        <v>16157.692347073642</v>
      </c>
      <c r="CE93" s="363">
        <v>16461.148585047424</v>
      </c>
      <c r="CF93" s="363">
        <v>17022.492556123801</v>
      </c>
      <c r="CG93" s="363">
        <v>17936.11266815156</v>
      </c>
      <c r="CH93" s="370">
        <v>18915.075303427391</v>
      </c>
    </row>
    <row r="94" spans="1:86" ht="15.5" x14ac:dyDescent="0.35">
      <c r="A94" s="366"/>
      <c r="B94" s="369" t="s">
        <v>641</v>
      </c>
      <c r="C94" s="368"/>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v>1064.0966306754428</v>
      </c>
      <c r="AI94" s="363">
        <v>1089.2935185514627</v>
      </c>
      <c r="AJ94" s="363">
        <v>1183.2175787470053</v>
      </c>
      <c r="AK94" s="363">
        <v>1358.6697727554711</v>
      </c>
      <c r="AL94" s="363">
        <v>1545.3411999419534</v>
      </c>
      <c r="AM94" s="363">
        <v>1811.9147854335672</v>
      </c>
      <c r="AN94" s="363">
        <v>1991.938691852361</v>
      </c>
      <c r="AO94" s="363">
        <v>2249.8144830840924</v>
      </c>
      <c r="AP94" s="363">
        <v>2455.0860900183493</v>
      </c>
      <c r="AQ94" s="363">
        <v>2672.6034473068698</v>
      </c>
      <c r="AR94" s="363">
        <v>2798.0253668517803</v>
      </c>
      <c r="AS94" s="363">
        <v>2988.7399005701463</v>
      </c>
      <c r="AT94" s="363">
        <v>3289.3114335543378</v>
      </c>
      <c r="AU94" s="363">
        <v>3830.5826120547172</v>
      </c>
      <c r="AV94" s="363">
        <v>3394.5895367086218</v>
      </c>
      <c r="AW94" s="363">
        <v>3814.8206232224793</v>
      </c>
      <c r="AX94" s="363">
        <v>4102.0619215815459</v>
      </c>
      <c r="AY94" s="363">
        <v>4445.17224734295</v>
      </c>
      <c r="AZ94" s="363">
        <v>4689.1683205204527</v>
      </c>
      <c r="BA94" s="363">
        <v>4927.9323867979638</v>
      </c>
      <c r="BB94" s="363">
        <v>5165.5920711181552</v>
      </c>
      <c r="BC94" s="363">
        <v>5374.4261766234022</v>
      </c>
      <c r="BD94" s="363">
        <v>5576.6455502796944</v>
      </c>
      <c r="BE94" s="363">
        <v>5780.3260746446458</v>
      </c>
      <c r="BF94" s="363">
        <v>5892.6647018617668</v>
      </c>
      <c r="BG94" s="363">
        <v>6116.7026355897315</v>
      </c>
      <c r="BH94" s="363">
        <v>6311.686644582489</v>
      </c>
      <c r="BI94" s="363">
        <v>6561.9246052966309</v>
      </c>
      <c r="BJ94" s="363">
        <v>6736.1501991972482</v>
      </c>
      <c r="BK94" s="363">
        <v>7076.6745402126189</v>
      </c>
      <c r="BL94" s="363">
        <v>7268.1211047885081</v>
      </c>
      <c r="BM94" s="363">
        <v>7738.2237173918811</v>
      </c>
      <c r="BN94" s="363">
        <v>7789.8100429185979</v>
      </c>
      <c r="BO94" s="363">
        <v>7789.9140296149753</v>
      </c>
      <c r="BP94" s="363">
        <v>7852.4823992009115</v>
      </c>
      <c r="BQ94" s="363">
        <v>7530.1164209820099</v>
      </c>
      <c r="BR94" s="363">
        <v>7510.6276832195599</v>
      </c>
      <c r="BS94" s="363">
        <v>7552.0783702379713</v>
      </c>
      <c r="BT94" s="363">
        <v>7394.5175885876079</v>
      </c>
      <c r="BU94" s="363">
        <v>7364.0538299576228</v>
      </c>
      <c r="BV94" s="363">
        <v>7390.3589410514942</v>
      </c>
      <c r="BW94" s="363">
        <v>7495.8826357160178</v>
      </c>
      <c r="BX94" s="363">
        <v>6445.2879316280969</v>
      </c>
      <c r="BY94" s="363">
        <v>6383.4708102766072</v>
      </c>
      <c r="BZ94" s="363">
        <v>6369.7096793479423</v>
      </c>
      <c r="CA94" s="363">
        <v>7147.9596394951413</v>
      </c>
      <c r="CB94" s="363">
        <v>7995.1380260871656</v>
      </c>
      <c r="CC94" s="363">
        <v>8533.103328311292</v>
      </c>
      <c r="CD94" s="363">
        <v>9048.1750841971552</v>
      </c>
      <c r="CE94" s="363">
        <v>9324.2460419310282</v>
      </c>
      <c r="CF94" s="363">
        <v>9540.1012542573098</v>
      </c>
      <c r="CG94" s="363">
        <v>9814.3455246828107</v>
      </c>
      <c r="CH94" s="370">
        <v>10073.842043277005</v>
      </c>
    </row>
    <row r="95" spans="1:86" ht="15.5" x14ac:dyDescent="0.35">
      <c r="A95" s="366"/>
      <c r="B95" s="369" t="s">
        <v>635</v>
      </c>
      <c r="C95" s="368"/>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v>0</v>
      </c>
      <c r="AI95" s="363">
        <v>0</v>
      </c>
      <c r="AJ95" s="363">
        <v>0</v>
      </c>
      <c r="AK95" s="363">
        <v>0</v>
      </c>
      <c r="AL95" s="363">
        <v>0</v>
      </c>
      <c r="AM95" s="363">
        <v>0</v>
      </c>
      <c r="AN95" s="363">
        <v>0</v>
      </c>
      <c r="AO95" s="363">
        <v>0</v>
      </c>
      <c r="AP95" s="363">
        <v>0</v>
      </c>
      <c r="AQ95" s="363">
        <v>0</v>
      </c>
      <c r="AR95" s="363">
        <v>0</v>
      </c>
      <c r="AS95" s="363">
        <v>0</v>
      </c>
      <c r="AT95" s="363">
        <v>0</v>
      </c>
      <c r="AU95" s="363">
        <v>0</v>
      </c>
      <c r="AV95" s="363">
        <v>1104.6168830241304</v>
      </c>
      <c r="AW95" s="363">
        <v>1508.9911694455893</v>
      </c>
      <c r="AX95" s="363">
        <v>1715.424179828125</v>
      </c>
      <c r="AY95" s="363">
        <v>2042.0784091504304</v>
      </c>
      <c r="AZ95" s="363">
        <v>2376.1032519973392</v>
      </c>
      <c r="BA95" s="363">
        <v>2684.2810666003911</v>
      </c>
      <c r="BB95" s="363">
        <v>2947.5733737455171</v>
      </c>
      <c r="BC95" s="363">
        <v>3208.1844821450213</v>
      </c>
      <c r="BD95" s="363">
        <v>3485.4385486777514</v>
      </c>
      <c r="BE95" s="363">
        <v>3782.7346113648714</v>
      </c>
      <c r="BF95" s="363">
        <v>3959.9411123366331</v>
      </c>
      <c r="BG95" s="363">
        <v>4246.2718465118096</v>
      </c>
      <c r="BH95" s="363">
        <v>4482.2166124164651</v>
      </c>
      <c r="BI95" s="363">
        <v>4723.6827711853948</v>
      </c>
      <c r="BJ95" s="363">
        <v>4967.2165778974313</v>
      </c>
      <c r="BK95" s="363">
        <v>5348.590499960419</v>
      </c>
      <c r="BL95" s="363">
        <v>5556.2266363023609</v>
      </c>
      <c r="BM95" s="363">
        <v>6045.3938728150124</v>
      </c>
      <c r="BN95" s="363">
        <v>6258.8095394496104</v>
      </c>
      <c r="BO95" s="363">
        <v>6348.2133007701432</v>
      </c>
      <c r="BP95" s="363">
        <v>6625.5724029212188</v>
      </c>
      <c r="BQ95" s="363">
        <v>6702.2650243721055</v>
      </c>
      <c r="BR95" s="363">
        <v>6940.1963319451506</v>
      </c>
      <c r="BS95" s="363">
        <v>6557.1358316149881</v>
      </c>
      <c r="BT95" s="363">
        <v>6039.8625642876541</v>
      </c>
      <c r="BU95" s="363">
        <v>5117.5852958692585</v>
      </c>
      <c r="BV95" s="363">
        <v>4590.7119350754119</v>
      </c>
      <c r="BW95" s="363">
        <v>4201.8603954377159</v>
      </c>
      <c r="BX95" s="363">
        <v>3246.3864171431983</v>
      </c>
      <c r="BY95" s="363">
        <v>2944.3568707282034</v>
      </c>
      <c r="BZ95" s="363">
        <v>2655.2232238393381</v>
      </c>
      <c r="CA95" s="363">
        <v>2596.6908408250233</v>
      </c>
      <c r="CB95" s="363">
        <v>2424.785604357417</v>
      </c>
      <c r="CC95" s="363">
        <v>2212.2760277575644</v>
      </c>
      <c r="CD95" s="363">
        <v>2049.6783558385523</v>
      </c>
      <c r="CE95" s="363">
        <v>1865.5587452923619</v>
      </c>
      <c r="CF95" s="363">
        <v>1631.4438383741804</v>
      </c>
      <c r="CG95" s="363">
        <v>1345.0398134809429</v>
      </c>
      <c r="CH95" s="370">
        <v>1171.1574461016837</v>
      </c>
    </row>
    <row r="96" spans="1:86" ht="15.5" x14ac:dyDescent="0.35">
      <c r="A96" s="366"/>
      <c r="B96" s="369" t="s">
        <v>412</v>
      </c>
      <c r="C96" s="368"/>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v>0</v>
      </c>
      <c r="AI96" s="363">
        <v>13.570430241758912</v>
      </c>
      <c r="AJ96" s="363">
        <v>67.354917251858879</v>
      </c>
      <c r="AK96" s="363">
        <v>121.72035884325838</v>
      </c>
      <c r="AL96" s="363">
        <v>187.03124528241921</v>
      </c>
      <c r="AM96" s="363">
        <v>259.12160738121889</v>
      </c>
      <c r="AN96" s="363">
        <v>317.39052946895964</v>
      </c>
      <c r="AO96" s="363">
        <v>393.71632594809307</v>
      </c>
      <c r="AP96" s="363">
        <v>498.53894114226551</v>
      </c>
      <c r="AQ96" s="363">
        <v>578.63468389873697</v>
      </c>
      <c r="AR96" s="363">
        <v>645.44064232465746</v>
      </c>
      <c r="AS96" s="363">
        <v>710.64176911088339</v>
      </c>
      <c r="AT96" s="363">
        <v>780.2027058203048</v>
      </c>
      <c r="AU96" s="363">
        <v>903.76135728554084</v>
      </c>
      <c r="AV96" s="363">
        <v>56.580436651579767</v>
      </c>
      <c r="AW96" s="363">
        <v>0</v>
      </c>
      <c r="AX96" s="363">
        <v>0</v>
      </c>
      <c r="AY96" s="363">
        <v>0</v>
      </c>
      <c r="AZ96" s="363">
        <v>0</v>
      </c>
      <c r="BA96" s="363">
        <v>0</v>
      </c>
      <c r="BB96" s="363">
        <v>0</v>
      </c>
      <c r="BC96" s="363">
        <v>0</v>
      </c>
      <c r="BD96" s="363">
        <v>0</v>
      </c>
      <c r="BE96" s="363">
        <v>0</v>
      </c>
      <c r="BF96" s="363">
        <v>0</v>
      </c>
      <c r="BG96" s="363">
        <v>0</v>
      </c>
      <c r="BH96" s="363">
        <v>0</v>
      </c>
      <c r="BI96" s="363">
        <v>0</v>
      </c>
      <c r="BJ96" s="363">
        <v>0</v>
      </c>
      <c r="BK96" s="363">
        <v>0</v>
      </c>
      <c r="BL96" s="363">
        <v>0</v>
      </c>
      <c r="BM96" s="363">
        <v>0</v>
      </c>
      <c r="BN96" s="363">
        <v>0</v>
      </c>
      <c r="BO96" s="363">
        <v>0</v>
      </c>
      <c r="BP96" s="363">
        <v>0</v>
      </c>
      <c r="BQ96" s="363">
        <v>0</v>
      </c>
      <c r="BR96" s="363">
        <v>0</v>
      </c>
      <c r="BS96" s="363">
        <v>0</v>
      </c>
      <c r="BT96" s="363">
        <v>0</v>
      </c>
      <c r="BU96" s="363">
        <v>0</v>
      </c>
      <c r="BV96" s="363">
        <v>0</v>
      </c>
      <c r="BW96" s="363">
        <v>0</v>
      </c>
      <c r="BX96" s="363">
        <v>0</v>
      </c>
      <c r="BY96" s="363">
        <v>0</v>
      </c>
      <c r="BZ96" s="363">
        <v>0</v>
      </c>
      <c r="CA96" s="363">
        <v>0</v>
      </c>
      <c r="CB96" s="363">
        <v>0</v>
      </c>
      <c r="CC96" s="363">
        <v>0</v>
      </c>
      <c r="CD96" s="363">
        <v>0</v>
      </c>
      <c r="CE96" s="363">
        <v>0</v>
      </c>
      <c r="CF96" s="363">
        <v>0</v>
      </c>
      <c r="CG96" s="363">
        <v>0</v>
      </c>
      <c r="CH96" s="370">
        <v>0</v>
      </c>
    </row>
    <row r="97" spans="1:86" ht="15.5" x14ac:dyDescent="0.35">
      <c r="A97" s="366"/>
      <c r="B97" s="369" t="s">
        <v>419</v>
      </c>
      <c r="C97" s="368"/>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v>0</v>
      </c>
      <c r="AI97" s="363">
        <v>0</v>
      </c>
      <c r="AJ97" s="363">
        <v>0</v>
      </c>
      <c r="AK97" s="363">
        <v>0</v>
      </c>
      <c r="AL97" s="363">
        <v>0</v>
      </c>
      <c r="AM97" s="363">
        <v>0</v>
      </c>
      <c r="AN97" s="363">
        <v>0</v>
      </c>
      <c r="AO97" s="363">
        <v>0</v>
      </c>
      <c r="AP97" s="363">
        <v>0</v>
      </c>
      <c r="AQ97" s="363">
        <v>0</v>
      </c>
      <c r="AR97" s="363">
        <v>0</v>
      </c>
      <c r="AS97" s="363">
        <v>0</v>
      </c>
      <c r="AT97" s="363">
        <v>0</v>
      </c>
      <c r="AU97" s="363">
        <v>0</v>
      </c>
      <c r="AV97" s="363">
        <v>0</v>
      </c>
      <c r="AW97" s="363">
        <v>0</v>
      </c>
      <c r="AX97" s="363">
        <v>0</v>
      </c>
      <c r="AY97" s="363">
        <v>0</v>
      </c>
      <c r="AZ97" s="363">
        <v>0</v>
      </c>
      <c r="BA97" s="363">
        <v>0</v>
      </c>
      <c r="BB97" s="363">
        <v>0</v>
      </c>
      <c r="BC97" s="363">
        <v>0</v>
      </c>
      <c r="BD97" s="363">
        <v>0</v>
      </c>
      <c r="BE97" s="363">
        <v>0</v>
      </c>
      <c r="BF97" s="363">
        <v>0</v>
      </c>
      <c r="BG97" s="363">
        <v>0</v>
      </c>
      <c r="BH97" s="363">
        <v>0</v>
      </c>
      <c r="BI97" s="363">
        <v>0</v>
      </c>
      <c r="BJ97" s="363">
        <v>0</v>
      </c>
      <c r="BK97" s="363">
        <v>0</v>
      </c>
      <c r="BL97" s="363">
        <v>0</v>
      </c>
      <c r="BM97" s="363">
        <v>0</v>
      </c>
      <c r="BN97" s="363">
        <v>0</v>
      </c>
      <c r="BO97" s="363">
        <v>0</v>
      </c>
      <c r="BP97" s="363">
        <v>0</v>
      </c>
      <c r="BQ97" s="363">
        <v>20.885705270322209</v>
      </c>
      <c r="BR97" s="363">
        <v>177.84430908988696</v>
      </c>
      <c r="BS97" s="363">
        <v>172.20847904592122</v>
      </c>
      <c r="BT97" s="363">
        <v>578.22783815847356</v>
      </c>
      <c r="BU97" s="363">
        <v>1212.2172619822461</v>
      </c>
      <c r="BV97" s="363">
        <v>1455.3007061106773</v>
      </c>
      <c r="BW97" s="363">
        <v>2150.5900558106905</v>
      </c>
      <c r="BX97" s="363">
        <v>2250.1253069229883</v>
      </c>
      <c r="BY97" s="363">
        <v>2675.1975336656492</v>
      </c>
      <c r="BZ97" s="363">
        <v>2996.5924839595714</v>
      </c>
      <c r="CA97" s="363">
        <v>3624.101548620316</v>
      </c>
      <c r="CB97" s="363">
        <v>4192.1225019876583</v>
      </c>
      <c r="CC97" s="363">
        <v>4665.8507935069174</v>
      </c>
      <c r="CD97" s="363">
        <v>5059.8389070379344</v>
      </c>
      <c r="CE97" s="363">
        <v>5271.3437978240336</v>
      </c>
      <c r="CF97" s="363">
        <v>5850.9474634923108</v>
      </c>
      <c r="CG97" s="363">
        <v>6776.7273299878088</v>
      </c>
      <c r="CH97" s="370">
        <v>7670.0758140487005</v>
      </c>
    </row>
    <row r="98" spans="1:86" ht="15.5" x14ac:dyDescent="0.35">
      <c r="A98" s="366"/>
      <c r="B98" s="367" t="s">
        <v>589</v>
      </c>
      <c r="C98" s="368"/>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v>475.40090756717302</v>
      </c>
      <c r="AI98" s="363">
        <v>481.59610450720419</v>
      </c>
      <c r="AJ98" s="363">
        <v>467.77719867785311</v>
      </c>
      <c r="AK98" s="363">
        <v>502.59154655404393</v>
      </c>
      <c r="AL98" s="363">
        <v>547.86734329954777</v>
      </c>
      <c r="AM98" s="363">
        <v>625.87469353081087</v>
      </c>
      <c r="AN98" s="363">
        <v>742.11560960455756</v>
      </c>
      <c r="AO98" s="363">
        <v>874.74946894797529</v>
      </c>
      <c r="AP98" s="363">
        <v>1080.0553063872071</v>
      </c>
      <c r="AQ98" s="363">
        <v>1264.3807341170561</v>
      </c>
      <c r="AR98" s="363">
        <v>1447.5107049823071</v>
      </c>
      <c r="AS98" s="363">
        <v>1648.8155790746684</v>
      </c>
      <c r="AT98" s="363">
        <v>1892.2908017310569</v>
      </c>
      <c r="AU98" s="363">
        <v>2276.9602682521031</v>
      </c>
      <c r="AV98" s="363">
        <v>2510.1318085775843</v>
      </c>
      <c r="AW98" s="363">
        <v>2713.4605641167932</v>
      </c>
      <c r="AX98" s="363">
        <v>2833.0397833557713</v>
      </c>
      <c r="AY98" s="363">
        <v>313.83978935955929</v>
      </c>
      <c r="AZ98" s="363">
        <v>205.19723340321892</v>
      </c>
      <c r="BA98" s="363">
        <v>266.56858043051568</v>
      </c>
      <c r="BB98" s="363">
        <v>277.90695146432722</v>
      </c>
      <c r="BC98" s="363">
        <v>274.63284071317139</v>
      </c>
      <c r="BD98" s="363">
        <v>307.69745477907827</v>
      </c>
      <c r="BE98" s="363">
        <v>306.15494986975546</v>
      </c>
      <c r="BF98" s="363">
        <v>294.84588775782123</v>
      </c>
      <c r="BG98" s="363">
        <v>300.61691248917083</v>
      </c>
      <c r="BH98" s="363">
        <v>213.53395598977281</v>
      </c>
      <c r="BI98" s="363">
        <v>214.47655318037783</v>
      </c>
      <c r="BJ98" s="363">
        <v>219.42876258610133</v>
      </c>
      <c r="BK98" s="363">
        <v>319.65225342390681</v>
      </c>
      <c r="BL98" s="363">
        <v>269.453628355033</v>
      </c>
      <c r="BM98" s="363">
        <v>277.68691561713155</v>
      </c>
      <c r="BN98" s="363">
        <v>253.29272516185182</v>
      </c>
      <c r="BO98" s="363">
        <v>247.03154650694876</v>
      </c>
      <c r="BP98" s="363">
        <v>228.68798515780816</v>
      </c>
      <c r="BQ98" s="363">
        <v>203.24640044021672</v>
      </c>
      <c r="BR98" s="363">
        <v>191.59554069691043</v>
      </c>
      <c r="BS98" s="363">
        <v>176.36410119168301</v>
      </c>
      <c r="BT98" s="363">
        <v>162.25720265909752</v>
      </c>
      <c r="BU98" s="363">
        <v>139.81735501133207</v>
      </c>
      <c r="BV98" s="363">
        <v>124.94731466379002</v>
      </c>
      <c r="BW98" s="363">
        <v>112.58256656586873</v>
      </c>
      <c r="BX98" s="363">
        <v>86.678824704395282</v>
      </c>
      <c r="BY98" s="363">
        <v>74.885440231671296</v>
      </c>
      <c r="BZ98" s="363">
        <v>65.492474839504027</v>
      </c>
      <c r="CA98" s="363">
        <v>60.136053139133985</v>
      </c>
      <c r="CB98" s="363">
        <v>55.28428397244739</v>
      </c>
      <c r="CC98" s="363">
        <v>46.893809682707023</v>
      </c>
      <c r="CD98" s="363">
        <v>41.187797168567648</v>
      </c>
      <c r="CE98" s="363">
        <v>34.992156053051488</v>
      </c>
      <c r="CF98" s="363">
        <v>28.289464983788957</v>
      </c>
      <c r="CG98" s="363">
        <v>21.674291770558945</v>
      </c>
      <c r="CH98" s="370">
        <v>15.084677425830703</v>
      </c>
    </row>
    <row r="99" spans="1:86" ht="15.5" x14ac:dyDescent="0.35">
      <c r="A99" s="374"/>
      <c r="B99" s="375" t="s">
        <v>405</v>
      </c>
      <c r="C99" s="368"/>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v>425.56198904711357</v>
      </c>
      <c r="AI99" s="363">
        <v>430.55962612113757</v>
      </c>
      <c r="AJ99" s="363">
        <v>413.02489522189484</v>
      </c>
      <c r="AK99" s="363">
        <v>442.96116753667815</v>
      </c>
      <c r="AL99" s="363">
        <v>486.03040135028095</v>
      </c>
      <c r="AM99" s="363">
        <v>556.75749190285592</v>
      </c>
      <c r="AN99" s="363">
        <v>653.59835854734592</v>
      </c>
      <c r="AO99" s="363">
        <v>782.04665784027645</v>
      </c>
      <c r="AP99" s="363">
        <v>981.72191039341669</v>
      </c>
      <c r="AQ99" s="363">
        <v>1160.4956497455137</v>
      </c>
      <c r="AR99" s="363">
        <v>1335.5897254479517</v>
      </c>
      <c r="AS99" s="363">
        <v>1529.1699634324448</v>
      </c>
      <c r="AT99" s="363">
        <v>1752.060394663386</v>
      </c>
      <c r="AU99" s="363">
        <v>2098.5051105391512</v>
      </c>
      <c r="AV99" s="363">
        <v>2303.7955507579532</v>
      </c>
      <c r="AW99" s="363">
        <v>2487.330358592139</v>
      </c>
      <c r="AX99" s="363">
        <v>2606.132091527415</v>
      </c>
      <c r="AY99" s="363">
        <v>88.791248616445372</v>
      </c>
      <c r="AZ99" s="363">
        <v>0</v>
      </c>
      <c r="BA99" s="363">
        <v>0</v>
      </c>
      <c r="BB99" s="363">
        <v>0</v>
      </c>
      <c r="BC99" s="363">
        <v>0</v>
      </c>
      <c r="BD99" s="363">
        <v>0</v>
      </c>
      <c r="BE99" s="363">
        <v>0</v>
      </c>
      <c r="BF99" s="363">
        <v>0</v>
      </c>
      <c r="BG99" s="363">
        <v>0</v>
      </c>
      <c r="BH99" s="363">
        <v>0</v>
      </c>
      <c r="BI99" s="363">
        <v>0</v>
      </c>
      <c r="BJ99" s="363">
        <v>0</v>
      </c>
      <c r="BK99" s="363">
        <v>0</v>
      </c>
      <c r="BL99" s="363">
        <v>0</v>
      </c>
      <c r="BM99" s="363">
        <v>0</v>
      </c>
      <c r="BN99" s="363">
        <v>0</v>
      </c>
      <c r="BO99" s="363">
        <v>0</v>
      </c>
      <c r="BP99" s="363">
        <v>0</v>
      </c>
      <c r="BQ99" s="363">
        <v>0</v>
      </c>
      <c r="BR99" s="363">
        <v>0</v>
      </c>
      <c r="BS99" s="363">
        <v>0</v>
      </c>
      <c r="BT99" s="363">
        <v>0</v>
      </c>
      <c r="BU99" s="363">
        <v>0</v>
      </c>
      <c r="BV99" s="363">
        <v>0</v>
      </c>
      <c r="BW99" s="363">
        <v>0</v>
      </c>
      <c r="BX99" s="363">
        <v>0</v>
      </c>
      <c r="BY99" s="363">
        <v>0</v>
      </c>
      <c r="BZ99" s="363">
        <v>0</v>
      </c>
      <c r="CA99" s="363">
        <v>0</v>
      </c>
      <c r="CB99" s="363">
        <v>0</v>
      </c>
      <c r="CC99" s="363">
        <v>0</v>
      </c>
      <c r="CD99" s="363">
        <v>0</v>
      </c>
      <c r="CE99" s="363">
        <v>0</v>
      </c>
      <c r="CF99" s="363">
        <v>0</v>
      </c>
      <c r="CG99" s="363">
        <v>0</v>
      </c>
      <c r="CH99" s="370">
        <v>0</v>
      </c>
    </row>
    <row r="100" spans="1:86" ht="15.5" x14ac:dyDescent="0.35">
      <c r="A100" s="374"/>
      <c r="B100" s="331" t="s">
        <v>423</v>
      </c>
      <c r="C100" s="368"/>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v>24.932701982861865</v>
      </c>
      <c r="AI100" s="363">
        <v>29.91633714159542</v>
      </c>
      <c r="AJ100" s="363">
        <v>38.314246982265203</v>
      </c>
      <c r="AK100" s="363">
        <v>46.972384886429857</v>
      </c>
      <c r="AL100" s="363">
        <v>54.684368424107369</v>
      </c>
      <c r="AM100" s="363">
        <v>64.046113788373077</v>
      </c>
      <c r="AN100" s="363">
        <v>80.532278893144564</v>
      </c>
      <c r="AO100" s="363">
        <v>88.817947700178763</v>
      </c>
      <c r="AP100" s="363">
        <v>96.90881510754258</v>
      </c>
      <c r="AQ100" s="363">
        <v>101.08428300228448</v>
      </c>
      <c r="AR100" s="363">
        <v>108.23154735009278</v>
      </c>
      <c r="AS100" s="363">
        <v>114.90066043856345</v>
      </c>
      <c r="AT100" s="363">
        <v>135.77692748008133</v>
      </c>
      <c r="AU100" s="363">
        <v>174.74236791881066</v>
      </c>
      <c r="AV100" s="363">
        <v>202.05027696115451</v>
      </c>
      <c r="AW100" s="363">
        <v>220.64925020856171</v>
      </c>
      <c r="AX100" s="363">
        <v>224.36514575064083</v>
      </c>
      <c r="AY100" s="363">
        <v>224.96202506204057</v>
      </c>
      <c r="AZ100" s="363">
        <v>205.19723340321892</v>
      </c>
      <c r="BA100" s="363">
        <v>266.56858043051568</v>
      </c>
      <c r="BB100" s="363">
        <v>277.90695146432722</v>
      </c>
      <c r="BC100" s="363">
        <v>274.63284071317139</v>
      </c>
      <c r="BD100" s="363">
        <v>307.69745477907827</v>
      </c>
      <c r="BE100" s="363">
        <v>306.15494986975546</v>
      </c>
      <c r="BF100" s="363">
        <v>294.84588775782123</v>
      </c>
      <c r="BG100" s="363">
        <v>300.61691248917083</v>
      </c>
      <c r="BH100" s="363">
        <v>213.53395598977281</v>
      </c>
      <c r="BI100" s="363">
        <v>214.47655318037783</v>
      </c>
      <c r="BJ100" s="363">
        <v>219.42876258610133</v>
      </c>
      <c r="BK100" s="363">
        <v>319.65225342390681</v>
      </c>
      <c r="BL100" s="363">
        <v>269.453628355033</v>
      </c>
      <c r="BM100" s="363">
        <v>277.68691561713155</v>
      </c>
      <c r="BN100" s="363">
        <v>253.29272516185182</v>
      </c>
      <c r="BO100" s="363">
        <v>247.03154650694876</v>
      </c>
      <c r="BP100" s="363">
        <v>228.68798515780816</v>
      </c>
      <c r="BQ100" s="363">
        <v>203.24640044021672</v>
      </c>
      <c r="BR100" s="363">
        <v>191.59554069691043</v>
      </c>
      <c r="BS100" s="363">
        <v>176.36410119168301</v>
      </c>
      <c r="BT100" s="363">
        <v>162.25720265909752</v>
      </c>
      <c r="BU100" s="363">
        <v>139.81735501133207</v>
      </c>
      <c r="BV100" s="363">
        <v>124.94731466379002</v>
      </c>
      <c r="BW100" s="363">
        <v>112.58256656586873</v>
      </c>
      <c r="BX100" s="363">
        <v>86.678824704395282</v>
      </c>
      <c r="BY100" s="363">
        <v>74.885440231671296</v>
      </c>
      <c r="BZ100" s="363">
        <v>65.492474839504027</v>
      </c>
      <c r="CA100" s="363">
        <v>60.136053139133985</v>
      </c>
      <c r="CB100" s="363">
        <v>55.28428397244739</v>
      </c>
      <c r="CC100" s="363">
        <v>46.893809682707023</v>
      </c>
      <c r="CD100" s="363">
        <v>41.187797168567648</v>
      </c>
      <c r="CE100" s="363">
        <v>34.992156053051488</v>
      </c>
      <c r="CF100" s="363">
        <v>28.289464983788957</v>
      </c>
      <c r="CG100" s="363">
        <v>21.674291770558945</v>
      </c>
      <c r="CH100" s="370">
        <v>15.084677425830703</v>
      </c>
    </row>
    <row r="101" spans="1:86" ht="15.5" x14ac:dyDescent="0.35">
      <c r="B101" s="375" t="s">
        <v>424</v>
      </c>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v>24.906216537197615</v>
      </c>
      <c r="AI101" s="363">
        <v>21.120141244471245</v>
      </c>
      <c r="AJ101" s="363">
        <v>16.438056473693134</v>
      </c>
      <c r="AK101" s="363">
        <v>12.657994130935956</v>
      </c>
      <c r="AL101" s="363">
        <v>7.152573525159462</v>
      </c>
      <c r="AM101" s="363">
        <v>5.0710878395818151</v>
      </c>
      <c r="AN101" s="363">
        <v>7.9849721640671287</v>
      </c>
      <c r="AO101" s="363">
        <v>3.8848634075201738</v>
      </c>
      <c r="AP101" s="363">
        <v>1.4245808862478591</v>
      </c>
      <c r="AQ101" s="363">
        <v>2.8008013692582185</v>
      </c>
      <c r="AR101" s="363">
        <v>3.6894321842624946</v>
      </c>
      <c r="AS101" s="363">
        <v>4.744955203659968</v>
      </c>
      <c r="AT101" s="363">
        <v>4.4534795875897633</v>
      </c>
      <c r="AU101" s="363">
        <v>3.7127897941410382</v>
      </c>
      <c r="AV101" s="363">
        <v>4.2859808584764032</v>
      </c>
      <c r="AW101" s="363">
        <v>5.4809553160925315</v>
      </c>
      <c r="AX101" s="363">
        <v>2.5425460777150373</v>
      </c>
      <c r="AY101" s="363">
        <v>8.6515681073392636E-2</v>
      </c>
      <c r="AZ101" s="363">
        <v>0</v>
      </c>
      <c r="BA101" s="363">
        <v>0</v>
      </c>
      <c r="BB101" s="363">
        <v>0</v>
      </c>
      <c r="BC101" s="363">
        <v>0</v>
      </c>
      <c r="BD101" s="363">
        <v>0</v>
      </c>
      <c r="BE101" s="363">
        <v>0</v>
      </c>
      <c r="BF101" s="363">
        <v>0</v>
      </c>
      <c r="BG101" s="363">
        <v>0</v>
      </c>
      <c r="BH101" s="363">
        <v>0</v>
      </c>
      <c r="BI101" s="363">
        <v>0</v>
      </c>
      <c r="BJ101" s="363">
        <v>0</v>
      </c>
      <c r="BK101" s="363">
        <v>0</v>
      </c>
      <c r="BL101" s="363">
        <v>0</v>
      </c>
      <c r="BM101" s="363">
        <v>0</v>
      </c>
      <c r="BN101" s="363">
        <v>0</v>
      </c>
      <c r="BO101" s="363">
        <v>0</v>
      </c>
      <c r="BP101" s="363">
        <v>0</v>
      </c>
      <c r="BQ101" s="363">
        <v>0</v>
      </c>
      <c r="BR101" s="363">
        <v>0</v>
      </c>
      <c r="BS101" s="363">
        <v>0</v>
      </c>
      <c r="BT101" s="363">
        <v>0</v>
      </c>
      <c r="BU101" s="363">
        <v>0</v>
      </c>
      <c r="BV101" s="363">
        <v>0</v>
      </c>
      <c r="BW101" s="363">
        <v>0</v>
      </c>
      <c r="BX101" s="363">
        <v>0</v>
      </c>
      <c r="BY101" s="363">
        <v>0</v>
      </c>
      <c r="BZ101" s="363">
        <v>0</v>
      </c>
      <c r="CA101" s="363">
        <v>0</v>
      </c>
      <c r="CB101" s="363">
        <v>0</v>
      </c>
      <c r="CC101" s="363">
        <v>0</v>
      </c>
      <c r="CD101" s="363">
        <v>0</v>
      </c>
      <c r="CE101" s="363">
        <v>0</v>
      </c>
      <c r="CF101" s="363">
        <v>0</v>
      </c>
      <c r="CG101" s="363">
        <v>0</v>
      </c>
      <c r="CH101" s="370">
        <v>0</v>
      </c>
    </row>
    <row r="102" spans="1:86" ht="15.5" x14ac:dyDescent="0.35">
      <c r="A102" s="366"/>
      <c r="B102" s="327" t="s">
        <v>594</v>
      </c>
      <c r="C102" s="372"/>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2">
        <v>12376.457240117948</v>
      </c>
      <c r="AI102" s="362">
        <v>11732.937650069238</v>
      </c>
      <c r="AJ102" s="362">
        <v>11258.770345461888</v>
      </c>
      <c r="AK102" s="362">
        <v>11886.30192104559</v>
      </c>
      <c r="AL102" s="362">
        <v>12297.541509215494</v>
      </c>
      <c r="AM102" s="362">
        <v>12566.269612916032</v>
      </c>
      <c r="AN102" s="362">
        <v>13670.370918215944</v>
      </c>
      <c r="AO102" s="362">
        <v>14574.59994581007</v>
      </c>
      <c r="AP102" s="362">
        <v>15990.640689096947</v>
      </c>
      <c r="AQ102" s="362">
        <v>17038.075182133151</v>
      </c>
      <c r="AR102" s="362">
        <v>18101.371287437734</v>
      </c>
      <c r="AS102" s="362">
        <v>19090.289211577347</v>
      </c>
      <c r="AT102" s="362">
        <v>20543.37263878723</v>
      </c>
      <c r="AU102" s="362">
        <v>24262.194505562256</v>
      </c>
      <c r="AV102" s="362">
        <v>28522.880627890063</v>
      </c>
      <c r="AW102" s="362">
        <v>32940.379603146648</v>
      </c>
      <c r="AX102" s="362">
        <v>35936.135072822988</v>
      </c>
      <c r="AY102" s="362">
        <v>37604.215338355949</v>
      </c>
      <c r="AZ102" s="362">
        <v>38607.549134776804</v>
      </c>
      <c r="BA102" s="362">
        <v>39698.391300786003</v>
      </c>
      <c r="BB102" s="362">
        <v>40209.675294911554</v>
      </c>
      <c r="BC102" s="362">
        <v>40295.961659211323</v>
      </c>
      <c r="BD102" s="362">
        <v>42080.743700479601</v>
      </c>
      <c r="BE102" s="362">
        <v>43528.143458331127</v>
      </c>
      <c r="BF102" s="362">
        <v>43797.231634967888</v>
      </c>
      <c r="BG102" s="362">
        <v>44473.444106576833</v>
      </c>
      <c r="BH102" s="362">
        <v>43767.785770557908</v>
      </c>
      <c r="BI102" s="362">
        <v>43594.468369112634</v>
      </c>
      <c r="BJ102" s="362">
        <v>43540.46837402229</v>
      </c>
      <c r="BK102" s="362">
        <v>45358.989807206279</v>
      </c>
      <c r="BL102" s="362">
        <v>45328.501325020836</v>
      </c>
      <c r="BM102" s="362">
        <v>47935.262572706801</v>
      </c>
      <c r="BN102" s="362">
        <v>48242.759162026843</v>
      </c>
      <c r="BO102" s="362">
        <v>48847.107469118528</v>
      </c>
      <c r="BP102" s="362">
        <v>49867.241558285052</v>
      </c>
      <c r="BQ102" s="362">
        <v>49737.55718490533</v>
      </c>
      <c r="BR102" s="362">
        <v>52591.886865561719</v>
      </c>
      <c r="BS102" s="362">
        <v>54958.073586474107</v>
      </c>
      <c r="BT102" s="362">
        <v>55117.73680287649</v>
      </c>
      <c r="BU102" s="362">
        <v>57339.704254319855</v>
      </c>
      <c r="BV102" s="362">
        <v>58007.350114635206</v>
      </c>
      <c r="BW102" s="362">
        <v>59117.771819913709</v>
      </c>
      <c r="BX102" s="362">
        <v>57779.791503250788</v>
      </c>
      <c r="BY102" s="362">
        <v>61215.637161121624</v>
      </c>
      <c r="BZ102" s="362">
        <v>61955.464827311946</v>
      </c>
      <c r="CA102" s="362">
        <v>70035.357493441086</v>
      </c>
      <c r="CB102" s="362">
        <v>79127.13879793098</v>
      </c>
      <c r="CC102" s="362">
        <v>82945.807405829837</v>
      </c>
      <c r="CD102" s="362">
        <v>87596.336718394916</v>
      </c>
      <c r="CE102" s="362">
        <v>90705.938019029374</v>
      </c>
      <c r="CF102" s="362">
        <v>93074.29075364914</v>
      </c>
      <c r="CG102" s="362">
        <v>96003.605787381137</v>
      </c>
      <c r="CH102" s="376">
        <v>99085.025920995031</v>
      </c>
    </row>
    <row r="103" spans="1:86" ht="15.5" x14ac:dyDescent="0.35">
      <c r="A103" s="366"/>
      <c r="B103" s="361" t="s">
        <v>634</v>
      </c>
      <c r="C103" s="368"/>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v>57.648048901627917</v>
      </c>
      <c r="AI103" s="363">
        <v>63.082755694095624</v>
      </c>
      <c r="AJ103" s="363">
        <v>62.028972651836817</v>
      </c>
      <c r="AK103" s="363">
        <v>64.187633685825773</v>
      </c>
      <c r="AL103" s="363">
        <v>67.256277414359403</v>
      </c>
      <c r="AM103" s="363">
        <v>68.714291880518687</v>
      </c>
      <c r="AN103" s="363">
        <v>65.474235748914396</v>
      </c>
      <c r="AO103" s="363">
        <v>63.81121917716542</v>
      </c>
      <c r="AP103" s="363">
        <v>64.746576557590075</v>
      </c>
      <c r="AQ103" s="363">
        <v>63.654903688951499</v>
      </c>
      <c r="AR103" s="363">
        <v>62.442229919782399</v>
      </c>
      <c r="AS103" s="363">
        <v>61.674564588900054</v>
      </c>
      <c r="AT103" s="363">
        <v>62.904145181193329</v>
      </c>
      <c r="AU103" s="363">
        <v>68.67840131948752</v>
      </c>
      <c r="AV103" s="363">
        <v>510.10767014189264</v>
      </c>
      <c r="AW103" s="363">
        <v>690.97245709708761</v>
      </c>
      <c r="AX103" s="363">
        <v>763.14361414273912</v>
      </c>
      <c r="AY103" s="363">
        <v>886.11553035900192</v>
      </c>
      <c r="AZ103" s="363">
        <v>868.6269141519723</v>
      </c>
      <c r="BA103" s="363">
        <v>955.02060988760513</v>
      </c>
      <c r="BB103" s="363">
        <v>1018.8318197421258</v>
      </c>
      <c r="BC103" s="363">
        <v>1078.3288875217813</v>
      </c>
      <c r="BD103" s="363">
        <v>1145.5376009039462</v>
      </c>
      <c r="BE103" s="363">
        <v>1246.2196558946418</v>
      </c>
      <c r="BF103" s="363">
        <v>1381.731665239038</v>
      </c>
      <c r="BG103" s="363">
        <v>1404.0583775700868</v>
      </c>
      <c r="BH103" s="363">
        <v>1446.8861417705348</v>
      </c>
      <c r="BI103" s="363">
        <v>1544.714094474964</v>
      </c>
      <c r="BJ103" s="363">
        <v>1579.0675017184749</v>
      </c>
      <c r="BK103" s="363">
        <v>1655.6662280129185</v>
      </c>
      <c r="BL103" s="363">
        <v>1697.6628729414688</v>
      </c>
      <c r="BM103" s="363">
        <v>1806.5580026426005</v>
      </c>
      <c r="BN103" s="363">
        <v>1818.2135414350644</v>
      </c>
      <c r="BO103" s="363">
        <v>1918.0956288177538</v>
      </c>
      <c r="BP103" s="363">
        <v>1994.2818364611237</v>
      </c>
      <c r="BQ103" s="363">
        <v>2055.8495152333126</v>
      </c>
      <c r="BR103" s="363">
        <v>2378.9324966517711</v>
      </c>
      <c r="BS103" s="363">
        <v>2524.047236750002</v>
      </c>
      <c r="BT103" s="363">
        <v>2558.4146272869934</v>
      </c>
      <c r="BU103" s="363">
        <v>2617.1343922953947</v>
      </c>
      <c r="BV103" s="363">
        <v>2752.8836216233663</v>
      </c>
      <c r="BW103" s="363">
        <v>2917.4087333750676</v>
      </c>
      <c r="BX103" s="363">
        <v>2707.765718245802</v>
      </c>
      <c r="BY103" s="363">
        <v>2942.7777522247038</v>
      </c>
      <c r="BZ103" s="363">
        <v>3196.2817774009518</v>
      </c>
      <c r="CA103" s="363">
        <v>3891.1555878187983</v>
      </c>
      <c r="CB103" s="363">
        <v>4697.2237789139172</v>
      </c>
      <c r="CC103" s="363">
        <v>5166.4093020474074</v>
      </c>
      <c r="CD103" s="363">
        <v>5697.6321070262202</v>
      </c>
      <c r="CE103" s="363">
        <v>6159.7482953971594</v>
      </c>
      <c r="CF103" s="363">
        <v>6536.005247865276</v>
      </c>
      <c r="CG103" s="363">
        <v>6886.1011227050312</v>
      </c>
      <c r="CH103" s="370">
        <v>7211.5870997106458</v>
      </c>
    </row>
    <row r="104" spans="1:86" ht="15.5" x14ac:dyDescent="0.35">
      <c r="A104" s="366"/>
      <c r="B104" s="236" t="s">
        <v>595</v>
      </c>
      <c r="C104" s="368"/>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v>57.648048901627917</v>
      </c>
      <c r="AI104" s="363">
        <v>63.082755694095624</v>
      </c>
      <c r="AJ104" s="363">
        <v>62.028972651836817</v>
      </c>
      <c r="AK104" s="363">
        <v>64.187633685825773</v>
      </c>
      <c r="AL104" s="363">
        <v>67.256277414359403</v>
      </c>
      <c r="AM104" s="363">
        <v>68.714291880518687</v>
      </c>
      <c r="AN104" s="363">
        <v>65.474235748914396</v>
      </c>
      <c r="AO104" s="363">
        <v>63.81121917716542</v>
      </c>
      <c r="AP104" s="363">
        <v>64.746576557590075</v>
      </c>
      <c r="AQ104" s="363">
        <v>63.654903688951499</v>
      </c>
      <c r="AR104" s="363">
        <v>62.442229919782399</v>
      </c>
      <c r="AS104" s="363">
        <v>61.674564588900054</v>
      </c>
      <c r="AT104" s="363">
        <v>62.904145181193329</v>
      </c>
      <c r="AU104" s="363">
        <v>68.67840131948752</v>
      </c>
      <c r="AV104" s="363">
        <v>510.10767014189264</v>
      </c>
      <c r="AW104" s="363">
        <v>690.97245709708761</v>
      </c>
      <c r="AX104" s="363">
        <v>763.14361414273912</v>
      </c>
      <c r="AY104" s="363">
        <v>886.11553035900192</v>
      </c>
      <c r="AZ104" s="363">
        <v>868.6269141519723</v>
      </c>
      <c r="BA104" s="363">
        <v>955.02060988760513</v>
      </c>
      <c r="BB104" s="363">
        <v>1018.8318197421258</v>
      </c>
      <c r="BC104" s="363">
        <v>1078.3288875217813</v>
      </c>
      <c r="BD104" s="363">
        <v>1145.5376009039462</v>
      </c>
      <c r="BE104" s="363">
        <v>1246.2196558946418</v>
      </c>
      <c r="BF104" s="363">
        <v>1381.731665239038</v>
      </c>
      <c r="BG104" s="363">
        <v>1404.0583775700868</v>
      </c>
      <c r="BH104" s="363">
        <v>1446.8861417705348</v>
      </c>
      <c r="BI104" s="363">
        <v>1544.714094474964</v>
      </c>
      <c r="BJ104" s="363">
        <v>1579.0675017184749</v>
      </c>
      <c r="BK104" s="363">
        <v>1655.6662280129185</v>
      </c>
      <c r="BL104" s="363">
        <v>1697.6628729414688</v>
      </c>
      <c r="BM104" s="363">
        <v>1806.5580026426005</v>
      </c>
      <c r="BN104" s="363">
        <v>1818.2135414350644</v>
      </c>
      <c r="BO104" s="363">
        <v>1918.0956288177538</v>
      </c>
      <c r="BP104" s="363">
        <v>1994.2818364611237</v>
      </c>
      <c r="BQ104" s="363">
        <v>2055.8495152333126</v>
      </c>
      <c r="BR104" s="363">
        <v>2378.9324966517711</v>
      </c>
      <c r="BS104" s="363">
        <v>2524.047236750002</v>
      </c>
      <c r="BT104" s="363">
        <v>2558.4146272869934</v>
      </c>
      <c r="BU104" s="363">
        <v>2617.1343922953947</v>
      </c>
      <c r="BV104" s="363">
        <v>2752.8836216233663</v>
      </c>
      <c r="BW104" s="363">
        <v>2917.4087333750676</v>
      </c>
      <c r="BX104" s="363">
        <v>2707.765718245802</v>
      </c>
      <c r="BY104" s="363">
        <v>2942.7777522247038</v>
      </c>
      <c r="BZ104" s="363">
        <v>3196.2817774009518</v>
      </c>
      <c r="CA104" s="363">
        <v>3891.1555878187983</v>
      </c>
      <c r="CB104" s="363">
        <v>4697.2237789139172</v>
      </c>
      <c r="CC104" s="363">
        <v>5166.4093020474074</v>
      </c>
      <c r="CD104" s="363">
        <v>5697.6321070262202</v>
      </c>
      <c r="CE104" s="363">
        <v>6159.7482953971594</v>
      </c>
      <c r="CF104" s="363">
        <v>6536.005247865276</v>
      </c>
      <c r="CG104" s="363">
        <v>6886.1011227050312</v>
      </c>
      <c r="CH104" s="370">
        <v>7211.5870997106458</v>
      </c>
    </row>
    <row r="105" spans="1:86" ht="15.5" x14ac:dyDescent="0.35">
      <c r="A105" s="366"/>
      <c r="B105" s="361" t="s">
        <v>636</v>
      </c>
      <c r="C105" s="368"/>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v>10779.311652973704</v>
      </c>
      <c r="AI105" s="363">
        <v>10085.394841074716</v>
      </c>
      <c r="AJ105" s="363">
        <v>9478.3916781333337</v>
      </c>
      <c r="AK105" s="363">
        <v>9839.1326092069903</v>
      </c>
      <c r="AL105" s="363">
        <v>9950.0454432772167</v>
      </c>
      <c r="AM105" s="363">
        <v>9800.6442346899166</v>
      </c>
      <c r="AN105" s="363">
        <v>10553.451851541151</v>
      </c>
      <c r="AO105" s="363">
        <v>10992.508448652741</v>
      </c>
      <c r="AP105" s="363">
        <v>11892.213774991535</v>
      </c>
      <c r="AQ105" s="363">
        <v>12458.801413121537</v>
      </c>
      <c r="AR105" s="363">
        <v>13147.952343359206</v>
      </c>
      <c r="AS105" s="363">
        <v>13680.417398232748</v>
      </c>
      <c r="AT105" s="363">
        <v>14518.663552500337</v>
      </c>
      <c r="AU105" s="363">
        <v>17149.257230712843</v>
      </c>
      <c r="AV105" s="363">
        <v>20908.999399334833</v>
      </c>
      <c r="AW105" s="363">
        <v>24165.354997913179</v>
      </c>
      <c r="AX105" s="363">
        <v>26467.551347222408</v>
      </c>
      <c r="AY105" s="363">
        <v>29853.883171987807</v>
      </c>
      <c r="AZ105" s="363">
        <v>30396.816891809573</v>
      </c>
      <c r="BA105" s="363">
        <v>30792.864805670324</v>
      </c>
      <c r="BB105" s="363">
        <v>30725.730507611839</v>
      </c>
      <c r="BC105" s="363">
        <v>30287.339886948052</v>
      </c>
      <c r="BD105" s="363">
        <v>31457.31900559775</v>
      </c>
      <c r="BE105" s="363">
        <v>32299.394004242757</v>
      </c>
      <c r="BF105" s="363">
        <v>32185.00623638499</v>
      </c>
      <c r="BG105" s="363">
        <v>32341.755885973449</v>
      </c>
      <c r="BH105" s="363">
        <v>31247.465728259078</v>
      </c>
      <c r="BI105" s="363">
        <v>30490.101697282982</v>
      </c>
      <c r="BJ105" s="363">
        <v>29974.922735229597</v>
      </c>
      <c r="BK105" s="363">
        <v>30887.887924371062</v>
      </c>
      <c r="BL105" s="363">
        <v>30465.324362177136</v>
      </c>
      <c r="BM105" s="363">
        <v>31993.585438985443</v>
      </c>
      <c r="BN105" s="363">
        <v>32054.560540044906</v>
      </c>
      <c r="BO105" s="363">
        <v>32483.222814785757</v>
      </c>
      <c r="BP105" s="363">
        <v>33101.688415138124</v>
      </c>
      <c r="BQ105" s="363">
        <v>33159.922541835913</v>
      </c>
      <c r="BR105" s="363">
        <v>35330.696565592836</v>
      </c>
      <c r="BS105" s="363">
        <v>37918.619301968116</v>
      </c>
      <c r="BT105" s="363">
        <v>38330.165258299057</v>
      </c>
      <c r="BU105" s="363">
        <v>40837.242187307034</v>
      </c>
      <c r="BV105" s="363">
        <v>41654.608578959771</v>
      </c>
      <c r="BW105" s="363">
        <v>42204.773354258701</v>
      </c>
      <c r="BX105" s="363">
        <v>43010.469292244023</v>
      </c>
      <c r="BY105" s="363">
        <v>46158.397195951475</v>
      </c>
      <c r="BZ105" s="363">
        <v>46637.786735320129</v>
      </c>
      <c r="CA105" s="363">
        <v>52680.283957642903</v>
      </c>
      <c r="CB105" s="363">
        <v>59725.103530398832</v>
      </c>
      <c r="CC105" s="363">
        <v>62282.332284147764</v>
      </c>
      <c r="CD105" s="363">
        <v>65660.684947635164</v>
      </c>
      <c r="CE105" s="363">
        <v>68012.907383016165</v>
      </c>
      <c r="CF105" s="363">
        <v>69450.581276389246</v>
      </c>
      <c r="CG105" s="363">
        <v>71121.141182195235</v>
      </c>
      <c r="CH105" s="370">
        <v>72903.319220275065</v>
      </c>
    </row>
    <row r="106" spans="1:86" ht="15.5" x14ac:dyDescent="0.35">
      <c r="A106" s="366"/>
      <c r="B106" s="236" t="s">
        <v>595</v>
      </c>
      <c r="C106" s="368"/>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v>10753.976018910003</v>
      </c>
      <c r="AI106" s="363">
        <v>10063.717358118469</v>
      </c>
      <c r="AJ106" s="363">
        <v>9455.6374939266607</v>
      </c>
      <c r="AK106" s="363">
        <v>9814.4295224296184</v>
      </c>
      <c r="AL106" s="363">
        <v>9919.3686948912709</v>
      </c>
      <c r="AM106" s="363">
        <v>9764.0398955902492</v>
      </c>
      <c r="AN106" s="363">
        <v>10515.411355689803</v>
      </c>
      <c r="AO106" s="363">
        <v>10949.873480314414</v>
      </c>
      <c r="AP106" s="363">
        <v>11564.448751420407</v>
      </c>
      <c r="AQ106" s="363">
        <v>11911.635232330058</v>
      </c>
      <c r="AR106" s="363">
        <v>12664.400853306519</v>
      </c>
      <c r="AS106" s="363">
        <v>13206.688011328952</v>
      </c>
      <c r="AT106" s="363">
        <v>14023.556382859637</v>
      </c>
      <c r="AU106" s="363">
        <v>16543.15992157791</v>
      </c>
      <c r="AV106" s="363">
        <v>20192.3250356137</v>
      </c>
      <c r="AW106" s="363">
        <v>23273.5474235082</v>
      </c>
      <c r="AX106" s="363">
        <v>25422.437431459406</v>
      </c>
      <c r="AY106" s="363">
        <v>28666.314524252746</v>
      </c>
      <c r="AZ106" s="363">
        <v>29025.385028278022</v>
      </c>
      <c r="BA106" s="363">
        <v>29406.669266751505</v>
      </c>
      <c r="BB106" s="363">
        <v>29291.76648929681</v>
      </c>
      <c r="BC106" s="363">
        <v>28771.504911719167</v>
      </c>
      <c r="BD106" s="363">
        <v>29452.11980398482</v>
      </c>
      <c r="BE106" s="363">
        <v>30070.215089258651</v>
      </c>
      <c r="BF106" s="363">
        <v>29785.626012581633</v>
      </c>
      <c r="BG106" s="363">
        <v>29873.424295923305</v>
      </c>
      <c r="BH106" s="363">
        <v>28866.315882648629</v>
      </c>
      <c r="BI106" s="363">
        <v>28132.606811401762</v>
      </c>
      <c r="BJ106" s="363">
        <v>27649.366215346388</v>
      </c>
      <c r="BK106" s="363">
        <v>28468.744607906276</v>
      </c>
      <c r="BL106" s="363">
        <v>28019.651128754525</v>
      </c>
      <c r="BM106" s="363">
        <v>29340.845010319645</v>
      </c>
      <c r="BN106" s="363">
        <v>29201.570836157825</v>
      </c>
      <c r="BO106" s="363">
        <v>29387.193891716666</v>
      </c>
      <c r="BP106" s="363">
        <v>29673.600374627858</v>
      </c>
      <c r="BQ106" s="363">
        <v>29507.815526846007</v>
      </c>
      <c r="BR106" s="363">
        <v>31368.59728291224</v>
      </c>
      <c r="BS106" s="363">
        <v>33616.386355919974</v>
      </c>
      <c r="BT106" s="363">
        <v>33913.827936638809</v>
      </c>
      <c r="BU106" s="363">
        <v>36116.646645003522</v>
      </c>
      <c r="BV106" s="363">
        <v>36748.645495478857</v>
      </c>
      <c r="BW106" s="363">
        <v>37423.212913547308</v>
      </c>
      <c r="BX106" s="363">
        <v>38335.539650931882</v>
      </c>
      <c r="BY106" s="363">
        <v>41398.115636019058</v>
      </c>
      <c r="BZ106" s="363">
        <v>41695.253137880529</v>
      </c>
      <c r="CA106" s="363">
        <v>47271.609371120619</v>
      </c>
      <c r="CB106" s="363">
        <v>53658.866857034096</v>
      </c>
      <c r="CC106" s="363">
        <v>56112.712046545857</v>
      </c>
      <c r="CD106" s="363">
        <v>59266.715429900316</v>
      </c>
      <c r="CE106" s="363">
        <v>61320.961848156883</v>
      </c>
      <c r="CF106" s="363">
        <v>62538.246028801084</v>
      </c>
      <c r="CG106" s="363">
        <v>63995.859478263628</v>
      </c>
      <c r="CH106" s="370">
        <v>65598.754742090765</v>
      </c>
    </row>
    <row r="107" spans="1:86" ht="15.5" x14ac:dyDescent="0.35">
      <c r="A107" s="366"/>
      <c r="B107" s="377" t="s">
        <v>642</v>
      </c>
      <c r="C107" s="368"/>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v>25.335634063701018</v>
      </c>
      <c r="AI107" s="363">
        <v>21.677482956248014</v>
      </c>
      <c r="AJ107" s="363">
        <v>22.754184206673177</v>
      </c>
      <c r="AK107" s="363">
        <v>24.703086777372199</v>
      </c>
      <c r="AL107" s="363">
        <v>30.676748385944485</v>
      </c>
      <c r="AM107" s="363">
        <v>36.604339099668024</v>
      </c>
      <c r="AN107" s="363">
        <v>38.040495851347174</v>
      </c>
      <c r="AO107" s="363">
        <v>42.634968338328285</v>
      </c>
      <c r="AP107" s="363">
        <v>327.76502357112753</v>
      </c>
      <c r="AQ107" s="363">
        <v>547.16618079147759</v>
      </c>
      <c r="AR107" s="363">
        <v>483.55149005268942</v>
      </c>
      <c r="AS107" s="363">
        <v>473.72938690379857</v>
      </c>
      <c r="AT107" s="363">
        <v>495.10716964069945</v>
      </c>
      <c r="AU107" s="363">
        <v>606.09730913493297</v>
      </c>
      <c r="AV107" s="363">
        <v>716.67436372113377</v>
      </c>
      <c r="AW107" s="363">
        <v>891.80757440497848</v>
      </c>
      <c r="AX107" s="363">
        <v>1045.1139157630016</v>
      </c>
      <c r="AY107" s="363">
        <v>1187.5686477350637</v>
      </c>
      <c r="AZ107" s="363">
        <v>1371.4318635315483</v>
      </c>
      <c r="BA107" s="363">
        <v>1386.1955389188172</v>
      </c>
      <c r="BB107" s="363">
        <v>1433.9640183150282</v>
      </c>
      <c r="BC107" s="363">
        <v>1515.8349752288821</v>
      </c>
      <c r="BD107" s="363">
        <v>2005.1992016129286</v>
      </c>
      <c r="BE107" s="363">
        <v>2229.1789149841075</v>
      </c>
      <c r="BF107" s="363">
        <v>2399.3802238033604</v>
      </c>
      <c r="BG107" s="363">
        <v>2468.3315900501434</v>
      </c>
      <c r="BH107" s="363">
        <v>2381.1498456104505</v>
      </c>
      <c r="BI107" s="363">
        <v>2357.4948858812195</v>
      </c>
      <c r="BJ107" s="363">
        <v>2325.5565198832101</v>
      </c>
      <c r="BK107" s="363">
        <v>2419.1433164647901</v>
      </c>
      <c r="BL107" s="363">
        <v>2445.6732334226131</v>
      </c>
      <c r="BM107" s="363">
        <v>2652.7404286657984</v>
      </c>
      <c r="BN107" s="363">
        <v>2852.9897038870849</v>
      </c>
      <c r="BO107" s="363">
        <v>3096.0289230690873</v>
      </c>
      <c r="BP107" s="363">
        <v>3428.088040510263</v>
      </c>
      <c r="BQ107" s="363">
        <v>3652.1070149899087</v>
      </c>
      <c r="BR107" s="363">
        <v>3962.0992826805968</v>
      </c>
      <c r="BS107" s="363">
        <v>4302.2329460481378</v>
      </c>
      <c r="BT107" s="363">
        <v>4416.3373216602513</v>
      </c>
      <c r="BU107" s="363">
        <v>4720.5955423035139</v>
      </c>
      <c r="BV107" s="363">
        <v>4905.963083480915</v>
      </c>
      <c r="BW107" s="363">
        <v>4781.560440711397</v>
      </c>
      <c r="BX107" s="363">
        <v>4674.9296413121447</v>
      </c>
      <c r="BY107" s="363">
        <v>4760.2815599324094</v>
      </c>
      <c r="BZ107" s="363">
        <v>4942.5335974396075</v>
      </c>
      <c r="CA107" s="363">
        <v>5408.6745865222783</v>
      </c>
      <c r="CB107" s="363">
        <v>6066.2366733647405</v>
      </c>
      <c r="CC107" s="363">
        <v>6169.6202376019064</v>
      </c>
      <c r="CD107" s="363">
        <v>6393.9695177348467</v>
      </c>
      <c r="CE107" s="363">
        <v>6691.9455348592874</v>
      </c>
      <c r="CF107" s="363">
        <v>6912.3352475881566</v>
      </c>
      <c r="CG107" s="363">
        <v>7125.2817039316105</v>
      </c>
      <c r="CH107" s="370">
        <v>7304.5644781843021</v>
      </c>
    </row>
    <row r="108" spans="1:86" ht="15.5" x14ac:dyDescent="0.35">
      <c r="A108" s="366"/>
      <c r="B108" s="375" t="s">
        <v>379</v>
      </c>
      <c r="C108" s="368"/>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v>25.335634063701018</v>
      </c>
      <c r="AI108" s="363">
        <v>21.677482956248014</v>
      </c>
      <c r="AJ108" s="363">
        <v>22.754184206673177</v>
      </c>
      <c r="AK108" s="363">
        <v>24.703086777372199</v>
      </c>
      <c r="AL108" s="363">
        <v>30.676748385944485</v>
      </c>
      <c r="AM108" s="363">
        <v>36.604339099668024</v>
      </c>
      <c r="AN108" s="363">
        <v>38.040495851347174</v>
      </c>
      <c r="AO108" s="363">
        <v>42.634968338328285</v>
      </c>
      <c r="AP108" s="363">
        <v>327.76502357112753</v>
      </c>
      <c r="AQ108" s="363">
        <v>547.16618079147759</v>
      </c>
      <c r="AR108" s="363">
        <v>483.55149005268942</v>
      </c>
      <c r="AS108" s="363">
        <v>473.72938690379857</v>
      </c>
      <c r="AT108" s="363">
        <v>495.10716964069945</v>
      </c>
      <c r="AU108" s="363">
        <v>606.09730913493297</v>
      </c>
      <c r="AV108" s="363">
        <v>716.67436372113377</v>
      </c>
      <c r="AW108" s="363">
        <v>891.80757440497848</v>
      </c>
      <c r="AX108" s="363">
        <v>1045.1139157630016</v>
      </c>
      <c r="AY108" s="363">
        <v>1187.5686477350637</v>
      </c>
      <c r="AZ108" s="363">
        <v>1371.4318635315483</v>
      </c>
      <c r="BA108" s="363">
        <v>1386.1955389188172</v>
      </c>
      <c r="BB108" s="363">
        <v>1433.9640183150282</v>
      </c>
      <c r="BC108" s="363">
        <v>1515.8349752288821</v>
      </c>
      <c r="BD108" s="363">
        <v>1528.0416886516302</v>
      </c>
      <c r="BE108" s="363">
        <v>1610.5032436849708</v>
      </c>
      <c r="BF108" s="363">
        <v>1717.2134959495299</v>
      </c>
      <c r="BG108" s="363">
        <v>1800.2651677367116</v>
      </c>
      <c r="BH108" s="363">
        <v>1817.1407540814705</v>
      </c>
      <c r="BI108" s="363">
        <v>1862.0141566578936</v>
      </c>
      <c r="BJ108" s="363">
        <v>1853.9820406444635</v>
      </c>
      <c r="BK108" s="363">
        <v>1967.3857024513288</v>
      </c>
      <c r="BL108" s="363">
        <v>2020.5436063806005</v>
      </c>
      <c r="BM108" s="363">
        <v>2191.6143917522063</v>
      </c>
      <c r="BN108" s="363">
        <v>2274.4706797976951</v>
      </c>
      <c r="BO108" s="363">
        <v>2467.6835973880347</v>
      </c>
      <c r="BP108" s="363">
        <v>2699.2630981704606</v>
      </c>
      <c r="BQ108" s="363">
        <v>2868.435829900729</v>
      </c>
      <c r="BR108" s="363">
        <v>3150.7433899648495</v>
      </c>
      <c r="BS108" s="363">
        <v>3444.1996417819109</v>
      </c>
      <c r="BT108" s="363">
        <v>3542.611234406982</v>
      </c>
      <c r="BU108" s="363">
        <v>3717.4154626810127</v>
      </c>
      <c r="BV108" s="363">
        <v>3718.1481645087347</v>
      </c>
      <c r="BW108" s="363">
        <v>3696.213547789579</v>
      </c>
      <c r="BX108" s="363">
        <v>3630.4133546226244</v>
      </c>
      <c r="BY108" s="363">
        <v>3661.7214340805717</v>
      </c>
      <c r="BZ108" s="363">
        <v>3617.7361628479439</v>
      </c>
      <c r="CA108" s="363">
        <v>3955.1315706767323</v>
      </c>
      <c r="CB108" s="363">
        <v>4326.5827112406832</v>
      </c>
      <c r="CC108" s="363">
        <v>4530.4355809264998</v>
      </c>
      <c r="CD108" s="363">
        <v>4846.4722965751953</v>
      </c>
      <c r="CE108" s="363">
        <v>5121.6467698384258</v>
      </c>
      <c r="CF108" s="363">
        <v>5291.3758203521929</v>
      </c>
      <c r="CG108" s="363">
        <v>5460.9649693229267</v>
      </c>
      <c r="CH108" s="370">
        <v>5601.5071216256765</v>
      </c>
    </row>
    <row r="109" spans="1:86" ht="15.5" x14ac:dyDescent="0.35">
      <c r="A109" s="366"/>
      <c r="B109" s="375" t="s">
        <v>598</v>
      </c>
      <c r="C109" s="368"/>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v>0</v>
      </c>
      <c r="AI109" s="363">
        <v>0</v>
      </c>
      <c r="AJ109" s="363">
        <v>0</v>
      </c>
      <c r="AK109" s="363">
        <v>0</v>
      </c>
      <c r="AL109" s="363">
        <v>0</v>
      </c>
      <c r="AM109" s="363">
        <v>0</v>
      </c>
      <c r="AN109" s="363">
        <v>0</v>
      </c>
      <c r="AO109" s="363">
        <v>0</v>
      </c>
      <c r="AP109" s="363">
        <v>0</v>
      </c>
      <c r="AQ109" s="363">
        <v>0</v>
      </c>
      <c r="AR109" s="363">
        <v>0</v>
      </c>
      <c r="AS109" s="363">
        <v>0</v>
      </c>
      <c r="AT109" s="363">
        <v>0</v>
      </c>
      <c r="AU109" s="363">
        <v>0</v>
      </c>
      <c r="AV109" s="363">
        <v>0</v>
      </c>
      <c r="AW109" s="363">
        <v>0</v>
      </c>
      <c r="AX109" s="363">
        <v>0</v>
      </c>
      <c r="AY109" s="363">
        <v>0</v>
      </c>
      <c r="AZ109" s="363">
        <v>0</v>
      </c>
      <c r="BA109" s="363">
        <v>0</v>
      </c>
      <c r="BB109" s="363">
        <v>0</v>
      </c>
      <c r="BC109" s="363">
        <v>0</v>
      </c>
      <c r="BD109" s="363">
        <v>477.15751296129844</v>
      </c>
      <c r="BE109" s="363">
        <v>618.67567129913687</v>
      </c>
      <c r="BF109" s="363">
        <v>682.16672785383071</v>
      </c>
      <c r="BG109" s="363">
        <v>668.06642231343164</v>
      </c>
      <c r="BH109" s="363">
        <v>564.00909152897964</v>
      </c>
      <c r="BI109" s="363">
        <v>495.48072922332562</v>
      </c>
      <c r="BJ109" s="363">
        <v>471.57447923874673</v>
      </c>
      <c r="BK109" s="363">
        <v>451.75761401346148</v>
      </c>
      <c r="BL109" s="363">
        <v>425.12962704201294</v>
      </c>
      <c r="BM109" s="363">
        <v>461.12603691359175</v>
      </c>
      <c r="BN109" s="363">
        <v>578.51902408938963</v>
      </c>
      <c r="BO109" s="363">
        <v>628.34532568105249</v>
      </c>
      <c r="BP109" s="363">
        <v>728.82494233980276</v>
      </c>
      <c r="BQ109" s="363">
        <v>783.67118508917929</v>
      </c>
      <c r="BR109" s="363">
        <v>811.07610946332716</v>
      </c>
      <c r="BS109" s="363">
        <v>855.87503239112209</v>
      </c>
      <c r="BT109" s="363">
        <v>844.71008667901503</v>
      </c>
      <c r="BU109" s="363">
        <v>898.47236012749818</v>
      </c>
      <c r="BV109" s="363">
        <v>872.03684084197209</v>
      </c>
      <c r="BW109" s="363">
        <v>809.1975431137439</v>
      </c>
      <c r="BX109" s="363">
        <v>600.28350105167169</v>
      </c>
      <c r="BY109" s="363">
        <v>482.24912391198455</v>
      </c>
      <c r="BZ109" s="363">
        <v>566.22841642187348</v>
      </c>
      <c r="CA109" s="363">
        <v>434.00952900541489</v>
      </c>
      <c r="CB109" s="363">
        <v>212.37956142444011</v>
      </c>
      <c r="CC109" s="363">
        <v>9.9255858576611278</v>
      </c>
      <c r="CD109" s="363">
        <v>4.6267213073771689</v>
      </c>
      <c r="CE109" s="363">
        <v>1.98283746201916</v>
      </c>
      <c r="CF109" s="363">
        <v>0.74850370649805875</v>
      </c>
      <c r="CG109" s="363">
        <v>2.3351194252820374E-2</v>
      </c>
      <c r="CH109" s="370">
        <v>1.3772840790750898</v>
      </c>
    </row>
    <row r="110" spans="1:86" ht="15.5" x14ac:dyDescent="0.35">
      <c r="A110" s="366"/>
      <c r="B110" s="375" t="s">
        <v>643</v>
      </c>
      <c r="C110" s="372" t="s">
        <v>639</v>
      </c>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v>0</v>
      </c>
      <c r="AI110" s="363">
        <v>0</v>
      </c>
      <c r="AJ110" s="363">
        <v>0</v>
      </c>
      <c r="AK110" s="363">
        <v>0</v>
      </c>
      <c r="AL110" s="363">
        <v>0</v>
      </c>
      <c r="AM110" s="363">
        <v>0</v>
      </c>
      <c r="AN110" s="363">
        <v>0</v>
      </c>
      <c r="AO110" s="363">
        <v>0</v>
      </c>
      <c r="AP110" s="363">
        <v>0</v>
      </c>
      <c r="AQ110" s="363">
        <v>0</v>
      </c>
      <c r="AR110" s="363">
        <v>0</v>
      </c>
      <c r="AS110" s="363">
        <v>0</v>
      </c>
      <c r="AT110" s="363">
        <v>0</v>
      </c>
      <c r="AU110" s="363">
        <v>0</v>
      </c>
      <c r="AV110" s="363">
        <v>0</v>
      </c>
      <c r="AW110" s="363">
        <v>0</v>
      </c>
      <c r="AX110" s="363">
        <v>0</v>
      </c>
      <c r="AY110" s="363">
        <v>0</v>
      </c>
      <c r="AZ110" s="363">
        <v>0</v>
      </c>
      <c r="BA110" s="363">
        <v>0</v>
      </c>
      <c r="BB110" s="363">
        <v>0</v>
      </c>
      <c r="BC110" s="363">
        <v>0</v>
      </c>
      <c r="BD110" s="363">
        <v>0</v>
      </c>
      <c r="BE110" s="363">
        <v>0</v>
      </c>
      <c r="BF110" s="363">
        <v>0</v>
      </c>
      <c r="BG110" s="363">
        <v>0</v>
      </c>
      <c r="BH110" s="363">
        <v>0</v>
      </c>
      <c r="BI110" s="363">
        <v>0</v>
      </c>
      <c r="BJ110" s="363">
        <v>0</v>
      </c>
      <c r="BK110" s="363">
        <v>0</v>
      </c>
      <c r="BL110" s="363">
        <v>0</v>
      </c>
      <c r="BM110" s="363">
        <v>0</v>
      </c>
      <c r="BN110" s="363">
        <v>0</v>
      </c>
      <c r="BO110" s="363">
        <v>0</v>
      </c>
      <c r="BP110" s="363">
        <v>0</v>
      </c>
      <c r="BQ110" s="363">
        <v>0</v>
      </c>
      <c r="BR110" s="363">
        <v>0.27978325241992785</v>
      </c>
      <c r="BS110" s="363">
        <v>2.1582718751046195</v>
      </c>
      <c r="BT110" s="363">
        <v>29.016000574254839</v>
      </c>
      <c r="BU110" s="363">
        <v>104.70771949500315</v>
      </c>
      <c r="BV110" s="363">
        <v>315.77807813020792</v>
      </c>
      <c r="BW110" s="363">
        <v>276.14934980807419</v>
      </c>
      <c r="BX110" s="363">
        <v>444.23278563784845</v>
      </c>
      <c r="BY110" s="363">
        <v>616.31100193985299</v>
      </c>
      <c r="BZ110" s="363">
        <v>758.56901816978984</v>
      </c>
      <c r="CA110" s="363">
        <v>1019.533486840131</v>
      </c>
      <c r="CB110" s="363">
        <v>1527.2744006996172</v>
      </c>
      <c r="CC110" s="363">
        <v>1629.2590708177459</v>
      </c>
      <c r="CD110" s="363">
        <v>1542.8704998522749</v>
      </c>
      <c r="CE110" s="363">
        <v>1568.3159275588418</v>
      </c>
      <c r="CF110" s="363">
        <v>1620.2109235294668</v>
      </c>
      <c r="CG110" s="363">
        <v>1664.2933834144301</v>
      </c>
      <c r="CH110" s="370">
        <v>1701.6800724795494</v>
      </c>
    </row>
    <row r="111" spans="1:86" ht="15.5" x14ac:dyDescent="0.35">
      <c r="A111" s="366"/>
      <c r="B111" s="361" t="s">
        <v>640</v>
      </c>
      <c r="C111" s="368"/>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v>1539.497538242616</v>
      </c>
      <c r="AI111" s="363">
        <v>1584.4600533004259</v>
      </c>
      <c r="AJ111" s="363">
        <v>1718.3496946767173</v>
      </c>
      <c r="AK111" s="363">
        <v>1982.9816781527732</v>
      </c>
      <c r="AL111" s="363">
        <v>2280.2397885239202</v>
      </c>
      <c r="AM111" s="363">
        <v>2696.9110863455971</v>
      </c>
      <c r="AN111" s="363">
        <v>3051.4448309258787</v>
      </c>
      <c r="AO111" s="363">
        <v>3518.2802779801614</v>
      </c>
      <c r="AP111" s="363">
        <v>4033.6803375478225</v>
      </c>
      <c r="AQ111" s="363">
        <v>4515.6188653226627</v>
      </c>
      <c r="AR111" s="363">
        <v>4890.9767141587445</v>
      </c>
      <c r="AS111" s="363">
        <v>5348.1972487556986</v>
      </c>
      <c r="AT111" s="363">
        <v>5961.8049411057</v>
      </c>
      <c r="AU111" s="363">
        <v>7044.2588735299259</v>
      </c>
      <c r="AV111" s="363">
        <v>7103.7735584133379</v>
      </c>
      <c r="AW111" s="363">
        <v>8084.0521481363821</v>
      </c>
      <c r="AX111" s="363">
        <v>8705.4401114578359</v>
      </c>
      <c r="AY111" s="363">
        <v>6864.2166360091405</v>
      </c>
      <c r="AZ111" s="363">
        <v>7342.105328815258</v>
      </c>
      <c r="BA111" s="363">
        <v>7950.5058852280736</v>
      </c>
      <c r="BB111" s="363">
        <v>8465.1129675575939</v>
      </c>
      <c r="BC111" s="363">
        <v>8930.2928847414969</v>
      </c>
      <c r="BD111" s="363">
        <v>9477.8870939779063</v>
      </c>
      <c r="BE111" s="363">
        <v>9982.5297981937256</v>
      </c>
      <c r="BF111" s="363">
        <v>10230.493733343861</v>
      </c>
      <c r="BG111" s="363">
        <v>10727.629843033297</v>
      </c>
      <c r="BH111" s="363">
        <v>11073.433900528289</v>
      </c>
      <c r="BI111" s="363">
        <v>11559.652577354689</v>
      </c>
      <c r="BJ111" s="363">
        <v>11986.478137074217</v>
      </c>
      <c r="BK111" s="363">
        <v>12815.435654822297</v>
      </c>
      <c r="BL111" s="363">
        <v>13165.514089902228</v>
      </c>
      <c r="BM111" s="363">
        <v>14135.119131078753</v>
      </c>
      <c r="BN111" s="363">
        <v>14369.98508054687</v>
      </c>
      <c r="BO111" s="363">
        <v>14445.789025515021</v>
      </c>
      <c r="BP111" s="363">
        <v>14771.271306685801</v>
      </c>
      <c r="BQ111" s="363">
        <v>14521.785127836101</v>
      </c>
      <c r="BR111" s="363">
        <v>14882.25780331711</v>
      </c>
      <c r="BS111" s="363">
        <v>14515.407047755993</v>
      </c>
      <c r="BT111" s="363">
        <v>14229.156917290433</v>
      </c>
      <c r="BU111" s="363">
        <v>13885.327674717422</v>
      </c>
      <c r="BV111" s="363">
        <v>13599.857914052069</v>
      </c>
      <c r="BW111" s="363">
        <v>13995.58973227993</v>
      </c>
      <c r="BX111" s="363">
        <v>12061.55649276097</v>
      </c>
      <c r="BY111" s="363">
        <v>12114.462212945447</v>
      </c>
      <c r="BZ111" s="363">
        <v>12121.396314590867</v>
      </c>
      <c r="CA111" s="363">
        <v>13463.917947979384</v>
      </c>
      <c r="CB111" s="363">
        <v>14704.811488618227</v>
      </c>
      <c r="CC111" s="363">
        <v>15497.065819634661</v>
      </c>
      <c r="CD111" s="363">
        <v>16238.01966373353</v>
      </c>
      <c r="CE111" s="363">
        <v>16533.282340616046</v>
      </c>
      <c r="CF111" s="363">
        <v>17087.704229394625</v>
      </c>
      <c r="CG111" s="363">
        <v>17996.363482480872</v>
      </c>
      <c r="CH111" s="370">
        <v>18970.119601009308</v>
      </c>
    </row>
    <row r="112" spans="1:86" ht="15.5" x14ac:dyDescent="0.35">
      <c r="A112" s="366"/>
      <c r="B112" s="236" t="s">
        <v>595</v>
      </c>
      <c r="C112" s="368"/>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v>1539.497538242616</v>
      </c>
      <c r="AI112" s="363">
        <v>1584.4600533004259</v>
      </c>
      <c r="AJ112" s="363">
        <v>1718.3496946767173</v>
      </c>
      <c r="AK112" s="363">
        <v>1982.9816781527732</v>
      </c>
      <c r="AL112" s="363">
        <v>2280.2397885239202</v>
      </c>
      <c r="AM112" s="363">
        <v>2696.9110863455971</v>
      </c>
      <c r="AN112" s="363">
        <v>3051.4448309258787</v>
      </c>
      <c r="AO112" s="363">
        <v>3518.2802779801614</v>
      </c>
      <c r="AP112" s="363">
        <v>4033.6803375478225</v>
      </c>
      <c r="AQ112" s="363">
        <v>4515.6188653226627</v>
      </c>
      <c r="AR112" s="363">
        <v>4890.9767141587445</v>
      </c>
      <c r="AS112" s="363">
        <v>5348.1972487556986</v>
      </c>
      <c r="AT112" s="363">
        <v>5961.8049411057</v>
      </c>
      <c r="AU112" s="363">
        <v>7011.3042375923624</v>
      </c>
      <c r="AV112" s="363">
        <v>7065.918664961916</v>
      </c>
      <c r="AW112" s="363">
        <v>8037.2723567848616</v>
      </c>
      <c r="AX112" s="363">
        <v>8650.5258847654404</v>
      </c>
      <c r="AY112" s="363">
        <v>6801.0904458529403</v>
      </c>
      <c r="AZ112" s="363">
        <v>7270.4688059210112</v>
      </c>
      <c r="BA112" s="363">
        <v>7878.7820338288702</v>
      </c>
      <c r="BB112" s="363">
        <v>8391.0723963279997</v>
      </c>
      <c r="BC112" s="363">
        <v>8857.2434994815958</v>
      </c>
      <c r="BD112" s="363">
        <v>9369.7815537365241</v>
      </c>
      <c r="BE112" s="363">
        <v>9869.2156358792727</v>
      </c>
      <c r="BF112" s="363">
        <v>10147.451701956221</v>
      </c>
      <c r="BG112" s="363">
        <v>10663.591394590712</v>
      </c>
      <c r="BH112" s="363">
        <v>11007.437212988729</v>
      </c>
      <c r="BI112" s="363">
        <v>11500.083929662405</v>
      </c>
      <c r="BJ112" s="363">
        <v>11922.795539680781</v>
      </c>
      <c r="BK112" s="363">
        <v>12744.917293596945</v>
      </c>
      <c r="BL112" s="363">
        <v>13093.8013694459</v>
      </c>
      <c r="BM112" s="363">
        <v>14061.304505824024</v>
      </c>
      <c r="BN112" s="363">
        <v>14301.912307530058</v>
      </c>
      <c r="BO112" s="363">
        <v>14385.158876892066</v>
      </c>
      <c r="BP112" s="363">
        <v>14706.742787279938</v>
      </c>
      <c r="BQ112" s="363">
        <v>14456.513551064652</v>
      </c>
      <c r="BR112" s="363">
        <v>14820.263864951508</v>
      </c>
      <c r="BS112" s="363">
        <v>14457.786782090561</v>
      </c>
      <c r="BT112" s="363">
        <v>14174.865193692833</v>
      </c>
      <c r="BU112" s="363">
        <v>13833.67374282046</v>
      </c>
      <c r="BV112" s="363">
        <v>13561.318896901374</v>
      </c>
      <c r="BW112" s="363">
        <v>13960.915653530292</v>
      </c>
      <c r="BX112" s="363">
        <v>12028.478480398679</v>
      </c>
      <c r="BY112" s="363">
        <v>12077.910654902129</v>
      </c>
      <c r="BZ112" s="363">
        <v>12087.017861986355</v>
      </c>
      <c r="CA112" s="363">
        <v>13428.888082079613</v>
      </c>
      <c r="CB112" s="363">
        <v>14667.330416404688</v>
      </c>
      <c r="CC112" s="363">
        <v>15458.123959258483</v>
      </c>
      <c r="CD112" s="363">
        <v>16198.880144242208</v>
      </c>
      <c r="CE112" s="363">
        <v>16496.140741100477</v>
      </c>
      <c r="CF112" s="363">
        <v>17050.782021107589</v>
      </c>
      <c r="CG112" s="363">
        <v>17957.786959922123</v>
      </c>
      <c r="CH112" s="370">
        <v>18930.159980853219</v>
      </c>
    </row>
    <row r="113" spans="1:86" ht="15.5" x14ac:dyDescent="0.35">
      <c r="A113" s="366"/>
      <c r="B113" s="377" t="s">
        <v>642</v>
      </c>
      <c r="C113" s="368"/>
      <c r="D113" s="363"/>
      <c r="E113" s="363"/>
      <c r="F113" s="363"/>
      <c r="G113" s="363"/>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v>0</v>
      </c>
      <c r="AI113" s="363">
        <v>0</v>
      </c>
      <c r="AJ113" s="363">
        <v>0</v>
      </c>
      <c r="AK113" s="363">
        <v>0</v>
      </c>
      <c r="AL113" s="363">
        <v>0</v>
      </c>
      <c r="AM113" s="363">
        <v>0</v>
      </c>
      <c r="AN113" s="363">
        <v>0</v>
      </c>
      <c r="AO113" s="363">
        <v>0</v>
      </c>
      <c r="AP113" s="363">
        <v>0</v>
      </c>
      <c r="AQ113" s="363">
        <v>0</v>
      </c>
      <c r="AR113" s="363">
        <v>0</v>
      </c>
      <c r="AS113" s="363">
        <v>0</v>
      </c>
      <c r="AT113" s="363">
        <v>0</v>
      </c>
      <c r="AU113" s="363">
        <v>32.954635937562962</v>
      </c>
      <c r="AV113" s="363">
        <v>37.854893451421027</v>
      </c>
      <c r="AW113" s="363">
        <v>46.779791351520842</v>
      </c>
      <c r="AX113" s="363">
        <v>54.914226692394784</v>
      </c>
      <c r="AY113" s="363">
        <v>63.126190156200025</v>
      </c>
      <c r="AZ113" s="363">
        <v>71.636522894247406</v>
      </c>
      <c r="BA113" s="363">
        <v>71.723851399203213</v>
      </c>
      <c r="BB113" s="363">
        <v>74.040571229595542</v>
      </c>
      <c r="BC113" s="363">
        <v>73.049385259899651</v>
      </c>
      <c r="BD113" s="363">
        <v>108.10554024138203</v>
      </c>
      <c r="BE113" s="363">
        <v>113.31416231445287</v>
      </c>
      <c r="BF113" s="363">
        <v>83.042031387639341</v>
      </c>
      <c r="BG113" s="363">
        <v>64.03844844258532</v>
      </c>
      <c r="BH113" s="363">
        <v>65.996687539560142</v>
      </c>
      <c r="BI113" s="363">
        <v>59.568647692284671</v>
      </c>
      <c r="BJ113" s="363">
        <v>63.682597393437085</v>
      </c>
      <c r="BK113" s="363">
        <v>70.518361225350944</v>
      </c>
      <c r="BL113" s="363">
        <v>71.712720456328398</v>
      </c>
      <c r="BM113" s="363">
        <v>73.814625254727119</v>
      </c>
      <c r="BN113" s="363">
        <v>68.072773016811681</v>
      </c>
      <c r="BO113" s="363">
        <v>60.630148622956625</v>
      </c>
      <c r="BP113" s="363">
        <v>64.528519405862468</v>
      </c>
      <c r="BQ113" s="363">
        <v>65.271576771449006</v>
      </c>
      <c r="BR113" s="363">
        <v>61.993938365601842</v>
      </c>
      <c r="BS113" s="363">
        <v>57.620265665430637</v>
      </c>
      <c r="BT113" s="363">
        <v>54.291723597600935</v>
      </c>
      <c r="BU113" s="363">
        <v>51.653931896962668</v>
      </c>
      <c r="BV113" s="363">
        <v>38.539017150696871</v>
      </c>
      <c r="BW113" s="363">
        <v>34.674078749637957</v>
      </c>
      <c r="BX113" s="363">
        <v>33.078012362292853</v>
      </c>
      <c r="BY113" s="363">
        <v>36.55155804331612</v>
      </c>
      <c r="BZ113" s="363">
        <v>34.378452604514614</v>
      </c>
      <c r="CA113" s="363">
        <v>35.02986589976976</v>
      </c>
      <c r="CB113" s="363">
        <v>37.481072213538738</v>
      </c>
      <c r="CC113" s="363">
        <v>38.941860376179207</v>
      </c>
      <c r="CD113" s="363">
        <v>39.139519491322737</v>
      </c>
      <c r="CE113" s="363">
        <v>37.141599515572281</v>
      </c>
      <c r="CF113" s="363">
        <v>36.92220828703509</v>
      </c>
      <c r="CG113" s="363">
        <v>38.576522558748465</v>
      </c>
      <c r="CH113" s="364">
        <v>39.959620156090665</v>
      </c>
    </row>
    <row r="114" spans="1:86" ht="15.5" x14ac:dyDescent="0.35">
      <c r="A114" s="366"/>
      <c r="B114" s="375" t="s">
        <v>379</v>
      </c>
      <c r="C114" s="368"/>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v>0</v>
      </c>
      <c r="AI114" s="363">
        <v>0</v>
      </c>
      <c r="AJ114" s="363">
        <v>0</v>
      </c>
      <c r="AK114" s="363">
        <v>0</v>
      </c>
      <c r="AL114" s="363">
        <v>0</v>
      </c>
      <c r="AM114" s="363">
        <v>0</v>
      </c>
      <c r="AN114" s="363">
        <v>0</v>
      </c>
      <c r="AO114" s="363">
        <v>0</v>
      </c>
      <c r="AP114" s="363">
        <v>0</v>
      </c>
      <c r="AQ114" s="363">
        <v>0</v>
      </c>
      <c r="AR114" s="363">
        <v>0</v>
      </c>
      <c r="AS114" s="363">
        <v>0</v>
      </c>
      <c r="AT114" s="363">
        <v>0</v>
      </c>
      <c r="AU114" s="363">
        <v>32.954635937562962</v>
      </c>
      <c r="AV114" s="363">
        <v>37.854893451421027</v>
      </c>
      <c r="AW114" s="363">
        <v>46.779791351520842</v>
      </c>
      <c r="AX114" s="363">
        <v>54.914226692394784</v>
      </c>
      <c r="AY114" s="363">
        <v>63.126190156200025</v>
      </c>
      <c r="AZ114" s="363">
        <v>71.636522894247406</v>
      </c>
      <c r="BA114" s="363">
        <v>71.723851399203213</v>
      </c>
      <c r="BB114" s="363">
        <v>74.040571229595542</v>
      </c>
      <c r="BC114" s="363">
        <v>73.049385259899651</v>
      </c>
      <c r="BD114" s="363">
        <v>108.10554024138203</v>
      </c>
      <c r="BE114" s="363">
        <v>113.31416231445287</v>
      </c>
      <c r="BF114" s="363">
        <v>83.042031387639341</v>
      </c>
      <c r="BG114" s="363">
        <v>64.03844844258532</v>
      </c>
      <c r="BH114" s="363">
        <v>65.996687539560142</v>
      </c>
      <c r="BI114" s="363">
        <v>59.568647692284671</v>
      </c>
      <c r="BJ114" s="363">
        <v>63.682597393437085</v>
      </c>
      <c r="BK114" s="363">
        <v>70.518361225350944</v>
      </c>
      <c r="BL114" s="363">
        <v>71.712720456328398</v>
      </c>
      <c r="BM114" s="363">
        <v>73.814625254727119</v>
      </c>
      <c r="BN114" s="363">
        <v>68.072773016811681</v>
      </c>
      <c r="BO114" s="363">
        <v>60.630148622956625</v>
      </c>
      <c r="BP114" s="363">
        <v>64.528519405862468</v>
      </c>
      <c r="BQ114" s="363">
        <v>65.271576771449006</v>
      </c>
      <c r="BR114" s="363">
        <v>61.993938365601842</v>
      </c>
      <c r="BS114" s="363">
        <v>57.620265665430637</v>
      </c>
      <c r="BT114" s="363">
        <v>54.291723597600935</v>
      </c>
      <c r="BU114" s="363">
        <v>51.653931896962668</v>
      </c>
      <c r="BV114" s="363">
        <v>38.539017150696871</v>
      </c>
      <c r="BW114" s="363">
        <v>34.674078749637957</v>
      </c>
      <c r="BX114" s="363">
        <v>33.078012362292853</v>
      </c>
      <c r="BY114" s="363">
        <v>36.55155804331612</v>
      </c>
      <c r="BZ114" s="363">
        <v>34.378452604514614</v>
      </c>
      <c r="CA114" s="363">
        <v>35.02986589976976</v>
      </c>
      <c r="CB114" s="363">
        <v>37.481072213538738</v>
      </c>
      <c r="CC114" s="363">
        <v>38.941860376179207</v>
      </c>
      <c r="CD114" s="363">
        <v>39.139519491322737</v>
      </c>
      <c r="CE114" s="363">
        <v>37.141599515572281</v>
      </c>
      <c r="CF114" s="363">
        <v>36.92220828703509</v>
      </c>
      <c r="CG114" s="363">
        <v>38.576522558748465</v>
      </c>
      <c r="CH114" s="364">
        <v>39.959620156090665</v>
      </c>
    </row>
    <row r="115" spans="1:86" ht="15.5" x14ac:dyDescent="0.35">
      <c r="A115" s="366"/>
      <c r="B115" s="327" t="s">
        <v>600</v>
      </c>
      <c r="C115" s="368"/>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2">
        <v>14305.114475530765</v>
      </c>
      <c r="AI115" s="362">
        <v>13583.187493405252</v>
      </c>
      <c r="AJ115" s="362">
        <v>13086.456585193291</v>
      </c>
      <c r="AK115" s="362">
        <v>13882.257491313301</v>
      </c>
      <c r="AL115" s="362">
        <v>14407.425467380686</v>
      </c>
      <c r="AM115" s="362">
        <v>14787.073433559261</v>
      </c>
      <c r="AN115" s="362">
        <v>15893.319826361607</v>
      </c>
      <c r="AO115" s="362">
        <v>16855.107796270906</v>
      </c>
      <c r="AP115" s="362">
        <v>18347.920019418896</v>
      </c>
      <c r="AQ115" s="362">
        <v>19317.834641352074</v>
      </c>
      <c r="AR115" s="362">
        <v>20145.778737631434</v>
      </c>
      <c r="AS115" s="362">
        <v>21245.547412285592</v>
      </c>
      <c r="AT115" s="362">
        <v>22923.16682269899</v>
      </c>
      <c r="AU115" s="362">
        <v>26966.325330214459</v>
      </c>
      <c r="AV115" s="362">
        <v>31561.278128278031</v>
      </c>
      <c r="AW115" s="362">
        <v>36445.750043464221</v>
      </c>
      <c r="AX115" s="362">
        <v>40006.934466127299</v>
      </c>
      <c r="AY115" s="362">
        <v>42012.072700491597</v>
      </c>
      <c r="AZ115" s="362">
        <v>43272.459907031975</v>
      </c>
      <c r="BA115" s="362">
        <v>44653.487164213991</v>
      </c>
      <c r="BB115" s="362">
        <v>45482.261797394814</v>
      </c>
      <c r="BC115" s="362">
        <v>45831.084316201675</v>
      </c>
      <c r="BD115" s="362">
        <v>47881.820504976204</v>
      </c>
      <c r="BE115" s="362">
        <v>49678.660963940572</v>
      </c>
      <c r="BF115" s="362">
        <v>50688.720991837516</v>
      </c>
      <c r="BG115" s="362">
        <v>51142.985699021294</v>
      </c>
      <c r="BH115" s="362">
        <v>50668.999687033218</v>
      </c>
      <c r="BI115" s="362">
        <v>50759.535982231813</v>
      </c>
      <c r="BJ115" s="362">
        <v>50971.312160513124</v>
      </c>
      <c r="BK115" s="362">
        <v>53031.547252422053</v>
      </c>
      <c r="BL115" s="362">
        <v>54147.308234868317</v>
      </c>
      <c r="BM115" s="362">
        <v>57887.407761107832</v>
      </c>
      <c r="BN115" s="362">
        <v>58727.207331015554</v>
      </c>
      <c r="BO115" s="362">
        <v>59783.455154219278</v>
      </c>
      <c r="BP115" s="362">
        <v>61268.863031070534</v>
      </c>
      <c r="BQ115" s="362">
        <v>63679.772765076013</v>
      </c>
      <c r="BR115" s="362">
        <v>67229.935012797752</v>
      </c>
      <c r="BS115" s="362">
        <v>70126.046323587041</v>
      </c>
      <c r="BT115" s="362">
        <v>70098.922118165676</v>
      </c>
      <c r="BU115" s="362">
        <v>72086.913368505338</v>
      </c>
      <c r="BV115" s="362">
        <v>72384.670296222772</v>
      </c>
      <c r="BW115" s="362">
        <v>73715.799652324189</v>
      </c>
      <c r="BX115" s="362">
        <v>72070.893061060051</v>
      </c>
      <c r="BY115" s="362">
        <v>76740.898817503126</v>
      </c>
      <c r="BZ115" s="362">
        <v>78661.571176476864</v>
      </c>
      <c r="CA115" s="362">
        <v>87890.03531446695</v>
      </c>
      <c r="CB115" s="362">
        <v>96463.862239690789</v>
      </c>
      <c r="CC115" s="362">
        <v>100876.81020551955</v>
      </c>
      <c r="CD115" s="362">
        <v>106445.91621108509</v>
      </c>
      <c r="CE115" s="362">
        <v>110199.34027477876</v>
      </c>
      <c r="CF115" s="362">
        <v>113025.6547542551</v>
      </c>
      <c r="CG115" s="362">
        <v>116508.52941774087</v>
      </c>
      <c r="CH115" s="378">
        <v>119934.46960410688</v>
      </c>
    </row>
    <row r="116" spans="1:86" ht="15.5" x14ac:dyDescent="0.35">
      <c r="A116" s="366"/>
      <c r="B116" s="361" t="s">
        <v>634</v>
      </c>
      <c r="C116" s="368"/>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v>57.648048901627917</v>
      </c>
      <c r="AI116" s="363">
        <v>63.082755694095624</v>
      </c>
      <c r="AJ116" s="363">
        <v>62.028972651836817</v>
      </c>
      <c r="AK116" s="363">
        <v>64.187633685825773</v>
      </c>
      <c r="AL116" s="363">
        <v>67.256277414359403</v>
      </c>
      <c r="AM116" s="363">
        <v>68.714291880518687</v>
      </c>
      <c r="AN116" s="363">
        <v>65.474235748914396</v>
      </c>
      <c r="AO116" s="363">
        <v>63.81121917716542</v>
      </c>
      <c r="AP116" s="363">
        <v>64.746576557590075</v>
      </c>
      <c r="AQ116" s="363">
        <v>63.654903688951499</v>
      </c>
      <c r="AR116" s="363">
        <v>62.442229919782399</v>
      </c>
      <c r="AS116" s="363">
        <v>61.674564588900054</v>
      </c>
      <c r="AT116" s="363">
        <v>62.904145181193329</v>
      </c>
      <c r="AU116" s="363">
        <v>68.67840131948752</v>
      </c>
      <c r="AV116" s="363">
        <v>510.10767014189264</v>
      </c>
      <c r="AW116" s="363">
        <v>690.97245709708761</v>
      </c>
      <c r="AX116" s="363">
        <v>763.14361414273912</v>
      </c>
      <c r="AY116" s="363">
        <v>886.11553035900192</v>
      </c>
      <c r="AZ116" s="363">
        <v>868.6269141519723</v>
      </c>
      <c r="BA116" s="363">
        <v>955.02060988760513</v>
      </c>
      <c r="BB116" s="363">
        <v>1018.8318197421258</v>
      </c>
      <c r="BC116" s="363">
        <v>1078.3288875217813</v>
      </c>
      <c r="BD116" s="363">
        <v>1145.5376009039462</v>
      </c>
      <c r="BE116" s="363">
        <v>1246.2196558946418</v>
      </c>
      <c r="BF116" s="363">
        <v>1381.731665239038</v>
      </c>
      <c r="BG116" s="363">
        <v>1404.0583775700868</v>
      </c>
      <c r="BH116" s="363">
        <v>1446.8861417705348</v>
      </c>
      <c r="BI116" s="363">
        <v>1544.714094474964</v>
      </c>
      <c r="BJ116" s="363">
        <v>1579.0675017184749</v>
      </c>
      <c r="BK116" s="363">
        <v>1655.6662280129185</v>
      </c>
      <c r="BL116" s="363">
        <v>1697.6628729414688</v>
      </c>
      <c r="BM116" s="363">
        <v>1806.5580026426005</v>
      </c>
      <c r="BN116" s="363">
        <v>1818.2135414350644</v>
      </c>
      <c r="BO116" s="363">
        <v>1918.0956288177538</v>
      </c>
      <c r="BP116" s="363">
        <v>1994.2818364611237</v>
      </c>
      <c r="BQ116" s="363">
        <v>2055.8495152333126</v>
      </c>
      <c r="BR116" s="363">
        <v>2378.9324966517711</v>
      </c>
      <c r="BS116" s="363">
        <v>2524.047236750002</v>
      </c>
      <c r="BT116" s="363">
        <v>2558.4146272869934</v>
      </c>
      <c r="BU116" s="363">
        <v>2617.1343922953947</v>
      </c>
      <c r="BV116" s="363">
        <v>2752.8836216233663</v>
      </c>
      <c r="BW116" s="363">
        <v>2917.4087333750676</v>
      </c>
      <c r="BX116" s="363">
        <v>2707.765718245802</v>
      </c>
      <c r="BY116" s="363">
        <v>2942.7777522247038</v>
      </c>
      <c r="BZ116" s="363">
        <v>3310.8349531747399</v>
      </c>
      <c r="CA116" s="363">
        <v>4007.0228438015088</v>
      </c>
      <c r="CB116" s="363">
        <v>4697.5289956531078</v>
      </c>
      <c r="CC116" s="363">
        <v>5166.4516136250777</v>
      </c>
      <c r="CD116" s="363">
        <v>5697.6321070262202</v>
      </c>
      <c r="CE116" s="363">
        <v>6159.7482953971594</v>
      </c>
      <c r="CF116" s="363">
        <v>6536.005247865276</v>
      </c>
      <c r="CG116" s="363">
        <v>6886.1011227050312</v>
      </c>
      <c r="CH116" s="364">
        <v>7211.5870997106458</v>
      </c>
    </row>
    <row r="117" spans="1:86" ht="15.5" x14ac:dyDescent="0.35">
      <c r="A117" s="366"/>
      <c r="B117" s="293" t="s">
        <v>601</v>
      </c>
      <c r="C117" s="368"/>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v>57.648048901627917</v>
      </c>
      <c r="AI117" s="363">
        <v>63.082755694095624</v>
      </c>
      <c r="AJ117" s="363">
        <v>62.028972651836817</v>
      </c>
      <c r="AK117" s="363">
        <v>64.187633685825773</v>
      </c>
      <c r="AL117" s="363">
        <v>67.256277414359403</v>
      </c>
      <c r="AM117" s="363">
        <v>68.714291880518687</v>
      </c>
      <c r="AN117" s="363">
        <v>65.474235748914396</v>
      </c>
      <c r="AO117" s="363">
        <v>63.81121917716542</v>
      </c>
      <c r="AP117" s="363">
        <v>64.746576557590075</v>
      </c>
      <c r="AQ117" s="363">
        <v>63.654903688951499</v>
      </c>
      <c r="AR117" s="363">
        <v>62.442229919782399</v>
      </c>
      <c r="AS117" s="363">
        <v>61.674564588900054</v>
      </c>
      <c r="AT117" s="363">
        <v>62.904145181193329</v>
      </c>
      <c r="AU117" s="363">
        <v>68.67840131948752</v>
      </c>
      <c r="AV117" s="363">
        <v>510.10767014189264</v>
      </c>
      <c r="AW117" s="363">
        <v>690.97245709708761</v>
      </c>
      <c r="AX117" s="363">
        <v>763.14361414273912</v>
      </c>
      <c r="AY117" s="363">
        <v>886.11553035900192</v>
      </c>
      <c r="AZ117" s="363">
        <v>868.6269141519723</v>
      </c>
      <c r="BA117" s="363">
        <v>955.02060988760513</v>
      </c>
      <c r="BB117" s="363">
        <v>1018.8318197421258</v>
      </c>
      <c r="BC117" s="363">
        <v>1078.3288875217813</v>
      </c>
      <c r="BD117" s="363">
        <v>1145.5376009039462</v>
      </c>
      <c r="BE117" s="363">
        <v>1246.2196558946418</v>
      </c>
      <c r="BF117" s="363">
        <v>1381.731665239038</v>
      </c>
      <c r="BG117" s="363">
        <v>1404.0583775700868</v>
      </c>
      <c r="BH117" s="363">
        <v>1446.8861417705348</v>
      </c>
      <c r="BI117" s="363">
        <v>1544.714094474964</v>
      </c>
      <c r="BJ117" s="363">
        <v>1579.0675017184749</v>
      </c>
      <c r="BK117" s="363">
        <v>1655.6662280129185</v>
      </c>
      <c r="BL117" s="363">
        <v>1697.6628729414688</v>
      </c>
      <c r="BM117" s="363">
        <v>1806.5580026426005</v>
      </c>
      <c r="BN117" s="363">
        <v>1818.2135414350644</v>
      </c>
      <c r="BO117" s="363">
        <v>1918.0956288177538</v>
      </c>
      <c r="BP117" s="363">
        <v>1994.2818364611237</v>
      </c>
      <c r="BQ117" s="363">
        <v>2055.8495152333126</v>
      </c>
      <c r="BR117" s="363">
        <v>2378.9324966517711</v>
      </c>
      <c r="BS117" s="363">
        <v>2524.047236750002</v>
      </c>
      <c r="BT117" s="363">
        <v>2558.4146272869934</v>
      </c>
      <c r="BU117" s="363">
        <v>2617.1343922953947</v>
      </c>
      <c r="BV117" s="363">
        <v>2752.8836216233663</v>
      </c>
      <c r="BW117" s="363">
        <v>2917.4087333750676</v>
      </c>
      <c r="BX117" s="363">
        <v>2707.765718245802</v>
      </c>
      <c r="BY117" s="363">
        <v>2942.7777522247038</v>
      </c>
      <c r="BZ117" s="363">
        <v>3196.2817774009518</v>
      </c>
      <c r="CA117" s="363">
        <v>3891.1555878187983</v>
      </c>
      <c r="CB117" s="363">
        <v>4697.2237789139172</v>
      </c>
      <c r="CC117" s="363">
        <v>5166.4093020474074</v>
      </c>
      <c r="CD117" s="363">
        <v>5697.6321070262202</v>
      </c>
      <c r="CE117" s="363">
        <v>6159.7482953971594</v>
      </c>
      <c r="CF117" s="363">
        <v>6536.005247865276</v>
      </c>
      <c r="CG117" s="363">
        <v>6886.1011227050312</v>
      </c>
      <c r="CH117" s="364">
        <v>7211.5870997106458</v>
      </c>
    </row>
    <row r="118" spans="1:86" ht="15.5" x14ac:dyDescent="0.35">
      <c r="A118" s="366"/>
      <c r="B118" s="377" t="s">
        <v>618</v>
      </c>
      <c r="C118" s="368"/>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v>0</v>
      </c>
      <c r="AI118" s="363">
        <v>0</v>
      </c>
      <c r="AJ118" s="363">
        <v>0</v>
      </c>
      <c r="AK118" s="363">
        <v>0</v>
      </c>
      <c r="AL118" s="363">
        <v>0</v>
      </c>
      <c r="AM118" s="363">
        <v>0</v>
      </c>
      <c r="AN118" s="363">
        <v>0</v>
      </c>
      <c r="AO118" s="363">
        <v>0</v>
      </c>
      <c r="AP118" s="363">
        <v>0</v>
      </c>
      <c r="AQ118" s="363">
        <v>0</v>
      </c>
      <c r="AR118" s="363">
        <v>0</v>
      </c>
      <c r="AS118" s="363">
        <v>0</v>
      </c>
      <c r="AT118" s="363">
        <v>0</v>
      </c>
      <c r="AU118" s="363">
        <v>0</v>
      </c>
      <c r="AV118" s="363">
        <v>0</v>
      </c>
      <c r="AW118" s="363">
        <v>0</v>
      </c>
      <c r="AX118" s="363">
        <v>0</v>
      </c>
      <c r="AY118" s="363">
        <v>0</v>
      </c>
      <c r="AZ118" s="363">
        <v>0</v>
      </c>
      <c r="BA118" s="363">
        <v>0</v>
      </c>
      <c r="BB118" s="363">
        <v>0</v>
      </c>
      <c r="BC118" s="363">
        <v>0</v>
      </c>
      <c r="BD118" s="363">
        <v>0</v>
      </c>
      <c r="BE118" s="363">
        <v>0</v>
      </c>
      <c r="BF118" s="363">
        <v>0</v>
      </c>
      <c r="BG118" s="363">
        <v>0</v>
      </c>
      <c r="BH118" s="363">
        <v>0</v>
      </c>
      <c r="BI118" s="363">
        <v>0</v>
      </c>
      <c r="BJ118" s="363">
        <v>0</v>
      </c>
      <c r="BK118" s="363">
        <v>0</v>
      </c>
      <c r="BL118" s="363">
        <v>0</v>
      </c>
      <c r="BM118" s="363">
        <v>0</v>
      </c>
      <c r="BN118" s="363">
        <v>0</v>
      </c>
      <c r="BO118" s="363">
        <v>0</v>
      </c>
      <c r="BP118" s="363">
        <v>0</v>
      </c>
      <c r="BQ118" s="363">
        <v>0</v>
      </c>
      <c r="BR118" s="363">
        <v>0</v>
      </c>
      <c r="BS118" s="363">
        <v>0</v>
      </c>
      <c r="BT118" s="363">
        <v>0</v>
      </c>
      <c r="BU118" s="363">
        <v>0</v>
      </c>
      <c r="BV118" s="363">
        <v>0</v>
      </c>
      <c r="BW118" s="363">
        <v>0</v>
      </c>
      <c r="BX118" s="363">
        <v>0</v>
      </c>
      <c r="BY118" s="363">
        <v>0</v>
      </c>
      <c r="BZ118" s="363">
        <v>114.55317577378801</v>
      </c>
      <c r="CA118" s="363">
        <v>115.86725598271029</v>
      </c>
      <c r="CB118" s="363">
        <v>0.30521673919050613</v>
      </c>
      <c r="CC118" s="363">
        <v>4.2311577669902914E-2</v>
      </c>
      <c r="CD118" s="363">
        <v>0</v>
      </c>
      <c r="CE118" s="363">
        <v>0</v>
      </c>
      <c r="CF118" s="363">
        <v>0</v>
      </c>
      <c r="CG118" s="363">
        <v>0</v>
      </c>
      <c r="CH118" s="364">
        <v>0</v>
      </c>
    </row>
    <row r="119" spans="1:86" ht="15.5" x14ac:dyDescent="0.35">
      <c r="A119" s="366"/>
      <c r="B119" s="361" t="s">
        <v>636</v>
      </c>
      <c r="C119" s="368"/>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v>12129.920565235447</v>
      </c>
      <c r="AI119" s="363">
        <v>11373.110224631777</v>
      </c>
      <c r="AJ119" s="363">
        <v>10751.962240977493</v>
      </c>
      <c r="AK119" s="363">
        <v>11267.835337294619</v>
      </c>
      <c r="AL119" s="363">
        <v>11441.888878885209</v>
      </c>
      <c r="AM119" s="363">
        <v>11418.565393870087</v>
      </c>
      <c r="AN119" s="363">
        <v>12219.752770889792</v>
      </c>
      <c r="AO119" s="363">
        <v>12725.961984260832</v>
      </c>
      <c r="AP119" s="363">
        <v>13599.682871965671</v>
      </c>
      <c r="AQ119" s="363">
        <v>14121.289070940655</v>
      </c>
      <c r="AR119" s="363">
        <v>14602.936941780168</v>
      </c>
      <c r="AS119" s="363">
        <v>15280.302041879819</v>
      </c>
      <c r="AT119" s="363">
        <v>16337.466810227481</v>
      </c>
      <c r="AU119" s="363">
        <v>19274.176471148272</v>
      </c>
      <c r="AV119" s="363">
        <v>23361.798739950085</v>
      </c>
      <c r="AW119" s="363">
        <v>27067.240248291546</v>
      </c>
      <c r="AX119" s="363">
        <v>29934.707672676959</v>
      </c>
      <c r="AY119" s="363">
        <v>33656.787246744963</v>
      </c>
      <c r="AZ119" s="363">
        <v>34494.605666170777</v>
      </c>
      <c r="BA119" s="363">
        <v>35179.844991901307</v>
      </c>
      <c r="BB119" s="363">
        <v>35426.448791375959</v>
      </c>
      <c r="BC119" s="363">
        <v>35254.535021309777</v>
      </c>
      <c r="BD119" s="363">
        <v>36665.107151846336</v>
      </c>
      <c r="BE119" s="363">
        <v>37844.876043830394</v>
      </c>
      <c r="BF119" s="363">
        <v>38455.889566581005</v>
      </c>
      <c r="BG119" s="363">
        <v>38429.646410183836</v>
      </c>
      <c r="BH119" s="363">
        <v>37545.914212756194</v>
      </c>
      <c r="BI119" s="363">
        <v>37061.151849868082</v>
      </c>
      <c r="BJ119" s="363">
        <v>36810.65734006634</v>
      </c>
      <c r="BK119" s="363">
        <v>37924.86512129497</v>
      </c>
      <c r="BL119" s="363">
        <v>38514.363564666106</v>
      </c>
      <c r="BM119" s="363">
        <v>41143.558547900568</v>
      </c>
      <c r="BN119" s="363">
        <v>41745.791833344767</v>
      </c>
      <c r="BO119" s="363">
        <v>42628.856195540684</v>
      </c>
      <c r="BP119" s="363">
        <v>43689.498383377599</v>
      </c>
      <c r="BQ119" s="363">
        <v>46286.407860216743</v>
      </c>
      <c r="BR119" s="363">
        <v>49106.679831540845</v>
      </c>
      <c r="BS119" s="363">
        <v>52213.246674906302</v>
      </c>
      <c r="BT119" s="363">
        <v>52516.735243686249</v>
      </c>
      <c r="BU119" s="363">
        <v>54798.03972315017</v>
      </c>
      <c r="BV119" s="363">
        <v>55260.642987051899</v>
      </c>
      <c r="BW119" s="363">
        <v>56052.24241174577</v>
      </c>
      <c r="BX119" s="363">
        <v>56684.48898529198</v>
      </c>
      <c r="BY119" s="363">
        <v>61069.838469073125</v>
      </c>
      <c r="BZ119" s="363">
        <v>62235.08422569916</v>
      </c>
      <c r="CA119" s="363">
        <v>69434.189614368734</v>
      </c>
      <c r="CB119" s="363">
        <v>76464.922730253253</v>
      </c>
      <c r="CC119" s="363">
        <v>79637.597497262963</v>
      </c>
      <c r="CD119" s="363">
        <v>83947.765544441354</v>
      </c>
      <c r="CE119" s="363">
        <v>86966.086904142649</v>
      </c>
      <c r="CF119" s="363">
        <v>88882.664204517045</v>
      </c>
      <c r="CG119" s="363">
        <v>91122.098859854756</v>
      </c>
      <c r="CH119" s="364">
        <v>93265.952180389373</v>
      </c>
    </row>
    <row r="120" spans="1:86" ht="15.5" x14ac:dyDescent="0.35">
      <c r="A120" s="366"/>
      <c r="B120" s="293" t="s">
        <v>601</v>
      </c>
      <c r="C120" s="368"/>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v>10779.311652973704</v>
      </c>
      <c r="AI120" s="363">
        <v>10085.394841074716</v>
      </c>
      <c r="AJ120" s="363">
        <v>9478.3916781333337</v>
      </c>
      <c r="AK120" s="363">
        <v>9839.1326092069903</v>
      </c>
      <c r="AL120" s="363">
        <v>9950.0454432772167</v>
      </c>
      <c r="AM120" s="363">
        <v>9800.6442346899166</v>
      </c>
      <c r="AN120" s="363">
        <v>10553.451851541151</v>
      </c>
      <c r="AO120" s="363">
        <v>10992.508448652741</v>
      </c>
      <c r="AP120" s="363">
        <v>11892.213774991535</v>
      </c>
      <c r="AQ120" s="363">
        <v>12458.801413121537</v>
      </c>
      <c r="AR120" s="363">
        <v>13147.952343359206</v>
      </c>
      <c r="AS120" s="363">
        <v>13680.417398232748</v>
      </c>
      <c r="AT120" s="363">
        <v>14518.663552500337</v>
      </c>
      <c r="AU120" s="363">
        <v>17149.257230712843</v>
      </c>
      <c r="AV120" s="363">
        <v>20908.999399334833</v>
      </c>
      <c r="AW120" s="363">
        <v>24165.354997913179</v>
      </c>
      <c r="AX120" s="363">
        <v>26467.551347222408</v>
      </c>
      <c r="AY120" s="363">
        <v>29853.883171987807</v>
      </c>
      <c r="AZ120" s="363">
        <v>30396.816891809573</v>
      </c>
      <c r="BA120" s="363">
        <v>30792.864805670324</v>
      </c>
      <c r="BB120" s="363">
        <v>30725.730507611839</v>
      </c>
      <c r="BC120" s="363">
        <v>30287.339886948052</v>
      </c>
      <c r="BD120" s="363">
        <v>31457.31900559775</v>
      </c>
      <c r="BE120" s="363">
        <v>32299.394004242757</v>
      </c>
      <c r="BF120" s="363">
        <v>32185.00623638499</v>
      </c>
      <c r="BG120" s="363">
        <v>32341.755885973449</v>
      </c>
      <c r="BH120" s="363">
        <v>31247.465728259078</v>
      </c>
      <c r="BI120" s="363">
        <v>30490.101697282982</v>
      </c>
      <c r="BJ120" s="363">
        <v>29974.922735229597</v>
      </c>
      <c r="BK120" s="363">
        <v>30887.887924371062</v>
      </c>
      <c r="BL120" s="363">
        <v>30465.324362177136</v>
      </c>
      <c r="BM120" s="363">
        <v>31993.585438985443</v>
      </c>
      <c r="BN120" s="363">
        <v>32054.560540044906</v>
      </c>
      <c r="BO120" s="363">
        <v>32483.222814785757</v>
      </c>
      <c r="BP120" s="363">
        <v>33101.688415138124</v>
      </c>
      <c r="BQ120" s="363">
        <v>33159.922541835913</v>
      </c>
      <c r="BR120" s="363">
        <v>35330.696565592836</v>
      </c>
      <c r="BS120" s="363">
        <v>37918.619301968116</v>
      </c>
      <c r="BT120" s="363">
        <v>38330.165258299057</v>
      </c>
      <c r="BU120" s="363">
        <v>40837.242187307034</v>
      </c>
      <c r="BV120" s="363">
        <v>41654.608578959771</v>
      </c>
      <c r="BW120" s="363">
        <v>42204.773354258701</v>
      </c>
      <c r="BX120" s="363">
        <v>43010.469292244023</v>
      </c>
      <c r="BY120" s="363">
        <v>46158.397195951475</v>
      </c>
      <c r="BZ120" s="363">
        <v>46637.786735320129</v>
      </c>
      <c r="CA120" s="363">
        <v>52680.283957642903</v>
      </c>
      <c r="CB120" s="363">
        <v>59725.103530398832</v>
      </c>
      <c r="CC120" s="363">
        <v>62282.332284147764</v>
      </c>
      <c r="CD120" s="363">
        <v>65660.684947635164</v>
      </c>
      <c r="CE120" s="363">
        <v>68012.907383016165</v>
      </c>
      <c r="CF120" s="363">
        <v>69450.581276389246</v>
      </c>
      <c r="CG120" s="363">
        <v>71121.141182195235</v>
      </c>
      <c r="CH120" s="364">
        <v>72903.319220275065</v>
      </c>
    </row>
    <row r="121" spans="1:86" ht="15.5" x14ac:dyDescent="0.35">
      <c r="A121" s="366"/>
      <c r="B121" s="377" t="s">
        <v>644</v>
      </c>
      <c r="C121" s="368"/>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v>0</v>
      </c>
      <c r="AI121" s="363">
        <v>0</v>
      </c>
      <c r="AJ121" s="363">
        <v>0</v>
      </c>
      <c r="AK121" s="363">
        <v>0</v>
      </c>
      <c r="AL121" s="363">
        <v>0</v>
      </c>
      <c r="AM121" s="363">
        <v>0</v>
      </c>
      <c r="AN121" s="363">
        <v>0</v>
      </c>
      <c r="AO121" s="363">
        <v>0</v>
      </c>
      <c r="AP121" s="363">
        <v>0</v>
      </c>
      <c r="AQ121" s="363">
        <v>0</v>
      </c>
      <c r="AR121" s="363">
        <v>0</v>
      </c>
      <c r="AS121" s="363">
        <v>0</v>
      </c>
      <c r="AT121" s="363">
        <v>0</v>
      </c>
      <c r="AU121" s="363">
        <v>0</v>
      </c>
      <c r="AV121" s="363">
        <v>0</v>
      </c>
      <c r="AW121" s="363">
        <v>0</v>
      </c>
      <c r="AX121" s="363">
        <v>0</v>
      </c>
      <c r="AY121" s="363">
        <v>0</v>
      </c>
      <c r="AZ121" s="363">
        <v>0</v>
      </c>
      <c r="BA121" s="363">
        <v>0</v>
      </c>
      <c r="BB121" s="363">
        <v>0</v>
      </c>
      <c r="BC121" s="363">
        <v>0</v>
      </c>
      <c r="BD121" s="363">
        <v>0</v>
      </c>
      <c r="BE121" s="363">
        <v>0</v>
      </c>
      <c r="BF121" s="363">
        <v>0</v>
      </c>
      <c r="BG121" s="363">
        <v>0</v>
      </c>
      <c r="BH121" s="363">
        <v>0</v>
      </c>
      <c r="BI121" s="363">
        <v>0</v>
      </c>
      <c r="BJ121" s="363">
        <v>0</v>
      </c>
      <c r="BK121" s="363">
        <v>0</v>
      </c>
      <c r="BL121" s="363">
        <v>0</v>
      </c>
      <c r="BM121" s="363">
        <v>142.33168649816594</v>
      </c>
      <c r="BN121" s="363">
        <v>152.13513384654311</v>
      </c>
      <c r="BO121" s="363">
        <v>131.12389860640636</v>
      </c>
      <c r="BP121" s="363">
        <v>132.42578534162479</v>
      </c>
      <c r="BQ121" s="363">
        <v>153.47758187669231</v>
      </c>
      <c r="BR121" s="363">
        <v>138.06592821168184</v>
      </c>
      <c r="BS121" s="363">
        <v>137.78356487615784</v>
      </c>
      <c r="BT121" s="363">
        <v>144.4148608324613</v>
      </c>
      <c r="BU121" s="363">
        <v>152.30969478038145</v>
      </c>
      <c r="BV121" s="363">
        <v>172.10415556408719</v>
      </c>
      <c r="BW121" s="363">
        <v>197.33017858416014</v>
      </c>
      <c r="BX121" s="363">
        <v>138.26438744196363</v>
      </c>
      <c r="BY121" s="363">
        <v>191.10865470384505</v>
      </c>
      <c r="BZ121" s="363">
        <v>217.55129475071959</v>
      </c>
      <c r="CA121" s="363">
        <v>287.53832937634223</v>
      </c>
      <c r="CB121" s="363">
        <v>337.34654354086939</v>
      </c>
      <c r="CC121" s="363">
        <v>359.82266282561551</v>
      </c>
      <c r="CD121" s="363">
        <v>429.57284908200933</v>
      </c>
      <c r="CE121" s="363">
        <v>490.98357715096643</v>
      </c>
      <c r="CF121" s="363">
        <v>520.86656284559922</v>
      </c>
      <c r="CG121" s="363">
        <v>547.86823420107112</v>
      </c>
      <c r="CH121" s="364">
        <v>573.75010151704703</v>
      </c>
    </row>
    <row r="122" spans="1:86" ht="15.5" x14ac:dyDescent="0.35">
      <c r="A122" s="366"/>
      <c r="B122" s="375" t="s">
        <v>373</v>
      </c>
      <c r="C122" s="368"/>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v>0</v>
      </c>
      <c r="AI122" s="363">
        <v>0</v>
      </c>
      <c r="AJ122" s="363">
        <v>0</v>
      </c>
      <c r="AK122" s="363">
        <v>0</v>
      </c>
      <c r="AL122" s="363">
        <v>0</v>
      </c>
      <c r="AM122" s="363">
        <v>0</v>
      </c>
      <c r="AN122" s="363">
        <v>0</v>
      </c>
      <c r="AO122" s="363">
        <v>0</v>
      </c>
      <c r="AP122" s="363">
        <v>0</v>
      </c>
      <c r="AQ122" s="363">
        <v>0</v>
      </c>
      <c r="AR122" s="363">
        <v>0</v>
      </c>
      <c r="AS122" s="363">
        <v>0</v>
      </c>
      <c r="AT122" s="363">
        <v>0</v>
      </c>
      <c r="AU122" s="363">
        <v>0</v>
      </c>
      <c r="AV122" s="363">
        <v>0</v>
      </c>
      <c r="AW122" s="363">
        <v>0</v>
      </c>
      <c r="AX122" s="363">
        <v>0</v>
      </c>
      <c r="AY122" s="363">
        <v>0</v>
      </c>
      <c r="AZ122" s="363">
        <v>0</v>
      </c>
      <c r="BA122" s="363">
        <v>0</v>
      </c>
      <c r="BB122" s="363">
        <v>0</v>
      </c>
      <c r="BC122" s="363">
        <v>0</v>
      </c>
      <c r="BD122" s="363">
        <v>0</v>
      </c>
      <c r="BE122" s="363">
        <v>0</v>
      </c>
      <c r="BF122" s="363">
        <v>0</v>
      </c>
      <c r="BG122" s="363">
        <v>0</v>
      </c>
      <c r="BH122" s="363">
        <v>0</v>
      </c>
      <c r="BI122" s="363">
        <v>0</v>
      </c>
      <c r="BJ122" s="363">
        <v>0</v>
      </c>
      <c r="BK122" s="363">
        <v>0</v>
      </c>
      <c r="BL122" s="363">
        <v>0</v>
      </c>
      <c r="BM122" s="363">
        <v>142.33168649816594</v>
      </c>
      <c r="BN122" s="363">
        <v>152.13513384654311</v>
      </c>
      <c r="BO122" s="363">
        <v>131.12389860640636</v>
      </c>
      <c r="BP122" s="363">
        <v>132.42578534162479</v>
      </c>
      <c r="BQ122" s="363">
        <v>146.77761181546779</v>
      </c>
      <c r="BR122" s="363">
        <v>129.69879969461098</v>
      </c>
      <c r="BS122" s="363">
        <v>128.2419303898462</v>
      </c>
      <c r="BT122" s="363">
        <v>134.50419439954237</v>
      </c>
      <c r="BU122" s="363">
        <v>141.3606446269504</v>
      </c>
      <c r="BV122" s="363">
        <v>160.1918097693225</v>
      </c>
      <c r="BW122" s="363">
        <v>184.59285163979558</v>
      </c>
      <c r="BX122" s="363">
        <v>125.38835363109166</v>
      </c>
      <c r="BY122" s="363">
        <v>175.6061899315863</v>
      </c>
      <c r="BZ122" s="363">
        <v>198.91108128966582</v>
      </c>
      <c r="CA122" s="363">
        <v>265.80896453048706</v>
      </c>
      <c r="CB122" s="363">
        <v>315.33416498438424</v>
      </c>
      <c r="CC122" s="363">
        <v>337.15684450660348</v>
      </c>
      <c r="CD122" s="363">
        <v>404.50377850443397</v>
      </c>
      <c r="CE122" s="363">
        <v>463.91108098782803</v>
      </c>
      <c r="CF122" s="363">
        <v>491.98178276074435</v>
      </c>
      <c r="CG122" s="363">
        <v>30.817311206350919</v>
      </c>
      <c r="CH122" s="364">
        <v>32.691391251237675</v>
      </c>
    </row>
    <row r="123" spans="1:86" ht="15.5" x14ac:dyDescent="0.35">
      <c r="B123" s="375" t="s">
        <v>375</v>
      </c>
      <c r="C123" s="368"/>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v>0</v>
      </c>
      <c r="AI123" s="363">
        <v>0</v>
      </c>
      <c r="AJ123" s="363">
        <v>0</v>
      </c>
      <c r="AK123" s="363">
        <v>0</v>
      </c>
      <c r="AL123" s="363">
        <v>0</v>
      </c>
      <c r="AM123" s="363">
        <v>0</v>
      </c>
      <c r="AN123" s="363">
        <v>0</v>
      </c>
      <c r="AO123" s="363">
        <v>0</v>
      </c>
      <c r="AP123" s="363">
        <v>0</v>
      </c>
      <c r="AQ123" s="363">
        <v>0</v>
      </c>
      <c r="AR123" s="363">
        <v>0</v>
      </c>
      <c r="AS123" s="363">
        <v>0</v>
      </c>
      <c r="AT123" s="363">
        <v>0</v>
      </c>
      <c r="AU123" s="363">
        <v>0</v>
      </c>
      <c r="AV123" s="363">
        <v>0</v>
      </c>
      <c r="AW123" s="363">
        <v>0</v>
      </c>
      <c r="AX123" s="363">
        <v>0</v>
      </c>
      <c r="AY123" s="363">
        <v>0</v>
      </c>
      <c r="AZ123" s="363">
        <v>0</v>
      </c>
      <c r="BA123" s="363">
        <v>0</v>
      </c>
      <c r="BB123" s="363">
        <v>0</v>
      </c>
      <c r="BC123" s="363">
        <v>0</v>
      </c>
      <c r="BD123" s="363">
        <v>0</v>
      </c>
      <c r="BE123" s="363">
        <v>0</v>
      </c>
      <c r="BF123" s="363">
        <v>0</v>
      </c>
      <c r="BG123" s="363">
        <v>0</v>
      </c>
      <c r="BH123" s="363">
        <v>0</v>
      </c>
      <c r="BI123" s="363">
        <v>0</v>
      </c>
      <c r="BJ123" s="363">
        <v>0</v>
      </c>
      <c r="BK123" s="363">
        <v>0</v>
      </c>
      <c r="BL123" s="363">
        <v>0</v>
      </c>
      <c r="BM123" s="363">
        <v>0</v>
      </c>
      <c r="BN123" s="363">
        <v>0</v>
      </c>
      <c r="BO123" s="363">
        <v>0</v>
      </c>
      <c r="BP123" s="363">
        <v>0</v>
      </c>
      <c r="BQ123" s="363">
        <v>6.6999700612245237</v>
      </c>
      <c r="BR123" s="363">
        <v>8.3671285170708352</v>
      </c>
      <c r="BS123" s="363">
        <v>9.5416344863116347</v>
      </c>
      <c r="BT123" s="363">
        <v>9.9106664329189176</v>
      </c>
      <c r="BU123" s="363">
        <v>10.949050153431045</v>
      </c>
      <c r="BV123" s="363">
        <v>11.912345794764677</v>
      </c>
      <c r="BW123" s="363">
        <v>12.737326944364556</v>
      </c>
      <c r="BX123" s="363">
        <v>12.876033810871965</v>
      </c>
      <c r="BY123" s="363">
        <v>15.502464772258755</v>
      </c>
      <c r="BZ123" s="363">
        <v>18.640213461053772</v>
      </c>
      <c r="CA123" s="363">
        <v>21.729364845855169</v>
      </c>
      <c r="CB123" s="363">
        <v>22.01237855648511</v>
      </c>
      <c r="CC123" s="363">
        <v>22.665818319012022</v>
      </c>
      <c r="CD123" s="363">
        <v>25.069070577575335</v>
      </c>
      <c r="CE123" s="363">
        <v>27.072496163138339</v>
      </c>
      <c r="CF123" s="363">
        <v>28.884780084854846</v>
      </c>
      <c r="CG123" s="363">
        <v>517.05092299472017</v>
      </c>
      <c r="CH123" s="364">
        <v>541.0587102658094</v>
      </c>
    </row>
    <row r="124" spans="1:86" ht="15.5" x14ac:dyDescent="0.35">
      <c r="A124" s="366"/>
      <c r="B124" s="377" t="s">
        <v>603</v>
      </c>
      <c r="C124" s="368"/>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v>1024.4305313780148</v>
      </c>
      <c r="AI124" s="363">
        <v>981.98620085371795</v>
      </c>
      <c r="AJ124" s="363">
        <v>943.10964391184962</v>
      </c>
      <c r="AK124" s="363">
        <v>943.7526323691817</v>
      </c>
      <c r="AL124" s="363">
        <v>911.96230319178358</v>
      </c>
      <c r="AM124" s="363">
        <v>963.78305200273428</v>
      </c>
      <c r="AN124" s="363">
        <v>968.43007215244256</v>
      </c>
      <c r="AO124" s="363">
        <v>994.36377122527517</v>
      </c>
      <c r="AP124" s="363">
        <v>941.74108303122102</v>
      </c>
      <c r="AQ124" s="363">
        <v>913.8333290262193</v>
      </c>
      <c r="AR124" s="363">
        <v>842.63048130531524</v>
      </c>
      <c r="AS124" s="363">
        <v>820.00294526476478</v>
      </c>
      <c r="AT124" s="363">
        <v>829.8670289644316</v>
      </c>
      <c r="AU124" s="363">
        <v>890.53356452208402</v>
      </c>
      <c r="AV124" s="363">
        <v>873.0050058490765</v>
      </c>
      <c r="AW124" s="363">
        <v>854.66419709153729</v>
      </c>
      <c r="AX124" s="363">
        <v>880.32336669499534</v>
      </c>
      <c r="AY124" s="363">
        <v>884.04028627380671</v>
      </c>
      <c r="AZ124" s="363">
        <v>899.45402684785915</v>
      </c>
      <c r="BA124" s="363">
        <v>901.60729613891544</v>
      </c>
      <c r="BB124" s="363">
        <v>910.76637924739418</v>
      </c>
      <c r="BC124" s="363">
        <v>886.17750885142414</v>
      </c>
      <c r="BD124" s="363">
        <v>861.43474014374556</v>
      </c>
      <c r="BE124" s="363">
        <v>861.7693270188222</v>
      </c>
      <c r="BF124" s="363">
        <v>833.61253580643984</v>
      </c>
      <c r="BG124" s="363">
        <v>838.8272509182342</v>
      </c>
      <c r="BH124" s="363">
        <v>797.84311671796479</v>
      </c>
      <c r="BI124" s="363">
        <v>764.27815660184672</v>
      </c>
      <c r="BJ124" s="363">
        <v>730.24590398574753</v>
      </c>
      <c r="BK124" s="363">
        <v>673.64424929841653</v>
      </c>
      <c r="BL124" s="363">
        <v>540.06395689386511</v>
      </c>
      <c r="BM124" s="363">
        <v>540.62239745328691</v>
      </c>
      <c r="BN124" s="363">
        <v>601.37780932161752</v>
      </c>
      <c r="BO124" s="363">
        <v>573.16969223289198</v>
      </c>
      <c r="BP124" s="363">
        <v>558.13722311909476</v>
      </c>
      <c r="BQ124" s="363">
        <v>526.42382149369826</v>
      </c>
      <c r="BR124" s="363">
        <v>509.73157361046952</v>
      </c>
      <c r="BS124" s="363">
        <v>477.46877166875282</v>
      </c>
      <c r="BT124" s="363">
        <v>479.27839102470864</v>
      </c>
      <c r="BU124" s="363">
        <v>452.35658317563627</v>
      </c>
      <c r="BV124" s="363">
        <v>431.66184569666837</v>
      </c>
      <c r="BW124" s="363">
        <v>413.43077059506112</v>
      </c>
      <c r="BX124" s="363">
        <v>346.70352127407097</v>
      </c>
      <c r="BY124" s="363">
        <v>328.32168336591513</v>
      </c>
      <c r="BZ124" s="363">
        <v>293.09046467796094</v>
      </c>
      <c r="CA124" s="363">
        <v>283.57895853328995</v>
      </c>
      <c r="CB124" s="363">
        <v>268.7021148386184</v>
      </c>
      <c r="CC124" s="363">
        <v>244.37179946545791</v>
      </c>
      <c r="CD124" s="363">
        <v>233.33873738252512</v>
      </c>
      <c r="CE124" s="363">
        <v>226.10941880790736</v>
      </c>
      <c r="CF124" s="363">
        <v>210.93827300567798</v>
      </c>
      <c r="CG124" s="363">
        <v>192.52206822286718</v>
      </c>
      <c r="CH124" s="364">
        <v>175.00328227505534</v>
      </c>
    </row>
    <row r="125" spans="1:86" ht="15.5" x14ac:dyDescent="0.35">
      <c r="A125" s="366"/>
      <c r="B125" s="375" t="s">
        <v>645</v>
      </c>
      <c r="C125" s="368"/>
      <c r="D125" s="363"/>
      <c r="E125" s="363"/>
      <c r="F125" s="363"/>
      <c r="G125" s="363"/>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v>37.21538759594214</v>
      </c>
      <c r="AI125" s="363">
        <v>35.822190963503793</v>
      </c>
      <c r="AJ125" s="363">
        <v>35.094684099055137</v>
      </c>
      <c r="AK125" s="363">
        <v>35.530278639578</v>
      </c>
      <c r="AL125" s="363">
        <v>35.907923822875432</v>
      </c>
      <c r="AM125" s="363">
        <v>36.293354573526841</v>
      </c>
      <c r="AN125" s="363">
        <v>34.923435157826049</v>
      </c>
      <c r="AO125" s="363">
        <v>34.926202517770065</v>
      </c>
      <c r="AP125" s="363">
        <v>35.298795391103312</v>
      </c>
      <c r="AQ125" s="363">
        <v>30.89181679842984</v>
      </c>
      <c r="AR125" s="363">
        <v>30.006894810450355</v>
      </c>
      <c r="AS125" s="363">
        <v>28.107548383833546</v>
      </c>
      <c r="AT125" s="363">
        <v>26.315208067912597</v>
      </c>
      <c r="AU125" s="363">
        <v>26.383393991632463</v>
      </c>
      <c r="AV125" s="363">
        <v>23.468842560000393</v>
      </c>
      <c r="AW125" s="363">
        <v>23.090334102999019</v>
      </c>
      <c r="AX125" s="363">
        <v>18.631426355770287</v>
      </c>
      <c r="AY125" s="363">
        <v>16.78795281887022</v>
      </c>
      <c r="AZ125" s="363">
        <v>15.208884369139394</v>
      </c>
      <c r="BA125" s="363">
        <v>13.469604067192721</v>
      </c>
      <c r="BB125" s="363">
        <v>11.747057943419339</v>
      </c>
      <c r="BC125" s="363">
        <v>11.434525791994957</v>
      </c>
      <c r="BD125" s="363">
        <v>9.8356299481671936</v>
      </c>
      <c r="BE125" s="363">
        <v>9.644175999752461</v>
      </c>
      <c r="BF125" s="363">
        <v>8.6646091158961696</v>
      </c>
      <c r="BG125" s="363">
        <v>6.5408165429749001</v>
      </c>
      <c r="BH125" s="363">
        <v>5.6114022051495214</v>
      </c>
      <c r="BI125" s="363">
        <v>10.352852801552766</v>
      </c>
      <c r="BJ125" s="363">
        <v>9.1000571203471345</v>
      </c>
      <c r="BK125" s="363">
        <v>9.0355380275811292</v>
      </c>
      <c r="BL125" s="363">
        <v>3.3717996459555404</v>
      </c>
      <c r="BM125" s="363">
        <v>2.78941124641001</v>
      </c>
      <c r="BN125" s="363">
        <v>2.4185841076840031</v>
      </c>
      <c r="BO125" s="363">
        <v>2.1135561089945449</v>
      </c>
      <c r="BP125" s="363">
        <v>1.8529837751245373</v>
      </c>
      <c r="BQ125" s="363">
        <v>1.8451495192129173</v>
      </c>
      <c r="BR125" s="363">
        <v>1.6736129837651659</v>
      </c>
      <c r="BS125" s="363">
        <v>1.4876387962578441</v>
      </c>
      <c r="BT125" s="363">
        <v>1.3888297481185381</v>
      </c>
      <c r="BU125" s="363">
        <v>1.3080752236820214</v>
      </c>
      <c r="BV125" s="363">
        <v>1.2407766819003299</v>
      </c>
      <c r="BW125" s="363">
        <v>1.1391243168655267</v>
      </c>
      <c r="BX125" s="363">
        <v>0.85742847305152226</v>
      </c>
      <c r="BY125" s="363">
        <v>0.72078999662315524</v>
      </c>
      <c r="BZ125" s="363">
        <v>0.52501760171942569</v>
      </c>
      <c r="CA125" s="363">
        <v>0.39165198405646284</v>
      </c>
      <c r="CB125" s="363">
        <v>0.31461753541092419</v>
      </c>
      <c r="CC125" s="363">
        <v>0.2227607773069398</v>
      </c>
      <c r="CD125" s="363">
        <v>0.17874678872654995</v>
      </c>
      <c r="CE125" s="363">
        <v>0.1468452346596201</v>
      </c>
      <c r="CF125" s="363">
        <v>0.10876413326550483</v>
      </c>
      <c r="CG125" s="363">
        <v>7.3661113263003591E-2</v>
      </c>
      <c r="CH125" s="364">
        <v>4.7590900328382056E-2</v>
      </c>
    </row>
    <row r="126" spans="1:86" ht="15.5" x14ac:dyDescent="0.35">
      <c r="A126" s="366"/>
      <c r="B126" s="331" t="s">
        <v>605</v>
      </c>
      <c r="C126" s="368"/>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v>955.54560120244662</v>
      </c>
      <c r="AI126" s="363">
        <v>919.0671561949041</v>
      </c>
      <c r="AJ126" s="363">
        <v>885.26077560612123</v>
      </c>
      <c r="AK126" s="363">
        <v>887.63644808179367</v>
      </c>
      <c r="AL126" s="363">
        <v>856.88141162769284</v>
      </c>
      <c r="AM126" s="363">
        <v>909.18752787937353</v>
      </c>
      <c r="AN126" s="363">
        <v>916.21550251673148</v>
      </c>
      <c r="AO126" s="363">
        <v>943.03950396199434</v>
      </c>
      <c r="AP126" s="363">
        <v>893.8359405796898</v>
      </c>
      <c r="AQ126" s="363">
        <v>870.36154157815281</v>
      </c>
      <c r="AR126" s="363">
        <v>802.32060320740516</v>
      </c>
      <c r="AS126" s="363">
        <v>780.85911607380365</v>
      </c>
      <c r="AT126" s="363">
        <v>793.8124759384873</v>
      </c>
      <c r="AU126" s="363">
        <v>854.94314559520785</v>
      </c>
      <c r="AV126" s="363">
        <v>841.04463080147093</v>
      </c>
      <c r="AW126" s="363">
        <v>824.12253103220996</v>
      </c>
      <c r="AX126" s="363">
        <v>855.51172515300709</v>
      </c>
      <c r="AY126" s="363">
        <v>860.95580870209596</v>
      </c>
      <c r="AZ126" s="363">
        <v>878.81306733600229</v>
      </c>
      <c r="BA126" s="363">
        <v>883.32556731761406</v>
      </c>
      <c r="BB126" s="363">
        <v>895.43614024437227</v>
      </c>
      <c r="BC126" s="363">
        <v>870.86848193592618</v>
      </c>
      <c r="BD126" s="363">
        <v>847.82488534977369</v>
      </c>
      <c r="BE126" s="363">
        <v>848.42510267847797</v>
      </c>
      <c r="BF126" s="363">
        <v>821.81177211901456</v>
      </c>
      <c r="BG126" s="363">
        <v>829.87259014218614</v>
      </c>
      <c r="BH126" s="363">
        <v>790.19917048076024</v>
      </c>
      <c r="BI126" s="363">
        <v>752.08260858176266</v>
      </c>
      <c r="BJ126" s="363">
        <v>719.385268914373</v>
      </c>
      <c r="BK126" s="363">
        <v>662.87362462465342</v>
      </c>
      <c r="BL126" s="363">
        <v>535.24310256095248</v>
      </c>
      <c r="BM126" s="363">
        <v>536.54985840769871</v>
      </c>
      <c r="BN126" s="363">
        <v>597.83633642576831</v>
      </c>
      <c r="BO126" s="363">
        <v>570.15103500191481</v>
      </c>
      <c r="BP126" s="363">
        <v>555.726325406618</v>
      </c>
      <c r="BQ126" s="363">
        <v>524.58717202207879</v>
      </c>
      <c r="BR126" s="363">
        <v>508.06073116938319</v>
      </c>
      <c r="BS126" s="363">
        <v>476.0312715532782</v>
      </c>
      <c r="BT126" s="363">
        <v>477.88956127659003</v>
      </c>
      <c r="BU126" s="363">
        <v>451.07835748205923</v>
      </c>
      <c r="BV126" s="363">
        <v>430.46900916369691</v>
      </c>
      <c r="BW126" s="363">
        <v>412.29125272740077</v>
      </c>
      <c r="BX126" s="363">
        <v>345.85360269532873</v>
      </c>
      <c r="BY126" s="363">
        <v>327.56678205934287</v>
      </c>
      <c r="BZ126" s="363">
        <v>292.57012734160509</v>
      </c>
      <c r="CA126" s="363">
        <v>283.19645367620649</v>
      </c>
      <c r="CB126" s="363">
        <v>268.38465647471338</v>
      </c>
      <c r="CC126" s="363">
        <v>244.14903868815097</v>
      </c>
      <c r="CD126" s="363">
        <v>233.15999059379857</v>
      </c>
      <c r="CE126" s="363">
        <v>225.96257357324774</v>
      </c>
      <c r="CF126" s="363">
        <v>210.82950887241248</v>
      </c>
      <c r="CG126" s="363">
        <v>192.44840710960418</v>
      </c>
      <c r="CH126" s="364">
        <v>174.95569137472694</v>
      </c>
    </row>
    <row r="127" spans="1:86" ht="15.5" x14ac:dyDescent="0.35">
      <c r="A127" s="366"/>
      <c r="B127" s="375" t="s">
        <v>607</v>
      </c>
      <c r="C127" s="368"/>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v>31.669542579626274</v>
      </c>
      <c r="AI127" s="363">
        <v>27.096853695310021</v>
      </c>
      <c r="AJ127" s="363">
        <v>22.754184206673177</v>
      </c>
      <c r="AK127" s="363">
        <v>20.585905647810165</v>
      </c>
      <c r="AL127" s="363">
        <v>19.172967741215302</v>
      </c>
      <c r="AM127" s="363">
        <v>18.302169549834012</v>
      </c>
      <c r="AN127" s="363">
        <v>17.291134477885077</v>
      </c>
      <c r="AO127" s="363">
        <v>16.398064745510879</v>
      </c>
      <c r="AP127" s="363">
        <v>12.606347060427982</v>
      </c>
      <c r="AQ127" s="363">
        <v>12.579970649636687</v>
      </c>
      <c r="AR127" s="363">
        <v>10.302983287459705</v>
      </c>
      <c r="AS127" s="363">
        <v>11.036280807127572</v>
      </c>
      <c r="AT127" s="363">
        <v>9.7393449580316407</v>
      </c>
      <c r="AU127" s="363">
        <v>9.2070249352436733</v>
      </c>
      <c r="AV127" s="363">
        <v>8.49153248760501</v>
      </c>
      <c r="AW127" s="363">
        <v>7.451331956328338</v>
      </c>
      <c r="AX127" s="363">
        <v>6.1802151862179562</v>
      </c>
      <c r="AY127" s="363">
        <v>6.2965247528404422</v>
      </c>
      <c r="AZ127" s="363">
        <v>5.432075142717494</v>
      </c>
      <c r="BA127" s="363">
        <v>4.8121247541087113</v>
      </c>
      <c r="BB127" s="363">
        <v>3.5831810596026643</v>
      </c>
      <c r="BC127" s="363">
        <v>3.8745011235029514</v>
      </c>
      <c r="BD127" s="363">
        <v>3.7742248458047531</v>
      </c>
      <c r="BE127" s="363">
        <v>3.7000483405917741</v>
      </c>
      <c r="BF127" s="363">
        <v>3.1361545715290764</v>
      </c>
      <c r="BG127" s="363">
        <v>2.4138442330732688</v>
      </c>
      <c r="BH127" s="363">
        <v>2.0325440320550778</v>
      </c>
      <c r="BI127" s="363">
        <v>1.8426952185312839</v>
      </c>
      <c r="BJ127" s="363">
        <v>1.7605779510274475</v>
      </c>
      <c r="BK127" s="363">
        <v>1.7350866461820125</v>
      </c>
      <c r="BL127" s="363">
        <v>1.4490546869571093</v>
      </c>
      <c r="BM127" s="363">
        <v>1.2831277991782506</v>
      </c>
      <c r="BN127" s="363">
        <v>1.1228887881651837</v>
      </c>
      <c r="BO127" s="363">
        <v>0.90510112198260939</v>
      </c>
      <c r="BP127" s="363">
        <v>0.55791393735222894</v>
      </c>
      <c r="BQ127" s="363">
        <v>-8.5000475934242266E-3</v>
      </c>
      <c r="BR127" s="363">
        <v>-2.7705426788129706E-3</v>
      </c>
      <c r="BS127" s="363">
        <v>-5.0138680783218682E-2</v>
      </c>
      <c r="BT127" s="363">
        <v>0</v>
      </c>
      <c r="BU127" s="363">
        <v>-2.9849530104976478E-2</v>
      </c>
      <c r="BV127" s="363">
        <v>-4.7940148928780624E-2</v>
      </c>
      <c r="BW127" s="363">
        <v>3.9355079486193072E-4</v>
      </c>
      <c r="BX127" s="363">
        <v>-7.5098943092849445E-3</v>
      </c>
      <c r="BY127" s="363">
        <v>3.4111309949070988E-2</v>
      </c>
      <c r="BZ127" s="363">
        <v>-4.6802653636038669E-3</v>
      </c>
      <c r="CA127" s="363">
        <v>-9.1471269730230495E-3</v>
      </c>
      <c r="CB127" s="363">
        <v>2.8408284941068302E-3</v>
      </c>
      <c r="CC127" s="363">
        <v>0</v>
      </c>
      <c r="CD127" s="363">
        <v>0</v>
      </c>
      <c r="CE127" s="363">
        <v>0</v>
      </c>
      <c r="CF127" s="363">
        <v>0</v>
      </c>
      <c r="CG127" s="363">
        <v>0</v>
      </c>
      <c r="CH127" s="364">
        <v>0</v>
      </c>
    </row>
    <row r="128" spans="1:86" ht="15.5" x14ac:dyDescent="0.35">
      <c r="A128" s="366"/>
      <c r="B128" s="377" t="s">
        <v>646</v>
      </c>
      <c r="C128" s="368"/>
      <c r="D128" s="363"/>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v>326.1783808837273</v>
      </c>
      <c r="AI128" s="363">
        <v>305.72918270334355</v>
      </c>
      <c r="AJ128" s="363">
        <v>330.46091893230852</v>
      </c>
      <c r="AK128" s="363">
        <v>484.95009571844548</v>
      </c>
      <c r="AL128" s="363">
        <v>579.8811324162092</v>
      </c>
      <c r="AM128" s="363">
        <v>654.13810717743468</v>
      </c>
      <c r="AN128" s="363">
        <v>697.87084719620043</v>
      </c>
      <c r="AO128" s="363">
        <v>739.08976438281411</v>
      </c>
      <c r="AP128" s="363">
        <v>765.72801394291707</v>
      </c>
      <c r="AQ128" s="363">
        <v>748.65432879289779</v>
      </c>
      <c r="AR128" s="363">
        <v>612.35411711564643</v>
      </c>
      <c r="AS128" s="363">
        <v>779.88169838230658</v>
      </c>
      <c r="AT128" s="363">
        <v>988.93622876271297</v>
      </c>
      <c r="AU128" s="363">
        <v>1234.3856759133412</v>
      </c>
      <c r="AV128" s="363">
        <v>1579.7943347661751</v>
      </c>
      <c r="AW128" s="363">
        <v>2047.2210532868301</v>
      </c>
      <c r="AX128" s="363">
        <v>2586.832958759554</v>
      </c>
      <c r="AY128" s="363">
        <v>2918.863788483352</v>
      </c>
      <c r="AZ128" s="363">
        <v>3198.3347475133496</v>
      </c>
      <c r="BA128" s="363">
        <v>3485.3728900920646</v>
      </c>
      <c r="BB128" s="363">
        <v>3789.9519045167212</v>
      </c>
      <c r="BC128" s="363">
        <v>4081.0176255103015</v>
      </c>
      <c r="BD128" s="363">
        <v>4346.3534061048431</v>
      </c>
      <c r="BE128" s="363">
        <v>4683.7127125688121</v>
      </c>
      <c r="BF128" s="363">
        <v>5437.2707943895803</v>
      </c>
      <c r="BG128" s="363">
        <v>5249.0632732921476</v>
      </c>
      <c r="BH128" s="363">
        <v>5500.6053677791579</v>
      </c>
      <c r="BI128" s="363">
        <v>5806.7719959832602</v>
      </c>
      <c r="BJ128" s="363">
        <v>6105.4887008509977</v>
      </c>
      <c r="BK128" s="363">
        <v>6363.3329476254867</v>
      </c>
      <c r="BL128" s="363">
        <v>7508.9752455951048</v>
      </c>
      <c r="BM128" s="363">
        <v>8467.0190249636707</v>
      </c>
      <c r="BN128" s="363">
        <v>8937.7183501316904</v>
      </c>
      <c r="BO128" s="363">
        <v>9441.3397899156298</v>
      </c>
      <c r="BP128" s="363">
        <v>9897.2469597787549</v>
      </c>
      <c r="BQ128" s="363">
        <v>12446.583915010433</v>
      </c>
      <c r="BR128" s="363">
        <v>13128.185764125861</v>
      </c>
      <c r="BS128" s="363">
        <v>13679.37503639328</v>
      </c>
      <c r="BT128" s="363">
        <v>13562.87673353002</v>
      </c>
      <c r="BU128" s="363">
        <v>13356.131257887122</v>
      </c>
      <c r="BV128" s="363">
        <v>13002.268406831374</v>
      </c>
      <c r="BW128" s="363">
        <v>13236.70810830785</v>
      </c>
      <c r="BX128" s="363">
        <v>13189.051784331927</v>
      </c>
      <c r="BY128" s="363">
        <v>14392.010935051892</v>
      </c>
      <c r="BZ128" s="363">
        <v>13679.713201894036</v>
      </c>
      <c r="CA128" s="363">
        <v>14580.765708729165</v>
      </c>
      <c r="CB128" s="363">
        <v>16131.302087353451</v>
      </c>
      <c r="CC128" s="363">
        <v>16751.501066401826</v>
      </c>
      <c r="CD128" s="363">
        <v>17624.169010341659</v>
      </c>
      <c r="CE128" s="363">
        <v>18236.086525167626</v>
      </c>
      <c r="CF128" s="363">
        <v>18700.278092276527</v>
      </c>
      <c r="CG128" s="363">
        <v>19260.567375235583</v>
      </c>
      <c r="CH128" s="364">
        <v>19613.879576322197</v>
      </c>
    </row>
    <row r="129" spans="1:86" ht="15.5" x14ac:dyDescent="0.35">
      <c r="A129" s="366"/>
      <c r="B129" s="375" t="s">
        <v>647</v>
      </c>
      <c r="C129" s="368"/>
      <c r="D129" s="363"/>
      <c r="E129" s="363"/>
      <c r="F129" s="363"/>
      <c r="G129" s="363"/>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v>326.1783808837273</v>
      </c>
      <c r="AI129" s="363">
        <v>305.72918270334355</v>
      </c>
      <c r="AJ129" s="363">
        <v>330.46091893230852</v>
      </c>
      <c r="AK129" s="363">
        <v>484.95009571844548</v>
      </c>
      <c r="AL129" s="363">
        <v>579.8811324162092</v>
      </c>
      <c r="AM129" s="363">
        <v>654.13810717743468</v>
      </c>
      <c r="AN129" s="363">
        <v>697.87084719620043</v>
      </c>
      <c r="AO129" s="363">
        <v>739.08976438281411</v>
      </c>
      <c r="AP129" s="363">
        <v>765.72801394291707</v>
      </c>
      <c r="AQ129" s="363">
        <v>748.65432879289779</v>
      </c>
      <c r="AR129" s="363">
        <v>612.35411711564643</v>
      </c>
      <c r="AS129" s="363">
        <v>779.88169838230658</v>
      </c>
      <c r="AT129" s="363">
        <v>988.93622876271297</v>
      </c>
      <c r="AU129" s="363">
        <v>1234.3856759133412</v>
      </c>
      <c r="AV129" s="363">
        <v>1579.7943347661751</v>
      </c>
      <c r="AW129" s="363">
        <v>2047.2210532868301</v>
      </c>
      <c r="AX129" s="363">
        <v>2586.832958759554</v>
      </c>
      <c r="AY129" s="363">
        <v>2918.863788483352</v>
      </c>
      <c r="AZ129" s="363">
        <v>3198.3347475133496</v>
      </c>
      <c r="BA129" s="363">
        <v>3485.3728900920646</v>
      </c>
      <c r="BB129" s="363">
        <v>3789.9519045167212</v>
      </c>
      <c r="BC129" s="363">
        <v>4081.0176255103015</v>
      </c>
      <c r="BD129" s="363">
        <v>4346.3534061048431</v>
      </c>
      <c r="BE129" s="363">
        <v>4683.7127125688121</v>
      </c>
      <c r="BF129" s="363">
        <v>5437.2707943895803</v>
      </c>
      <c r="BG129" s="363">
        <v>5249.0632732921476</v>
      </c>
      <c r="BH129" s="363">
        <v>5500.6053677791579</v>
      </c>
      <c r="BI129" s="363">
        <v>5806.7719959832602</v>
      </c>
      <c r="BJ129" s="363">
        <v>6105.4887008509977</v>
      </c>
      <c r="BK129" s="363">
        <v>6363.3329476254867</v>
      </c>
      <c r="BL129" s="363">
        <v>7508.9752455951048</v>
      </c>
      <c r="BM129" s="363">
        <v>8467.0190249636707</v>
      </c>
      <c r="BN129" s="363">
        <v>8937.7183501316904</v>
      </c>
      <c r="BO129" s="363">
        <v>9441.3397899156298</v>
      </c>
      <c r="BP129" s="363">
        <v>9897.2469597787549</v>
      </c>
      <c r="BQ129" s="363">
        <v>12446.583915010433</v>
      </c>
      <c r="BR129" s="363">
        <v>13128.185764125861</v>
      </c>
      <c r="BS129" s="363">
        <v>13679.37503639328</v>
      </c>
      <c r="BT129" s="363">
        <v>13491.579784099724</v>
      </c>
      <c r="BU129" s="363">
        <v>13040.862907434319</v>
      </c>
      <c r="BV129" s="363">
        <v>12216.067304365653</v>
      </c>
      <c r="BW129" s="363">
        <v>11133.469577481937</v>
      </c>
      <c r="BX129" s="363">
        <v>10230.151823682429</v>
      </c>
      <c r="BY129" s="363">
        <v>9744.0444524244558</v>
      </c>
      <c r="BZ129" s="363">
        <v>8977.8289620222713</v>
      </c>
      <c r="CA129" s="363">
        <v>8633.9999876756046</v>
      </c>
      <c r="CB129" s="363">
        <v>8369.6168534146382</v>
      </c>
      <c r="CC129" s="363">
        <v>5685.8636249671772</v>
      </c>
      <c r="CD129" s="363">
        <v>4940.8729131031387</v>
      </c>
      <c r="CE129" s="363">
        <v>4997.8510493040467</v>
      </c>
      <c r="CF129" s="363">
        <v>5081.5521281021947</v>
      </c>
      <c r="CG129" s="363">
        <v>5244.070144697228</v>
      </c>
      <c r="CH129" s="364">
        <v>5304.1544106926312</v>
      </c>
    </row>
    <row r="130" spans="1:86" ht="15.5" x14ac:dyDescent="0.35">
      <c r="A130" s="366"/>
      <c r="B130" s="375" t="s">
        <v>629</v>
      </c>
      <c r="C130" s="372" t="s">
        <v>639</v>
      </c>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v>0</v>
      </c>
      <c r="AI130" s="363">
        <v>0</v>
      </c>
      <c r="AJ130" s="363">
        <v>0</v>
      </c>
      <c r="AK130" s="363">
        <v>0</v>
      </c>
      <c r="AL130" s="363">
        <v>0</v>
      </c>
      <c r="AM130" s="363">
        <v>0</v>
      </c>
      <c r="AN130" s="363">
        <v>0</v>
      </c>
      <c r="AO130" s="363">
        <v>0</v>
      </c>
      <c r="AP130" s="363">
        <v>0</v>
      </c>
      <c r="AQ130" s="363">
        <v>0</v>
      </c>
      <c r="AR130" s="363">
        <v>0</v>
      </c>
      <c r="AS130" s="363">
        <v>0</v>
      </c>
      <c r="AT130" s="363">
        <v>0</v>
      </c>
      <c r="AU130" s="363">
        <v>0</v>
      </c>
      <c r="AV130" s="363">
        <v>0</v>
      </c>
      <c r="AW130" s="363">
        <v>0</v>
      </c>
      <c r="AX130" s="363">
        <v>0</v>
      </c>
      <c r="AY130" s="363">
        <v>0</v>
      </c>
      <c r="AZ130" s="363">
        <v>0</v>
      </c>
      <c r="BA130" s="363">
        <v>0</v>
      </c>
      <c r="BB130" s="363">
        <v>0</v>
      </c>
      <c r="BC130" s="363">
        <v>0</v>
      </c>
      <c r="BD130" s="363">
        <v>0</v>
      </c>
      <c r="BE130" s="363">
        <v>0</v>
      </c>
      <c r="BF130" s="363">
        <v>0</v>
      </c>
      <c r="BG130" s="363">
        <v>0</v>
      </c>
      <c r="BH130" s="363">
        <v>0</v>
      </c>
      <c r="BI130" s="363">
        <v>0</v>
      </c>
      <c r="BJ130" s="363">
        <v>0</v>
      </c>
      <c r="BK130" s="363">
        <v>0</v>
      </c>
      <c r="BL130" s="363">
        <v>0</v>
      </c>
      <c r="BM130" s="363">
        <v>0</v>
      </c>
      <c r="BN130" s="363">
        <v>0</v>
      </c>
      <c r="BO130" s="363">
        <v>0</v>
      </c>
      <c r="BP130" s="363">
        <v>0</v>
      </c>
      <c r="BQ130" s="363">
        <v>0</v>
      </c>
      <c r="BR130" s="363">
        <v>0</v>
      </c>
      <c r="BS130" s="363">
        <v>0</v>
      </c>
      <c r="BT130" s="363">
        <v>71.29694943029412</v>
      </c>
      <c r="BU130" s="363">
        <v>315.26835045280444</v>
      </c>
      <c r="BV130" s="363">
        <v>786.20110246572062</v>
      </c>
      <c r="BW130" s="363">
        <v>2103.2385308259127</v>
      </c>
      <c r="BX130" s="363">
        <v>2958.8999606494976</v>
      </c>
      <c r="BY130" s="363">
        <v>4647.9664826274347</v>
      </c>
      <c r="BZ130" s="363">
        <v>4701.8842398717625</v>
      </c>
      <c r="CA130" s="363">
        <v>5946.7657210535581</v>
      </c>
      <c r="CB130" s="363">
        <v>7761.6852339388142</v>
      </c>
      <c r="CC130" s="363">
        <v>11065.63744143465</v>
      </c>
      <c r="CD130" s="363">
        <v>12683.296097238521</v>
      </c>
      <c r="CE130" s="363">
        <v>13238.235475863579</v>
      </c>
      <c r="CF130" s="363">
        <v>13618.725964174333</v>
      </c>
      <c r="CG130" s="363">
        <v>14016.497230538354</v>
      </c>
      <c r="CH130" s="364">
        <v>14309.725165629567</v>
      </c>
    </row>
    <row r="131" spans="1:86" ht="15.5" x14ac:dyDescent="0.35">
      <c r="A131" s="366"/>
      <c r="B131" s="377" t="s">
        <v>618</v>
      </c>
      <c r="C131" s="368"/>
      <c r="D131" s="363"/>
      <c r="E131" s="363"/>
      <c r="F131" s="363"/>
      <c r="G131" s="363"/>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v>0</v>
      </c>
      <c r="AI131" s="363">
        <v>0</v>
      </c>
      <c r="AJ131" s="363">
        <v>0</v>
      </c>
      <c r="AK131" s="363">
        <v>0</v>
      </c>
      <c r="AL131" s="363">
        <v>0</v>
      </c>
      <c r="AM131" s="363">
        <v>0</v>
      </c>
      <c r="AN131" s="363">
        <v>0</v>
      </c>
      <c r="AO131" s="363">
        <v>0</v>
      </c>
      <c r="AP131" s="363">
        <v>0</v>
      </c>
      <c r="AQ131" s="363">
        <v>0</v>
      </c>
      <c r="AR131" s="363">
        <v>0</v>
      </c>
      <c r="AS131" s="363">
        <v>0</v>
      </c>
      <c r="AT131" s="363">
        <v>0</v>
      </c>
      <c r="AU131" s="363">
        <v>0</v>
      </c>
      <c r="AV131" s="363">
        <v>0</v>
      </c>
      <c r="AW131" s="363">
        <v>0</v>
      </c>
      <c r="AX131" s="363">
        <v>0</v>
      </c>
      <c r="AY131" s="363">
        <v>0</v>
      </c>
      <c r="AZ131" s="363">
        <v>0</v>
      </c>
      <c r="BA131" s="363">
        <v>0</v>
      </c>
      <c r="BB131" s="363">
        <v>0</v>
      </c>
      <c r="BC131" s="363">
        <v>0</v>
      </c>
      <c r="BD131" s="363">
        <v>0</v>
      </c>
      <c r="BE131" s="363">
        <v>0</v>
      </c>
      <c r="BF131" s="363">
        <v>0</v>
      </c>
      <c r="BG131" s="363">
        <v>0</v>
      </c>
      <c r="BH131" s="363">
        <v>0</v>
      </c>
      <c r="BI131" s="363">
        <v>0</v>
      </c>
      <c r="BJ131" s="363">
        <v>0</v>
      </c>
      <c r="BK131" s="363">
        <v>0</v>
      </c>
      <c r="BL131" s="363">
        <v>0</v>
      </c>
      <c r="BM131" s="363">
        <v>0</v>
      </c>
      <c r="BN131" s="363">
        <v>0</v>
      </c>
      <c r="BO131" s="363">
        <v>0</v>
      </c>
      <c r="BP131" s="363">
        <v>0</v>
      </c>
      <c r="BQ131" s="363">
        <v>0</v>
      </c>
      <c r="BR131" s="363">
        <v>0</v>
      </c>
      <c r="BS131" s="363">
        <v>0</v>
      </c>
      <c r="BT131" s="363">
        <v>0</v>
      </c>
      <c r="BU131" s="363">
        <v>0</v>
      </c>
      <c r="BV131" s="363">
        <v>0</v>
      </c>
      <c r="BW131" s="363">
        <v>0</v>
      </c>
      <c r="BX131" s="363">
        <v>0</v>
      </c>
      <c r="BY131" s="363">
        <v>0</v>
      </c>
      <c r="BZ131" s="363">
        <v>1406.9425290563213</v>
      </c>
      <c r="CA131" s="363">
        <v>1602.022660087033</v>
      </c>
      <c r="CB131" s="363">
        <v>2.4684541214784557</v>
      </c>
      <c r="CC131" s="363">
        <v>-0.43031557769457751</v>
      </c>
      <c r="CD131" s="363">
        <v>0</v>
      </c>
      <c r="CE131" s="363">
        <v>0</v>
      </c>
      <c r="CF131" s="363">
        <v>0</v>
      </c>
      <c r="CG131" s="363">
        <v>0</v>
      </c>
      <c r="CH131" s="364">
        <v>0</v>
      </c>
    </row>
    <row r="132" spans="1:86" ht="15.5" x14ac:dyDescent="0.35">
      <c r="A132" s="366"/>
      <c r="B132" s="361" t="s">
        <v>640</v>
      </c>
      <c r="C132" s="368"/>
      <c r="D132" s="363"/>
      <c r="E132" s="363"/>
      <c r="F132" s="363"/>
      <c r="G132" s="363"/>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v>2117.5458613936903</v>
      </c>
      <c r="AI132" s="363">
        <v>2146.994513079379</v>
      </c>
      <c r="AJ132" s="363">
        <v>2272.4653715639624</v>
      </c>
      <c r="AK132" s="363">
        <v>2550.2345203328578</v>
      </c>
      <c r="AL132" s="363">
        <v>2898.2803110811178</v>
      </c>
      <c r="AM132" s="363">
        <v>3299.7937478086542</v>
      </c>
      <c r="AN132" s="363">
        <v>3608.0928197228995</v>
      </c>
      <c r="AO132" s="363">
        <v>4065.334592832909</v>
      </c>
      <c r="AP132" s="363">
        <v>4683.4905708956339</v>
      </c>
      <c r="AQ132" s="363">
        <v>5132.8906667224664</v>
      </c>
      <c r="AR132" s="363">
        <v>5480.399565931486</v>
      </c>
      <c r="AS132" s="363">
        <v>5903.5708058168757</v>
      </c>
      <c r="AT132" s="363">
        <v>6522.7958672903178</v>
      </c>
      <c r="AU132" s="363">
        <v>7623.4704577466973</v>
      </c>
      <c r="AV132" s="363">
        <v>7689.3717181860557</v>
      </c>
      <c r="AW132" s="363">
        <v>8687.5373380755937</v>
      </c>
      <c r="AX132" s="363">
        <v>9309.0831793075959</v>
      </c>
      <c r="AY132" s="363">
        <v>7469.1699233876243</v>
      </c>
      <c r="AZ132" s="363">
        <v>7909.227326709226</v>
      </c>
      <c r="BA132" s="363">
        <v>8518.6215624250763</v>
      </c>
      <c r="BB132" s="363">
        <v>9036.9811862767292</v>
      </c>
      <c r="BC132" s="363">
        <v>9498.2204073701196</v>
      </c>
      <c r="BD132" s="363">
        <v>10071.175752225921</v>
      </c>
      <c r="BE132" s="363">
        <v>10587.565264215535</v>
      </c>
      <c r="BF132" s="363">
        <v>10851.099760017471</v>
      </c>
      <c r="BG132" s="363">
        <v>11309.280911267369</v>
      </c>
      <c r="BH132" s="363">
        <v>11676.199332506485</v>
      </c>
      <c r="BI132" s="363">
        <v>12153.670037888769</v>
      </c>
      <c r="BJ132" s="363">
        <v>12581.587318728307</v>
      </c>
      <c r="BK132" s="363">
        <v>13451.015903114168</v>
      </c>
      <c r="BL132" s="363">
        <v>13935.281797260743</v>
      </c>
      <c r="BM132" s="363">
        <v>14937.291210564661</v>
      </c>
      <c r="BN132" s="363">
        <v>15163.201956235729</v>
      </c>
      <c r="BO132" s="363">
        <v>15236.503329860845</v>
      </c>
      <c r="BP132" s="363">
        <v>15585.082811231812</v>
      </c>
      <c r="BQ132" s="363">
        <v>15337.515389625953</v>
      </c>
      <c r="BR132" s="363">
        <v>15744.32268460512</v>
      </c>
      <c r="BS132" s="363">
        <v>15388.752411930738</v>
      </c>
      <c r="BT132" s="363">
        <v>15023.772247192433</v>
      </c>
      <c r="BU132" s="363">
        <v>14671.739253059764</v>
      </c>
      <c r="BV132" s="363">
        <v>14371.143687547505</v>
      </c>
      <c r="BW132" s="363">
        <v>14746.148507203361</v>
      </c>
      <c r="BX132" s="363">
        <v>12678.638357522272</v>
      </c>
      <c r="BY132" s="363">
        <v>12728.282596205307</v>
      </c>
      <c r="BZ132" s="363">
        <v>13115.651997602972</v>
      </c>
      <c r="CA132" s="363">
        <v>14448.822856296711</v>
      </c>
      <c r="CB132" s="363">
        <v>15301.41051378444</v>
      </c>
      <c r="CC132" s="363">
        <v>16072.761094631509</v>
      </c>
      <c r="CD132" s="363">
        <v>16800.518559617514</v>
      </c>
      <c r="CE132" s="363">
        <v>17073.505075238958</v>
      </c>
      <c r="CF132" s="363">
        <v>17606.985301872774</v>
      </c>
      <c r="CG132" s="363">
        <v>18500.329435181073</v>
      </c>
      <c r="CH132" s="364">
        <v>19456.93032400688</v>
      </c>
    </row>
    <row r="133" spans="1:86" ht="15.5" x14ac:dyDescent="0.35">
      <c r="A133" s="366"/>
      <c r="B133" s="293" t="s">
        <v>601</v>
      </c>
      <c r="C133" s="368"/>
      <c r="D133" s="363"/>
      <c r="E133" s="363"/>
      <c r="F133" s="363"/>
      <c r="G133" s="363"/>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v>1539.497538242616</v>
      </c>
      <c r="AI133" s="363">
        <v>1584.4600533004259</v>
      </c>
      <c r="AJ133" s="363">
        <v>1718.3496946767173</v>
      </c>
      <c r="AK133" s="363">
        <v>1982.9816781527732</v>
      </c>
      <c r="AL133" s="363">
        <v>2280.2397885239202</v>
      </c>
      <c r="AM133" s="363">
        <v>2696.9110863455971</v>
      </c>
      <c r="AN133" s="363">
        <v>3051.4448309258787</v>
      </c>
      <c r="AO133" s="363">
        <v>3518.2802779801614</v>
      </c>
      <c r="AP133" s="363">
        <v>4033.6803375478225</v>
      </c>
      <c r="AQ133" s="363">
        <v>4515.6188653226627</v>
      </c>
      <c r="AR133" s="363">
        <v>4890.9767141587445</v>
      </c>
      <c r="AS133" s="363">
        <v>5348.1972487556986</v>
      </c>
      <c r="AT133" s="363">
        <v>5961.8049411057</v>
      </c>
      <c r="AU133" s="363">
        <v>7044.2588735299259</v>
      </c>
      <c r="AV133" s="363">
        <v>7103.7735584133379</v>
      </c>
      <c r="AW133" s="363">
        <v>8084.0521481363821</v>
      </c>
      <c r="AX133" s="363">
        <v>8705.4401114578359</v>
      </c>
      <c r="AY133" s="363">
        <v>6864.2166360091405</v>
      </c>
      <c r="AZ133" s="363">
        <v>7342.105328815258</v>
      </c>
      <c r="BA133" s="363">
        <v>7950.5058852280736</v>
      </c>
      <c r="BB133" s="363">
        <v>8465.1129675575939</v>
      </c>
      <c r="BC133" s="363">
        <v>8930.2928847414969</v>
      </c>
      <c r="BD133" s="363">
        <v>9477.8870939779063</v>
      </c>
      <c r="BE133" s="363">
        <v>9982.5297981937256</v>
      </c>
      <c r="BF133" s="363">
        <v>10230.493733343861</v>
      </c>
      <c r="BG133" s="363">
        <v>10727.629843033297</v>
      </c>
      <c r="BH133" s="363">
        <v>11073.433900528289</v>
      </c>
      <c r="BI133" s="363">
        <v>11559.652577354689</v>
      </c>
      <c r="BJ133" s="363">
        <v>11986.478137074217</v>
      </c>
      <c r="BK133" s="363">
        <v>12815.435654822297</v>
      </c>
      <c r="BL133" s="363">
        <v>13165.514089902228</v>
      </c>
      <c r="BM133" s="363">
        <v>14135.119131078753</v>
      </c>
      <c r="BN133" s="363">
        <v>14369.98508054687</v>
      </c>
      <c r="BO133" s="363">
        <v>14445.789025515021</v>
      </c>
      <c r="BP133" s="363">
        <v>14771.271306685801</v>
      </c>
      <c r="BQ133" s="363">
        <v>14521.785127836101</v>
      </c>
      <c r="BR133" s="363">
        <v>14882.25780331711</v>
      </c>
      <c r="BS133" s="363">
        <v>14515.407047755993</v>
      </c>
      <c r="BT133" s="363">
        <v>14229.156917290433</v>
      </c>
      <c r="BU133" s="363">
        <v>13885.327674717422</v>
      </c>
      <c r="BV133" s="363">
        <v>13599.857914052069</v>
      </c>
      <c r="BW133" s="363">
        <v>13995.58973227993</v>
      </c>
      <c r="BX133" s="363">
        <v>12061.55649276097</v>
      </c>
      <c r="BY133" s="363">
        <v>12114.462212945447</v>
      </c>
      <c r="BZ133" s="363">
        <v>12121.396314590867</v>
      </c>
      <c r="CA133" s="363">
        <v>13463.917947979384</v>
      </c>
      <c r="CB133" s="363">
        <v>14704.811488618227</v>
      </c>
      <c r="CC133" s="363">
        <v>15497.065819634661</v>
      </c>
      <c r="CD133" s="363">
        <v>16238.01966373353</v>
      </c>
      <c r="CE133" s="363">
        <v>16533.282340616046</v>
      </c>
      <c r="CF133" s="363">
        <v>17087.704229394625</v>
      </c>
      <c r="CG133" s="363">
        <v>17996.363482480872</v>
      </c>
      <c r="CH133" s="364">
        <v>18970.119601009308</v>
      </c>
    </row>
    <row r="134" spans="1:86" ht="15.5" x14ac:dyDescent="0.35">
      <c r="A134" s="366"/>
      <c r="B134" s="377" t="s">
        <v>603</v>
      </c>
      <c r="C134" s="368"/>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v>578.04832315107444</v>
      </c>
      <c r="AI134" s="363">
        <v>562.53445977895308</v>
      </c>
      <c r="AJ134" s="363">
        <v>554.1156768872454</v>
      </c>
      <c r="AK134" s="363">
        <v>567.25284218008437</v>
      </c>
      <c r="AL134" s="363">
        <v>618.04052255719762</v>
      </c>
      <c r="AM134" s="363">
        <v>602.88266146305705</v>
      </c>
      <c r="AN134" s="363">
        <v>556.6479887970213</v>
      </c>
      <c r="AO134" s="363">
        <v>547.05431485274744</v>
      </c>
      <c r="AP134" s="363">
        <v>649.81023334781162</v>
      </c>
      <c r="AQ134" s="363">
        <v>617.27180139980351</v>
      </c>
      <c r="AR134" s="363">
        <v>589.42285177274118</v>
      </c>
      <c r="AS134" s="363">
        <v>555.37355706117728</v>
      </c>
      <c r="AT134" s="363">
        <v>560.99092618461725</v>
      </c>
      <c r="AU134" s="363">
        <v>579.21158421677205</v>
      </c>
      <c r="AV134" s="363">
        <v>585.5981597727183</v>
      </c>
      <c r="AW134" s="363">
        <v>603.48518993921175</v>
      </c>
      <c r="AX134" s="363">
        <v>603.64306784976122</v>
      </c>
      <c r="AY134" s="363">
        <v>604.95328737848376</v>
      </c>
      <c r="AZ134" s="363">
        <v>567.12199789396811</v>
      </c>
      <c r="BA134" s="363">
        <v>568.11567719700201</v>
      </c>
      <c r="BB134" s="363">
        <v>571.86821871913457</v>
      </c>
      <c r="BC134" s="363">
        <v>567.92752262862325</v>
      </c>
      <c r="BD134" s="363">
        <v>593.28865824801539</v>
      </c>
      <c r="BE134" s="363">
        <v>605.03546602180859</v>
      </c>
      <c r="BF134" s="363">
        <v>620.60602667360979</v>
      </c>
      <c r="BG134" s="363">
        <v>581.65106823407177</v>
      </c>
      <c r="BH134" s="363">
        <v>602.76543197819569</v>
      </c>
      <c r="BI134" s="363">
        <v>594.0174605340801</v>
      </c>
      <c r="BJ134" s="363">
        <v>595.10918165408975</v>
      </c>
      <c r="BK134" s="363">
        <v>635.58024829186957</v>
      </c>
      <c r="BL134" s="363">
        <v>769.76770735851528</v>
      </c>
      <c r="BM134" s="363">
        <v>802.17207948590806</v>
      </c>
      <c r="BN134" s="363">
        <v>793.21687568885864</v>
      </c>
      <c r="BO134" s="363">
        <v>790.71430434582385</v>
      </c>
      <c r="BP134" s="363">
        <v>813.81150454601072</v>
      </c>
      <c r="BQ134" s="363">
        <v>815.73026178985185</v>
      </c>
      <c r="BR134" s="363">
        <v>862.06488128800856</v>
      </c>
      <c r="BS134" s="363">
        <v>873.34536417474612</v>
      </c>
      <c r="BT134" s="363">
        <v>794.61532990200055</v>
      </c>
      <c r="BU134" s="363">
        <v>786.41157834234127</v>
      </c>
      <c r="BV134" s="363">
        <v>771.28577349543662</v>
      </c>
      <c r="BW134" s="363">
        <v>750.55877492343257</v>
      </c>
      <c r="BX134" s="363">
        <v>617.0818647613022</v>
      </c>
      <c r="BY134" s="363">
        <v>613.8203832598582</v>
      </c>
      <c r="BZ134" s="363">
        <v>575.90797542223322</v>
      </c>
      <c r="CA134" s="363">
        <v>578.32108678115765</v>
      </c>
      <c r="CB134" s="363">
        <v>593.85150137201117</v>
      </c>
      <c r="CC134" s="363">
        <v>575.50843367982247</v>
      </c>
      <c r="CD134" s="363">
        <v>562.49889588398526</v>
      </c>
      <c r="CE134" s="363">
        <v>540.22273462290832</v>
      </c>
      <c r="CF134" s="363">
        <v>519.28107247814671</v>
      </c>
      <c r="CG134" s="363">
        <v>503.96595270020208</v>
      </c>
      <c r="CH134" s="364">
        <v>486.81072299757113</v>
      </c>
    </row>
    <row r="135" spans="1:86" ht="15.5" x14ac:dyDescent="0.35">
      <c r="A135" s="366"/>
      <c r="B135" s="375" t="s">
        <v>645</v>
      </c>
      <c r="C135" s="368"/>
      <c r="D135" s="363"/>
      <c r="E135" s="363"/>
      <c r="F135" s="363"/>
      <c r="G135" s="363"/>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v>165.46968491366599</v>
      </c>
      <c r="AI135" s="363">
        <v>159.27515564272835</v>
      </c>
      <c r="AJ135" s="363">
        <v>156.04046323699956</v>
      </c>
      <c r="AK135" s="363">
        <v>157.97723444983757</v>
      </c>
      <c r="AL135" s="363">
        <v>159.65634713752064</v>
      </c>
      <c r="AM135" s="363">
        <v>161.37007656468049</v>
      </c>
      <c r="AN135" s="363">
        <v>155.27904409890982</v>
      </c>
      <c r="AO135" s="363">
        <v>155.29134853015614</v>
      </c>
      <c r="AP135" s="363">
        <v>156.94799728042341</v>
      </c>
      <c r="AQ135" s="363">
        <v>137.35337778946686</v>
      </c>
      <c r="AR135" s="363">
        <v>133.41877514300387</v>
      </c>
      <c r="AS135" s="363">
        <v>124.97376690698997</v>
      </c>
      <c r="AT135" s="363">
        <v>117.00453679837121</v>
      </c>
      <c r="AU135" s="363">
        <v>117.3077098684994</v>
      </c>
      <c r="AV135" s="363">
        <v>113.51447925754539</v>
      </c>
      <c r="AW135" s="363">
        <v>118.46160133883347</v>
      </c>
      <c r="AX135" s="363">
        <v>102.94345939570495</v>
      </c>
      <c r="AY135" s="363">
        <v>100.24069868453421</v>
      </c>
      <c r="AZ135" s="363">
        <v>93.250373539946168</v>
      </c>
      <c r="BA135" s="363">
        <v>93.286464959884313</v>
      </c>
      <c r="BB135" s="363">
        <v>83.456848499267267</v>
      </c>
      <c r="BC135" s="363">
        <v>86.671269732260598</v>
      </c>
      <c r="BD135" s="363">
        <v>82.63287877404926</v>
      </c>
      <c r="BE135" s="363">
        <v>81.007008344745998</v>
      </c>
      <c r="BF135" s="363">
        <v>78.449593846571915</v>
      </c>
      <c r="BG135" s="363">
        <v>74.082567819014855</v>
      </c>
      <c r="BH135" s="363">
        <v>69.003409480470026</v>
      </c>
      <c r="BI135" s="363">
        <v>57.914473592844686</v>
      </c>
      <c r="BJ135" s="363">
        <v>54.668764204190673</v>
      </c>
      <c r="BK135" s="363">
        <v>51.396372092663206</v>
      </c>
      <c r="BL135" s="363">
        <v>52.824861119970137</v>
      </c>
      <c r="BM135" s="363">
        <v>51.60410805858514</v>
      </c>
      <c r="BN135" s="363">
        <v>48.343961991987371</v>
      </c>
      <c r="BO135" s="363">
        <v>45.83281773183338</v>
      </c>
      <c r="BP135" s="363">
        <v>43.719122272970054</v>
      </c>
      <c r="BQ135" s="363">
        <v>40.475689747530808</v>
      </c>
      <c r="BR135" s="363">
        <v>38.161017446167399</v>
      </c>
      <c r="BS135" s="363">
        <v>35.692433498281552</v>
      </c>
      <c r="BT135" s="363">
        <v>33.000261492307985</v>
      </c>
      <c r="BU135" s="363">
        <v>30.431170586200864</v>
      </c>
      <c r="BV135" s="363">
        <v>27.858883995256615</v>
      </c>
      <c r="BW135" s="363">
        <v>25.140054852705187</v>
      </c>
      <c r="BX135" s="363">
        <v>19.375686010854189</v>
      </c>
      <c r="BY135" s="363">
        <v>18.013408685446397</v>
      </c>
      <c r="BZ135" s="363">
        <v>15.714856182267209</v>
      </c>
      <c r="CA135" s="363">
        <v>14.881964241589223</v>
      </c>
      <c r="CB135" s="363">
        <v>13.997234591419547</v>
      </c>
      <c r="CC135" s="363">
        <v>12.729403365224021</v>
      </c>
      <c r="CD135" s="363">
        <v>11.86654373337805</v>
      </c>
      <c r="CE135" s="363">
        <v>10.950200430726808</v>
      </c>
      <c r="CF135" s="363">
        <v>9.9794815205425085</v>
      </c>
      <c r="CG135" s="363">
        <v>9.123672156966494</v>
      </c>
      <c r="CH135" s="364">
        <v>8.3271248471148098</v>
      </c>
    </row>
    <row r="136" spans="1:86" ht="15.5" x14ac:dyDescent="0.35">
      <c r="A136" s="366"/>
      <c r="B136" s="331" t="s">
        <v>605</v>
      </c>
      <c r="C136" s="372"/>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v>412.57863823740843</v>
      </c>
      <c r="AI136" s="363">
        <v>403.25930413622478</v>
      </c>
      <c r="AJ136" s="363">
        <v>398.07521365024593</v>
      </c>
      <c r="AK136" s="363">
        <v>409.27560773024686</v>
      </c>
      <c r="AL136" s="363">
        <v>458.38417541967686</v>
      </c>
      <c r="AM136" s="363">
        <v>441.51258489837653</v>
      </c>
      <c r="AN136" s="363">
        <v>401.36894469811148</v>
      </c>
      <c r="AO136" s="363">
        <v>391.7629663225913</v>
      </c>
      <c r="AP136" s="363">
        <v>492.86223606738821</v>
      </c>
      <c r="AQ136" s="363">
        <v>479.91842361033662</v>
      </c>
      <c r="AR136" s="363">
        <v>456.00407662973731</v>
      </c>
      <c r="AS136" s="363">
        <v>430.39979015418726</v>
      </c>
      <c r="AT136" s="363">
        <v>443.98638938624612</v>
      </c>
      <c r="AU136" s="363">
        <v>461.90387434827267</v>
      </c>
      <c r="AV136" s="363">
        <v>472.08368051517294</v>
      </c>
      <c r="AW136" s="363">
        <v>485.02358860037833</v>
      </c>
      <c r="AX136" s="363">
        <v>493.47437886367572</v>
      </c>
      <c r="AY136" s="363">
        <v>496.3484313991811</v>
      </c>
      <c r="AZ136" s="363">
        <v>463.17600165237974</v>
      </c>
      <c r="BA136" s="363">
        <v>465.12091668323546</v>
      </c>
      <c r="BB136" s="363">
        <v>472.41961765701899</v>
      </c>
      <c r="BC136" s="363">
        <v>461.14502175751181</v>
      </c>
      <c r="BD136" s="363">
        <v>488.25071006510893</v>
      </c>
      <c r="BE136" s="363">
        <v>497.38978019662767</v>
      </c>
      <c r="BF136" s="363">
        <v>506.4277030555732</v>
      </c>
      <c r="BG136" s="363">
        <v>473.34849238827542</v>
      </c>
      <c r="BH136" s="363">
        <v>498.29457756946556</v>
      </c>
      <c r="BI136" s="363">
        <v>494.80966398719835</v>
      </c>
      <c r="BJ136" s="363">
        <v>498.31966694970197</v>
      </c>
      <c r="BK136" s="363">
        <v>540.49239569940744</v>
      </c>
      <c r="BL136" s="363">
        <v>660.04806192728927</v>
      </c>
      <c r="BM136" s="363">
        <v>686.54307472450614</v>
      </c>
      <c r="BN136" s="363">
        <v>674.14266026207724</v>
      </c>
      <c r="BO136" s="363">
        <v>676.0103337367417</v>
      </c>
      <c r="BP136" s="363">
        <v>696.34133044330451</v>
      </c>
      <c r="BQ136" s="363">
        <v>698.44354435459968</v>
      </c>
      <c r="BR136" s="363">
        <v>709.86567462278049</v>
      </c>
      <c r="BS136" s="363">
        <v>714.04690732991696</v>
      </c>
      <c r="BT136" s="363">
        <v>649.09042007145331</v>
      </c>
      <c r="BU136" s="363">
        <v>636.49266237615439</v>
      </c>
      <c r="BV136" s="363">
        <v>631.67043604157584</v>
      </c>
      <c r="BW136" s="363">
        <v>616.73689651393556</v>
      </c>
      <c r="BX136" s="363">
        <v>506.20833405471166</v>
      </c>
      <c r="BY136" s="363">
        <v>501.47664828626711</v>
      </c>
      <c r="BZ136" s="363">
        <v>472.67490753245261</v>
      </c>
      <c r="CA136" s="363">
        <v>486.93997721141153</v>
      </c>
      <c r="CB136" s="363">
        <v>491.48598629464777</v>
      </c>
      <c r="CC136" s="363">
        <v>478.02723718346789</v>
      </c>
      <c r="CD136" s="363">
        <v>469.88447265073938</v>
      </c>
      <c r="CE136" s="363">
        <v>450.86160964208864</v>
      </c>
      <c r="CF136" s="363">
        <v>433.32255496451199</v>
      </c>
      <c r="CG136" s="363">
        <v>421.2349665025169</v>
      </c>
      <c r="CH136" s="364">
        <v>407.36140460559091</v>
      </c>
    </row>
    <row r="137" spans="1:86" ht="15.5" x14ac:dyDescent="0.35">
      <c r="A137" s="366"/>
      <c r="B137" s="375" t="s">
        <v>411</v>
      </c>
      <c r="C137" s="368"/>
      <c r="D137" s="363"/>
      <c r="E137" s="363"/>
      <c r="F137" s="363"/>
      <c r="G137" s="363"/>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v>0</v>
      </c>
      <c r="AI137" s="363">
        <v>0</v>
      </c>
      <c r="AJ137" s="363">
        <v>0</v>
      </c>
      <c r="AK137" s="363">
        <v>0</v>
      </c>
      <c r="AL137" s="363">
        <v>0</v>
      </c>
      <c r="AM137" s="363">
        <v>0</v>
      </c>
      <c r="AN137" s="363">
        <v>0</v>
      </c>
      <c r="AO137" s="363">
        <v>0</v>
      </c>
      <c r="AP137" s="363">
        <v>0</v>
      </c>
      <c r="AQ137" s="363">
        <v>0</v>
      </c>
      <c r="AR137" s="363">
        <v>0</v>
      </c>
      <c r="AS137" s="363">
        <v>0</v>
      </c>
      <c r="AT137" s="363">
        <v>0</v>
      </c>
      <c r="AU137" s="363">
        <v>0</v>
      </c>
      <c r="AV137" s="363">
        <v>0</v>
      </c>
      <c r="AW137" s="363">
        <v>0</v>
      </c>
      <c r="AX137" s="363">
        <v>0</v>
      </c>
      <c r="AY137" s="363">
        <v>0</v>
      </c>
      <c r="AZ137" s="363">
        <v>0</v>
      </c>
      <c r="BA137" s="363">
        <v>0</v>
      </c>
      <c r="BB137" s="363">
        <v>0</v>
      </c>
      <c r="BC137" s="363">
        <v>0</v>
      </c>
      <c r="BD137" s="363">
        <v>0</v>
      </c>
      <c r="BE137" s="363">
        <v>0</v>
      </c>
      <c r="BF137" s="363">
        <v>0</v>
      </c>
      <c r="BG137" s="363">
        <v>0</v>
      </c>
      <c r="BH137" s="363">
        <v>0</v>
      </c>
      <c r="BI137" s="363">
        <v>0</v>
      </c>
      <c r="BJ137" s="363">
        <v>0</v>
      </c>
      <c r="BK137" s="363">
        <v>0</v>
      </c>
      <c r="BL137" s="363">
        <v>8.4595115456850412</v>
      </c>
      <c r="BM137" s="363">
        <v>10.669920996951896</v>
      </c>
      <c r="BN137" s="363">
        <v>13.780664408034182</v>
      </c>
      <c r="BO137" s="363">
        <v>13.879386468180563</v>
      </c>
      <c r="BP137" s="363">
        <v>13.491153800213313</v>
      </c>
      <c r="BQ137" s="363">
        <v>12.94825914434754</v>
      </c>
      <c r="BR137" s="363">
        <v>51.992264106119897</v>
      </c>
      <c r="BS137" s="363">
        <v>60.249021984169296</v>
      </c>
      <c r="BT137" s="363">
        <v>55.674348652210661</v>
      </c>
      <c r="BU137" s="363">
        <v>64.765375470169474</v>
      </c>
      <c r="BV137" s="363">
        <v>53.429844698634788</v>
      </c>
      <c r="BW137" s="363">
        <v>55.675664161557307</v>
      </c>
      <c r="BX137" s="363">
        <v>50.500962151516852</v>
      </c>
      <c r="BY137" s="363">
        <v>50.440259841723218</v>
      </c>
      <c r="BZ137" s="363">
        <v>47.566317554491611</v>
      </c>
      <c r="CA137" s="363">
        <v>45.795061850040732</v>
      </c>
      <c r="CB137" s="363">
        <v>50.159558792262594</v>
      </c>
      <c r="CC137" s="363">
        <v>48.913545850943656</v>
      </c>
      <c r="CD137" s="363">
        <v>46.384724507342632</v>
      </c>
      <c r="CE137" s="363">
        <v>45.258433785419555</v>
      </c>
      <c r="CF137" s="363">
        <v>44.142448472044293</v>
      </c>
      <c r="CG137" s="363">
        <v>43.060025695101032</v>
      </c>
      <c r="CH137" s="364">
        <v>41.930065815981166</v>
      </c>
    </row>
    <row r="138" spans="1:86" s="365" customFormat="1" ht="15.5" x14ac:dyDescent="0.35">
      <c r="A138" s="356"/>
      <c r="B138" s="375" t="s">
        <v>420</v>
      </c>
      <c r="C138" s="357"/>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3">
        <v>0</v>
      </c>
      <c r="AI138" s="363">
        <v>0</v>
      </c>
      <c r="AJ138" s="363">
        <v>0</v>
      </c>
      <c r="AK138" s="363">
        <v>0</v>
      </c>
      <c r="AL138" s="363">
        <v>0</v>
      </c>
      <c r="AM138" s="363">
        <v>0</v>
      </c>
      <c r="AN138" s="363">
        <v>0</v>
      </c>
      <c r="AO138" s="363">
        <v>0</v>
      </c>
      <c r="AP138" s="363">
        <v>0</v>
      </c>
      <c r="AQ138" s="363">
        <v>0</v>
      </c>
      <c r="AR138" s="363">
        <v>0</v>
      </c>
      <c r="AS138" s="363">
        <v>0</v>
      </c>
      <c r="AT138" s="363">
        <v>0</v>
      </c>
      <c r="AU138" s="363">
        <v>0</v>
      </c>
      <c r="AV138" s="363">
        <v>0</v>
      </c>
      <c r="AW138" s="363">
        <v>0</v>
      </c>
      <c r="AX138" s="363">
        <v>7.2252295903806134</v>
      </c>
      <c r="AY138" s="363">
        <v>8.3641572947684235</v>
      </c>
      <c r="AZ138" s="363">
        <v>10.695622701642167</v>
      </c>
      <c r="BA138" s="363">
        <v>9.7082955538821949</v>
      </c>
      <c r="BB138" s="363">
        <v>15.991752562848239</v>
      </c>
      <c r="BC138" s="363">
        <v>20.111231138850943</v>
      </c>
      <c r="BD138" s="363">
        <v>22.405069408857155</v>
      </c>
      <c r="BE138" s="363">
        <v>26.638677480434996</v>
      </c>
      <c r="BF138" s="363">
        <v>35.7287297714647</v>
      </c>
      <c r="BG138" s="363">
        <v>34.220008026781571</v>
      </c>
      <c r="BH138" s="363">
        <v>35.467444928260207</v>
      </c>
      <c r="BI138" s="363">
        <v>41.293322954037102</v>
      </c>
      <c r="BJ138" s="363">
        <v>42.120750500197161</v>
      </c>
      <c r="BK138" s="363">
        <v>43.691480499798914</v>
      </c>
      <c r="BL138" s="363">
        <v>48.435272765570772</v>
      </c>
      <c r="BM138" s="363">
        <v>53.35497570586498</v>
      </c>
      <c r="BN138" s="363">
        <v>56.949589026759767</v>
      </c>
      <c r="BO138" s="363">
        <v>54.991766409068212</v>
      </c>
      <c r="BP138" s="363">
        <v>60.259898029522802</v>
      </c>
      <c r="BQ138" s="363">
        <v>63.862768543373868</v>
      </c>
      <c r="BR138" s="363">
        <v>62.045925112940829</v>
      </c>
      <c r="BS138" s="363">
        <v>63.357001362378334</v>
      </c>
      <c r="BT138" s="363">
        <v>56.850299686028563</v>
      </c>
      <c r="BU138" s="363">
        <v>54.722369909816599</v>
      </c>
      <c r="BV138" s="363">
        <v>58.32660875996946</v>
      </c>
      <c r="BW138" s="363">
        <v>53.006159395234619</v>
      </c>
      <c r="BX138" s="363">
        <v>40.996882544219403</v>
      </c>
      <c r="BY138" s="363">
        <v>43.890066446421422</v>
      </c>
      <c r="BZ138" s="363">
        <v>39.951894153021769</v>
      </c>
      <c r="CA138" s="363">
        <v>30.704083478116235</v>
      </c>
      <c r="CB138" s="363">
        <v>38.208721693681198</v>
      </c>
      <c r="CC138" s="363">
        <v>35.83824728018697</v>
      </c>
      <c r="CD138" s="363">
        <v>34.363154992525224</v>
      </c>
      <c r="CE138" s="363">
        <v>33.15249076467336</v>
      </c>
      <c r="CF138" s="363">
        <v>31.836587521047893</v>
      </c>
      <c r="CG138" s="363">
        <v>30.547288345617698</v>
      </c>
      <c r="CH138" s="364">
        <v>29.192127728884266</v>
      </c>
    </row>
    <row r="139" spans="1:86" s="385" customFormat="1" ht="16" thickBot="1" x14ac:dyDescent="0.3">
      <c r="A139" s="379"/>
      <c r="B139" s="379" t="s">
        <v>618</v>
      </c>
      <c r="C139" s="379"/>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v>0</v>
      </c>
      <c r="AI139" s="380">
        <v>0</v>
      </c>
      <c r="AJ139" s="380">
        <v>0</v>
      </c>
      <c r="AK139" s="380">
        <v>0</v>
      </c>
      <c r="AL139" s="380">
        <v>0</v>
      </c>
      <c r="AM139" s="380">
        <v>0</v>
      </c>
      <c r="AN139" s="380">
        <v>0</v>
      </c>
      <c r="AO139" s="380">
        <v>0</v>
      </c>
      <c r="AP139" s="380">
        <v>0</v>
      </c>
      <c r="AQ139" s="380">
        <v>0</v>
      </c>
      <c r="AR139" s="380">
        <v>0</v>
      </c>
      <c r="AS139" s="380">
        <v>0</v>
      </c>
      <c r="AT139" s="380">
        <v>0</v>
      </c>
      <c r="AU139" s="380">
        <v>0</v>
      </c>
      <c r="AV139" s="380">
        <v>0</v>
      </c>
      <c r="AW139" s="380">
        <v>0</v>
      </c>
      <c r="AX139" s="380">
        <v>0</v>
      </c>
      <c r="AY139" s="380">
        <v>0</v>
      </c>
      <c r="AZ139" s="380">
        <v>0</v>
      </c>
      <c r="BA139" s="380">
        <v>0</v>
      </c>
      <c r="BB139" s="380">
        <v>0</v>
      </c>
      <c r="BC139" s="380">
        <v>0</v>
      </c>
      <c r="BD139" s="380">
        <v>0</v>
      </c>
      <c r="BE139" s="380">
        <v>0</v>
      </c>
      <c r="BF139" s="380">
        <v>0</v>
      </c>
      <c r="BG139" s="380">
        <v>0</v>
      </c>
      <c r="BH139" s="380">
        <v>0</v>
      </c>
      <c r="BI139" s="380">
        <v>0</v>
      </c>
      <c r="BJ139" s="380">
        <v>0</v>
      </c>
      <c r="BK139" s="380">
        <v>0</v>
      </c>
      <c r="BL139" s="380">
        <v>0</v>
      </c>
      <c r="BM139" s="380">
        <v>0</v>
      </c>
      <c r="BN139" s="380">
        <v>0</v>
      </c>
      <c r="BO139" s="380">
        <v>0</v>
      </c>
      <c r="BP139" s="380">
        <v>0</v>
      </c>
      <c r="BQ139" s="380">
        <v>0</v>
      </c>
      <c r="BR139" s="380">
        <v>0</v>
      </c>
      <c r="BS139" s="380">
        <v>0</v>
      </c>
      <c r="BT139" s="380">
        <v>0</v>
      </c>
      <c r="BU139" s="380">
        <v>0</v>
      </c>
      <c r="BV139" s="380">
        <v>0</v>
      </c>
      <c r="BW139" s="380">
        <v>0</v>
      </c>
      <c r="BX139" s="380">
        <v>0</v>
      </c>
      <c r="BY139" s="380">
        <v>0</v>
      </c>
      <c r="BZ139" s="380">
        <v>418.34770758987224</v>
      </c>
      <c r="CA139" s="380">
        <v>406.58382153616861</v>
      </c>
      <c r="CB139" s="380">
        <v>2.7475237942004709</v>
      </c>
      <c r="CC139" s="380">
        <v>0.18684131702467466</v>
      </c>
      <c r="CD139" s="380">
        <v>0</v>
      </c>
      <c r="CE139" s="380">
        <v>0</v>
      </c>
      <c r="CF139" s="380">
        <v>0</v>
      </c>
      <c r="CG139" s="383">
        <v>0</v>
      </c>
      <c r="CH139" s="384">
        <v>0</v>
      </c>
    </row>
    <row r="140" spans="1:86" ht="31" x14ac:dyDescent="0.35">
      <c r="A140" s="345" t="s">
        <v>221</v>
      </c>
      <c r="B140" s="346" t="s">
        <v>649</v>
      </c>
      <c r="C140" s="347"/>
      <c r="D140" s="348" t="s">
        <v>294</v>
      </c>
      <c r="E140" s="348" t="s">
        <v>295</v>
      </c>
      <c r="F140" s="348" t="s">
        <v>296</v>
      </c>
      <c r="G140" s="348" t="s">
        <v>297</v>
      </c>
      <c r="H140" s="348" t="s">
        <v>298</v>
      </c>
      <c r="I140" s="348" t="s">
        <v>299</v>
      </c>
      <c r="J140" s="348" t="s">
        <v>300</v>
      </c>
      <c r="K140" s="348" t="s">
        <v>301</v>
      </c>
      <c r="L140" s="348" t="s">
        <v>302</v>
      </c>
      <c r="M140" s="348" t="s">
        <v>303</v>
      </c>
      <c r="N140" s="348" t="s">
        <v>304</v>
      </c>
      <c r="O140" s="348" t="s">
        <v>305</v>
      </c>
      <c r="P140" s="348" t="s">
        <v>306</v>
      </c>
      <c r="Q140" s="348" t="s">
        <v>307</v>
      </c>
      <c r="R140" s="348" t="s">
        <v>308</v>
      </c>
      <c r="S140" s="348" t="s">
        <v>309</v>
      </c>
      <c r="T140" s="348" t="s">
        <v>310</v>
      </c>
      <c r="U140" s="348" t="s">
        <v>311</v>
      </c>
      <c r="V140" s="348" t="s">
        <v>312</v>
      </c>
      <c r="W140" s="348" t="s">
        <v>313</v>
      </c>
      <c r="X140" s="348" t="s">
        <v>314</v>
      </c>
      <c r="Y140" s="348" t="s">
        <v>315</v>
      </c>
      <c r="Z140" s="348" t="s">
        <v>316</v>
      </c>
      <c r="AA140" s="348" t="s">
        <v>317</v>
      </c>
      <c r="AB140" s="348" t="s">
        <v>318</v>
      </c>
      <c r="AC140" s="348" t="s">
        <v>319</v>
      </c>
      <c r="AD140" s="348" t="s">
        <v>320</v>
      </c>
      <c r="AE140" s="348" t="s">
        <v>321</v>
      </c>
      <c r="AF140" s="348" t="s">
        <v>322</v>
      </c>
      <c r="AG140" s="348" t="s">
        <v>323</v>
      </c>
      <c r="AH140" s="348" t="s">
        <v>324</v>
      </c>
      <c r="AI140" s="348" t="s">
        <v>325</v>
      </c>
      <c r="AJ140" s="348" t="s">
        <v>326</v>
      </c>
      <c r="AK140" s="348" t="s">
        <v>327</v>
      </c>
      <c r="AL140" s="348" t="s">
        <v>328</v>
      </c>
      <c r="AM140" s="348" t="s">
        <v>329</v>
      </c>
      <c r="AN140" s="348" t="s">
        <v>330</v>
      </c>
      <c r="AO140" s="348" t="s">
        <v>331</v>
      </c>
      <c r="AP140" s="348" t="s">
        <v>332</v>
      </c>
      <c r="AQ140" s="348" t="s">
        <v>333</v>
      </c>
      <c r="AR140" s="348" t="s">
        <v>334</v>
      </c>
      <c r="AS140" s="348" t="s">
        <v>335</v>
      </c>
      <c r="AT140" s="348" t="s">
        <v>336</v>
      </c>
      <c r="AU140" s="348" t="s">
        <v>337</v>
      </c>
      <c r="AV140" s="348" t="s">
        <v>338</v>
      </c>
      <c r="AW140" s="348" t="s">
        <v>339</v>
      </c>
      <c r="AX140" s="348" t="s">
        <v>340</v>
      </c>
      <c r="AY140" s="348" t="s">
        <v>223</v>
      </c>
      <c r="AZ140" s="348" t="s">
        <v>224</v>
      </c>
      <c r="BA140" s="348" t="s">
        <v>225</v>
      </c>
      <c r="BB140" s="348" t="s">
        <v>226</v>
      </c>
      <c r="BC140" s="348" t="s">
        <v>227</v>
      </c>
      <c r="BD140" s="348" t="s">
        <v>228</v>
      </c>
      <c r="BE140" s="348" t="s">
        <v>229</v>
      </c>
      <c r="BF140" s="348" t="s">
        <v>230</v>
      </c>
      <c r="BG140" s="348" t="s">
        <v>231</v>
      </c>
      <c r="BH140" s="348" t="s">
        <v>232</v>
      </c>
      <c r="BI140" s="348" t="s">
        <v>233</v>
      </c>
      <c r="BJ140" s="348" t="s">
        <v>234</v>
      </c>
      <c r="BK140" s="348" t="s">
        <v>235</v>
      </c>
      <c r="BL140" s="348" t="s">
        <v>236</v>
      </c>
      <c r="BM140" s="348" t="s">
        <v>237</v>
      </c>
      <c r="BN140" s="348" t="s">
        <v>238</v>
      </c>
      <c r="BO140" s="348" t="s">
        <v>239</v>
      </c>
      <c r="BP140" s="348" t="s">
        <v>240</v>
      </c>
      <c r="BQ140" s="348" t="s">
        <v>241</v>
      </c>
      <c r="BR140" s="348" t="s">
        <v>242</v>
      </c>
      <c r="BS140" s="348" t="s">
        <v>243</v>
      </c>
      <c r="BT140" s="348" t="s">
        <v>244</v>
      </c>
      <c r="BU140" s="348" t="s">
        <v>245</v>
      </c>
      <c r="BV140" s="348" t="s">
        <v>246</v>
      </c>
      <c r="BW140" s="348" t="s">
        <v>247</v>
      </c>
      <c r="BX140" s="348" t="s">
        <v>248</v>
      </c>
      <c r="BY140" s="348" t="s">
        <v>249</v>
      </c>
      <c r="BZ140" s="348" t="s">
        <v>250</v>
      </c>
      <c r="CA140" s="348" t="s">
        <v>251</v>
      </c>
      <c r="CB140" s="348" t="s">
        <v>252</v>
      </c>
      <c r="CC140" s="348" t="s">
        <v>253</v>
      </c>
      <c r="CD140" s="348" t="s">
        <v>254</v>
      </c>
      <c r="CE140" s="348" t="s">
        <v>255</v>
      </c>
      <c r="CF140" s="348" t="s">
        <v>256</v>
      </c>
      <c r="CG140" s="349" t="s">
        <v>257</v>
      </c>
      <c r="CH140" s="350" t="s">
        <v>258</v>
      </c>
    </row>
    <row r="141" spans="1:86" ht="15.5" x14ac:dyDescent="0.35">
      <c r="A141" s="351">
        <v>2025</v>
      </c>
      <c r="B141" s="352" t="s">
        <v>622</v>
      </c>
      <c r="C141" s="353"/>
      <c r="D141" s="354" t="s">
        <v>260</v>
      </c>
      <c r="E141" s="354" t="s">
        <v>260</v>
      </c>
      <c r="F141" s="354" t="s">
        <v>260</v>
      </c>
      <c r="G141" s="354" t="s">
        <v>260</v>
      </c>
      <c r="H141" s="354" t="s">
        <v>260</v>
      </c>
      <c r="I141" s="354" t="s">
        <v>260</v>
      </c>
      <c r="J141" s="354" t="s">
        <v>260</v>
      </c>
      <c r="K141" s="354" t="s">
        <v>260</v>
      </c>
      <c r="L141" s="354" t="s">
        <v>260</v>
      </c>
      <c r="M141" s="354" t="s">
        <v>260</v>
      </c>
      <c r="N141" s="354" t="s">
        <v>260</v>
      </c>
      <c r="O141" s="354" t="s">
        <v>260</v>
      </c>
      <c r="P141" s="354" t="s">
        <v>260</v>
      </c>
      <c r="Q141" s="354" t="s">
        <v>260</v>
      </c>
      <c r="R141" s="354" t="s">
        <v>260</v>
      </c>
      <c r="S141" s="354" t="s">
        <v>260</v>
      </c>
      <c r="T141" s="354" t="s">
        <v>260</v>
      </c>
      <c r="U141" s="354" t="s">
        <v>260</v>
      </c>
      <c r="V141" s="354" t="s">
        <v>260</v>
      </c>
      <c r="W141" s="354" t="s">
        <v>260</v>
      </c>
      <c r="X141" s="354" t="s">
        <v>260</v>
      </c>
      <c r="Y141" s="354" t="s">
        <v>260</v>
      </c>
      <c r="Z141" s="354" t="s">
        <v>260</v>
      </c>
      <c r="AA141" s="354" t="s">
        <v>260</v>
      </c>
      <c r="AB141" s="354" t="s">
        <v>260</v>
      </c>
      <c r="AC141" s="354" t="s">
        <v>260</v>
      </c>
      <c r="AD141" s="354" t="s">
        <v>260</v>
      </c>
      <c r="AE141" s="354" t="s">
        <v>260</v>
      </c>
      <c r="AF141" s="354" t="s">
        <v>260</v>
      </c>
      <c r="AG141" s="354" t="s">
        <v>260</v>
      </c>
      <c r="AH141" s="354" t="s">
        <v>260</v>
      </c>
      <c r="AI141" s="354" t="s">
        <v>260</v>
      </c>
      <c r="AJ141" s="354" t="s">
        <v>260</v>
      </c>
      <c r="AK141" s="354" t="s">
        <v>260</v>
      </c>
      <c r="AL141" s="354" t="s">
        <v>260</v>
      </c>
      <c r="AM141" s="354" t="s">
        <v>260</v>
      </c>
      <c r="AN141" s="354" t="s">
        <v>260</v>
      </c>
      <c r="AO141" s="354" t="s">
        <v>260</v>
      </c>
      <c r="AP141" s="354" t="s">
        <v>260</v>
      </c>
      <c r="AQ141" s="354" t="s">
        <v>260</v>
      </c>
      <c r="AR141" s="354" t="s">
        <v>260</v>
      </c>
      <c r="AS141" s="354" t="s">
        <v>260</v>
      </c>
      <c r="AT141" s="354" t="s">
        <v>260</v>
      </c>
      <c r="AU141" s="354" t="s">
        <v>260</v>
      </c>
      <c r="AV141" s="354" t="s">
        <v>260</v>
      </c>
      <c r="AW141" s="354" t="s">
        <v>260</v>
      </c>
      <c r="AX141" s="354" t="s">
        <v>260</v>
      </c>
      <c r="AY141" s="354" t="s">
        <v>260</v>
      </c>
      <c r="AZ141" s="354" t="s">
        <v>260</v>
      </c>
      <c r="BA141" s="354" t="s">
        <v>260</v>
      </c>
      <c r="BB141" s="354" t="s">
        <v>260</v>
      </c>
      <c r="BC141" s="354" t="s">
        <v>260</v>
      </c>
      <c r="BD141" s="354" t="s">
        <v>260</v>
      </c>
      <c r="BE141" s="354" t="s">
        <v>260</v>
      </c>
      <c r="BF141" s="354" t="s">
        <v>260</v>
      </c>
      <c r="BG141" s="354" t="s">
        <v>260</v>
      </c>
      <c r="BH141" s="354" t="s">
        <v>260</v>
      </c>
      <c r="BI141" s="354" t="s">
        <v>260</v>
      </c>
      <c r="BJ141" s="354" t="s">
        <v>260</v>
      </c>
      <c r="BK141" s="354" t="s">
        <v>260</v>
      </c>
      <c r="BL141" s="354" t="s">
        <v>260</v>
      </c>
      <c r="BM141" s="354" t="s">
        <v>260</v>
      </c>
      <c r="BN141" s="354" t="s">
        <v>260</v>
      </c>
      <c r="BO141" s="354" t="s">
        <v>260</v>
      </c>
      <c r="BP141" s="354" t="s">
        <v>260</v>
      </c>
      <c r="BQ141" s="354" t="s">
        <v>260</v>
      </c>
      <c r="BR141" s="354" t="s">
        <v>260</v>
      </c>
      <c r="BS141" s="354" t="s">
        <v>260</v>
      </c>
      <c r="BT141" s="354" t="s">
        <v>260</v>
      </c>
      <c r="BU141" s="354" t="s">
        <v>260</v>
      </c>
      <c r="BV141" s="354" t="s">
        <v>260</v>
      </c>
      <c r="BW141" s="354" t="s">
        <v>260</v>
      </c>
      <c r="BX141" s="354" t="s">
        <v>260</v>
      </c>
      <c r="BY141" s="354" t="s">
        <v>260</v>
      </c>
      <c r="BZ141" s="354" t="s">
        <v>260</v>
      </c>
      <c r="CA141" s="354" t="s">
        <v>260</v>
      </c>
      <c r="CB141" s="354" t="s">
        <v>261</v>
      </c>
      <c r="CC141" s="354" t="s">
        <v>261</v>
      </c>
      <c r="CD141" s="354" t="s">
        <v>261</v>
      </c>
      <c r="CE141" s="354" t="s">
        <v>261</v>
      </c>
      <c r="CF141" s="354" t="s">
        <v>261</v>
      </c>
      <c r="CG141" s="354" t="s">
        <v>261</v>
      </c>
      <c r="CH141" s="355" t="s">
        <v>261</v>
      </c>
    </row>
    <row r="142" spans="1:86" ht="15.5" x14ac:dyDescent="0.35">
      <c r="A142" s="356"/>
      <c r="B142" s="265" t="s">
        <v>650</v>
      </c>
      <c r="C142" s="357"/>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92"/>
      <c r="CH142" s="393"/>
    </row>
    <row r="143" spans="1:86" s="365" customFormat="1" ht="15.5" x14ac:dyDescent="0.35">
      <c r="A143" s="356"/>
      <c r="B143" s="361" t="s">
        <v>358</v>
      </c>
      <c r="C143" s="357"/>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78"/>
    </row>
    <row r="144" spans="1:86" ht="15.5" x14ac:dyDescent="0.35">
      <c r="A144" s="366"/>
      <c r="B144" s="367" t="s">
        <v>587</v>
      </c>
      <c r="C144" s="368"/>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f>SUM(AH145+AH148)</f>
        <v>15</v>
      </c>
      <c r="AI144" s="363">
        <f t="shared" ref="AI144:CH144" si="32">SUM(AI145+AI148)</f>
        <v>15</v>
      </c>
      <c r="AJ144" s="363">
        <f t="shared" si="32"/>
        <v>16</v>
      </c>
      <c r="AK144" s="363">
        <f t="shared" si="32"/>
        <v>16</v>
      </c>
      <c r="AL144" s="363">
        <f t="shared" si="32"/>
        <v>16</v>
      </c>
      <c r="AM144" s="363">
        <f t="shared" si="32"/>
        <v>16</v>
      </c>
      <c r="AN144" s="363">
        <f t="shared" si="32"/>
        <v>17</v>
      </c>
      <c r="AO144" s="363">
        <f t="shared" si="32"/>
        <v>17</v>
      </c>
      <c r="AP144" s="363">
        <f t="shared" si="32"/>
        <v>17</v>
      </c>
      <c r="AQ144" s="363">
        <f t="shared" si="32"/>
        <v>17</v>
      </c>
      <c r="AR144" s="363">
        <f t="shared" si="32"/>
        <v>17</v>
      </c>
      <c r="AS144" s="363">
        <f t="shared" si="32"/>
        <v>18</v>
      </c>
      <c r="AT144" s="363">
        <f t="shared" si="32"/>
        <v>18</v>
      </c>
      <c r="AU144" s="363">
        <f t="shared" si="32"/>
        <v>19</v>
      </c>
      <c r="AV144" s="363">
        <f t="shared" si="32"/>
        <v>106</v>
      </c>
      <c r="AW144" s="363">
        <f t="shared" si="32"/>
        <v>129</v>
      </c>
      <c r="AX144" s="363">
        <f t="shared" si="32"/>
        <v>147</v>
      </c>
      <c r="AY144" s="363">
        <f t="shared" si="32"/>
        <v>166</v>
      </c>
      <c r="AZ144" s="363">
        <f t="shared" si="32"/>
        <v>181</v>
      </c>
      <c r="BA144" s="363">
        <f t="shared" si="32"/>
        <v>197</v>
      </c>
      <c r="BB144" s="363">
        <f t="shared" si="32"/>
        <v>207</v>
      </c>
      <c r="BC144" s="363">
        <f t="shared" si="32"/>
        <v>216</v>
      </c>
      <c r="BD144" s="363">
        <f t="shared" si="32"/>
        <v>227</v>
      </c>
      <c r="BE144" s="363">
        <f t="shared" si="32"/>
        <v>239</v>
      </c>
      <c r="BF144" s="363">
        <f t="shared" si="32"/>
        <v>258</v>
      </c>
      <c r="BG144" s="363">
        <f t="shared" si="32"/>
        <v>270</v>
      </c>
      <c r="BH144" s="363">
        <f t="shared" si="32"/>
        <v>279</v>
      </c>
      <c r="BI144" s="363">
        <f t="shared" si="32"/>
        <v>286</v>
      </c>
      <c r="BJ144" s="363">
        <f t="shared" si="32"/>
        <v>292</v>
      </c>
      <c r="BK144" s="363">
        <f t="shared" si="32"/>
        <v>300</v>
      </c>
      <c r="BL144" s="363">
        <f t="shared" si="32"/>
        <v>310</v>
      </c>
      <c r="BM144" s="363">
        <f t="shared" si="32"/>
        <v>322</v>
      </c>
      <c r="BN144" s="363">
        <f t="shared" si="32"/>
        <v>331</v>
      </c>
      <c r="BO144" s="363">
        <f t="shared" si="32"/>
        <v>339</v>
      </c>
      <c r="BP144" s="363">
        <f t="shared" si="32"/>
        <v>350</v>
      </c>
      <c r="BQ144" s="363">
        <f t="shared" si="32"/>
        <v>362</v>
      </c>
      <c r="BR144" s="363">
        <f t="shared" si="32"/>
        <v>381</v>
      </c>
      <c r="BS144" s="363">
        <f t="shared" si="32"/>
        <v>406</v>
      </c>
      <c r="BT144" s="363">
        <f t="shared" si="32"/>
        <v>426</v>
      </c>
      <c r="BU144" s="363">
        <f t="shared" si="32"/>
        <v>450</v>
      </c>
      <c r="BV144" s="363">
        <f t="shared" si="32"/>
        <v>474</v>
      </c>
      <c r="BW144" s="363">
        <f t="shared" si="32"/>
        <v>506</v>
      </c>
      <c r="BX144" s="363">
        <f t="shared" si="32"/>
        <v>494</v>
      </c>
      <c r="BY144" s="363">
        <f t="shared" si="32"/>
        <v>529</v>
      </c>
      <c r="BZ144" s="363">
        <f t="shared" si="32"/>
        <v>591</v>
      </c>
      <c r="CA144" s="363">
        <f t="shared" si="32"/>
        <v>669</v>
      </c>
      <c r="CB144" s="363">
        <f t="shared" si="32"/>
        <v>761</v>
      </c>
      <c r="CC144" s="363">
        <f t="shared" si="32"/>
        <v>827</v>
      </c>
      <c r="CD144" s="363">
        <f t="shared" si="32"/>
        <v>897</v>
      </c>
      <c r="CE144" s="363">
        <f t="shared" si="32"/>
        <v>959</v>
      </c>
      <c r="CF144" s="363">
        <f t="shared" si="32"/>
        <v>1012</v>
      </c>
      <c r="CG144" s="363">
        <f t="shared" si="32"/>
        <v>1057</v>
      </c>
      <c r="CH144" s="364">
        <f t="shared" si="32"/>
        <v>1096</v>
      </c>
    </row>
    <row r="145" spans="1:86" ht="15.5" x14ac:dyDescent="0.35">
      <c r="A145" s="366"/>
      <c r="B145" s="369" t="s">
        <v>635</v>
      </c>
      <c r="C145" s="368"/>
      <c r="D145" s="363"/>
      <c r="E145" s="363"/>
      <c r="F145" s="363"/>
      <c r="G145" s="363"/>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v>0</v>
      </c>
      <c r="AI145" s="363">
        <v>0</v>
      </c>
      <c r="AJ145" s="363">
        <v>0</v>
      </c>
      <c r="AK145" s="363">
        <v>0</v>
      </c>
      <c r="AL145" s="363">
        <v>0</v>
      </c>
      <c r="AM145" s="363">
        <v>0</v>
      </c>
      <c r="AN145" s="363">
        <v>0</v>
      </c>
      <c r="AO145" s="363">
        <v>0</v>
      </c>
      <c r="AP145" s="363">
        <v>0</v>
      </c>
      <c r="AQ145" s="363">
        <v>0</v>
      </c>
      <c r="AR145" s="363">
        <v>0</v>
      </c>
      <c r="AS145" s="363">
        <v>0</v>
      </c>
      <c r="AT145" s="363">
        <v>0</v>
      </c>
      <c r="AU145" s="363">
        <v>0</v>
      </c>
      <c r="AV145" s="363">
        <v>106</v>
      </c>
      <c r="AW145" s="363">
        <v>129</v>
      </c>
      <c r="AX145" s="363">
        <v>147</v>
      </c>
      <c r="AY145" s="363">
        <v>166</v>
      </c>
      <c r="AZ145" s="363">
        <v>181</v>
      </c>
      <c r="BA145" s="363">
        <v>197</v>
      </c>
      <c r="BB145" s="363">
        <v>207</v>
      </c>
      <c r="BC145" s="363">
        <v>216</v>
      </c>
      <c r="BD145" s="363">
        <v>227</v>
      </c>
      <c r="BE145" s="363">
        <v>239</v>
      </c>
      <c r="BF145" s="363">
        <v>258</v>
      </c>
      <c r="BG145" s="363">
        <v>270</v>
      </c>
      <c r="BH145" s="363">
        <v>279</v>
      </c>
      <c r="BI145" s="363">
        <v>286</v>
      </c>
      <c r="BJ145" s="363">
        <v>292</v>
      </c>
      <c r="BK145" s="363">
        <v>300</v>
      </c>
      <c r="BL145" s="363">
        <v>310</v>
      </c>
      <c r="BM145" s="363">
        <v>322</v>
      </c>
      <c r="BN145" s="363">
        <v>331</v>
      </c>
      <c r="BO145" s="363">
        <v>339</v>
      </c>
      <c r="BP145" s="363">
        <v>350</v>
      </c>
      <c r="BQ145" s="363">
        <v>362</v>
      </c>
      <c r="BR145" s="363">
        <v>381</v>
      </c>
      <c r="BS145" s="363">
        <v>406</v>
      </c>
      <c r="BT145" s="363">
        <v>426</v>
      </c>
      <c r="BU145" s="363">
        <v>450</v>
      </c>
      <c r="BV145" s="363">
        <v>474</v>
      </c>
      <c r="BW145" s="363">
        <v>506</v>
      </c>
      <c r="BX145" s="363">
        <v>494</v>
      </c>
      <c r="BY145" s="363">
        <v>529</v>
      </c>
      <c r="BZ145" s="363">
        <v>591</v>
      </c>
      <c r="CA145" s="363">
        <v>669</v>
      </c>
      <c r="CB145" s="363">
        <v>761</v>
      </c>
      <c r="CC145" s="363">
        <v>827</v>
      </c>
      <c r="CD145" s="363">
        <v>897</v>
      </c>
      <c r="CE145" s="363">
        <v>959</v>
      </c>
      <c r="CF145" s="363">
        <v>1012</v>
      </c>
      <c r="CG145" s="363">
        <v>1057</v>
      </c>
      <c r="CH145" s="364">
        <v>1096</v>
      </c>
    </row>
    <row r="146" spans="1:86" ht="15.5" x14ac:dyDescent="0.35">
      <c r="A146" s="366"/>
      <c r="B146" s="339" t="s">
        <v>467</v>
      </c>
      <c r="C146" s="368"/>
      <c r="D146" s="363"/>
      <c r="E146" s="363"/>
      <c r="F146" s="363"/>
      <c r="G146" s="36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v>0</v>
      </c>
      <c r="AI146" s="363">
        <v>0</v>
      </c>
      <c r="AJ146" s="363">
        <v>0</v>
      </c>
      <c r="AK146" s="363">
        <v>0</v>
      </c>
      <c r="AL146" s="363">
        <v>0</v>
      </c>
      <c r="AM146" s="363">
        <v>0</v>
      </c>
      <c r="AN146" s="363">
        <v>0</v>
      </c>
      <c r="AO146" s="363">
        <v>0</v>
      </c>
      <c r="AP146" s="363">
        <v>0</v>
      </c>
      <c r="AQ146" s="363">
        <v>0</v>
      </c>
      <c r="AR146" s="363">
        <v>0</v>
      </c>
      <c r="AS146" s="363">
        <v>0</v>
      </c>
      <c r="AT146" s="363">
        <v>0</v>
      </c>
      <c r="AU146" s="363">
        <v>0</v>
      </c>
      <c r="AV146" s="363">
        <v>99</v>
      </c>
      <c r="AW146" s="363">
        <v>128</v>
      </c>
      <c r="AX146" s="363">
        <v>145</v>
      </c>
      <c r="AY146" s="363">
        <v>164</v>
      </c>
      <c r="AZ146" s="363">
        <v>181</v>
      </c>
      <c r="BA146" s="363">
        <v>197</v>
      </c>
      <c r="BB146" s="363">
        <v>207</v>
      </c>
      <c r="BC146" s="363">
        <v>216</v>
      </c>
      <c r="BD146" s="363">
        <v>226</v>
      </c>
      <c r="BE146" s="363">
        <v>239</v>
      </c>
      <c r="BF146" s="363">
        <v>258</v>
      </c>
      <c r="BG146" s="363">
        <v>270</v>
      </c>
      <c r="BH146" s="363">
        <v>279</v>
      </c>
      <c r="BI146" s="363">
        <v>286</v>
      </c>
      <c r="BJ146" s="363">
        <v>292</v>
      </c>
      <c r="BK146" s="363">
        <v>300</v>
      </c>
      <c r="BL146" s="363">
        <v>310</v>
      </c>
      <c r="BM146" s="363">
        <v>322</v>
      </c>
      <c r="BN146" s="363">
        <v>331</v>
      </c>
      <c r="BO146" s="363">
        <v>339</v>
      </c>
      <c r="BP146" s="363">
        <v>350</v>
      </c>
      <c r="BQ146" s="363">
        <v>362</v>
      </c>
      <c r="BR146" s="363">
        <v>381</v>
      </c>
      <c r="BS146" s="363">
        <v>406</v>
      </c>
      <c r="BT146" s="363">
        <v>426</v>
      </c>
      <c r="BU146" s="363">
        <v>449</v>
      </c>
      <c r="BV146" s="363">
        <v>473</v>
      </c>
      <c r="BW146" s="363">
        <v>506</v>
      </c>
      <c r="BX146" s="363">
        <v>494</v>
      </c>
      <c r="BY146" s="363">
        <v>529</v>
      </c>
      <c r="BZ146" s="363">
        <v>591</v>
      </c>
      <c r="CA146" s="363">
        <v>669</v>
      </c>
      <c r="CB146" s="363">
        <v>761</v>
      </c>
      <c r="CC146" s="363">
        <v>827</v>
      </c>
      <c r="CD146" s="363">
        <v>897</v>
      </c>
      <c r="CE146" s="363">
        <v>959</v>
      </c>
      <c r="CF146" s="363">
        <v>1012</v>
      </c>
      <c r="CG146" s="363">
        <v>1057</v>
      </c>
      <c r="CH146" s="364">
        <v>1096</v>
      </c>
    </row>
    <row r="147" spans="1:86" ht="15.5" x14ac:dyDescent="0.35">
      <c r="A147" s="366"/>
      <c r="B147" s="339" t="s">
        <v>468</v>
      </c>
      <c r="C147" s="368"/>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v>0</v>
      </c>
      <c r="AI147" s="363">
        <v>0</v>
      </c>
      <c r="AJ147" s="363">
        <v>0</v>
      </c>
      <c r="AK147" s="363">
        <v>0</v>
      </c>
      <c r="AL147" s="363">
        <v>0</v>
      </c>
      <c r="AM147" s="363">
        <v>0</v>
      </c>
      <c r="AN147" s="363">
        <v>0</v>
      </c>
      <c r="AO147" s="363">
        <v>0</v>
      </c>
      <c r="AP147" s="363">
        <v>0</v>
      </c>
      <c r="AQ147" s="363">
        <v>0</v>
      </c>
      <c r="AR147" s="363">
        <v>0</v>
      </c>
      <c r="AS147" s="363">
        <v>0</v>
      </c>
      <c r="AT147" s="363">
        <v>0</v>
      </c>
      <c r="AU147" s="363">
        <v>0</v>
      </c>
      <c r="AV147" s="363">
        <v>7</v>
      </c>
      <c r="AW147" s="363">
        <v>1</v>
      </c>
      <c r="AX147" s="363">
        <v>2</v>
      </c>
      <c r="AY147" s="363">
        <v>2</v>
      </c>
      <c r="AZ147" s="363">
        <v>0</v>
      </c>
      <c r="BA147" s="363">
        <v>0</v>
      </c>
      <c r="BB147" s="363">
        <v>0</v>
      </c>
      <c r="BC147" s="363">
        <v>0</v>
      </c>
      <c r="BD147" s="363">
        <v>1</v>
      </c>
      <c r="BE147" s="363">
        <v>0</v>
      </c>
      <c r="BF147" s="363">
        <v>0</v>
      </c>
      <c r="BG147" s="363">
        <v>0</v>
      </c>
      <c r="BH147" s="363">
        <v>0</v>
      </c>
      <c r="BI147" s="363">
        <v>0</v>
      </c>
      <c r="BJ147" s="363">
        <v>0</v>
      </c>
      <c r="BK147" s="363">
        <v>0</v>
      </c>
      <c r="BL147" s="363">
        <v>0</v>
      </c>
      <c r="BM147" s="363">
        <v>0</v>
      </c>
      <c r="BN147" s="363">
        <v>0</v>
      </c>
      <c r="BO147" s="363">
        <v>0</v>
      </c>
      <c r="BP147" s="363">
        <v>0</v>
      </c>
      <c r="BQ147" s="363">
        <v>0</v>
      </c>
      <c r="BR147" s="363">
        <v>0</v>
      </c>
      <c r="BS147" s="363">
        <v>0</v>
      </c>
      <c r="BT147" s="363">
        <v>0</v>
      </c>
      <c r="BU147" s="363">
        <v>0</v>
      </c>
      <c r="BV147" s="363">
        <v>1</v>
      </c>
      <c r="BW147" s="363">
        <v>0</v>
      </c>
      <c r="BX147" s="363">
        <v>0</v>
      </c>
      <c r="BY147" s="363">
        <v>0</v>
      </c>
      <c r="BZ147" s="363">
        <v>0</v>
      </c>
      <c r="CA147" s="363">
        <v>0</v>
      </c>
      <c r="CB147" s="363">
        <v>0</v>
      </c>
      <c r="CC147" s="363">
        <v>0</v>
      </c>
      <c r="CD147" s="363">
        <v>0</v>
      </c>
      <c r="CE147" s="363">
        <v>0</v>
      </c>
      <c r="CF147" s="363">
        <v>0</v>
      </c>
      <c r="CG147" s="363">
        <v>0</v>
      </c>
      <c r="CH147" s="364">
        <v>0</v>
      </c>
    </row>
    <row r="148" spans="1:86" ht="15.5" x14ac:dyDescent="0.35">
      <c r="A148" s="366"/>
      <c r="B148" s="369" t="s">
        <v>412</v>
      </c>
      <c r="C148" s="368"/>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v>15</v>
      </c>
      <c r="AI148" s="363">
        <v>15</v>
      </c>
      <c r="AJ148" s="363">
        <v>16</v>
      </c>
      <c r="AK148" s="363">
        <v>16</v>
      </c>
      <c r="AL148" s="363">
        <v>16</v>
      </c>
      <c r="AM148" s="363">
        <v>16</v>
      </c>
      <c r="AN148" s="363">
        <v>17</v>
      </c>
      <c r="AO148" s="363">
        <v>17</v>
      </c>
      <c r="AP148" s="363">
        <v>17</v>
      </c>
      <c r="AQ148" s="363">
        <v>17</v>
      </c>
      <c r="AR148" s="363">
        <v>17</v>
      </c>
      <c r="AS148" s="363">
        <v>18</v>
      </c>
      <c r="AT148" s="363">
        <v>18</v>
      </c>
      <c r="AU148" s="363">
        <v>19</v>
      </c>
      <c r="AV148" s="363">
        <v>0</v>
      </c>
      <c r="AW148" s="363">
        <v>0</v>
      </c>
      <c r="AX148" s="363">
        <v>0</v>
      </c>
      <c r="AY148" s="363">
        <v>0</v>
      </c>
      <c r="AZ148" s="363">
        <v>0</v>
      </c>
      <c r="BA148" s="363">
        <v>0</v>
      </c>
      <c r="BB148" s="363">
        <v>0</v>
      </c>
      <c r="BC148" s="363">
        <v>0</v>
      </c>
      <c r="BD148" s="363">
        <v>0</v>
      </c>
      <c r="BE148" s="363">
        <v>0</v>
      </c>
      <c r="BF148" s="363">
        <v>0</v>
      </c>
      <c r="BG148" s="363">
        <v>0</v>
      </c>
      <c r="BH148" s="363">
        <v>0</v>
      </c>
      <c r="BI148" s="363">
        <v>0</v>
      </c>
      <c r="BJ148" s="363">
        <v>0</v>
      </c>
      <c r="BK148" s="363">
        <v>0</v>
      </c>
      <c r="BL148" s="363">
        <v>0</v>
      </c>
      <c r="BM148" s="363">
        <v>0</v>
      </c>
      <c r="BN148" s="363">
        <v>0</v>
      </c>
      <c r="BO148" s="363">
        <v>0</v>
      </c>
      <c r="BP148" s="363">
        <v>0</v>
      </c>
      <c r="BQ148" s="363">
        <v>0</v>
      </c>
      <c r="BR148" s="363">
        <v>0</v>
      </c>
      <c r="BS148" s="363">
        <v>0</v>
      </c>
      <c r="BT148" s="363">
        <v>0</v>
      </c>
      <c r="BU148" s="363">
        <v>0</v>
      </c>
      <c r="BV148" s="363">
        <v>0</v>
      </c>
      <c r="BW148" s="363">
        <v>0</v>
      </c>
      <c r="BX148" s="363">
        <v>0</v>
      </c>
      <c r="BY148" s="363">
        <v>0</v>
      </c>
      <c r="BZ148" s="363">
        <v>0</v>
      </c>
      <c r="CA148" s="363">
        <v>0</v>
      </c>
      <c r="CB148" s="363">
        <v>0</v>
      </c>
      <c r="CC148" s="363">
        <v>0</v>
      </c>
      <c r="CD148" s="363">
        <v>0</v>
      </c>
      <c r="CE148" s="363">
        <v>0</v>
      </c>
      <c r="CF148" s="363">
        <v>0</v>
      </c>
      <c r="CG148" s="363">
        <v>0</v>
      </c>
      <c r="CH148" s="364">
        <v>0</v>
      </c>
    </row>
    <row r="149" spans="1:86" ht="15.5" x14ac:dyDescent="0.35">
      <c r="A149" s="366"/>
      <c r="B149" s="361" t="s">
        <v>651</v>
      </c>
      <c r="C149" s="368"/>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63"/>
      <c r="AR149" s="363"/>
      <c r="AS149" s="363"/>
      <c r="AT149" s="363"/>
      <c r="AU149" s="363"/>
      <c r="AV149" s="363"/>
      <c r="AW149" s="363"/>
      <c r="AX149" s="363"/>
      <c r="AY149" s="363"/>
      <c r="AZ149" s="363"/>
      <c r="BA149" s="363"/>
      <c r="BB149" s="363"/>
      <c r="BC149" s="363"/>
      <c r="BD149" s="363"/>
      <c r="BE149" s="363"/>
      <c r="BF149" s="363"/>
      <c r="BG149" s="363"/>
      <c r="BH149" s="363"/>
      <c r="BI149" s="363"/>
      <c r="BJ149" s="363"/>
      <c r="BK149" s="363"/>
      <c r="BL149" s="363"/>
      <c r="BM149" s="363"/>
      <c r="BN149" s="363"/>
      <c r="BO149" s="363"/>
      <c r="BP149" s="363"/>
      <c r="BQ149" s="363"/>
      <c r="BR149" s="363"/>
      <c r="BS149" s="363"/>
      <c r="BT149" s="363"/>
      <c r="BU149" s="363"/>
      <c r="BV149" s="363"/>
      <c r="BW149" s="363"/>
      <c r="BX149" s="363"/>
      <c r="BY149" s="363"/>
      <c r="BZ149" s="363"/>
      <c r="CA149" s="363"/>
      <c r="CB149" s="363"/>
      <c r="CC149" s="363"/>
      <c r="CD149" s="363"/>
      <c r="CE149" s="363"/>
      <c r="CF149" s="363"/>
      <c r="CG149" s="363"/>
      <c r="CH149" s="364"/>
    </row>
    <row r="150" spans="1:86" ht="15.5" x14ac:dyDescent="0.35">
      <c r="A150" s="366"/>
      <c r="B150" s="367" t="s">
        <v>587</v>
      </c>
      <c r="C150" s="368"/>
      <c r="D150" s="363"/>
      <c r="E150" s="363"/>
      <c r="F150" s="363"/>
      <c r="G150" s="363"/>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f t="shared" ref="AH150:CE150" si="33">SUM(AH151+AH154+AH155)</f>
        <v>61</v>
      </c>
      <c r="AI150" s="363">
        <f t="shared" si="33"/>
        <v>86</v>
      </c>
      <c r="AJ150" s="363">
        <f t="shared" si="33"/>
        <v>114</v>
      </c>
      <c r="AK150" s="363">
        <f t="shared" si="33"/>
        <v>131</v>
      </c>
      <c r="AL150" s="363">
        <f t="shared" si="33"/>
        <v>154</v>
      </c>
      <c r="AM150" s="363">
        <f t="shared" si="33"/>
        <v>185</v>
      </c>
      <c r="AN150" s="363">
        <f t="shared" si="33"/>
        <v>216</v>
      </c>
      <c r="AO150" s="363">
        <f t="shared" si="33"/>
        <v>246</v>
      </c>
      <c r="AP150" s="363">
        <f t="shared" si="33"/>
        <v>275</v>
      </c>
      <c r="AQ150" s="363">
        <f t="shared" si="33"/>
        <v>303</v>
      </c>
      <c r="AR150" s="363">
        <f t="shared" si="33"/>
        <v>325</v>
      </c>
      <c r="AS150" s="363">
        <f t="shared" si="33"/>
        <v>345</v>
      </c>
      <c r="AT150" s="363">
        <f t="shared" si="33"/>
        <v>364</v>
      </c>
      <c r="AU150" s="363">
        <f t="shared" si="33"/>
        <v>387</v>
      </c>
      <c r="AV150" s="363">
        <f t="shared" si="33"/>
        <v>629</v>
      </c>
      <c r="AW150" s="363">
        <f t="shared" si="33"/>
        <v>799</v>
      </c>
      <c r="AX150" s="363">
        <f t="shared" si="33"/>
        <v>915</v>
      </c>
      <c r="AY150" s="363">
        <f t="shared" si="33"/>
        <v>1048</v>
      </c>
      <c r="AZ150" s="363">
        <f t="shared" si="33"/>
        <v>1160</v>
      </c>
      <c r="BA150" s="363">
        <f t="shared" si="33"/>
        <v>1251</v>
      </c>
      <c r="BB150" s="363">
        <f t="shared" si="33"/>
        <v>1288</v>
      </c>
      <c r="BC150" s="363">
        <f t="shared" si="33"/>
        <v>1314</v>
      </c>
      <c r="BD150" s="363">
        <f t="shared" si="33"/>
        <v>1351</v>
      </c>
      <c r="BE150" s="363">
        <f t="shared" si="33"/>
        <v>1410</v>
      </c>
      <c r="BF150" s="363">
        <f t="shared" si="33"/>
        <v>1491</v>
      </c>
      <c r="BG150" s="363">
        <f t="shared" si="33"/>
        <v>1553</v>
      </c>
      <c r="BH150" s="363">
        <f t="shared" si="33"/>
        <v>1596</v>
      </c>
      <c r="BI150" s="363">
        <f t="shared" si="33"/>
        <v>1627</v>
      </c>
      <c r="BJ150" s="363">
        <f t="shared" si="33"/>
        <v>1657</v>
      </c>
      <c r="BK150" s="363">
        <f t="shared" si="33"/>
        <v>1692</v>
      </c>
      <c r="BL150" s="363">
        <f t="shared" si="33"/>
        <v>1733</v>
      </c>
      <c r="BM150" s="363">
        <f t="shared" si="33"/>
        <v>1780</v>
      </c>
      <c r="BN150" s="363">
        <f t="shared" si="33"/>
        <v>1819</v>
      </c>
      <c r="BO150" s="363">
        <f t="shared" si="33"/>
        <v>1847</v>
      </c>
      <c r="BP150" s="363">
        <f t="shared" si="33"/>
        <v>1877</v>
      </c>
      <c r="BQ150" s="363">
        <f t="shared" si="33"/>
        <v>1878</v>
      </c>
      <c r="BR150" s="363">
        <f t="shared" si="33"/>
        <v>1945</v>
      </c>
      <c r="BS150" s="363">
        <f t="shared" si="33"/>
        <v>2133</v>
      </c>
      <c r="BT150" s="363">
        <f t="shared" si="33"/>
        <v>2205</v>
      </c>
      <c r="BU150" s="363">
        <f t="shared" si="33"/>
        <v>2231</v>
      </c>
      <c r="BV150" s="363">
        <f t="shared" si="33"/>
        <v>2287</v>
      </c>
      <c r="BW150" s="363">
        <f t="shared" si="33"/>
        <v>2312</v>
      </c>
      <c r="BX150" s="363">
        <f t="shared" si="33"/>
        <v>2242</v>
      </c>
      <c r="BY150" s="363">
        <f t="shared" si="33"/>
        <v>2370</v>
      </c>
      <c r="BZ150" s="363">
        <f t="shared" si="33"/>
        <v>2603</v>
      </c>
      <c r="CA150" s="363">
        <f t="shared" si="33"/>
        <v>2854</v>
      </c>
      <c r="CB150" s="363">
        <f t="shared" si="33"/>
        <v>3162</v>
      </c>
      <c r="CC150" s="363">
        <f t="shared" si="33"/>
        <v>3390</v>
      </c>
      <c r="CD150" s="363">
        <f t="shared" si="33"/>
        <v>3619</v>
      </c>
      <c r="CE150" s="363">
        <f t="shared" si="33"/>
        <v>3863</v>
      </c>
      <c r="CF150" s="363">
        <f>SUM(CF151+CF154+CF155)</f>
        <v>4086</v>
      </c>
      <c r="CG150" s="363">
        <f>SUM(CG151+CG154+CG155)</f>
        <v>4272</v>
      </c>
      <c r="CH150" s="364">
        <f>SUM(CH151+CH154+CH155)</f>
        <v>4467</v>
      </c>
    </row>
    <row r="151" spans="1:86" s="365" customFormat="1" ht="15.5" x14ac:dyDescent="0.35">
      <c r="A151" s="356"/>
      <c r="B151" s="369" t="s">
        <v>635</v>
      </c>
      <c r="C151" s="357"/>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3">
        <v>0</v>
      </c>
      <c r="AI151" s="363">
        <v>0</v>
      </c>
      <c r="AJ151" s="363">
        <v>0</v>
      </c>
      <c r="AK151" s="363">
        <v>0</v>
      </c>
      <c r="AL151" s="363">
        <v>0</v>
      </c>
      <c r="AM151" s="363">
        <v>0</v>
      </c>
      <c r="AN151" s="363">
        <v>0</v>
      </c>
      <c r="AO151" s="363">
        <v>0</v>
      </c>
      <c r="AP151" s="363">
        <v>0</v>
      </c>
      <c r="AQ151" s="363">
        <v>0</v>
      </c>
      <c r="AR151" s="363">
        <v>0</v>
      </c>
      <c r="AS151" s="363">
        <v>0</v>
      </c>
      <c r="AT151" s="363">
        <v>0</v>
      </c>
      <c r="AU151" s="363">
        <v>0</v>
      </c>
      <c r="AV151" s="363">
        <v>629</v>
      </c>
      <c r="AW151" s="363">
        <v>799</v>
      </c>
      <c r="AX151" s="363">
        <v>915</v>
      </c>
      <c r="AY151" s="363">
        <v>1048</v>
      </c>
      <c r="AZ151" s="363">
        <v>1160</v>
      </c>
      <c r="BA151" s="363">
        <v>1251</v>
      </c>
      <c r="BB151" s="363">
        <v>1288</v>
      </c>
      <c r="BC151" s="363">
        <v>1314</v>
      </c>
      <c r="BD151" s="363">
        <v>1351</v>
      </c>
      <c r="BE151" s="363">
        <v>1410</v>
      </c>
      <c r="BF151" s="363">
        <v>1491</v>
      </c>
      <c r="BG151" s="363">
        <v>1553</v>
      </c>
      <c r="BH151" s="363">
        <v>1596</v>
      </c>
      <c r="BI151" s="363">
        <v>1627</v>
      </c>
      <c r="BJ151" s="363">
        <v>1657</v>
      </c>
      <c r="BK151" s="363">
        <v>1692</v>
      </c>
      <c r="BL151" s="363">
        <v>1733</v>
      </c>
      <c r="BM151" s="363">
        <v>1780</v>
      </c>
      <c r="BN151" s="363">
        <v>1819</v>
      </c>
      <c r="BO151" s="363">
        <v>1847</v>
      </c>
      <c r="BP151" s="363">
        <v>1877</v>
      </c>
      <c r="BQ151" s="363">
        <v>1866</v>
      </c>
      <c r="BR151" s="363">
        <v>1761</v>
      </c>
      <c r="BS151" s="363">
        <v>1563</v>
      </c>
      <c r="BT151" s="363">
        <v>1236</v>
      </c>
      <c r="BU151" s="363">
        <v>837</v>
      </c>
      <c r="BV151" s="363">
        <v>570</v>
      </c>
      <c r="BW151" s="363">
        <v>376</v>
      </c>
      <c r="BX151" s="363">
        <v>204</v>
      </c>
      <c r="BY151" s="363">
        <v>186</v>
      </c>
      <c r="BZ151" s="363">
        <v>170</v>
      </c>
      <c r="CA151" s="363">
        <v>157</v>
      </c>
      <c r="CB151" s="363">
        <v>154</v>
      </c>
      <c r="CC151" s="363">
        <v>144</v>
      </c>
      <c r="CD151" s="363">
        <v>131</v>
      </c>
      <c r="CE151" s="363">
        <v>120</v>
      </c>
      <c r="CF151" s="363">
        <v>91</v>
      </c>
      <c r="CG151" s="363">
        <v>30</v>
      </c>
      <c r="CH151" s="364">
        <v>13</v>
      </c>
    </row>
    <row r="152" spans="1:86" s="365" customFormat="1" ht="15.5" x14ac:dyDescent="0.35">
      <c r="A152" s="356"/>
      <c r="B152" s="339" t="s">
        <v>467</v>
      </c>
      <c r="C152" s="357"/>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3">
        <v>0</v>
      </c>
      <c r="AI152" s="363">
        <v>0</v>
      </c>
      <c r="AJ152" s="363">
        <v>0</v>
      </c>
      <c r="AK152" s="363">
        <v>0</v>
      </c>
      <c r="AL152" s="363">
        <v>0</v>
      </c>
      <c r="AM152" s="363">
        <v>0</v>
      </c>
      <c r="AN152" s="363">
        <v>0</v>
      </c>
      <c r="AO152" s="363">
        <v>0</v>
      </c>
      <c r="AP152" s="363">
        <v>0</v>
      </c>
      <c r="AQ152" s="363">
        <v>0</v>
      </c>
      <c r="AR152" s="363">
        <v>0</v>
      </c>
      <c r="AS152" s="363">
        <v>0</v>
      </c>
      <c r="AT152" s="363">
        <v>0</v>
      </c>
      <c r="AU152" s="363">
        <v>0</v>
      </c>
      <c r="AV152" s="363">
        <v>591</v>
      </c>
      <c r="AW152" s="363">
        <v>796</v>
      </c>
      <c r="AX152" s="363">
        <v>908</v>
      </c>
      <c r="AY152" s="363">
        <v>1039</v>
      </c>
      <c r="AZ152" s="363">
        <v>1151</v>
      </c>
      <c r="BA152" s="363">
        <v>1243</v>
      </c>
      <c r="BB152" s="363">
        <v>1278</v>
      </c>
      <c r="BC152" s="363">
        <v>1302</v>
      </c>
      <c r="BD152" s="363">
        <v>1339</v>
      </c>
      <c r="BE152" s="363">
        <v>1396</v>
      </c>
      <c r="BF152" s="363">
        <v>1477</v>
      </c>
      <c r="BG152" s="363">
        <v>1539</v>
      </c>
      <c r="BH152" s="363">
        <v>1582</v>
      </c>
      <c r="BI152" s="363">
        <v>1612</v>
      </c>
      <c r="BJ152" s="363">
        <v>1641</v>
      </c>
      <c r="BK152" s="363">
        <v>1676</v>
      </c>
      <c r="BL152" s="363">
        <v>1715</v>
      </c>
      <c r="BM152" s="363">
        <v>1761</v>
      </c>
      <c r="BN152" s="363">
        <v>1800</v>
      </c>
      <c r="BO152" s="363">
        <v>1828</v>
      </c>
      <c r="BP152" s="363">
        <v>1858</v>
      </c>
      <c r="BQ152" s="363">
        <v>1846</v>
      </c>
      <c r="BR152" s="363">
        <v>1742</v>
      </c>
      <c r="BS152" s="363">
        <v>1555</v>
      </c>
      <c r="BT152" s="363">
        <v>1227</v>
      </c>
      <c r="BU152" s="363">
        <v>829</v>
      </c>
      <c r="BV152" s="363">
        <v>563</v>
      </c>
      <c r="BW152" s="363">
        <v>369</v>
      </c>
      <c r="BX152" s="363">
        <v>198</v>
      </c>
      <c r="BY152" s="363">
        <v>180</v>
      </c>
      <c r="BZ152" s="363">
        <v>165</v>
      </c>
      <c r="CA152" s="363">
        <v>153</v>
      </c>
      <c r="CB152" s="363">
        <v>150</v>
      </c>
      <c r="CC152" s="363">
        <v>141</v>
      </c>
      <c r="CD152" s="363">
        <v>128</v>
      </c>
      <c r="CE152" s="363">
        <v>117</v>
      </c>
      <c r="CF152" s="363">
        <v>88</v>
      </c>
      <c r="CG152" s="363">
        <v>28</v>
      </c>
      <c r="CH152" s="364">
        <v>11</v>
      </c>
    </row>
    <row r="153" spans="1:86" s="365" customFormat="1" ht="15.5" x14ac:dyDescent="0.35">
      <c r="A153" s="356"/>
      <c r="B153" s="339" t="s">
        <v>468</v>
      </c>
      <c r="C153" s="357"/>
      <c r="D153" s="362"/>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3">
        <v>0</v>
      </c>
      <c r="AI153" s="363">
        <v>0</v>
      </c>
      <c r="AJ153" s="363">
        <v>0</v>
      </c>
      <c r="AK153" s="363">
        <v>0</v>
      </c>
      <c r="AL153" s="363">
        <v>0</v>
      </c>
      <c r="AM153" s="363">
        <v>0</v>
      </c>
      <c r="AN153" s="363">
        <v>0</v>
      </c>
      <c r="AO153" s="363">
        <v>0</v>
      </c>
      <c r="AP153" s="363">
        <v>0</v>
      </c>
      <c r="AQ153" s="363">
        <v>0</v>
      </c>
      <c r="AR153" s="363">
        <v>0</v>
      </c>
      <c r="AS153" s="363">
        <v>0</v>
      </c>
      <c r="AT153" s="363">
        <v>0</v>
      </c>
      <c r="AU153" s="363">
        <v>0</v>
      </c>
      <c r="AV153" s="363">
        <v>38</v>
      </c>
      <c r="AW153" s="363">
        <v>3</v>
      </c>
      <c r="AX153" s="363">
        <v>7</v>
      </c>
      <c r="AY153" s="363">
        <v>9</v>
      </c>
      <c r="AZ153" s="363">
        <v>9</v>
      </c>
      <c r="BA153" s="363">
        <v>8</v>
      </c>
      <c r="BB153" s="363">
        <v>10</v>
      </c>
      <c r="BC153" s="363">
        <v>12</v>
      </c>
      <c r="BD153" s="363">
        <v>12</v>
      </c>
      <c r="BE153" s="363">
        <v>14</v>
      </c>
      <c r="BF153" s="363">
        <v>14</v>
      </c>
      <c r="BG153" s="363">
        <v>14</v>
      </c>
      <c r="BH153" s="363">
        <v>14</v>
      </c>
      <c r="BI153" s="363">
        <v>15</v>
      </c>
      <c r="BJ153" s="363">
        <v>16</v>
      </c>
      <c r="BK153" s="363">
        <v>16</v>
      </c>
      <c r="BL153" s="363">
        <v>17</v>
      </c>
      <c r="BM153" s="363">
        <v>19</v>
      </c>
      <c r="BN153" s="363">
        <v>19</v>
      </c>
      <c r="BO153" s="363">
        <v>20</v>
      </c>
      <c r="BP153" s="363">
        <v>20</v>
      </c>
      <c r="BQ153" s="363">
        <v>20</v>
      </c>
      <c r="BR153" s="363">
        <v>19</v>
      </c>
      <c r="BS153" s="363">
        <v>8</v>
      </c>
      <c r="BT153" s="363">
        <v>9</v>
      </c>
      <c r="BU153" s="363">
        <v>8</v>
      </c>
      <c r="BV153" s="363">
        <v>7</v>
      </c>
      <c r="BW153" s="363">
        <v>8</v>
      </c>
      <c r="BX153" s="363">
        <v>7</v>
      </c>
      <c r="BY153" s="363">
        <v>6</v>
      </c>
      <c r="BZ153" s="363">
        <v>5</v>
      </c>
      <c r="CA153" s="363">
        <v>4</v>
      </c>
      <c r="CB153" s="363">
        <v>4</v>
      </c>
      <c r="CC153" s="363">
        <v>3</v>
      </c>
      <c r="CD153" s="363">
        <v>3</v>
      </c>
      <c r="CE153" s="363">
        <v>3</v>
      </c>
      <c r="CF153" s="363">
        <v>3</v>
      </c>
      <c r="CG153" s="363">
        <v>2</v>
      </c>
      <c r="CH153" s="364">
        <v>2</v>
      </c>
    </row>
    <row r="154" spans="1:86" s="365" customFormat="1" ht="15.5" x14ac:dyDescent="0.35">
      <c r="A154" s="356"/>
      <c r="B154" s="369" t="s">
        <v>412</v>
      </c>
      <c r="C154" s="357"/>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3">
        <v>61</v>
      </c>
      <c r="AI154" s="363">
        <v>86</v>
      </c>
      <c r="AJ154" s="363">
        <v>114</v>
      </c>
      <c r="AK154" s="363">
        <v>131</v>
      </c>
      <c r="AL154" s="363">
        <v>154</v>
      </c>
      <c r="AM154" s="363">
        <v>185</v>
      </c>
      <c r="AN154" s="363">
        <v>216</v>
      </c>
      <c r="AO154" s="363">
        <v>246</v>
      </c>
      <c r="AP154" s="363">
        <v>275</v>
      </c>
      <c r="AQ154" s="363">
        <v>303</v>
      </c>
      <c r="AR154" s="363">
        <v>325</v>
      </c>
      <c r="AS154" s="363">
        <v>345</v>
      </c>
      <c r="AT154" s="363">
        <v>364</v>
      </c>
      <c r="AU154" s="363">
        <v>387</v>
      </c>
      <c r="AV154" s="363">
        <v>0</v>
      </c>
      <c r="AW154" s="363">
        <v>0</v>
      </c>
      <c r="AX154" s="363">
        <v>0</v>
      </c>
      <c r="AY154" s="363">
        <v>0</v>
      </c>
      <c r="AZ154" s="363">
        <v>0</v>
      </c>
      <c r="BA154" s="363">
        <v>0</v>
      </c>
      <c r="BB154" s="363">
        <v>0</v>
      </c>
      <c r="BC154" s="363">
        <v>0</v>
      </c>
      <c r="BD154" s="363">
        <v>0</v>
      </c>
      <c r="BE154" s="363">
        <v>0</v>
      </c>
      <c r="BF154" s="363">
        <v>0</v>
      </c>
      <c r="BG154" s="363">
        <v>0</v>
      </c>
      <c r="BH154" s="363">
        <v>0</v>
      </c>
      <c r="BI154" s="363">
        <v>0</v>
      </c>
      <c r="BJ154" s="363">
        <v>0</v>
      </c>
      <c r="BK154" s="363">
        <v>0</v>
      </c>
      <c r="BL154" s="363">
        <v>0</v>
      </c>
      <c r="BM154" s="363">
        <v>0</v>
      </c>
      <c r="BN154" s="363">
        <v>0</v>
      </c>
      <c r="BO154" s="363">
        <v>0</v>
      </c>
      <c r="BP154" s="363">
        <v>0</v>
      </c>
      <c r="BQ154" s="363">
        <v>0</v>
      </c>
      <c r="BR154" s="363">
        <v>0</v>
      </c>
      <c r="BS154" s="363">
        <v>0</v>
      </c>
      <c r="BT154" s="363">
        <v>0</v>
      </c>
      <c r="BU154" s="363">
        <v>0</v>
      </c>
      <c r="BV154" s="363">
        <v>0</v>
      </c>
      <c r="BW154" s="363">
        <v>0</v>
      </c>
      <c r="BX154" s="363">
        <v>0</v>
      </c>
      <c r="BY154" s="363">
        <v>0</v>
      </c>
      <c r="BZ154" s="363">
        <v>0</v>
      </c>
      <c r="CA154" s="363">
        <v>0</v>
      </c>
      <c r="CB154" s="363">
        <v>0</v>
      </c>
      <c r="CC154" s="363">
        <v>0</v>
      </c>
      <c r="CD154" s="363">
        <v>0</v>
      </c>
      <c r="CE154" s="363">
        <v>0</v>
      </c>
      <c r="CF154" s="363">
        <v>0</v>
      </c>
      <c r="CG154" s="363">
        <v>0</v>
      </c>
      <c r="CH154" s="364">
        <v>0</v>
      </c>
    </row>
    <row r="155" spans="1:86" s="365" customFormat="1" ht="15.5" x14ac:dyDescent="0.35">
      <c r="A155" s="356"/>
      <c r="B155" s="369" t="s">
        <v>419</v>
      </c>
      <c r="C155" s="357"/>
      <c r="D155" s="362"/>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3">
        <v>0</v>
      </c>
      <c r="AI155" s="363">
        <v>0</v>
      </c>
      <c r="AJ155" s="363">
        <v>0</v>
      </c>
      <c r="AK155" s="363">
        <v>0</v>
      </c>
      <c r="AL155" s="363">
        <v>0</v>
      </c>
      <c r="AM155" s="363">
        <v>0</v>
      </c>
      <c r="AN155" s="363">
        <v>0</v>
      </c>
      <c r="AO155" s="363">
        <v>0</v>
      </c>
      <c r="AP155" s="363">
        <v>0</v>
      </c>
      <c r="AQ155" s="363">
        <v>0</v>
      </c>
      <c r="AR155" s="363">
        <v>0</v>
      </c>
      <c r="AS155" s="363">
        <v>0</v>
      </c>
      <c r="AT155" s="363">
        <v>0</v>
      </c>
      <c r="AU155" s="363">
        <v>0</v>
      </c>
      <c r="AV155" s="363">
        <v>0</v>
      </c>
      <c r="AW155" s="363">
        <v>0</v>
      </c>
      <c r="AX155" s="363">
        <v>0</v>
      </c>
      <c r="AY155" s="363">
        <v>0</v>
      </c>
      <c r="AZ155" s="363">
        <v>0</v>
      </c>
      <c r="BA155" s="363">
        <v>0</v>
      </c>
      <c r="BB155" s="363">
        <v>0</v>
      </c>
      <c r="BC155" s="363">
        <v>0</v>
      </c>
      <c r="BD155" s="363">
        <v>0</v>
      </c>
      <c r="BE155" s="363">
        <v>0</v>
      </c>
      <c r="BF155" s="363">
        <v>0</v>
      </c>
      <c r="BG155" s="363">
        <v>0</v>
      </c>
      <c r="BH155" s="363">
        <v>0</v>
      </c>
      <c r="BI155" s="363">
        <v>0</v>
      </c>
      <c r="BJ155" s="363">
        <v>0</v>
      </c>
      <c r="BK155" s="363">
        <v>0</v>
      </c>
      <c r="BL155" s="363">
        <v>0</v>
      </c>
      <c r="BM155" s="363">
        <v>0</v>
      </c>
      <c r="BN155" s="363">
        <v>0</v>
      </c>
      <c r="BO155" s="363">
        <v>0</v>
      </c>
      <c r="BP155" s="363">
        <v>0</v>
      </c>
      <c r="BQ155" s="363">
        <v>12</v>
      </c>
      <c r="BR155" s="363">
        <v>184</v>
      </c>
      <c r="BS155" s="363">
        <v>570</v>
      </c>
      <c r="BT155" s="363">
        <v>969</v>
      </c>
      <c r="BU155" s="363">
        <v>1394</v>
      </c>
      <c r="BV155" s="363">
        <v>1717</v>
      </c>
      <c r="BW155" s="363">
        <v>1936</v>
      </c>
      <c r="BX155" s="363">
        <v>2038</v>
      </c>
      <c r="BY155" s="363">
        <v>2184</v>
      </c>
      <c r="BZ155" s="363">
        <v>2433</v>
      </c>
      <c r="CA155" s="363">
        <v>2697</v>
      </c>
      <c r="CB155" s="363">
        <v>3008</v>
      </c>
      <c r="CC155" s="363">
        <v>3246</v>
      </c>
      <c r="CD155" s="363">
        <v>3488</v>
      </c>
      <c r="CE155" s="363">
        <v>3743</v>
      </c>
      <c r="CF155" s="363">
        <v>3995</v>
      </c>
      <c r="CG155" s="363">
        <v>4242</v>
      </c>
      <c r="CH155" s="364">
        <v>4454</v>
      </c>
    </row>
    <row r="156" spans="1:86" s="365" customFormat="1" ht="15.5" x14ac:dyDescent="0.35">
      <c r="A156" s="356"/>
      <c r="B156" s="339" t="s">
        <v>467</v>
      </c>
      <c r="C156" s="357"/>
      <c r="D156" s="362"/>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3">
        <v>0</v>
      </c>
      <c r="AI156" s="363">
        <v>0</v>
      </c>
      <c r="AJ156" s="363">
        <v>0</v>
      </c>
      <c r="AK156" s="363">
        <v>0</v>
      </c>
      <c r="AL156" s="363">
        <v>0</v>
      </c>
      <c r="AM156" s="363">
        <v>0</v>
      </c>
      <c r="AN156" s="363">
        <v>0</v>
      </c>
      <c r="AO156" s="363">
        <v>0</v>
      </c>
      <c r="AP156" s="363">
        <v>0</v>
      </c>
      <c r="AQ156" s="363">
        <v>0</v>
      </c>
      <c r="AR156" s="363">
        <v>0</v>
      </c>
      <c r="AS156" s="363">
        <v>0</v>
      </c>
      <c r="AT156" s="363">
        <v>0</v>
      </c>
      <c r="AU156" s="363">
        <v>0</v>
      </c>
      <c r="AV156" s="363">
        <v>0</v>
      </c>
      <c r="AW156" s="363">
        <v>0</v>
      </c>
      <c r="AX156" s="363">
        <v>0</v>
      </c>
      <c r="AY156" s="363">
        <v>0</v>
      </c>
      <c r="AZ156" s="363">
        <v>0</v>
      </c>
      <c r="BA156" s="363">
        <v>0</v>
      </c>
      <c r="BB156" s="363">
        <v>0</v>
      </c>
      <c r="BC156" s="363">
        <v>0</v>
      </c>
      <c r="BD156" s="363">
        <v>0</v>
      </c>
      <c r="BE156" s="363">
        <v>0</v>
      </c>
      <c r="BF156" s="363">
        <v>0</v>
      </c>
      <c r="BG156" s="363">
        <v>0</v>
      </c>
      <c r="BH156" s="363">
        <v>0</v>
      </c>
      <c r="BI156" s="363">
        <v>0</v>
      </c>
      <c r="BJ156" s="363">
        <v>0</v>
      </c>
      <c r="BK156" s="363">
        <v>0</v>
      </c>
      <c r="BL156" s="363">
        <v>0</v>
      </c>
      <c r="BM156" s="363">
        <v>0</v>
      </c>
      <c r="BN156" s="363">
        <v>0</v>
      </c>
      <c r="BO156" s="363">
        <v>0</v>
      </c>
      <c r="BP156" s="363">
        <v>0</v>
      </c>
      <c r="BQ156" s="363">
        <v>12</v>
      </c>
      <c r="BR156" s="363">
        <v>182</v>
      </c>
      <c r="BS156" s="363">
        <v>564</v>
      </c>
      <c r="BT156" s="363">
        <v>958</v>
      </c>
      <c r="BU156" s="363">
        <v>1379</v>
      </c>
      <c r="BV156" s="363">
        <v>1699</v>
      </c>
      <c r="BW156" s="363">
        <v>1916</v>
      </c>
      <c r="BX156" s="363">
        <v>2016</v>
      </c>
      <c r="BY156" s="363">
        <v>2160</v>
      </c>
      <c r="BZ156" s="363">
        <v>2406</v>
      </c>
      <c r="CA156" s="363">
        <v>2667</v>
      </c>
      <c r="CB156" s="363">
        <v>2975</v>
      </c>
      <c r="CC156" s="363">
        <v>3211</v>
      </c>
      <c r="CD156" s="363">
        <v>3451</v>
      </c>
      <c r="CE156" s="363">
        <v>3702</v>
      </c>
      <c r="CF156" s="363">
        <v>3952</v>
      </c>
      <c r="CG156" s="363">
        <v>4196</v>
      </c>
      <c r="CH156" s="364">
        <v>4405</v>
      </c>
    </row>
    <row r="157" spans="1:86" s="365" customFormat="1" ht="15.5" x14ac:dyDescent="0.35">
      <c r="A157" s="356"/>
      <c r="B157" s="339" t="s">
        <v>468</v>
      </c>
      <c r="C157" s="357"/>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3">
        <v>0</v>
      </c>
      <c r="AI157" s="363">
        <v>0</v>
      </c>
      <c r="AJ157" s="363">
        <v>0</v>
      </c>
      <c r="AK157" s="363">
        <v>0</v>
      </c>
      <c r="AL157" s="363">
        <v>0</v>
      </c>
      <c r="AM157" s="363">
        <v>0</v>
      </c>
      <c r="AN157" s="363">
        <v>0</v>
      </c>
      <c r="AO157" s="363">
        <v>0</v>
      </c>
      <c r="AP157" s="363">
        <v>0</v>
      </c>
      <c r="AQ157" s="363">
        <v>0</v>
      </c>
      <c r="AR157" s="363">
        <v>0</v>
      </c>
      <c r="AS157" s="363">
        <v>0</v>
      </c>
      <c r="AT157" s="363">
        <v>0</v>
      </c>
      <c r="AU157" s="363">
        <v>0</v>
      </c>
      <c r="AV157" s="363">
        <v>0</v>
      </c>
      <c r="AW157" s="363">
        <v>0</v>
      </c>
      <c r="AX157" s="363">
        <v>0</v>
      </c>
      <c r="AY157" s="363">
        <v>0</v>
      </c>
      <c r="AZ157" s="363">
        <v>0</v>
      </c>
      <c r="BA157" s="363">
        <v>0</v>
      </c>
      <c r="BB157" s="363">
        <v>0</v>
      </c>
      <c r="BC157" s="363">
        <v>0</v>
      </c>
      <c r="BD157" s="363">
        <v>0</v>
      </c>
      <c r="BE157" s="363">
        <v>0</v>
      </c>
      <c r="BF157" s="363">
        <v>0</v>
      </c>
      <c r="BG157" s="363">
        <v>0</v>
      </c>
      <c r="BH157" s="363">
        <v>0</v>
      </c>
      <c r="BI157" s="363">
        <v>0</v>
      </c>
      <c r="BJ157" s="363">
        <v>0</v>
      </c>
      <c r="BK157" s="363">
        <v>0</v>
      </c>
      <c r="BL157" s="363">
        <v>0</v>
      </c>
      <c r="BM157" s="363">
        <v>0</v>
      </c>
      <c r="BN157" s="363">
        <v>0</v>
      </c>
      <c r="BO157" s="363">
        <v>0</v>
      </c>
      <c r="BP157" s="363">
        <v>0</v>
      </c>
      <c r="BQ157" s="363">
        <v>0</v>
      </c>
      <c r="BR157" s="363">
        <v>2</v>
      </c>
      <c r="BS157" s="363">
        <v>6</v>
      </c>
      <c r="BT157" s="363">
        <v>11</v>
      </c>
      <c r="BU157" s="363">
        <v>15</v>
      </c>
      <c r="BV157" s="363">
        <v>19</v>
      </c>
      <c r="BW157" s="363">
        <v>20</v>
      </c>
      <c r="BX157" s="363">
        <v>22</v>
      </c>
      <c r="BY157" s="363">
        <v>24</v>
      </c>
      <c r="BZ157" s="363">
        <v>26</v>
      </c>
      <c r="CA157" s="363">
        <v>29</v>
      </c>
      <c r="CB157" s="363">
        <v>33</v>
      </c>
      <c r="CC157" s="363">
        <v>35</v>
      </c>
      <c r="CD157" s="363">
        <v>38</v>
      </c>
      <c r="CE157" s="363">
        <v>41</v>
      </c>
      <c r="CF157" s="363">
        <v>43</v>
      </c>
      <c r="CG157" s="363">
        <v>46</v>
      </c>
      <c r="CH157" s="364">
        <v>48</v>
      </c>
    </row>
    <row r="158" spans="1:86" ht="15.5" x14ac:dyDescent="0.35">
      <c r="A158" s="366"/>
      <c r="B158" s="367" t="s">
        <v>589</v>
      </c>
      <c r="C158" s="368"/>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f>SUM(AH159:AH165)-AH166-AH161</f>
        <v>1204</v>
      </c>
      <c r="AI158" s="363">
        <f t="shared" ref="AI158:AQ158" si="34">SUM(AI159:AI165)-AI166-AI161</f>
        <v>1211</v>
      </c>
      <c r="AJ158" s="363">
        <f t="shared" si="34"/>
        <v>1201</v>
      </c>
      <c r="AK158" s="363">
        <f t="shared" si="34"/>
        <v>1265</v>
      </c>
      <c r="AL158" s="363">
        <f t="shared" si="34"/>
        <v>1306</v>
      </c>
      <c r="AM158" s="363">
        <f t="shared" si="34"/>
        <v>1243</v>
      </c>
      <c r="AN158" s="363">
        <f t="shared" si="34"/>
        <v>1234</v>
      </c>
      <c r="AO158" s="363">
        <f t="shared" si="34"/>
        <v>1285</v>
      </c>
      <c r="AP158" s="363">
        <f t="shared" si="34"/>
        <v>1300</v>
      </c>
      <c r="AQ158" s="363">
        <f t="shared" si="34"/>
        <v>1359</v>
      </c>
      <c r="AR158" s="373">
        <f t="shared" ref="AR158" si="35">SUM(AR159:AR165)-AR166-AR161</f>
        <v>1460</v>
      </c>
      <c r="AS158" s="373">
        <f t="shared" ref="AS158:CH158" si="36">SUM(AS159:AS165)-AS166-AS161</f>
        <v>1565</v>
      </c>
      <c r="AT158" s="373">
        <f t="shared" si="36"/>
        <v>1691</v>
      </c>
      <c r="AU158" s="373">
        <f t="shared" si="36"/>
        <v>1875</v>
      </c>
      <c r="AV158" s="373">
        <f t="shared" si="36"/>
        <v>2086</v>
      </c>
      <c r="AW158" s="373">
        <f t="shared" si="36"/>
        <v>2248</v>
      </c>
      <c r="AX158" s="373">
        <f t="shared" si="36"/>
        <v>2412</v>
      </c>
      <c r="AY158" s="373">
        <f t="shared" si="36"/>
        <v>2798</v>
      </c>
      <c r="AZ158" s="373">
        <f t="shared" si="36"/>
        <v>2783</v>
      </c>
      <c r="BA158" s="373">
        <f t="shared" si="36"/>
        <v>2776</v>
      </c>
      <c r="BB158" s="373">
        <f t="shared" si="36"/>
        <v>2709</v>
      </c>
      <c r="BC158" s="373">
        <f t="shared" si="36"/>
        <v>2691</v>
      </c>
      <c r="BD158" s="373">
        <f t="shared" si="36"/>
        <v>2727</v>
      </c>
      <c r="BE158" s="373">
        <f t="shared" si="36"/>
        <v>2756</v>
      </c>
      <c r="BF158" s="373">
        <f t="shared" si="36"/>
        <v>2772</v>
      </c>
      <c r="BG158" s="373">
        <f t="shared" si="36"/>
        <v>2778</v>
      </c>
      <c r="BH158" s="373">
        <f t="shared" si="36"/>
        <v>2770</v>
      </c>
      <c r="BI158" s="373">
        <f t="shared" si="36"/>
        <v>2721</v>
      </c>
      <c r="BJ158" s="373">
        <f t="shared" si="36"/>
        <v>2677</v>
      </c>
      <c r="BK158" s="373">
        <f t="shared" si="36"/>
        <v>2636</v>
      </c>
      <c r="BL158" s="373">
        <f t="shared" si="36"/>
        <v>2678</v>
      </c>
      <c r="BM158" s="373">
        <f t="shared" si="36"/>
        <v>2622</v>
      </c>
      <c r="BN158" s="373">
        <f t="shared" si="36"/>
        <v>2597</v>
      </c>
      <c r="BO158" s="373">
        <f t="shared" si="36"/>
        <v>2572</v>
      </c>
      <c r="BP158" s="373">
        <f t="shared" si="36"/>
        <v>2507</v>
      </c>
      <c r="BQ158" s="373">
        <f t="shared" si="36"/>
        <v>2445</v>
      </c>
      <c r="BR158" s="373">
        <f t="shared" si="36"/>
        <v>2502</v>
      </c>
      <c r="BS158" s="373">
        <f t="shared" si="36"/>
        <v>2505</v>
      </c>
      <c r="BT158" s="373">
        <f t="shared" si="36"/>
        <v>2458</v>
      </c>
      <c r="BU158" s="373">
        <f t="shared" si="36"/>
        <v>2369</v>
      </c>
      <c r="BV158" s="373">
        <f t="shared" si="36"/>
        <v>2200</v>
      </c>
      <c r="BW158" s="373">
        <f t="shared" si="36"/>
        <v>2541</v>
      </c>
      <c r="BX158" s="373">
        <f t="shared" si="36"/>
        <v>2656</v>
      </c>
      <c r="BY158" s="373">
        <f t="shared" si="36"/>
        <v>2870</v>
      </c>
      <c r="BZ158" s="373">
        <f t="shared" si="36"/>
        <v>3061</v>
      </c>
      <c r="CA158" s="373">
        <f t="shared" si="36"/>
        <v>3282</v>
      </c>
      <c r="CB158" s="373">
        <f t="shared" si="36"/>
        <v>3542</v>
      </c>
      <c r="CC158" s="373">
        <f t="shared" si="36"/>
        <v>3676</v>
      </c>
      <c r="CD158" s="373">
        <f t="shared" si="36"/>
        <v>3813</v>
      </c>
      <c r="CE158" s="373">
        <f t="shared" si="36"/>
        <v>3884</v>
      </c>
      <c r="CF158" s="373">
        <f t="shared" si="36"/>
        <v>3915</v>
      </c>
      <c r="CG158" s="363">
        <f t="shared" si="36"/>
        <v>3935</v>
      </c>
      <c r="CH158" s="364">
        <f t="shared" si="36"/>
        <v>3983</v>
      </c>
    </row>
    <row r="159" spans="1:86" ht="15.5" x14ac:dyDescent="0.35">
      <c r="A159" s="366"/>
      <c r="B159" s="369" t="s">
        <v>637</v>
      </c>
      <c r="C159" s="368"/>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v>0</v>
      </c>
      <c r="AI159" s="363">
        <v>0</v>
      </c>
      <c r="AJ159" s="363">
        <v>0</v>
      </c>
      <c r="AK159" s="363">
        <v>0</v>
      </c>
      <c r="AL159" s="363">
        <v>0</v>
      </c>
      <c r="AM159" s="363">
        <v>0</v>
      </c>
      <c r="AN159" s="363">
        <v>0</v>
      </c>
      <c r="AO159" s="363">
        <v>0</v>
      </c>
      <c r="AP159" s="363">
        <v>0</v>
      </c>
      <c r="AQ159" s="363">
        <v>0</v>
      </c>
      <c r="AR159" s="363">
        <v>0</v>
      </c>
      <c r="AS159" s="363">
        <v>0</v>
      </c>
      <c r="AT159" s="363">
        <v>0</v>
      </c>
      <c r="AU159" s="363">
        <v>0</v>
      </c>
      <c r="AV159" s="363">
        <v>0</v>
      </c>
      <c r="AW159" s="363">
        <v>0</v>
      </c>
      <c r="AX159" s="363">
        <v>0</v>
      </c>
      <c r="AY159" s="363">
        <v>0</v>
      </c>
      <c r="AZ159" s="363">
        <v>0</v>
      </c>
      <c r="BA159" s="363">
        <v>0</v>
      </c>
      <c r="BB159" s="363">
        <v>0</v>
      </c>
      <c r="BC159" s="363">
        <v>0</v>
      </c>
      <c r="BD159" s="363">
        <v>0</v>
      </c>
      <c r="BE159" s="363">
        <v>0</v>
      </c>
      <c r="BF159" s="363">
        <v>0</v>
      </c>
      <c r="BG159" s="363">
        <v>0</v>
      </c>
      <c r="BH159" s="363">
        <v>0</v>
      </c>
      <c r="BI159" s="363">
        <v>0</v>
      </c>
      <c r="BJ159" s="363">
        <v>0</v>
      </c>
      <c r="BK159" s="363">
        <v>0</v>
      </c>
      <c r="BL159" s="363">
        <v>136</v>
      </c>
      <c r="BM159" s="363">
        <v>391</v>
      </c>
      <c r="BN159" s="363">
        <v>579</v>
      </c>
      <c r="BO159" s="363">
        <v>811</v>
      </c>
      <c r="BP159" s="363">
        <v>1365</v>
      </c>
      <c r="BQ159" s="363">
        <v>1912</v>
      </c>
      <c r="BR159" s="363">
        <v>2235</v>
      </c>
      <c r="BS159" s="363">
        <v>2356</v>
      </c>
      <c r="BT159" s="363">
        <v>2381</v>
      </c>
      <c r="BU159" s="363">
        <v>2326</v>
      </c>
      <c r="BV159" s="363">
        <v>2168</v>
      </c>
      <c r="BW159" s="363">
        <v>1961</v>
      </c>
      <c r="BX159" s="363">
        <v>1875</v>
      </c>
      <c r="BY159" s="363">
        <v>1769</v>
      </c>
      <c r="BZ159" s="363">
        <v>1663</v>
      </c>
      <c r="CA159" s="363">
        <v>1573</v>
      </c>
      <c r="CB159" s="363">
        <v>1438</v>
      </c>
      <c r="CC159" s="363">
        <v>952</v>
      </c>
      <c r="CD159" s="363">
        <v>785</v>
      </c>
      <c r="CE159" s="363">
        <v>777</v>
      </c>
      <c r="CF159" s="363">
        <v>755</v>
      </c>
      <c r="CG159" s="363">
        <v>735</v>
      </c>
      <c r="CH159" s="364">
        <v>727</v>
      </c>
    </row>
    <row r="160" spans="1:86" ht="15.5" x14ac:dyDescent="0.35">
      <c r="A160" s="366"/>
      <c r="B160" s="369" t="s">
        <v>638</v>
      </c>
      <c r="C160" s="368"/>
      <c r="D160" s="363"/>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v>0</v>
      </c>
      <c r="AI160" s="363">
        <v>0</v>
      </c>
      <c r="AJ160" s="363">
        <v>0</v>
      </c>
      <c r="AK160" s="363">
        <v>0</v>
      </c>
      <c r="AL160" s="363">
        <v>0</v>
      </c>
      <c r="AM160" s="363">
        <v>0</v>
      </c>
      <c r="AN160" s="363">
        <v>0</v>
      </c>
      <c r="AO160" s="363">
        <v>0</v>
      </c>
      <c r="AP160" s="363">
        <v>0</v>
      </c>
      <c r="AQ160" s="363">
        <v>0</v>
      </c>
      <c r="AR160" s="363">
        <v>0</v>
      </c>
      <c r="AS160" s="363">
        <v>0</v>
      </c>
      <c r="AT160" s="363">
        <v>0</v>
      </c>
      <c r="AU160" s="363">
        <v>0</v>
      </c>
      <c r="AV160" s="363">
        <v>0</v>
      </c>
      <c r="AW160" s="363">
        <v>0</v>
      </c>
      <c r="AX160" s="363">
        <v>0</v>
      </c>
      <c r="AY160" s="363">
        <v>2490</v>
      </c>
      <c r="AZ160" s="363">
        <v>2455</v>
      </c>
      <c r="BA160" s="363">
        <v>2437</v>
      </c>
      <c r="BB160" s="363">
        <v>2371</v>
      </c>
      <c r="BC160" s="363">
        <v>2354</v>
      </c>
      <c r="BD160" s="363">
        <v>2391</v>
      </c>
      <c r="BE160" s="363">
        <v>2430</v>
      </c>
      <c r="BF160" s="363">
        <v>2483</v>
      </c>
      <c r="BG160" s="363">
        <v>2504</v>
      </c>
      <c r="BH160" s="363">
        <v>2510</v>
      </c>
      <c r="BI160" s="363">
        <v>2475</v>
      </c>
      <c r="BJ160" s="363">
        <v>2443</v>
      </c>
      <c r="BK160" s="363">
        <v>2415</v>
      </c>
      <c r="BL160" s="363">
        <v>2332</v>
      </c>
      <c r="BM160" s="363">
        <v>2031</v>
      </c>
      <c r="BN160" s="363">
        <v>1827</v>
      </c>
      <c r="BO160" s="363">
        <v>1577</v>
      </c>
      <c r="BP160" s="363">
        <v>965</v>
      </c>
      <c r="BQ160" s="363">
        <v>366</v>
      </c>
      <c r="BR160" s="363">
        <v>133</v>
      </c>
      <c r="BS160" s="363">
        <v>74</v>
      </c>
      <c r="BT160" s="363">
        <v>52</v>
      </c>
      <c r="BU160" s="363">
        <v>40</v>
      </c>
      <c r="BV160" s="363">
        <v>32</v>
      </c>
      <c r="BW160" s="363">
        <v>26</v>
      </c>
      <c r="BX160" s="363">
        <v>23</v>
      </c>
      <c r="BY160" s="363">
        <v>21</v>
      </c>
      <c r="BZ160" s="363">
        <v>19</v>
      </c>
      <c r="CA160" s="363">
        <v>17</v>
      </c>
      <c r="CB160" s="363">
        <v>15</v>
      </c>
      <c r="CC160" s="363">
        <v>13</v>
      </c>
      <c r="CD160" s="363">
        <v>10</v>
      </c>
      <c r="CE160" s="363">
        <v>8</v>
      </c>
      <c r="CF160" s="363">
        <v>6</v>
      </c>
      <c r="CG160" s="363">
        <v>4</v>
      </c>
      <c r="CH160" s="364">
        <v>1</v>
      </c>
    </row>
    <row r="161" spans="1:86" ht="15.5" x14ac:dyDescent="0.35">
      <c r="A161" s="366"/>
      <c r="B161" s="331" t="s">
        <v>624</v>
      </c>
      <c r="C161" s="368"/>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v>0</v>
      </c>
      <c r="AI161" s="363">
        <v>0</v>
      </c>
      <c r="AJ161" s="363">
        <v>0</v>
      </c>
      <c r="AK161" s="363">
        <v>0</v>
      </c>
      <c r="AL161" s="363">
        <v>0</v>
      </c>
      <c r="AM161" s="363">
        <v>0</v>
      </c>
      <c r="AN161" s="363">
        <v>0</v>
      </c>
      <c r="AO161" s="363">
        <v>0</v>
      </c>
      <c r="AP161" s="363">
        <v>0</v>
      </c>
      <c r="AQ161" s="363">
        <v>0</v>
      </c>
      <c r="AR161" s="363">
        <v>0</v>
      </c>
      <c r="AS161" s="363">
        <v>0</v>
      </c>
      <c r="AT161" s="363">
        <v>0</v>
      </c>
      <c r="AU161" s="363">
        <v>0</v>
      </c>
      <c r="AV161" s="363">
        <v>0</v>
      </c>
      <c r="AW161" s="363">
        <v>0</v>
      </c>
      <c r="AX161" s="363">
        <v>0</v>
      </c>
      <c r="AY161" s="363">
        <v>0</v>
      </c>
      <c r="AZ161" s="363">
        <v>0</v>
      </c>
      <c r="BA161" s="363">
        <v>0</v>
      </c>
      <c r="BB161" s="363">
        <v>0</v>
      </c>
      <c r="BC161" s="363">
        <v>0</v>
      </c>
      <c r="BD161" s="363">
        <v>1268</v>
      </c>
      <c r="BE161" s="363">
        <v>1322</v>
      </c>
      <c r="BF161" s="363">
        <v>1345</v>
      </c>
      <c r="BG161" s="363">
        <v>1297</v>
      </c>
      <c r="BH161" s="363">
        <v>1213</v>
      </c>
      <c r="BI161" s="363">
        <v>1198</v>
      </c>
      <c r="BJ161" s="363">
        <v>1196</v>
      </c>
      <c r="BK161" s="363">
        <v>1196</v>
      </c>
      <c r="BL161" s="363">
        <v>1176</v>
      </c>
      <c r="BM161" s="363">
        <v>1055</v>
      </c>
      <c r="BN161" s="363">
        <v>969</v>
      </c>
      <c r="BO161" s="363">
        <v>847</v>
      </c>
      <c r="BP161" s="363">
        <v>530</v>
      </c>
      <c r="BQ161" s="363">
        <v>252</v>
      </c>
      <c r="BR161" s="363">
        <v>138</v>
      </c>
      <c r="BS161" s="363">
        <v>73</v>
      </c>
      <c r="BT161" s="363">
        <v>28</v>
      </c>
      <c r="BU161" s="363">
        <v>6</v>
      </c>
      <c r="BV161" s="363">
        <v>0</v>
      </c>
      <c r="BW161" s="363">
        <v>0</v>
      </c>
      <c r="BX161" s="363">
        <v>0</v>
      </c>
      <c r="BY161" s="363">
        <v>0</v>
      </c>
      <c r="BZ161" s="363">
        <v>0</v>
      </c>
      <c r="CA161" s="363">
        <v>0</v>
      </c>
      <c r="CB161" s="363">
        <v>0</v>
      </c>
      <c r="CC161" s="363">
        <v>0</v>
      </c>
      <c r="CD161" s="363">
        <v>0</v>
      </c>
      <c r="CE161" s="363">
        <v>0</v>
      </c>
      <c r="CF161" s="363">
        <v>0</v>
      </c>
      <c r="CG161" s="363">
        <v>0</v>
      </c>
      <c r="CH161" s="364">
        <v>0</v>
      </c>
    </row>
    <row r="162" spans="1:86" ht="15.5" x14ac:dyDescent="0.35">
      <c r="A162" s="366"/>
      <c r="B162" s="369" t="s">
        <v>405</v>
      </c>
      <c r="C162" s="368"/>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v>545</v>
      </c>
      <c r="AI162" s="363">
        <v>565</v>
      </c>
      <c r="AJ162" s="363">
        <v>591</v>
      </c>
      <c r="AK162" s="363">
        <v>654</v>
      </c>
      <c r="AL162" s="363">
        <v>694</v>
      </c>
      <c r="AM162" s="363">
        <v>730</v>
      </c>
      <c r="AN162" s="363">
        <v>782</v>
      </c>
      <c r="AO162" s="363">
        <v>826</v>
      </c>
      <c r="AP162" s="363">
        <v>857</v>
      </c>
      <c r="AQ162" s="363">
        <v>926</v>
      </c>
      <c r="AR162" s="363">
        <v>1012</v>
      </c>
      <c r="AS162" s="363">
        <v>1105</v>
      </c>
      <c r="AT162" s="363">
        <v>1214</v>
      </c>
      <c r="AU162" s="363">
        <v>1366</v>
      </c>
      <c r="AV162" s="363">
        <v>1547</v>
      </c>
      <c r="AW162" s="363">
        <v>1694</v>
      </c>
      <c r="AX162" s="363">
        <v>1838</v>
      </c>
      <c r="AY162" s="363">
        <v>0</v>
      </c>
      <c r="AZ162" s="363">
        <v>0</v>
      </c>
      <c r="BA162" s="363">
        <v>0</v>
      </c>
      <c r="BB162" s="363">
        <v>0</v>
      </c>
      <c r="BC162" s="363">
        <v>0</v>
      </c>
      <c r="BD162" s="363">
        <v>0</v>
      </c>
      <c r="BE162" s="363">
        <v>0</v>
      </c>
      <c r="BF162" s="363">
        <v>0</v>
      </c>
      <c r="BG162" s="363">
        <v>0</v>
      </c>
      <c r="BH162" s="363">
        <v>0</v>
      </c>
      <c r="BI162" s="363">
        <v>0</v>
      </c>
      <c r="BJ162" s="363">
        <v>0</v>
      </c>
      <c r="BK162" s="363">
        <v>0</v>
      </c>
      <c r="BL162" s="363">
        <v>0</v>
      </c>
      <c r="BM162" s="363">
        <v>0</v>
      </c>
      <c r="BN162" s="363">
        <v>0</v>
      </c>
      <c r="BO162" s="363">
        <v>0</v>
      </c>
      <c r="BP162" s="363">
        <v>0</v>
      </c>
      <c r="BQ162" s="363">
        <v>0</v>
      </c>
      <c r="BR162" s="363">
        <v>0</v>
      </c>
      <c r="BS162" s="363">
        <v>0</v>
      </c>
      <c r="BT162" s="363">
        <v>0</v>
      </c>
      <c r="BU162" s="363">
        <v>0</v>
      </c>
      <c r="BV162" s="363">
        <v>0</v>
      </c>
      <c r="BW162" s="363">
        <v>0</v>
      </c>
      <c r="BX162" s="363">
        <v>0</v>
      </c>
      <c r="BY162" s="363">
        <v>0</v>
      </c>
      <c r="BZ162" s="363">
        <v>0</v>
      </c>
      <c r="CA162" s="363">
        <v>0</v>
      </c>
      <c r="CB162" s="363">
        <v>0</v>
      </c>
      <c r="CC162" s="363">
        <v>0</v>
      </c>
      <c r="CD162" s="363">
        <v>0</v>
      </c>
      <c r="CE162" s="363">
        <v>0</v>
      </c>
      <c r="CF162" s="363">
        <v>0</v>
      </c>
      <c r="CG162" s="363">
        <v>0</v>
      </c>
      <c r="CH162" s="364">
        <v>0</v>
      </c>
    </row>
    <row r="163" spans="1:86" ht="15.5" x14ac:dyDescent="0.35">
      <c r="A163" s="366"/>
      <c r="B163" s="331" t="s">
        <v>423</v>
      </c>
      <c r="C163" s="368"/>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v>110</v>
      </c>
      <c r="AI163" s="363">
        <v>143</v>
      </c>
      <c r="AJ163" s="363">
        <v>164</v>
      </c>
      <c r="AK163" s="363">
        <v>169</v>
      </c>
      <c r="AL163" s="363">
        <v>177</v>
      </c>
      <c r="AM163" s="363">
        <v>188</v>
      </c>
      <c r="AN163" s="363">
        <v>212</v>
      </c>
      <c r="AO163" s="363">
        <v>227</v>
      </c>
      <c r="AP163" s="363">
        <v>228</v>
      </c>
      <c r="AQ163" s="363">
        <v>228</v>
      </c>
      <c r="AR163" s="363">
        <v>233</v>
      </c>
      <c r="AS163" s="363">
        <v>240</v>
      </c>
      <c r="AT163" s="363">
        <v>247</v>
      </c>
      <c r="AU163" s="363">
        <v>257</v>
      </c>
      <c r="AV163" s="363">
        <v>265</v>
      </c>
      <c r="AW163" s="363">
        <v>273</v>
      </c>
      <c r="AX163" s="363">
        <v>289</v>
      </c>
      <c r="AY163" s="363">
        <v>308</v>
      </c>
      <c r="AZ163" s="363">
        <v>328</v>
      </c>
      <c r="BA163" s="363">
        <v>339</v>
      </c>
      <c r="BB163" s="363">
        <v>338</v>
      </c>
      <c r="BC163" s="363">
        <v>337</v>
      </c>
      <c r="BD163" s="363">
        <v>336</v>
      </c>
      <c r="BE163" s="363">
        <v>326</v>
      </c>
      <c r="BF163" s="363">
        <v>289</v>
      </c>
      <c r="BG163" s="363">
        <v>274</v>
      </c>
      <c r="BH163" s="363">
        <v>260</v>
      </c>
      <c r="BI163" s="363">
        <v>246</v>
      </c>
      <c r="BJ163" s="363">
        <v>234</v>
      </c>
      <c r="BK163" s="363">
        <v>221</v>
      </c>
      <c r="BL163" s="363">
        <v>210</v>
      </c>
      <c r="BM163" s="363">
        <v>200</v>
      </c>
      <c r="BN163" s="363">
        <v>191</v>
      </c>
      <c r="BO163" s="363">
        <v>184</v>
      </c>
      <c r="BP163" s="363">
        <v>177</v>
      </c>
      <c r="BQ163" s="363">
        <v>167</v>
      </c>
      <c r="BR163" s="363">
        <v>134</v>
      </c>
      <c r="BS163" s="363">
        <v>75</v>
      </c>
      <c r="BT163" s="363">
        <v>25</v>
      </c>
      <c r="BU163" s="363">
        <v>3</v>
      </c>
      <c r="BV163" s="363">
        <v>0</v>
      </c>
      <c r="BW163" s="363">
        <v>0</v>
      </c>
      <c r="BX163" s="363">
        <v>0</v>
      </c>
      <c r="BY163" s="363">
        <v>0</v>
      </c>
      <c r="BZ163" s="363">
        <v>0</v>
      </c>
      <c r="CA163" s="363">
        <v>0</v>
      </c>
      <c r="CB163" s="363">
        <v>0</v>
      </c>
      <c r="CC163" s="363">
        <v>0</v>
      </c>
      <c r="CD163" s="363">
        <v>0</v>
      </c>
      <c r="CE163" s="363">
        <v>0</v>
      </c>
      <c r="CF163" s="363">
        <v>0</v>
      </c>
      <c r="CG163" s="363">
        <v>0</v>
      </c>
      <c r="CH163" s="364">
        <v>0</v>
      </c>
    </row>
    <row r="164" spans="1:86" ht="15.5" x14ac:dyDescent="0.35">
      <c r="A164" s="366"/>
      <c r="B164" s="369" t="s">
        <v>424</v>
      </c>
      <c r="C164" s="368"/>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v>549</v>
      </c>
      <c r="AI164" s="363">
        <v>503</v>
      </c>
      <c r="AJ164" s="363">
        <v>446</v>
      </c>
      <c r="AK164" s="363">
        <v>442</v>
      </c>
      <c r="AL164" s="363">
        <v>435</v>
      </c>
      <c r="AM164" s="363">
        <v>325</v>
      </c>
      <c r="AN164" s="363">
        <v>240</v>
      </c>
      <c r="AO164" s="363">
        <v>232</v>
      </c>
      <c r="AP164" s="363">
        <v>215</v>
      </c>
      <c r="AQ164" s="363">
        <v>205</v>
      </c>
      <c r="AR164" s="363">
        <v>215</v>
      </c>
      <c r="AS164" s="363">
        <v>220</v>
      </c>
      <c r="AT164" s="363">
        <v>230</v>
      </c>
      <c r="AU164" s="363">
        <v>252</v>
      </c>
      <c r="AV164" s="363">
        <v>274</v>
      </c>
      <c r="AW164" s="363">
        <v>281</v>
      </c>
      <c r="AX164" s="363">
        <v>285</v>
      </c>
      <c r="AY164" s="363">
        <v>0</v>
      </c>
      <c r="AZ164" s="363">
        <v>0</v>
      </c>
      <c r="BA164" s="363">
        <v>0</v>
      </c>
      <c r="BB164" s="363">
        <v>0</v>
      </c>
      <c r="BC164" s="363">
        <v>0</v>
      </c>
      <c r="BD164" s="363">
        <v>0</v>
      </c>
      <c r="BE164" s="363">
        <v>0</v>
      </c>
      <c r="BF164" s="363">
        <v>0</v>
      </c>
      <c r="BG164" s="363">
        <v>0</v>
      </c>
      <c r="BH164" s="363">
        <v>0</v>
      </c>
      <c r="BI164" s="363">
        <v>0</v>
      </c>
      <c r="BJ164" s="363">
        <v>0</v>
      </c>
      <c r="BK164" s="363">
        <v>0</v>
      </c>
      <c r="BL164" s="363">
        <v>0</v>
      </c>
      <c r="BM164" s="363">
        <v>0</v>
      </c>
      <c r="BN164" s="363">
        <v>0</v>
      </c>
      <c r="BO164" s="363">
        <v>0</v>
      </c>
      <c r="BP164" s="363">
        <v>0</v>
      </c>
      <c r="BQ164" s="363">
        <v>0</v>
      </c>
      <c r="BR164" s="363">
        <v>0</v>
      </c>
      <c r="BS164" s="363">
        <v>0</v>
      </c>
      <c r="BT164" s="363">
        <v>0</v>
      </c>
      <c r="BU164" s="363">
        <v>0</v>
      </c>
      <c r="BV164" s="363">
        <v>0</v>
      </c>
      <c r="BW164" s="363">
        <v>0</v>
      </c>
      <c r="BX164" s="363">
        <v>0</v>
      </c>
      <c r="BY164" s="363">
        <v>0</v>
      </c>
      <c r="BZ164" s="363">
        <v>0</v>
      </c>
      <c r="CA164" s="363">
        <v>0</v>
      </c>
      <c r="CB164" s="363">
        <v>0</v>
      </c>
      <c r="CC164" s="363">
        <v>0</v>
      </c>
      <c r="CD164" s="363">
        <v>0</v>
      </c>
      <c r="CE164" s="363">
        <v>0</v>
      </c>
      <c r="CF164" s="363">
        <v>0</v>
      </c>
      <c r="CG164" s="363">
        <v>0</v>
      </c>
      <c r="CH164" s="364">
        <v>0</v>
      </c>
    </row>
    <row r="165" spans="1:86" ht="15.5" x14ac:dyDescent="0.35">
      <c r="A165" s="366"/>
      <c r="B165" s="331" t="s">
        <v>625</v>
      </c>
      <c r="C165" s="372" t="s">
        <v>639</v>
      </c>
      <c r="D165" s="363"/>
      <c r="E165" s="363"/>
      <c r="F165" s="363"/>
      <c r="G165" s="363"/>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v>0</v>
      </c>
      <c r="AI165" s="363">
        <v>0</v>
      </c>
      <c r="AJ165" s="363">
        <v>0</v>
      </c>
      <c r="AK165" s="363">
        <v>0</v>
      </c>
      <c r="AL165" s="363">
        <v>0</v>
      </c>
      <c r="AM165" s="363">
        <v>0</v>
      </c>
      <c r="AN165" s="363">
        <v>0</v>
      </c>
      <c r="AO165" s="363">
        <v>0</v>
      </c>
      <c r="AP165" s="363">
        <v>0</v>
      </c>
      <c r="AQ165" s="363">
        <v>0</v>
      </c>
      <c r="AR165" s="363">
        <v>0</v>
      </c>
      <c r="AS165" s="363">
        <v>0</v>
      </c>
      <c r="AT165" s="363">
        <v>0</v>
      </c>
      <c r="AU165" s="363">
        <v>0</v>
      </c>
      <c r="AV165" s="363">
        <v>0</v>
      </c>
      <c r="AW165" s="363">
        <v>0</v>
      </c>
      <c r="AX165" s="363">
        <v>0</v>
      </c>
      <c r="AY165" s="363">
        <v>0</v>
      </c>
      <c r="AZ165" s="363">
        <v>0</v>
      </c>
      <c r="BA165" s="363">
        <v>0</v>
      </c>
      <c r="BB165" s="363">
        <v>0</v>
      </c>
      <c r="BC165" s="363">
        <v>0</v>
      </c>
      <c r="BD165" s="363">
        <v>0</v>
      </c>
      <c r="BE165" s="363">
        <v>0</v>
      </c>
      <c r="BF165" s="363">
        <v>0</v>
      </c>
      <c r="BG165" s="363">
        <v>0</v>
      </c>
      <c r="BH165" s="363">
        <v>0</v>
      </c>
      <c r="BI165" s="363">
        <v>0</v>
      </c>
      <c r="BJ165" s="363">
        <v>0</v>
      </c>
      <c r="BK165" s="363">
        <v>0</v>
      </c>
      <c r="BL165" s="363">
        <v>0</v>
      </c>
      <c r="BM165" s="363">
        <v>0</v>
      </c>
      <c r="BN165" s="363">
        <v>0</v>
      </c>
      <c r="BO165" s="363">
        <v>0</v>
      </c>
      <c r="BP165" s="363">
        <v>0</v>
      </c>
      <c r="BQ165" s="363">
        <v>0</v>
      </c>
      <c r="BR165" s="363">
        <v>0</v>
      </c>
      <c r="BS165" s="363">
        <v>0</v>
      </c>
      <c r="BT165" s="363">
        <v>0</v>
      </c>
      <c r="BU165" s="363">
        <v>0</v>
      </c>
      <c r="BV165" s="363">
        <v>0</v>
      </c>
      <c r="BW165" s="363">
        <v>588</v>
      </c>
      <c r="BX165" s="363">
        <v>827</v>
      </c>
      <c r="BY165" s="363">
        <v>1175</v>
      </c>
      <c r="BZ165" s="363">
        <v>1491</v>
      </c>
      <c r="CA165" s="363">
        <v>1823</v>
      </c>
      <c r="CB165" s="363">
        <v>2259</v>
      </c>
      <c r="CC165" s="363">
        <v>3075</v>
      </c>
      <c r="CD165" s="363">
        <v>3454</v>
      </c>
      <c r="CE165" s="363">
        <v>3527</v>
      </c>
      <c r="CF165" s="363">
        <v>3575</v>
      </c>
      <c r="CG165" s="363">
        <v>3612</v>
      </c>
      <c r="CH165" s="364">
        <v>3668</v>
      </c>
    </row>
    <row r="166" spans="1:86" ht="15.5" x14ac:dyDescent="0.35">
      <c r="A166" s="366"/>
      <c r="B166" s="339" t="s">
        <v>626</v>
      </c>
      <c r="C166" s="372"/>
      <c r="D166" s="363"/>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v>0</v>
      </c>
      <c r="AI166" s="363">
        <v>0</v>
      </c>
      <c r="AJ166" s="363">
        <v>0</v>
      </c>
      <c r="AK166" s="363">
        <v>0</v>
      </c>
      <c r="AL166" s="363">
        <v>0</v>
      </c>
      <c r="AM166" s="363">
        <v>0</v>
      </c>
      <c r="AN166" s="363">
        <v>0</v>
      </c>
      <c r="AO166" s="363">
        <v>0</v>
      </c>
      <c r="AP166" s="363">
        <v>0</v>
      </c>
      <c r="AQ166" s="363">
        <v>0</v>
      </c>
      <c r="AR166" s="363">
        <v>0</v>
      </c>
      <c r="AS166" s="363">
        <v>0</v>
      </c>
      <c r="AT166" s="363">
        <v>0</v>
      </c>
      <c r="AU166" s="363">
        <v>0</v>
      </c>
      <c r="AV166" s="363">
        <v>0</v>
      </c>
      <c r="AW166" s="363">
        <v>0</v>
      </c>
      <c r="AX166" s="363">
        <v>0</v>
      </c>
      <c r="AY166" s="363">
        <v>0</v>
      </c>
      <c r="AZ166" s="363">
        <v>0</v>
      </c>
      <c r="BA166" s="363">
        <v>0</v>
      </c>
      <c r="BB166" s="363">
        <v>0</v>
      </c>
      <c r="BC166" s="363">
        <v>0</v>
      </c>
      <c r="BD166" s="363">
        <v>0</v>
      </c>
      <c r="BE166" s="363">
        <v>0</v>
      </c>
      <c r="BF166" s="363">
        <v>0</v>
      </c>
      <c r="BG166" s="363">
        <v>0</v>
      </c>
      <c r="BH166" s="363">
        <v>0</v>
      </c>
      <c r="BI166" s="363">
        <v>0</v>
      </c>
      <c r="BJ166" s="363">
        <v>0</v>
      </c>
      <c r="BK166" s="363">
        <v>0</v>
      </c>
      <c r="BL166" s="363">
        <v>0</v>
      </c>
      <c r="BM166" s="363">
        <v>0</v>
      </c>
      <c r="BN166" s="363">
        <v>0</v>
      </c>
      <c r="BO166" s="363">
        <v>0</v>
      </c>
      <c r="BP166" s="363">
        <v>0</v>
      </c>
      <c r="BQ166" s="363">
        <v>0</v>
      </c>
      <c r="BR166" s="363">
        <v>0</v>
      </c>
      <c r="BS166" s="363">
        <v>0</v>
      </c>
      <c r="BT166" s="363">
        <v>0</v>
      </c>
      <c r="BU166" s="363">
        <v>0</v>
      </c>
      <c r="BV166" s="363">
        <v>0</v>
      </c>
      <c r="BW166" s="363">
        <v>34</v>
      </c>
      <c r="BX166" s="363">
        <v>69</v>
      </c>
      <c r="BY166" s="363">
        <v>95</v>
      </c>
      <c r="BZ166" s="363">
        <v>112</v>
      </c>
      <c r="CA166" s="363">
        <v>131</v>
      </c>
      <c r="CB166" s="363">
        <v>170</v>
      </c>
      <c r="CC166" s="363">
        <v>364</v>
      </c>
      <c r="CD166" s="363">
        <v>436</v>
      </c>
      <c r="CE166" s="363">
        <v>428</v>
      </c>
      <c r="CF166" s="363">
        <v>421</v>
      </c>
      <c r="CG166" s="363">
        <v>416</v>
      </c>
      <c r="CH166" s="364">
        <v>413</v>
      </c>
    </row>
    <row r="167" spans="1:86" ht="15.5" x14ac:dyDescent="0.35">
      <c r="A167" s="366"/>
      <c r="B167" s="361" t="s">
        <v>345</v>
      </c>
      <c r="C167" s="368"/>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73"/>
      <c r="AI167" s="373"/>
      <c r="AJ167" s="373"/>
      <c r="AK167" s="373"/>
      <c r="AL167" s="373"/>
      <c r="AM167" s="373"/>
      <c r="AN167" s="373"/>
      <c r="AO167" s="373"/>
      <c r="AP167" s="373"/>
      <c r="AQ167" s="373"/>
      <c r="AR167" s="373"/>
      <c r="AS167" s="373"/>
      <c r="AT167" s="373"/>
      <c r="AU167" s="373"/>
      <c r="AV167" s="373"/>
      <c r="AW167" s="373"/>
      <c r="AX167" s="373"/>
      <c r="AY167" s="373"/>
      <c r="AZ167" s="373"/>
      <c r="BA167" s="373"/>
      <c r="BB167" s="373"/>
      <c r="BC167" s="373"/>
      <c r="BD167" s="373"/>
      <c r="BE167" s="373"/>
      <c r="BF167" s="373"/>
      <c r="BG167" s="373"/>
      <c r="BH167" s="373"/>
      <c r="BI167" s="373"/>
      <c r="BJ167" s="373"/>
      <c r="BK167" s="373"/>
      <c r="BL167" s="373"/>
      <c r="BM167" s="373"/>
      <c r="BN167" s="373"/>
      <c r="BO167" s="373"/>
      <c r="BP167" s="373"/>
      <c r="BQ167" s="373"/>
      <c r="BR167" s="373"/>
      <c r="BS167" s="373"/>
      <c r="BT167" s="373"/>
      <c r="BU167" s="373"/>
      <c r="BV167" s="373"/>
      <c r="BW167" s="373"/>
      <c r="BX167" s="373"/>
      <c r="BY167" s="373"/>
      <c r="BZ167" s="373"/>
      <c r="CA167" s="373"/>
      <c r="CB167" s="373"/>
      <c r="CC167" s="373"/>
      <c r="CD167" s="373"/>
      <c r="CE167" s="373"/>
      <c r="CF167" s="373"/>
      <c r="CG167" s="363"/>
      <c r="CH167" s="364"/>
    </row>
    <row r="168" spans="1:86" ht="15.5" x14ac:dyDescent="0.35">
      <c r="A168" s="366"/>
      <c r="B168" s="367" t="s">
        <v>587</v>
      </c>
      <c r="C168" s="368"/>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f t="shared" ref="AH168:BM168" si="37">SUM(AH169+AH172+AH175+AH178)</f>
        <v>264</v>
      </c>
      <c r="AI168" s="363">
        <f t="shared" si="37"/>
        <v>281</v>
      </c>
      <c r="AJ168" s="363">
        <f t="shared" si="37"/>
        <v>331</v>
      </c>
      <c r="AK168" s="363">
        <f t="shared" si="37"/>
        <v>380</v>
      </c>
      <c r="AL168" s="363">
        <f t="shared" si="37"/>
        <v>432</v>
      </c>
      <c r="AM168" s="363">
        <f t="shared" si="37"/>
        <v>502</v>
      </c>
      <c r="AN168" s="363">
        <f t="shared" si="37"/>
        <v>588</v>
      </c>
      <c r="AO168" s="363">
        <f t="shared" si="37"/>
        <v>666</v>
      </c>
      <c r="AP168" s="363">
        <f t="shared" si="37"/>
        <v>741</v>
      </c>
      <c r="AQ168" s="363">
        <f t="shared" si="37"/>
        <v>832</v>
      </c>
      <c r="AR168" s="363">
        <f t="shared" si="37"/>
        <v>915</v>
      </c>
      <c r="AS168" s="363">
        <f t="shared" si="37"/>
        <v>1000</v>
      </c>
      <c r="AT168" s="363">
        <f t="shared" si="37"/>
        <v>1100</v>
      </c>
      <c r="AU168" s="363">
        <f t="shared" si="37"/>
        <v>1236</v>
      </c>
      <c r="AV168" s="363">
        <f t="shared" si="37"/>
        <v>1200</v>
      </c>
      <c r="AW168" s="363">
        <f t="shared" si="37"/>
        <v>1320</v>
      </c>
      <c r="AX168" s="363">
        <f t="shared" si="37"/>
        <v>1450</v>
      </c>
      <c r="AY168" s="363">
        <f t="shared" si="37"/>
        <v>1723</v>
      </c>
      <c r="AZ168" s="363">
        <f t="shared" si="37"/>
        <v>1803</v>
      </c>
      <c r="BA168" s="363">
        <f t="shared" si="37"/>
        <v>1921</v>
      </c>
      <c r="BB168" s="363">
        <f t="shared" si="37"/>
        <v>2001</v>
      </c>
      <c r="BC168" s="363">
        <f t="shared" si="37"/>
        <v>2069</v>
      </c>
      <c r="BD168" s="363">
        <f t="shared" si="37"/>
        <v>2141</v>
      </c>
      <c r="BE168" s="363">
        <f t="shared" si="37"/>
        <v>2214</v>
      </c>
      <c r="BF168" s="363">
        <f t="shared" si="37"/>
        <v>2251</v>
      </c>
      <c r="BG168" s="363">
        <f t="shared" si="37"/>
        <v>2331</v>
      </c>
      <c r="BH168" s="363">
        <f t="shared" si="37"/>
        <v>2415</v>
      </c>
      <c r="BI168" s="363">
        <f t="shared" si="37"/>
        <v>2493</v>
      </c>
      <c r="BJ168" s="363">
        <f t="shared" si="37"/>
        <v>2569</v>
      </c>
      <c r="BK168" s="363">
        <f t="shared" si="37"/>
        <v>2649</v>
      </c>
      <c r="BL168" s="363">
        <f t="shared" si="37"/>
        <v>2728</v>
      </c>
      <c r="BM168" s="363">
        <f t="shared" si="37"/>
        <v>2807</v>
      </c>
      <c r="BN168" s="363">
        <f t="shared" ref="BN168:CH168" si="38">SUM(BN169+BN172+BN175+BN178)</f>
        <v>2837</v>
      </c>
      <c r="BO168" s="363">
        <f t="shared" si="38"/>
        <v>2822</v>
      </c>
      <c r="BP168" s="363">
        <f t="shared" si="38"/>
        <v>2789</v>
      </c>
      <c r="BQ168" s="363">
        <f t="shared" si="38"/>
        <v>2721</v>
      </c>
      <c r="BR168" s="363">
        <f t="shared" si="38"/>
        <v>2706</v>
      </c>
      <c r="BS168" s="363">
        <f t="shared" si="38"/>
        <v>2674</v>
      </c>
      <c r="BT168" s="363">
        <f t="shared" si="38"/>
        <v>2647</v>
      </c>
      <c r="BU168" s="363">
        <f t="shared" si="38"/>
        <v>2581</v>
      </c>
      <c r="BV168" s="363">
        <f t="shared" si="38"/>
        <v>2517</v>
      </c>
      <c r="BW168" s="363">
        <f t="shared" si="38"/>
        <v>2535</v>
      </c>
      <c r="BX168" s="363">
        <f t="shared" si="38"/>
        <v>2237</v>
      </c>
      <c r="BY168" s="363">
        <f t="shared" si="38"/>
        <v>2239</v>
      </c>
      <c r="BZ168" s="363">
        <f t="shared" si="38"/>
        <v>2306</v>
      </c>
      <c r="CA168" s="363">
        <f t="shared" si="38"/>
        <v>2430</v>
      </c>
      <c r="CB168" s="363">
        <f t="shared" si="38"/>
        <v>2580</v>
      </c>
      <c r="CC168" s="363">
        <f t="shared" si="38"/>
        <v>2743</v>
      </c>
      <c r="CD168" s="363">
        <f t="shared" si="38"/>
        <v>2888</v>
      </c>
      <c r="CE168" s="363">
        <f t="shared" si="38"/>
        <v>2897</v>
      </c>
      <c r="CF168" s="363">
        <f t="shared" si="38"/>
        <v>2988</v>
      </c>
      <c r="CG168" s="363">
        <f t="shared" si="38"/>
        <v>3076</v>
      </c>
      <c r="CH168" s="364">
        <f t="shared" si="38"/>
        <v>3166</v>
      </c>
    </row>
    <row r="169" spans="1:86" ht="15.5" x14ac:dyDescent="0.35">
      <c r="A169" s="366"/>
      <c r="B169" s="369" t="s">
        <v>641</v>
      </c>
      <c r="C169" s="368"/>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v>264</v>
      </c>
      <c r="AI169" s="363">
        <v>278</v>
      </c>
      <c r="AJ169" s="363">
        <v>314</v>
      </c>
      <c r="AK169" s="363">
        <v>350</v>
      </c>
      <c r="AL169" s="363">
        <v>388</v>
      </c>
      <c r="AM169" s="363">
        <v>441</v>
      </c>
      <c r="AN169" s="363">
        <v>507</v>
      </c>
      <c r="AO169" s="363">
        <v>562</v>
      </c>
      <c r="AP169" s="363">
        <v>611</v>
      </c>
      <c r="AQ169" s="363">
        <v>677</v>
      </c>
      <c r="AR169" s="363">
        <v>737</v>
      </c>
      <c r="AS169" s="363">
        <v>798</v>
      </c>
      <c r="AT169" s="363">
        <v>875</v>
      </c>
      <c r="AU169" s="363">
        <v>988</v>
      </c>
      <c r="AV169" s="363">
        <v>890</v>
      </c>
      <c r="AW169" s="363">
        <v>962</v>
      </c>
      <c r="AX169" s="363">
        <v>1046</v>
      </c>
      <c r="AY169" s="363">
        <v>1268</v>
      </c>
      <c r="AZ169" s="363">
        <v>1298</v>
      </c>
      <c r="BA169" s="363">
        <v>1365</v>
      </c>
      <c r="BB169" s="363">
        <v>1404</v>
      </c>
      <c r="BC169" s="363">
        <v>1434</v>
      </c>
      <c r="BD169" s="363">
        <v>1464</v>
      </c>
      <c r="BE169" s="363">
        <v>1495</v>
      </c>
      <c r="BF169" s="363">
        <v>1510</v>
      </c>
      <c r="BG169" s="363">
        <v>1547</v>
      </c>
      <c r="BH169" s="363">
        <v>1589</v>
      </c>
      <c r="BI169" s="363">
        <v>1629</v>
      </c>
      <c r="BJ169" s="363">
        <v>1666</v>
      </c>
      <c r="BK169" s="363">
        <v>1700</v>
      </c>
      <c r="BL169" s="363">
        <v>1737</v>
      </c>
      <c r="BM169" s="363">
        <v>1776</v>
      </c>
      <c r="BN169" s="363">
        <v>1782</v>
      </c>
      <c r="BO169" s="363">
        <v>1756</v>
      </c>
      <c r="BP169" s="363">
        <v>1710</v>
      </c>
      <c r="BQ169" s="363">
        <v>1641</v>
      </c>
      <c r="BR169" s="363">
        <v>1617</v>
      </c>
      <c r="BS169" s="363">
        <v>1603</v>
      </c>
      <c r="BT169" s="363">
        <v>1594</v>
      </c>
      <c r="BU169" s="363">
        <v>1578</v>
      </c>
      <c r="BV169" s="363">
        <v>1570</v>
      </c>
      <c r="BW169" s="363">
        <v>1587</v>
      </c>
      <c r="BX169" s="363">
        <v>1382</v>
      </c>
      <c r="BY169" s="363">
        <v>1373</v>
      </c>
      <c r="BZ169" s="363">
        <v>1420</v>
      </c>
      <c r="CA169" s="363">
        <v>1518</v>
      </c>
      <c r="CB169" s="363">
        <v>1643</v>
      </c>
      <c r="CC169" s="363">
        <v>1769</v>
      </c>
      <c r="CD169" s="363">
        <v>1845</v>
      </c>
      <c r="CE169" s="363">
        <v>1890</v>
      </c>
      <c r="CF169" s="363">
        <v>1935</v>
      </c>
      <c r="CG169" s="363">
        <v>1983</v>
      </c>
      <c r="CH169" s="364">
        <v>2032</v>
      </c>
    </row>
    <row r="170" spans="1:86" ht="15.5" x14ac:dyDescent="0.35">
      <c r="A170" s="366"/>
      <c r="B170" s="339" t="s">
        <v>467</v>
      </c>
      <c r="C170" s="368"/>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v>264</v>
      </c>
      <c r="AI170" s="363">
        <v>278</v>
      </c>
      <c r="AJ170" s="363">
        <v>314</v>
      </c>
      <c r="AK170" s="363">
        <v>350</v>
      </c>
      <c r="AL170" s="363">
        <v>388</v>
      </c>
      <c r="AM170" s="363">
        <v>441</v>
      </c>
      <c r="AN170" s="363">
        <v>507</v>
      </c>
      <c r="AO170" s="363">
        <v>562</v>
      </c>
      <c r="AP170" s="363">
        <v>611</v>
      </c>
      <c r="AQ170" s="363">
        <v>677</v>
      </c>
      <c r="AR170" s="363">
        <v>737</v>
      </c>
      <c r="AS170" s="363">
        <v>798</v>
      </c>
      <c r="AT170" s="363">
        <v>875</v>
      </c>
      <c r="AU170" s="363">
        <v>988</v>
      </c>
      <c r="AV170" s="363">
        <v>890</v>
      </c>
      <c r="AW170" s="363">
        <v>962</v>
      </c>
      <c r="AX170" s="363">
        <v>1046</v>
      </c>
      <c r="AY170" s="363">
        <v>1115</v>
      </c>
      <c r="AZ170" s="363">
        <v>1152</v>
      </c>
      <c r="BA170" s="363">
        <v>1207</v>
      </c>
      <c r="BB170" s="363">
        <v>1238</v>
      </c>
      <c r="BC170" s="363">
        <v>1256</v>
      </c>
      <c r="BD170" s="363">
        <v>1276</v>
      </c>
      <c r="BE170" s="363">
        <v>1296</v>
      </c>
      <c r="BF170" s="363">
        <v>1304</v>
      </c>
      <c r="BG170" s="363">
        <v>1343</v>
      </c>
      <c r="BH170" s="363">
        <v>1400</v>
      </c>
      <c r="BI170" s="363">
        <v>1445</v>
      </c>
      <c r="BJ170" s="363">
        <v>1489</v>
      </c>
      <c r="BK170" s="363">
        <v>1528</v>
      </c>
      <c r="BL170" s="363">
        <v>1568</v>
      </c>
      <c r="BM170" s="363">
        <v>1607</v>
      </c>
      <c r="BN170" s="363">
        <v>1619</v>
      </c>
      <c r="BO170" s="363">
        <v>1597</v>
      </c>
      <c r="BP170" s="363">
        <v>1553</v>
      </c>
      <c r="BQ170" s="363">
        <v>1490</v>
      </c>
      <c r="BR170" s="363">
        <v>1462</v>
      </c>
      <c r="BS170" s="363">
        <v>1459</v>
      </c>
      <c r="BT170" s="363">
        <v>1445</v>
      </c>
      <c r="BU170" s="363">
        <v>1435</v>
      </c>
      <c r="BV170" s="363">
        <v>1430</v>
      </c>
      <c r="BW170" s="363">
        <v>1435</v>
      </c>
      <c r="BX170" s="363">
        <v>1290</v>
      </c>
      <c r="BY170" s="363">
        <v>1277</v>
      </c>
      <c r="BZ170" s="363">
        <v>1303</v>
      </c>
      <c r="CA170" s="363">
        <v>1410</v>
      </c>
      <c r="CB170" s="363">
        <v>1536</v>
      </c>
      <c r="CC170" s="363">
        <v>1657</v>
      </c>
      <c r="CD170" s="363">
        <v>1728</v>
      </c>
      <c r="CE170" s="363">
        <v>1768</v>
      </c>
      <c r="CF170" s="363">
        <v>1809</v>
      </c>
      <c r="CG170" s="363">
        <v>1854</v>
      </c>
      <c r="CH170" s="364">
        <v>1900</v>
      </c>
    </row>
    <row r="171" spans="1:86" ht="15.5" x14ac:dyDescent="0.35">
      <c r="A171" s="366"/>
      <c r="B171" s="339" t="s">
        <v>468</v>
      </c>
      <c r="C171" s="368"/>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v>0</v>
      </c>
      <c r="AI171" s="363">
        <v>0</v>
      </c>
      <c r="AJ171" s="363">
        <v>0</v>
      </c>
      <c r="AK171" s="363">
        <v>0</v>
      </c>
      <c r="AL171" s="363">
        <v>0</v>
      </c>
      <c r="AM171" s="363">
        <v>0</v>
      </c>
      <c r="AN171" s="363">
        <v>0</v>
      </c>
      <c r="AO171" s="363">
        <v>0</v>
      </c>
      <c r="AP171" s="363">
        <v>0</v>
      </c>
      <c r="AQ171" s="363">
        <v>0</v>
      </c>
      <c r="AR171" s="363">
        <v>0</v>
      </c>
      <c r="AS171" s="363">
        <v>0</v>
      </c>
      <c r="AT171" s="363">
        <v>0</v>
      </c>
      <c r="AU171" s="363">
        <v>0</v>
      </c>
      <c r="AV171" s="363">
        <v>0</v>
      </c>
      <c r="AW171" s="363">
        <v>0</v>
      </c>
      <c r="AX171" s="363">
        <v>0</v>
      </c>
      <c r="AY171" s="363">
        <v>153</v>
      </c>
      <c r="AZ171" s="363">
        <v>146</v>
      </c>
      <c r="BA171" s="363">
        <v>158</v>
      </c>
      <c r="BB171" s="363">
        <v>166</v>
      </c>
      <c r="BC171" s="363">
        <v>178</v>
      </c>
      <c r="BD171" s="363">
        <v>188</v>
      </c>
      <c r="BE171" s="363">
        <v>199</v>
      </c>
      <c r="BF171" s="363">
        <v>206</v>
      </c>
      <c r="BG171" s="363">
        <v>204</v>
      </c>
      <c r="BH171" s="363">
        <v>189</v>
      </c>
      <c r="BI171" s="363">
        <v>184</v>
      </c>
      <c r="BJ171" s="363">
        <v>177</v>
      </c>
      <c r="BK171" s="363">
        <v>172</v>
      </c>
      <c r="BL171" s="363">
        <v>169</v>
      </c>
      <c r="BM171" s="363">
        <v>169</v>
      </c>
      <c r="BN171" s="363">
        <v>163</v>
      </c>
      <c r="BO171" s="363">
        <v>160</v>
      </c>
      <c r="BP171" s="363">
        <v>158</v>
      </c>
      <c r="BQ171" s="363">
        <v>151</v>
      </c>
      <c r="BR171" s="363">
        <v>155</v>
      </c>
      <c r="BS171" s="363">
        <v>144</v>
      </c>
      <c r="BT171" s="363">
        <v>149</v>
      </c>
      <c r="BU171" s="363">
        <v>144</v>
      </c>
      <c r="BV171" s="363">
        <v>140</v>
      </c>
      <c r="BW171" s="363">
        <v>152</v>
      </c>
      <c r="BX171" s="363">
        <v>92</v>
      </c>
      <c r="BY171" s="363">
        <v>96</v>
      </c>
      <c r="BZ171" s="363">
        <v>117</v>
      </c>
      <c r="CA171" s="363">
        <v>108</v>
      </c>
      <c r="CB171" s="363">
        <v>107</v>
      </c>
      <c r="CC171" s="363">
        <v>111</v>
      </c>
      <c r="CD171" s="363">
        <v>117</v>
      </c>
      <c r="CE171" s="363">
        <v>122</v>
      </c>
      <c r="CF171" s="363">
        <v>125</v>
      </c>
      <c r="CG171" s="363">
        <v>129</v>
      </c>
      <c r="CH171" s="364">
        <v>132</v>
      </c>
    </row>
    <row r="172" spans="1:86" ht="15.5" x14ac:dyDescent="0.35">
      <c r="A172" s="366"/>
      <c r="B172" s="369" t="s">
        <v>635</v>
      </c>
      <c r="C172" s="368"/>
      <c r="D172" s="363"/>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v>0</v>
      </c>
      <c r="AI172" s="363">
        <v>0</v>
      </c>
      <c r="AJ172" s="363">
        <v>0</v>
      </c>
      <c r="AK172" s="363">
        <v>0</v>
      </c>
      <c r="AL172" s="363">
        <v>0</v>
      </c>
      <c r="AM172" s="363">
        <v>0</v>
      </c>
      <c r="AN172" s="363">
        <v>0</v>
      </c>
      <c r="AO172" s="363">
        <v>0</v>
      </c>
      <c r="AP172" s="363">
        <v>0</v>
      </c>
      <c r="AQ172" s="363">
        <v>0</v>
      </c>
      <c r="AR172" s="363">
        <v>0</v>
      </c>
      <c r="AS172" s="363">
        <v>0</v>
      </c>
      <c r="AT172" s="363">
        <v>0</v>
      </c>
      <c r="AU172" s="363">
        <v>0</v>
      </c>
      <c r="AV172" s="363">
        <v>310</v>
      </c>
      <c r="AW172" s="363">
        <v>358</v>
      </c>
      <c r="AX172" s="363">
        <v>404</v>
      </c>
      <c r="AY172" s="363">
        <v>455</v>
      </c>
      <c r="AZ172" s="363">
        <v>505</v>
      </c>
      <c r="BA172" s="363">
        <v>556</v>
      </c>
      <c r="BB172" s="363">
        <v>597</v>
      </c>
      <c r="BC172" s="363">
        <v>635</v>
      </c>
      <c r="BD172" s="363">
        <v>677</v>
      </c>
      <c r="BE172" s="363">
        <v>719</v>
      </c>
      <c r="BF172" s="363">
        <v>741</v>
      </c>
      <c r="BG172" s="363">
        <v>784</v>
      </c>
      <c r="BH172" s="363">
        <v>826</v>
      </c>
      <c r="BI172" s="363">
        <v>864</v>
      </c>
      <c r="BJ172" s="363">
        <v>903</v>
      </c>
      <c r="BK172" s="363">
        <v>949</v>
      </c>
      <c r="BL172" s="363">
        <v>991</v>
      </c>
      <c r="BM172" s="363">
        <v>1031</v>
      </c>
      <c r="BN172" s="363">
        <v>1055</v>
      </c>
      <c r="BO172" s="363">
        <v>1066</v>
      </c>
      <c r="BP172" s="363">
        <v>1079</v>
      </c>
      <c r="BQ172" s="363">
        <v>1079</v>
      </c>
      <c r="BR172" s="363">
        <v>1072</v>
      </c>
      <c r="BS172" s="363">
        <v>1046</v>
      </c>
      <c r="BT172" s="363">
        <v>965</v>
      </c>
      <c r="BU172" s="363">
        <v>839</v>
      </c>
      <c r="BV172" s="363">
        <v>745</v>
      </c>
      <c r="BW172" s="363">
        <v>671</v>
      </c>
      <c r="BX172" s="363">
        <v>533</v>
      </c>
      <c r="BY172" s="363">
        <v>492</v>
      </c>
      <c r="BZ172" s="363">
        <v>452</v>
      </c>
      <c r="CA172" s="363">
        <v>411</v>
      </c>
      <c r="CB172" s="363">
        <v>375</v>
      </c>
      <c r="CC172" s="363">
        <v>342</v>
      </c>
      <c r="CD172" s="363">
        <v>312</v>
      </c>
      <c r="CE172" s="363">
        <v>282</v>
      </c>
      <c r="CF172" s="363">
        <v>246</v>
      </c>
      <c r="CG172" s="363">
        <v>200</v>
      </c>
      <c r="CH172" s="364">
        <v>173</v>
      </c>
    </row>
    <row r="173" spans="1:86" ht="15.5" x14ac:dyDescent="0.35">
      <c r="A173" s="366"/>
      <c r="B173" s="339" t="s">
        <v>467</v>
      </c>
      <c r="C173" s="368"/>
      <c r="D173" s="363"/>
      <c r="E173" s="363"/>
      <c r="F173" s="363"/>
      <c r="G173" s="363"/>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v>0</v>
      </c>
      <c r="AI173" s="363">
        <v>0</v>
      </c>
      <c r="AJ173" s="363">
        <v>0</v>
      </c>
      <c r="AK173" s="363">
        <v>0</v>
      </c>
      <c r="AL173" s="363">
        <v>0</v>
      </c>
      <c r="AM173" s="363">
        <v>0</v>
      </c>
      <c r="AN173" s="363">
        <v>0</v>
      </c>
      <c r="AO173" s="363">
        <v>0</v>
      </c>
      <c r="AP173" s="363">
        <v>0</v>
      </c>
      <c r="AQ173" s="363">
        <v>0</v>
      </c>
      <c r="AR173" s="363">
        <v>0</v>
      </c>
      <c r="AS173" s="363">
        <v>0</v>
      </c>
      <c r="AT173" s="363">
        <v>0</v>
      </c>
      <c r="AU173" s="363">
        <v>0</v>
      </c>
      <c r="AV173" s="363">
        <v>292</v>
      </c>
      <c r="AW173" s="363">
        <v>357</v>
      </c>
      <c r="AX173" s="363">
        <v>402</v>
      </c>
      <c r="AY173" s="363">
        <v>452</v>
      </c>
      <c r="AZ173" s="363">
        <v>503</v>
      </c>
      <c r="BA173" s="363">
        <v>555</v>
      </c>
      <c r="BB173" s="363">
        <v>595</v>
      </c>
      <c r="BC173" s="363">
        <v>632</v>
      </c>
      <c r="BD173" s="363">
        <v>674</v>
      </c>
      <c r="BE173" s="363">
        <v>715</v>
      </c>
      <c r="BF173" s="363">
        <v>736</v>
      </c>
      <c r="BG173" s="363">
        <v>779</v>
      </c>
      <c r="BH173" s="363">
        <v>821</v>
      </c>
      <c r="BI173" s="363">
        <v>859</v>
      </c>
      <c r="BJ173" s="363">
        <v>897</v>
      </c>
      <c r="BK173" s="363">
        <v>942</v>
      </c>
      <c r="BL173" s="363">
        <v>984</v>
      </c>
      <c r="BM173" s="363">
        <v>1023</v>
      </c>
      <c r="BN173" s="363">
        <v>1046</v>
      </c>
      <c r="BO173" s="363">
        <v>1057</v>
      </c>
      <c r="BP173" s="363">
        <v>1070</v>
      </c>
      <c r="BQ173" s="363">
        <v>1069</v>
      </c>
      <c r="BR173" s="363">
        <v>1062</v>
      </c>
      <c r="BS173" s="363">
        <v>1028</v>
      </c>
      <c r="BT173" s="363">
        <v>951</v>
      </c>
      <c r="BU173" s="363">
        <v>827</v>
      </c>
      <c r="BV173" s="363">
        <v>735</v>
      </c>
      <c r="BW173" s="363">
        <v>665</v>
      </c>
      <c r="BX173" s="363">
        <v>528</v>
      </c>
      <c r="BY173" s="363">
        <v>486</v>
      </c>
      <c r="BZ173" s="363">
        <v>447</v>
      </c>
      <c r="CA173" s="363">
        <v>406</v>
      </c>
      <c r="CB173" s="363">
        <v>370</v>
      </c>
      <c r="CC173" s="363">
        <v>338</v>
      </c>
      <c r="CD173" s="363">
        <v>308</v>
      </c>
      <c r="CE173" s="363">
        <v>278</v>
      </c>
      <c r="CF173" s="363">
        <v>243</v>
      </c>
      <c r="CG173" s="363">
        <v>197</v>
      </c>
      <c r="CH173" s="364">
        <v>170</v>
      </c>
    </row>
    <row r="174" spans="1:86" ht="15.5" x14ac:dyDescent="0.35">
      <c r="A174" s="366"/>
      <c r="B174" s="339" t="s">
        <v>468</v>
      </c>
      <c r="C174" s="368"/>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v>0</v>
      </c>
      <c r="AI174" s="363">
        <v>0</v>
      </c>
      <c r="AJ174" s="363">
        <v>0</v>
      </c>
      <c r="AK174" s="363">
        <v>0</v>
      </c>
      <c r="AL174" s="363">
        <v>0</v>
      </c>
      <c r="AM174" s="363">
        <v>0</v>
      </c>
      <c r="AN174" s="363">
        <v>0</v>
      </c>
      <c r="AO174" s="363">
        <v>0</v>
      </c>
      <c r="AP174" s="363">
        <v>0</v>
      </c>
      <c r="AQ174" s="363">
        <v>0</v>
      </c>
      <c r="AR174" s="363">
        <v>0</v>
      </c>
      <c r="AS174" s="363">
        <v>0</v>
      </c>
      <c r="AT174" s="363">
        <v>0</v>
      </c>
      <c r="AU174" s="363">
        <v>0</v>
      </c>
      <c r="AV174" s="363">
        <v>18</v>
      </c>
      <c r="AW174" s="363">
        <v>1</v>
      </c>
      <c r="AX174" s="363">
        <v>2</v>
      </c>
      <c r="AY174" s="363">
        <v>3</v>
      </c>
      <c r="AZ174" s="363">
        <v>2</v>
      </c>
      <c r="BA174" s="363">
        <v>1</v>
      </c>
      <c r="BB174" s="363">
        <v>2</v>
      </c>
      <c r="BC174" s="363">
        <v>3</v>
      </c>
      <c r="BD174" s="363">
        <v>3</v>
      </c>
      <c r="BE174" s="363">
        <v>4</v>
      </c>
      <c r="BF174" s="363">
        <v>5</v>
      </c>
      <c r="BG174" s="363">
        <v>5</v>
      </c>
      <c r="BH174" s="363">
        <v>5</v>
      </c>
      <c r="BI174" s="363">
        <v>5</v>
      </c>
      <c r="BJ174" s="363">
        <v>6</v>
      </c>
      <c r="BK174" s="363">
        <v>6</v>
      </c>
      <c r="BL174" s="363">
        <v>7</v>
      </c>
      <c r="BM174" s="363">
        <v>8</v>
      </c>
      <c r="BN174" s="363">
        <v>9</v>
      </c>
      <c r="BO174" s="363">
        <v>9</v>
      </c>
      <c r="BP174" s="363">
        <v>9</v>
      </c>
      <c r="BQ174" s="363">
        <v>10</v>
      </c>
      <c r="BR174" s="363">
        <v>10</v>
      </c>
      <c r="BS174" s="363">
        <v>18</v>
      </c>
      <c r="BT174" s="363">
        <v>15</v>
      </c>
      <c r="BU174" s="363">
        <v>12</v>
      </c>
      <c r="BV174" s="363">
        <v>10</v>
      </c>
      <c r="BW174" s="363">
        <v>7</v>
      </c>
      <c r="BX174" s="363">
        <v>6</v>
      </c>
      <c r="BY174" s="363">
        <v>5</v>
      </c>
      <c r="BZ174" s="363">
        <v>5</v>
      </c>
      <c r="CA174" s="363">
        <v>5</v>
      </c>
      <c r="CB174" s="363">
        <v>5</v>
      </c>
      <c r="CC174" s="363">
        <v>4</v>
      </c>
      <c r="CD174" s="363">
        <v>4</v>
      </c>
      <c r="CE174" s="363">
        <v>4</v>
      </c>
      <c r="CF174" s="363">
        <v>4</v>
      </c>
      <c r="CG174" s="363">
        <v>3</v>
      </c>
      <c r="CH174" s="364">
        <v>3</v>
      </c>
    </row>
    <row r="175" spans="1:86" ht="15.5" x14ac:dyDescent="0.35">
      <c r="A175" s="366"/>
      <c r="B175" s="369" t="s">
        <v>419</v>
      </c>
      <c r="C175" s="368"/>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v>0</v>
      </c>
      <c r="AI175" s="363">
        <v>0</v>
      </c>
      <c r="AJ175" s="363">
        <v>0</v>
      </c>
      <c r="AK175" s="363">
        <v>0</v>
      </c>
      <c r="AL175" s="363">
        <v>0</v>
      </c>
      <c r="AM175" s="363">
        <v>0</v>
      </c>
      <c r="AN175" s="363">
        <v>0</v>
      </c>
      <c r="AO175" s="363">
        <v>0</v>
      </c>
      <c r="AP175" s="363">
        <v>0</v>
      </c>
      <c r="AQ175" s="363">
        <v>0</v>
      </c>
      <c r="AR175" s="363">
        <v>0</v>
      </c>
      <c r="AS175" s="363">
        <v>0</v>
      </c>
      <c r="AT175" s="363">
        <v>0</v>
      </c>
      <c r="AU175" s="363">
        <v>0</v>
      </c>
      <c r="AV175" s="363">
        <v>0</v>
      </c>
      <c r="AW175" s="363">
        <v>0</v>
      </c>
      <c r="AX175" s="363">
        <v>0</v>
      </c>
      <c r="AY175" s="363">
        <v>0</v>
      </c>
      <c r="AZ175" s="363">
        <v>0</v>
      </c>
      <c r="BA175" s="363">
        <v>0</v>
      </c>
      <c r="BB175" s="363">
        <v>0</v>
      </c>
      <c r="BC175" s="363">
        <v>0</v>
      </c>
      <c r="BD175" s="363">
        <v>0</v>
      </c>
      <c r="BE175" s="363">
        <v>0</v>
      </c>
      <c r="BF175" s="363">
        <v>0</v>
      </c>
      <c r="BG175" s="363">
        <v>0</v>
      </c>
      <c r="BH175" s="363">
        <v>0</v>
      </c>
      <c r="BI175" s="363">
        <v>0</v>
      </c>
      <c r="BJ175" s="363">
        <v>0</v>
      </c>
      <c r="BK175" s="363">
        <v>0</v>
      </c>
      <c r="BL175" s="363">
        <v>0</v>
      </c>
      <c r="BM175" s="363">
        <v>0</v>
      </c>
      <c r="BN175" s="363">
        <v>0</v>
      </c>
      <c r="BO175" s="363">
        <v>0</v>
      </c>
      <c r="BP175" s="363">
        <v>0</v>
      </c>
      <c r="BQ175" s="363">
        <v>1</v>
      </c>
      <c r="BR175" s="363">
        <v>17</v>
      </c>
      <c r="BS175" s="363">
        <v>25</v>
      </c>
      <c r="BT175" s="363">
        <v>88</v>
      </c>
      <c r="BU175" s="363">
        <v>164</v>
      </c>
      <c r="BV175" s="363">
        <v>202</v>
      </c>
      <c r="BW175" s="363">
        <v>277</v>
      </c>
      <c r="BX175" s="363">
        <v>322</v>
      </c>
      <c r="BY175" s="363">
        <v>374</v>
      </c>
      <c r="BZ175" s="363">
        <v>434</v>
      </c>
      <c r="CA175" s="363">
        <v>501</v>
      </c>
      <c r="CB175" s="363">
        <v>562</v>
      </c>
      <c r="CC175" s="363">
        <v>632</v>
      </c>
      <c r="CD175" s="363">
        <v>731</v>
      </c>
      <c r="CE175" s="363">
        <v>725</v>
      </c>
      <c r="CF175" s="363">
        <v>807</v>
      </c>
      <c r="CG175" s="363">
        <v>893</v>
      </c>
      <c r="CH175" s="364">
        <v>961</v>
      </c>
    </row>
    <row r="176" spans="1:86" ht="15.5" x14ac:dyDescent="0.35">
      <c r="A176" s="366"/>
      <c r="B176" s="339" t="s">
        <v>467</v>
      </c>
      <c r="C176" s="368"/>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v>0</v>
      </c>
      <c r="AI176" s="363">
        <v>0</v>
      </c>
      <c r="AJ176" s="363">
        <v>0</v>
      </c>
      <c r="AK176" s="363">
        <v>0</v>
      </c>
      <c r="AL176" s="363">
        <v>0</v>
      </c>
      <c r="AM176" s="363">
        <v>0</v>
      </c>
      <c r="AN176" s="363">
        <v>0</v>
      </c>
      <c r="AO176" s="363">
        <v>0</v>
      </c>
      <c r="AP176" s="363">
        <v>0</v>
      </c>
      <c r="AQ176" s="363">
        <v>0</v>
      </c>
      <c r="AR176" s="363">
        <v>0</v>
      </c>
      <c r="AS176" s="363">
        <v>0</v>
      </c>
      <c r="AT176" s="363">
        <v>0</v>
      </c>
      <c r="AU176" s="363">
        <v>0</v>
      </c>
      <c r="AV176" s="363">
        <v>0</v>
      </c>
      <c r="AW176" s="363">
        <v>0</v>
      </c>
      <c r="AX176" s="363">
        <v>0</v>
      </c>
      <c r="AY176" s="363">
        <v>0</v>
      </c>
      <c r="AZ176" s="363">
        <v>0</v>
      </c>
      <c r="BA176" s="363">
        <v>0</v>
      </c>
      <c r="BB176" s="363">
        <v>0</v>
      </c>
      <c r="BC176" s="363">
        <v>0</v>
      </c>
      <c r="BD176" s="363">
        <v>0</v>
      </c>
      <c r="BE176" s="363">
        <v>0</v>
      </c>
      <c r="BF176" s="363">
        <v>0</v>
      </c>
      <c r="BG176" s="363">
        <v>0</v>
      </c>
      <c r="BH176" s="363">
        <v>0</v>
      </c>
      <c r="BI176" s="363">
        <v>0</v>
      </c>
      <c r="BJ176" s="363">
        <v>0</v>
      </c>
      <c r="BK176" s="363">
        <v>0</v>
      </c>
      <c r="BL176" s="363">
        <v>0</v>
      </c>
      <c r="BM176" s="363">
        <v>0</v>
      </c>
      <c r="BN176" s="363">
        <v>0</v>
      </c>
      <c r="BO176" s="363">
        <v>0</v>
      </c>
      <c r="BP176" s="363">
        <v>0</v>
      </c>
      <c r="BQ176" s="363">
        <v>1</v>
      </c>
      <c r="BR176" s="363">
        <v>16</v>
      </c>
      <c r="BS176" s="363">
        <v>24</v>
      </c>
      <c r="BT176" s="363">
        <v>87</v>
      </c>
      <c r="BU176" s="363">
        <v>162</v>
      </c>
      <c r="BV176" s="363">
        <v>200</v>
      </c>
      <c r="BW176" s="363">
        <v>274</v>
      </c>
      <c r="BX176" s="363">
        <v>318</v>
      </c>
      <c r="BY176" s="363">
        <v>370</v>
      </c>
      <c r="BZ176" s="363">
        <v>429</v>
      </c>
      <c r="CA176" s="363">
        <v>495</v>
      </c>
      <c r="CB176" s="363">
        <v>555</v>
      </c>
      <c r="CC176" s="363">
        <v>625</v>
      </c>
      <c r="CD176" s="363">
        <v>723</v>
      </c>
      <c r="CE176" s="363">
        <v>716</v>
      </c>
      <c r="CF176" s="363">
        <v>798</v>
      </c>
      <c r="CG176" s="363">
        <v>883</v>
      </c>
      <c r="CH176" s="364">
        <v>950</v>
      </c>
    </row>
    <row r="177" spans="1:86" ht="15.5" x14ac:dyDescent="0.35">
      <c r="A177" s="366"/>
      <c r="B177" s="339" t="s">
        <v>468</v>
      </c>
      <c r="C177" s="368"/>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v>0</v>
      </c>
      <c r="AI177" s="363">
        <v>0</v>
      </c>
      <c r="AJ177" s="363">
        <v>0</v>
      </c>
      <c r="AK177" s="363">
        <v>0</v>
      </c>
      <c r="AL177" s="363">
        <v>0</v>
      </c>
      <c r="AM177" s="363">
        <v>0</v>
      </c>
      <c r="AN177" s="363">
        <v>0</v>
      </c>
      <c r="AO177" s="363">
        <v>0</v>
      </c>
      <c r="AP177" s="363">
        <v>0</v>
      </c>
      <c r="AQ177" s="363">
        <v>0</v>
      </c>
      <c r="AR177" s="363">
        <v>0</v>
      </c>
      <c r="AS177" s="363">
        <v>0</v>
      </c>
      <c r="AT177" s="363">
        <v>0</v>
      </c>
      <c r="AU177" s="363">
        <v>0</v>
      </c>
      <c r="AV177" s="363">
        <v>0</v>
      </c>
      <c r="AW177" s="363">
        <v>0</v>
      </c>
      <c r="AX177" s="363">
        <v>0</v>
      </c>
      <c r="AY177" s="363">
        <v>0</v>
      </c>
      <c r="AZ177" s="363">
        <v>0</v>
      </c>
      <c r="BA177" s="363">
        <v>0</v>
      </c>
      <c r="BB177" s="363">
        <v>0</v>
      </c>
      <c r="BC177" s="363">
        <v>0</v>
      </c>
      <c r="BD177" s="363">
        <v>0</v>
      </c>
      <c r="BE177" s="363">
        <v>0</v>
      </c>
      <c r="BF177" s="363">
        <v>0</v>
      </c>
      <c r="BG177" s="363">
        <v>0</v>
      </c>
      <c r="BH177" s="363">
        <v>0</v>
      </c>
      <c r="BI177" s="363">
        <v>0</v>
      </c>
      <c r="BJ177" s="363">
        <v>0</v>
      </c>
      <c r="BK177" s="363">
        <v>0</v>
      </c>
      <c r="BL177" s="363">
        <v>0</v>
      </c>
      <c r="BM177" s="363">
        <v>0</v>
      </c>
      <c r="BN177" s="363">
        <v>0</v>
      </c>
      <c r="BO177" s="363">
        <v>0</v>
      </c>
      <c r="BP177" s="363">
        <v>0</v>
      </c>
      <c r="BQ177" s="363">
        <v>0</v>
      </c>
      <c r="BR177" s="363">
        <v>0</v>
      </c>
      <c r="BS177" s="363">
        <v>0</v>
      </c>
      <c r="BT177" s="363">
        <v>1</v>
      </c>
      <c r="BU177" s="363">
        <v>2</v>
      </c>
      <c r="BV177" s="363">
        <v>2</v>
      </c>
      <c r="BW177" s="363">
        <v>3</v>
      </c>
      <c r="BX177" s="363">
        <v>4</v>
      </c>
      <c r="BY177" s="363">
        <v>4</v>
      </c>
      <c r="BZ177" s="363">
        <v>5</v>
      </c>
      <c r="CA177" s="363">
        <v>6</v>
      </c>
      <c r="CB177" s="363">
        <v>6</v>
      </c>
      <c r="CC177" s="363">
        <v>7</v>
      </c>
      <c r="CD177" s="363">
        <v>8</v>
      </c>
      <c r="CE177" s="363">
        <v>8</v>
      </c>
      <c r="CF177" s="363">
        <v>9</v>
      </c>
      <c r="CG177" s="363">
        <v>10</v>
      </c>
      <c r="CH177" s="364">
        <v>11</v>
      </c>
    </row>
    <row r="178" spans="1:86" ht="15.5" x14ac:dyDescent="0.35">
      <c r="A178" s="366"/>
      <c r="B178" s="369" t="s">
        <v>412</v>
      </c>
      <c r="C178" s="368"/>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v>0</v>
      </c>
      <c r="AI178" s="363">
        <v>3</v>
      </c>
      <c r="AJ178" s="363">
        <v>17</v>
      </c>
      <c r="AK178" s="363">
        <v>30</v>
      </c>
      <c r="AL178" s="363">
        <v>44</v>
      </c>
      <c r="AM178" s="363">
        <v>61</v>
      </c>
      <c r="AN178" s="363">
        <v>81</v>
      </c>
      <c r="AO178" s="363">
        <v>104</v>
      </c>
      <c r="AP178" s="363">
        <v>130</v>
      </c>
      <c r="AQ178" s="363">
        <v>155</v>
      </c>
      <c r="AR178" s="363">
        <v>178</v>
      </c>
      <c r="AS178" s="363">
        <v>202</v>
      </c>
      <c r="AT178" s="363">
        <v>225</v>
      </c>
      <c r="AU178" s="363">
        <v>248</v>
      </c>
      <c r="AV178" s="363">
        <v>0</v>
      </c>
      <c r="AW178" s="363">
        <v>0</v>
      </c>
      <c r="AX178" s="363">
        <v>0</v>
      </c>
      <c r="AY178" s="363">
        <v>0</v>
      </c>
      <c r="AZ178" s="363">
        <v>0</v>
      </c>
      <c r="BA178" s="363">
        <v>0</v>
      </c>
      <c r="BB178" s="363">
        <v>0</v>
      </c>
      <c r="BC178" s="363">
        <v>0</v>
      </c>
      <c r="BD178" s="363">
        <v>0</v>
      </c>
      <c r="BE178" s="363">
        <v>0</v>
      </c>
      <c r="BF178" s="363">
        <v>0</v>
      </c>
      <c r="BG178" s="363">
        <v>0</v>
      </c>
      <c r="BH178" s="363">
        <v>0</v>
      </c>
      <c r="BI178" s="363">
        <v>0</v>
      </c>
      <c r="BJ178" s="363">
        <v>0</v>
      </c>
      <c r="BK178" s="363">
        <v>0</v>
      </c>
      <c r="BL178" s="363">
        <v>0</v>
      </c>
      <c r="BM178" s="363">
        <v>0</v>
      </c>
      <c r="BN178" s="363">
        <v>0</v>
      </c>
      <c r="BO178" s="363">
        <v>0</v>
      </c>
      <c r="BP178" s="363">
        <v>0</v>
      </c>
      <c r="BQ178" s="363">
        <v>0</v>
      </c>
      <c r="BR178" s="363">
        <v>0</v>
      </c>
      <c r="BS178" s="363">
        <v>0</v>
      </c>
      <c r="BT178" s="363">
        <v>0</v>
      </c>
      <c r="BU178" s="363">
        <v>0</v>
      </c>
      <c r="BV178" s="363">
        <v>0</v>
      </c>
      <c r="BW178" s="363">
        <v>0</v>
      </c>
      <c r="BX178" s="363">
        <v>0</v>
      </c>
      <c r="BY178" s="363">
        <v>0</v>
      </c>
      <c r="BZ178" s="363">
        <v>0</v>
      </c>
      <c r="CA178" s="363">
        <v>0</v>
      </c>
      <c r="CB178" s="363">
        <v>0</v>
      </c>
      <c r="CC178" s="363">
        <v>0</v>
      </c>
      <c r="CD178" s="363">
        <v>0</v>
      </c>
      <c r="CE178" s="363">
        <v>0</v>
      </c>
      <c r="CF178" s="363">
        <v>0</v>
      </c>
      <c r="CG178" s="363">
        <v>0</v>
      </c>
      <c r="CH178" s="364">
        <v>0</v>
      </c>
    </row>
    <row r="179" spans="1:86" ht="15.5" x14ac:dyDescent="0.35">
      <c r="A179" s="366"/>
      <c r="B179" s="367" t="s">
        <v>589</v>
      </c>
      <c r="C179" s="368"/>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f>SUM(AH180:AH182)</f>
        <v>49</v>
      </c>
      <c r="AI179" s="363">
        <f t="shared" ref="AI179:CH179" si="39">SUM(AI180:AI182)</f>
        <v>61</v>
      </c>
      <c r="AJ179" s="363">
        <f t="shared" si="39"/>
        <v>69</v>
      </c>
      <c r="AK179" s="363">
        <f t="shared" si="39"/>
        <v>75</v>
      </c>
      <c r="AL179" s="363">
        <f t="shared" si="39"/>
        <v>81</v>
      </c>
      <c r="AM179" s="363">
        <f t="shared" si="39"/>
        <v>89</v>
      </c>
      <c r="AN179" s="363">
        <f t="shared" si="39"/>
        <v>105</v>
      </c>
      <c r="AO179" s="363">
        <f t="shared" si="39"/>
        <v>123</v>
      </c>
      <c r="AP179" s="363">
        <f t="shared" si="39"/>
        <v>147</v>
      </c>
      <c r="AQ179" s="363">
        <f t="shared" si="39"/>
        <v>174</v>
      </c>
      <c r="AR179" s="363">
        <f t="shared" si="39"/>
        <v>202</v>
      </c>
      <c r="AS179" s="363">
        <f t="shared" si="39"/>
        <v>234</v>
      </c>
      <c r="AT179" s="363">
        <f t="shared" si="39"/>
        <v>269</v>
      </c>
      <c r="AU179" s="363">
        <f t="shared" si="39"/>
        <v>299</v>
      </c>
      <c r="AV179" s="363">
        <f t="shared" si="39"/>
        <v>324</v>
      </c>
      <c r="AW179" s="363">
        <f t="shared" si="39"/>
        <v>347</v>
      </c>
      <c r="AX179" s="363">
        <f t="shared" si="39"/>
        <v>355</v>
      </c>
      <c r="AY179" s="363">
        <f t="shared" si="39"/>
        <v>50</v>
      </c>
      <c r="AZ179" s="363">
        <f t="shared" si="39"/>
        <v>36</v>
      </c>
      <c r="BA179" s="363">
        <f t="shared" si="39"/>
        <v>37</v>
      </c>
      <c r="BB179" s="363">
        <f t="shared" si="39"/>
        <v>39</v>
      </c>
      <c r="BC179" s="363">
        <f t="shared" si="39"/>
        <v>40</v>
      </c>
      <c r="BD179" s="363">
        <f t="shared" si="39"/>
        <v>41</v>
      </c>
      <c r="BE179" s="363">
        <f t="shared" si="39"/>
        <v>41</v>
      </c>
      <c r="BF179" s="363">
        <f t="shared" si="39"/>
        <v>41</v>
      </c>
      <c r="BG179" s="363">
        <f t="shared" si="39"/>
        <v>41</v>
      </c>
      <c r="BH179" s="363">
        <f t="shared" si="39"/>
        <v>42</v>
      </c>
      <c r="BI179" s="363">
        <f t="shared" si="39"/>
        <v>42</v>
      </c>
      <c r="BJ179" s="363">
        <f t="shared" si="39"/>
        <v>42</v>
      </c>
      <c r="BK179" s="363">
        <f t="shared" si="39"/>
        <v>42</v>
      </c>
      <c r="BL179" s="363">
        <f t="shared" si="39"/>
        <v>41</v>
      </c>
      <c r="BM179" s="363">
        <f t="shared" si="39"/>
        <v>40</v>
      </c>
      <c r="BN179" s="363">
        <f t="shared" si="39"/>
        <v>39</v>
      </c>
      <c r="BO179" s="363">
        <f t="shared" si="39"/>
        <v>36</v>
      </c>
      <c r="BP179" s="363">
        <f t="shared" si="39"/>
        <v>34</v>
      </c>
      <c r="BQ179" s="363">
        <f t="shared" si="39"/>
        <v>31</v>
      </c>
      <c r="BR179" s="363">
        <f t="shared" si="39"/>
        <v>29</v>
      </c>
      <c r="BS179" s="363">
        <f t="shared" si="39"/>
        <v>38</v>
      </c>
      <c r="BT179" s="363">
        <f t="shared" si="39"/>
        <v>34</v>
      </c>
      <c r="BU179" s="363">
        <f t="shared" si="39"/>
        <v>30</v>
      </c>
      <c r="BV179" s="363">
        <f t="shared" si="39"/>
        <v>27</v>
      </c>
      <c r="BW179" s="363">
        <f t="shared" si="39"/>
        <v>18</v>
      </c>
      <c r="BX179" s="363">
        <f t="shared" si="39"/>
        <v>15</v>
      </c>
      <c r="BY179" s="363">
        <f t="shared" si="39"/>
        <v>13</v>
      </c>
      <c r="BZ179" s="363">
        <f t="shared" si="39"/>
        <v>12</v>
      </c>
      <c r="CA179" s="363">
        <f t="shared" si="39"/>
        <v>10</v>
      </c>
      <c r="CB179" s="363">
        <f t="shared" si="39"/>
        <v>9</v>
      </c>
      <c r="CC179" s="363">
        <f t="shared" si="39"/>
        <v>8</v>
      </c>
      <c r="CD179" s="363">
        <f t="shared" si="39"/>
        <v>7</v>
      </c>
      <c r="CE179" s="363">
        <f t="shared" si="39"/>
        <v>6</v>
      </c>
      <c r="CF179" s="363">
        <f t="shared" si="39"/>
        <v>5</v>
      </c>
      <c r="CG179" s="363">
        <f t="shared" si="39"/>
        <v>3</v>
      </c>
      <c r="CH179" s="364">
        <f t="shared" si="39"/>
        <v>2</v>
      </c>
    </row>
    <row r="180" spans="1:86" ht="15.5" x14ac:dyDescent="0.35">
      <c r="A180" s="374"/>
      <c r="B180" s="375" t="s">
        <v>405</v>
      </c>
      <c r="C180" s="368"/>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v>40</v>
      </c>
      <c r="AI180" s="363">
        <v>48</v>
      </c>
      <c r="AJ180" s="363">
        <v>52</v>
      </c>
      <c r="AK180" s="363">
        <v>56</v>
      </c>
      <c r="AL180" s="363">
        <v>60</v>
      </c>
      <c r="AM180" s="363">
        <v>66</v>
      </c>
      <c r="AN180" s="363">
        <v>79</v>
      </c>
      <c r="AO180" s="363">
        <v>95</v>
      </c>
      <c r="AP180" s="363">
        <v>117</v>
      </c>
      <c r="AQ180" s="363">
        <v>142</v>
      </c>
      <c r="AR180" s="363">
        <v>166</v>
      </c>
      <c r="AS180" s="363">
        <v>195</v>
      </c>
      <c r="AT180" s="363">
        <v>228</v>
      </c>
      <c r="AU180" s="363">
        <v>257</v>
      </c>
      <c r="AV180" s="363">
        <v>279</v>
      </c>
      <c r="AW180" s="363">
        <v>297</v>
      </c>
      <c r="AX180" s="363">
        <v>305</v>
      </c>
      <c r="AY180" s="363">
        <v>0</v>
      </c>
      <c r="AZ180" s="363">
        <v>0</v>
      </c>
      <c r="BA180" s="363">
        <v>0</v>
      </c>
      <c r="BB180" s="363">
        <v>0</v>
      </c>
      <c r="BC180" s="363">
        <v>0</v>
      </c>
      <c r="BD180" s="363">
        <v>0</v>
      </c>
      <c r="BE180" s="363">
        <v>0</v>
      </c>
      <c r="BF180" s="363">
        <v>0</v>
      </c>
      <c r="BG180" s="363">
        <v>0</v>
      </c>
      <c r="BH180" s="363">
        <v>0</v>
      </c>
      <c r="BI180" s="363">
        <v>0</v>
      </c>
      <c r="BJ180" s="363">
        <v>0</v>
      </c>
      <c r="BK180" s="363">
        <v>0</v>
      </c>
      <c r="BL180" s="363">
        <v>0</v>
      </c>
      <c r="BM180" s="363">
        <v>0</v>
      </c>
      <c r="BN180" s="363">
        <v>0</v>
      </c>
      <c r="BO180" s="363">
        <v>0</v>
      </c>
      <c r="BP180" s="363">
        <v>0</v>
      </c>
      <c r="BQ180" s="363">
        <v>0</v>
      </c>
      <c r="BR180" s="363">
        <v>0</v>
      </c>
      <c r="BS180" s="363">
        <v>0</v>
      </c>
      <c r="BT180" s="363">
        <v>0</v>
      </c>
      <c r="BU180" s="363">
        <v>0</v>
      </c>
      <c r="BV180" s="363">
        <v>0</v>
      </c>
      <c r="BW180" s="363">
        <v>0</v>
      </c>
      <c r="BX180" s="363">
        <v>0</v>
      </c>
      <c r="BY180" s="363">
        <v>0</v>
      </c>
      <c r="BZ180" s="363">
        <v>0</v>
      </c>
      <c r="CA180" s="363">
        <v>0</v>
      </c>
      <c r="CB180" s="363">
        <v>0</v>
      </c>
      <c r="CC180" s="363">
        <v>0</v>
      </c>
      <c r="CD180" s="363">
        <v>0</v>
      </c>
      <c r="CE180" s="363">
        <v>0</v>
      </c>
      <c r="CF180" s="363">
        <v>0</v>
      </c>
      <c r="CG180" s="363">
        <v>0</v>
      </c>
      <c r="CH180" s="364">
        <v>0</v>
      </c>
    </row>
    <row r="181" spans="1:86" ht="15.5" x14ac:dyDescent="0.35">
      <c r="A181" s="374"/>
      <c r="B181" s="375" t="s">
        <v>424</v>
      </c>
      <c r="C181" s="368"/>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v>3</v>
      </c>
      <c r="AI181" s="363">
        <v>3</v>
      </c>
      <c r="AJ181" s="363">
        <v>3</v>
      </c>
      <c r="AK181" s="363">
        <v>2</v>
      </c>
      <c r="AL181" s="363">
        <v>2</v>
      </c>
      <c r="AM181" s="363">
        <v>2</v>
      </c>
      <c r="AN181" s="363">
        <v>2</v>
      </c>
      <c r="AO181" s="363">
        <v>1</v>
      </c>
      <c r="AP181" s="363">
        <v>1</v>
      </c>
      <c r="AQ181" s="363">
        <v>1</v>
      </c>
      <c r="AR181" s="363">
        <v>2</v>
      </c>
      <c r="AS181" s="363">
        <v>2</v>
      </c>
      <c r="AT181" s="363">
        <v>2</v>
      </c>
      <c r="AU181" s="363">
        <v>2</v>
      </c>
      <c r="AV181" s="363">
        <v>2</v>
      </c>
      <c r="AW181" s="363">
        <v>2</v>
      </c>
      <c r="AX181" s="363">
        <v>1</v>
      </c>
      <c r="AY181" s="363">
        <v>0</v>
      </c>
      <c r="AZ181" s="363">
        <v>0</v>
      </c>
      <c r="BA181" s="363">
        <v>0</v>
      </c>
      <c r="BB181" s="363">
        <v>0</v>
      </c>
      <c r="BC181" s="363">
        <v>0</v>
      </c>
      <c r="BD181" s="363">
        <v>0</v>
      </c>
      <c r="BE181" s="363">
        <v>0</v>
      </c>
      <c r="BF181" s="363">
        <v>0</v>
      </c>
      <c r="BG181" s="363">
        <v>0</v>
      </c>
      <c r="BH181" s="363">
        <v>0</v>
      </c>
      <c r="BI181" s="363">
        <v>0</v>
      </c>
      <c r="BJ181" s="363">
        <v>0</v>
      </c>
      <c r="BK181" s="363">
        <v>0</v>
      </c>
      <c r="BL181" s="363">
        <v>0</v>
      </c>
      <c r="BM181" s="363">
        <v>0</v>
      </c>
      <c r="BN181" s="363">
        <v>0</v>
      </c>
      <c r="BO181" s="363">
        <v>0</v>
      </c>
      <c r="BP181" s="363">
        <v>0</v>
      </c>
      <c r="BQ181" s="363">
        <v>0</v>
      </c>
      <c r="BR181" s="363">
        <v>0</v>
      </c>
      <c r="BS181" s="363">
        <v>0</v>
      </c>
      <c r="BT181" s="363">
        <v>0</v>
      </c>
      <c r="BU181" s="363">
        <v>0</v>
      </c>
      <c r="BV181" s="363">
        <v>0</v>
      </c>
      <c r="BW181" s="363">
        <v>0</v>
      </c>
      <c r="BX181" s="363">
        <v>0</v>
      </c>
      <c r="BY181" s="363">
        <v>0</v>
      </c>
      <c r="BZ181" s="363">
        <v>0</v>
      </c>
      <c r="CA181" s="363">
        <v>0</v>
      </c>
      <c r="CB181" s="363">
        <v>0</v>
      </c>
      <c r="CC181" s="363">
        <v>0</v>
      </c>
      <c r="CD181" s="363">
        <v>0</v>
      </c>
      <c r="CE181" s="363">
        <v>0</v>
      </c>
      <c r="CF181" s="363">
        <v>0</v>
      </c>
      <c r="CG181" s="363">
        <v>0</v>
      </c>
      <c r="CH181" s="364">
        <v>0</v>
      </c>
    </row>
    <row r="182" spans="1:86" ht="15.5" x14ac:dyDescent="0.35">
      <c r="A182" s="366"/>
      <c r="B182" s="331" t="s">
        <v>423</v>
      </c>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v>6</v>
      </c>
      <c r="AI182" s="363">
        <v>10</v>
      </c>
      <c r="AJ182" s="363">
        <v>14</v>
      </c>
      <c r="AK182" s="363">
        <v>17</v>
      </c>
      <c r="AL182" s="363">
        <v>19</v>
      </c>
      <c r="AM182" s="363">
        <v>21</v>
      </c>
      <c r="AN182" s="363">
        <v>24</v>
      </c>
      <c r="AO182" s="363">
        <v>27</v>
      </c>
      <c r="AP182" s="363">
        <v>29</v>
      </c>
      <c r="AQ182" s="363">
        <v>31</v>
      </c>
      <c r="AR182" s="363">
        <v>34</v>
      </c>
      <c r="AS182" s="363">
        <v>37</v>
      </c>
      <c r="AT182" s="363">
        <v>39</v>
      </c>
      <c r="AU182" s="363">
        <v>40</v>
      </c>
      <c r="AV182" s="363">
        <v>43</v>
      </c>
      <c r="AW182" s="363">
        <v>48</v>
      </c>
      <c r="AX182" s="363">
        <v>49</v>
      </c>
      <c r="AY182" s="363">
        <v>50</v>
      </c>
      <c r="AZ182" s="363">
        <v>36</v>
      </c>
      <c r="BA182" s="363">
        <v>37</v>
      </c>
      <c r="BB182" s="363">
        <v>39</v>
      </c>
      <c r="BC182" s="363">
        <v>40</v>
      </c>
      <c r="BD182" s="363">
        <v>41</v>
      </c>
      <c r="BE182" s="363">
        <v>41</v>
      </c>
      <c r="BF182" s="363">
        <v>41</v>
      </c>
      <c r="BG182" s="363">
        <v>41</v>
      </c>
      <c r="BH182" s="363">
        <v>42</v>
      </c>
      <c r="BI182" s="363">
        <v>42</v>
      </c>
      <c r="BJ182" s="363">
        <v>42</v>
      </c>
      <c r="BK182" s="363">
        <v>42</v>
      </c>
      <c r="BL182" s="363">
        <v>41</v>
      </c>
      <c r="BM182" s="363">
        <v>40</v>
      </c>
      <c r="BN182" s="363">
        <v>39</v>
      </c>
      <c r="BO182" s="363">
        <v>36</v>
      </c>
      <c r="BP182" s="363">
        <v>34</v>
      </c>
      <c r="BQ182" s="363">
        <v>31</v>
      </c>
      <c r="BR182" s="363">
        <v>29</v>
      </c>
      <c r="BS182" s="363">
        <v>38</v>
      </c>
      <c r="BT182" s="363">
        <v>34</v>
      </c>
      <c r="BU182" s="363">
        <v>30</v>
      </c>
      <c r="BV182" s="363">
        <v>27</v>
      </c>
      <c r="BW182" s="363">
        <v>18</v>
      </c>
      <c r="BX182" s="363">
        <v>15</v>
      </c>
      <c r="BY182" s="363">
        <v>13</v>
      </c>
      <c r="BZ182" s="363">
        <v>12</v>
      </c>
      <c r="CA182" s="363">
        <v>10</v>
      </c>
      <c r="CB182" s="363">
        <v>9</v>
      </c>
      <c r="CC182" s="363">
        <v>8</v>
      </c>
      <c r="CD182" s="363">
        <v>7</v>
      </c>
      <c r="CE182" s="363">
        <v>6</v>
      </c>
      <c r="CF182" s="363">
        <v>5</v>
      </c>
      <c r="CG182" s="363">
        <v>3</v>
      </c>
      <c r="CH182" s="364">
        <v>2</v>
      </c>
    </row>
    <row r="183" spans="1:86" ht="15.5" x14ac:dyDescent="0.35">
      <c r="A183" s="366"/>
      <c r="B183" s="327" t="s">
        <v>652</v>
      </c>
      <c r="C183" s="372"/>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c r="AN183" s="363"/>
      <c r="AO183" s="363"/>
      <c r="AP183" s="363"/>
      <c r="AQ183" s="363"/>
      <c r="AR183" s="363"/>
      <c r="AS183" s="363"/>
      <c r="AT183" s="363"/>
      <c r="AU183" s="363"/>
      <c r="AV183" s="363"/>
      <c r="AW183" s="363"/>
      <c r="AX183" s="363"/>
      <c r="AY183" s="363"/>
      <c r="AZ183" s="363"/>
      <c r="BA183" s="363"/>
      <c r="BB183" s="363"/>
      <c r="BC183" s="363"/>
      <c r="BD183" s="363"/>
      <c r="BE183" s="363"/>
      <c r="BF183" s="363"/>
      <c r="BG183" s="363"/>
      <c r="BH183" s="363"/>
      <c r="BI183" s="363"/>
      <c r="BJ183" s="363"/>
      <c r="BK183" s="363"/>
      <c r="BL183" s="363"/>
      <c r="BM183" s="363"/>
      <c r="BN183" s="363"/>
      <c r="BO183" s="363"/>
      <c r="BP183" s="363"/>
      <c r="BQ183" s="363"/>
      <c r="BR183" s="363"/>
      <c r="BS183" s="363"/>
      <c r="BT183" s="363"/>
      <c r="BU183" s="363"/>
      <c r="BV183" s="363"/>
      <c r="BW183" s="363"/>
      <c r="BX183" s="363"/>
      <c r="BY183" s="363"/>
      <c r="BZ183" s="363"/>
      <c r="CA183" s="363"/>
      <c r="CB183" s="363"/>
      <c r="CC183" s="363"/>
      <c r="CD183" s="363"/>
      <c r="CE183" s="363"/>
      <c r="CF183" s="363"/>
      <c r="CG183" s="363"/>
      <c r="CH183" s="370"/>
    </row>
    <row r="184" spans="1:86" ht="15.5" x14ac:dyDescent="0.35">
      <c r="A184" s="366"/>
      <c r="B184" s="361" t="s">
        <v>651</v>
      </c>
      <c r="C184" s="368"/>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c r="AN184" s="363"/>
      <c r="AO184" s="363"/>
      <c r="AP184" s="363"/>
      <c r="AQ184" s="363"/>
      <c r="AR184" s="363"/>
      <c r="AS184" s="363"/>
      <c r="AT184" s="363"/>
      <c r="AU184" s="363"/>
      <c r="AV184" s="363"/>
      <c r="AW184" s="363"/>
      <c r="AX184" s="363"/>
      <c r="AY184" s="363"/>
      <c r="AZ184" s="363"/>
      <c r="BA184" s="363"/>
      <c r="BB184" s="363"/>
      <c r="BC184" s="363"/>
      <c r="BD184" s="363"/>
      <c r="BE184" s="363"/>
      <c r="BF184" s="363"/>
      <c r="BG184" s="363"/>
      <c r="BH184" s="363"/>
      <c r="BI184" s="363"/>
      <c r="BJ184" s="363"/>
      <c r="BK184" s="363"/>
      <c r="BL184" s="363"/>
      <c r="BM184" s="363"/>
      <c r="BN184" s="363"/>
      <c r="BO184" s="363"/>
      <c r="BP184" s="363"/>
      <c r="BQ184" s="363"/>
      <c r="BR184" s="363"/>
      <c r="BS184" s="363"/>
      <c r="BT184" s="363"/>
      <c r="BU184" s="363"/>
      <c r="BV184" s="363"/>
      <c r="BW184" s="363"/>
      <c r="BX184" s="363"/>
      <c r="BY184" s="363"/>
      <c r="BZ184" s="363"/>
      <c r="CA184" s="363"/>
      <c r="CB184" s="363"/>
      <c r="CC184" s="363"/>
      <c r="CD184" s="363"/>
      <c r="CE184" s="363"/>
      <c r="CF184" s="363"/>
      <c r="CG184" s="363"/>
      <c r="CH184" s="370"/>
    </row>
    <row r="185" spans="1:86" ht="15.5" x14ac:dyDescent="0.35">
      <c r="A185" s="366"/>
      <c r="B185" s="377" t="s">
        <v>642</v>
      </c>
      <c r="C185" s="368"/>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f>SUM(AH186+AH189+AH190)</f>
        <v>0</v>
      </c>
      <c r="AI185" s="363">
        <f t="shared" ref="AI185:CH185" si="40">SUM(AI186+AI189+AI190)</f>
        <v>0</v>
      </c>
      <c r="AJ185" s="363">
        <f t="shared" si="40"/>
        <v>0</v>
      </c>
      <c r="AK185" s="363">
        <f t="shared" si="40"/>
        <v>0</v>
      </c>
      <c r="AL185" s="363">
        <f t="shared" si="40"/>
        <v>0</v>
      </c>
      <c r="AM185" s="363">
        <f t="shared" si="40"/>
        <v>0</v>
      </c>
      <c r="AN185" s="363">
        <f t="shared" si="40"/>
        <v>0</v>
      </c>
      <c r="AO185" s="363">
        <f t="shared" si="40"/>
        <v>0</v>
      </c>
      <c r="AP185" s="363">
        <f t="shared" si="40"/>
        <v>0</v>
      </c>
      <c r="AQ185" s="363">
        <f t="shared" si="40"/>
        <v>0</v>
      </c>
      <c r="AR185" s="363">
        <f t="shared" si="40"/>
        <v>0</v>
      </c>
      <c r="AS185" s="363">
        <f t="shared" si="40"/>
        <v>0</v>
      </c>
      <c r="AT185" s="363">
        <f t="shared" si="40"/>
        <v>0</v>
      </c>
      <c r="AU185" s="363">
        <f t="shared" si="40"/>
        <v>0</v>
      </c>
      <c r="AV185" s="363">
        <f t="shared" si="40"/>
        <v>0</v>
      </c>
      <c r="AW185" s="363">
        <f t="shared" si="40"/>
        <v>0</v>
      </c>
      <c r="AX185" s="363">
        <f t="shared" si="40"/>
        <v>0</v>
      </c>
      <c r="AY185" s="363">
        <f t="shared" si="40"/>
        <v>0</v>
      </c>
      <c r="AZ185" s="363">
        <f t="shared" si="40"/>
        <v>0</v>
      </c>
      <c r="BA185" s="363">
        <f t="shared" si="40"/>
        <v>0</v>
      </c>
      <c r="BB185" s="363">
        <f t="shared" si="40"/>
        <v>0</v>
      </c>
      <c r="BC185" s="363">
        <f t="shared" si="40"/>
        <v>383</v>
      </c>
      <c r="BD185" s="363">
        <f t="shared" si="40"/>
        <v>476</v>
      </c>
      <c r="BE185" s="363">
        <f t="shared" si="40"/>
        <v>505</v>
      </c>
      <c r="BF185" s="363">
        <f t="shared" si="40"/>
        <v>539</v>
      </c>
      <c r="BG185" s="363">
        <f t="shared" si="40"/>
        <v>555</v>
      </c>
      <c r="BH185" s="363">
        <f t="shared" si="40"/>
        <v>547</v>
      </c>
      <c r="BI185" s="363">
        <f t="shared" si="40"/>
        <v>556</v>
      </c>
      <c r="BJ185" s="363">
        <f t="shared" si="40"/>
        <v>568</v>
      </c>
      <c r="BK185" s="363">
        <f t="shared" si="40"/>
        <v>581</v>
      </c>
      <c r="BL185" s="363">
        <f t="shared" si="40"/>
        <v>608</v>
      </c>
      <c r="BM185" s="363">
        <f t="shared" si="40"/>
        <v>647</v>
      </c>
      <c r="BN185" s="363">
        <f t="shared" si="40"/>
        <v>693</v>
      </c>
      <c r="BO185" s="363">
        <f t="shared" si="40"/>
        <v>736</v>
      </c>
      <c r="BP185" s="363">
        <f t="shared" si="40"/>
        <v>786</v>
      </c>
      <c r="BQ185" s="363">
        <f t="shared" si="40"/>
        <v>825</v>
      </c>
      <c r="BR185" s="363">
        <f t="shared" si="40"/>
        <v>890</v>
      </c>
      <c r="BS185" s="363">
        <f t="shared" si="40"/>
        <v>962</v>
      </c>
      <c r="BT185" s="363">
        <f t="shared" si="40"/>
        <v>1017</v>
      </c>
      <c r="BU185" s="363">
        <f t="shared" si="40"/>
        <v>1064</v>
      </c>
      <c r="BV185" s="363">
        <f t="shared" si="40"/>
        <v>1059</v>
      </c>
      <c r="BW185" s="363">
        <f t="shared" si="40"/>
        <v>1170</v>
      </c>
      <c r="BX185" s="363">
        <f t="shared" si="40"/>
        <v>1297</v>
      </c>
      <c r="BY185" s="363">
        <f t="shared" si="40"/>
        <v>1378</v>
      </c>
      <c r="BZ185" s="363">
        <f t="shared" si="40"/>
        <v>1516</v>
      </c>
      <c r="CA185" s="363">
        <f t="shared" si="40"/>
        <v>1659</v>
      </c>
      <c r="CB185" s="363">
        <f t="shared" si="40"/>
        <v>1952</v>
      </c>
      <c r="CC185" s="363">
        <f t="shared" si="40"/>
        <v>2075</v>
      </c>
      <c r="CD185" s="363">
        <f t="shared" si="40"/>
        <v>2112</v>
      </c>
      <c r="CE185" s="363">
        <f t="shared" si="40"/>
        <v>2192</v>
      </c>
      <c r="CF185" s="363">
        <f t="shared" si="40"/>
        <v>2277</v>
      </c>
      <c r="CG185" s="363">
        <f t="shared" si="40"/>
        <v>2340</v>
      </c>
      <c r="CH185" s="370">
        <f t="shared" si="40"/>
        <v>2384</v>
      </c>
    </row>
    <row r="186" spans="1:86" ht="15.5" x14ac:dyDescent="0.35">
      <c r="A186" s="366"/>
      <c r="B186" s="375" t="s">
        <v>379</v>
      </c>
      <c r="C186" s="368"/>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v>0</v>
      </c>
      <c r="AI186" s="363">
        <v>0</v>
      </c>
      <c r="AJ186" s="363">
        <v>0</v>
      </c>
      <c r="AK186" s="363">
        <v>0</v>
      </c>
      <c r="AL186" s="363">
        <v>0</v>
      </c>
      <c r="AM186" s="363">
        <v>0</v>
      </c>
      <c r="AN186" s="363">
        <v>0</v>
      </c>
      <c r="AO186" s="363">
        <v>0</v>
      </c>
      <c r="AP186" s="363">
        <v>0</v>
      </c>
      <c r="AQ186" s="363">
        <v>0</v>
      </c>
      <c r="AR186" s="363">
        <v>0</v>
      </c>
      <c r="AS186" s="363">
        <v>0</v>
      </c>
      <c r="AT186" s="363">
        <v>0</v>
      </c>
      <c r="AU186" s="363">
        <v>0</v>
      </c>
      <c r="AV186" s="363">
        <v>0</v>
      </c>
      <c r="AW186" s="363">
        <v>0</v>
      </c>
      <c r="AX186" s="363">
        <v>0</v>
      </c>
      <c r="AY186" s="363">
        <v>0</v>
      </c>
      <c r="AZ186" s="363">
        <v>0</v>
      </c>
      <c r="BA186" s="363">
        <v>0</v>
      </c>
      <c r="BB186" s="363">
        <v>0</v>
      </c>
      <c r="BC186" s="363">
        <v>383</v>
      </c>
      <c r="BD186" s="363">
        <v>384</v>
      </c>
      <c r="BE186" s="363">
        <v>408</v>
      </c>
      <c r="BF186" s="363">
        <v>433</v>
      </c>
      <c r="BG186" s="363">
        <v>455</v>
      </c>
      <c r="BH186" s="363">
        <v>467</v>
      </c>
      <c r="BI186" s="363">
        <v>475</v>
      </c>
      <c r="BJ186" s="363">
        <v>485</v>
      </c>
      <c r="BK186" s="363">
        <v>496</v>
      </c>
      <c r="BL186" s="363">
        <v>519</v>
      </c>
      <c r="BM186" s="363">
        <v>550</v>
      </c>
      <c r="BN186" s="363">
        <v>584</v>
      </c>
      <c r="BO186" s="363">
        <v>615</v>
      </c>
      <c r="BP186" s="363">
        <v>650</v>
      </c>
      <c r="BQ186" s="363">
        <v>675</v>
      </c>
      <c r="BR186" s="363">
        <v>730</v>
      </c>
      <c r="BS186" s="363">
        <v>793</v>
      </c>
      <c r="BT186" s="363">
        <v>844</v>
      </c>
      <c r="BU186" s="363">
        <v>884</v>
      </c>
      <c r="BV186" s="363">
        <v>894</v>
      </c>
      <c r="BW186" s="363">
        <v>876</v>
      </c>
      <c r="BX186" s="363">
        <v>900</v>
      </c>
      <c r="BY186" s="363">
        <v>911</v>
      </c>
      <c r="BZ186" s="363">
        <v>950</v>
      </c>
      <c r="CA186" s="363">
        <v>973</v>
      </c>
      <c r="CB186" s="363">
        <v>1030</v>
      </c>
      <c r="CC186" s="363">
        <v>1093</v>
      </c>
      <c r="CD186" s="363">
        <v>1161</v>
      </c>
      <c r="CE186" s="363">
        <v>1213</v>
      </c>
      <c r="CF186" s="363">
        <v>1261</v>
      </c>
      <c r="CG186" s="363">
        <v>1301</v>
      </c>
      <c r="CH186" s="370">
        <v>1329</v>
      </c>
    </row>
    <row r="187" spans="1:86" ht="15.5" x14ac:dyDescent="0.35">
      <c r="A187" s="366"/>
      <c r="B187" s="339" t="s">
        <v>467</v>
      </c>
      <c r="C187" s="368"/>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v>0</v>
      </c>
      <c r="AI187" s="363">
        <v>0</v>
      </c>
      <c r="AJ187" s="363">
        <v>0</v>
      </c>
      <c r="AK187" s="363">
        <v>0</v>
      </c>
      <c r="AL187" s="363">
        <v>0</v>
      </c>
      <c r="AM187" s="363">
        <v>0</v>
      </c>
      <c r="AN187" s="363">
        <v>0</v>
      </c>
      <c r="AO187" s="363">
        <v>0</v>
      </c>
      <c r="AP187" s="363">
        <v>0</v>
      </c>
      <c r="AQ187" s="363">
        <v>0</v>
      </c>
      <c r="AR187" s="363">
        <v>0</v>
      </c>
      <c r="AS187" s="363">
        <v>0</v>
      </c>
      <c r="AT187" s="363">
        <v>0</v>
      </c>
      <c r="AU187" s="363">
        <v>0</v>
      </c>
      <c r="AV187" s="363">
        <v>0</v>
      </c>
      <c r="AW187" s="363">
        <v>0</v>
      </c>
      <c r="AX187" s="363">
        <v>0</v>
      </c>
      <c r="AY187" s="363">
        <v>0</v>
      </c>
      <c r="AZ187" s="363">
        <v>0</v>
      </c>
      <c r="BA187" s="363">
        <v>0</v>
      </c>
      <c r="BB187" s="363">
        <v>0</v>
      </c>
      <c r="BC187" s="363">
        <v>0</v>
      </c>
      <c r="BD187" s="363">
        <v>0</v>
      </c>
      <c r="BE187" s="363">
        <v>0</v>
      </c>
      <c r="BF187" s="363">
        <v>0</v>
      </c>
      <c r="BG187" s="363">
        <v>386</v>
      </c>
      <c r="BH187" s="363">
        <v>407</v>
      </c>
      <c r="BI187" s="363">
        <v>422</v>
      </c>
      <c r="BJ187" s="363">
        <v>432</v>
      </c>
      <c r="BK187" s="363">
        <v>442</v>
      </c>
      <c r="BL187" s="363">
        <v>462</v>
      </c>
      <c r="BM187" s="363">
        <v>491</v>
      </c>
      <c r="BN187" s="363">
        <v>523</v>
      </c>
      <c r="BO187" s="363">
        <v>558</v>
      </c>
      <c r="BP187" s="363">
        <v>595</v>
      </c>
      <c r="BQ187" s="363">
        <v>631</v>
      </c>
      <c r="BR187" s="363">
        <v>679</v>
      </c>
      <c r="BS187" s="363">
        <v>740</v>
      </c>
      <c r="BT187" s="363">
        <v>780</v>
      </c>
      <c r="BU187" s="363">
        <v>809</v>
      </c>
      <c r="BV187" s="363">
        <v>803</v>
      </c>
      <c r="BW187" s="363">
        <v>797</v>
      </c>
      <c r="BX187" s="363">
        <v>839</v>
      </c>
      <c r="BY187" s="363">
        <v>836</v>
      </c>
      <c r="BZ187" s="363">
        <v>861</v>
      </c>
      <c r="CA187" s="363">
        <v>893</v>
      </c>
      <c r="CB187" s="363">
        <v>944</v>
      </c>
      <c r="CC187" s="363">
        <v>1004</v>
      </c>
      <c r="CD187" s="363">
        <v>1066</v>
      </c>
      <c r="CE187" s="363">
        <v>1112</v>
      </c>
      <c r="CF187" s="363">
        <v>1156</v>
      </c>
      <c r="CG187" s="363">
        <v>1191</v>
      </c>
      <c r="CH187" s="370">
        <v>1215</v>
      </c>
    </row>
    <row r="188" spans="1:86" ht="15.5" x14ac:dyDescent="0.35">
      <c r="A188" s="366"/>
      <c r="B188" s="339" t="s">
        <v>468</v>
      </c>
      <c r="C188" s="368"/>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v>0</v>
      </c>
      <c r="AI188" s="363">
        <v>0</v>
      </c>
      <c r="AJ188" s="363">
        <v>0</v>
      </c>
      <c r="AK188" s="363">
        <v>0</v>
      </c>
      <c r="AL188" s="363">
        <v>0</v>
      </c>
      <c r="AM188" s="363">
        <v>0</v>
      </c>
      <c r="AN188" s="363">
        <v>0</v>
      </c>
      <c r="AO188" s="363">
        <v>0</v>
      </c>
      <c r="AP188" s="363">
        <v>0</v>
      </c>
      <c r="AQ188" s="363">
        <v>0</v>
      </c>
      <c r="AR188" s="363">
        <v>0</v>
      </c>
      <c r="AS188" s="363">
        <v>0</v>
      </c>
      <c r="AT188" s="363">
        <v>0</v>
      </c>
      <c r="AU188" s="363">
        <v>0</v>
      </c>
      <c r="AV188" s="363">
        <v>0</v>
      </c>
      <c r="AW188" s="363">
        <v>0</v>
      </c>
      <c r="AX188" s="363">
        <v>0</v>
      </c>
      <c r="AY188" s="363">
        <v>0</v>
      </c>
      <c r="AZ188" s="363">
        <v>0</v>
      </c>
      <c r="BA188" s="363">
        <v>0</v>
      </c>
      <c r="BB188" s="363">
        <v>0</v>
      </c>
      <c r="BC188" s="363">
        <v>0</v>
      </c>
      <c r="BD188" s="363">
        <v>0</v>
      </c>
      <c r="BE188" s="363">
        <v>0</v>
      </c>
      <c r="BF188" s="363">
        <v>0</v>
      </c>
      <c r="BG188" s="363">
        <v>69</v>
      </c>
      <c r="BH188" s="363">
        <v>60</v>
      </c>
      <c r="BI188" s="363">
        <v>53</v>
      </c>
      <c r="BJ188" s="363">
        <v>52</v>
      </c>
      <c r="BK188" s="363">
        <v>54</v>
      </c>
      <c r="BL188" s="363">
        <v>57</v>
      </c>
      <c r="BM188" s="363">
        <v>59</v>
      </c>
      <c r="BN188" s="363">
        <v>61</v>
      </c>
      <c r="BO188" s="363">
        <v>57</v>
      </c>
      <c r="BP188" s="363">
        <v>55</v>
      </c>
      <c r="BQ188" s="363">
        <v>44</v>
      </c>
      <c r="BR188" s="363">
        <v>52</v>
      </c>
      <c r="BS188" s="363">
        <v>52</v>
      </c>
      <c r="BT188" s="363">
        <v>65</v>
      </c>
      <c r="BU188" s="363">
        <v>75</v>
      </c>
      <c r="BV188" s="363">
        <v>91</v>
      </c>
      <c r="BW188" s="363">
        <v>79</v>
      </c>
      <c r="BX188" s="363">
        <v>61</v>
      </c>
      <c r="BY188" s="363">
        <v>75</v>
      </c>
      <c r="BZ188" s="363">
        <v>89</v>
      </c>
      <c r="CA188" s="363">
        <v>80</v>
      </c>
      <c r="CB188" s="363">
        <v>85</v>
      </c>
      <c r="CC188" s="363">
        <v>89</v>
      </c>
      <c r="CD188" s="363">
        <v>95</v>
      </c>
      <c r="CE188" s="363">
        <v>101</v>
      </c>
      <c r="CF188" s="363">
        <v>106</v>
      </c>
      <c r="CG188" s="363">
        <v>110</v>
      </c>
      <c r="CH188" s="370">
        <v>114</v>
      </c>
    </row>
    <row r="189" spans="1:86" ht="15.5" x14ac:dyDescent="0.35">
      <c r="A189" s="366"/>
      <c r="B189" s="375" t="s">
        <v>598</v>
      </c>
      <c r="C189" s="368"/>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v>0</v>
      </c>
      <c r="AI189" s="363">
        <v>0</v>
      </c>
      <c r="AJ189" s="363">
        <v>0</v>
      </c>
      <c r="AK189" s="363">
        <v>0</v>
      </c>
      <c r="AL189" s="363">
        <v>0</v>
      </c>
      <c r="AM189" s="363">
        <v>0</v>
      </c>
      <c r="AN189" s="363">
        <v>0</v>
      </c>
      <c r="AO189" s="363">
        <v>0</v>
      </c>
      <c r="AP189" s="363">
        <v>0</v>
      </c>
      <c r="AQ189" s="363">
        <v>0</v>
      </c>
      <c r="AR189" s="363">
        <v>0</v>
      </c>
      <c r="AS189" s="363">
        <v>0</v>
      </c>
      <c r="AT189" s="363">
        <v>0</v>
      </c>
      <c r="AU189" s="363">
        <v>0</v>
      </c>
      <c r="AV189" s="363">
        <v>0</v>
      </c>
      <c r="AW189" s="363">
        <v>0</v>
      </c>
      <c r="AX189" s="363">
        <v>0</v>
      </c>
      <c r="AY189" s="363">
        <v>0</v>
      </c>
      <c r="AZ189" s="363">
        <v>0</v>
      </c>
      <c r="BA189" s="363">
        <v>0</v>
      </c>
      <c r="BB189" s="363">
        <v>0</v>
      </c>
      <c r="BC189" s="363">
        <v>0</v>
      </c>
      <c r="BD189" s="363">
        <v>92</v>
      </c>
      <c r="BE189" s="363">
        <v>97</v>
      </c>
      <c r="BF189" s="363">
        <v>106</v>
      </c>
      <c r="BG189" s="363">
        <v>100</v>
      </c>
      <c r="BH189" s="363">
        <v>80</v>
      </c>
      <c r="BI189" s="363">
        <v>81</v>
      </c>
      <c r="BJ189" s="363">
        <v>83</v>
      </c>
      <c r="BK189" s="363">
        <v>85</v>
      </c>
      <c r="BL189" s="363">
        <v>89</v>
      </c>
      <c r="BM189" s="363">
        <v>97</v>
      </c>
      <c r="BN189" s="363">
        <v>109</v>
      </c>
      <c r="BO189" s="363">
        <v>121</v>
      </c>
      <c r="BP189" s="363">
        <v>136</v>
      </c>
      <c r="BQ189" s="363">
        <v>150</v>
      </c>
      <c r="BR189" s="363">
        <v>160</v>
      </c>
      <c r="BS189" s="363">
        <v>169</v>
      </c>
      <c r="BT189" s="363">
        <v>173</v>
      </c>
      <c r="BU189" s="363">
        <v>180</v>
      </c>
      <c r="BV189" s="363">
        <v>165</v>
      </c>
      <c r="BW189" s="363">
        <v>128</v>
      </c>
      <c r="BX189" s="363">
        <v>115</v>
      </c>
      <c r="BY189" s="363">
        <v>99</v>
      </c>
      <c r="BZ189" s="363">
        <v>87</v>
      </c>
      <c r="CA189" s="363">
        <v>77</v>
      </c>
      <c r="CB189" s="363">
        <v>29</v>
      </c>
      <c r="CC189" s="363">
        <v>0</v>
      </c>
      <c r="CD189" s="363">
        <v>0</v>
      </c>
      <c r="CE189" s="363">
        <v>0</v>
      </c>
      <c r="CF189" s="363">
        <v>0</v>
      </c>
      <c r="CG189" s="363">
        <v>0</v>
      </c>
      <c r="CH189" s="370">
        <v>0</v>
      </c>
    </row>
    <row r="190" spans="1:86" ht="15.5" x14ac:dyDescent="0.35">
      <c r="A190" s="366"/>
      <c r="B190" s="375" t="s">
        <v>643</v>
      </c>
      <c r="C190" s="372" t="s">
        <v>639</v>
      </c>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v>0</v>
      </c>
      <c r="AI190" s="363">
        <v>0</v>
      </c>
      <c r="AJ190" s="363">
        <v>0</v>
      </c>
      <c r="AK190" s="363">
        <v>0</v>
      </c>
      <c r="AL190" s="363">
        <v>0</v>
      </c>
      <c r="AM190" s="363">
        <v>0</v>
      </c>
      <c r="AN190" s="363">
        <v>0</v>
      </c>
      <c r="AO190" s="363">
        <v>0</v>
      </c>
      <c r="AP190" s="363">
        <v>0</v>
      </c>
      <c r="AQ190" s="363">
        <v>0</v>
      </c>
      <c r="AR190" s="363">
        <v>0</v>
      </c>
      <c r="AS190" s="363">
        <v>0</v>
      </c>
      <c r="AT190" s="363">
        <v>0</v>
      </c>
      <c r="AU190" s="363">
        <v>0</v>
      </c>
      <c r="AV190" s="363">
        <v>0</v>
      </c>
      <c r="AW190" s="363">
        <v>0</v>
      </c>
      <c r="AX190" s="363">
        <v>0</v>
      </c>
      <c r="AY190" s="363">
        <v>0</v>
      </c>
      <c r="AZ190" s="363">
        <v>0</v>
      </c>
      <c r="BA190" s="363">
        <v>0</v>
      </c>
      <c r="BB190" s="363">
        <v>0</v>
      </c>
      <c r="BC190" s="363">
        <v>0</v>
      </c>
      <c r="BD190" s="363">
        <v>0</v>
      </c>
      <c r="BE190" s="363">
        <v>0</v>
      </c>
      <c r="BF190" s="363">
        <v>0</v>
      </c>
      <c r="BG190" s="363">
        <v>0</v>
      </c>
      <c r="BH190" s="363">
        <v>0</v>
      </c>
      <c r="BI190" s="363">
        <v>0</v>
      </c>
      <c r="BJ190" s="363">
        <v>0</v>
      </c>
      <c r="BK190" s="363">
        <v>0</v>
      </c>
      <c r="BL190" s="363">
        <v>0</v>
      </c>
      <c r="BM190" s="363">
        <v>0</v>
      </c>
      <c r="BN190" s="363">
        <v>0</v>
      </c>
      <c r="BO190" s="363">
        <v>0</v>
      </c>
      <c r="BP190" s="363">
        <v>0</v>
      </c>
      <c r="BQ190" s="363">
        <v>0</v>
      </c>
      <c r="BR190" s="363">
        <v>0</v>
      </c>
      <c r="BS190" s="363">
        <v>0</v>
      </c>
      <c r="BT190" s="363">
        <v>0</v>
      </c>
      <c r="BU190" s="363">
        <v>0</v>
      </c>
      <c r="BV190" s="363">
        <v>0</v>
      </c>
      <c r="BW190" s="363">
        <v>166</v>
      </c>
      <c r="BX190" s="363">
        <v>282</v>
      </c>
      <c r="BY190" s="363">
        <v>368</v>
      </c>
      <c r="BZ190" s="363">
        <v>479</v>
      </c>
      <c r="CA190" s="363">
        <v>609</v>
      </c>
      <c r="CB190" s="363">
        <v>893</v>
      </c>
      <c r="CC190" s="363">
        <v>982</v>
      </c>
      <c r="CD190" s="363">
        <v>951</v>
      </c>
      <c r="CE190" s="363">
        <v>979</v>
      </c>
      <c r="CF190" s="363">
        <v>1016</v>
      </c>
      <c r="CG190" s="363">
        <v>1039</v>
      </c>
      <c r="CH190" s="370">
        <v>1055</v>
      </c>
    </row>
    <row r="191" spans="1:86" ht="15.5" x14ac:dyDescent="0.35">
      <c r="A191" s="366"/>
      <c r="B191" s="361" t="s">
        <v>345</v>
      </c>
      <c r="C191" s="368"/>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c r="AL191" s="363"/>
      <c r="AM191" s="363"/>
      <c r="AN191" s="363"/>
      <c r="AO191" s="363"/>
      <c r="AP191" s="363"/>
      <c r="AQ191" s="363"/>
      <c r="AR191" s="363"/>
      <c r="AS191" s="363"/>
      <c r="AT191" s="363"/>
      <c r="AU191" s="363"/>
      <c r="AV191" s="363"/>
      <c r="AW191" s="363"/>
      <c r="AX191" s="363"/>
      <c r="AY191" s="363"/>
      <c r="AZ191" s="363"/>
      <c r="BA191" s="363"/>
      <c r="BB191" s="363"/>
      <c r="BC191" s="363"/>
      <c r="BD191" s="363"/>
      <c r="BE191" s="363"/>
      <c r="BF191" s="363"/>
      <c r="BG191" s="363"/>
      <c r="BH191" s="363"/>
      <c r="BI191" s="363"/>
      <c r="BJ191" s="363"/>
      <c r="BK191" s="363"/>
      <c r="BL191" s="363"/>
      <c r="BM191" s="363"/>
      <c r="BN191" s="363"/>
      <c r="BO191" s="363"/>
      <c r="BP191" s="363"/>
      <c r="BQ191" s="363"/>
      <c r="BR191" s="363"/>
      <c r="BS191" s="363"/>
      <c r="BT191" s="363"/>
      <c r="BU191" s="363"/>
      <c r="BV191" s="363"/>
      <c r="BW191" s="363"/>
      <c r="BX191" s="363"/>
      <c r="BY191" s="363"/>
      <c r="BZ191" s="363"/>
      <c r="CA191" s="363"/>
      <c r="CB191" s="363"/>
      <c r="CC191" s="363"/>
      <c r="CD191" s="363"/>
      <c r="CE191" s="363"/>
      <c r="CF191" s="363"/>
      <c r="CG191" s="363"/>
      <c r="CH191" s="370"/>
    </row>
    <row r="192" spans="1:86" ht="15.5" x14ac:dyDescent="0.35">
      <c r="A192" s="366"/>
      <c r="B192" s="377" t="s">
        <v>642</v>
      </c>
      <c r="C192" s="368"/>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f>SUM(AH193)</f>
        <v>0</v>
      </c>
      <c r="AI192" s="363">
        <f t="shared" ref="AI192:CH192" si="41">SUM(AI193)</f>
        <v>0</v>
      </c>
      <c r="AJ192" s="363">
        <f t="shared" si="41"/>
        <v>0</v>
      </c>
      <c r="AK192" s="363">
        <f t="shared" si="41"/>
        <v>0</v>
      </c>
      <c r="AL192" s="363">
        <f t="shared" si="41"/>
        <v>0</v>
      </c>
      <c r="AM192" s="363">
        <f t="shared" si="41"/>
        <v>0</v>
      </c>
      <c r="AN192" s="363">
        <f t="shared" si="41"/>
        <v>0</v>
      </c>
      <c r="AO192" s="363">
        <f t="shared" si="41"/>
        <v>0</v>
      </c>
      <c r="AP192" s="363">
        <f t="shared" si="41"/>
        <v>0</v>
      </c>
      <c r="AQ192" s="363">
        <f t="shared" si="41"/>
        <v>0</v>
      </c>
      <c r="AR192" s="363">
        <f t="shared" si="41"/>
        <v>0</v>
      </c>
      <c r="AS192" s="363">
        <f t="shared" si="41"/>
        <v>0</v>
      </c>
      <c r="AT192" s="363">
        <f t="shared" si="41"/>
        <v>0</v>
      </c>
      <c r="AU192" s="363">
        <f t="shared" si="41"/>
        <v>0</v>
      </c>
      <c r="AV192" s="363">
        <f t="shared" si="41"/>
        <v>0</v>
      </c>
      <c r="AW192" s="363">
        <f t="shared" si="41"/>
        <v>0</v>
      </c>
      <c r="AX192" s="363">
        <f t="shared" si="41"/>
        <v>0</v>
      </c>
      <c r="AY192" s="363">
        <f t="shared" si="41"/>
        <v>0</v>
      </c>
      <c r="AZ192" s="363">
        <f t="shared" si="41"/>
        <v>0</v>
      </c>
      <c r="BA192" s="363">
        <f t="shared" si="41"/>
        <v>0</v>
      </c>
      <c r="BB192" s="363">
        <f t="shared" si="41"/>
        <v>0</v>
      </c>
      <c r="BC192" s="363">
        <f t="shared" si="41"/>
        <v>66</v>
      </c>
      <c r="BD192" s="363">
        <f t="shared" si="41"/>
        <v>75</v>
      </c>
      <c r="BE192" s="363">
        <f t="shared" si="41"/>
        <v>85</v>
      </c>
      <c r="BF192" s="363">
        <f t="shared" si="41"/>
        <v>108</v>
      </c>
      <c r="BG192" s="363">
        <f t="shared" si="41"/>
        <v>178</v>
      </c>
      <c r="BH192" s="363">
        <f t="shared" si="41"/>
        <v>235</v>
      </c>
      <c r="BI192" s="363">
        <f t="shared" si="41"/>
        <v>279</v>
      </c>
      <c r="BJ192" s="363">
        <f t="shared" si="41"/>
        <v>319</v>
      </c>
      <c r="BK192" s="363">
        <f t="shared" si="41"/>
        <v>356</v>
      </c>
      <c r="BL192" s="363">
        <f t="shared" si="41"/>
        <v>388</v>
      </c>
      <c r="BM192" s="363">
        <f t="shared" si="41"/>
        <v>411</v>
      </c>
      <c r="BN192" s="363">
        <f t="shared" si="41"/>
        <v>420</v>
      </c>
      <c r="BO192" s="363">
        <f t="shared" si="41"/>
        <v>417</v>
      </c>
      <c r="BP192" s="363">
        <f t="shared" si="41"/>
        <v>405</v>
      </c>
      <c r="BQ192" s="363">
        <f t="shared" si="41"/>
        <v>396</v>
      </c>
      <c r="BR192" s="363">
        <f t="shared" si="41"/>
        <v>378</v>
      </c>
      <c r="BS192" s="363">
        <f t="shared" si="41"/>
        <v>378</v>
      </c>
      <c r="BT192" s="363">
        <f t="shared" si="41"/>
        <v>365</v>
      </c>
      <c r="BU192" s="363">
        <f t="shared" si="41"/>
        <v>361</v>
      </c>
      <c r="BV192" s="363">
        <f t="shared" si="41"/>
        <v>325</v>
      </c>
      <c r="BW192" s="363">
        <f t="shared" si="41"/>
        <v>304</v>
      </c>
      <c r="BX192" s="363">
        <f t="shared" si="41"/>
        <v>282</v>
      </c>
      <c r="BY192" s="363">
        <f t="shared" si="41"/>
        <v>276</v>
      </c>
      <c r="BZ192" s="363">
        <f t="shared" si="41"/>
        <v>279</v>
      </c>
      <c r="CA192" s="363">
        <f t="shared" si="41"/>
        <v>284</v>
      </c>
      <c r="CB192" s="363">
        <f t="shared" si="41"/>
        <v>296</v>
      </c>
      <c r="CC192" s="363">
        <f t="shared" si="41"/>
        <v>306</v>
      </c>
      <c r="CD192" s="363">
        <f t="shared" si="41"/>
        <v>302</v>
      </c>
      <c r="CE192" s="363">
        <f t="shared" si="41"/>
        <v>288</v>
      </c>
      <c r="CF192" s="363">
        <f t="shared" si="41"/>
        <v>284</v>
      </c>
      <c r="CG192" s="363">
        <f t="shared" si="41"/>
        <v>288</v>
      </c>
      <c r="CH192" s="370">
        <f t="shared" si="41"/>
        <v>289</v>
      </c>
    </row>
    <row r="193" spans="1:86" ht="15.5" x14ac:dyDescent="0.35">
      <c r="A193" s="366"/>
      <c r="B193" s="375" t="s">
        <v>379</v>
      </c>
      <c r="C193" s="368"/>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v>0</v>
      </c>
      <c r="AI193" s="363">
        <v>0</v>
      </c>
      <c r="AJ193" s="363">
        <v>0</v>
      </c>
      <c r="AK193" s="363">
        <v>0</v>
      </c>
      <c r="AL193" s="363">
        <v>0</v>
      </c>
      <c r="AM193" s="363">
        <v>0</v>
      </c>
      <c r="AN193" s="363">
        <v>0</v>
      </c>
      <c r="AO193" s="363">
        <v>0</v>
      </c>
      <c r="AP193" s="363">
        <v>0</v>
      </c>
      <c r="AQ193" s="363">
        <v>0</v>
      </c>
      <c r="AR193" s="363">
        <v>0</v>
      </c>
      <c r="AS193" s="363">
        <v>0</v>
      </c>
      <c r="AT193" s="363">
        <v>0</v>
      </c>
      <c r="AU193" s="363">
        <v>0</v>
      </c>
      <c r="AV193" s="363">
        <v>0</v>
      </c>
      <c r="AW193" s="363">
        <v>0</v>
      </c>
      <c r="AX193" s="363">
        <v>0</v>
      </c>
      <c r="AY193" s="363">
        <v>0</v>
      </c>
      <c r="AZ193" s="363">
        <v>0</v>
      </c>
      <c r="BA193" s="363">
        <v>0</v>
      </c>
      <c r="BB193" s="363">
        <v>0</v>
      </c>
      <c r="BC193" s="363">
        <v>66</v>
      </c>
      <c r="BD193" s="363">
        <v>75</v>
      </c>
      <c r="BE193" s="363">
        <v>85</v>
      </c>
      <c r="BF193" s="363">
        <v>108</v>
      </c>
      <c r="BG193" s="363">
        <v>178</v>
      </c>
      <c r="BH193" s="363">
        <v>235</v>
      </c>
      <c r="BI193" s="363">
        <v>279</v>
      </c>
      <c r="BJ193" s="363">
        <v>319</v>
      </c>
      <c r="BK193" s="363">
        <v>356</v>
      </c>
      <c r="BL193" s="363">
        <v>388</v>
      </c>
      <c r="BM193" s="363">
        <v>411</v>
      </c>
      <c r="BN193" s="363">
        <v>420</v>
      </c>
      <c r="BO193" s="363">
        <v>417</v>
      </c>
      <c r="BP193" s="363">
        <v>405</v>
      </c>
      <c r="BQ193" s="363">
        <v>396</v>
      </c>
      <c r="BR193" s="363">
        <v>378</v>
      </c>
      <c r="BS193" s="363">
        <v>378</v>
      </c>
      <c r="BT193" s="363">
        <v>365</v>
      </c>
      <c r="BU193" s="363">
        <v>361</v>
      </c>
      <c r="BV193" s="363">
        <v>325</v>
      </c>
      <c r="BW193" s="363">
        <v>304</v>
      </c>
      <c r="BX193" s="363">
        <v>282</v>
      </c>
      <c r="BY193" s="363">
        <v>276</v>
      </c>
      <c r="BZ193" s="363">
        <v>279</v>
      </c>
      <c r="CA193" s="363">
        <v>284</v>
      </c>
      <c r="CB193" s="363">
        <v>296</v>
      </c>
      <c r="CC193" s="363">
        <v>306</v>
      </c>
      <c r="CD193" s="363">
        <v>302</v>
      </c>
      <c r="CE193" s="363">
        <v>288</v>
      </c>
      <c r="CF193" s="363">
        <v>284</v>
      </c>
      <c r="CG193" s="363">
        <v>288</v>
      </c>
      <c r="CH193" s="370">
        <v>289</v>
      </c>
    </row>
    <row r="194" spans="1:86" ht="15.5" x14ac:dyDescent="0.35">
      <c r="A194" s="366"/>
      <c r="B194" s="339" t="s">
        <v>467</v>
      </c>
      <c r="C194" s="368"/>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v>0</v>
      </c>
      <c r="AI194" s="363">
        <v>0</v>
      </c>
      <c r="AJ194" s="363">
        <v>0</v>
      </c>
      <c r="AK194" s="363">
        <v>0</v>
      </c>
      <c r="AL194" s="363">
        <v>0</v>
      </c>
      <c r="AM194" s="363">
        <v>0</v>
      </c>
      <c r="AN194" s="363">
        <v>0</v>
      </c>
      <c r="AO194" s="363">
        <v>0</v>
      </c>
      <c r="AP194" s="363">
        <v>0</v>
      </c>
      <c r="AQ194" s="363">
        <v>0</v>
      </c>
      <c r="AR194" s="363">
        <v>0</v>
      </c>
      <c r="AS194" s="363">
        <v>0</v>
      </c>
      <c r="AT194" s="363">
        <v>0</v>
      </c>
      <c r="AU194" s="363">
        <v>0</v>
      </c>
      <c r="AV194" s="363">
        <v>0</v>
      </c>
      <c r="AW194" s="363">
        <v>0</v>
      </c>
      <c r="AX194" s="363">
        <v>0</v>
      </c>
      <c r="AY194" s="363">
        <v>0</v>
      </c>
      <c r="AZ194" s="363">
        <v>0</v>
      </c>
      <c r="BA194" s="363">
        <v>0</v>
      </c>
      <c r="BB194" s="363">
        <v>0</v>
      </c>
      <c r="BC194" s="363">
        <v>0</v>
      </c>
      <c r="BD194" s="363">
        <v>0</v>
      </c>
      <c r="BE194" s="363">
        <v>0</v>
      </c>
      <c r="BF194" s="363">
        <v>0</v>
      </c>
      <c r="BG194" s="363">
        <v>20</v>
      </c>
      <c r="BH194" s="363">
        <v>22</v>
      </c>
      <c r="BI194" s="363">
        <v>24</v>
      </c>
      <c r="BJ194" s="363">
        <v>26</v>
      </c>
      <c r="BK194" s="363">
        <v>28</v>
      </c>
      <c r="BL194" s="363">
        <v>30</v>
      </c>
      <c r="BM194" s="363">
        <v>31</v>
      </c>
      <c r="BN194" s="363">
        <v>30</v>
      </c>
      <c r="BO194" s="363">
        <v>26</v>
      </c>
      <c r="BP194" s="363">
        <v>22</v>
      </c>
      <c r="BQ194" s="363">
        <v>22</v>
      </c>
      <c r="BR194" s="363">
        <v>20</v>
      </c>
      <c r="BS194" s="363">
        <v>19</v>
      </c>
      <c r="BT194" s="363">
        <v>18</v>
      </c>
      <c r="BU194" s="363">
        <v>17</v>
      </c>
      <c r="BV194" s="363">
        <v>12</v>
      </c>
      <c r="BW194" s="363">
        <v>11</v>
      </c>
      <c r="BX194" s="363">
        <v>11</v>
      </c>
      <c r="BY194" s="363">
        <v>11</v>
      </c>
      <c r="BZ194" s="363">
        <v>10</v>
      </c>
      <c r="CA194" s="363">
        <v>10</v>
      </c>
      <c r="CB194" s="363">
        <v>10</v>
      </c>
      <c r="CC194" s="363">
        <v>10</v>
      </c>
      <c r="CD194" s="363">
        <v>11</v>
      </c>
      <c r="CE194" s="363">
        <v>11</v>
      </c>
      <c r="CF194" s="363">
        <v>11</v>
      </c>
      <c r="CG194" s="363">
        <v>12</v>
      </c>
      <c r="CH194" s="370">
        <v>12</v>
      </c>
    </row>
    <row r="195" spans="1:86" ht="15.5" x14ac:dyDescent="0.35">
      <c r="A195" s="366"/>
      <c r="B195" s="339" t="s">
        <v>468</v>
      </c>
      <c r="C195" s="368"/>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v>0</v>
      </c>
      <c r="AI195" s="363">
        <v>0</v>
      </c>
      <c r="AJ195" s="363">
        <v>0</v>
      </c>
      <c r="AK195" s="363">
        <v>0</v>
      </c>
      <c r="AL195" s="363">
        <v>0</v>
      </c>
      <c r="AM195" s="363">
        <v>0</v>
      </c>
      <c r="AN195" s="363">
        <v>0</v>
      </c>
      <c r="AO195" s="363">
        <v>0</v>
      </c>
      <c r="AP195" s="363">
        <v>0</v>
      </c>
      <c r="AQ195" s="363">
        <v>0</v>
      </c>
      <c r="AR195" s="363">
        <v>0</v>
      </c>
      <c r="AS195" s="363">
        <v>0</v>
      </c>
      <c r="AT195" s="363">
        <v>0</v>
      </c>
      <c r="AU195" s="363">
        <v>0</v>
      </c>
      <c r="AV195" s="363">
        <v>0</v>
      </c>
      <c r="AW195" s="363">
        <v>0</v>
      </c>
      <c r="AX195" s="363">
        <v>0</v>
      </c>
      <c r="AY195" s="363">
        <v>0</v>
      </c>
      <c r="AZ195" s="363">
        <v>0</v>
      </c>
      <c r="BA195" s="363">
        <v>0</v>
      </c>
      <c r="BB195" s="363">
        <v>0</v>
      </c>
      <c r="BC195" s="363">
        <v>0</v>
      </c>
      <c r="BD195" s="363">
        <v>0</v>
      </c>
      <c r="BE195" s="363">
        <v>0</v>
      </c>
      <c r="BF195" s="363">
        <v>0</v>
      </c>
      <c r="BG195" s="363">
        <v>158</v>
      </c>
      <c r="BH195" s="363">
        <v>213</v>
      </c>
      <c r="BI195" s="363">
        <v>255</v>
      </c>
      <c r="BJ195" s="363">
        <v>292</v>
      </c>
      <c r="BK195" s="363">
        <v>327</v>
      </c>
      <c r="BL195" s="363">
        <v>357</v>
      </c>
      <c r="BM195" s="363">
        <v>381</v>
      </c>
      <c r="BN195" s="363">
        <v>390</v>
      </c>
      <c r="BO195" s="363">
        <v>391</v>
      </c>
      <c r="BP195" s="363">
        <v>383</v>
      </c>
      <c r="BQ195" s="363">
        <v>374</v>
      </c>
      <c r="BR195" s="363">
        <v>358</v>
      </c>
      <c r="BS195" s="363">
        <v>359</v>
      </c>
      <c r="BT195" s="363">
        <v>347</v>
      </c>
      <c r="BU195" s="363">
        <v>344</v>
      </c>
      <c r="BV195" s="363">
        <v>313</v>
      </c>
      <c r="BW195" s="363">
        <v>293</v>
      </c>
      <c r="BX195" s="363">
        <v>271</v>
      </c>
      <c r="BY195" s="363">
        <v>265</v>
      </c>
      <c r="BZ195" s="363">
        <v>269</v>
      </c>
      <c r="CA195" s="363">
        <v>275</v>
      </c>
      <c r="CB195" s="363">
        <v>286</v>
      </c>
      <c r="CC195" s="363">
        <v>296</v>
      </c>
      <c r="CD195" s="363">
        <v>291</v>
      </c>
      <c r="CE195" s="363">
        <v>277</v>
      </c>
      <c r="CF195" s="363">
        <v>273</v>
      </c>
      <c r="CG195" s="363">
        <v>276</v>
      </c>
      <c r="CH195" s="370">
        <v>277</v>
      </c>
    </row>
    <row r="196" spans="1:86" ht="15.5" x14ac:dyDescent="0.35">
      <c r="A196" s="366"/>
      <c r="B196" s="327" t="s">
        <v>653</v>
      </c>
      <c r="C196" s="368"/>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c r="AS196" s="363"/>
      <c r="AT196" s="363"/>
      <c r="AU196" s="363"/>
      <c r="AV196" s="363"/>
      <c r="AW196" s="363"/>
      <c r="AX196" s="363"/>
      <c r="AY196" s="363"/>
      <c r="AZ196" s="363"/>
      <c r="BA196" s="363"/>
      <c r="BB196" s="363"/>
      <c r="BC196" s="363"/>
      <c r="BD196" s="363"/>
      <c r="BE196" s="363"/>
      <c r="BF196" s="363"/>
      <c r="BG196" s="363"/>
      <c r="BH196" s="363"/>
      <c r="BI196" s="363"/>
      <c r="BJ196" s="363"/>
      <c r="BK196" s="363"/>
      <c r="BL196" s="363"/>
      <c r="BM196" s="363"/>
      <c r="BN196" s="363"/>
      <c r="BO196" s="363"/>
      <c r="BP196" s="363"/>
      <c r="BQ196" s="363"/>
      <c r="BR196" s="363"/>
      <c r="BS196" s="363"/>
      <c r="BT196" s="363"/>
      <c r="BU196" s="363"/>
      <c r="BV196" s="363"/>
      <c r="BW196" s="363"/>
      <c r="BX196" s="363"/>
      <c r="BY196" s="363"/>
      <c r="BZ196" s="363"/>
      <c r="CA196" s="363"/>
      <c r="CB196" s="363"/>
      <c r="CC196" s="363"/>
      <c r="CD196" s="363"/>
      <c r="CE196" s="363"/>
      <c r="CF196" s="363"/>
      <c r="CG196" s="363"/>
      <c r="CH196" s="370"/>
    </row>
    <row r="197" spans="1:86" ht="15.5" x14ac:dyDescent="0.35">
      <c r="A197" s="366"/>
      <c r="B197" s="361" t="s">
        <v>651</v>
      </c>
      <c r="C197" s="368"/>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c r="AS197" s="363"/>
      <c r="AT197" s="363"/>
      <c r="AU197" s="363"/>
      <c r="AV197" s="363"/>
      <c r="AW197" s="363"/>
      <c r="AX197" s="363"/>
      <c r="AY197" s="363"/>
      <c r="AZ197" s="363"/>
      <c r="BA197" s="363"/>
      <c r="BB197" s="363"/>
      <c r="BC197" s="363"/>
      <c r="BD197" s="363"/>
      <c r="BE197" s="363"/>
      <c r="BF197" s="363"/>
      <c r="BG197" s="363"/>
      <c r="BH197" s="363"/>
      <c r="BI197" s="363"/>
      <c r="BJ197" s="363"/>
      <c r="BK197" s="363"/>
      <c r="BL197" s="363"/>
      <c r="BM197" s="363"/>
      <c r="BN197" s="363"/>
      <c r="BO197" s="363"/>
      <c r="BP197" s="363"/>
      <c r="BQ197" s="363"/>
      <c r="BR197" s="363"/>
      <c r="BS197" s="363"/>
      <c r="BT197" s="363"/>
      <c r="BU197" s="363"/>
      <c r="BV197" s="363"/>
      <c r="BW197" s="363"/>
      <c r="BX197" s="363"/>
      <c r="BY197" s="363"/>
      <c r="BZ197" s="363"/>
      <c r="CA197" s="363"/>
      <c r="CB197" s="363"/>
      <c r="CC197" s="363"/>
      <c r="CD197" s="363"/>
      <c r="CE197" s="363"/>
      <c r="CF197" s="363"/>
      <c r="CG197" s="363"/>
      <c r="CH197" s="370"/>
    </row>
    <row r="198" spans="1:86" ht="15.5" x14ac:dyDescent="0.35">
      <c r="A198" s="366"/>
      <c r="B198" s="377" t="s">
        <v>644</v>
      </c>
      <c r="C198" s="368"/>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f t="shared" ref="AH198:CE198" si="42">SUM(AH199:AH200)</f>
        <v>0</v>
      </c>
      <c r="AI198" s="363">
        <f t="shared" si="42"/>
        <v>0</v>
      </c>
      <c r="AJ198" s="363">
        <f t="shared" si="42"/>
        <v>0</v>
      </c>
      <c r="AK198" s="363">
        <f t="shared" si="42"/>
        <v>0</v>
      </c>
      <c r="AL198" s="363">
        <f t="shared" si="42"/>
        <v>0</v>
      </c>
      <c r="AM198" s="363">
        <f t="shared" si="42"/>
        <v>0</v>
      </c>
      <c r="AN198" s="363">
        <f t="shared" si="42"/>
        <v>0</v>
      </c>
      <c r="AO198" s="363">
        <f t="shared" si="42"/>
        <v>0</v>
      </c>
      <c r="AP198" s="363">
        <f t="shared" si="42"/>
        <v>0</v>
      </c>
      <c r="AQ198" s="363">
        <f t="shared" si="42"/>
        <v>0</v>
      </c>
      <c r="AR198" s="363">
        <f t="shared" si="42"/>
        <v>0</v>
      </c>
      <c r="AS198" s="363">
        <f t="shared" si="42"/>
        <v>0</v>
      </c>
      <c r="AT198" s="363">
        <f t="shared" si="42"/>
        <v>0</v>
      </c>
      <c r="AU198" s="363">
        <f t="shared" si="42"/>
        <v>0</v>
      </c>
      <c r="AV198" s="363">
        <f t="shared" si="42"/>
        <v>0</v>
      </c>
      <c r="AW198" s="363">
        <f t="shared" si="42"/>
        <v>0</v>
      </c>
      <c r="AX198" s="363">
        <f t="shared" si="42"/>
        <v>0</v>
      </c>
      <c r="AY198" s="363">
        <f t="shared" si="42"/>
        <v>0</v>
      </c>
      <c r="AZ198" s="363">
        <f t="shared" si="42"/>
        <v>0</v>
      </c>
      <c r="BA198" s="363">
        <f t="shared" si="42"/>
        <v>0</v>
      </c>
      <c r="BB198" s="363">
        <f t="shared" si="42"/>
        <v>0</v>
      </c>
      <c r="BC198" s="363">
        <f t="shared" si="42"/>
        <v>0</v>
      </c>
      <c r="BD198" s="363">
        <f t="shared" si="42"/>
        <v>0</v>
      </c>
      <c r="BE198" s="363">
        <f t="shared" si="42"/>
        <v>0</v>
      </c>
      <c r="BF198" s="363">
        <f t="shared" si="42"/>
        <v>0</v>
      </c>
      <c r="BG198" s="363">
        <f t="shared" si="42"/>
        <v>0</v>
      </c>
      <c r="BH198" s="363">
        <f t="shared" si="42"/>
        <v>0</v>
      </c>
      <c r="BI198" s="363">
        <f t="shared" si="42"/>
        <v>0</v>
      </c>
      <c r="BJ198" s="363">
        <f t="shared" si="42"/>
        <v>0</v>
      </c>
      <c r="BK198" s="363">
        <f t="shared" si="42"/>
        <v>0</v>
      </c>
      <c r="BL198" s="363">
        <f t="shared" si="42"/>
        <v>0</v>
      </c>
      <c r="BM198" s="363">
        <f t="shared" si="42"/>
        <v>23</v>
      </c>
      <c r="BN198" s="363">
        <f t="shared" si="42"/>
        <v>23</v>
      </c>
      <c r="BO198" s="363">
        <f t="shared" si="42"/>
        <v>19</v>
      </c>
      <c r="BP198" s="363">
        <f t="shared" si="42"/>
        <v>19</v>
      </c>
      <c r="BQ198" s="363">
        <f t="shared" si="42"/>
        <v>22</v>
      </c>
      <c r="BR198" s="363">
        <f t="shared" si="42"/>
        <v>21</v>
      </c>
      <c r="BS198" s="363">
        <f t="shared" si="42"/>
        <v>21</v>
      </c>
      <c r="BT198" s="363">
        <f t="shared" si="42"/>
        <v>21</v>
      </c>
      <c r="BU198" s="363">
        <f t="shared" si="42"/>
        <v>21</v>
      </c>
      <c r="BV198" s="363">
        <f t="shared" si="42"/>
        <v>24</v>
      </c>
      <c r="BW198" s="363">
        <f t="shared" si="42"/>
        <v>26</v>
      </c>
      <c r="BX198" s="363">
        <f t="shared" si="42"/>
        <v>22</v>
      </c>
      <c r="BY198" s="363">
        <f t="shared" si="42"/>
        <v>23</v>
      </c>
      <c r="BZ198" s="363">
        <f t="shared" si="42"/>
        <v>26</v>
      </c>
      <c r="CA198" s="363">
        <f t="shared" si="42"/>
        <v>39</v>
      </c>
      <c r="CB198" s="363">
        <f t="shared" si="42"/>
        <v>42</v>
      </c>
      <c r="CC198" s="363">
        <f t="shared" si="42"/>
        <v>49</v>
      </c>
      <c r="CD198" s="363">
        <f t="shared" si="42"/>
        <v>55</v>
      </c>
      <c r="CE198" s="363">
        <f t="shared" si="42"/>
        <v>62</v>
      </c>
      <c r="CF198" s="363">
        <f>SUM(CF199:CF200)</f>
        <v>65</v>
      </c>
      <c r="CG198" s="363">
        <f>SUM(CG199:CG200)</f>
        <v>69</v>
      </c>
      <c r="CH198" s="370">
        <f>SUM(CH199:CH200)</f>
        <v>72</v>
      </c>
    </row>
    <row r="199" spans="1:86" ht="15.5" x14ac:dyDescent="0.35">
      <c r="A199" s="366"/>
      <c r="B199" s="375" t="s">
        <v>373</v>
      </c>
      <c r="C199" s="368"/>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v>0</v>
      </c>
      <c r="AI199" s="363">
        <v>0</v>
      </c>
      <c r="AJ199" s="363">
        <v>0</v>
      </c>
      <c r="AK199" s="363">
        <v>0</v>
      </c>
      <c r="AL199" s="363">
        <v>0</v>
      </c>
      <c r="AM199" s="363">
        <v>0</v>
      </c>
      <c r="AN199" s="363">
        <v>0</v>
      </c>
      <c r="AO199" s="363">
        <v>0</v>
      </c>
      <c r="AP199" s="363">
        <v>0</v>
      </c>
      <c r="AQ199" s="363">
        <v>0</v>
      </c>
      <c r="AR199" s="363">
        <v>0</v>
      </c>
      <c r="AS199" s="363">
        <v>0</v>
      </c>
      <c r="AT199" s="363">
        <v>0</v>
      </c>
      <c r="AU199" s="363">
        <v>0</v>
      </c>
      <c r="AV199" s="363">
        <v>0</v>
      </c>
      <c r="AW199" s="363">
        <v>0</v>
      </c>
      <c r="AX199" s="363">
        <v>0</v>
      </c>
      <c r="AY199" s="363">
        <v>0</v>
      </c>
      <c r="AZ199" s="363">
        <v>0</v>
      </c>
      <c r="BA199" s="363">
        <v>0</v>
      </c>
      <c r="BB199" s="363">
        <v>0</v>
      </c>
      <c r="BC199" s="363">
        <v>0</v>
      </c>
      <c r="BD199" s="363">
        <v>0</v>
      </c>
      <c r="BE199" s="363">
        <v>0</v>
      </c>
      <c r="BF199" s="363">
        <v>0</v>
      </c>
      <c r="BG199" s="363">
        <v>0</v>
      </c>
      <c r="BH199" s="363">
        <v>0</v>
      </c>
      <c r="BI199" s="363">
        <v>0</v>
      </c>
      <c r="BJ199" s="363">
        <v>0</v>
      </c>
      <c r="BK199" s="363">
        <v>0</v>
      </c>
      <c r="BL199" s="363">
        <v>0</v>
      </c>
      <c r="BM199" s="363">
        <v>23</v>
      </c>
      <c r="BN199" s="363">
        <v>23</v>
      </c>
      <c r="BO199" s="363">
        <v>19</v>
      </c>
      <c r="BP199" s="363">
        <v>19</v>
      </c>
      <c r="BQ199" s="363">
        <v>21</v>
      </c>
      <c r="BR199" s="363">
        <v>20</v>
      </c>
      <c r="BS199" s="363">
        <v>20</v>
      </c>
      <c r="BT199" s="363">
        <v>20</v>
      </c>
      <c r="BU199" s="363">
        <v>20</v>
      </c>
      <c r="BV199" s="363">
        <v>23</v>
      </c>
      <c r="BW199" s="363">
        <v>25</v>
      </c>
      <c r="BX199" s="363">
        <v>21</v>
      </c>
      <c r="BY199" s="363">
        <v>22</v>
      </c>
      <c r="BZ199" s="363">
        <v>25</v>
      </c>
      <c r="CA199" s="363">
        <v>37</v>
      </c>
      <c r="CB199" s="363">
        <v>40</v>
      </c>
      <c r="CC199" s="363">
        <v>47</v>
      </c>
      <c r="CD199" s="363">
        <v>53</v>
      </c>
      <c r="CE199" s="363">
        <v>60</v>
      </c>
      <c r="CF199" s="363">
        <v>63</v>
      </c>
      <c r="CG199" s="363">
        <v>66</v>
      </c>
      <c r="CH199" s="370">
        <v>69</v>
      </c>
    </row>
    <row r="200" spans="1:86" ht="15.5" x14ac:dyDescent="0.35">
      <c r="B200" s="375" t="s">
        <v>375</v>
      </c>
      <c r="C200" s="368"/>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v>0</v>
      </c>
      <c r="AI200" s="363">
        <v>0</v>
      </c>
      <c r="AJ200" s="363">
        <v>0</v>
      </c>
      <c r="AK200" s="363">
        <v>0</v>
      </c>
      <c r="AL200" s="363">
        <v>0</v>
      </c>
      <c r="AM200" s="363">
        <v>0</v>
      </c>
      <c r="AN200" s="363">
        <v>0</v>
      </c>
      <c r="AO200" s="363">
        <v>0</v>
      </c>
      <c r="AP200" s="363">
        <v>0</v>
      </c>
      <c r="AQ200" s="363">
        <v>0</v>
      </c>
      <c r="AR200" s="363">
        <v>0</v>
      </c>
      <c r="AS200" s="363">
        <v>0</v>
      </c>
      <c r="AT200" s="363">
        <v>0</v>
      </c>
      <c r="AU200" s="363">
        <v>0</v>
      </c>
      <c r="AV200" s="363">
        <v>0</v>
      </c>
      <c r="AW200" s="363">
        <v>0</v>
      </c>
      <c r="AX200" s="363">
        <v>0</v>
      </c>
      <c r="AY200" s="363">
        <v>0</v>
      </c>
      <c r="AZ200" s="363">
        <v>0</v>
      </c>
      <c r="BA200" s="363">
        <v>0</v>
      </c>
      <c r="BB200" s="363">
        <v>0</v>
      </c>
      <c r="BC200" s="363">
        <v>0</v>
      </c>
      <c r="BD200" s="363">
        <v>0</v>
      </c>
      <c r="BE200" s="363">
        <v>0</v>
      </c>
      <c r="BF200" s="363">
        <v>0</v>
      </c>
      <c r="BG200" s="363">
        <v>0</v>
      </c>
      <c r="BH200" s="363">
        <v>0</v>
      </c>
      <c r="BI200" s="363">
        <v>0</v>
      </c>
      <c r="BJ200" s="363">
        <v>0</v>
      </c>
      <c r="BK200" s="363">
        <v>0</v>
      </c>
      <c r="BL200" s="363">
        <v>0</v>
      </c>
      <c r="BM200" s="363">
        <v>0</v>
      </c>
      <c r="BN200" s="363">
        <v>0</v>
      </c>
      <c r="BO200" s="363">
        <v>0</v>
      </c>
      <c r="BP200" s="363">
        <v>0</v>
      </c>
      <c r="BQ200" s="363">
        <v>1</v>
      </c>
      <c r="BR200" s="363">
        <v>1</v>
      </c>
      <c r="BS200" s="363">
        <v>1</v>
      </c>
      <c r="BT200" s="363">
        <v>1</v>
      </c>
      <c r="BU200" s="363">
        <v>1</v>
      </c>
      <c r="BV200" s="363">
        <v>1</v>
      </c>
      <c r="BW200" s="363">
        <v>1</v>
      </c>
      <c r="BX200" s="363">
        <v>1</v>
      </c>
      <c r="BY200" s="363">
        <v>1</v>
      </c>
      <c r="BZ200" s="363">
        <v>1</v>
      </c>
      <c r="CA200" s="363">
        <v>2</v>
      </c>
      <c r="CB200" s="363">
        <v>2</v>
      </c>
      <c r="CC200" s="363">
        <v>2</v>
      </c>
      <c r="CD200" s="363">
        <v>2</v>
      </c>
      <c r="CE200" s="363">
        <v>2</v>
      </c>
      <c r="CF200" s="363">
        <v>2</v>
      </c>
      <c r="CG200" s="363">
        <v>3</v>
      </c>
      <c r="CH200" s="370">
        <v>3</v>
      </c>
    </row>
    <row r="201" spans="1:86" ht="15.5" x14ac:dyDescent="0.35">
      <c r="A201" s="366"/>
      <c r="B201" s="377" t="s">
        <v>603</v>
      </c>
      <c r="C201" s="368"/>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f>SUM(AH202:AH204)</f>
        <v>0</v>
      </c>
      <c r="AI201" s="363">
        <f t="shared" ref="AI201:CH201" si="43">SUM(AI202:AI204)</f>
        <v>0</v>
      </c>
      <c r="AJ201" s="363">
        <f t="shared" si="43"/>
        <v>0</v>
      </c>
      <c r="AK201" s="363">
        <f t="shared" si="43"/>
        <v>0</v>
      </c>
      <c r="AL201" s="363">
        <f t="shared" si="43"/>
        <v>0</v>
      </c>
      <c r="AM201" s="363">
        <f t="shared" si="43"/>
        <v>0</v>
      </c>
      <c r="AN201" s="363">
        <f t="shared" si="43"/>
        <v>0</v>
      </c>
      <c r="AO201" s="363">
        <f t="shared" si="43"/>
        <v>0</v>
      </c>
      <c r="AP201" s="363">
        <f t="shared" si="43"/>
        <v>0</v>
      </c>
      <c r="AQ201" s="363">
        <f t="shared" si="43"/>
        <v>0</v>
      </c>
      <c r="AR201" s="363">
        <f t="shared" si="43"/>
        <v>0</v>
      </c>
      <c r="AS201" s="363">
        <f t="shared" si="43"/>
        <v>0</v>
      </c>
      <c r="AT201" s="363">
        <f t="shared" si="43"/>
        <v>0</v>
      </c>
      <c r="AU201" s="363">
        <f t="shared" si="43"/>
        <v>0</v>
      </c>
      <c r="AV201" s="363">
        <f t="shared" si="43"/>
        <v>0</v>
      </c>
      <c r="AW201" s="363">
        <f t="shared" si="43"/>
        <v>0</v>
      </c>
      <c r="AX201" s="363">
        <f t="shared" si="43"/>
        <v>0</v>
      </c>
      <c r="AY201" s="363">
        <f t="shared" si="43"/>
        <v>0</v>
      </c>
      <c r="AZ201" s="363">
        <f t="shared" si="43"/>
        <v>0</v>
      </c>
      <c r="BA201" s="363">
        <f t="shared" si="43"/>
        <v>0</v>
      </c>
      <c r="BB201" s="363">
        <f t="shared" si="43"/>
        <v>0</v>
      </c>
      <c r="BC201" s="363">
        <f t="shared" si="43"/>
        <v>0</v>
      </c>
      <c r="BD201" s="363">
        <f t="shared" si="43"/>
        <v>0</v>
      </c>
      <c r="BE201" s="363">
        <f t="shared" si="43"/>
        <v>0</v>
      </c>
      <c r="BF201" s="363">
        <f t="shared" si="43"/>
        <v>0</v>
      </c>
      <c r="BG201" s="363">
        <f t="shared" si="43"/>
        <v>192</v>
      </c>
      <c r="BH201" s="363">
        <f t="shared" si="43"/>
        <v>187</v>
      </c>
      <c r="BI201" s="363">
        <f t="shared" si="43"/>
        <v>182</v>
      </c>
      <c r="BJ201" s="363">
        <f t="shared" si="43"/>
        <v>176</v>
      </c>
      <c r="BK201" s="363">
        <f t="shared" si="43"/>
        <v>170</v>
      </c>
      <c r="BL201" s="363">
        <f t="shared" si="43"/>
        <v>163</v>
      </c>
      <c r="BM201" s="363">
        <f t="shared" si="43"/>
        <v>156</v>
      </c>
      <c r="BN201" s="363">
        <f t="shared" si="43"/>
        <v>152</v>
      </c>
      <c r="BO201" s="363">
        <f t="shared" si="43"/>
        <v>145</v>
      </c>
      <c r="BP201" s="363">
        <f t="shared" si="43"/>
        <v>137</v>
      </c>
      <c r="BQ201" s="363">
        <f t="shared" si="43"/>
        <v>137</v>
      </c>
      <c r="BR201" s="363">
        <f t="shared" si="43"/>
        <v>131</v>
      </c>
      <c r="BS201" s="363">
        <f t="shared" si="43"/>
        <v>125</v>
      </c>
      <c r="BT201" s="363">
        <f t="shared" si="43"/>
        <v>120</v>
      </c>
      <c r="BU201" s="363">
        <f t="shared" si="43"/>
        <v>114</v>
      </c>
      <c r="BV201" s="363">
        <f t="shared" si="43"/>
        <v>108</v>
      </c>
      <c r="BW201" s="363">
        <f t="shared" si="43"/>
        <v>105</v>
      </c>
      <c r="BX201" s="363">
        <f t="shared" si="43"/>
        <v>89</v>
      </c>
      <c r="BY201" s="363">
        <f t="shared" si="43"/>
        <v>84</v>
      </c>
      <c r="BZ201" s="363">
        <f t="shared" si="43"/>
        <v>79</v>
      </c>
      <c r="CA201" s="363">
        <f t="shared" si="43"/>
        <v>73</v>
      </c>
      <c r="CB201" s="363">
        <f t="shared" si="43"/>
        <v>67</v>
      </c>
      <c r="CC201" s="363">
        <f t="shared" si="43"/>
        <v>62</v>
      </c>
      <c r="CD201" s="363">
        <f t="shared" si="43"/>
        <v>58</v>
      </c>
      <c r="CE201" s="363">
        <f t="shared" si="43"/>
        <v>56</v>
      </c>
      <c r="CF201" s="363">
        <f t="shared" si="43"/>
        <v>52</v>
      </c>
      <c r="CG201" s="363">
        <f t="shared" si="43"/>
        <v>47</v>
      </c>
      <c r="CH201" s="370">
        <f t="shared" si="43"/>
        <v>43</v>
      </c>
    </row>
    <row r="202" spans="1:86" ht="15.5" x14ac:dyDescent="0.35">
      <c r="A202" s="366"/>
      <c r="B202" s="375" t="s">
        <v>645</v>
      </c>
      <c r="C202" s="368"/>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v>0</v>
      </c>
      <c r="AI202" s="363">
        <v>0</v>
      </c>
      <c r="AJ202" s="363">
        <v>0</v>
      </c>
      <c r="AK202" s="363">
        <v>0</v>
      </c>
      <c r="AL202" s="363">
        <v>0</v>
      </c>
      <c r="AM202" s="363">
        <v>0</v>
      </c>
      <c r="AN202" s="363">
        <v>0</v>
      </c>
      <c r="AO202" s="363">
        <v>0</v>
      </c>
      <c r="AP202" s="363">
        <v>0</v>
      </c>
      <c r="AQ202" s="363">
        <v>0</v>
      </c>
      <c r="AR202" s="363">
        <v>0</v>
      </c>
      <c r="AS202" s="363">
        <v>0</v>
      </c>
      <c r="AT202" s="363">
        <v>0</v>
      </c>
      <c r="AU202" s="363">
        <v>0</v>
      </c>
      <c r="AV202" s="363">
        <v>0</v>
      </c>
      <c r="AW202" s="363">
        <v>0</v>
      </c>
      <c r="AX202" s="363">
        <v>0</v>
      </c>
      <c r="AY202" s="363">
        <v>0</v>
      </c>
      <c r="AZ202" s="363">
        <v>0</v>
      </c>
      <c r="BA202" s="363">
        <v>0</v>
      </c>
      <c r="BB202" s="363">
        <v>0</v>
      </c>
      <c r="BC202" s="363">
        <v>0</v>
      </c>
      <c r="BD202" s="363">
        <v>0</v>
      </c>
      <c r="BE202" s="363">
        <v>0</v>
      </c>
      <c r="BF202" s="363">
        <v>0</v>
      </c>
      <c r="BG202" s="363">
        <v>0</v>
      </c>
      <c r="BH202" s="363">
        <v>0</v>
      </c>
      <c r="BI202" s="363">
        <v>0</v>
      </c>
      <c r="BJ202" s="363">
        <v>0</v>
      </c>
      <c r="BK202" s="363">
        <v>0</v>
      </c>
      <c r="BL202" s="363">
        <v>0</v>
      </c>
      <c r="BM202" s="363">
        <v>0</v>
      </c>
      <c r="BN202" s="363">
        <v>0</v>
      </c>
      <c r="BO202" s="363">
        <v>0</v>
      </c>
      <c r="BP202" s="363">
        <v>0</v>
      </c>
      <c r="BQ202" s="363">
        <v>0</v>
      </c>
      <c r="BR202" s="363">
        <v>0</v>
      </c>
      <c r="BS202" s="363">
        <v>0</v>
      </c>
      <c r="BT202" s="363">
        <v>0</v>
      </c>
      <c r="BU202" s="363">
        <v>0</v>
      </c>
      <c r="BV202" s="363">
        <v>0</v>
      </c>
      <c r="BW202" s="363">
        <v>0</v>
      </c>
      <c r="BX202" s="363">
        <v>0</v>
      </c>
      <c r="BY202" s="363">
        <v>0</v>
      </c>
      <c r="BZ202" s="363">
        <v>0</v>
      </c>
      <c r="CA202" s="363">
        <v>0</v>
      </c>
      <c r="CB202" s="363">
        <v>0</v>
      </c>
      <c r="CC202" s="363">
        <v>0</v>
      </c>
      <c r="CD202" s="363">
        <v>0</v>
      </c>
      <c r="CE202" s="363">
        <v>0</v>
      </c>
      <c r="CF202" s="363">
        <v>0</v>
      </c>
      <c r="CG202" s="363">
        <v>0</v>
      </c>
      <c r="CH202" s="370">
        <v>0</v>
      </c>
    </row>
    <row r="203" spans="1:86" ht="15.5" x14ac:dyDescent="0.35">
      <c r="A203" s="366"/>
      <c r="B203" s="331" t="s">
        <v>605</v>
      </c>
      <c r="C203" s="368"/>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v>0</v>
      </c>
      <c r="AI203" s="363">
        <v>0</v>
      </c>
      <c r="AJ203" s="363">
        <v>0</v>
      </c>
      <c r="AK203" s="363">
        <v>0</v>
      </c>
      <c r="AL203" s="363">
        <v>0</v>
      </c>
      <c r="AM203" s="363">
        <v>0</v>
      </c>
      <c r="AN203" s="363">
        <v>0</v>
      </c>
      <c r="AO203" s="363">
        <v>0</v>
      </c>
      <c r="AP203" s="363">
        <v>0</v>
      </c>
      <c r="AQ203" s="363">
        <v>0</v>
      </c>
      <c r="AR203" s="363">
        <v>0</v>
      </c>
      <c r="AS203" s="363">
        <v>0</v>
      </c>
      <c r="AT203" s="363">
        <v>0</v>
      </c>
      <c r="AU203" s="363">
        <v>0</v>
      </c>
      <c r="AV203" s="363">
        <v>0</v>
      </c>
      <c r="AW203" s="363">
        <v>0</v>
      </c>
      <c r="AX203" s="363">
        <v>0</v>
      </c>
      <c r="AY203" s="363">
        <v>0</v>
      </c>
      <c r="AZ203" s="363">
        <v>0</v>
      </c>
      <c r="BA203" s="363">
        <v>0</v>
      </c>
      <c r="BB203" s="363">
        <v>0</v>
      </c>
      <c r="BC203" s="363">
        <v>0</v>
      </c>
      <c r="BD203" s="363">
        <v>0</v>
      </c>
      <c r="BE203" s="363">
        <v>0</v>
      </c>
      <c r="BF203" s="363">
        <v>0</v>
      </c>
      <c r="BG203" s="363">
        <v>192</v>
      </c>
      <c r="BH203" s="363">
        <v>187</v>
      </c>
      <c r="BI203" s="363">
        <v>182</v>
      </c>
      <c r="BJ203" s="363">
        <v>176</v>
      </c>
      <c r="BK203" s="363">
        <v>170</v>
      </c>
      <c r="BL203" s="363">
        <v>163</v>
      </c>
      <c r="BM203" s="363">
        <v>156</v>
      </c>
      <c r="BN203" s="363">
        <v>152</v>
      </c>
      <c r="BO203" s="363">
        <v>145</v>
      </c>
      <c r="BP203" s="363">
        <v>137</v>
      </c>
      <c r="BQ203" s="363">
        <v>137</v>
      </c>
      <c r="BR203" s="363">
        <v>131</v>
      </c>
      <c r="BS203" s="363">
        <v>125</v>
      </c>
      <c r="BT203" s="363">
        <v>120</v>
      </c>
      <c r="BU203" s="363">
        <v>114</v>
      </c>
      <c r="BV203" s="363">
        <v>108</v>
      </c>
      <c r="BW203" s="363">
        <v>105</v>
      </c>
      <c r="BX203" s="363">
        <v>89</v>
      </c>
      <c r="BY203" s="363">
        <v>84</v>
      </c>
      <c r="BZ203" s="363">
        <v>79</v>
      </c>
      <c r="CA203" s="363">
        <v>73</v>
      </c>
      <c r="CB203" s="363">
        <v>67</v>
      </c>
      <c r="CC203" s="363">
        <v>62</v>
      </c>
      <c r="CD203" s="363">
        <v>58</v>
      </c>
      <c r="CE203" s="363">
        <v>56</v>
      </c>
      <c r="CF203" s="363">
        <v>52</v>
      </c>
      <c r="CG203" s="363">
        <v>47</v>
      </c>
      <c r="CH203" s="370">
        <v>43</v>
      </c>
    </row>
    <row r="204" spans="1:86" ht="15.5" x14ac:dyDescent="0.35">
      <c r="A204" s="366"/>
      <c r="B204" s="375" t="s">
        <v>607</v>
      </c>
      <c r="C204" s="368"/>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v>0</v>
      </c>
      <c r="AI204" s="363">
        <v>0</v>
      </c>
      <c r="AJ204" s="363">
        <v>0</v>
      </c>
      <c r="AK204" s="363">
        <v>0</v>
      </c>
      <c r="AL204" s="363">
        <v>0</v>
      </c>
      <c r="AM204" s="363">
        <v>0</v>
      </c>
      <c r="AN204" s="363">
        <v>0</v>
      </c>
      <c r="AO204" s="363">
        <v>0</v>
      </c>
      <c r="AP204" s="363">
        <v>0</v>
      </c>
      <c r="AQ204" s="363">
        <v>0</v>
      </c>
      <c r="AR204" s="363">
        <v>0</v>
      </c>
      <c r="AS204" s="363">
        <v>0</v>
      </c>
      <c r="AT204" s="363">
        <v>0</v>
      </c>
      <c r="AU204" s="363">
        <v>0</v>
      </c>
      <c r="AV204" s="363">
        <v>0</v>
      </c>
      <c r="AW204" s="363">
        <v>0</v>
      </c>
      <c r="AX204" s="363">
        <v>0</v>
      </c>
      <c r="AY204" s="363">
        <v>0</v>
      </c>
      <c r="AZ204" s="363">
        <v>0</v>
      </c>
      <c r="BA204" s="363">
        <v>0</v>
      </c>
      <c r="BB204" s="363">
        <v>0</v>
      </c>
      <c r="BC204" s="363">
        <v>0</v>
      </c>
      <c r="BD204" s="363">
        <v>0</v>
      </c>
      <c r="BE204" s="363">
        <v>0</v>
      </c>
      <c r="BF204" s="363">
        <v>0</v>
      </c>
      <c r="BG204" s="363">
        <v>0</v>
      </c>
      <c r="BH204" s="363">
        <v>0</v>
      </c>
      <c r="BI204" s="363">
        <v>0</v>
      </c>
      <c r="BJ204" s="363">
        <v>0</v>
      </c>
      <c r="BK204" s="363">
        <v>0</v>
      </c>
      <c r="BL204" s="363">
        <v>0</v>
      </c>
      <c r="BM204" s="363">
        <v>0</v>
      </c>
      <c r="BN204" s="363">
        <v>0</v>
      </c>
      <c r="BO204" s="363">
        <v>0</v>
      </c>
      <c r="BP204" s="363">
        <v>0</v>
      </c>
      <c r="BQ204" s="363">
        <v>0</v>
      </c>
      <c r="BR204" s="363">
        <v>0</v>
      </c>
      <c r="BS204" s="363">
        <v>0</v>
      </c>
      <c r="BT204" s="363">
        <v>0</v>
      </c>
      <c r="BU204" s="363">
        <v>0</v>
      </c>
      <c r="BV204" s="363">
        <v>0</v>
      </c>
      <c r="BW204" s="363">
        <v>0</v>
      </c>
      <c r="BX204" s="363">
        <v>0</v>
      </c>
      <c r="BY204" s="363">
        <v>0</v>
      </c>
      <c r="BZ204" s="363">
        <v>0</v>
      </c>
      <c r="CA204" s="363">
        <v>0</v>
      </c>
      <c r="CB204" s="363">
        <v>0</v>
      </c>
      <c r="CC204" s="363">
        <v>0</v>
      </c>
      <c r="CD204" s="363">
        <v>0</v>
      </c>
      <c r="CE204" s="363">
        <v>0</v>
      </c>
      <c r="CF204" s="363">
        <v>0</v>
      </c>
      <c r="CG204" s="363">
        <v>0</v>
      </c>
      <c r="CH204" s="370">
        <v>0</v>
      </c>
    </row>
    <row r="205" spans="1:86" ht="15.5" x14ac:dyDescent="0.35">
      <c r="A205" s="366"/>
      <c r="B205" s="377" t="s">
        <v>646</v>
      </c>
      <c r="C205" s="368"/>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f>SUM(AH206:AH207)</f>
        <v>0</v>
      </c>
      <c r="AI205" s="363">
        <f t="shared" ref="AI205:CH205" si="44">SUM(AI206:AI207)</f>
        <v>0</v>
      </c>
      <c r="AJ205" s="363">
        <f t="shared" si="44"/>
        <v>0</v>
      </c>
      <c r="AK205" s="363">
        <f t="shared" si="44"/>
        <v>0</v>
      </c>
      <c r="AL205" s="363">
        <f t="shared" si="44"/>
        <v>0</v>
      </c>
      <c r="AM205" s="363">
        <f t="shared" si="44"/>
        <v>0</v>
      </c>
      <c r="AN205" s="363">
        <f t="shared" si="44"/>
        <v>0</v>
      </c>
      <c r="AO205" s="363">
        <f t="shared" si="44"/>
        <v>0</v>
      </c>
      <c r="AP205" s="363">
        <f t="shared" si="44"/>
        <v>0</v>
      </c>
      <c r="AQ205" s="363">
        <f t="shared" si="44"/>
        <v>0</v>
      </c>
      <c r="AR205" s="363">
        <f t="shared" si="44"/>
        <v>0</v>
      </c>
      <c r="AS205" s="363">
        <f t="shared" si="44"/>
        <v>0</v>
      </c>
      <c r="AT205" s="363">
        <f t="shared" si="44"/>
        <v>0</v>
      </c>
      <c r="AU205" s="363">
        <f t="shared" si="44"/>
        <v>0</v>
      </c>
      <c r="AV205" s="363">
        <f t="shared" si="44"/>
        <v>0</v>
      </c>
      <c r="AW205" s="363">
        <f t="shared" si="44"/>
        <v>0</v>
      </c>
      <c r="AX205" s="363">
        <f t="shared" si="44"/>
        <v>0</v>
      </c>
      <c r="AY205" s="363">
        <f t="shared" si="44"/>
        <v>0</v>
      </c>
      <c r="AZ205" s="363">
        <f t="shared" si="44"/>
        <v>0</v>
      </c>
      <c r="BA205" s="363">
        <f t="shared" si="44"/>
        <v>0</v>
      </c>
      <c r="BB205" s="363">
        <f t="shared" si="44"/>
        <v>0</v>
      </c>
      <c r="BC205" s="363">
        <f t="shared" si="44"/>
        <v>0</v>
      </c>
      <c r="BD205" s="363">
        <f t="shared" si="44"/>
        <v>0</v>
      </c>
      <c r="BE205" s="363">
        <f t="shared" si="44"/>
        <v>0</v>
      </c>
      <c r="BF205" s="363">
        <f t="shared" si="44"/>
        <v>0</v>
      </c>
      <c r="BG205" s="363">
        <f t="shared" si="44"/>
        <v>0</v>
      </c>
      <c r="BH205" s="363">
        <f t="shared" si="44"/>
        <v>0</v>
      </c>
      <c r="BI205" s="363">
        <f t="shared" si="44"/>
        <v>0</v>
      </c>
      <c r="BJ205" s="363">
        <f t="shared" si="44"/>
        <v>1128</v>
      </c>
      <c r="BK205" s="363">
        <f t="shared" si="44"/>
        <v>1147</v>
      </c>
      <c r="BL205" s="363">
        <f t="shared" si="44"/>
        <v>1198</v>
      </c>
      <c r="BM205" s="363">
        <f t="shared" si="44"/>
        <v>1279</v>
      </c>
      <c r="BN205" s="363">
        <f t="shared" si="44"/>
        <v>1351</v>
      </c>
      <c r="BO205" s="363">
        <f t="shared" si="44"/>
        <v>1396</v>
      </c>
      <c r="BP205" s="363">
        <f t="shared" si="44"/>
        <v>1437</v>
      </c>
      <c r="BQ205" s="363">
        <f t="shared" si="44"/>
        <v>1881.0007077952637</v>
      </c>
      <c r="BR205" s="363">
        <f t="shared" si="44"/>
        <v>1954.6492000907522</v>
      </c>
      <c r="BS205" s="363">
        <f t="shared" si="44"/>
        <v>2000.2389395856003</v>
      </c>
      <c r="BT205" s="363">
        <f t="shared" si="44"/>
        <v>1993.5139610136407</v>
      </c>
      <c r="BU205" s="363">
        <f t="shared" si="44"/>
        <v>1949.9523974316214</v>
      </c>
      <c r="BV205" s="363">
        <f t="shared" si="44"/>
        <v>1836.8069207587307</v>
      </c>
      <c r="BW205" s="363">
        <f t="shared" si="44"/>
        <v>2050.695371090299</v>
      </c>
      <c r="BX205" s="363">
        <f t="shared" si="44"/>
        <v>2086.2009543670001</v>
      </c>
      <c r="BY205" s="363">
        <f t="shared" si="44"/>
        <v>2216.3419706139266</v>
      </c>
      <c r="BZ205" s="363">
        <f t="shared" si="44"/>
        <v>2334.7389259062525</v>
      </c>
      <c r="CA205" s="363">
        <f t="shared" si="44"/>
        <v>2464.0153963043422</v>
      </c>
      <c r="CB205" s="363">
        <f t="shared" si="44"/>
        <v>2567.5027500000001</v>
      </c>
      <c r="CC205" s="363">
        <f t="shared" si="44"/>
        <v>2716.1161754405302</v>
      </c>
      <c r="CD205" s="363">
        <f t="shared" si="44"/>
        <v>2870.8224789416695</v>
      </c>
      <c r="CE205" s="363">
        <f t="shared" si="44"/>
        <v>2941.9370108883454</v>
      </c>
      <c r="CF205" s="363">
        <f t="shared" si="44"/>
        <v>2992.7568805937849</v>
      </c>
      <c r="CG205" s="363">
        <f t="shared" si="44"/>
        <v>3032.104759073944</v>
      </c>
      <c r="CH205" s="370">
        <f t="shared" si="44"/>
        <v>3082.670806069551</v>
      </c>
    </row>
    <row r="206" spans="1:86" ht="15.5" x14ac:dyDescent="0.35">
      <c r="A206" s="366"/>
      <c r="B206" s="375" t="s">
        <v>647</v>
      </c>
      <c r="C206" s="368"/>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v>0</v>
      </c>
      <c r="AI206" s="363">
        <v>0</v>
      </c>
      <c r="AJ206" s="363">
        <v>0</v>
      </c>
      <c r="AK206" s="363">
        <v>0</v>
      </c>
      <c r="AL206" s="363">
        <v>0</v>
      </c>
      <c r="AM206" s="363">
        <v>0</v>
      </c>
      <c r="AN206" s="363">
        <v>0</v>
      </c>
      <c r="AO206" s="363">
        <v>0</v>
      </c>
      <c r="AP206" s="363">
        <v>0</v>
      </c>
      <c r="AQ206" s="363">
        <v>0</v>
      </c>
      <c r="AR206" s="363">
        <v>0</v>
      </c>
      <c r="AS206" s="363">
        <v>0</v>
      </c>
      <c r="AT206" s="363">
        <v>0</v>
      </c>
      <c r="AU206" s="363">
        <v>0</v>
      </c>
      <c r="AV206" s="363">
        <v>0</v>
      </c>
      <c r="AW206" s="363">
        <v>0</v>
      </c>
      <c r="AX206" s="363">
        <v>0</v>
      </c>
      <c r="AY206" s="363">
        <v>0</v>
      </c>
      <c r="AZ206" s="363">
        <v>0</v>
      </c>
      <c r="BA206" s="363">
        <v>0</v>
      </c>
      <c r="BB206" s="363">
        <v>0</v>
      </c>
      <c r="BC206" s="363">
        <v>0</v>
      </c>
      <c r="BD206" s="363">
        <v>0</v>
      </c>
      <c r="BE206" s="363">
        <v>0</v>
      </c>
      <c r="BF206" s="363">
        <v>0</v>
      </c>
      <c r="BG206" s="363">
        <v>0</v>
      </c>
      <c r="BH206" s="363">
        <v>0</v>
      </c>
      <c r="BI206" s="363">
        <v>0</v>
      </c>
      <c r="BJ206" s="363">
        <v>1128</v>
      </c>
      <c r="BK206" s="363">
        <v>1147</v>
      </c>
      <c r="BL206" s="363">
        <v>1198</v>
      </c>
      <c r="BM206" s="363">
        <v>1279</v>
      </c>
      <c r="BN206" s="363">
        <v>1351</v>
      </c>
      <c r="BO206" s="363">
        <v>1396</v>
      </c>
      <c r="BP206" s="363">
        <v>1437</v>
      </c>
      <c r="BQ206" s="363">
        <v>1881.0007077952637</v>
      </c>
      <c r="BR206" s="363">
        <v>1954.6492000907522</v>
      </c>
      <c r="BS206" s="363">
        <v>2000.2389395856003</v>
      </c>
      <c r="BT206" s="363">
        <v>1993.5139610136407</v>
      </c>
      <c r="BU206" s="363">
        <v>1949.9523974316214</v>
      </c>
      <c r="BV206" s="363">
        <v>1836.8069207587307</v>
      </c>
      <c r="BW206" s="363">
        <v>1665.6953710902992</v>
      </c>
      <c r="BX206" s="363">
        <v>1544.2009543670003</v>
      </c>
      <c r="BY206" s="363">
        <v>1441.3419706139264</v>
      </c>
      <c r="BZ206" s="363">
        <v>1351.7389259062525</v>
      </c>
      <c r="CA206" s="363">
        <v>1273.0153963043424</v>
      </c>
      <c r="CB206" s="363">
        <v>1090.5027500000001</v>
      </c>
      <c r="CC206" s="363">
        <v>650.11617544053036</v>
      </c>
      <c r="CD206" s="363">
        <v>508.82247894166932</v>
      </c>
      <c r="CE206" s="363">
        <v>504.93701088834524</v>
      </c>
      <c r="CF206" s="363">
        <v>505.75688059378501</v>
      </c>
      <c r="CG206" s="363">
        <v>510.10475907394414</v>
      </c>
      <c r="CH206" s="370">
        <v>515.67080606955096</v>
      </c>
    </row>
    <row r="207" spans="1:86" ht="15.5" x14ac:dyDescent="0.35">
      <c r="A207" s="366"/>
      <c r="B207" s="375" t="s">
        <v>629</v>
      </c>
      <c r="C207" s="372" t="s">
        <v>639</v>
      </c>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v>0</v>
      </c>
      <c r="AI207" s="363">
        <v>0</v>
      </c>
      <c r="AJ207" s="363">
        <v>0</v>
      </c>
      <c r="AK207" s="363">
        <v>0</v>
      </c>
      <c r="AL207" s="363">
        <v>0</v>
      </c>
      <c r="AM207" s="363">
        <v>0</v>
      </c>
      <c r="AN207" s="363">
        <v>0</v>
      </c>
      <c r="AO207" s="363">
        <v>0</v>
      </c>
      <c r="AP207" s="363">
        <v>0</v>
      </c>
      <c r="AQ207" s="363">
        <v>0</v>
      </c>
      <c r="AR207" s="363">
        <v>0</v>
      </c>
      <c r="AS207" s="363">
        <v>0</v>
      </c>
      <c r="AT207" s="363">
        <v>0</v>
      </c>
      <c r="AU207" s="363">
        <v>0</v>
      </c>
      <c r="AV207" s="363">
        <v>0</v>
      </c>
      <c r="AW207" s="363">
        <v>0</v>
      </c>
      <c r="AX207" s="363">
        <v>0</v>
      </c>
      <c r="AY207" s="363">
        <v>0</v>
      </c>
      <c r="AZ207" s="363">
        <v>0</v>
      </c>
      <c r="BA207" s="363">
        <v>0</v>
      </c>
      <c r="BB207" s="363">
        <v>0</v>
      </c>
      <c r="BC207" s="363">
        <v>0</v>
      </c>
      <c r="BD207" s="363">
        <v>0</v>
      </c>
      <c r="BE207" s="363">
        <v>0</v>
      </c>
      <c r="BF207" s="363">
        <v>0</v>
      </c>
      <c r="BG207" s="363">
        <v>0</v>
      </c>
      <c r="BH207" s="363">
        <v>0</v>
      </c>
      <c r="BI207" s="363">
        <v>0</v>
      </c>
      <c r="BJ207" s="363">
        <v>0</v>
      </c>
      <c r="BK207" s="363">
        <v>0</v>
      </c>
      <c r="BL207" s="363">
        <v>0</v>
      </c>
      <c r="BM207" s="363">
        <v>0</v>
      </c>
      <c r="BN207" s="363">
        <v>0</v>
      </c>
      <c r="BO207" s="363">
        <v>0</v>
      </c>
      <c r="BP207" s="363">
        <v>0</v>
      </c>
      <c r="BQ207" s="363">
        <v>0</v>
      </c>
      <c r="BR207" s="363">
        <v>0</v>
      </c>
      <c r="BS207" s="363">
        <v>0</v>
      </c>
      <c r="BT207" s="363">
        <v>0</v>
      </c>
      <c r="BU207" s="363">
        <v>0</v>
      </c>
      <c r="BV207" s="363">
        <v>0</v>
      </c>
      <c r="BW207" s="363">
        <v>385</v>
      </c>
      <c r="BX207" s="363">
        <v>542</v>
      </c>
      <c r="BY207" s="363">
        <v>775</v>
      </c>
      <c r="BZ207" s="363">
        <v>983</v>
      </c>
      <c r="CA207" s="363">
        <v>1191</v>
      </c>
      <c r="CB207" s="363">
        <v>1477</v>
      </c>
      <c r="CC207" s="363">
        <v>2066</v>
      </c>
      <c r="CD207" s="363">
        <v>2362</v>
      </c>
      <c r="CE207" s="363">
        <v>2437</v>
      </c>
      <c r="CF207" s="363">
        <v>2487</v>
      </c>
      <c r="CG207" s="363">
        <v>2522</v>
      </c>
      <c r="CH207" s="370">
        <v>2567</v>
      </c>
    </row>
    <row r="208" spans="1:86" ht="15.5" x14ac:dyDescent="0.35">
      <c r="A208" s="366"/>
      <c r="B208" s="361" t="s">
        <v>345</v>
      </c>
      <c r="C208" s="368"/>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c r="AS208" s="363"/>
      <c r="AT208" s="363"/>
      <c r="AU208" s="363"/>
      <c r="AV208" s="363"/>
      <c r="AW208" s="363"/>
      <c r="AX208" s="363"/>
      <c r="AY208" s="363"/>
      <c r="AZ208" s="363"/>
      <c r="BA208" s="363"/>
      <c r="BB208" s="363"/>
      <c r="BC208" s="363"/>
      <c r="BD208" s="363"/>
      <c r="BE208" s="363"/>
      <c r="BF208" s="363"/>
      <c r="BG208" s="363"/>
      <c r="BH208" s="363"/>
      <c r="BI208" s="363"/>
      <c r="BJ208" s="363"/>
      <c r="BK208" s="363"/>
      <c r="BL208" s="363"/>
      <c r="BM208" s="363"/>
      <c r="BN208" s="363"/>
      <c r="BO208" s="363"/>
      <c r="BP208" s="363"/>
      <c r="BQ208" s="363"/>
      <c r="BR208" s="363"/>
      <c r="BS208" s="363"/>
      <c r="BT208" s="363"/>
      <c r="BU208" s="363"/>
      <c r="BV208" s="363"/>
      <c r="BW208" s="363"/>
      <c r="BX208" s="363"/>
      <c r="BY208" s="363"/>
      <c r="BZ208" s="363"/>
      <c r="CA208" s="363"/>
      <c r="CB208" s="363"/>
      <c r="CC208" s="363"/>
      <c r="CD208" s="363"/>
      <c r="CE208" s="363"/>
      <c r="CF208" s="363"/>
      <c r="CG208" s="363"/>
      <c r="CH208" s="370"/>
    </row>
    <row r="209" spans="1:86" ht="15.5" x14ac:dyDescent="0.35">
      <c r="A209" s="366"/>
      <c r="B209" s="377" t="s">
        <v>603</v>
      </c>
      <c r="C209" s="368"/>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f>SUM(AH210:AH211)</f>
        <v>0</v>
      </c>
      <c r="AI209" s="363">
        <f t="shared" ref="AI209:CH209" si="45">SUM(AI210:AI211)</f>
        <v>0</v>
      </c>
      <c r="AJ209" s="363">
        <f t="shared" si="45"/>
        <v>0</v>
      </c>
      <c r="AK209" s="363">
        <f t="shared" si="45"/>
        <v>0</v>
      </c>
      <c r="AL209" s="363">
        <f t="shared" si="45"/>
        <v>0</v>
      </c>
      <c r="AM209" s="363">
        <f t="shared" si="45"/>
        <v>0</v>
      </c>
      <c r="AN209" s="363">
        <f t="shared" si="45"/>
        <v>0</v>
      </c>
      <c r="AO209" s="363">
        <f t="shared" si="45"/>
        <v>0</v>
      </c>
      <c r="AP209" s="363">
        <f t="shared" si="45"/>
        <v>0</v>
      </c>
      <c r="AQ209" s="363">
        <f t="shared" si="45"/>
        <v>0</v>
      </c>
      <c r="AR209" s="363">
        <f t="shared" si="45"/>
        <v>0</v>
      </c>
      <c r="AS209" s="363">
        <f t="shared" si="45"/>
        <v>0</v>
      </c>
      <c r="AT209" s="363">
        <f t="shared" si="45"/>
        <v>0</v>
      </c>
      <c r="AU209" s="363">
        <f t="shared" si="45"/>
        <v>0</v>
      </c>
      <c r="AV209" s="363">
        <f t="shared" si="45"/>
        <v>0</v>
      </c>
      <c r="AW209" s="363">
        <f t="shared" si="45"/>
        <v>0</v>
      </c>
      <c r="AX209" s="363">
        <f t="shared" si="45"/>
        <v>0</v>
      </c>
      <c r="AY209" s="363">
        <f t="shared" si="45"/>
        <v>0</v>
      </c>
      <c r="AZ209" s="363">
        <f t="shared" si="45"/>
        <v>0</v>
      </c>
      <c r="BA209" s="363">
        <f t="shared" si="45"/>
        <v>0</v>
      </c>
      <c r="BB209" s="363">
        <f t="shared" si="45"/>
        <v>0</v>
      </c>
      <c r="BC209" s="363">
        <f t="shared" si="45"/>
        <v>0</v>
      </c>
      <c r="BD209" s="363">
        <f t="shared" si="45"/>
        <v>0</v>
      </c>
      <c r="BE209" s="363">
        <f t="shared" si="45"/>
        <v>0</v>
      </c>
      <c r="BF209" s="363">
        <f t="shared" si="45"/>
        <v>0</v>
      </c>
      <c r="BG209" s="363">
        <f t="shared" si="45"/>
        <v>150</v>
      </c>
      <c r="BH209" s="363">
        <f t="shared" si="45"/>
        <v>153</v>
      </c>
      <c r="BI209" s="363">
        <f t="shared" si="45"/>
        <v>156</v>
      </c>
      <c r="BJ209" s="363">
        <f t="shared" si="45"/>
        <v>159</v>
      </c>
      <c r="BK209" s="363">
        <f t="shared" si="45"/>
        <v>171</v>
      </c>
      <c r="BL209" s="363">
        <f t="shared" si="45"/>
        <v>172</v>
      </c>
      <c r="BM209" s="363">
        <f t="shared" si="45"/>
        <v>176</v>
      </c>
      <c r="BN209" s="363">
        <f t="shared" si="45"/>
        <v>182</v>
      </c>
      <c r="BO209" s="363">
        <f t="shared" si="45"/>
        <v>185</v>
      </c>
      <c r="BP209" s="363">
        <f t="shared" si="45"/>
        <v>187</v>
      </c>
      <c r="BQ209" s="363">
        <f t="shared" si="45"/>
        <v>188</v>
      </c>
      <c r="BR209" s="363">
        <f t="shared" si="45"/>
        <v>188</v>
      </c>
      <c r="BS209" s="363">
        <f t="shared" si="45"/>
        <v>188</v>
      </c>
      <c r="BT209" s="363">
        <f t="shared" si="45"/>
        <v>185</v>
      </c>
      <c r="BU209" s="363">
        <f t="shared" si="45"/>
        <v>182</v>
      </c>
      <c r="BV209" s="363">
        <f t="shared" si="45"/>
        <v>180</v>
      </c>
      <c r="BW209" s="363">
        <f t="shared" si="45"/>
        <v>174</v>
      </c>
      <c r="BX209" s="363">
        <f t="shared" si="45"/>
        <v>149</v>
      </c>
      <c r="BY209" s="363">
        <f t="shared" si="45"/>
        <v>147</v>
      </c>
      <c r="BZ209" s="363">
        <f t="shared" si="45"/>
        <v>144</v>
      </c>
      <c r="CA209" s="363">
        <f t="shared" si="45"/>
        <v>142</v>
      </c>
      <c r="CB209" s="363">
        <f t="shared" si="45"/>
        <v>140</v>
      </c>
      <c r="CC209" s="363">
        <f t="shared" si="45"/>
        <v>138</v>
      </c>
      <c r="CD209" s="363">
        <f t="shared" si="45"/>
        <v>132</v>
      </c>
      <c r="CE209" s="363">
        <f t="shared" si="45"/>
        <v>126</v>
      </c>
      <c r="CF209" s="363">
        <f t="shared" si="45"/>
        <v>122</v>
      </c>
      <c r="CG209" s="363">
        <f t="shared" si="45"/>
        <v>119</v>
      </c>
      <c r="CH209" s="370">
        <f t="shared" si="45"/>
        <v>115</v>
      </c>
    </row>
    <row r="210" spans="1:86" ht="15.5" x14ac:dyDescent="0.35">
      <c r="A210" s="366"/>
      <c r="B210" s="375" t="s">
        <v>645</v>
      </c>
      <c r="C210" s="368"/>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v>0</v>
      </c>
      <c r="AI210" s="363">
        <v>0</v>
      </c>
      <c r="AJ210" s="363">
        <v>0</v>
      </c>
      <c r="AK210" s="363">
        <v>0</v>
      </c>
      <c r="AL210" s="363">
        <v>0</v>
      </c>
      <c r="AM210" s="363">
        <v>0</v>
      </c>
      <c r="AN210" s="363">
        <v>0</v>
      </c>
      <c r="AO210" s="363">
        <v>0</v>
      </c>
      <c r="AP210" s="363">
        <v>0</v>
      </c>
      <c r="AQ210" s="363">
        <v>0</v>
      </c>
      <c r="AR210" s="363">
        <v>0</v>
      </c>
      <c r="AS210" s="363">
        <v>0</v>
      </c>
      <c r="AT210" s="363">
        <v>0</v>
      </c>
      <c r="AU210" s="363">
        <v>0</v>
      </c>
      <c r="AV210" s="363">
        <v>0</v>
      </c>
      <c r="AW210" s="363">
        <v>0</v>
      </c>
      <c r="AX210" s="363">
        <v>0</v>
      </c>
      <c r="AY210" s="363">
        <v>0</v>
      </c>
      <c r="AZ210" s="363">
        <v>0</v>
      </c>
      <c r="BA210" s="363">
        <v>0</v>
      </c>
      <c r="BB210" s="363">
        <v>0</v>
      </c>
      <c r="BC210" s="363">
        <v>0</v>
      </c>
      <c r="BD210" s="363">
        <v>0</v>
      </c>
      <c r="BE210" s="363">
        <v>0</v>
      </c>
      <c r="BF210" s="363">
        <v>0</v>
      </c>
      <c r="BG210" s="363">
        <v>0</v>
      </c>
      <c r="BH210" s="363">
        <v>0</v>
      </c>
      <c r="BI210" s="363">
        <v>0</v>
      </c>
      <c r="BJ210" s="363">
        <v>0</v>
      </c>
      <c r="BK210" s="363">
        <v>9</v>
      </c>
      <c r="BL210" s="363">
        <v>8</v>
      </c>
      <c r="BM210" s="363">
        <v>7</v>
      </c>
      <c r="BN210" s="363">
        <v>7</v>
      </c>
      <c r="BO210" s="363">
        <v>6</v>
      </c>
      <c r="BP210" s="363">
        <v>6</v>
      </c>
      <c r="BQ210" s="363">
        <v>5</v>
      </c>
      <c r="BR210" s="363">
        <v>5</v>
      </c>
      <c r="BS210" s="363">
        <v>5</v>
      </c>
      <c r="BT210" s="363">
        <v>4</v>
      </c>
      <c r="BU210" s="363">
        <v>4</v>
      </c>
      <c r="BV210" s="363">
        <v>4</v>
      </c>
      <c r="BW210" s="363">
        <v>3</v>
      </c>
      <c r="BX210" s="363">
        <v>2</v>
      </c>
      <c r="BY210" s="363">
        <v>2</v>
      </c>
      <c r="BZ210" s="363">
        <v>2</v>
      </c>
      <c r="CA210" s="363">
        <v>2</v>
      </c>
      <c r="CB210" s="363">
        <v>2</v>
      </c>
      <c r="CC210" s="363">
        <v>2</v>
      </c>
      <c r="CD210" s="363">
        <v>1</v>
      </c>
      <c r="CE210" s="363">
        <v>1</v>
      </c>
      <c r="CF210" s="363">
        <v>1</v>
      </c>
      <c r="CG210" s="363">
        <v>1</v>
      </c>
      <c r="CH210" s="370">
        <v>1</v>
      </c>
    </row>
    <row r="211" spans="1:86" ht="15.5" x14ac:dyDescent="0.35">
      <c r="A211" s="366"/>
      <c r="B211" s="331" t="s">
        <v>605</v>
      </c>
      <c r="C211" s="372"/>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v>0</v>
      </c>
      <c r="AI211" s="363">
        <v>0</v>
      </c>
      <c r="AJ211" s="363">
        <v>0</v>
      </c>
      <c r="AK211" s="363">
        <v>0</v>
      </c>
      <c r="AL211" s="363">
        <v>0</v>
      </c>
      <c r="AM211" s="363">
        <v>0</v>
      </c>
      <c r="AN211" s="363">
        <v>0</v>
      </c>
      <c r="AO211" s="363">
        <v>0</v>
      </c>
      <c r="AP211" s="363">
        <v>0</v>
      </c>
      <c r="AQ211" s="363">
        <v>0</v>
      </c>
      <c r="AR211" s="363">
        <v>0</v>
      </c>
      <c r="AS211" s="363">
        <v>0</v>
      </c>
      <c r="AT211" s="363">
        <v>0</v>
      </c>
      <c r="AU211" s="363">
        <v>0</v>
      </c>
      <c r="AV211" s="363">
        <v>0</v>
      </c>
      <c r="AW211" s="363">
        <v>0</v>
      </c>
      <c r="AX211" s="363">
        <v>0</v>
      </c>
      <c r="AY211" s="363">
        <v>0</v>
      </c>
      <c r="AZ211" s="363">
        <v>0</v>
      </c>
      <c r="BA211" s="363">
        <v>0</v>
      </c>
      <c r="BB211" s="363">
        <v>0</v>
      </c>
      <c r="BC211" s="363">
        <v>0</v>
      </c>
      <c r="BD211" s="363">
        <v>0</v>
      </c>
      <c r="BE211" s="363">
        <v>0</v>
      </c>
      <c r="BF211" s="363">
        <v>0</v>
      </c>
      <c r="BG211" s="363">
        <v>150</v>
      </c>
      <c r="BH211" s="363">
        <v>153</v>
      </c>
      <c r="BI211" s="363">
        <v>156</v>
      </c>
      <c r="BJ211" s="363">
        <v>159</v>
      </c>
      <c r="BK211" s="363">
        <v>162</v>
      </c>
      <c r="BL211" s="363">
        <v>164</v>
      </c>
      <c r="BM211" s="363">
        <v>169</v>
      </c>
      <c r="BN211" s="363">
        <v>175</v>
      </c>
      <c r="BO211" s="363">
        <v>179</v>
      </c>
      <c r="BP211" s="363">
        <v>181</v>
      </c>
      <c r="BQ211" s="363">
        <v>183</v>
      </c>
      <c r="BR211" s="363">
        <v>183</v>
      </c>
      <c r="BS211" s="363">
        <v>183</v>
      </c>
      <c r="BT211" s="363">
        <v>181</v>
      </c>
      <c r="BU211" s="363">
        <v>178</v>
      </c>
      <c r="BV211" s="363">
        <v>176</v>
      </c>
      <c r="BW211" s="363">
        <v>171</v>
      </c>
      <c r="BX211" s="363">
        <v>147</v>
      </c>
      <c r="BY211" s="363">
        <v>145</v>
      </c>
      <c r="BZ211" s="363">
        <v>142</v>
      </c>
      <c r="CA211" s="363">
        <v>140</v>
      </c>
      <c r="CB211" s="363">
        <v>138</v>
      </c>
      <c r="CC211" s="363">
        <v>136</v>
      </c>
      <c r="CD211" s="363">
        <v>131</v>
      </c>
      <c r="CE211" s="363">
        <v>125</v>
      </c>
      <c r="CF211" s="363">
        <v>121</v>
      </c>
      <c r="CG211" s="363">
        <v>118</v>
      </c>
      <c r="CH211" s="370">
        <v>114</v>
      </c>
    </row>
    <row r="212" spans="1:86" ht="15.5" x14ac:dyDescent="0.35">
      <c r="A212" s="366"/>
      <c r="B212" s="327" t="s">
        <v>631</v>
      </c>
      <c r="C212" s="372"/>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c r="AS212" s="363"/>
      <c r="AT212" s="363"/>
      <c r="AU212" s="363"/>
      <c r="AV212" s="363"/>
      <c r="AW212" s="363"/>
      <c r="AX212" s="363"/>
      <c r="AY212" s="363"/>
      <c r="AZ212" s="363"/>
      <c r="BA212" s="363"/>
      <c r="BB212" s="363"/>
      <c r="BC212" s="363"/>
      <c r="BD212" s="363"/>
      <c r="BE212" s="363"/>
      <c r="BF212" s="363"/>
      <c r="BG212" s="363"/>
      <c r="BH212" s="363"/>
      <c r="BI212" s="363"/>
      <c r="BJ212" s="363"/>
      <c r="BK212" s="363"/>
      <c r="BL212" s="363"/>
      <c r="BM212" s="363"/>
      <c r="BN212" s="363"/>
      <c r="BO212" s="363"/>
      <c r="BP212" s="363"/>
      <c r="BQ212" s="363"/>
      <c r="BR212" s="363"/>
      <c r="BS212" s="363"/>
      <c r="BT212" s="363"/>
      <c r="BU212" s="363"/>
      <c r="BV212" s="363"/>
      <c r="BW212" s="363"/>
      <c r="BX212" s="363"/>
      <c r="BY212" s="363"/>
      <c r="BZ212" s="363"/>
      <c r="CA212" s="363"/>
      <c r="CB212" s="363"/>
      <c r="CC212" s="363"/>
      <c r="CD212" s="363"/>
      <c r="CE212" s="363"/>
      <c r="CF212" s="363"/>
      <c r="CG212" s="363"/>
      <c r="CH212" s="370"/>
    </row>
    <row r="213" spans="1:86" ht="31.5" thickBot="1" x14ac:dyDescent="0.4">
      <c r="A213" s="394"/>
      <c r="B213" s="261" t="s">
        <v>477</v>
      </c>
      <c r="C213" s="395"/>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c r="AV213" s="396"/>
      <c r="AW213" s="396"/>
      <c r="AX213" s="396"/>
      <c r="AY213" s="396"/>
      <c r="AZ213" s="396"/>
      <c r="BA213" s="396"/>
      <c r="BB213" s="396"/>
      <c r="BC213" s="396"/>
      <c r="BD213" s="396"/>
      <c r="BE213" s="396"/>
      <c r="BF213" s="396"/>
      <c r="BG213" s="396"/>
      <c r="BH213" s="396"/>
      <c r="BI213" s="396"/>
      <c r="BJ213" s="396"/>
      <c r="BK213" s="396"/>
      <c r="BL213" s="396"/>
      <c r="BM213" s="396"/>
      <c r="BN213" s="396"/>
      <c r="BO213" s="396"/>
      <c r="BP213" s="396"/>
      <c r="BQ213" s="396"/>
      <c r="BR213" s="396"/>
      <c r="BS213" s="396"/>
      <c r="BT213" s="396"/>
      <c r="BU213" s="396"/>
      <c r="BV213" s="396"/>
      <c r="BW213" s="396"/>
      <c r="BX213" s="396"/>
      <c r="BY213" s="396"/>
      <c r="BZ213" s="396"/>
      <c r="CA213" s="396"/>
      <c r="CB213" s="396"/>
      <c r="CC213" s="396"/>
      <c r="CD213" s="396"/>
      <c r="CE213" s="396"/>
      <c r="CF213" s="396"/>
      <c r="CG213" s="396"/>
      <c r="CH213" s="397"/>
    </row>
    <row r="214" spans="1:86" ht="15.5" x14ac:dyDescent="0.35">
      <c r="A214" s="398"/>
      <c r="B214" s="399"/>
      <c r="C214" s="400"/>
      <c r="D214" s="401"/>
      <c r="E214" s="401"/>
      <c r="F214" s="401"/>
      <c r="G214" s="401"/>
      <c r="H214" s="401"/>
      <c r="I214" s="401"/>
      <c r="J214" s="401"/>
      <c r="K214" s="401"/>
      <c r="L214" s="401"/>
      <c r="M214" s="401"/>
      <c r="N214" s="401"/>
      <c r="O214" s="401"/>
      <c r="P214" s="401"/>
      <c r="Q214" s="401"/>
      <c r="R214" s="401"/>
      <c r="S214" s="401"/>
      <c r="T214" s="401"/>
      <c r="U214" s="401"/>
      <c r="V214" s="401"/>
      <c r="W214" s="401"/>
      <c r="X214" s="401"/>
      <c r="Y214" s="401"/>
      <c r="Z214" s="401"/>
      <c r="AA214" s="401"/>
      <c r="AB214" s="401"/>
      <c r="AC214" s="401"/>
      <c r="AD214" s="401"/>
      <c r="AE214" s="401"/>
      <c r="AF214" s="401"/>
      <c r="AG214" s="401"/>
      <c r="AH214" s="401"/>
      <c r="AI214" s="401"/>
      <c r="AJ214" s="401"/>
      <c r="AK214" s="401"/>
      <c r="AL214" s="401"/>
      <c r="AM214" s="401"/>
      <c r="AN214" s="401"/>
      <c r="AO214" s="401"/>
      <c r="AP214" s="401"/>
      <c r="AQ214" s="401"/>
      <c r="AR214" s="401"/>
      <c r="AS214" s="401"/>
      <c r="AT214" s="401"/>
      <c r="AU214" s="401"/>
      <c r="AV214" s="401"/>
      <c r="AW214" s="401"/>
      <c r="AX214" s="401"/>
      <c r="AY214" s="401"/>
      <c r="AZ214" s="401"/>
      <c r="BA214" s="401"/>
      <c r="BB214" s="401"/>
      <c r="BC214" s="401"/>
      <c r="BD214" s="401"/>
      <c r="BE214" s="401"/>
      <c r="BF214" s="401"/>
      <c r="BG214" s="401"/>
      <c r="BH214" s="401"/>
      <c r="BI214" s="401"/>
      <c r="BJ214" s="401"/>
      <c r="BK214" s="401"/>
      <c r="BL214" s="401"/>
      <c r="BM214" s="401"/>
      <c r="BN214" s="401"/>
      <c r="BO214" s="401"/>
      <c r="BP214" s="401"/>
      <c r="BQ214" s="401"/>
      <c r="BR214" s="401"/>
      <c r="BS214" s="401"/>
      <c r="BT214" s="401"/>
      <c r="BU214" s="401"/>
      <c r="BV214" s="401"/>
      <c r="BW214" s="401"/>
      <c r="BX214" s="401"/>
      <c r="BY214" s="401"/>
      <c r="BZ214" s="401"/>
      <c r="CA214" s="401"/>
      <c r="CB214" s="401"/>
      <c r="CC214" s="401"/>
    </row>
    <row r="215" spans="1:86" ht="15.5" x14ac:dyDescent="0.35">
      <c r="B215" s="402"/>
    </row>
  </sheetData>
  <hyperlinks>
    <hyperlink ref="C41" location="Notes!A1" display="Notes!A1" xr:uid="{A6345498-A4F4-47B4-BC2E-68AAE6DD1764}"/>
    <hyperlink ref="B1" display="Information relating to this table can be found in the 'Notes' tab" xr:uid="{95A1537E-4541-44B2-A74E-C70874B4743C}"/>
    <hyperlink ref="C22" location="Notes!A1" display="Notes!A1" xr:uid="{18FCAAD8-BA08-4FB4-9036-2EF1D0130F9E}"/>
    <hyperlink ref="C21" location="Notes!A1" display="Notes!A1" xr:uid="{942C413C-C5E4-4979-A138-D19FCD67DA89}"/>
    <hyperlink ref="C61" location="Notes!A1" display="Notes!A1" xr:uid="{6C282F67-56BB-48EE-8A6A-FFFA7227C438}"/>
    <hyperlink ref="C110" location="Notes!A1" display="Notes!A1" xr:uid="{2DB5A737-616F-4E77-A3E4-B10D76173D2A}"/>
    <hyperlink ref="C91" location="Notes!A1" display="Notes!A1" xr:uid="{B0C60F2B-BE2C-4E1A-9947-6709028C416A}"/>
    <hyperlink ref="C90" location="Notes!A1" display="Notes!A1" xr:uid="{61003D33-DEFA-48B2-8F65-A278E2E5BD87}"/>
    <hyperlink ref="C130" location="Notes!A1" display="Notes!A1" xr:uid="{F617C517-E569-41C3-8D2B-2E7C92EAF687}"/>
    <hyperlink ref="C190" location="Notes!A1" display="Notes!A1" xr:uid="{40520E05-BAFA-4D1E-BF5A-B971FC6F2794}"/>
    <hyperlink ref="C165" location="Notes!A1" display="Notes!A1" xr:uid="{5BF14432-A36F-470B-A836-6419C50269B9}"/>
    <hyperlink ref="C207" location="Notes!A1" display="Notes!A1" xr:uid="{7632AB79-2B8F-4994-B0FF-54BFFC179376}"/>
    <hyperlink ref="A1" location="Contents!A1" display="Contents page" xr:uid="{C9FFCDC6-8FCF-4425-AED9-0E99A94EC9BE}"/>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9E47-690F-4549-AC76-5CF910F72164}">
  <dimension ref="A1:CH213"/>
  <sheetViews>
    <sheetView zoomScale="70" zoomScaleNormal="70" workbookViewId="0">
      <pane xSplit="3" ySplit="3" topLeftCell="BS83" activePane="bottomRight" state="frozen"/>
      <selection pane="topRight" activeCell="B8" sqref="B8"/>
      <selection pane="bottomLeft" activeCell="B8" sqref="B8"/>
      <selection pane="bottomRight" sqref="A1:XFD1048576"/>
    </sheetView>
  </sheetViews>
  <sheetFormatPr defaultColWidth="8.54296875" defaultRowHeight="14.5" x14ac:dyDescent="0.35"/>
  <cols>
    <col min="1" max="1" width="17" style="344" customWidth="1"/>
    <col min="2" max="2" width="113.54296875" style="344" customWidth="1"/>
    <col min="3" max="3" width="11.54296875" style="344" customWidth="1"/>
    <col min="4" max="4" width="9.54296875" style="344" customWidth="1"/>
    <col min="5" max="57" width="9.453125" style="344" customWidth="1"/>
    <col min="58" max="58" width="10.54296875" style="344" bestFit="1" customWidth="1"/>
    <col min="59" max="76" width="9.54296875" style="344" bestFit="1" customWidth="1"/>
    <col min="77" max="80" width="11" style="344" bestFit="1" customWidth="1"/>
    <col min="81" max="81" width="11" style="344" customWidth="1"/>
    <col min="82" max="84" width="11" style="344" bestFit="1" customWidth="1"/>
    <col min="85" max="86" width="10.54296875" style="344" bestFit="1" customWidth="1"/>
    <col min="87" max="16384" width="8.54296875" style="344"/>
  </cols>
  <sheetData>
    <row r="1" spans="1:86" ht="32.9" customHeight="1" thickBot="1" x14ac:dyDescent="0.4">
      <c r="A1" s="42" t="s">
        <v>47</v>
      </c>
      <c r="B1" s="43" t="s">
        <v>220</v>
      </c>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F1" s="343"/>
      <c r="BG1" s="343"/>
      <c r="BH1" s="343"/>
      <c r="BI1" s="343"/>
      <c r="BJ1" s="343"/>
      <c r="BK1" s="343"/>
      <c r="BL1" s="343"/>
      <c r="BM1" s="343"/>
      <c r="BN1" s="343"/>
      <c r="BO1" s="343"/>
      <c r="BP1" s="343"/>
      <c r="BQ1" s="343"/>
      <c r="BR1" s="343"/>
      <c r="BS1" s="343"/>
      <c r="BT1" s="343"/>
      <c r="BU1" s="343"/>
      <c r="BV1" s="343"/>
      <c r="BW1" s="343"/>
      <c r="BX1" s="343"/>
      <c r="BY1" s="343"/>
      <c r="BZ1" s="343"/>
      <c r="CA1" s="343"/>
      <c r="CB1" s="343"/>
      <c r="CC1" s="343"/>
      <c r="CD1" s="343"/>
      <c r="CE1" s="343"/>
      <c r="CF1" s="343"/>
    </row>
    <row r="2" spans="1:86" ht="48.65" customHeight="1" x14ac:dyDescent="0.35">
      <c r="A2" s="345" t="s">
        <v>221</v>
      </c>
      <c r="B2" s="346" t="s">
        <v>654</v>
      </c>
      <c r="C2" s="347"/>
      <c r="D2" s="348" t="s">
        <v>294</v>
      </c>
      <c r="E2" s="348" t="s">
        <v>295</v>
      </c>
      <c r="F2" s="348" t="s">
        <v>296</v>
      </c>
      <c r="G2" s="348" t="s">
        <v>297</v>
      </c>
      <c r="H2" s="348" t="s">
        <v>298</v>
      </c>
      <c r="I2" s="348" t="s">
        <v>299</v>
      </c>
      <c r="J2" s="348" t="s">
        <v>300</v>
      </c>
      <c r="K2" s="348" t="s">
        <v>301</v>
      </c>
      <c r="L2" s="348" t="s">
        <v>302</v>
      </c>
      <c r="M2" s="348" t="s">
        <v>303</v>
      </c>
      <c r="N2" s="348" t="s">
        <v>304</v>
      </c>
      <c r="O2" s="348" t="s">
        <v>305</v>
      </c>
      <c r="P2" s="348" t="s">
        <v>306</v>
      </c>
      <c r="Q2" s="348" t="s">
        <v>307</v>
      </c>
      <c r="R2" s="348" t="s">
        <v>308</v>
      </c>
      <c r="S2" s="348" t="s">
        <v>309</v>
      </c>
      <c r="T2" s="348" t="s">
        <v>310</v>
      </c>
      <c r="U2" s="348" t="s">
        <v>311</v>
      </c>
      <c r="V2" s="348" t="s">
        <v>312</v>
      </c>
      <c r="W2" s="348" t="s">
        <v>313</v>
      </c>
      <c r="X2" s="348" t="s">
        <v>314</v>
      </c>
      <c r="Y2" s="348" t="s">
        <v>315</v>
      </c>
      <c r="Z2" s="348" t="s">
        <v>316</v>
      </c>
      <c r="AA2" s="348" t="s">
        <v>317</v>
      </c>
      <c r="AB2" s="348" t="s">
        <v>318</v>
      </c>
      <c r="AC2" s="348" t="s">
        <v>319</v>
      </c>
      <c r="AD2" s="348" t="s">
        <v>320</v>
      </c>
      <c r="AE2" s="348" t="s">
        <v>321</v>
      </c>
      <c r="AF2" s="348" t="s">
        <v>322</v>
      </c>
      <c r="AG2" s="348" t="s">
        <v>323</v>
      </c>
      <c r="AH2" s="348" t="s">
        <v>324</v>
      </c>
      <c r="AI2" s="348" t="s">
        <v>325</v>
      </c>
      <c r="AJ2" s="348" t="s">
        <v>326</v>
      </c>
      <c r="AK2" s="348" t="s">
        <v>327</v>
      </c>
      <c r="AL2" s="348" t="s">
        <v>328</v>
      </c>
      <c r="AM2" s="348" t="s">
        <v>329</v>
      </c>
      <c r="AN2" s="348" t="s">
        <v>330</v>
      </c>
      <c r="AO2" s="348" t="s">
        <v>331</v>
      </c>
      <c r="AP2" s="348" t="s">
        <v>332</v>
      </c>
      <c r="AQ2" s="348" t="s">
        <v>333</v>
      </c>
      <c r="AR2" s="348" t="s">
        <v>334</v>
      </c>
      <c r="AS2" s="348" t="s">
        <v>335</v>
      </c>
      <c r="AT2" s="348" t="s">
        <v>336</v>
      </c>
      <c r="AU2" s="348" t="s">
        <v>337</v>
      </c>
      <c r="AV2" s="348" t="s">
        <v>338</v>
      </c>
      <c r="AW2" s="348" t="s">
        <v>339</v>
      </c>
      <c r="AX2" s="348" t="s">
        <v>340</v>
      </c>
      <c r="AY2" s="348" t="s">
        <v>223</v>
      </c>
      <c r="AZ2" s="348" t="s">
        <v>224</v>
      </c>
      <c r="BA2" s="348" t="s">
        <v>225</v>
      </c>
      <c r="BB2" s="348" t="s">
        <v>226</v>
      </c>
      <c r="BC2" s="348" t="s">
        <v>227</v>
      </c>
      <c r="BD2" s="348" t="s">
        <v>228</v>
      </c>
      <c r="BE2" s="348" t="s">
        <v>229</v>
      </c>
      <c r="BF2" s="348" t="s">
        <v>230</v>
      </c>
      <c r="BG2" s="348" t="s">
        <v>231</v>
      </c>
      <c r="BH2" s="348" t="s">
        <v>232</v>
      </c>
      <c r="BI2" s="348" t="s">
        <v>233</v>
      </c>
      <c r="BJ2" s="348" t="s">
        <v>234</v>
      </c>
      <c r="BK2" s="348" t="s">
        <v>235</v>
      </c>
      <c r="BL2" s="348" t="s">
        <v>236</v>
      </c>
      <c r="BM2" s="348" t="s">
        <v>237</v>
      </c>
      <c r="BN2" s="348" t="s">
        <v>238</v>
      </c>
      <c r="BO2" s="348" t="s">
        <v>239</v>
      </c>
      <c r="BP2" s="348" t="s">
        <v>240</v>
      </c>
      <c r="BQ2" s="348" t="s">
        <v>241</v>
      </c>
      <c r="BR2" s="348" t="s">
        <v>242</v>
      </c>
      <c r="BS2" s="348" t="s">
        <v>243</v>
      </c>
      <c r="BT2" s="348" t="s">
        <v>244</v>
      </c>
      <c r="BU2" s="348" t="s">
        <v>245</v>
      </c>
      <c r="BV2" s="348" t="s">
        <v>246</v>
      </c>
      <c r="BW2" s="348" t="s">
        <v>247</v>
      </c>
      <c r="BX2" s="348" t="s">
        <v>248</v>
      </c>
      <c r="BY2" s="348" t="s">
        <v>249</v>
      </c>
      <c r="BZ2" s="348" t="s">
        <v>250</v>
      </c>
      <c r="CA2" s="348" t="s">
        <v>251</v>
      </c>
      <c r="CB2" s="348" t="s">
        <v>252</v>
      </c>
      <c r="CC2" s="348" t="s">
        <v>253</v>
      </c>
      <c r="CD2" s="348" t="s">
        <v>254</v>
      </c>
      <c r="CE2" s="348" t="s">
        <v>255</v>
      </c>
      <c r="CF2" s="348" t="s">
        <v>256</v>
      </c>
      <c r="CG2" s="349" t="s">
        <v>257</v>
      </c>
      <c r="CH2" s="350" t="s">
        <v>258</v>
      </c>
    </row>
    <row r="3" spans="1:86" ht="39" customHeight="1" x14ac:dyDescent="0.35">
      <c r="A3" s="351">
        <v>2025</v>
      </c>
      <c r="B3" s="352" t="s">
        <v>371</v>
      </c>
      <c r="C3" s="353"/>
      <c r="D3" s="354" t="s">
        <v>260</v>
      </c>
      <c r="E3" s="354" t="s">
        <v>260</v>
      </c>
      <c r="F3" s="354" t="s">
        <v>260</v>
      </c>
      <c r="G3" s="354" t="s">
        <v>260</v>
      </c>
      <c r="H3" s="354" t="s">
        <v>260</v>
      </c>
      <c r="I3" s="354" t="s">
        <v>260</v>
      </c>
      <c r="J3" s="354" t="s">
        <v>260</v>
      </c>
      <c r="K3" s="354" t="s">
        <v>260</v>
      </c>
      <c r="L3" s="354" t="s">
        <v>260</v>
      </c>
      <c r="M3" s="354" t="s">
        <v>260</v>
      </c>
      <c r="N3" s="354" t="s">
        <v>260</v>
      </c>
      <c r="O3" s="354" t="s">
        <v>260</v>
      </c>
      <c r="P3" s="354" t="s">
        <v>260</v>
      </c>
      <c r="Q3" s="354" t="s">
        <v>260</v>
      </c>
      <c r="R3" s="354" t="s">
        <v>260</v>
      </c>
      <c r="S3" s="354" t="s">
        <v>260</v>
      </c>
      <c r="T3" s="354" t="s">
        <v>260</v>
      </c>
      <c r="U3" s="354" t="s">
        <v>260</v>
      </c>
      <c r="V3" s="354" t="s">
        <v>260</v>
      </c>
      <c r="W3" s="354" t="s">
        <v>260</v>
      </c>
      <c r="X3" s="354" t="s">
        <v>260</v>
      </c>
      <c r="Y3" s="354" t="s">
        <v>260</v>
      </c>
      <c r="Z3" s="354" t="s">
        <v>260</v>
      </c>
      <c r="AA3" s="354" t="s">
        <v>260</v>
      </c>
      <c r="AB3" s="354" t="s">
        <v>260</v>
      </c>
      <c r="AC3" s="354" t="s">
        <v>260</v>
      </c>
      <c r="AD3" s="354" t="s">
        <v>260</v>
      </c>
      <c r="AE3" s="354" t="s">
        <v>260</v>
      </c>
      <c r="AF3" s="354" t="s">
        <v>260</v>
      </c>
      <c r="AG3" s="354" t="s">
        <v>260</v>
      </c>
      <c r="AH3" s="354" t="s">
        <v>260</v>
      </c>
      <c r="AI3" s="354" t="s">
        <v>260</v>
      </c>
      <c r="AJ3" s="354" t="s">
        <v>260</v>
      </c>
      <c r="AK3" s="354" t="s">
        <v>260</v>
      </c>
      <c r="AL3" s="354" t="s">
        <v>260</v>
      </c>
      <c r="AM3" s="354" t="s">
        <v>260</v>
      </c>
      <c r="AN3" s="354" t="s">
        <v>260</v>
      </c>
      <c r="AO3" s="354" t="s">
        <v>260</v>
      </c>
      <c r="AP3" s="354" t="s">
        <v>260</v>
      </c>
      <c r="AQ3" s="354" t="s">
        <v>260</v>
      </c>
      <c r="AR3" s="354" t="s">
        <v>260</v>
      </c>
      <c r="AS3" s="354" t="s">
        <v>260</v>
      </c>
      <c r="AT3" s="354" t="s">
        <v>260</v>
      </c>
      <c r="AU3" s="354" t="s">
        <v>260</v>
      </c>
      <c r="AV3" s="354" t="s">
        <v>260</v>
      </c>
      <c r="AW3" s="354" t="s">
        <v>260</v>
      </c>
      <c r="AX3" s="354" t="s">
        <v>260</v>
      </c>
      <c r="AY3" s="354" t="s">
        <v>260</v>
      </c>
      <c r="AZ3" s="354" t="s">
        <v>260</v>
      </c>
      <c r="BA3" s="354" t="s">
        <v>260</v>
      </c>
      <c r="BB3" s="354" t="s">
        <v>260</v>
      </c>
      <c r="BC3" s="354" t="s">
        <v>260</v>
      </c>
      <c r="BD3" s="354" t="s">
        <v>260</v>
      </c>
      <c r="BE3" s="354" t="s">
        <v>260</v>
      </c>
      <c r="BF3" s="354" t="s">
        <v>260</v>
      </c>
      <c r="BG3" s="354" t="s">
        <v>260</v>
      </c>
      <c r="BH3" s="354" t="s">
        <v>260</v>
      </c>
      <c r="BI3" s="354" t="s">
        <v>260</v>
      </c>
      <c r="BJ3" s="354" t="s">
        <v>260</v>
      </c>
      <c r="BK3" s="354" t="s">
        <v>260</v>
      </c>
      <c r="BL3" s="354" t="s">
        <v>260</v>
      </c>
      <c r="BM3" s="354" t="s">
        <v>260</v>
      </c>
      <c r="BN3" s="354" t="s">
        <v>260</v>
      </c>
      <c r="BO3" s="354" t="s">
        <v>260</v>
      </c>
      <c r="BP3" s="354" t="s">
        <v>260</v>
      </c>
      <c r="BQ3" s="354" t="s">
        <v>260</v>
      </c>
      <c r="BR3" s="354" t="s">
        <v>260</v>
      </c>
      <c r="BS3" s="354" t="s">
        <v>260</v>
      </c>
      <c r="BT3" s="354" t="s">
        <v>260</v>
      </c>
      <c r="BU3" s="354" t="s">
        <v>260</v>
      </c>
      <c r="BV3" s="354" t="s">
        <v>260</v>
      </c>
      <c r="BW3" s="354" t="s">
        <v>260</v>
      </c>
      <c r="BX3" s="354" t="s">
        <v>260</v>
      </c>
      <c r="BY3" s="354" t="s">
        <v>260</v>
      </c>
      <c r="BZ3" s="354" t="s">
        <v>260</v>
      </c>
      <c r="CA3" s="354" t="s">
        <v>260</v>
      </c>
      <c r="CB3" s="354" t="s">
        <v>261</v>
      </c>
      <c r="CC3" s="354" t="s">
        <v>261</v>
      </c>
      <c r="CD3" s="354" t="s">
        <v>261</v>
      </c>
      <c r="CE3" s="354" t="s">
        <v>261</v>
      </c>
      <c r="CF3" s="354" t="s">
        <v>261</v>
      </c>
      <c r="CG3" s="354" t="s">
        <v>261</v>
      </c>
      <c r="CH3" s="355" t="s">
        <v>261</v>
      </c>
    </row>
    <row r="4" spans="1:86" ht="30.65" customHeight="1" x14ac:dyDescent="0.35">
      <c r="A4" s="356"/>
      <c r="B4" s="265" t="s">
        <v>586</v>
      </c>
      <c r="C4" s="357"/>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8"/>
      <c r="BD4" s="358"/>
      <c r="BE4" s="358"/>
      <c r="BF4" s="358">
        <f t="shared" ref="BF4:CG4" si="0">SUM(BF5+BF9+BF23)</f>
        <v>21570.299094899787</v>
      </c>
      <c r="BG4" s="358">
        <f t="shared" si="0"/>
        <v>22405.133231379805</v>
      </c>
      <c r="BH4" s="358">
        <f t="shared" si="0"/>
        <v>22675.396857790794</v>
      </c>
      <c r="BI4" s="358">
        <f t="shared" si="0"/>
        <v>23169.922201081579</v>
      </c>
      <c r="BJ4" s="358">
        <f t="shared" si="0"/>
        <v>23817.811658942803</v>
      </c>
      <c r="BK4" s="358">
        <f t="shared" si="0"/>
        <v>25294.172580292296</v>
      </c>
      <c r="BL4" s="358">
        <f t="shared" si="0"/>
        <v>26168.787438278607</v>
      </c>
      <c r="BM4" s="358">
        <f t="shared" si="0"/>
        <v>27981.093963885116</v>
      </c>
      <c r="BN4" s="358">
        <f t="shared" si="0"/>
        <v>28524.583863807504</v>
      </c>
      <c r="BO4" s="358">
        <f t="shared" si="0"/>
        <v>29367.245365746581</v>
      </c>
      <c r="BP4" s="358">
        <f t="shared" si="0"/>
        <v>30300.380357770082</v>
      </c>
      <c r="BQ4" s="358">
        <f t="shared" si="0"/>
        <v>30691.62517332549</v>
      </c>
      <c r="BR4" s="358">
        <f t="shared" si="0"/>
        <v>32869.631695050208</v>
      </c>
      <c r="BS4" s="358">
        <f t="shared" si="0"/>
        <v>34523.587572135504</v>
      </c>
      <c r="BT4" s="358">
        <f t="shared" si="0"/>
        <v>35274.675772198971</v>
      </c>
      <c r="BU4" s="358">
        <f t="shared" si="0"/>
        <v>37038.036587350551</v>
      </c>
      <c r="BV4" s="358">
        <f t="shared" si="0"/>
        <v>38224.259268264301</v>
      </c>
      <c r="BW4" s="358">
        <f t="shared" si="0"/>
        <v>40166.103561517331</v>
      </c>
      <c r="BX4" s="358">
        <f t="shared" si="0"/>
        <v>44018.964764422257</v>
      </c>
      <c r="BY4" s="358">
        <f t="shared" si="0"/>
        <v>46906.919360350425</v>
      </c>
      <c r="BZ4" s="358">
        <f t="shared" si="0"/>
        <v>50702.071378767221</v>
      </c>
      <c r="CA4" s="358">
        <f t="shared" si="0"/>
        <v>60507.069938828405</v>
      </c>
      <c r="CB4" s="358">
        <f t="shared" si="0"/>
        <v>70935.701816677494</v>
      </c>
      <c r="CC4" s="358">
        <f t="shared" si="0"/>
        <v>76737.245307851757</v>
      </c>
      <c r="CD4" s="358">
        <f t="shared" si="0"/>
        <v>82973.113730551544</v>
      </c>
      <c r="CE4" s="358">
        <f t="shared" si="0"/>
        <v>87576.143608404251</v>
      </c>
      <c r="CF4" s="358">
        <f t="shared" si="0"/>
        <v>91508.800088397737</v>
      </c>
      <c r="CG4" s="359">
        <f t="shared" si="0"/>
        <v>96135.145012837063</v>
      </c>
      <c r="CH4" s="360">
        <f>SUM(CH5+CH9+CH23)</f>
        <v>101211.97463273878</v>
      </c>
    </row>
    <row r="5" spans="1:86" s="365" customFormat="1" ht="29.5" customHeight="1" x14ac:dyDescent="0.35">
      <c r="A5" s="356"/>
      <c r="B5" s="361" t="s">
        <v>634</v>
      </c>
      <c r="C5" s="357"/>
      <c r="D5" s="362"/>
      <c r="E5" s="362"/>
      <c r="F5" s="362"/>
      <c r="G5" s="362"/>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3"/>
      <c r="AI5" s="363"/>
      <c r="AJ5" s="363"/>
      <c r="AK5" s="363"/>
      <c r="AL5" s="363"/>
      <c r="AM5" s="363"/>
      <c r="AN5" s="363"/>
      <c r="AO5" s="363"/>
      <c r="AP5" s="363"/>
      <c r="AQ5" s="363"/>
      <c r="AR5" s="363"/>
      <c r="AS5" s="363"/>
      <c r="AT5" s="363"/>
      <c r="AU5" s="363"/>
      <c r="AV5" s="363"/>
      <c r="AW5" s="363"/>
      <c r="AX5" s="363"/>
      <c r="AY5" s="363"/>
      <c r="AZ5" s="363"/>
      <c r="BA5" s="363"/>
      <c r="BB5" s="363"/>
      <c r="BC5" s="363"/>
      <c r="BD5" s="363"/>
      <c r="BE5" s="363"/>
      <c r="BF5" s="363">
        <f t="shared" ref="BF5:CH5" si="1">SUM(BF6)</f>
        <v>690.44271132894642</v>
      </c>
      <c r="BG5" s="363">
        <f t="shared" si="1"/>
        <v>719.5016457032948</v>
      </c>
      <c r="BH5" s="363">
        <f t="shared" si="1"/>
        <v>764.0410171291486</v>
      </c>
      <c r="BI5" s="363">
        <f t="shared" si="1"/>
        <v>838.94585151060733</v>
      </c>
      <c r="BJ5" s="363">
        <f t="shared" si="1"/>
        <v>884.09676018630137</v>
      </c>
      <c r="BK5" s="363">
        <f t="shared" si="1"/>
        <v>946.70173394029405</v>
      </c>
      <c r="BL5" s="363">
        <f t="shared" si="1"/>
        <v>1008.8216511390754</v>
      </c>
      <c r="BM5" s="363">
        <f t="shared" si="1"/>
        <v>1089.391707435587</v>
      </c>
      <c r="BN5" s="363">
        <f t="shared" si="1"/>
        <v>1116.9218850251939</v>
      </c>
      <c r="BO5" s="363">
        <f t="shared" si="1"/>
        <v>1205.3072554748342</v>
      </c>
      <c r="BP5" s="363">
        <f t="shared" si="1"/>
        <v>1276.4214242752109</v>
      </c>
      <c r="BQ5" s="363">
        <f t="shared" si="1"/>
        <v>1345.0133969573189</v>
      </c>
      <c r="BR5" s="363">
        <f t="shared" si="1"/>
        <v>1579.4492598804859</v>
      </c>
      <c r="BS5" s="363">
        <f t="shared" si="1"/>
        <v>1687.7597736974262</v>
      </c>
      <c r="BT5" s="363">
        <f t="shared" si="1"/>
        <v>1745.3916532070889</v>
      </c>
      <c r="BU5" s="363">
        <f t="shared" si="1"/>
        <v>1808.1107948590625</v>
      </c>
      <c r="BV5" s="363">
        <f t="shared" si="1"/>
        <v>1944.9043992645175</v>
      </c>
      <c r="BW5" s="363">
        <f t="shared" si="1"/>
        <v>2116.288286825984</v>
      </c>
      <c r="BX5" s="363">
        <f t="shared" si="1"/>
        <v>2245.8835014780443</v>
      </c>
      <c r="BY5" s="363">
        <f t="shared" si="1"/>
        <v>2446.6424104537009</v>
      </c>
      <c r="BZ5" s="363">
        <f t="shared" si="1"/>
        <v>2844.1948579833138</v>
      </c>
      <c r="CA5" s="363">
        <f t="shared" si="1"/>
        <v>3645.090537402672</v>
      </c>
      <c r="CB5" s="363">
        <f t="shared" si="1"/>
        <v>4562.9314615151061</v>
      </c>
      <c r="CC5" s="363">
        <f t="shared" si="1"/>
        <v>5166.4093020474074</v>
      </c>
      <c r="CD5" s="363">
        <f t="shared" si="1"/>
        <v>5824.6855172914075</v>
      </c>
      <c r="CE5" s="363">
        <f t="shared" si="1"/>
        <v>6423.7584003986576</v>
      </c>
      <c r="CF5" s="363">
        <f t="shared" si="1"/>
        <v>6944.5778387766495</v>
      </c>
      <c r="CG5" s="363">
        <f t="shared" si="1"/>
        <v>7451.5782426168644</v>
      </c>
      <c r="CH5" s="364">
        <f t="shared" si="1"/>
        <v>7956.1257688417954</v>
      </c>
    </row>
    <row r="6" spans="1:86" ht="18.649999999999999" customHeight="1" x14ac:dyDescent="0.35">
      <c r="A6" s="366"/>
      <c r="B6" s="367" t="s">
        <v>587</v>
      </c>
      <c r="C6" s="368"/>
      <c r="D6" s="363"/>
      <c r="E6" s="363"/>
      <c r="F6" s="363"/>
      <c r="G6" s="363"/>
      <c r="H6" s="363"/>
      <c r="I6" s="363"/>
      <c r="J6" s="363"/>
      <c r="K6" s="363"/>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c r="AK6" s="363"/>
      <c r="AL6" s="363"/>
      <c r="AM6" s="363"/>
      <c r="AN6" s="363"/>
      <c r="AO6" s="363"/>
      <c r="AP6" s="363"/>
      <c r="AQ6" s="363"/>
      <c r="AR6" s="363"/>
      <c r="AS6" s="363"/>
      <c r="AT6" s="363"/>
      <c r="AU6" s="363"/>
      <c r="AV6" s="363"/>
      <c r="AW6" s="363"/>
      <c r="AX6" s="363"/>
      <c r="AY6" s="363"/>
      <c r="AZ6" s="363"/>
      <c r="BA6" s="363"/>
      <c r="BB6" s="363"/>
      <c r="BC6" s="363"/>
      <c r="BD6" s="363"/>
      <c r="BE6" s="363"/>
      <c r="BF6" s="363">
        <f t="shared" ref="BF6:CG6" si="2">SUM(BF7:BF8)</f>
        <v>690.44271132894642</v>
      </c>
      <c r="BG6" s="363">
        <f t="shared" si="2"/>
        <v>719.5016457032948</v>
      </c>
      <c r="BH6" s="363">
        <f t="shared" si="2"/>
        <v>764.0410171291486</v>
      </c>
      <c r="BI6" s="363">
        <f t="shared" si="2"/>
        <v>838.94585151060733</v>
      </c>
      <c r="BJ6" s="363">
        <f t="shared" si="2"/>
        <v>884.09676018630137</v>
      </c>
      <c r="BK6" s="363">
        <f t="shared" si="2"/>
        <v>946.70173394029405</v>
      </c>
      <c r="BL6" s="363">
        <f t="shared" si="2"/>
        <v>1008.8216511390754</v>
      </c>
      <c r="BM6" s="363">
        <f t="shared" si="2"/>
        <v>1089.391707435587</v>
      </c>
      <c r="BN6" s="363">
        <f t="shared" si="2"/>
        <v>1116.9218850251939</v>
      </c>
      <c r="BO6" s="363">
        <f t="shared" si="2"/>
        <v>1205.3072554748342</v>
      </c>
      <c r="BP6" s="363">
        <f t="shared" si="2"/>
        <v>1276.4214242752109</v>
      </c>
      <c r="BQ6" s="363">
        <f t="shared" si="2"/>
        <v>1345.0133969573189</v>
      </c>
      <c r="BR6" s="363">
        <f t="shared" si="2"/>
        <v>1579.4492598804859</v>
      </c>
      <c r="BS6" s="363">
        <f t="shared" si="2"/>
        <v>1687.7597736974262</v>
      </c>
      <c r="BT6" s="363">
        <f t="shared" si="2"/>
        <v>1745.3916532070889</v>
      </c>
      <c r="BU6" s="363">
        <f t="shared" si="2"/>
        <v>1808.1107948590625</v>
      </c>
      <c r="BV6" s="363">
        <f t="shared" si="2"/>
        <v>1944.9043992645175</v>
      </c>
      <c r="BW6" s="363">
        <f t="shared" si="2"/>
        <v>2116.288286825984</v>
      </c>
      <c r="BX6" s="363">
        <f t="shared" si="2"/>
        <v>2245.8835014780443</v>
      </c>
      <c r="BY6" s="363">
        <f t="shared" si="2"/>
        <v>2446.6424104537009</v>
      </c>
      <c r="BZ6" s="363">
        <f t="shared" si="2"/>
        <v>2844.1948579833138</v>
      </c>
      <c r="CA6" s="363">
        <f t="shared" si="2"/>
        <v>3645.090537402672</v>
      </c>
      <c r="CB6" s="363">
        <f t="shared" si="2"/>
        <v>4562.9314615151061</v>
      </c>
      <c r="CC6" s="363">
        <f t="shared" si="2"/>
        <v>5166.4093020474074</v>
      </c>
      <c r="CD6" s="363">
        <f t="shared" si="2"/>
        <v>5824.6855172914075</v>
      </c>
      <c r="CE6" s="363">
        <f t="shared" si="2"/>
        <v>6423.7584003986576</v>
      </c>
      <c r="CF6" s="363">
        <f t="shared" si="2"/>
        <v>6944.5778387766495</v>
      </c>
      <c r="CG6" s="363">
        <f t="shared" si="2"/>
        <v>7451.5782426168644</v>
      </c>
      <c r="CH6" s="364">
        <f t="shared" ref="CH6" si="3">SUM(CH7:CH8)</f>
        <v>7956.1257688417954</v>
      </c>
    </row>
    <row r="7" spans="1:86" ht="15.5" x14ac:dyDescent="0.35">
      <c r="A7" s="366"/>
      <c r="B7" s="369" t="s">
        <v>635</v>
      </c>
      <c r="C7" s="368"/>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v>690.44271132894642</v>
      </c>
      <c r="BG7" s="363">
        <v>719.5016457032948</v>
      </c>
      <c r="BH7" s="363">
        <v>764.0410171291486</v>
      </c>
      <c r="BI7" s="363">
        <v>838.94585151060733</v>
      </c>
      <c r="BJ7" s="363">
        <v>884.09676018630137</v>
      </c>
      <c r="BK7" s="363">
        <v>946.70173394029405</v>
      </c>
      <c r="BL7" s="363">
        <v>1008.8216511390754</v>
      </c>
      <c r="BM7" s="363">
        <v>1089.391707435587</v>
      </c>
      <c r="BN7" s="363">
        <v>1116.9218850251939</v>
      </c>
      <c r="BO7" s="363">
        <v>1205.3072554748342</v>
      </c>
      <c r="BP7" s="363">
        <v>1276.4214242752109</v>
      </c>
      <c r="BQ7" s="363">
        <v>1345.0133969573189</v>
      </c>
      <c r="BR7" s="363">
        <v>1579.4492598804859</v>
      </c>
      <c r="BS7" s="363">
        <v>1687.7597736974262</v>
      </c>
      <c r="BT7" s="363">
        <v>1745.3916532070889</v>
      </c>
      <c r="BU7" s="363">
        <v>1808.1107948590625</v>
      </c>
      <c r="BV7" s="363">
        <v>1944.9043992645175</v>
      </c>
      <c r="BW7" s="363">
        <v>2116.288286825984</v>
      </c>
      <c r="BX7" s="363">
        <v>2245.8835014780443</v>
      </c>
      <c r="BY7" s="363">
        <v>2446.6424104537009</v>
      </c>
      <c r="BZ7" s="363">
        <v>2844.1948579833138</v>
      </c>
      <c r="CA7" s="363">
        <v>3645.090537402672</v>
      </c>
      <c r="CB7" s="363">
        <v>4562.9314615151061</v>
      </c>
      <c r="CC7" s="363">
        <v>5166.4093020474074</v>
      </c>
      <c r="CD7" s="363">
        <v>5824.6855172914075</v>
      </c>
      <c r="CE7" s="363">
        <v>6423.7584003986576</v>
      </c>
      <c r="CF7" s="363">
        <v>6944.5778387766495</v>
      </c>
      <c r="CG7" s="363">
        <v>7451.5782426168644</v>
      </c>
      <c r="CH7" s="364">
        <v>7956.1257688417954</v>
      </c>
    </row>
    <row r="8" spans="1:86" ht="15.5" x14ac:dyDescent="0.35">
      <c r="A8" s="366"/>
      <c r="B8" s="369" t="s">
        <v>412</v>
      </c>
      <c r="C8" s="368"/>
      <c r="D8" s="363"/>
      <c r="E8" s="363"/>
      <c r="F8" s="363"/>
      <c r="G8" s="363"/>
      <c r="H8" s="363"/>
      <c r="I8" s="363"/>
      <c r="J8" s="363"/>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c r="AO8" s="363"/>
      <c r="AP8" s="363"/>
      <c r="AQ8" s="363"/>
      <c r="AR8" s="363"/>
      <c r="AS8" s="363"/>
      <c r="AT8" s="363"/>
      <c r="AU8" s="363"/>
      <c r="AV8" s="363"/>
      <c r="AW8" s="363"/>
      <c r="AX8" s="363"/>
      <c r="AY8" s="363"/>
      <c r="AZ8" s="363"/>
      <c r="BA8" s="363"/>
      <c r="BB8" s="363"/>
      <c r="BC8" s="363"/>
      <c r="BD8" s="363"/>
      <c r="BE8" s="363"/>
      <c r="BF8" s="363">
        <v>0</v>
      </c>
      <c r="BG8" s="363">
        <v>0</v>
      </c>
      <c r="BH8" s="363">
        <v>0</v>
      </c>
      <c r="BI8" s="363">
        <v>0</v>
      </c>
      <c r="BJ8" s="363">
        <v>0</v>
      </c>
      <c r="BK8" s="363">
        <v>0</v>
      </c>
      <c r="BL8" s="363">
        <v>0</v>
      </c>
      <c r="BM8" s="363">
        <v>0</v>
      </c>
      <c r="BN8" s="363">
        <v>0</v>
      </c>
      <c r="BO8" s="363">
        <v>0</v>
      </c>
      <c r="BP8" s="363">
        <v>0</v>
      </c>
      <c r="BQ8" s="363">
        <v>0</v>
      </c>
      <c r="BR8" s="363">
        <v>0</v>
      </c>
      <c r="BS8" s="363">
        <v>0</v>
      </c>
      <c r="BT8" s="363">
        <v>0</v>
      </c>
      <c r="BU8" s="363">
        <v>0</v>
      </c>
      <c r="BV8" s="363">
        <v>0</v>
      </c>
      <c r="BW8" s="363">
        <v>0</v>
      </c>
      <c r="BX8" s="363">
        <v>0</v>
      </c>
      <c r="BY8" s="363">
        <v>0</v>
      </c>
      <c r="BZ8" s="363">
        <v>0</v>
      </c>
      <c r="CA8" s="363">
        <v>0</v>
      </c>
      <c r="CB8" s="363">
        <v>0</v>
      </c>
      <c r="CC8" s="363">
        <v>0</v>
      </c>
      <c r="CD8" s="363">
        <v>0</v>
      </c>
      <c r="CE8" s="363">
        <v>0</v>
      </c>
      <c r="CF8" s="363">
        <v>0</v>
      </c>
      <c r="CG8" s="363">
        <v>0</v>
      </c>
      <c r="CH8" s="364">
        <v>0</v>
      </c>
    </row>
    <row r="9" spans="1:86" ht="29.5" customHeight="1" x14ac:dyDescent="0.35">
      <c r="A9" s="366"/>
      <c r="B9" s="361" t="s">
        <v>636</v>
      </c>
      <c r="C9" s="368"/>
      <c r="D9" s="363"/>
      <c r="E9" s="363"/>
      <c r="F9" s="363"/>
      <c r="G9" s="363"/>
      <c r="H9" s="363"/>
      <c r="I9" s="363"/>
      <c r="J9" s="363"/>
      <c r="K9" s="363"/>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c r="AK9" s="363"/>
      <c r="AL9" s="363"/>
      <c r="AM9" s="363"/>
      <c r="AN9" s="363"/>
      <c r="AO9" s="363"/>
      <c r="AP9" s="363"/>
      <c r="AQ9" s="363"/>
      <c r="AR9" s="363"/>
      <c r="AS9" s="363"/>
      <c r="AT9" s="363"/>
      <c r="AU9" s="363"/>
      <c r="AV9" s="363"/>
      <c r="AW9" s="363"/>
      <c r="AX9" s="363"/>
      <c r="AY9" s="363"/>
      <c r="AZ9" s="363"/>
      <c r="BA9" s="363"/>
      <c r="BB9" s="363"/>
      <c r="BC9" s="363"/>
      <c r="BD9" s="363"/>
      <c r="BE9" s="363"/>
      <c r="BF9" s="363">
        <f t="shared" ref="BF9:CG9" si="4">SUM(BF10+BF14)</f>
        <v>15879.999067425297</v>
      </c>
      <c r="BG9" s="363">
        <f t="shared" si="4"/>
        <v>16300.954045888015</v>
      </c>
      <c r="BH9" s="363">
        <f t="shared" si="4"/>
        <v>16185.135341877125</v>
      </c>
      <c r="BI9" s="363">
        <f t="shared" si="4"/>
        <v>16179.123834407495</v>
      </c>
      <c r="BJ9" s="363">
        <f t="shared" si="4"/>
        <v>16357.076585717397</v>
      </c>
      <c r="BK9" s="363">
        <f t="shared" si="4"/>
        <v>17173.350160501046</v>
      </c>
      <c r="BL9" s="363">
        <f t="shared" si="4"/>
        <v>17507.576814003809</v>
      </c>
      <c r="BM9" s="363">
        <f t="shared" si="4"/>
        <v>18561.081350514189</v>
      </c>
      <c r="BN9" s="363">
        <f t="shared" si="4"/>
        <v>18782.934826636374</v>
      </c>
      <c r="BO9" s="363">
        <f t="shared" si="4"/>
        <v>19289.254821596587</v>
      </c>
      <c r="BP9" s="363">
        <f t="shared" si="4"/>
        <v>19789.202906166465</v>
      </c>
      <c r="BQ9" s="363">
        <f t="shared" si="4"/>
        <v>20081.401644511174</v>
      </c>
      <c r="BR9" s="363">
        <f t="shared" si="4"/>
        <v>21655.663540695317</v>
      </c>
      <c r="BS9" s="363">
        <f t="shared" si="4"/>
        <v>23364.004786877518</v>
      </c>
      <c r="BT9" s="363">
        <f t="shared" si="4"/>
        <v>24056.7560495492</v>
      </c>
      <c r="BU9" s="363">
        <f t="shared" si="4"/>
        <v>25866.267773346459</v>
      </c>
      <c r="BV9" s="363">
        <f t="shared" si="4"/>
        <v>26890.222647716575</v>
      </c>
      <c r="BW9" s="363">
        <f t="shared" si="4"/>
        <v>28127.602144333941</v>
      </c>
      <c r="BX9" s="363">
        <f t="shared" si="4"/>
        <v>31796.383063030447</v>
      </c>
      <c r="BY9" s="363">
        <f t="shared" si="4"/>
        <v>34418.632311386566</v>
      </c>
      <c r="BZ9" s="363">
        <f t="shared" si="4"/>
        <v>37102.30600304054</v>
      </c>
      <c r="CA9" s="363">
        <f t="shared" si="4"/>
        <v>44282.294068599775</v>
      </c>
      <c r="CB9" s="363">
        <f t="shared" si="4"/>
        <v>52124.774823443237</v>
      </c>
      <c r="CC9" s="363">
        <f t="shared" si="4"/>
        <v>56112.712046545857</v>
      </c>
      <c r="CD9" s="363">
        <f t="shared" si="4"/>
        <v>60588.32380494778</v>
      </c>
      <c r="CE9" s="363">
        <f t="shared" si="4"/>
        <v>63949.211055745807</v>
      </c>
      <c r="CF9" s="363">
        <f t="shared" si="4"/>
        <v>66447.577836541837</v>
      </c>
      <c r="CG9" s="363">
        <f t="shared" si="4"/>
        <v>69251.111130716163</v>
      </c>
      <c r="CH9" s="370">
        <f t="shared" ref="CH9" si="5">SUM(CH10+CH14)</f>
        <v>72371.301322620391</v>
      </c>
    </row>
    <row r="10" spans="1:86" ht="18.649999999999999" customHeight="1" x14ac:dyDescent="0.35">
      <c r="A10" s="366"/>
      <c r="B10" s="367" t="s">
        <v>587</v>
      </c>
      <c r="C10" s="368"/>
      <c r="D10" s="363"/>
      <c r="E10" s="363"/>
      <c r="F10" s="363"/>
      <c r="G10" s="363"/>
      <c r="H10" s="363"/>
      <c r="I10" s="363"/>
      <c r="J10" s="363"/>
      <c r="K10" s="363"/>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c r="AK10" s="363"/>
      <c r="AL10" s="363"/>
      <c r="AM10" s="363"/>
      <c r="AN10" s="363"/>
      <c r="AO10" s="363"/>
      <c r="AP10" s="363"/>
      <c r="AQ10" s="363"/>
      <c r="AR10" s="363"/>
      <c r="AS10" s="363"/>
      <c r="AT10" s="363"/>
      <c r="AU10" s="363"/>
      <c r="AV10" s="363"/>
      <c r="AW10" s="363"/>
      <c r="AX10" s="363"/>
      <c r="AY10" s="363"/>
      <c r="AZ10" s="363"/>
      <c r="BA10" s="363"/>
      <c r="BB10" s="363"/>
      <c r="BC10" s="363"/>
      <c r="BD10" s="363"/>
      <c r="BE10" s="363"/>
      <c r="BF10" s="363">
        <f t="shared" ref="BF10:CG10" si="6">SUM(BF11:BF13)</f>
        <v>3641.5379099401962</v>
      </c>
      <c r="BG10" s="363">
        <f t="shared" si="6"/>
        <v>3890.11364018431</v>
      </c>
      <c r="BH10" s="363">
        <f t="shared" si="6"/>
        <v>4100.1361486294327</v>
      </c>
      <c r="BI10" s="363">
        <f t="shared" si="6"/>
        <v>4310.5608358417931</v>
      </c>
      <c r="BJ10" s="363">
        <f t="shared" si="6"/>
        <v>4533.4127638656182</v>
      </c>
      <c r="BK10" s="363">
        <f t="shared" si="6"/>
        <v>4839.3143338426762</v>
      </c>
      <c r="BL10" s="363">
        <f t="shared" si="6"/>
        <v>5132.982673631238</v>
      </c>
      <c r="BM10" s="363">
        <f t="shared" si="6"/>
        <v>5557.4345230168747</v>
      </c>
      <c r="BN10" s="363">
        <f t="shared" si="6"/>
        <v>5721.5747131716143</v>
      </c>
      <c r="BO10" s="363">
        <f t="shared" si="6"/>
        <v>6125.1762274429184</v>
      </c>
      <c r="BP10" s="363">
        <f t="shared" si="6"/>
        <v>6597.0119943779046</v>
      </c>
      <c r="BQ10" s="363">
        <f t="shared" si="6"/>
        <v>6827.0815013057554</v>
      </c>
      <c r="BR10" s="363">
        <f t="shared" si="6"/>
        <v>7581.3138274282555</v>
      </c>
      <c r="BS10" s="363">
        <f t="shared" si="6"/>
        <v>8477.873288100207</v>
      </c>
      <c r="BT10" s="363">
        <f t="shared" si="6"/>
        <v>8790.3627038969353</v>
      </c>
      <c r="BU10" s="363">
        <f t="shared" si="6"/>
        <v>10048.913150376091</v>
      </c>
      <c r="BV10" s="363">
        <f t="shared" si="6"/>
        <v>10662.977650680241</v>
      </c>
      <c r="BW10" s="363">
        <f t="shared" si="6"/>
        <v>11058.670859599293</v>
      </c>
      <c r="BX10" s="363">
        <f t="shared" si="6"/>
        <v>12690.399268941666</v>
      </c>
      <c r="BY10" s="363">
        <f t="shared" si="6"/>
        <v>13773.119457222714</v>
      </c>
      <c r="BZ10" s="363">
        <f t="shared" si="6"/>
        <v>15721.562954828332</v>
      </c>
      <c r="CA10" s="363">
        <f t="shared" si="6"/>
        <v>19058.572371357724</v>
      </c>
      <c r="CB10" s="363">
        <f t="shared" si="6"/>
        <v>22608.098965658122</v>
      </c>
      <c r="CC10" s="363">
        <f t="shared" si="6"/>
        <v>24775.369696445774</v>
      </c>
      <c r="CD10" s="363">
        <f t="shared" si="6"/>
        <v>27607.660670714315</v>
      </c>
      <c r="CE10" s="363">
        <f t="shared" si="6"/>
        <v>30113.545532225729</v>
      </c>
      <c r="CF10" s="363">
        <f t="shared" si="6"/>
        <v>32140.351789061955</v>
      </c>
      <c r="CG10" s="363">
        <f t="shared" si="6"/>
        <v>34194.482860263852</v>
      </c>
      <c r="CH10" s="370">
        <f t="shared" ref="CH10" si="7">SUM(CH11:CH13)</f>
        <v>36519.771816611079</v>
      </c>
    </row>
    <row r="11" spans="1:86" s="365" customFormat="1" ht="15.5" x14ac:dyDescent="0.35">
      <c r="A11" s="356"/>
      <c r="B11" s="369" t="s">
        <v>635</v>
      </c>
      <c r="C11" s="357"/>
      <c r="D11" s="362"/>
      <c r="E11" s="362"/>
      <c r="F11" s="362"/>
      <c r="G11" s="362"/>
      <c r="H11" s="362"/>
      <c r="I11" s="362"/>
      <c r="J11" s="362"/>
      <c r="K11" s="362"/>
      <c r="L11" s="362"/>
      <c r="M11" s="362"/>
      <c r="N11" s="362"/>
      <c r="O11" s="362"/>
      <c r="P11" s="362"/>
      <c r="Q11" s="362"/>
      <c r="R11" s="362"/>
      <c r="S11" s="362"/>
      <c r="T11" s="362"/>
      <c r="U11" s="362"/>
      <c r="V11" s="362"/>
      <c r="W11" s="362"/>
      <c r="X11" s="362"/>
      <c r="Y11" s="362"/>
      <c r="Z11" s="362"/>
      <c r="AA11" s="362"/>
      <c r="AB11" s="362"/>
      <c r="AC11" s="362"/>
      <c r="AD11" s="362"/>
      <c r="AE11" s="362"/>
      <c r="AF11" s="362"/>
      <c r="AG11" s="362"/>
      <c r="AH11" s="363"/>
      <c r="AI11" s="363"/>
      <c r="AJ11" s="363"/>
      <c r="AK11" s="363"/>
      <c r="AL11" s="363"/>
      <c r="AM11" s="363"/>
      <c r="AN11" s="363"/>
      <c r="AO11" s="363"/>
      <c r="AP11" s="363"/>
      <c r="AQ11" s="363"/>
      <c r="AR11" s="363"/>
      <c r="AS11" s="363"/>
      <c r="AT11" s="363"/>
      <c r="AU11" s="363"/>
      <c r="AV11" s="363"/>
      <c r="AW11" s="363"/>
      <c r="AX11" s="363"/>
      <c r="AY11" s="363"/>
      <c r="AZ11" s="363"/>
      <c r="BA11" s="363"/>
      <c r="BB11" s="363"/>
      <c r="BC11" s="363"/>
      <c r="BD11" s="363"/>
      <c r="BE11" s="363"/>
      <c r="BF11" s="363">
        <v>3641.5379099401962</v>
      </c>
      <c r="BG11" s="363">
        <v>3890.11364018431</v>
      </c>
      <c r="BH11" s="363">
        <v>4100.1361486294327</v>
      </c>
      <c r="BI11" s="363">
        <v>4310.5608358417931</v>
      </c>
      <c r="BJ11" s="363">
        <v>4533.4127638656182</v>
      </c>
      <c r="BK11" s="363">
        <v>4839.3143338426762</v>
      </c>
      <c r="BL11" s="363">
        <v>5132.982673631238</v>
      </c>
      <c r="BM11" s="363">
        <v>5557.4345230168747</v>
      </c>
      <c r="BN11" s="363">
        <v>5721.5747131716143</v>
      </c>
      <c r="BO11" s="363">
        <v>6125.1762274429184</v>
      </c>
      <c r="BP11" s="363">
        <v>6597.0119943779046</v>
      </c>
      <c r="BQ11" s="363">
        <v>6700.412940741121</v>
      </c>
      <c r="BR11" s="363">
        <v>6294.5363299336168</v>
      </c>
      <c r="BS11" s="363">
        <v>5903.5656643476623</v>
      </c>
      <c r="BT11" s="363">
        <v>4564.9075582310525</v>
      </c>
      <c r="BU11" s="363">
        <v>3153.3106247293254</v>
      </c>
      <c r="BV11" s="363">
        <v>2154.972465716899</v>
      </c>
      <c r="BW11" s="363">
        <v>1377.3803396059195</v>
      </c>
      <c r="BX11" s="363">
        <v>874.33412053569134</v>
      </c>
      <c r="BY11" s="363">
        <v>801.18649202329118</v>
      </c>
      <c r="BZ11" s="363">
        <v>767.88885855129126</v>
      </c>
      <c r="CA11" s="363">
        <v>784.70679178596833</v>
      </c>
      <c r="CB11" s="363">
        <v>804.19996864480026</v>
      </c>
      <c r="CC11" s="363">
        <v>811.43054250365651</v>
      </c>
      <c r="CD11" s="363">
        <v>763.77509618796512</v>
      </c>
      <c r="CE11" s="363">
        <v>711.97097324866024</v>
      </c>
      <c r="CF11" s="363">
        <v>541.90122029178713</v>
      </c>
      <c r="CG11" s="363">
        <v>166.37625255917851</v>
      </c>
      <c r="CH11" s="370">
        <v>62.193684688578124</v>
      </c>
    </row>
    <row r="12" spans="1:86" s="365" customFormat="1" ht="15.5" x14ac:dyDescent="0.35">
      <c r="A12" s="356"/>
      <c r="B12" s="369" t="s">
        <v>412</v>
      </c>
      <c r="C12" s="357"/>
      <c r="D12" s="362"/>
      <c r="E12" s="362"/>
      <c r="F12" s="362"/>
      <c r="G12" s="362"/>
      <c r="H12" s="362"/>
      <c r="I12" s="362"/>
      <c r="J12" s="362"/>
      <c r="K12" s="362"/>
      <c r="L12" s="362"/>
      <c r="M12" s="362"/>
      <c r="N12" s="362"/>
      <c r="O12" s="362"/>
      <c r="P12" s="362"/>
      <c r="Q12" s="362"/>
      <c r="R12" s="362"/>
      <c r="S12" s="362"/>
      <c r="T12" s="362"/>
      <c r="U12" s="362"/>
      <c r="V12" s="362"/>
      <c r="W12" s="362"/>
      <c r="X12" s="362"/>
      <c r="Y12" s="362"/>
      <c r="Z12" s="362"/>
      <c r="AA12" s="362"/>
      <c r="AB12" s="362"/>
      <c r="AC12" s="362"/>
      <c r="AD12" s="362"/>
      <c r="AE12" s="362"/>
      <c r="AF12" s="362"/>
      <c r="AG12" s="362"/>
      <c r="AH12" s="363"/>
      <c r="AI12" s="363"/>
      <c r="AJ12" s="363"/>
      <c r="AK12" s="363"/>
      <c r="AL12" s="363"/>
      <c r="AM12" s="363"/>
      <c r="AN12" s="363"/>
      <c r="AO12" s="363"/>
      <c r="AP12" s="363"/>
      <c r="AQ12" s="363"/>
      <c r="AR12" s="363"/>
      <c r="AS12" s="363"/>
      <c r="AT12" s="363"/>
      <c r="AU12" s="363"/>
      <c r="AV12" s="363"/>
      <c r="AW12" s="363"/>
      <c r="AX12" s="363"/>
      <c r="AY12" s="363"/>
      <c r="AZ12" s="363"/>
      <c r="BA12" s="363"/>
      <c r="BB12" s="363"/>
      <c r="BC12" s="363"/>
      <c r="BD12" s="363"/>
      <c r="BE12" s="363"/>
      <c r="BF12" s="363">
        <v>0</v>
      </c>
      <c r="BG12" s="363">
        <v>0</v>
      </c>
      <c r="BH12" s="363">
        <v>0</v>
      </c>
      <c r="BI12" s="363">
        <v>0</v>
      </c>
      <c r="BJ12" s="363">
        <v>0</v>
      </c>
      <c r="BK12" s="363">
        <v>0</v>
      </c>
      <c r="BL12" s="363">
        <v>0</v>
      </c>
      <c r="BM12" s="363">
        <v>0</v>
      </c>
      <c r="BN12" s="363">
        <v>0</v>
      </c>
      <c r="BO12" s="363">
        <v>0</v>
      </c>
      <c r="BP12" s="363">
        <v>0</v>
      </c>
      <c r="BQ12" s="363">
        <v>0</v>
      </c>
      <c r="BR12" s="363">
        <v>0</v>
      </c>
      <c r="BS12" s="363">
        <v>0</v>
      </c>
      <c r="BT12" s="363">
        <v>0</v>
      </c>
      <c r="BU12" s="363">
        <v>0</v>
      </c>
      <c r="BV12" s="363">
        <v>0</v>
      </c>
      <c r="BW12" s="363">
        <v>0</v>
      </c>
      <c r="BX12" s="363">
        <v>0</v>
      </c>
      <c r="BY12" s="363">
        <v>0</v>
      </c>
      <c r="BZ12" s="363">
        <v>0</v>
      </c>
      <c r="CA12" s="363">
        <v>0</v>
      </c>
      <c r="CB12" s="363">
        <v>0</v>
      </c>
      <c r="CC12" s="363">
        <v>0</v>
      </c>
      <c r="CD12" s="363">
        <v>0</v>
      </c>
      <c r="CE12" s="363">
        <v>0</v>
      </c>
      <c r="CF12" s="363">
        <v>0</v>
      </c>
      <c r="CG12" s="363">
        <v>0</v>
      </c>
      <c r="CH12" s="370">
        <v>0</v>
      </c>
    </row>
    <row r="13" spans="1:86" s="365" customFormat="1" ht="15.5" x14ac:dyDescent="0.35">
      <c r="A13" s="356"/>
      <c r="B13" s="369" t="s">
        <v>419</v>
      </c>
      <c r="C13" s="357"/>
      <c r="D13" s="362"/>
      <c r="E13" s="362"/>
      <c r="F13" s="362"/>
      <c r="G13" s="362"/>
      <c r="H13" s="362"/>
      <c r="I13" s="362"/>
      <c r="J13" s="362"/>
      <c r="K13" s="362"/>
      <c r="L13" s="362"/>
      <c r="M13" s="362"/>
      <c r="N13" s="362"/>
      <c r="O13" s="362"/>
      <c r="P13" s="362"/>
      <c r="Q13" s="362"/>
      <c r="R13" s="362"/>
      <c r="S13" s="362"/>
      <c r="T13" s="362"/>
      <c r="U13" s="362"/>
      <c r="V13" s="362"/>
      <c r="W13" s="362"/>
      <c r="X13" s="362"/>
      <c r="Y13" s="362"/>
      <c r="Z13" s="362"/>
      <c r="AA13" s="362"/>
      <c r="AB13" s="362"/>
      <c r="AC13" s="362"/>
      <c r="AD13" s="362"/>
      <c r="AE13" s="362"/>
      <c r="AF13" s="362"/>
      <c r="AG13" s="362"/>
      <c r="AH13" s="363"/>
      <c r="AI13" s="363"/>
      <c r="AJ13" s="363"/>
      <c r="AK13" s="363"/>
      <c r="AL13" s="363"/>
      <c r="AM13" s="363"/>
      <c r="AN13" s="363"/>
      <c r="AO13" s="363"/>
      <c r="AP13" s="363"/>
      <c r="AQ13" s="363"/>
      <c r="AR13" s="363"/>
      <c r="AS13" s="363"/>
      <c r="AT13" s="363"/>
      <c r="AU13" s="363"/>
      <c r="AV13" s="363"/>
      <c r="AW13" s="363"/>
      <c r="AX13" s="363"/>
      <c r="AY13" s="363"/>
      <c r="AZ13" s="363"/>
      <c r="BA13" s="363"/>
      <c r="BB13" s="363"/>
      <c r="BC13" s="363"/>
      <c r="BD13" s="363"/>
      <c r="BE13" s="363"/>
      <c r="BF13" s="381" t="s">
        <v>613</v>
      </c>
      <c r="BG13" s="381" t="s">
        <v>613</v>
      </c>
      <c r="BH13" s="381" t="s">
        <v>613</v>
      </c>
      <c r="BI13" s="381" t="s">
        <v>613</v>
      </c>
      <c r="BJ13" s="381" t="s">
        <v>613</v>
      </c>
      <c r="BK13" s="381" t="s">
        <v>613</v>
      </c>
      <c r="BL13" s="381" t="s">
        <v>613</v>
      </c>
      <c r="BM13" s="381" t="s">
        <v>613</v>
      </c>
      <c r="BN13" s="381" t="s">
        <v>613</v>
      </c>
      <c r="BO13" s="381" t="s">
        <v>613</v>
      </c>
      <c r="BP13" s="381" t="s">
        <v>613</v>
      </c>
      <c r="BQ13" s="381">
        <v>126.66856056463428</v>
      </c>
      <c r="BR13" s="381">
        <v>1286.7774974946387</v>
      </c>
      <c r="BS13" s="381">
        <v>2574.3076237525456</v>
      </c>
      <c r="BT13" s="363">
        <v>4225.4551456658819</v>
      </c>
      <c r="BU13" s="363">
        <v>6895.6025256467647</v>
      </c>
      <c r="BV13" s="363">
        <v>8508.0051849633419</v>
      </c>
      <c r="BW13" s="363">
        <v>9681.2905199933739</v>
      </c>
      <c r="BX13" s="363">
        <v>11816.065148405974</v>
      </c>
      <c r="BY13" s="363">
        <v>12971.932965199423</v>
      </c>
      <c r="BZ13" s="363">
        <v>14953.674096277042</v>
      </c>
      <c r="CA13" s="363">
        <v>18273.865579571757</v>
      </c>
      <c r="CB13" s="363">
        <v>21803.898997013323</v>
      </c>
      <c r="CC13" s="363">
        <v>23963.939153942116</v>
      </c>
      <c r="CD13" s="363">
        <v>26843.88557452635</v>
      </c>
      <c r="CE13" s="363">
        <v>29401.57455897707</v>
      </c>
      <c r="CF13" s="363">
        <v>31598.450568770168</v>
      </c>
      <c r="CG13" s="363">
        <v>34028.106607704671</v>
      </c>
      <c r="CH13" s="370">
        <v>36457.578131922499</v>
      </c>
    </row>
    <row r="14" spans="1:86" ht="18.649999999999999" customHeight="1" x14ac:dyDescent="0.35">
      <c r="A14" s="366"/>
      <c r="B14" s="367" t="s">
        <v>589</v>
      </c>
      <c r="C14" s="368"/>
      <c r="D14" s="363"/>
      <c r="E14" s="363"/>
      <c r="F14" s="363"/>
      <c r="G14" s="363"/>
      <c r="H14" s="363"/>
      <c r="I14" s="363"/>
      <c r="J14" s="363"/>
      <c r="K14" s="363"/>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c r="AK14" s="363"/>
      <c r="AL14" s="363"/>
      <c r="AM14" s="363"/>
      <c r="AN14" s="363"/>
      <c r="AO14" s="363"/>
      <c r="AP14" s="363"/>
      <c r="AQ14" s="363"/>
      <c r="AR14" s="363"/>
      <c r="AS14" s="363"/>
      <c r="AT14" s="363"/>
      <c r="AU14" s="363"/>
      <c r="AV14" s="363"/>
      <c r="AW14" s="363"/>
      <c r="AX14" s="363"/>
      <c r="AY14" s="363"/>
      <c r="AZ14" s="363"/>
      <c r="BA14" s="363"/>
      <c r="BB14" s="363"/>
      <c r="BC14" s="363"/>
      <c r="BD14" s="363"/>
      <c r="BE14" s="363"/>
      <c r="BF14" s="363">
        <f t="shared" ref="BF14:CG14" si="8">SUM(BF15:BF22)</f>
        <v>12238.461157485101</v>
      </c>
      <c r="BG14" s="363">
        <f t="shared" si="8"/>
        <v>12410.840405703704</v>
      </c>
      <c r="BH14" s="363">
        <f t="shared" si="8"/>
        <v>12084.999193247693</v>
      </c>
      <c r="BI14" s="363">
        <f t="shared" si="8"/>
        <v>11868.562998565701</v>
      </c>
      <c r="BJ14" s="363">
        <f t="shared" si="8"/>
        <v>11823.66382185178</v>
      </c>
      <c r="BK14" s="363">
        <f t="shared" si="8"/>
        <v>12334.03582665837</v>
      </c>
      <c r="BL14" s="363">
        <f t="shared" si="8"/>
        <v>12374.59414037257</v>
      </c>
      <c r="BM14" s="363">
        <f t="shared" si="8"/>
        <v>13003.646827497314</v>
      </c>
      <c r="BN14" s="363">
        <f t="shared" si="8"/>
        <v>13061.36011346476</v>
      </c>
      <c r="BO14" s="363">
        <f t="shared" si="8"/>
        <v>13164.078594153671</v>
      </c>
      <c r="BP14" s="363">
        <f t="shared" si="8"/>
        <v>13192.190911788563</v>
      </c>
      <c r="BQ14" s="363">
        <f t="shared" si="8"/>
        <v>13254.320143205419</v>
      </c>
      <c r="BR14" s="363">
        <f t="shared" si="8"/>
        <v>14074.349713267062</v>
      </c>
      <c r="BS14" s="363">
        <f t="shared" si="8"/>
        <v>14886.131498777311</v>
      </c>
      <c r="BT14" s="363">
        <f t="shared" si="8"/>
        <v>15266.393345652263</v>
      </c>
      <c r="BU14" s="363">
        <f t="shared" si="8"/>
        <v>15817.354622970366</v>
      </c>
      <c r="BV14" s="363">
        <f t="shared" si="8"/>
        <v>16227.244997036334</v>
      </c>
      <c r="BW14" s="363">
        <f t="shared" si="8"/>
        <v>17068.931284734648</v>
      </c>
      <c r="BX14" s="363">
        <f t="shared" si="8"/>
        <v>19105.983794088781</v>
      </c>
      <c r="BY14" s="363">
        <f t="shared" si="8"/>
        <v>20645.512854163855</v>
      </c>
      <c r="BZ14" s="363">
        <f t="shared" si="8"/>
        <v>21380.743048212207</v>
      </c>
      <c r="CA14" s="363">
        <f t="shared" si="8"/>
        <v>25223.72169724205</v>
      </c>
      <c r="CB14" s="363">
        <f t="shared" si="8"/>
        <v>29516.675857785111</v>
      </c>
      <c r="CC14" s="363">
        <f t="shared" si="8"/>
        <v>31337.342350100087</v>
      </c>
      <c r="CD14" s="363">
        <f t="shared" si="8"/>
        <v>32980.663134233466</v>
      </c>
      <c r="CE14" s="363">
        <f t="shared" si="8"/>
        <v>33835.665523520081</v>
      </c>
      <c r="CF14" s="363">
        <f t="shared" si="8"/>
        <v>34307.22604747989</v>
      </c>
      <c r="CG14" s="363">
        <f t="shared" si="8"/>
        <v>35056.628270452318</v>
      </c>
      <c r="CH14" s="370">
        <f t="shared" ref="CH14" si="9">SUM(CH15:CH22)</f>
        <v>35851.529506009312</v>
      </c>
    </row>
    <row r="15" spans="1:86" ht="15.5" x14ac:dyDescent="0.35">
      <c r="A15" s="366"/>
      <c r="B15" s="369" t="s">
        <v>637</v>
      </c>
      <c r="C15" s="368"/>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v>0</v>
      </c>
      <c r="BG15" s="363">
        <v>0</v>
      </c>
      <c r="BH15" s="363">
        <v>0</v>
      </c>
      <c r="BI15" s="363">
        <v>0</v>
      </c>
      <c r="BJ15" s="363">
        <v>0</v>
      </c>
      <c r="BK15" s="363">
        <v>0</v>
      </c>
      <c r="BL15" s="363">
        <v>127.18792895000001</v>
      </c>
      <c r="BM15" s="363">
        <v>1267.3993002300003</v>
      </c>
      <c r="BN15" s="363">
        <v>2231.7483618999995</v>
      </c>
      <c r="BO15" s="363">
        <v>3554.1022156099993</v>
      </c>
      <c r="BP15" s="363">
        <v>6779.6544881600003</v>
      </c>
      <c r="BQ15" s="363">
        <v>10436.707839979998</v>
      </c>
      <c r="BR15" s="363">
        <v>12827.382151169997</v>
      </c>
      <c r="BS15" s="363">
        <v>14271.548569180002</v>
      </c>
      <c r="BT15" s="363">
        <v>14830.444816650004</v>
      </c>
      <c r="BU15" s="363">
        <v>15352.892355200001</v>
      </c>
      <c r="BV15" s="363">
        <v>15097.869323739997</v>
      </c>
      <c r="BW15" s="363">
        <v>13850.988828139998</v>
      </c>
      <c r="BX15" s="363">
        <v>13384.170061050001</v>
      </c>
      <c r="BY15" s="363">
        <v>12688.526055580001</v>
      </c>
      <c r="BZ15" s="363">
        <v>12088.05388639</v>
      </c>
      <c r="CA15" s="363">
        <v>12357.095583569999</v>
      </c>
      <c r="CB15" s="363">
        <v>12337.380917299999</v>
      </c>
      <c r="CC15" s="363">
        <v>7085.7155813609952</v>
      </c>
      <c r="CD15" s="363">
        <v>5115.6174590436158</v>
      </c>
      <c r="CE15" s="363">
        <v>5171.7425159475742</v>
      </c>
      <c r="CF15" s="363">
        <v>5083.5711082346061</v>
      </c>
      <c r="CG15" s="363">
        <v>5043.9547768843686</v>
      </c>
      <c r="CH15" s="370">
        <v>5102.1077361619828</v>
      </c>
    </row>
    <row r="16" spans="1:86" ht="15.5" x14ac:dyDescent="0.35">
      <c r="A16" s="366"/>
      <c r="B16" s="369" t="s">
        <v>638</v>
      </c>
      <c r="C16" s="368"/>
      <c r="D16" s="363"/>
      <c r="E16" s="363"/>
      <c r="F16" s="363"/>
      <c r="G16" s="363"/>
      <c r="H16" s="363"/>
      <c r="I16" s="363"/>
      <c r="J16" s="363"/>
      <c r="K16" s="363"/>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c r="AK16" s="363"/>
      <c r="AL16" s="363"/>
      <c r="AM16" s="363"/>
      <c r="AN16" s="363"/>
      <c r="AO16" s="363"/>
      <c r="AP16" s="363"/>
      <c r="AQ16" s="363"/>
      <c r="AR16" s="363"/>
      <c r="AS16" s="363"/>
      <c r="AT16" s="363"/>
      <c r="AU16" s="363"/>
      <c r="AV16" s="363"/>
      <c r="AW16" s="363"/>
      <c r="AX16" s="363"/>
      <c r="AY16" s="363"/>
      <c r="AZ16" s="363"/>
      <c r="BA16" s="363"/>
      <c r="BB16" s="363"/>
      <c r="BC16" s="363"/>
      <c r="BD16" s="363"/>
      <c r="BE16" s="363"/>
      <c r="BF16" s="363">
        <v>6757.9545089520052</v>
      </c>
      <c r="BG16" s="363">
        <v>6724.1235550023994</v>
      </c>
      <c r="BH16" s="363">
        <v>6662.027000000001</v>
      </c>
      <c r="BI16" s="363">
        <v>6649.9306075200002</v>
      </c>
      <c r="BJ16" s="363">
        <v>6566.1693209299992</v>
      </c>
      <c r="BK16" s="363">
        <v>6657.0001817393668</v>
      </c>
      <c r="BL16" s="363">
        <v>6515.8436022599981</v>
      </c>
      <c r="BM16" s="363">
        <v>6108.3423565899993</v>
      </c>
      <c r="BN16" s="363">
        <v>5556.0370140352561</v>
      </c>
      <c r="BO16" s="363">
        <v>4935.2797263499997</v>
      </c>
      <c r="BP16" s="363">
        <v>3275.8454461099996</v>
      </c>
      <c r="BQ16" s="363">
        <v>1186.7982191800004</v>
      </c>
      <c r="BR16" s="363">
        <v>244.52811802000028</v>
      </c>
      <c r="BS16" s="363">
        <v>61.927221750000008</v>
      </c>
      <c r="BT16" s="363">
        <v>14.895368320000006</v>
      </c>
      <c r="BU16" s="363">
        <v>8.9284635499999982</v>
      </c>
      <c r="BV16" s="363">
        <v>0</v>
      </c>
      <c r="BW16" s="363">
        <v>4.8241001800000003</v>
      </c>
      <c r="BX16" s="363">
        <v>4.6269737999999991</v>
      </c>
      <c r="BY16" s="363">
        <v>0</v>
      </c>
      <c r="BZ16" s="363">
        <v>11.75940172</v>
      </c>
      <c r="CA16" s="363">
        <v>-0.90839022999999974</v>
      </c>
      <c r="CB16" s="363">
        <v>0.89388662999999979</v>
      </c>
      <c r="CC16" s="363">
        <v>1.5606463180632462</v>
      </c>
      <c r="CD16" s="363">
        <v>0.86886212140230323</v>
      </c>
      <c r="CE16" s="363">
        <v>0.906483646806437</v>
      </c>
      <c r="CF16" s="363">
        <v>0.92843779502457324</v>
      </c>
      <c r="CG16" s="363">
        <v>0.47096909659226383</v>
      </c>
      <c r="CH16" s="370">
        <v>1.4671848599929844</v>
      </c>
    </row>
    <row r="17" spans="1:86" ht="15.5" x14ac:dyDescent="0.35">
      <c r="A17" s="366"/>
      <c r="B17" s="371" t="s">
        <v>590</v>
      </c>
      <c r="C17" s="368"/>
      <c r="D17" s="363"/>
      <c r="E17" s="363"/>
      <c r="F17" s="363"/>
      <c r="G17" s="363"/>
      <c r="H17" s="363"/>
      <c r="I17" s="363"/>
      <c r="J17" s="363"/>
      <c r="K17" s="363"/>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63"/>
      <c r="AS17" s="363"/>
      <c r="AT17" s="363"/>
      <c r="AU17" s="363"/>
      <c r="AV17" s="363"/>
      <c r="AW17" s="363"/>
      <c r="AX17" s="363"/>
      <c r="AY17" s="363"/>
      <c r="AZ17" s="363"/>
      <c r="BA17" s="363"/>
      <c r="BB17" s="363"/>
      <c r="BC17" s="363"/>
      <c r="BD17" s="363"/>
      <c r="BE17" s="363"/>
      <c r="BF17" s="363">
        <f>'Incapacity benefits'!BF46</f>
        <v>4773</v>
      </c>
      <c r="BG17" s="363">
        <f>'Incapacity benefits'!BG46</f>
        <v>5005</v>
      </c>
      <c r="BH17" s="363">
        <f>'Incapacity benefits'!BH46</f>
        <v>4716.6390675993789</v>
      </c>
      <c r="BI17" s="363">
        <f>'Incapacity benefits'!BI46</f>
        <v>4532.1900443650775</v>
      </c>
      <c r="BJ17" s="363">
        <f>'Incapacity benefits'!BJ46</f>
        <v>4574.2510630700235</v>
      </c>
      <c r="BK17" s="363">
        <f>'Incapacity benefits'!BK46</f>
        <v>5056.8584049752199</v>
      </c>
      <c r="BL17" s="363">
        <f>'Incapacity benefits'!BL46</f>
        <v>5098.7516794821649</v>
      </c>
      <c r="BM17" s="363">
        <f>'Incapacity benefits'!BM46</f>
        <v>4984.9200626353177</v>
      </c>
      <c r="BN17" s="363">
        <f>'Incapacity benefits'!BN46</f>
        <v>4635.0118573493246</v>
      </c>
      <c r="BO17" s="363">
        <f>'Incapacity benefits'!BO46</f>
        <v>4042.2862376047092</v>
      </c>
      <c r="BP17" s="363">
        <f>'Incapacity benefits'!BP46</f>
        <v>2489.4119175746559</v>
      </c>
      <c r="BQ17" s="363">
        <f>'Incapacity benefits'!BQ46</f>
        <v>991.64976374931302</v>
      </c>
      <c r="BR17" s="363">
        <f>'Incapacity benefits'!BR46</f>
        <v>459.84335153560301</v>
      </c>
      <c r="BS17" s="363">
        <f>'Incapacity benefits'!BS46</f>
        <v>233.19424866448765</v>
      </c>
      <c r="BT17" s="363">
        <f>'Incapacity benefits'!BT46</f>
        <v>99.729245369872473</v>
      </c>
      <c r="BU17" s="363">
        <f>'Incapacity benefits'!BU46</f>
        <v>28.960770188816397</v>
      </c>
      <c r="BV17" s="363">
        <f>'Incapacity benefits'!BV46</f>
        <v>3.1480217970206676</v>
      </c>
      <c r="BW17" s="363">
        <f>'Incapacity benefits'!BW46</f>
        <v>1.4391787459022238</v>
      </c>
      <c r="BX17" s="363">
        <f>'Incapacity benefits'!BX46</f>
        <v>1.123413101591578</v>
      </c>
      <c r="BY17" s="363">
        <f>'Incapacity benefits'!BY46</f>
        <v>0.84632984616620466</v>
      </c>
      <c r="BZ17" s="363">
        <f>'Incapacity benefits'!BZ46</f>
        <v>0.93882609294886721</v>
      </c>
      <c r="CA17" s="363">
        <f>'Incapacity benefits'!CA46</f>
        <v>0.6406830496333823</v>
      </c>
      <c r="CB17" s="363">
        <f>'Incapacity benefits'!CB46</f>
        <v>0.30254461322335224</v>
      </c>
      <c r="CC17" s="363">
        <f>'Incapacity benefits'!CC46</f>
        <v>1.8932371835653335E-2</v>
      </c>
      <c r="CD17" s="363">
        <f>'Incapacity benefits'!CD46</f>
        <v>4.5289336186003452E-3</v>
      </c>
      <c r="CE17" s="363">
        <f>'Incapacity benefits'!CE46</f>
        <v>1.9799666919347284E-3</v>
      </c>
      <c r="CF17" s="363">
        <f>'Incapacity benefits'!CF46</f>
        <v>7.6150358006036125E-4</v>
      </c>
      <c r="CG17" s="363">
        <f>'Incapacity benefits'!CG46</f>
        <v>2.419516024878005E-5</v>
      </c>
      <c r="CH17" s="370">
        <f>'Incapacity benefits'!CH46</f>
        <v>1.454919116121556E-3</v>
      </c>
    </row>
    <row r="18" spans="1:86" ht="15.5" x14ac:dyDescent="0.35">
      <c r="A18" s="366"/>
      <c r="B18" s="369" t="s">
        <v>405</v>
      </c>
      <c r="C18" s="368"/>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v>0</v>
      </c>
      <c r="BG18" s="363">
        <v>0</v>
      </c>
      <c r="BH18" s="363">
        <v>0</v>
      </c>
      <c r="BI18" s="363">
        <v>0</v>
      </c>
      <c r="BJ18" s="363">
        <v>0</v>
      </c>
      <c r="BK18" s="363">
        <v>0</v>
      </c>
      <c r="BL18" s="363">
        <v>0</v>
      </c>
      <c r="BM18" s="363">
        <v>0</v>
      </c>
      <c r="BN18" s="363">
        <v>0</v>
      </c>
      <c r="BO18" s="363">
        <v>0</v>
      </c>
      <c r="BP18" s="363">
        <v>0</v>
      </c>
      <c r="BQ18" s="363">
        <v>0</v>
      </c>
      <c r="BR18" s="363">
        <v>0</v>
      </c>
      <c r="BS18" s="363">
        <v>0</v>
      </c>
      <c r="BT18" s="363">
        <v>0</v>
      </c>
      <c r="BU18" s="363">
        <v>0</v>
      </c>
      <c r="BV18" s="363">
        <v>0</v>
      </c>
      <c r="BW18" s="363">
        <v>0</v>
      </c>
      <c r="BX18" s="363">
        <v>0</v>
      </c>
      <c r="BY18" s="363">
        <v>0</v>
      </c>
      <c r="BZ18" s="363">
        <v>0</v>
      </c>
      <c r="CA18" s="363">
        <v>0</v>
      </c>
      <c r="CB18" s="363">
        <v>0</v>
      </c>
      <c r="CC18" s="363">
        <v>0</v>
      </c>
      <c r="CD18" s="363">
        <v>0</v>
      </c>
      <c r="CE18" s="363">
        <v>0</v>
      </c>
      <c r="CF18" s="363">
        <v>0</v>
      </c>
      <c r="CG18" s="363">
        <v>0</v>
      </c>
      <c r="CH18" s="370">
        <v>0</v>
      </c>
    </row>
    <row r="19" spans="1:86" ht="15.5" x14ac:dyDescent="0.35">
      <c r="A19" s="366"/>
      <c r="B19" s="331" t="s">
        <v>423</v>
      </c>
      <c r="C19" s="368"/>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363"/>
      <c r="AQ19" s="363"/>
      <c r="AR19" s="363"/>
      <c r="AS19" s="363"/>
      <c r="AT19" s="363"/>
      <c r="AU19" s="363"/>
      <c r="AV19" s="363"/>
      <c r="AW19" s="363"/>
      <c r="AX19" s="363"/>
      <c r="AY19" s="363"/>
      <c r="AZ19" s="363"/>
      <c r="BA19" s="363"/>
      <c r="BB19" s="363"/>
      <c r="BC19" s="363"/>
      <c r="BD19" s="363"/>
      <c r="BE19" s="363"/>
      <c r="BF19" s="363">
        <v>707.50664853309547</v>
      </c>
      <c r="BG19" s="363">
        <v>681.71685070130559</v>
      </c>
      <c r="BH19" s="363">
        <v>706.33312564831226</v>
      </c>
      <c r="BI19" s="363">
        <v>686.4423466806245</v>
      </c>
      <c r="BJ19" s="363">
        <v>683.24343785175779</v>
      </c>
      <c r="BK19" s="363">
        <v>620.17723994378389</v>
      </c>
      <c r="BL19" s="363">
        <v>632.81092968040753</v>
      </c>
      <c r="BM19" s="363">
        <v>642.98510804199623</v>
      </c>
      <c r="BN19" s="363">
        <v>638.56288018017869</v>
      </c>
      <c r="BO19" s="363">
        <v>632.41041458896257</v>
      </c>
      <c r="BP19" s="363">
        <v>647.27905994390676</v>
      </c>
      <c r="BQ19" s="363">
        <v>639.16432029610939</v>
      </c>
      <c r="BR19" s="363">
        <v>534.01188610760892</v>
      </c>
      <c r="BS19" s="363">
        <v>303.54836660253136</v>
      </c>
      <c r="BT19" s="363">
        <v>104.44139127131821</v>
      </c>
      <c r="BU19" s="363">
        <v>12.907101371209182</v>
      </c>
      <c r="BV19" s="363">
        <v>1.0751210097451098</v>
      </c>
      <c r="BW19" s="363">
        <v>0.2711514096756944</v>
      </c>
      <c r="BX19" s="363">
        <v>0.1569897665315084</v>
      </c>
      <c r="BY19" s="363">
        <v>0.13299450341598951</v>
      </c>
      <c r="BZ19" s="363">
        <v>0.11223336621746766</v>
      </c>
      <c r="CA19" s="363">
        <v>0.12003935109546741</v>
      </c>
      <c r="CB19" s="363">
        <v>0.10522035301119421</v>
      </c>
      <c r="CC19" s="363">
        <v>9.9529773610911934E-2</v>
      </c>
      <c r="CD19" s="363">
        <v>0.10351824419227641</v>
      </c>
      <c r="CE19" s="363">
        <v>-6.5648655420272498E-2</v>
      </c>
      <c r="CF19" s="363">
        <v>-8.8711264368550313E-3</v>
      </c>
      <c r="CG19" s="363">
        <v>6.4057456851646641E-2</v>
      </c>
      <c r="CH19" s="370">
        <v>8.0678166720382888E-2</v>
      </c>
    </row>
    <row r="20" spans="1:86" ht="15.5" x14ac:dyDescent="0.35">
      <c r="A20" s="366"/>
      <c r="B20" s="369" t="s">
        <v>424</v>
      </c>
      <c r="C20" s="368"/>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c r="AK20" s="363"/>
      <c r="AL20" s="363"/>
      <c r="AM20" s="363"/>
      <c r="AN20" s="363"/>
      <c r="AO20" s="363"/>
      <c r="AP20" s="363"/>
      <c r="AQ20" s="363"/>
      <c r="AR20" s="363"/>
      <c r="AS20" s="363"/>
      <c r="AT20" s="363"/>
      <c r="AU20" s="363"/>
      <c r="AV20" s="363"/>
      <c r="AW20" s="363"/>
      <c r="AX20" s="363"/>
      <c r="AY20" s="363"/>
      <c r="AZ20" s="363"/>
      <c r="BA20" s="363"/>
      <c r="BB20" s="363"/>
      <c r="BC20" s="363"/>
      <c r="BD20" s="363"/>
      <c r="BE20" s="363"/>
      <c r="BF20" s="363">
        <v>0</v>
      </c>
      <c r="BG20" s="363">
        <v>0</v>
      </c>
      <c r="BH20" s="363">
        <v>0</v>
      </c>
      <c r="BI20" s="363">
        <v>0</v>
      </c>
      <c r="BJ20" s="363">
        <v>0</v>
      </c>
      <c r="BK20" s="363">
        <v>0</v>
      </c>
      <c r="BL20" s="363">
        <v>0</v>
      </c>
      <c r="BM20" s="363">
        <v>0</v>
      </c>
      <c r="BN20" s="363">
        <v>0</v>
      </c>
      <c r="BO20" s="363">
        <v>0</v>
      </c>
      <c r="BP20" s="363">
        <v>0</v>
      </c>
      <c r="BQ20" s="363">
        <v>0</v>
      </c>
      <c r="BR20" s="363">
        <v>0</v>
      </c>
      <c r="BS20" s="363">
        <v>0</v>
      </c>
      <c r="BT20" s="363">
        <v>0</v>
      </c>
      <c r="BU20" s="363">
        <v>0</v>
      </c>
      <c r="BV20" s="363">
        <v>0</v>
      </c>
      <c r="BW20" s="363">
        <v>0</v>
      </c>
      <c r="BX20" s="363">
        <v>0</v>
      </c>
      <c r="BY20" s="363">
        <v>0</v>
      </c>
      <c r="BZ20" s="363">
        <v>0</v>
      </c>
      <c r="CA20" s="363">
        <v>0</v>
      </c>
      <c r="CB20" s="363">
        <v>0</v>
      </c>
      <c r="CC20" s="363">
        <v>0</v>
      </c>
      <c r="CD20" s="363">
        <v>0</v>
      </c>
      <c r="CE20" s="363">
        <v>0</v>
      </c>
      <c r="CF20" s="363">
        <v>0</v>
      </c>
      <c r="CG20" s="363">
        <v>0</v>
      </c>
      <c r="CH20" s="370">
        <v>0</v>
      </c>
    </row>
    <row r="21" spans="1:86" ht="15.5" x14ac:dyDescent="0.35">
      <c r="A21" s="366"/>
      <c r="B21" s="331" t="s">
        <v>592</v>
      </c>
      <c r="C21" s="372" t="s">
        <v>639</v>
      </c>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v>0</v>
      </c>
      <c r="BG21" s="363">
        <v>0</v>
      </c>
      <c r="BH21" s="363">
        <v>0</v>
      </c>
      <c r="BI21" s="363">
        <v>0</v>
      </c>
      <c r="BJ21" s="363">
        <v>0</v>
      </c>
      <c r="BK21" s="363">
        <v>0</v>
      </c>
      <c r="BL21" s="363">
        <v>0</v>
      </c>
      <c r="BM21" s="363">
        <v>0</v>
      </c>
      <c r="BN21" s="363">
        <v>0</v>
      </c>
      <c r="BO21" s="363">
        <v>0</v>
      </c>
      <c r="BP21" s="363">
        <v>0</v>
      </c>
      <c r="BQ21" s="363">
        <v>0</v>
      </c>
      <c r="BR21" s="363">
        <v>0</v>
      </c>
      <c r="BS21" s="363">
        <v>0</v>
      </c>
      <c r="BT21" s="363">
        <v>0</v>
      </c>
      <c r="BU21" s="363">
        <v>0</v>
      </c>
      <c r="BV21" s="363">
        <v>0</v>
      </c>
      <c r="BW21" s="363">
        <v>1189.1411657419751</v>
      </c>
      <c r="BX21" s="363">
        <v>2052.2193980698949</v>
      </c>
      <c r="BY21" s="363">
        <v>3095.1906255990998</v>
      </c>
      <c r="BZ21" s="363">
        <v>3768.838932727258</v>
      </c>
      <c r="CA21" s="363">
        <v>5316.959529877915</v>
      </c>
      <c r="CB21" s="363">
        <v>7201.0534425553597</v>
      </c>
      <c r="CC21" s="363">
        <v>10690.251375768597</v>
      </c>
      <c r="CD21" s="363">
        <v>11993.714212918991</v>
      </c>
      <c r="CE21" s="363">
        <v>11940.103630341024</v>
      </c>
      <c r="CF21" s="363">
        <v>11769.263815603301</v>
      </c>
      <c r="CG21" s="363">
        <v>11715.873360174824</v>
      </c>
      <c r="CH21" s="370">
        <v>11792.355410600043</v>
      </c>
    </row>
    <row r="22" spans="1:86" ht="15.5" x14ac:dyDescent="0.35">
      <c r="A22" s="366"/>
      <c r="B22" s="331" t="s">
        <v>593</v>
      </c>
      <c r="C22" s="372" t="s">
        <v>639</v>
      </c>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363"/>
      <c r="AZ22" s="363"/>
      <c r="BA22" s="363"/>
      <c r="BB22" s="363"/>
      <c r="BC22" s="363"/>
      <c r="BD22" s="363"/>
      <c r="BE22" s="363"/>
      <c r="BF22" s="363">
        <v>0</v>
      </c>
      <c r="BG22" s="363">
        <v>0</v>
      </c>
      <c r="BH22" s="363">
        <v>0</v>
      </c>
      <c r="BI22" s="363">
        <v>0</v>
      </c>
      <c r="BJ22" s="363">
        <v>0</v>
      </c>
      <c r="BK22" s="363">
        <v>0</v>
      </c>
      <c r="BL22" s="363">
        <v>0</v>
      </c>
      <c r="BM22" s="363">
        <v>0</v>
      </c>
      <c r="BN22" s="363">
        <v>0</v>
      </c>
      <c r="BO22" s="363">
        <v>0</v>
      </c>
      <c r="BP22" s="363">
        <v>0</v>
      </c>
      <c r="BQ22" s="363">
        <v>0</v>
      </c>
      <c r="BR22" s="363">
        <v>8.5842064338530673</v>
      </c>
      <c r="BS22" s="363">
        <v>15.913092580289941</v>
      </c>
      <c r="BT22" s="363">
        <v>216.88252404106768</v>
      </c>
      <c r="BU22" s="363">
        <v>413.66593266033817</v>
      </c>
      <c r="BV22" s="363">
        <v>1125.1525304895706</v>
      </c>
      <c r="BW22" s="363">
        <v>2022.2668605170954</v>
      </c>
      <c r="BX22" s="363">
        <v>3663.6869583007592</v>
      </c>
      <c r="BY22" s="363">
        <v>4860.8168486351697</v>
      </c>
      <c r="BZ22" s="363">
        <v>5511.0397679157832</v>
      </c>
      <c r="CA22" s="363">
        <v>7549.8142516234057</v>
      </c>
      <c r="CB22" s="363">
        <v>9976.9398463335201</v>
      </c>
      <c r="CC22" s="363">
        <v>13559.696284506985</v>
      </c>
      <c r="CD22" s="363">
        <v>15870.354552971648</v>
      </c>
      <c r="CE22" s="363">
        <v>16722.976562273405</v>
      </c>
      <c r="CF22" s="363">
        <v>17453.470795469817</v>
      </c>
      <c r="CG22" s="363">
        <v>18296.265082644517</v>
      </c>
      <c r="CH22" s="370">
        <v>18955.517041301457</v>
      </c>
    </row>
    <row r="23" spans="1:86" ht="29.5" customHeight="1" x14ac:dyDescent="0.35">
      <c r="A23" s="366"/>
      <c r="B23" s="361" t="s">
        <v>640</v>
      </c>
      <c r="C23" s="368"/>
      <c r="D23" s="363"/>
      <c r="E23" s="363"/>
      <c r="F23" s="363"/>
      <c r="G23" s="363"/>
      <c r="H23" s="363"/>
      <c r="I23" s="363"/>
      <c r="J23" s="363"/>
      <c r="K23" s="363"/>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c r="AK23" s="363"/>
      <c r="AL23" s="363"/>
      <c r="AM23" s="363"/>
      <c r="AN23" s="363"/>
      <c r="AO23" s="363"/>
      <c r="AP23" s="363"/>
      <c r="AQ23" s="363"/>
      <c r="AR23" s="363"/>
      <c r="AS23" s="363"/>
      <c r="AT23" s="363"/>
      <c r="AU23" s="363"/>
      <c r="AV23" s="363"/>
      <c r="AW23" s="363"/>
      <c r="AX23" s="363"/>
      <c r="AY23" s="363"/>
      <c r="AZ23" s="363"/>
      <c r="BA23" s="363"/>
      <c r="BB23" s="363"/>
      <c r="BC23" s="363"/>
      <c r="BD23" s="363"/>
      <c r="BE23" s="363"/>
      <c r="BF23" s="363">
        <f t="shared" ref="BF23:CG23" si="10">SUM(BF24+BF29)</f>
        <v>4999.8573161455424</v>
      </c>
      <c r="BG23" s="363">
        <f t="shared" si="10"/>
        <v>5384.677539788494</v>
      </c>
      <c r="BH23" s="363">
        <f t="shared" si="10"/>
        <v>5726.2204987845234</v>
      </c>
      <c r="BI23" s="363">
        <f t="shared" si="10"/>
        <v>6151.8525151634767</v>
      </c>
      <c r="BJ23" s="363">
        <f t="shared" si="10"/>
        <v>6576.638313039105</v>
      </c>
      <c r="BK23" s="363">
        <f t="shared" si="10"/>
        <v>7174.1206858509522</v>
      </c>
      <c r="BL23" s="363">
        <f t="shared" si="10"/>
        <v>7652.3889731357231</v>
      </c>
      <c r="BM23" s="363">
        <f t="shared" si="10"/>
        <v>8330.6209059353387</v>
      </c>
      <c r="BN23" s="363">
        <f t="shared" si="10"/>
        <v>8624.727152145937</v>
      </c>
      <c r="BO23" s="363">
        <f t="shared" si="10"/>
        <v>8872.6832886751581</v>
      </c>
      <c r="BP23" s="363">
        <f t="shared" si="10"/>
        <v>9234.7560273284089</v>
      </c>
      <c r="BQ23" s="363">
        <f t="shared" si="10"/>
        <v>9265.2101318569985</v>
      </c>
      <c r="BR23" s="363">
        <f t="shared" si="10"/>
        <v>9634.5188944744077</v>
      </c>
      <c r="BS23" s="363">
        <f t="shared" si="10"/>
        <v>9471.8230115605602</v>
      </c>
      <c r="BT23" s="363">
        <f t="shared" si="10"/>
        <v>9472.5280694426838</v>
      </c>
      <c r="BU23" s="363">
        <f t="shared" si="10"/>
        <v>9363.6580191450303</v>
      </c>
      <c r="BV23" s="363">
        <f t="shared" si="10"/>
        <v>9389.1322212832074</v>
      </c>
      <c r="BW23" s="363">
        <f t="shared" si="10"/>
        <v>9922.213130357406</v>
      </c>
      <c r="BX23" s="363">
        <f t="shared" si="10"/>
        <v>9976.6981999137624</v>
      </c>
      <c r="BY23" s="363">
        <f t="shared" si="10"/>
        <v>10041.644638510163</v>
      </c>
      <c r="BZ23" s="363">
        <f t="shared" si="10"/>
        <v>10755.57051774337</v>
      </c>
      <c r="CA23" s="363">
        <f t="shared" si="10"/>
        <v>12579.68533282596</v>
      </c>
      <c r="CB23" s="363">
        <f t="shared" si="10"/>
        <v>14247.995531719145</v>
      </c>
      <c r="CC23" s="363">
        <f t="shared" si="10"/>
        <v>15458.123959258483</v>
      </c>
      <c r="CD23" s="363">
        <f t="shared" si="10"/>
        <v>16560.104408312356</v>
      </c>
      <c r="CE23" s="363">
        <f t="shared" si="10"/>
        <v>17203.174152259791</v>
      </c>
      <c r="CF23" s="363">
        <f t="shared" si="10"/>
        <v>18116.644413079248</v>
      </c>
      <c r="CG23" s="363">
        <f t="shared" si="10"/>
        <v>19432.455639504045</v>
      </c>
      <c r="CH23" s="370">
        <f t="shared" ref="CH23" si="11">SUM(CH24+CH29)</f>
        <v>20884.547541276599</v>
      </c>
    </row>
    <row r="24" spans="1:86" ht="18.649999999999999" customHeight="1" x14ac:dyDescent="0.35">
      <c r="A24" s="366"/>
      <c r="B24" s="367" t="s">
        <v>587</v>
      </c>
      <c r="C24" s="368"/>
      <c r="D24" s="363"/>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c r="AT24" s="363"/>
      <c r="AU24" s="363"/>
      <c r="AV24" s="363"/>
      <c r="AW24" s="363"/>
      <c r="AX24" s="363"/>
      <c r="AY24" s="363"/>
      <c r="AZ24" s="363"/>
      <c r="BA24" s="363"/>
      <c r="BB24" s="363"/>
      <c r="BC24" s="363"/>
      <c r="BD24" s="363"/>
      <c r="BE24" s="363"/>
      <c r="BF24" s="363">
        <f t="shared" ref="BF24:CG24" si="12">SUM(BF25:BF28)</f>
        <v>4855.6329309828197</v>
      </c>
      <c r="BG24" s="363">
        <f t="shared" si="12"/>
        <v>5233.7092742530958</v>
      </c>
      <c r="BH24" s="363">
        <f t="shared" si="12"/>
        <v>5615.845429510764</v>
      </c>
      <c r="BI24" s="363">
        <f t="shared" si="12"/>
        <v>6037.9923744079751</v>
      </c>
      <c r="BJ24" s="363">
        <f t="shared" si="12"/>
        <v>6456.3601325802465</v>
      </c>
      <c r="BK24" s="363">
        <f t="shared" si="12"/>
        <v>6995.1637433033993</v>
      </c>
      <c r="BL24" s="363">
        <f t="shared" si="12"/>
        <v>7495.7835026654211</v>
      </c>
      <c r="BM24" s="363">
        <f t="shared" si="12"/>
        <v>8167.1069823457065</v>
      </c>
      <c r="BN24" s="363">
        <f t="shared" si="12"/>
        <v>8472.8107523164035</v>
      </c>
      <c r="BO24" s="363">
        <f t="shared" si="12"/>
        <v>8721.1227961175864</v>
      </c>
      <c r="BP24" s="363">
        <f t="shared" si="12"/>
        <v>9091.9339675434076</v>
      </c>
      <c r="BQ24" s="363">
        <f t="shared" si="12"/>
        <v>9135.6268763437165</v>
      </c>
      <c r="BR24" s="363">
        <f t="shared" si="12"/>
        <v>9510.5098917139258</v>
      </c>
      <c r="BS24" s="363">
        <f t="shared" si="12"/>
        <v>9356.8125879858144</v>
      </c>
      <c r="BT24" s="363">
        <f t="shared" si="12"/>
        <v>9364.2917408644407</v>
      </c>
      <c r="BU24" s="363">
        <f t="shared" si="12"/>
        <v>9269.0323322738914</v>
      </c>
      <c r="BV24" s="363">
        <f t="shared" si="12"/>
        <v>9302.5062484764567</v>
      </c>
      <c r="BW24" s="363">
        <f t="shared" si="12"/>
        <v>9841.9795497859814</v>
      </c>
      <c r="BX24" s="363">
        <f t="shared" si="12"/>
        <v>9904.8047783302936</v>
      </c>
      <c r="BY24" s="363">
        <f t="shared" si="12"/>
        <v>9979.3844512235792</v>
      </c>
      <c r="BZ24" s="363">
        <f t="shared" si="12"/>
        <v>10697.292376719588</v>
      </c>
      <c r="CA24" s="363">
        <f t="shared" si="12"/>
        <v>12523.352103967056</v>
      </c>
      <c r="CB24" s="363">
        <f t="shared" si="12"/>
        <v>14194.291810002156</v>
      </c>
      <c r="CC24" s="363">
        <f t="shared" si="12"/>
        <v>15411.230149575775</v>
      </c>
      <c r="CD24" s="363">
        <f t="shared" si="12"/>
        <v>16517.998150633655</v>
      </c>
      <c r="CE24" s="363">
        <f t="shared" si="12"/>
        <v>17166.682213691161</v>
      </c>
      <c r="CF24" s="363">
        <f t="shared" si="12"/>
        <v>18086.586543761987</v>
      </c>
      <c r="CG24" s="363">
        <f t="shared" si="12"/>
        <v>19409.001484808421</v>
      </c>
      <c r="CH24" s="370">
        <f t="shared" ref="CH24" si="13">SUM(CH25:CH28)</f>
        <v>20867.905491596975</v>
      </c>
    </row>
    <row r="25" spans="1:86" ht="15.5" x14ac:dyDescent="0.35">
      <c r="A25" s="366"/>
      <c r="B25" s="369" t="s">
        <v>641</v>
      </c>
      <c r="C25" s="368"/>
      <c r="D25" s="363"/>
      <c r="E25" s="363"/>
      <c r="F25" s="363"/>
      <c r="G25" s="363"/>
      <c r="H25" s="363"/>
      <c r="I25" s="363"/>
      <c r="J25" s="363"/>
      <c r="K25" s="363"/>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c r="AK25" s="363"/>
      <c r="AL25" s="363"/>
      <c r="AM25" s="363"/>
      <c r="AN25" s="363"/>
      <c r="AO25" s="363"/>
      <c r="AP25" s="363"/>
      <c r="AQ25" s="363"/>
      <c r="AR25" s="363"/>
      <c r="AS25" s="363"/>
      <c r="AT25" s="363"/>
      <c r="AU25" s="363"/>
      <c r="AV25" s="363"/>
      <c r="AW25" s="363"/>
      <c r="AX25" s="363"/>
      <c r="AY25" s="363"/>
      <c r="AZ25" s="363"/>
      <c r="BA25" s="363"/>
      <c r="BB25" s="363"/>
      <c r="BC25" s="363"/>
      <c r="BD25" s="363"/>
      <c r="BE25" s="363"/>
      <c r="BF25" s="363">
        <v>2931.2860943293854</v>
      </c>
      <c r="BG25" s="363">
        <v>3118.0907961429875</v>
      </c>
      <c r="BH25" s="363">
        <v>3314.0164950207513</v>
      </c>
      <c r="BI25" s="363">
        <v>3543.3045582901882</v>
      </c>
      <c r="BJ25" s="363">
        <v>3751.8370408277078</v>
      </c>
      <c r="BK25" s="363">
        <v>4023.5712496848496</v>
      </c>
      <c r="BL25" s="363">
        <v>4291.0350373595056</v>
      </c>
      <c r="BM25" s="363">
        <v>4631.2032007254311</v>
      </c>
      <c r="BN25" s="363">
        <v>4746.9887036167529</v>
      </c>
      <c r="BO25" s="363">
        <v>4857.8982708505418</v>
      </c>
      <c r="BP25" s="363">
        <v>4986.0457831921658</v>
      </c>
      <c r="BQ25" s="363">
        <v>4879.3630424463026</v>
      </c>
      <c r="BR25" s="363">
        <v>4937.1180255072168</v>
      </c>
      <c r="BS25" s="363">
        <v>5002.3520273834929</v>
      </c>
      <c r="BT25" s="363">
        <v>4996.2249065084252</v>
      </c>
      <c r="BU25" s="363">
        <v>5037.5952059965084</v>
      </c>
      <c r="BV25" s="363">
        <v>5170.3763290769957</v>
      </c>
      <c r="BW25" s="363">
        <v>5381.4277499781101</v>
      </c>
      <c r="BX25" s="363">
        <v>5345.8708522599982</v>
      </c>
      <c r="BY25" s="363">
        <v>5307.254480399999</v>
      </c>
      <c r="BZ25" s="363">
        <v>5668.0533127399995</v>
      </c>
      <c r="CA25" s="363">
        <v>6695.9440340099991</v>
      </c>
      <c r="CB25" s="363">
        <v>7766.5592604199992</v>
      </c>
      <c r="CC25" s="363">
        <v>8533.103328311292</v>
      </c>
      <c r="CD25" s="363">
        <v>9249.9433766262282</v>
      </c>
      <c r="CE25" s="363">
        <v>9723.8882121199476</v>
      </c>
      <c r="CF25" s="363">
        <v>10136.463059242369</v>
      </c>
      <c r="CG25" s="363">
        <v>10620.286033284741</v>
      </c>
      <c r="CH25" s="370">
        <v>11113.885634824255</v>
      </c>
    </row>
    <row r="26" spans="1:86" ht="15.5" x14ac:dyDescent="0.35">
      <c r="A26" s="366"/>
      <c r="B26" s="369" t="s">
        <v>635</v>
      </c>
      <c r="C26" s="368"/>
      <c r="D26" s="363"/>
      <c r="E26" s="363"/>
      <c r="F26" s="363"/>
      <c r="G26" s="363"/>
      <c r="H26" s="363"/>
      <c r="I26" s="363"/>
      <c r="J26" s="363"/>
      <c r="K26" s="363"/>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c r="AK26" s="363"/>
      <c r="AL26" s="363"/>
      <c r="AM26" s="363"/>
      <c r="AN26" s="363"/>
      <c r="AO26" s="363"/>
      <c r="AP26" s="363"/>
      <c r="AQ26" s="363"/>
      <c r="AR26" s="363"/>
      <c r="AS26" s="363"/>
      <c r="AT26" s="363"/>
      <c r="AU26" s="363"/>
      <c r="AV26" s="363"/>
      <c r="AW26" s="363"/>
      <c r="AX26" s="363"/>
      <c r="AY26" s="363"/>
      <c r="AZ26" s="363"/>
      <c r="BA26" s="363"/>
      <c r="BB26" s="363"/>
      <c r="BC26" s="363"/>
      <c r="BD26" s="363"/>
      <c r="BE26" s="363"/>
      <c r="BF26" s="363">
        <v>1924.3468366534348</v>
      </c>
      <c r="BG26" s="363">
        <v>2115.6184781101083</v>
      </c>
      <c r="BH26" s="363">
        <v>2301.8289344900122</v>
      </c>
      <c r="BI26" s="363">
        <v>2494.687816117787</v>
      </c>
      <c r="BJ26" s="363">
        <v>2704.5230917525382</v>
      </c>
      <c r="BK26" s="363">
        <v>2971.5924936185493</v>
      </c>
      <c r="BL26" s="363">
        <v>3204.7484653059155</v>
      </c>
      <c r="BM26" s="363">
        <v>3535.9037816202754</v>
      </c>
      <c r="BN26" s="363">
        <v>3725.8220486996515</v>
      </c>
      <c r="BO26" s="363">
        <v>3863.2245252670441</v>
      </c>
      <c r="BP26" s="363">
        <v>4105.8881843512418</v>
      </c>
      <c r="BQ26" s="363">
        <v>4243.3361030653859</v>
      </c>
      <c r="BR26" s="363">
        <v>4458.367146864909</v>
      </c>
      <c r="BS26" s="363">
        <v>4242.5472875185933</v>
      </c>
      <c r="BT26" s="363">
        <v>3985.1976384361301</v>
      </c>
      <c r="BU26" s="363">
        <v>3419.2024859100256</v>
      </c>
      <c r="BV26" s="363">
        <v>3132.0297582812182</v>
      </c>
      <c r="BW26" s="363">
        <v>2942.0613824972161</v>
      </c>
      <c r="BX26" s="363">
        <v>2692.6279642862646</v>
      </c>
      <c r="BY26" s="363">
        <v>2447.9552986930094</v>
      </c>
      <c r="BZ26" s="363">
        <v>2362.7366940666257</v>
      </c>
      <c r="CA26" s="363">
        <v>2432.4838724213591</v>
      </c>
      <c r="CB26" s="363">
        <v>2355.4616604000935</v>
      </c>
      <c r="CC26" s="363">
        <v>2212.2760277575644</v>
      </c>
      <c r="CD26" s="363">
        <v>2095.3848212902062</v>
      </c>
      <c r="CE26" s="363">
        <v>1945.5175904612688</v>
      </c>
      <c r="CF26" s="363">
        <v>1733.4271157267563</v>
      </c>
      <c r="CG26" s="363">
        <v>1455.4926265228714</v>
      </c>
      <c r="CH26" s="370">
        <v>1292.070082142448</v>
      </c>
    </row>
    <row r="27" spans="1:86" ht="15.5" x14ac:dyDescent="0.35">
      <c r="A27" s="366"/>
      <c r="B27" s="369" t="s">
        <v>412</v>
      </c>
      <c r="C27" s="368"/>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v>0</v>
      </c>
      <c r="BG27" s="363">
        <v>0</v>
      </c>
      <c r="BH27" s="363">
        <v>0</v>
      </c>
      <c r="BI27" s="363">
        <v>0</v>
      </c>
      <c r="BJ27" s="363">
        <v>0</v>
      </c>
      <c r="BK27" s="363">
        <v>0</v>
      </c>
      <c r="BL27" s="363">
        <v>0</v>
      </c>
      <c r="BM27" s="363">
        <v>0</v>
      </c>
      <c r="BN27" s="363">
        <v>0</v>
      </c>
      <c r="BO27" s="363">
        <v>0</v>
      </c>
      <c r="BP27" s="363">
        <v>0</v>
      </c>
      <c r="BQ27" s="363">
        <v>0</v>
      </c>
      <c r="BR27" s="363">
        <v>0</v>
      </c>
      <c r="BS27" s="363">
        <v>0</v>
      </c>
      <c r="BT27" s="363">
        <v>0</v>
      </c>
      <c r="BU27" s="363">
        <v>0</v>
      </c>
      <c r="BV27" s="363">
        <v>0</v>
      </c>
      <c r="BW27" s="363">
        <v>0</v>
      </c>
      <c r="BX27" s="363">
        <v>0</v>
      </c>
      <c r="BY27" s="363">
        <v>0</v>
      </c>
      <c r="BZ27" s="363">
        <v>0</v>
      </c>
      <c r="CA27" s="363">
        <v>0</v>
      </c>
      <c r="CB27" s="363">
        <v>0</v>
      </c>
      <c r="CC27" s="363">
        <v>0</v>
      </c>
      <c r="CD27" s="363">
        <v>0</v>
      </c>
      <c r="CE27" s="363">
        <v>0</v>
      </c>
      <c r="CF27" s="363">
        <v>0</v>
      </c>
      <c r="CG27" s="363">
        <v>0</v>
      </c>
      <c r="CH27" s="370">
        <v>0</v>
      </c>
    </row>
    <row r="28" spans="1:86" ht="15.5" x14ac:dyDescent="0.35">
      <c r="A28" s="366"/>
      <c r="B28" s="369" t="s">
        <v>419</v>
      </c>
      <c r="C28" s="368"/>
      <c r="D28" s="363"/>
      <c r="E28" s="363"/>
      <c r="F28" s="363"/>
      <c r="G28" s="363"/>
      <c r="H28" s="363"/>
      <c r="I28" s="363"/>
      <c r="J28" s="363"/>
      <c r="K28" s="363"/>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c r="AK28" s="363"/>
      <c r="AL28" s="363"/>
      <c r="AM28" s="363"/>
      <c r="AN28" s="363"/>
      <c r="AO28" s="363"/>
      <c r="AP28" s="363"/>
      <c r="AQ28" s="363"/>
      <c r="AR28" s="363"/>
      <c r="AS28" s="363"/>
      <c r="AT28" s="363"/>
      <c r="AU28" s="363"/>
      <c r="AV28" s="363"/>
      <c r="AW28" s="363"/>
      <c r="AX28" s="363"/>
      <c r="AY28" s="363"/>
      <c r="AZ28" s="363"/>
      <c r="BA28" s="363"/>
      <c r="BB28" s="363"/>
      <c r="BC28" s="363"/>
      <c r="BD28" s="363"/>
      <c r="BE28" s="363"/>
      <c r="BF28" s="403" t="s">
        <v>613</v>
      </c>
      <c r="BG28" s="403" t="s">
        <v>613</v>
      </c>
      <c r="BH28" s="403" t="s">
        <v>613</v>
      </c>
      <c r="BI28" s="403" t="s">
        <v>613</v>
      </c>
      <c r="BJ28" s="403" t="s">
        <v>613</v>
      </c>
      <c r="BK28" s="403" t="s">
        <v>613</v>
      </c>
      <c r="BL28" s="403" t="s">
        <v>613</v>
      </c>
      <c r="BM28" s="403" t="s">
        <v>613</v>
      </c>
      <c r="BN28" s="403" t="s">
        <v>613</v>
      </c>
      <c r="BO28" s="403" t="s">
        <v>613</v>
      </c>
      <c r="BP28" s="403" t="s">
        <v>613</v>
      </c>
      <c r="BQ28" s="363">
        <v>12.927730832029241</v>
      </c>
      <c r="BR28" s="363">
        <v>115.02471934180002</v>
      </c>
      <c r="BS28" s="363">
        <v>111.913273083729</v>
      </c>
      <c r="BT28" s="363">
        <v>382.86919591988669</v>
      </c>
      <c r="BU28" s="363">
        <v>812.23464036735754</v>
      </c>
      <c r="BV28" s="363">
        <v>1000.1001611182436</v>
      </c>
      <c r="BW28" s="363">
        <v>1518.4904173106552</v>
      </c>
      <c r="BX28" s="363">
        <v>1866.3059617840313</v>
      </c>
      <c r="BY28" s="363">
        <v>2224.1746721305713</v>
      </c>
      <c r="BZ28" s="363">
        <v>2666.5023699129638</v>
      </c>
      <c r="CA28" s="363">
        <v>3394.9241975356986</v>
      </c>
      <c r="CB28" s="363">
        <v>4072.270889182063</v>
      </c>
      <c r="CC28" s="363">
        <v>4665.8507935069174</v>
      </c>
      <c r="CD28" s="363">
        <v>5172.6699527172213</v>
      </c>
      <c r="CE28" s="363">
        <v>5497.2764111099459</v>
      </c>
      <c r="CF28" s="363">
        <v>6216.6963687928619</v>
      </c>
      <c r="CG28" s="363">
        <v>7333.2228250008093</v>
      </c>
      <c r="CH28" s="370">
        <v>8461.9497746302713</v>
      </c>
    </row>
    <row r="29" spans="1:86" ht="18.649999999999999" customHeight="1" x14ac:dyDescent="0.35">
      <c r="A29" s="366"/>
      <c r="B29" s="367" t="s">
        <v>589</v>
      </c>
      <c r="C29" s="368"/>
      <c r="D29" s="363"/>
      <c r="E29" s="363"/>
      <c r="F29" s="363"/>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c r="AK29" s="363"/>
      <c r="AL29" s="363"/>
      <c r="AM29" s="363"/>
      <c r="AN29" s="363"/>
      <c r="AO29" s="363"/>
      <c r="AP29" s="363"/>
      <c r="AQ29" s="363"/>
      <c r="AR29" s="363"/>
      <c r="AS29" s="363"/>
      <c r="AT29" s="363"/>
      <c r="AU29" s="363"/>
      <c r="AV29" s="363"/>
      <c r="AW29" s="363"/>
      <c r="AX29" s="363"/>
      <c r="AY29" s="363"/>
      <c r="AZ29" s="363"/>
      <c r="BA29" s="363"/>
      <c r="BB29" s="363"/>
      <c r="BC29" s="363"/>
      <c r="BD29" s="363"/>
      <c r="BE29" s="363"/>
      <c r="BF29" s="363">
        <f t="shared" ref="BF29:CG29" si="14">SUM(BF30:BF32)</f>
        <v>144.22438516272246</v>
      </c>
      <c r="BG29" s="363">
        <f t="shared" si="14"/>
        <v>150.96826553539856</v>
      </c>
      <c r="BH29" s="363">
        <f t="shared" si="14"/>
        <v>110.37506927375988</v>
      </c>
      <c r="BI29" s="363">
        <f t="shared" si="14"/>
        <v>113.86014075550148</v>
      </c>
      <c r="BJ29" s="363">
        <f t="shared" si="14"/>
        <v>120.27818045885873</v>
      </c>
      <c r="BK29" s="363">
        <f t="shared" si="14"/>
        <v>178.95694254755253</v>
      </c>
      <c r="BL29" s="363">
        <f t="shared" si="14"/>
        <v>156.60547047030221</v>
      </c>
      <c r="BM29" s="363">
        <f t="shared" si="14"/>
        <v>163.5139235896323</v>
      </c>
      <c r="BN29" s="363">
        <f t="shared" si="14"/>
        <v>151.91639982953399</v>
      </c>
      <c r="BO29" s="363">
        <f t="shared" si="14"/>
        <v>151.56049255757216</v>
      </c>
      <c r="BP29" s="363">
        <f t="shared" si="14"/>
        <v>142.82205978500161</v>
      </c>
      <c r="BQ29" s="363">
        <f t="shared" si="14"/>
        <v>129.58325551328193</v>
      </c>
      <c r="BR29" s="363">
        <f t="shared" si="14"/>
        <v>124.00900276048282</v>
      </c>
      <c r="BS29" s="363">
        <f t="shared" si="14"/>
        <v>115.01042357474567</v>
      </c>
      <c r="BT29" s="363">
        <f t="shared" si="14"/>
        <v>108.23632857824337</v>
      </c>
      <c r="BU29" s="363">
        <f t="shared" si="14"/>
        <v>94.62568687113837</v>
      </c>
      <c r="BV29" s="363">
        <f t="shared" si="14"/>
        <v>86.625972806750895</v>
      </c>
      <c r="BW29" s="363">
        <f t="shared" si="14"/>
        <v>80.233580571424838</v>
      </c>
      <c r="BX29" s="363">
        <f t="shared" si="14"/>
        <v>71.893421583468523</v>
      </c>
      <c r="BY29" s="363">
        <f t="shared" si="14"/>
        <v>62.260187286584021</v>
      </c>
      <c r="BZ29" s="363">
        <f t="shared" si="14"/>
        <v>58.278141023782517</v>
      </c>
      <c r="CA29" s="363">
        <f t="shared" si="14"/>
        <v>56.333228858904526</v>
      </c>
      <c r="CB29" s="363">
        <f t="shared" si="14"/>
        <v>53.703721716988795</v>
      </c>
      <c r="CC29" s="363">
        <f t="shared" si="14"/>
        <v>46.893809682707023</v>
      </c>
      <c r="CD29" s="363">
        <f t="shared" si="14"/>
        <v>42.106257678702029</v>
      </c>
      <c r="CE29" s="363">
        <f t="shared" si="14"/>
        <v>36.491938568628981</v>
      </c>
      <c r="CF29" s="363">
        <f t="shared" si="14"/>
        <v>30.057869317261346</v>
      </c>
      <c r="CG29" s="363">
        <f t="shared" si="14"/>
        <v>23.454154695622965</v>
      </c>
      <c r="CH29" s="370">
        <f t="shared" ref="CH29" si="15">SUM(CH30:CH32)</f>
        <v>16.642049679623675</v>
      </c>
    </row>
    <row r="30" spans="1:86" ht="15.5" x14ac:dyDescent="0.35">
      <c r="A30" s="374"/>
      <c r="B30" s="375" t="s">
        <v>405</v>
      </c>
      <c r="C30" s="368"/>
      <c r="D30" s="363"/>
      <c r="E30" s="363"/>
      <c r="F30" s="363"/>
      <c r="G30" s="363"/>
      <c r="H30" s="363"/>
      <c r="I30" s="363"/>
      <c r="J30" s="363"/>
      <c r="K30" s="363"/>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c r="AK30" s="363"/>
      <c r="AL30" s="363"/>
      <c r="AM30" s="363"/>
      <c r="AN30" s="363"/>
      <c r="AO30" s="363"/>
      <c r="AP30" s="363"/>
      <c r="AQ30" s="363"/>
      <c r="AR30" s="363"/>
      <c r="AS30" s="363"/>
      <c r="AT30" s="363"/>
      <c r="AU30" s="363"/>
      <c r="AV30" s="363"/>
      <c r="AW30" s="363"/>
      <c r="AX30" s="363"/>
      <c r="AY30" s="363"/>
      <c r="AZ30" s="363"/>
      <c r="BA30" s="363"/>
      <c r="BB30" s="363"/>
      <c r="BC30" s="363"/>
      <c r="BD30" s="363"/>
      <c r="BE30" s="363"/>
      <c r="BF30" s="363">
        <v>0</v>
      </c>
      <c r="BG30" s="363">
        <v>0</v>
      </c>
      <c r="BH30" s="363">
        <v>0</v>
      </c>
      <c r="BI30" s="363">
        <v>0</v>
      </c>
      <c r="BJ30" s="363">
        <v>0</v>
      </c>
      <c r="BK30" s="363">
        <v>0</v>
      </c>
      <c r="BL30" s="363">
        <v>0</v>
      </c>
      <c r="BM30" s="363">
        <v>0</v>
      </c>
      <c r="BN30" s="363">
        <v>0</v>
      </c>
      <c r="BO30" s="363">
        <v>0</v>
      </c>
      <c r="BP30" s="363">
        <v>0</v>
      </c>
      <c r="BQ30" s="363">
        <v>0</v>
      </c>
      <c r="BR30" s="363">
        <v>0</v>
      </c>
      <c r="BS30" s="363">
        <v>0</v>
      </c>
      <c r="BT30" s="363">
        <v>0</v>
      </c>
      <c r="BU30" s="363">
        <v>0</v>
      </c>
      <c r="BV30" s="363">
        <v>0</v>
      </c>
      <c r="BW30" s="363">
        <v>0</v>
      </c>
      <c r="BX30" s="363">
        <v>0</v>
      </c>
      <c r="BY30" s="363">
        <v>0</v>
      </c>
      <c r="BZ30" s="363">
        <v>0</v>
      </c>
      <c r="CA30" s="363">
        <v>0</v>
      </c>
      <c r="CB30" s="363">
        <v>0</v>
      </c>
      <c r="CC30" s="363">
        <v>0</v>
      </c>
      <c r="CD30" s="363">
        <v>0</v>
      </c>
      <c r="CE30" s="363">
        <v>0</v>
      </c>
      <c r="CF30" s="363">
        <v>0</v>
      </c>
      <c r="CG30" s="363">
        <v>0</v>
      </c>
      <c r="CH30" s="370">
        <v>0</v>
      </c>
    </row>
    <row r="31" spans="1:86" ht="15.5" x14ac:dyDescent="0.35">
      <c r="A31" s="374"/>
      <c r="B31" s="331" t="s">
        <v>423</v>
      </c>
      <c r="C31" s="368"/>
      <c r="D31" s="363"/>
      <c r="E31" s="363"/>
      <c r="F31" s="363"/>
      <c r="G31" s="363"/>
      <c r="H31" s="363"/>
      <c r="I31" s="363"/>
      <c r="J31" s="363"/>
      <c r="K31" s="363"/>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c r="AK31" s="363"/>
      <c r="AL31" s="363"/>
      <c r="AM31" s="363"/>
      <c r="AN31" s="363"/>
      <c r="AO31" s="363"/>
      <c r="AP31" s="363"/>
      <c r="AQ31" s="363"/>
      <c r="AR31" s="363"/>
      <c r="AS31" s="363"/>
      <c r="AT31" s="363"/>
      <c r="AU31" s="363"/>
      <c r="AV31" s="363"/>
      <c r="AW31" s="363"/>
      <c r="AX31" s="363"/>
      <c r="AY31" s="363"/>
      <c r="AZ31" s="363"/>
      <c r="BA31" s="363"/>
      <c r="BB31" s="363"/>
      <c r="BC31" s="363"/>
      <c r="BD31" s="363"/>
      <c r="BE31" s="363"/>
      <c r="BF31" s="363">
        <v>144.22438516272246</v>
      </c>
      <c r="BG31" s="363">
        <v>150.96826553539856</v>
      </c>
      <c r="BH31" s="363">
        <v>110.37506927375988</v>
      </c>
      <c r="BI31" s="363">
        <v>113.86014075550148</v>
      </c>
      <c r="BJ31" s="363">
        <v>120.27818045885873</v>
      </c>
      <c r="BK31" s="363">
        <v>178.95694254755253</v>
      </c>
      <c r="BL31" s="363">
        <v>156.60547047030221</v>
      </c>
      <c r="BM31" s="363">
        <v>163.5139235896323</v>
      </c>
      <c r="BN31" s="363">
        <v>151.91639982953399</v>
      </c>
      <c r="BO31" s="363">
        <v>151.56049255757216</v>
      </c>
      <c r="BP31" s="363">
        <v>142.82205978500161</v>
      </c>
      <c r="BQ31" s="363">
        <v>129.58325551328193</v>
      </c>
      <c r="BR31" s="363">
        <v>124.00900276048282</v>
      </c>
      <c r="BS31" s="363">
        <v>115.01042357474567</v>
      </c>
      <c r="BT31" s="363">
        <v>108.23632857824337</v>
      </c>
      <c r="BU31" s="363">
        <v>94.62568687113837</v>
      </c>
      <c r="BV31" s="363">
        <v>86.625972806750895</v>
      </c>
      <c r="BW31" s="363">
        <v>80.233580571424838</v>
      </c>
      <c r="BX31" s="363">
        <v>71.893421583468523</v>
      </c>
      <c r="BY31" s="363">
        <v>62.260187286584021</v>
      </c>
      <c r="BZ31" s="363">
        <v>58.278141023782517</v>
      </c>
      <c r="CA31" s="363">
        <v>56.333228858904526</v>
      </c>
      <c r="CB31" s="363">
        <v>53.703721716988795</v>
      </c>
      <c r="CC31" s="363">
        <v>46.893809682707023</v>
      </c>
      <c r="CD31" s="363">
        <v>42.106257678702029</v>
      </c>
      <c r="CE31" s="363">
        <v>36.491938568628981</v>
      </c>
      <c r="CF31" s="363">
        <v>30.057869317261346</v>
      </c>
      <c r="CG31" s="363">
        <v>23.454154695622965</v>
      </c>
      <c r="CH31" s="370">
        <v>16.642049679623675</v>
      </c>
    </row>
    <row r="32" spans="1:86" ht="15.5" x14ac:dyDescent="0.35">
      <c r="B32" s="375" t="s">
        <v>424</v>
      </c>
      <c r="D32" s="363"/>
      <c r="E32" s="363"/>
      <c r="F32" s="363"/>
      <c r="G32" s="363"/>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v>0</v>
      </c>
      <c r="BG32" s="363">
        <v>0</v>
      </c>
      <c r="BH32" s="363">
        <v>0</v>
      </c>
      <c r="BI32" s="363">
        <v>0</v>
      </c>
      <c r="BJ32" s="363">
        <v>0</v>
      </c>
      <c r="BK32" s="363">
        <v>0</v>
      </c>
      <c r="BL32" s="363">
        <v>0</v>
      </c>
      <c r="BM32" s="363">
        <v>0</v>
      </c>
      <c r="BN32" s="363">
        <v>0</v>
      </c>
      <c r="BO32" s="363">
        <v>0</v>
      </c>
      <c r="BP32" s="363">
        <v>0</v>
      </c>
      <c r="BQ32" s="363">
        <v>0</v>
      </c>
      <c r="BR32" s="363">
        <v>0</v>
      </c>
      <c r="BS32" s="363">
        <v>0</v>
      </c>
      <c r="BT32" s="363">
        <v>0</v>
      </c>
      <c r="BU32" s="363">
        <v>0</v>
      </c>
      <c r="BV32" s="363">
        <v>0</v>
      </c>
      <c r="BW32" s="363">
        <v>0</v>
      </c>
      <c r="BX32" s="363">
        <v>0</v>
      </c>
      <c r="BY32" s="363">
        <v>0</v>
      </c>
      <c r="BZ32" s="363">
        <v>0</v>
      </c>
      <c r="CA32" s="363">
        <v>0</v>
      </c>
      <c r="CB32" s="363">
        <v>0</v>
      </c>
      <c r="CC32" s="363">
        <v>0</v>
      </c>
      <c r="CD32" s="363">
        <v>0</v>
      </c>
      <c r="CE32" s="363">
        <v>0</v>
      </c>
      <c r="CF32" s="363">
        <v>0</v>
      </c>
      <c r="CG32" s="363">
        <v>0</v>
      </c>
      <c r="CH32" s="370">
        <v>0</v>
      </c>
    </row>
    <row r="33" spans="1:86" ht="32.5" customHeight="1" x14ac:dyDescent="0.35">
      <c r="A33" s="366"/>
      <c r="B33" s="327" t="s">
        <v>594</v>
      </c>
      <c r="C33" s="372"/>
      <c r="D33" s="363"/>
      <c r="E33" s="363"/>
      <c r="F33" s="363"/>
      <c r="G33" s="363"/>
      <c r="H33" s="363"/>
      <c r="I33" s="363"/>
      <c r="J33" s="363"/>
      <c r="K33" s="363"/>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2"/>
      <c r="AI33" s="362"/>
      <c r="AJ33" s="362"/>
      <c r="AK33" s="362"/>
      <c r="AL33" s="362"/>
      <c r="AM33" s="362"/>
      <c r="AN33" s="362"/>
      <c r="AO33" s="362"/>
      <c r="AP33" s="362"/>
      <c r="AQ33" s="362"/>
      <c r="AR33" s="362"/>
      <c r="AS33" s="362"/>
      <c r="AT33" s="362"/>
      <c r="AU33" s="362"/>
      <c r="AV33" s="362"/>
      <c r="AW33" s="362"/>
      <c r="AX33" s="362"/>
      <c r="AY33" s="362"/>
      <c r="AZ33" s="362"/>
      <c r="BA33" s="362"/>
      <c r="BB33" s="362"/>
      <c r="BC33" s="362"/>
      <c r="BD33" s="362"/>
      <c r="BE33" s="362"/>
      <c r="BF33" s="362">
        <f t="shared" ref="BF33:CG33" si="16">SUM(BF34+BF36+BF42)</f>
        <v>22843.448124512419</v>
      </c>
      <c r="BG33" s="362">
        <f t="shared" si="16"/>
        <v>23733.484052459171</v>
      </c>
      <c r="BH33" s="362">
        <f t="shared" si="16"/>
        <v>23993.265708558942</v>
      </c>
      <c r="BI33" s="362">
        <f t="shared" si="16"/>
        <v>24504.834767885379</v>
      </c>
      <c r="BJ33" s="362">
        <f t="shared" si="16"/>
        <v>25177.366372553941</v>
      </c>
      <c r="BK33" s="362">
        <f t="shared" si="16"/>
        <v>26738.053149074851</v>
      </c>
      <c r="BL33" s="362">
        <f t="shared" si="16"/>
        <v>27683.418169089073</v>
      </c>
      <c r="BM33" s="362">
        <f t="shared" si="16"/>
        <v>29644.809986186599</v>
      </c>
      <c r="BN33" s="362">
        <f t="shared" si="16"/>
        <v>30344.316897643395</v>
      </c>
      <c r="BO33" s="362">
        <f t="shared" si="16"/>
        <v>31377.698714726401</v>
      </c>
      <c r="BP33" s="362">
        <f t="shared" si="16"/>
        <v>32566.550944928549</v>
      </c>
      <c r="BQ33" s="362">
        <f t="shared" si="16"/>
        <v>33155.228560433919</v>
      </c>
      <c r="BR33" s="362">
        <f t="shared" si="16"/>
        <v>35571.733797683388</v>
      </c>
      <c r="BS33" s="362">
        <f t="shared" si="16"/>
        <v>37470.377225122131</v>
      </c>
      <c r="BT33" s="362">
        <f t="shared" si="16"/>
        <v>38355.009136369481</v>
      </c>
      <c r="BU33" s="362">
        <f t="shared" si="16"/>
        <v>40372.080149696587</v>
      </c>
      <c r="BV33" s="362">
        <f t="shared" si="16"/>
        <v>41911.525800931166</v>
      </c>
      <c r="BW33" s="362">
        <f t="shared" si="16"/>
        <v>43962.406366510011</v>
      </c>
      <c r="BX33" s="362">
        <f t="shared" si="16"/>
        <v>47923.895181027787</v>
      </c>
      <c r="BY33" s="362">
        <f t="shared" si="16"/>
        <v>50895.034104467923</v>
      </c>
      <c r="BZ33" s="362">
        <f t="shared" si="16"/>
        <v>55130.750903036518</v>
      </c>
      <c r="CA33" s="362">
        <f t="shared" si="16"/>
        <v>65606.530790524484</v>
      </c>
      <c r="CB33" s="362">
        <f t="shared" si="16"/>
        <v>76864.915974736359</v>
      </c>
      <c r="CC33" s="362">
        <f t="shared" si="16"/>
        <v>82945.807405829837</v>
      </c>
      <c r="CD33" s="362">
        <f t="shared" si="16"/>
        <v>89549.676824907772</v>
      </c>
      <c r="CE33" s="362">
        <f t="shared" si="16"/>
        <v>94593.643014793226</v>
      </c>
      <c r="CF33" s="362">
        <f t="shared" si="16"/>
        <v>98892.462967154803</v>
      </c>
      <c r="CG33" s="362">
        <f t="shared" si="16"/>
        <v>103887.28938923821</v>
      </c>
      <c r="CH33" s="376">
        <f t="shared" ref="CH33" si="17">SUM(CH34+CH36+CH42)</f>
        <v>109314.76208170826</v>
      </c>
    </row>
    <row r="34" spans="1:86" ht="29.5" customHeight="1" x14ac:dyDescent="0.35">
      <c r="A34" s="366"/>
      <c r="B34" s="361" t="s">
        <v>634</v>
      </c>
      <c r="C34" s="368"/>
      <c r="D34" s="363"/>
      <c r="E34" s="363"/>
      <c r="F34" s="363"/>
      <c r="G34" s="363"/>
      <c r="H34" s="363"/>
      <c r="I34" s="363"/>
      <c r="J34" s="363"/>
      <c r="K34" s="363"/>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c r="AK34" s="363"/>
      <c r="AL34" s="363"/>
      <c r="AM34" s="363"/>
      <c r="AN34" s="363"/>
      <c r="AO34" s="363"/>
      <c r="AP34" s="363"/>
      <c r="AQ34" s="363"/>
      <c r="AR34" s="363"/>
      <c r="AS34" s="363"/>
      <c r="AT34" s="363"/>
      <c r="AU34" s="363"/>
      <c r="AV34" s="363"/>
      <c r="AW34" s="363"/>
      <c r="AX34" s="363"/>
      <c r="AY34" s="363"/>
      <c r="AZ34" s="363"/>
      <c r="BA34" s="363"/>
      <c r="BB34" s="363"/>
      <c r="BC34" s="363"/>
      <c r="BD34" s="363"/>
      <c r="BE34" s="363"/>
      <c r="BF34" s="363">
        <f t="shared" ref="BF34:CH34" si="18">SUM(BF35)</f>
        <v>690.44271132894642</v>
      </c>
      <c r="BG34" s="363">
        <f t="shared" si="18"/>
        <v>719.5016457032948</v>
      </c>
      <c r="BH34" s="363">
        <f t="shared" si="18"/>
        <v>764.0410171291486</v>
      </c>
      <c r="BI34" s="363">
        <f t="shared" si="18"/>
        <v>838.94585151060733</v>
      </c>
      <c r="BJ34" s="363">
        <f t="shared" si="18"/>
        <v>884.09676018630137</v>
      </c>
      <c r="BK34" s="363">
        <f t="shared" si="18"/>
        <v>946.70173394029405</v>
      </c>
      <c r="BL34" s="363">
        <f t="shared" si="18"/>
        <v>1008.8216511390754</v>
      </c>
      <c r="BM34" s="363">
        <f t="shared" si="18"/>
        <v>1089.391707435587</v>
      </c>
      <c r="BN34" s="363">
        <f t="shared" si="18"/>
        <v>1116.9218850251939</v>
      </c>
      <c r="BO34" s="363">
        <f t="shared" si="18"/>
        <v>1205.3072554748342</v>
      </c>
      <c r="BP34" s="363">
        <f t="shared" si="18"/>
        <v>1276.4214242752109</v>
      </c>
      <c r="BQ34" s="363">
        <f t="shared" si="18"/>
        <v>1345.0133969573189</v>
      </c>
      <c r="BR34" s="363">
        <f t="shared" si="18"/>
        <v>1579.4492598804859</v>
      </c>
      <c r="BS34" s="363">
        <f t="shared" si="18"/>
        <v>1687.7597736974262</v>
      </c>
      <c r="BT34" s="363">
        <f t="shared" si="18"/>
        <v>1745.3916532070889</v>
      </c>
      <c r="BU34" s="363">
        <f t="shared" si="18"/>
        <v>1808.1107948590625</v>
      </c>
      <c r="BV34" s="363">
        <f t="shared" si="18"/>
        <v>1944.9043992645175</v>
      </c>
      <c r="BW34" s="363">
        <f t="shared" si="18"/>
        <v>2116.288286825984</v>
      </c>
      <c r="BX34" s="363">
        <f t="shared" si="18"/>
        <v>2245.8835014780443</v>
      </c>
      <c r="BY34" s="363">
        <f t="shared" si="18"/>
        <v>2446.6424104537009</v>
      </c>
      <c r="BZ34" s="363">
        <f t="shared" si="18"/>
        <v>2844.1948579833138</v>
      </c>
      <c r="CA34" s="363">
        <f t="shared" si="18"/>
        <v>3645.090537402672</v>
      </c>
      <c r="CB34" s="363">
        <f t="shared" si="18"/>
        <v>4562.9314615151061</v>
      </c>
      <c r="CC34" s="363">
        <f t="shared" si="18"/>
        <v>5166.4093020474074</v>
      </c>
      <c r="CD34" s="363">
        <f t="shared" si="18"/>
        <v>5824.6855172914075</v>
      </c>
      <c r="CE34" s="363">
        <f t="shared" si="18"/>
        <v>6423.7584003986576</v>
      </c>
      <c r="CF34" s="363">
        <f t="shared" si="18"/>
        <v>6944.5778387766495</v>
      </c>
      <c r="CG34" s="363">
        <f t="shared" si="18"/>
        <v>7451.5782426168644</v>
      </c>
      <c r="CH34" s="370">
        <f t="shared" si="18"/>
        <v>7956.1257688417954</v>
      </c>
    </row>
    <row r="35" spans="1:86" ht="20.149999999999999" customHeight="1" x14ac:dyDescent="0.35">
      <c r="A35" s="366"/>
      <c r="B35" s="236" t="s">
        <v>595</v>
      </c>
      <c r="C35" s="368"/>
      <c r="D35" s="363"/>
      <c r="E35" s="363"/>
      <c r="F35" s="363"/>
      <c r="G35" s="363"/>
      <c r="H35" s="363"/>
      <c r="I35" s="363"/>
      <c r="J35" s="363"/>
      <c r="K35" s="363"/>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c r="AK35" s="363"/>
      <c r="AL35" s="363"/>
      <c r="AM35" s="363"/>
      <c r="AN35" s="363"/>
      <c r="AO35" s="363"/>
      <c r="AP35" s="363"/>
      <c r="AQ35" s="363"/>
      <c r="AR35" s="363"/>
      <c r="AS35" s="363"/>
      <c r="AT35" s="363"/>
      <c r="AU35" s="363"/>
      <c r="AV35" s="363"/>
      <c r="AW35" s="363"/>
      <c r="AX35" s="363"/>
      <c r="AY35" s="363"/>
      <c r="AZ35" s="363"/>
      <c r="BA35" s="363"/>
      <c r="BB35" s="363"/>
      <c r="BC35" s="363"/>
      <c r="BD35" s="363"/>
      <c r="BE35" s="363"/>
      <c r="BF35" s="363">
        <f t="shared" ref="BF35:CH35" si="19">BF5</f>
        <v>690.44271132894642</v>
      </c>
      <c r="BG35" s="363">
        <f t="shared" si="19"/>
        <v>719.5016457032948</v>
      </c>
      <c r="BH35" s="363">
        <f t="shared" si="19"/>
        <v>764.0410171291486</v>
      </c>
      <c r="BI35" s="363">
        <f t="shared" si="19"/>
        <v>838.94585151060733</v>
      </c>
      <c r="BJ35" s="363">
        <f t="shared" si="19"/>
        <v>884.09676018630137</v>
      </c>
      <c r="BK35" s="363">
        <f t="shared" si="19"/>
        <v>946.70173394029405</v>
      </c>
      <c r="BL35" s="363">
        <f t="shared" si="19"/>
        <v>1008.8216511390754</v>
      </c>
      <c r="BM35" s="363">
        <f t="shared" si="19"/>
        <v>1089.391707435587</v>
      </c>
      <c r="BN35" s="363">
        <f t="shared" si="19"/>
        <v>1116.9218850251939</v>
      </c>
      <c r="BO35" s="363">
        <f t="shared" si="19"/>
        <v>1205.3072554748342</v>
      </c>
      <c r="BP35" s="363">
        <f t="shared" si="19"/>
        <v>1276.4214242752109</v>
      </c>
      <c r="BQ35" s="363">
        <f t="shared" si="19"/>
        <v>1345.0133969573189</v>
      </c>
      <c r="BR35" s="363">
        <f t="shared" si="19"/>
        <v>1579.4492598804859</v>
      </c>
      <c r="BS35" s="363">
        <f t="shared" si="19"/>
        <v>1687.7597736974262</v>
      </c>
      <c r="BT35" s="363">
        <f t="shared" si="19"/>
        <v>1745.3916532070889</v>
      </c>
      <c r="BU35" s="363">
        <f t="shared" si="19"/>
        <v>1808.1107948590625</v>
      </c>
      <c r="BV35" s="363">
        <f t="shared" si="19"/>
        <v>1944.9043992645175</v>
      </c>
      <c r="BW35" s="363">
        <f t="shared" si="19"/>
        <v>2116.288286825984</v>
      </c>
      <c r="BX35" s="363">
        <f t="shared" si="19"/>
        <v>2245.8835014780443</v>
      </c>
      <c r="BY35" s="363">
        <f t="shared" si="19"/>
        <v>2446.6424104537009</v>
      </c>
      <c r="BZ35" s="363">
        <f t="shared" si="19"/>
        <v>2844.1948579833138</v>
      </c>
      <c r="CA35" s="363">
        <f t="shared" si="19"/>
        <v>3645.090537402672</v>
      </c>
      <c r="CB35" s="363">
        <f t="shared" si="19"/>
        <v>4562.9314615151061</v>
      </c>
      <c r="CC35" s="363">
        <f t="shared" si="19"/>
        <v>5166.4093020474074</v>
      </c>
      <c r="CD35" s="363">
        <f t="shared" si="19"/>
        <v>5824.6855172914075</v>
      </c>
      <c r="CE35" s="363">
        <f t="shared" si="19"/>
        <v>6423.7584003986576</v>
      </c>
      <c r="CF35" s="363">
        <f t="shared" si="19"/>
        <v>6944.5778387766495</v>
      </c>
      <c r="CG35" s="363">
        <f t="shared" si="19"/>
        <v>7451.5782426168644</v>
      </c>
      <c r="CH35" s="370">
        <f t="shared" si="19"/>
        <v>7956.1257688417954</v>
      </c>
    </row>
    <row r="36" spans="1:86" ht="29.5" customHeight="1" x14ac:dyDescent="0.35">
      <c r="A36" s="366"/>
      <c r="B36" s="361" t="s">
        <v>636</v>
      </c>
      <c r="C36" s="368"/>
      <c r="D36" s="363"/>
      <c r="E36" s="363"/>
      <c r="F36" s="363"/>
      <c r="G36" s="363"/>
      <c r="H36" s="363"/>
      <c r="I36" s="363"/>
      <c r="J36" s="363"/>
      <c r="K36" s="363"/>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c r="AK36" s="363"/>
      <c r="AL36" s="363"/>
      <c r="AM36" s="363"/>
      <c r="AN36" s="363"/>
      <c r="AO36" s="363"/>
      <c r="AP36" s="363"/>
      <c r="AQ36" s="363"/>
      <c r="AR36" s="363"/>
      <c r="AS36" s="363"/>
      <c r="AT36" s="363"/>
      <c r="AU36" s="363"/>
      <c r="AV36" s="363"/>
      <c r="AW36" s="363"/>
      <c r="AX36" s="363"/>
      <c r="AY36" s="363"/>
      <c r="AZ36" s="363"/>
      <c r="BA36" s="363"/>
      <c r="BB36" s="363"/>
      <c r="BC36" s="363"/>
      <c r="BD36" s="363"/>
      <c r="BE36" s="363"/>
      <c r="BF36" s="363">
        <f t="shared" ref="BF36:CG36" si="20">SUM(BF37:BF38)</f>
        <v>17111.779067617197</v>
      </c>
      <c r="BG36" s="363">
        <f t="shared" si="20"/>
        <v>17596.646031803455</v>
      </c>
      <c r="BH36" s="363">
        <f t="shared" si="20"/>
        <v>17468.322570319164</v>
      </c>
      <c r="BI36" s="363">
        <f t="shared" si="20"/>
        <v>17481.839816226966</v>
      </c>
      <c r="BJ36" s="363">
        <f t="shared" si="20"/>
        <v>17681.129207986563</v>
      </c>
      <c r="BK36" s="363">
        <f t="shared" si="20"/>
        <v>18577.085321534774</v>
      </c>
      <c r="BL36" s="363">
        <f t="shared" si="20"/>
        <v>18979.785658846373</v>
      </c>
      <c r="BM36" s="363">
        <f t="shared" si="20"/>
        <v>20180.502945721317</v>
      </c>
      <c r="BN36" s="363">
        <f t="shared" si="20"/>
        <v>20561.069745789639</v>
      </c>
      <c r="BO36" s="363">
        <f t="shared" si="20"/>
        <v>21261.824597623625</v>
      </c>
      <c r="BP36" s="363">
        <f t="shared" si="20"/>
        <v>22014.329123627125</v>
      </c>
      <c r="BQ36" s="363">
        <f t="shared" si="20"/>
        <v>22502.603825242466</v>
      </c>
      <c r="BR36" s="363">
        <f t="shared" si="20"/>
        <v>24316.926951087073</v>
      </c>
      <c r="BS36" s="363">
        <f t="shared" si="20"/>
        <v>26272.569402365807</v>
      </c>
      <c r="BT36" s="363">
        <f t="shared" si="20"/>
        <v>27100.373255799481</v>
      </c>
      <c r="BU36" s="363">
        <f t="shared" si="20"/>
        <v>29164.942224355884</v>
      </c>
      <c r="BV36" s="363">
        <f t="shared" si="20"/>
        <v>30549.020416349485</v>
      </c>
      <c r="BW36" s="363">
        <f t="shared" si="20"/>
        <v>31896.573783893142</v>
      </c>
      <c r="BX36" s="363">
        <f t="shared" si="20"/>
        <v>35673.877811281971</v>
      </c>
      <c r="BY36" s="363">
        <f t="shared" si="20"/>
        <v>38376.357879152114</v>
      </c>
      <c r="BZ36" s="363">
        <f t="shared" si="20"/>
        <v>41500.394038532308</v>
      </c>
      <c r="CA36" s="363">
        <f t="shared" si="20"/>
        <v>49348.94023842668</v>
      </c>
      <c r="CB36" s="363">
        <f t="shared" si="20"/>
        <v>58017.579482686611</v>
      </c>
      <c r="CC36" s="363">
        <f t="shared" si="20"/>
        <v>62282.332284147764</v>
      </c>
      <c r="CD36" s="363">
        <f t="shared" si="20"/>
        <v>67124.874594533801</v>
      </c>
      <c r="CE36" s="363">
        <f t="shared" si="20"/>
        <v>70927.976953807709</v>
      </c>
      <c r="CF36" s="363">
        <f t="shared" si="20"/>
        <v>73792.010460777223</v>
      </c>
      <c r="CG36" s="363">
        <f t="shared" si="20"/>
        <v>76961.511133769847</v>
      </c>
      <c r="CH36" s="370">
        <f t="shared" ref="CH36" si="21">SUM(CH37:CH38)</f>
        <v>80430.00364036407</v>
      </c>
    </row>
    <row r="37" spans="1:86" ht="20.149999999999999" customHeight="1" x14ac:dyDescent="0.35">
      <c r="A37" s="366"/>
      <c r="B37" s="236" t="s">
        <v>595</v>
      </c>
      <c r="C37" s="368"/>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c r="AK37" s="363"/>
      <c r="AL37" s="363"/>
      <c r="AM37" s="363"/>
      <c r="AN37" s="363"/>
      <c r="AO37" s="363"/>
      <c r="AP37" s="363"/>
      <c r="AQ37" s="363"/>
      <c r="AR37" s="363"/>
      <c r="AS37" s="363"/>
      <c r="AT37" s="363"/>
      <c r="AU37" s="363"/>
      <c r="AV37" s="363"/>
      <c r="AW37" s="363"/>
      <c r="AX37" s="363"/>
      <c r="AY37" s="363"/>
      <c r="AZ37" s="363"/>
      <c r="BA37" s="363"/>
      <c r="BB37" s="363"/>
      <c r="BC37" s="363"/>
      <c r="BD37" s="363"/>
      <c r="BE37" s="363"/>
      <c r="BF37" s="363">
        <f t="shared" ref="BF37:CH37" si="22">BF9</f>
        <v>15879.999067425297</v>
      </c>
      <c r="BG37" s="363">
        <f t="shared" si="22"/>
        <v>16300.954045888015</v>
      </c>
      <c r="BH37" s="363">
        <f t="shared" si="22"/>
        <v>16185.135341877125</v>
      </c>
      <c r="BI37" s="363">
        <f t="shared" si="22"/>
        <v>16179.123834407495</v>
      </c>
      <c r="BJ37" s="363">
        <f t="shared" si="22"/>
        <v>16357.076585717397</v>
      </c>
      <c r="BK37" s="363">
        <f t="shared" si="22"/>
        <v>17173.350160501046</v>
      </c>
      <c r="BL37" s="363">
        <f t="shared" si="22"/>
        <v>17507.576814003809</v>
      </c>
      <c r="BM37" s="363">
        <f t="shared" si="22"/>
        <v>18561.081350514189</v>
      </c>
      <c r="BN37" s="363">
        <f t="shared" si="22"/>
        <v>18782.934826636374</v>
      </c>
      <c r="BO37" s="363">
        <f t="shared" si="22"/>
        <v>19289.254821596587</v>
      </c>
      <c r="BP37" s="363">
        <f t="shared" si="22"/>
        <v>19789.202906166465</v>
      </c>
      <c r="BQ37" s="363">
        <f t="shared" si="22"/>
        <v>20081.401644511174</v>
      </c>
      <c r="BR37" s="363">
        <f t="shared" si="22"/>
        <v>21655.663540695317</v>
      </c>
      <c r="BS37" s="363">
        <f t="shared" si="22"/>
        <v>23364.004786877518</v>
      </c>
      <c r="BT37" s="363">
        <f t="shared" si="22"/>
        <v>24056.7560495492</v>
      </c>
      <c r="BU37" s="363">
        <f t="shared" si="22"/>
        <v>25866.267773346459</v>
      </c>
      <c r="BV37" s="363">
        <f t="shared" si="22"/>
        <v>26890.222647716575</v>
      </c>
      <c r="BW37" s="363">
        <f t="shared" si="22"/>
        <v>28127.602144333941</v>
      </c>
      <c r="BX37" s="363">
        <f t="shared" si="22"/>
        <v>31796.383063030447</v>
      </c>
      <c r="BY37" s="363">
        <f t="shared" si="22"/>
        <v>34418.632311386566</v>
      </c>
      <c r="BZ37" s="363">
        <f t="shared" si="22"/>
        <v>37102.30600304054</v>
      </c>
      <c r="CA37" s="363">
        <f t="shared" si="22"/>
        <v>44282.294068599775</v>
      </c>
      <c r="CB37" s="363">
        <f t="shared" si="22"/>
        <v>52124.774823443237</v>
      </c>
      <c r="CC37" s="363">
        <f t="shared" si="22"/>
        <v>56112.712046545857</v>
      </c>
      <c r="CD37" s="363">
        <f t="shared" si="22"/>
        <v>60588.32380494778</v>
      </c>
      <c r="CE37" s="363">
        <f t="shared" si="22"/>
        <v>63949.211055745807</v>
      </c>
      <c r="CF37" s="363">
        <f t="shared" si="22"/>
        <v>66447.577836541837</v>
      </c>
      <c r="CG37" s="363">
        <f t="shared" si="22"/>
        <v>69251.111130716163</v>
      </c>
      <c r="CH37" s="370">
        <f t="shared" si="22"/>
        <v>72371.301322620391</v>
      </c>
    </row>
    <row r="38" spans="1:86" ht="20.149999999999999" customHeight="1" x14ac:dyDescent="0.35">
      <c r="A38" s="366"/>
      <c r="B38" s="377" t="s">
        <v>642</v>
      </c>
      <c r="C38" s="368"/>
      <c r="D38" s="363"/>
      <c r="E38" s="363"/>
      <c r="F38" s="363"/>
      <c r="G38" s="363"/>
      <c r="H38" s="363"/>
      <c r="I38" s="363"/>
      <c r="J38" s="363"/>
      <c r="K38" s="363"/>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f t="shared" ref="BF38:CH38" si="23">SUM(BF39:BF41)</f>
        <v>1231.7800001919002</v>
      </c>
      <c r="BG38" s="363">
        <f t="shared" si="23"/>
        <v>1295.69198591544</v>
      </c>
      <c r="BH38" s="363">
        <f t="shared" si="23"/>
        <v>1283.1872284420381</v>
      </c>
      <c r="BI38" s="363">
        <f t="shared" si="23"/>
        <v>1302.71598181947</v>
      </c>
      <c r="BJ38" s="363">
        <f t="shared" si="23"/>
        <v>1324.0526222691651</v>
      </c>
      <c r="BK38" s="363">
        <f t="shared" si="23"/>
        <v>1403.7351610337266</v>
      </c>
      <c r="BL38" s="363">
        <f t="shared" si="23"/>
        <v>1472.2088448425638</v>
      </c>
      <c r="BM38" s="363">
        <f t="shared" si="23"/>
        <v>1619.4215952071265</v>
      </c>
      <c r="BN38" s="363">
        <f t="shared" si="23"/>
        <v>1778.1349191532652</v>
      </c>
      <c r="BO38" s="363">
        <f t="shared" si="23"/>
        <v>1972.5697760270373</v>
      </c>
      <c r="BP38" s="363">
        <f t="shared" si="23"/>
        <v>2225.1262174606591</v>
      </c>
      <c r="BQ38" s="363">
        <f t="shared" si="23"/>
        <v>2421.2021807312931</v>
      </c>
      <c r="BR38" s="363">
        <f t="shared" si="23"/>
        <v>2661.2634103917562</v>
      </c>
      <c r="BS38" s="363">
        <f t="shared" si="23"/>
        <v>2908.5646154882879</v>
      </c>
      <c r="BT38" s="363">
        <f t="shared" si="23"/>
        <v>3043.6172062502792</v>
      </c>
      <c r="BU38" s="363">
        <f t="shared" si="23"/>
        <v>3298.674451009425</v>
      </c>
      <c r="BV38" s="363">
        <f t="shared" si="23"/>
        <v>3658.7977686329123</v>
      </c>
      <c r="BW38" s="363">
        <f t="shared" si="23"/>
        <v>3768.9716395592</v>
      </c>
      <c r="BX38" s="363">
        <f t="shared" si="23"/>
        <v>3877.4947482515254</v>
      </c>
      <c r="BY38" s="363">
        <f t="shared" si="23"/>
        <v>3957.7255677655462</v>
      </c>
      <c r="BZ38" s="363">
        <f t="shared" si="23"/>
        <v>4398.0880354917717</v>
      </c>
      <c r="CA38" s="363">
        <f t="shared" si="23"/>
        <v>5066.6461698269031</v>
      </c>
      <c r="CB38" s="363">
        <f t="shared" si="23"/>
        <v>5892.8046592433757</v>
      </c>
      <c r="CC38" s="363">
        <f t="shared" si="23"/>
        <v>6169.6202376019064</v>
      </c>
      <c r="CD38" s="363">
        <f t="shared" si="23"/>
        <v>6536.5507895860173</v>
      </c>
      <c r="CE38" s="363">
        <f t="shared" si="23"/>
        <v>6978.7658980619035</v>
      </c>
      <c r="CF38" s="363">
        <f t="shared" si="23"/>
        <v>7344.4326242353854</v>
      </c>
      <c r="CG38" s="363">
        <f t="shared" si="23"/>
        <v>7710.4000030536772</v>
      </c>
      <c r="CH38" s="370">
        <f t="shared" si="23"/>
        <v>8058.7023177436713</v>
      </c>
    </row>
    <row r="39" spans="1:86" ht="15.5" x14ac:dyDescent="0.35">
      <c r="A39" s="366"/>
      <c r="B39" s="375" t="s">
        <v>379</v>
      </c>
      <c r="C39" s="368"/>
      <c r="D39" s="363"/>
      <c r="E39" s="363"/>
      <c r="F39" s="363"/>
      <c r="G39" s="363"/>
      <c r="H39" s="363"/>
      <c r="I39" s="363"/>
      <c r="J39" s="363"/>
      <c r="K39" s="363"/>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c r="AK39" s="363"/>
      <c r="AL39" s="363"/>
      <c r="AM39" s="363"/>
      <c r="AN39" s="363"/>
      <c r="AO39" s="363"/>
      <c r="AP39" s="363"/>
      <c r="AQ39" s="363"/>
      <c r="AR39" s="363"/>
      <c r="AS39" s="363"/>
      <c r="AT39" s="363"/>
      <c r="AU39" s="363"/>
      <c r="AV39" s="363"/>
      <c r="AW39" s="363"/>
      <c r="AX39" s="363"/>
      <c r="AY39" s="363"/>
      <c r="AZ39" s="363"/>
      <c r="BA39" s="363"/>
      <c r="BB39" s="363"/>
      <c r="BC39" s="363"/>
      <c r="BD39" s="363"/>
      <c r="BE39" s="363"/>
      <c r="BF39" s="363">
        <v>855.46384702472824</v>
      </c>
      <c r="BG39" s="363">
        <v>918.11348954198138</v>
      </c>
      <c r="BH39" s="363">
        <v>954.91746170829458</v>
      </c>
      <c r="BI39" s="363">
        <v>1006.4102402751176</v>
      </c>
      <c r="BJ39" s="363">
        <v>1033.5671352518705</v>
      </c>
      <c r="BK39" s="363">
        <v>1120.0132823808292</v>
      </c>
      <c r="BL39" s="363">
        <v>1195.2589431501253</v>
      </c>
      <c r="BM39" s="363">
        <v>1315.1364456489532</v>
      </c>
      <c r="BN39" s="363">
        <v>1389.8903774219823</v>
      </c>
      <c r="BO39" s="363">
        <v>1541.8842557587195</v>
      </c>
      <c r="BP39" s="363">
        <v>1716.9083303480984</v>
      </c>
      <c r="BQ39" s="363">
        <v>1863.3706372540066</v>
      </c>
      <c r="BR39" s="363">
        <v>2075.5616279067667</v>
      </c>
      <c r="BS39" s="363">
        <v>2284.8672934506117</v>
      </c>
      <c r="BT39" s="363">
        <v>2395.78088359308</v>
      </c>
      <c r="BU39" s="363">
        <v>2545.4341335773142</v>
      </c>
      <c r="BV39" s="363">
        <v>2746.5952835481871</v>
      </c>
      <c r="BW39" s="363">
        <v>2913.4681466665274</v>
      </c>
      <c r="BX39" s="363">
        <v>3011.1487865259865</v>
      </c>
      <c r="BY39" s="363">
        <v>3044.3763376680545</v>
      </c>
      <c r="BZ39" s="363">
        <v>3219.2238696424706</v>
      </c>
      <c r="CA39" s="363">
        <v>3705.0208703008252</v>
      </c>
      <c r="CB39" s="363">
        <v>4202.8869185645062</v>
      </c>
      <c r="CC39" s="363">
        <v>4530.4355809264998</v>
      </c>
      <c r="CD39" s="363">
        <v>4954.5454086099799</v>
      </c>
      <c r="CE39" s="363">
        <v>5341.1632884754017</v>
      </c>
      <c r="CF39" s="363">
        <v>5622.1453112599902</v>
      </c>
      <c r="CG39" s="363">
        <v>5909.4118753101393</v>
      </c>
      <c r="CH39" s="370">
        <v>6179.8179150474425</v>
      </c>
    </row>
    <row r="40" spans="1:86" ht="15.5" x14ac:dyDescent="0.35">
      <c r="A40" s="366"/>
      <c r="B40" s="375" t="s">
        <v>598</v>
      </c>
      <c r="C40" s="368"/>
      <c r="D40" s="363"/>
      <c r="E40" s="363"/>
      <c r="F40" s="363"/>
      <c r="G40" s="363"/>
      <c r="H40" s="363"/>
      <c r="I40" s="363"/>
      <c r="J40" s="363"/>
      <c r="K40" s="363"/>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c r="AK40" s="363"/>
      <c r="AL40" s="363"/>
      <c r="AM40" s="363"/>
      <c r="AN40" s="363"/>
      <c r="AO40" s="363"/>
      <c r="AP40" s="363"/>
      <c r="AQ40" s="363"/>
      <c r="AR40" s="363"/>
      <c r="AS40" s="363"/>
      <c r="AT40" s="363"/>
      <c r="AU40" s="363"/>
      <c r="AV40" s="363"/>
      <c r="AW40" s="363"/>
      <c r="AX40" s="363"/>
      <c r="AY40" s="363"/>
      <c r="AZ40" s="363"/>
      <c r="BA40" s="363"/>
      <c r="BB40" s="363"/>
      <c r="BC40" s="363"/>
      <c r="BD40" s="363"/>
      <c r="BE40" s="363"/>
      <c r="BF40" s="363">
        <v>376.31615316717199</v>
      </c>
      <c r="BG40" s="363">
        <v>377.57849637345873</v>
      </c>
      <c r="BH40" s="363">
        <v>328.26976673374355</v>
      </c>
      <c r="BI40" s="363">
        <v>296.30574154435226</v>
      </c>
      <c r="BJ40" s="363">
        <v>290.48548701729464</v>
      </c>
      <c r="BK40" s="363">
        <v>283.72187865289749</v>
      </c>
      <c r="BL40" s="363">
        <v>276.94990169243857</v>
      </c>
      <c r="BM40" s="363">
        <v>304.28514955817326</v>
      </c>
      <c r="BN40" s="363">
        <v>388.24454173128282</v>
      </c>
      <c r="BO40" s="363">
        <v>430.68552026831782</v>
      </c>
      <c r="BP40" s="363">
        <v>508.21788711256067</v>
      </c>
      <c r="BQ40" s="363">
        <v>557.83154347728623</v>
      </c>
      <c r="BR40" s="363">
        <v>585.49981248498932</v>
      </c>
      <c r="BS40" s="363">
        <v>622.12849203767587</v>
      </c>
      <c r="BT40" s="363">
        <v>626.32200668966493</v>
      </c>
      <c r="BU40" s="363">
        <v>674.62025960591507</v>
      </c>
      <c r="BV40" s="363">
        <v>669.69538822580728</v>
      </c>
      <c r="BW40" s="363">
        <v>637.83416075420985</v>
      </c>
      <c r="BX40" s="363">
        <v>497.88901681450631</v>
      </c>
      <c r="BY40" s="363">
        <v>400.94470541488232</v>
      </c>
      <c r="BZ40" s="363">
        <v>503.8554365944143</v>
      </c>
      <c r="CA40" s="363">
        <v>406.56406345525403</v>
      </c>
      <c r="CB40" s="363">
        <v>206.30768901336546</v>
      </c>
      <c r="CC40" s="363">
        <v>9.9255858576611278</v>
      </c>
      <c r="CD40" s="363">
        <v>4.7298941183636769</v>
      </c>
      <c r="CE40" s="363">
        <v>2.0678229356853093</v>
      </c>
      <c r="CF40" s="363">
        <v>0.79529346370802456</v>
      </c>
      <c r="CG40" s="363">
        <v>2.5268762095245485E-2</v>
      </c>
      <c r="CH40" s="370">
        <v>1.5194776407795905</v>
      </c>
    </row>
    <row r="41" spans="1:86" ht="15.5" x14ac:dyDescent="0.35">
      <c r="A41" s="366"/>
      <c r="B41" s="375" t="s">
        <v>643</v>
      </c>
      <c r="C41" s="372" t="s">
        <v>639</v>
      </c>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v>0</v>
      </c>
      <c r="BG41" s="363">
        <v>0</v>
      </c>
      <c r="BH41" s="363">
        <v>0</v>
      </c>
      <c r="BI41" s="363">
        <v>0</v>
      </c>
      <c r="BJ41" s="363">
        <v>0</v>
      </c>
      <c r="BK41" s="363">
        <v>0</v>
      </c>
      <c r="BL41" s="363">
        <v>0</v>
      </c>
      <c r="BM41" s="363">
        <v>0</v>
      </c>
      <c r="BN41" s="363">
        <v>0</v>
      </c>
      <c r="BO41" s="363">
        <v>0</v>
      </c>
      <c r="BP41" s="363">
        <v>0</v>
      </c>
      <c r="BQ41" s="363">
        <v>0</v>
      </c>
      <c r="BR41" s="363">
        <v>0.20197000000000001</v>
      </c>
      <c r="BS41" s="363">
        <v>1.5688299999999999</v>
      </c>
      <c r="BT41" s="363">
        <v>21.514315967534472</v>
      </c>
      <c r="BU41" s="363">
        <v>78.62005782619562</v>
      </c>
      <c r="BV41" s="363">
        <v>242.50709685891789</v>
      </c>
      <c r="BW41" s="363">
        <v>217.66933213846298</v>
      </c>
      <c r="BX41" s="363">
        <v>368.45694491103279</v>
      </c>
      <c r="BY41" s="363">
        <v>512.40452468260958</v>
      </c>
      <c r="BZ41" s="363">
        <v>675.0087292548867</v>
      </c>
      <c r="CA41" s="363">
        <v>955.06123607082338</v>
      </c>
      <c r="CB41" s="363">
        <v>1483.6100516655042</v>
      </c>
      <c r="CC41" s="363">
        <v>1629.2590708177459</v>
      </c>
      <c r="CD41" s="363">
        <v>1577.2754868576744</v>
      </c>
      <c r="CE41" s="363">
        <v>1635.5347866508164</v>
      </c>
      <c r="CF41" s="363">
        <v>1721.4920195116879</v>
      </c>
      <c r="CG41" s="363">
        <v>1800.9628589814424</v>
      </c>
      <c r="CH41" s="370">
        <v>1877.3649250554486</v>
      </c>
    </row>
    <row r="42" spans="1:86" ht="29.5" customHeight="1" x14ac:dyDescent="0.35">
      <c r="A42" s="366"/>
      <c r="B42" s="361" t="s">
        <v>640</v>
      </c>
      <c r="C42" s="368"/>
      <c r="D42" s="363"/>
      <c r="E42" s="363"/>
      <c r="F42" s="363"/>
      <c r="G42" s="363"/>
      <c r="H42" s="363"/>
      <c r="I42" s="363"/>
      <c r="J42" s="363"/>
      <c r="K42" s="363"/>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c r="AK42" s="363"/>
      <c r="AL42" s="363"/>
      <c r="AM42" s="363"/>
      <c r="AN42" s="363"/>
      <c r="AO42" s="363"/>
      <c r="AP42" s="363"/>
      <c r="AQ42" s="363"/>
      <c r="AR42" s="363"/>
      <c r="AS42" s="363"/>
      <c r="AT42" s="363"/>
      <c r="AU42" s="363"/>
      <c r="AV42" s="363"/>
      <c r="AW42" s="363"/>
      <c r="AX42" s="363"/>
      <c r="AY42" s="363"/>
      <c r="AZ42" s="363"/>
      <c r="BA42" s="363"/>
      <c r="BB42" s="363"/>
      <c r="BC42" s="363"/>
      <c r="BD42" s="363"/>
      <c r="BE42" s="363"/>
      <c r="BF42" s="363">
        <f t="shared" ref="BF42:CG42" si="24">SUM(BF43:BF44)</f>
        <v>5041.2263455662769</v>
      </c>
      <c r="BG42" s="363">
        <f t="shared" si="24"/>
        <v>5417.3363749524233</v>
      </c>
      <c r="BH42" s="363">
        <f t="shared" si="24"/>
        <v>5760.902121110631</v>
      </c>
      <c r="BI42" s="363">
        <f t="shared" si="24"/>
        <v>6184.049100147804</v>
      </c>
      <c r="BJ42" s="363">
        <f t="shared" si="24"/>
        <v>6612.1404043810753</v>
      </c>
      <c r="BK42" s="363">
        <f t="shared" si="24"/>
        <v>7214.2660935997801</v>
      </c>
      <c r="BL42" s="363">
        <f t="shared" si="24"/>
        <v>7694.8108591036253</v>
      </c>
      <c r="BM42" s="363">
        <f t="shared" si="24"/>
        <v>8374.9153330296958</v>
      </c>
      <c r="BN42" s="363">
        <f t="shared" si="24"/>
        <v>8666.3252668285641</v>
      </c>
      <c r="BO42" s="363">
        <f t="shared" si="24"/>
        <v>8910.5668616279454</v>
      </c>
      <c r="BP42" s="363">
        <f t="shared" si="24"/>
        <v>9275.8003970262143</v>
      </c>
      <c r="BQ42" s="363">
        <f t="shared" si="24"/>
        <v>9307.6113382341337</v>
      </c>
      <c r="BR42" s="363">
        <f t="shared" si="24"/>
        <v>9675.357586715827</v>
      </c>
      <c r="BS42" s="363">
        <f t="shared" si="24"/>
        <v>9510.048049058898</v>
      </c>
      <c r="BT42" s="363">
        <f t="shared" si="24"/>
        <v>9509.2442273629094</v>
      </c>
      <c r="BU42" s="363">
        <f t="shared" si="24"/>
        <v>9399.0271304816415</v>
      </c>
      <c r="BV42" s="363">
        <f t="shared" si="24"/>
        <v>9417.6009853171636</v>
      </c>
      <c r="BW42" s="363">
        <f t="shared" si="24"/>
        <v>9949.5442957908781</v>
      </c>
      <c r="BX42" s="363">
        <f t="shared" si="24"/>
        <v>10004.133868267776</v>
      </c>
      <c r="BY42" s="363">
        <f t="shared" si="24"/>
        <v>10072.033814862109</v>
      </c>
      <c r="BZ42" s="363">
        <f t="shared" si="24"/>
        <v>10786.162006520899</v>
      </c>
      <c r="CA42" s="363">
        <f t="shared" si="24"/>
        <v>12612.500014695135</v>
      </c>
      <c r="CB42" s="363">
        <f t="shared" si="24"/>
        <v>14284.405030534639</v>
      </c>
      <c r="CC42" s="363">
        <f t="shared" si="24"/>
        <v>15497.065819634661</v>
      </c>
      <c r="CD42" s="363">
        <f t="shared" si="24"/>
        <v>16600.116713082563</v>
      </c>
      <c r="CE42" s="363">
        <f t="shared" si="24"/>
        <v>17241.907660586858</v>
      </c>
      <c r="CF42" s="363">
        <f t="shared" si="24"/>
        <v>18155.874667600936</v>
      </c>
      <c r="CG42" s="363">
        <f t="shared" si="24"/>
        <v>19474.20001285151</v>
      </c>
      <c r="CH42" s="370">
        <f t="shared" ref="CH42" si="25">SUM(CH43:CH44)</f>
        <v>20928.632672502394</v>
      </c>
    </row>
    <row r="43" spans="1:86" ht="20.149999999999999" customHeight="1" x14ac:dyDescent="0.35">
      <c r="A43" s="366"/>
      <c r="B43" s="236" t="s">
        <v>595</v>
      </c>
      <c r="C43" s="368"/>
      <c r="D43" s="363"/>
      <c r="E43" s="363"/>
      <c r="F43" s="363"/>
      <c r="G43" s="363"/>
      <c r="H43" s="363"/>
      <c r="I43" s="363"/>
      <c r="J43" s="363"/>
      <c r="K43" s="363"/>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c r="AK43" s="363"/>
      <c r="AL43" s="363"/>
      <c r="AM43" s="363"/>
      <c r="AN43" s="363"/>
      <c r="AO43" s="363"/>
      <c r="AP43" s="363"/>
      <c r="AQ43" s="363"/>
      <c r="AR43" s="363"/>
      <c r="AS43" s="363"/>
      <c r="AT43" s="363"/>
      <c r="AU43" s="363"/>
      <c r="AV43" s="363"/>
      <c r="AW43" s="363"/>
      <c r="AX43" s="363"/>
      <c r="AY43" s="363"/>
      <c r="AZ43" s="363"/>
      <c r="BA43" s="363"/>
      <c r="BB43" s="363"/>
      <c r="BC43" s="363"/>
      <c r="BD43" s="363"/>
      <c r="BE43" s="363"/>
      <c r="BF43" s="363">
        <f t="shared" ref="BF43:CH43" si="26">BF23</f>
        <v>4999.8573161455424</v>
      </c>
      <c r="BG43" s="363">
        <f t="shared" si="26"/>
        <v>5384.677539788494</v>
      </c>
      <c r="BH43" s="363">
        <f t="shared" si="26"/>
        <v>5726.2204987845234</v>
      </c>
      <c r="BI43" s="363">
        <f t="shared" si="26"/>
        <v>6151.8525151634767</v>
      </c>
      <c r="BJ43" s="363">
        <f t="shared" si="26"/>
        <v>6576.638313039105</v>
      </c>
      <c r="BK43" s="363">
        <f t="shared" si="26"/>
        <v>7174.1206858509522</v>
      </c>
      <c r="BL43" s="363">
        <f t="shared" si="26"/>
        <v>7652.3889731357231</v>
      </c>
      <c r="BM43" s="363">
        <f t="shared" si="26"/>
        <v>8330.6209059353387</v>
      </c>
      <c r="BN43" s="363">
        <f t="shared" si="26"/>
        <v>8624.727152145937</v>
      </c>
      <c r="BO43" s="363">
        <f t="shared" si="26"/>
        <v>8872.6832886751581</v>
      </c>
      <c r="BP43" s="363">
        <f t="shared" si="26"/>
        <v>9234.7560273284089</v>
      </c>
      <c r="BQ43" s="363">
        <f t="shared" si="26"/>
        <v>9265.2101318569985</v>
      </c>
      <c r="BR43" s="363">
        <f t="shared" si="26"/>
        <v>9634.5188944744077</v>
      </c>
      <c r="BS43" s="363">
        <f t="shared" si="26"/>
        <v>9471.8230115605602</v>
      </c>
      <c r="BT43" s="363">
        <f t="shared" si="26"/>
        <v>9472.5280694426838</v>
      </c>
      <c r="BU43" s="363">
        <f t="shared" si="26"/>
        <v>9363.6580191450303</v>
      </c>
      <c r="BV43" s="363">
        <f t="shared" si="26"/>
        <v>9389.1322212832074</v>
      </c>
      <c r="BW43" s="363">
        <f t="shared" si="26"/>
        <v>9922.213130357406</v>
      </c>
      <c r="BX43" s="363">
        <f t="shared" si="26"/>
        <v>9976.6981999137624</v>
      </c>
      <c r="BY43" s="363">
        <f t="shared" si="26"/>
        <v>10041.644638510163</v>
      </c>
      <c r="BZ43" s="363">
        <f t="shared" si="26"/>
        <v>10755.57051774337</v>
      </c>
      <c r="CA43" s="363">
        <f t="shared" si="26"/>
        <v>12579.68533282596</v>
      </c>
      <c r="CB43" s="363">
        <f t="shared" si="26"/>
        <v>14247.995531719145</v>
      </c>
      <c r="CC43" s="363">
        <f t="shared" si="26"/>
        <v>15458.123959258483</v>
      </c>
      <c r="CD43" s="363">
        <f t="shared" si="26"/>
        <v>16560.104408312356</v>
      </c>
      <c r="CE43" s="363">
        <f t="shared" si="26"/>
        <v>17203.174152259791</v>
      </c>
      <c r="CF43" s="363">
        <f t="shared" si="26"/>
        <v>18116.644413079248</v>
      </c>
      <c r="CG43" s="363">
        <f t="shared" si="26"/>
        <v>19432.455639504045</v>
      </c>
      <c r="CH43" s="370">
        <f t="shared" si="26"/>
        <v>20884.547541276599</v>
      </c>
    </row>
    <row r="44" spans="1:86" ht="20.149999999999999" customHeight="1" x14ac:dyDescent="0.35">
      <c r="A44" s="366"/>
      <c r="B44" s="377" t="s">
        <v>642</v>
      </c>
      <c r="C44" s="368"/>
      <c r="D44" s="363"/>
      <c r="E44" s="363"/>
      <c r="F44" s="363"/>
      <c r="G44" s="363"/>
      <c r="H44" s="363"/>
      <c r="I44" s="363"/>
      <c r="J44" s="363"/>
      <c r="K44" s="363"/>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c r="AK44" s="363"/>
      <c r="AL44" s="363"/>
      <c r="AM44" s="363"/>
      <c r="AN44" s="363"/>
      <c r="AO44" s="363"/>
      <c r="AP44" s="363"/>
      <c r="AQ44" s="363"/>
      <c r="AR44" s="363"/>
      <c r="AS44" s="363"/>
      <c r="AT44" s="363"/>
      <c r="AU44" s="363"/>
      <c r="AV44" s="363"/>
      <c r="AW44" s="363"/>
      <c r="AX44" s="363"/>
      <c r="AY44" s="363"/>
      <c r="AZ44" s="363"/>
      <c r="BA44" s="363"/>
      <c r="BB44" s="363"/>
      <c r="BC44" s="363"/>
      <c r="BD44" s="363"/>
      <c r="BE44" s="363"/>
      <c r="BF44" s="363">
        <f t="shared" ref="BF44:CH44" si="27">SUM(BF45)</f>
        <v>41.369029420734343</v>
      </c>
      <c r="BG44" s="363">
        <f t="shared" si="27"/>
        <v>32.658835163929005</v>
      </c>
      <c r="BH44" s="363">
        <f t="shared" si="27"/>
        <v>34.68162232610775</v>
      </c>
      <c r="BI44" s="363">
        <f t="shared" si="27"/>
        <v>32.19658498432711</v>
      </c>
      <c r="BJ44" s="363">
        <f t="shared" si="27"/>
        <v>35.502091341970718</v>
      </c>
      <c r="BK44" s="363">
        <f t="shared" si="27"/>
        <v>40.145407748827644</v>
      </c>
      <c r="BL44" s="363">
        <f t="shared" si="27"/>
        <v>42.421885967902078</v>
      </c>
      <c r="BM44" s="363">
        <f t="shared" si="27"/>
        <v>44.29442709435682</v>
      </c>
      <c r="BN44" s="363">
        <f t="shared" si="27"/>
        <v>41.598114682627084</v>
      </c>
      <c r="BO44" s="363">
        <f t="shared" si="27"/>
        <v>37.883572952788036</v>
      </c>
      <c r="BP44" s="363">
        <f t="shared" si="27"/>
        <v>41.044369697806232</v>
      </c>
      <c r="BQ44" s="363">
        <f t="shared" si="27"/>
        <v>42.401206377134791</v>
      </c>
      <c r="BR44" s="363">
        <f t="shared" si="27"/>
        <v>40.838692241419196</v>
      </c>
      <c r="BS44" s="363">
        <f t="shared" si="27"/>
        <v>38.225037498338537</v>
      </c>
      <c r="BT44" s="363">
        <f t="shared" si="27"/>
        <v>36.71615792022547</v>
      </c>
      <c r="BU44" s="363">
        <f t="shared" si="27"/>
        <v>35.369111336611731</v>
      </c>
      <c r="BV44" s="363">
        <f t="shared" si="27"/>
        <v>28.468764033956255</v>
      </c>
      <c r="BW44" s="363">
        <f t="shared" si="27"/>
        <v>27.331165433471856</v>
      </c>
      <c r="BX44" s="363">
        <f t="shared" si="27"/>
        <v>27.435668354013988</v>
      </c>
      <c r="BY44" s="363">
        <f t="shared" si="27"/>
        <v>30.389176351945164</v>
      </c>
      <c r="BZ44" s="363">
        <f t="shared" si="27"/>
        <v>30.591488777529584</v>
      </c>
      <c r="CA44" s="363">
        <f t="shared" si="27"/>
        <v>32.814681869174684</v>
      </c>
      <c r="CB44" s="363">
        <f t="shared" si="27"/>
        <v>36.409498815493791</v>
      </c>
      <c r="CC44" s="363">
        <f t="shared" si="27"/>
        <v>38.941860376179207</v>
      </c>
      <c r="CD44" s="363">
        <f t="shared" si="27"/>
        <v>40.012304770207436</v>
      </c>
      <c r="CE44" s="363">
        <f t="shared" si="27"/>
        <v>38.733508327066602</v>
      </c>
      <c r="CF44" s="363">
        <f t="shared" si="27"/>
        <v>39.230254521687421</v>
      </c>
      <c r="CG44" s="363">
        <f t="shared" si="27"/>
        <v>41.744373347463835</v>
      </c>
      <c r="CH44" s="364">
        <f t="shared" si="27"/>
        <v>44.085131225796211</v>
      </c>
    </row>
    <row r="45" spans="1:86" ht="15.5" x14ac:dyDescent="0.35">
      <c r="A45" s="366"/>
      <c r="B45" s="375" t="s">
        <v>379</v>
      </c>
      <c r="C45" s="368"/>
      <c r="D45" s="363"/>
      <c r="E45" s="363"/>
      <c r="F45" s="363"/>
      <c r="G45" s="363"/>
      <c r="H45" s="363"/>
      <c r="I45" s="363"/>
      <c r="J45" s="363"/>
      <c r="K45" s="363"/>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c r="AK45" s="363"/>
      <c r="AL45" s="363"/>
      <c r="AM45" s="363"/>
      <c r="AN45" s="363"/>
      <c r="AO45" s="363"/>
      <c r="AP45" s="363"/>
      <c r="AQ45" s="363"/>
      <c r="AR45" s="363"/>
      <c r="AS45" s="363"/>
      <c r="AT45" s="363"/>
      <c r="AU45" s="363"/>
      <c r="AV45" s="363"/>
      <c r="AW45" s="363"/>
      <c r="AX45" s="363"/>
      <c r="AY45" s="363"/>
      <c r="AZ45" s="363"/>
      <c r="BA45" s="363"/>
      <c r="BB45" s="363"/>
      <c r="BC45" s="363"/>
      <c r="BD45" s="363"/>
      <c r="BE45" s="363"/>
      <c r="BF45" s="363">
        <v>41.369029420734343</v>
      </c>
      <c r="BG45" s="363">
        <v>32.658835163929005</v>
      </c>
      <c r="BH45" s="363">
        <v>34.68162232610775</v>
      </c>
      <c r="BI45" s="363">
        <v>32.19658498432711</v>
      </c>
      <c r="BJ45" s="363">
        <v>35.502091341970718</v>
      </c>
      <c r="BK45" s="363">
        <v>40.145407748827644</v>
      </c>
      <c r="BL45" s="363">
        <v>42.421885967902078</v>
      </c>
      <c r="BM45" s="363">
        <v>44.29442709435682</v>
      </c>
      <c r="BN45" s="363">
        <v>41.598114682627084</v>
      </c>
      <c r="BO45" s="363">
        <v>37.883572952788036</v>
      </c>
      <c r="BP45" s="363">
        <v>41.044369697806232</v>
      </c>
      <c r="BQ45" s="363">
        <v>42.401206377134791</v>
      </c>
      <c r="BR45" s="363">
        <v>40.838692241419196</v>
      </c>
      <c r="BS45" s="363">
        <v>38.225037498338537</v>
      </c>
      <c r="BT45" s="363">
        <v>36.71615792022547</v>
      </c>
      <c r="BU45" s="363">
        <v>35.369111336611731</v>
      </c>
      <c r="BV45" s="363">
        <v>28.468764033956255</v>
      </c>
      <c r="BW45" s="363">
        <v>27.331165433471856</v>
      </c>
      <c r="BX45" s="363">
        <v>27.435668354013988</v>
      </c>
      <c r="BY45" s="363">
        <v>30.389176351945164</v>
      </c>
      <c r="BZ45" s="363">
        <v>30.591488777529584</v>
      </c>
      <c r="CA45" s="363">
        <v>32.814681869174684</v>
      </c>
      <c r="CB45" s="363">
        <v>36.409498815493791</v>
      </c>
      <c r="CC45" s="363">
        <v>38.941860376179207</v>
      </c>
      <c r="CD45" s="363">
        <v>40.012304770207436</v>
      </c>
      <c r="CE45" s="363">
        <v>38.733508327066602</v>
      </c>
      <c r="CF45" s="363">
        <v>39.230254521687421</v>
      </c>
      <c r="CG45" s="363">
        <v>41.744373347463835</v>
      </c>
      <c r="CH45" s="364">
        <v>44.085131225796211</v>
      </c>
    </row>
    <row r="46" spans="1:86" ht="32.5" customHeight="1" x14ac:dyDescent="0.35">
      <c r="A46" s="366"/>
      <c r="B46" s="327" t="s">
        <v>600</v>
      </c>
      <c r="C46" s="368"/>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2"/>
      <c r="AI46" s="362"/>
      <c r="AJ46" s="362"/>
      <c r="AK46" s="362"/>
      <c r="AL46" s="362"/>
      <c r="AM46" s="362"/>
      <c r="AN46" s="362"/>
      <c r="AO46" s="362"/>
      <c r="AP46" s="362"/>
      <c r="AQ46" s="362"/>
      <c r="AR46" s="362"/>
      <c r="AS46" s="362"/>
      <c r="AT46" s="362"/>
      <c r="AU46" s="362"/>
      <c r="AV46" s="362"/>
      <c r="AW46" s="362"/>
      <c r="AX46" s="362"/>
      <c r="AY46" s="362"/>
      <c r="AZ46" s="362"/>
      <c r="BA46" s="362"/>
      <c r="BB46" s="362"/>
      <c r="BC46" s="362"/>
      <c r="BD46" s="362"/>
      <c r="BE46" s="362"/>
      <c r="BF46" s="362">
        <f t="shared" ref="BF46:CG46" si="28">SUM(BF47+BF50+BF63)</f>
        <v>26573.982677446013</v>
      </c>
      <c r="BG46" s="362">
        <f t="shared" si="28"/>
        <v>27431.466189850205</v>
      </c>
      <c r="BH46" s="362">
        <f t="shared" si="28"/>
        <v>27934.946813859307</v>
      </c>
      <c r="BI46" s="362">
        <f t="shared" si="28"/>
        <v>28714.433554586645</v>
      </c>
      <c r="BJ46" s="362">
        <f t="shared" si="28"/>
        <v>29678.987428607656</v>
      </c>
      <c r="BK46" s="362">
        <f t="shared" si="28"/>
        <v>31480.353758139168</v>
      </c>
      <c r="BL46" s="362">
        <f t="shared" si="28"/>
        <v>33349.104463241747</v>
      </c>
      <c r="BM46" s="362">
        <f t="shared" si="28"/>
        <v>36129.343038884355</v>
      </c>
      <c r="BN46" s="362">
        <f t="shared" si="28"/>
        <v>37292.425042405783</v>
      </c>
      <c r="BO46" s="362">
        <f t="shared" si="28"/>
        <v>38786.214299189363</v>
      </c>
      <c r="BP46" s="362">
        <f t="shared" si="28"/>
        <v>40428.215885630765</v>
      </c>
      <c r="BQ46" s="362">
        <f>SUM(BQ47+BQ50+BQ63)</f>
        <v>42991.258355988932</v>
      </c>
      <c r="BR46" s="362">
        <f>SUM(BR47+BR50+BR63)</f>
        <v>46049.87243841149</v>
      </c>
      <c r="BS46" s="362">
        <f t="shared" si="28"/>
        <v>48409.010001941715</v>
      </c>
      <c r="BT46" s="362">
        <f t="shared" si="28"/>
        <v>49379.148315475373</v>
      </c>
      <c r="BU46" s="362">
        <f t="shared" si="28"/>
        <v>51363.127943821171</v>
      </c>
      <c r="BV46" s="362">
        <f t="shared" si="28"/>
        <v>52871.129207473117</v>
      </c>
      <c r="BW46" s="362">
        <f t="shared" si="28"/>
        <v>55387.871857508115</v>
      </c>
      <c r="BX46" s="362">
        <f t="shared" si="28"/>
        <v>59777.265282568245</v>
      </c>
      <c r="BY46" s="362">
        <f t="shared" si="28"/>
        <v>63802.826265523123</v>
      </c>
      <c r="BZ46" s="362">
        <f t="shared" si="28"/>
        <v>69996.593492751592</v>
      </c>
      <c r="CA46" s="362">
        <f t="shared" si="28"/>
        <v>82332.13214595028</v>
      </c>
      <c r="CB46" s="362">
        <f t="shared" si="28"/>
        <v>93705.987329928015</v>
      </c>
      <c r="CC46" s="362">
        <f t="shared" si="28"/>
        <v>100876.81020551955</v>
      </c>
      <c r="CD46" s="362">
        <f t="shared" si="28"/>
        <v>108819.58941591394</v>
      </c>
      <c r="CE46" s="362">
        <f t="shared" si="28"/>
        <v>114922.54291258466</v>
      </c>
      <c r="CF46" s="362">
        <f t="shared" si="28"/>
        <v>120091.00780266078</v>
      </c>
      <c r="CG46" s="362">
        <f t="shared" si="28"/>
        <v>126076.04904696564</v>
      </c>
      <c r="CH46" s="378">
        <f t="shared" ref="CH46" si="29">SUM(CH47+CH50+CH63)</f>
        <v>132316.74401157745</v>
      </c>
    </row>
    <row r="47" spans="1:86" ht="29.5" customHeight="1" x14ac:dyDescent="0.35">
      <c r="A47" s="366"/>
      <c r="B47" s="361" t="s">
        <v>634</v>
      </c>
      <c r="C47" s="368"/>
      <c r="D47" s="363"/>
      <c r="E47" s="363"/>
      <c r="F47" s="363"/>
      <c r="G47" s="363"/>
      <c r="H47" s="363"/>
      <c r="I47" s="363"/>
      <c r="J47" s="363"/>
      <c r="K47" s="363"/>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c r="AK47" s="363"/>
      <c r="AL47" s="363"/>
      <c r="AM47" s="363"/>
      <c r="AN47" s="363"/>
      <c r="AO47" s="363"/>
      <c r="AP47" s="363"/>
      <c r="AQ47" s="363"/>
      <c r="AR47" s="363"/>
      <c r="AS47" s="363"/>
      <c r="AT47" s="363"/>
      <c r="AU47" s="363"/>
      <c r="AV47" s="363"/>
      <c r="AW47" s="363"/>
      <c r="AX47" s="363"/>
      <c r="AY47" s="363"/>
      <c r="AZ47" s="363"/>
      <c r="BA47" s="363"/>
      <c r="BB47" s="363"/>
      <c r="BC47" s="363"/>
      <c r="BD47" s="363"/>
      <c r="BE47" s="363"/>
      <c r="BF47" s="363">
        <f t="shared" ref="BF47:CG47" si="30">SUM(BF48:BF49)</f>
        <v>690.44271132894642</v>
      </c>
      <c r="BG47" s="363">
        <f t="shared" si="30"/>
        <v>719.5016457032948</v>
      </c>
      <c r="BH47" s="363">
        <f t="shared" si="30"/>
        <v>764.0410171291486</v>
      </c>
      <c r="BI47" s="363">
        <f t="shared" si="30"/>
        <v>838.94585151060733</v>
      </c>
      <c r="BJ47" s="363">
        <f t="shared" si="30"/>
        <v>884.09676018630137</v>
      </c>
      <c r="BK47" s="363">
        <f t="shared" si="30"/>
        <v>946.70173394029405</v>
      </c>
      <c r="BL47" s="363">
        <f t="shared" si="30"/>
        <v>1008.8216511390754</v>
      </c>
      <c r="BM47" s="363">
        <f t="shared" si="30"/>
        <v>1089.391707435587</v>
      </c>
      <c r="BN47" s="363">
        <f t="shared" si="30"/>
        <v>1116.9218850251939</v>
      </c>
      <c r="BO47" s="363">
        <f t="shared" si="30"/>
        <v>1205.3072554748342</v>
      </c>
      <c r="BP47" s="363">
        <f t="shared" si="30"/>
        <v>1276.4214242752109</v>
      </c>
      <c r="BQ47" s="363">
        <f t="shared" si="30"/>
        <v>1345.0133969573189</v>
      </c>
      <c r="BR47" s="363">
        <f t="shared" si="30"/>
        <v>1579.4492598804859</v>
      </c>
      <c r="BS47" s="363">
        <f t="shared" si="30"/>
        <v>1687.7597736974262</v>
      </c>
      <c r="BT47" s="363">
        <f t="shared" si="30"/>
        <v>1745.3916532070889</v>
      </c>
      <c r="BU47" s="363">
        <f t="shared" si="30"/>
        <v>1808.1107948590625</v>
      </c>
      <c r="BV47" s="363">
        <f t="shared" si="30"/>
        <v>1944.9043992645175</v>
      </c>
      <c r="BW47" s="363">
        <f t="shared" si="30"/>
        <v>2116.288286825984</v>
      </c>
      <c r="BX47" s="363">
        <f t="shared" si="30"/>
        <v>2245.8835014780443</v>
      </c>
      <c r="BY47" s="363">
        <f t="shared" si="30"/>
        <v>2446.6424104537009</v>
      </c>
      <c r="BZ47" s="363">
        <f t="shared" si="30"/>
        <v>2946.129410751812</v>
      </c>
      <c r="CA47" s="363">
        <f t="shared" si="30"/>
        <v>3753.6306943934487</v>
      </c>
      <c r="CB47" s="363">
        <f t="shared" si="30"/>
        <v>4563.2279521928731</v>
      </c>
      <c r="CC47" s="363">
        <f t="shared" si="30"/>
        <v>5166.4516136250777</v>
      </c>
      <c r="CD47" s="363">
        <f t="shared" si="30"/>
        <v>5824.6855172914075</v>
      </c>
      <c r="CE47" s="363">
        <f t="shared" si="30"/>
        <v>6423.7584003986576</v>
      </c>
      <c r="CF47" s="363">
        <f t="shared" si="30"/>
        <v>6944.5778387766495</v>
      </c>
      <c r="CG47" s="363">
        <f t="shared" si="30"/>
        <v>7451.5782426168644</v>
      </c>
      <c r="CH47" s="364">
        <f t="shared" ref="CH47" si="31">SUM(CH48:CH49)</f>
        <v>7956.1257688417954</v>
      </c>
    </row>
    <row r="48" spans="1:86" ht="20.149999999999999" customHeight="1" x14ac:dyDescent="0.35">
      <c r="A48" s="366"/>
      <c r="B48" s="293" t="s">
        <v>601</v>
      </c>
      <c r="C48" s="368"/>
      <c r="D48" s="363"/>
      <c r="E48" s="363"/>
      <c r="F48" s="363"/>
      <c r="G48" s="363"/>
      <c r="H48" s="363"/>
      <c r="I48" s="363"/>
      <c r="J48" s="363"/>
      <c r="K48" s="363"/>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f t="shared" ref="BF48:CH48" si="32">BF34</f>
        <v>690.44271132894642</v>
      </c>
      <c r="BG48" s="363">
        <f t="shared" si="32"/>
        <v>719.5016457032948</v>
      </c>
      <c r="BH48" s="363">
        <f t="shared" si="32"/>
        <v>764.0410171291486</v>
      </c>
      <c r="BI48" s="363">
        <f t="shared" si="32"/>
        <v>838.94585151060733</v>
      </c>
      <c r="BJ48" s="363">
        <f t="shared" si="32"/>
        <v>884.09676018630137</v>
      </c>
      <c r="BK48" s="363">
        <f t="shared" si="32"/>
        <v>946.70173394029405</v>
      </c>
      <c r="BL48" s="363">
        <f t="shared" si="32"/>
        <v>1008.8216511390754</v>
      </c>
      <c r="BM48" s="363">
        <f t="shared" si="32"/>
        <v>1089.391707435587</v>
      </c>
      <c r="BN48" s="363">
        <f t="shared" si="32"/>
        <v>1116.9218850251939</v>
      </c>
      <c r="BO48" s="363">
        <f t="shared" si="32"/>
        <v>1205.3072554748342</v>
      </c>
      <c r="BP48" s="363">
        <f t="shared" si="32"/>
        <v>1276.4214242752109</v>
      </c>
      <c r="BQ48" s="363">
        <f t="shared" si="32"/>
        <v>1345.0133969573189</v>
      </c>
      <c r="BR48" s="363">
        <f t="shared" si="32"/>
        <v>1579.4492598804859</v>
      </c>
      <c r="BS48" s="363">
        <f t="shared" si="32"/>
        <v>1687.7597736974262</v>
      </c>
      <c r="BT48" s="363">
        <f t="shared" si="32"/>
        <v>1745.3916532070889</v>
      </c>
      <c r="BU48" s="363">
        <f t="shared" si="32"/>
        <v>1808.1107948590625</v>
      </c>
      <c r="BV48" s="363">
        <f t="shared" si="32"/>
        <v>1944.9043992645175</v>
      </c>
      <c r="BW48" s="363">
        <f t="shared" si="32"/>
        <v>2116.288286825984</v>
      </c>
      <c r="BX48" s="363">
        <f t="shared" si="32"/>
        <v>2245.8835014780443</v>
      </c>
      <c r="BY48" s="363">
        <f t="shared" si="32"/>
        <v>2446.6424104537009</v>
      </c>
      <c r="BZ48" s="363">
        <f t="shared" si="32"/>
        <v>2844.1948579833138</v>
      </c>
      <c r="CA48" s="363">
        <f t="shared" si="32"/>
        <v>3645.090537402672</v>
      </c>
      <c r="CB48" s="363">
        <f t="shared" si="32"/>
        <v>4562.9314615151061</v>
      </c>
      <c r="CC48" s="363">
        <f t="shared" si="32"/>
        <v>5166.4093020474074</v>
      </c>
      <c r="CD48" s="363">
        <f t="shared" si="32"/>
        <v>5824.6855172914075</v>
      </c>
      <c r="CE48" s="363">
        <f t="shared" si="32"/>
        <v>6423.7584003986576</v>
      </c>
      <c r="CF48" s="363">
        <f t="shared" si="32"/>
        <v>6944.5778387766495</v>
      </c>
      <c r="CG48" s="363">
        <f t="shared" si="32"/>
        <v>7451.5782426168644</v>
      </c>
      <c r="CH48" s="364">
        <f t="shared" si="32"/>
        <v>7956.1257688417954</v>
      </c>
    </row>
    <row r="49" spans="1:86" ht="20.149999999999999" customHeight="1" x14ac:dyDescent="0.35">
      <c r="A49" s="366"/>
      <c r="B49" s="377" t="s">
        <v>618</v>
      </c>
      <c r="C49" s="368"/>
      <c r="D49" s="363"/>
      <c r="E49" s="363"/>
      <c r="F49" s="363"/>
      <c r="G49" s="363"/>
      <c r="H49" s="363"/>
      <c r="I49" s="363"/>
      <c r="J49" s="363"/>
      <c r="K49" s="363"/>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c r="AK49" s="363"/>
      <c r="AL49" s="363"/>
      <c r="AM49" s="363"/>
      <c r="AN49" s="363"/>
      <c r="AO49" s="363"/>
      <c r="AP49" s="363"/>
      <c r="AQ49" s="363"/>
      <c r="AR49" s="363"/>
      <c r="AS49" s="363"/>
      <c r="AT49" s="363"/>
      <c r="AU49" s="363"/>
      <c r="AV49" s="363"/>
      <c r="AW49" s="363"/>
      <c r="AX49" s="363"/>
      <c r="AY49" s="363"/>
      <c r="AZ49" s="363"/>
      <c r="BA49" s="363"/>
      <c r="BB49" s="363"/>
      <c r="BC49" s="363"/>
      <c r="BD49" s="363"/>
      <c r="BE49" s="363"/>
      <c r="BF49" s="363">
        <v>0</v>
      </c>
      <c r="BG49" s="363">
        <v>0</v>
      </c>
      <c r="BH49" s="363">
        <v>0</v>
      </c>
      <c r="BI49" s="363">
        <v>0</v>
      </c>
      <c r="BJ49" s="363">
        <v>0</v>
      </c>
      <c r="BK49" s="363">
        <v>0</v>
      </c>
      <c r="BL49" s="363">
        <v>0</v>
      </c>
      <c r="BM49" s="363">
        <v>0</v>
      </c>
      <c r="BN49" s="363">
        <v>0</v>
      </c>
      <c r="BO49" s="363">
        <v>0</v>
      </c>
      <c r="BP49" s="363">
        <v>0</v>
      </c>
      <c r="BQ49" s="363">
        <v>0</v>
      </c>
      <c r="BR49" s="363">
        <v>0</v>
      </c>
      <c r="BS49" s="363">
        <v>0</v>
      </c>
      <c r="BT49" s="363">
        <v>0</v>
      </c>
      <c r="BU49" s="363">
        <v>0</v>
      </c>
      <c r="BV49" s="363">
        <v>0</v>
      </c>
      <c r="BW49" s="363">
        <v>0</v>
      </c>
      <c r="BX49" s="363">
        <v>0</v>
      </c>
      <c r="BY49" s="363">
        <v>0</v>
      </c>
      <c r="BZ49" s="363">
        <v>101.93455276849821</v>
      </c>
      <c r="CA49" s="363">
        <v>108.54015699077671</v>
      </c>
      <c r="CB49" s="363">
        <v>0.29649067776699034</v>
      </c>
      <c r="CC49" s="363">
        <v>4.2311577669902914E-2</v>
      </c>
      <c r="CD49" s="363">
        <v>0</v>
      </c>
      <c r="CE49" s="363">
        <v>0</v>
      </c>
      <c r="CF49" s="363">
        <v>0</v>
      </c>
      <c r="CG49" s="363">
        <v>0</v>
      </c>
      <c r="CH49" s="364">
        <v>0</v>
      </c>
    </row>
    <row r="50" spans="1:86" ht="29.5" customHeight="1" x14ac:dyDescent="0.35">
      <c r="A50" s="366"/>
      <c r="B50" s="361" t="s">
        <v>636</v>
      </c>
      <c r="C50" s="368"/>
      <c r="D50" s="363"/>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c r="AK50" s="363"/>
      <c r="AL50" s="363"/>
      <c r="AM50" s="363"/>
      <c r="AN50" s="363"/>
      <c r="AO50" s="363"/>
      <c r="AP50" s="363"/>
      <c r="AQ50" s="363"/>
      <c r="AR50" s="363"/>
      <c r="AS50" s="363"/>
      <c r="AT50" s="363"/>
      <c r="AU50" s="363"/>
      <c r="AV50" s="363"/>
      <c r="AW50" s="363"/>
      <c r="AX50" s="363"/>
      <c r="AY50" s="363"/>
      <c r="AZ50" s="363"/>
      <c r="BA50" s="363"/>
      <c r="BB50" s="363"/>
      <c r="BC50" s="363"/>
      <c r="BD50" s="363"/>
      <c r="BE50" s="363"/>
      <c r="BF50" s="363">
        <f t="shared" ref="BF50:CG50" si="33">SUM(BF51+BF52+BF55+BF59+BF62)</f>
        <v>20527.08300812068</v>
      </c>
      <c r="BG50" s="363">
        <f t="shared" si="33"/>
        <v>20991.86581792323</v>
      </c>
      <c r="BH50" s="363">
        <f t="shared" si="33"/>
        <v>21088.191505210627</v>
      </c>
      <c r="BI50" s="363">
        <f t="shared" si="33"/>
        <v>21366.060564128868</v>
      </c>
      <c r="BJ50" s="363">
        <f t="shared" si="33"/>
        <v>21847.151045021837</v>
      </c>
      <c r="BK50" s="363">
        <f t="shared" si="33"/>
        <v>22954.518962088227</v>
      </c>
      <c r="BL50" s="363">
        <f t="shared" si="33"/>
        <v>24187.803196629488</v>
      </c>
      <c r="BM50" s="363">
        <f t="shared" si="33"/>
        <v>26182.085161215051</v>
      </c>
      <c r="BN50" s="363">
        <f t="shared" si="33"/>
        <v>27023.495773793104</v>
      </c>
      <c r="BO50" s="363">
        <f t="shared" si="33"/>
        <v>28175.863635239006</v>
      </c>
      <c r="BP50" s="363">
        <f t="shared" si="33"/>
        <v>29357.90874018268</v>
      </c>
      <c r="BQ50" s="363">
        <f>SUM(BQ51+BQ52+BQ55+BQ59+BQ62)</f>
        <v>31808.405188608514</v>
      </c>
      <c r="BR50" s="363">
        <f>SUM(BR51+BR52+BR55+BR59+BR62)</f>
        <v>34224.502631157513</v>
      </c>
      <c r="BS50" s="363">
        <f t="shared" si="33"/>
        <v>36628.479443801218</v>
      </c>
      <c r="BT50" s="363">
        <f t="shared" si="33"/>
        <v>37583.638356977121</v>
      </c>
      <c r="BU50" s="363">
        <f t="shared" si="33"/>
        <v>39613.460800030894</v>
      </c>
      <c r="BV50" s="363">
        <f t="shared" si="33"/>
        <v>40964.891289018073</v>
      </c>
      <c r="BW50" s="363">
        <f t="shared" si="33"/>
        <v>42779.059276729073</v>
      </c>
      <c r="BX50" s="363">
        <f t="shared" si="33"/>
        <v>47015.425944699367</v>
      </c>
      <c r="BY50" s="363">
        <f t="shared" si="33"/>
        <v>50773.816230272409</v>
      </c>
      <c r="BZ50" s="363">
        <f t="shared" si="33"/>
        <v>55379.568782833085</v>
      </c>
      <c r="CA50" s="363">
        <f t="shared" si="33"/>
        <v>65043.378971497528</v>
      </c>
      <c r="CB50" s="363">
        <f t="shared" si="33"/>
        <v>74278.811921723478</v>
      </c>
      <c r="CC50" s="363">
        <f t="shared" si="33"/>
        <v>79637.597497262963</v>
      </c>
      <c r="CD50" s="363">
        <f t="shared" si="33"/>
        <v>85819.744938023243</v>
      </c>
      <c r="CE50" s="363">
        <f t="shared" si="33"/>
        <v>90693.499881762022</v>
      </c>
      <c r="CF50" s="363">
        <f t="shared" si="33"/>
        <v>94438.813415536424</v>
      </c>
      <c r="CG50" s="363">
        <f t="shared" si="33"/>
        <v>98604.919850341568</v>
      </c>
      <c r="CH50" s="364">
        <f t="shared" ref="CH50" si="34">SUM(CH51+CH52+CH55+CH59+CH62)</f>
        <v>102894.91553499167</v>
      </c>
    </row>
    <row r="51" spans="1:86" ht="20.149999999999999" customHeight="1" x14ac:dyDescent="0.35">
      <c r="A51" s="366"/>
      <c r="B51" s="293" t="s">
        <v>601</v>
      </c>
      <c r="C51" s="368"/>
      <c r="D51" s="363"/>
      <c r="E51" s="363"/>
      <c r="F51" s="363"/>
      <c r="G51" s="363"/>
      <c r="H51" s="363"/>
      <c r="I51" s="363"/>
      <c r="J51" s="363"/>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c r="AO51" s="363"/>
      <c r="AP51" s="363"/>
      <c r="AQ51" s="363"/>
      <c r="AR51" s="363"/>
      <c r="AS51" s="363"/>
      <c r="AT51" s="363"/>
      <c r="AU51" s="363"/>
      <c r="AV51" s="363"/>
      <c r="AW51" s="363"/>
      <c r="AX51" s="363"/>
      <c r="AY51" s="363"/>
      <c r="AZ51" s="363"/>
      <c r="BA51" s="363"/>
      <c r="BB51" s="363"/>
      <c r="BC51" s="363"/>
      <c r="BD51" s="363"/>
      <c r="BE51" s="363"/>
      <c r="BF51" s="363">
        <f t="shared" ref="BF51:CH51" si="35">BF36</f>
        <v>17111.779067617197</v>
      </c>
      <c r="BG51" s="363">
        <f t="shared" si="35"/>
        <v>17596.646031803455</v>
      </c>
      <c r="BH51" s="363">
        <f t="shared" si="35"/>
        <v>17468.322570319164</v>
      </c>
      <c r="BI51" s="363">
        <f t="shared" si="35"/>
        <v>17481.839816226966</v>
      </c>
      <c r="BJ51" s="363">
        <f t="shared" si="35"/>
        <v>17681.129207986563</v>
      </c>
      <c r="BK51" s="363">
        <f t="shared" si="35"/>
        <v>18577.085321534774</v>
      </c>
      <c r="BL51" s="363">
        <f t="shared" si="35"/>
        <v>18979.785658846373</v>
      </c>
      <c r="BM51" s="363">
        <f t="shared" si="35"/>
        <v>20180.502945721317</v>
      </c>
      <c r="BN51" s="363">
        <f t="shared" si="35"/>
        <v>20561.069745789639</v>
      </c>
      <c r="BO51" s="363">
        <f t="shared" si="35"/>
        <v>21261.824597623625</v>
      </c>
      <c r="BP51" s="363">
        <f t="shared" si="35"/>
        <v>22014.329123627125</v>
      </c>
      <c r="BQ51" s="363">
        <f t="shared" si="35"/>
        <v>22502.603825242466</v>
      </c>
      <c r="BR51" s="363">
        <f t="shared" si="35"/>
        <v>24316.926951087073</v>
      </c>
      <c r="BS51" s="363">
        <f t="shared" si="35"/>
        <v>26272.569402365807</v>
      </c>
      <c r="BT51" s="363">
        <f t="shared" si="35"/>
        <v>27100.373255799481</v>
      </c>
      <c r="BU51" s="363">
        <f t="shared" si="35"/>
        <v>29164.942224355884</v>
      </c>
      <c r="BV51" s="363">
        <f t="shared" si="35"/>
        <v>30549.020416349485</v>
      </c>
      <c r="BW51" s="363">
        <f t="shared" si="35"/>
        <v>31896.573783893142</v>
      </c>
      <c r="BX51" s="363">
        <f t="shared" si="35"/>
        <v>35673.877811281971</v>
      </c>
      <c r="BY51" s="363">
        <f t="shared" si="35"/>
        <v>38376.357879152114</v>
      </c>
      <c r="BZ51" s="363">
        <f t="shared" si="35"/>
        <v>41500.394038532308</v>
      </c>
      <c r="CA51" s="363">
        <f t="shared" si="35"/>
        <v>49348.94023842668</v>
      </c>
      <c r="CB51" s="363">
        <f t="shared" si="35"/>
        <v>58017.579482686611</v>
      </c>
      <c r="CC51" s="363">
        <f t="shared" si="35"/>
        <v>62282.332284147764</v>
      </c>
      <c r="CD51" s="363">
        <f t="shared" si="35"/>
        <v>67124.874594533801</v>
      </c>
      <c r="CE51" s="363">
        <f t="shared" si="35"/>
        <v>70927.976953807709</v>
      </c>
      <c r="CF51" s="363">
        <f t="shared" si="35"/>
        <v>73792.010460777223</v>
      </c>
      <c r="CG51" s="363">
        <f t="shared" si="35"/>
        <v>76961.511133769847</v>
      </c>
      <c r="CH51" s="364">
        <f t="shared" si="35"/>
        <v>80430.00364036407</v>
      </c>
    </row>
    <row r="52" spans="1:86" ht="20.149999999999999" customHeight="1" x14ac:dyDescent="0.35">
      <c r="A52" s="366"/>
      <c r="B52" s="377" t="s">
        <v>644</v>
      </c>
      <c r="C52" s="368"/>
      <c r="D52" s="363"/>
      <c r="E52" s="363"/>
      <c r="F52" s="363"/>
      <c r="G52" s="363"/>
      <c r="H52" s="363"/>
      <c r="I52" s="363"/>
      <c r="J52" s="363"/>
      <c r="K52" s="363"/>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c r="AI52" s="363"/>
      <c r="AJ52" s="363"/>
      <c r="AK52" s="363"/>
      <c r="AL52" s="363"/>
      <c r="AM52" s="363"/>
      <c r="AN52" s="363"/>
      <c r="AO52" s="363"/>
      <c r="AP52" s="363"/>
      <c r="AQ52" s="363"/>
      <c r="AR52" s="363"/>
      <c r="AS52" s="363"/>
      <c r="AT52" s="363"/>
      <c r="AU52" s="363"/>
      <c r="AV52" s="363"/>
      <c r="AW52" s="363"/>
      <c r="AX52" s="363"/>
      <c r="AY52" s="363"/>
      <c r="AZ52" s="363"/>
      <c r="BA52" s="363"/>
      <c r="BB52" s="363"/>
      <c r="BC52" s="363"/>
      <c r="BD52" s="363"/>
      <c r="BE52" s="363"/>
      <c r="BF52" s="363">
        <f>SUM(BF53:BF54)</f>
        <v>0</v>
      </c>
      <c r="BG52" s="363">
        <f t="shared" ref="BG52:CH52" si="36">SUM(BG53:BG54)</f>
        <v>0</v>
      </c>
      <c r="BH52" s="363">
        <f t="shared" si="36"/>
        <v>0</v>
      </c>
      <c r="BI52" s="363">
        <f t="shared" si="36"/>
        <v>0</v>
      </c>
      <c r="BJ52" s="363">
        <f t="shared" si="36"/>
        <v>0</v>
      </c>
      <c r="BK52" s="363">
        <f t="shared" si="36"/>
        <v>0</v>
      </c>
      <c r="BL52" s="363">
        <f t="shared" si="36"/>
        <v>0</v>
      </c>
      <c r="BM52" s="363">
        <f t="shared" si="36"/>
        <v>93.921000000000006</v>
      </c>
      <c r="BN52" s="363">
        <f t="shared" si="36"/>
        <v>102.098</v>
      </c>
      <c r="BO52" s="363">
        <f t="shared" si="36"/>
        <v>89.876000000000005</v>
      </c>
      <c r="BP52" s="363">
        <f t="shared" si="36"/>
        <v>92.341999999999999</v>
      </c>
      <c r="BQ52" s="363">
        <f t="shared" si="36"/>
        <v>109.24816174999999</v>
      </c>
      <c r="BR52" s="363">
        <f t="shared" si="36"/>
        <v>99.667064699999997</v>
      </c>
      <c r="BS52" s="363">
        <f t="shared" si="36"/>
        <v>100.15373529999999</v>
      </c>
      <c r="BT52" s="363">
        <f t="shared" si="36"/>
        <v>107.07840105000002</v>
      </c>
      <c r="BU52" s="363">
        <f t="shared" si="36"/>
        <v>114.36212218999999</v>
      </c>
      <c r="BV52" s="363">
        <f t="shared" si="36"/>
        <v>132.17028671</v>
      </c>
      <c r="BW52" s="363">
        <f t="shared" si="36"/>
        <v>155.54165966000002</v>
      </c>
      <c r="BX52" s="363">
        <f t="shared" si="36"/>
        <v>114.67968019</v>
      </c>
      <c r="BY52" s="363">
        <f t="shared" si="36"/>
        <v>158.88883869999998</v>
      </c>
      <c r="BZ52" s="363">
        <f t="shared" si="36"/>
        <v>193.58689783000003</v>
      </c>
      <c r="CA52" s="363">
        <f t="shared" si="36"/>
        <v>269.35526475254511</v>
      </c>
      <c r="CB52" s="363">
        <f t="shared" si="36"/>
        <v>327.70189997461006</v>
      </c>
      <c r="CC52" s="363">
        <f t="shared" si="36"/>
        <v>359.82266282561551</v>
      </c>
      <c r="CD52" s="363">
        <f t="shared" si="36"/>
        <v>439.15203819214793</v>
      </c>
      <c r="CE52" s="363">
        <f t="shared" si="36"/>
        <v>512.02739575220687</v>
      </c>
      <c r="CF52" s="363">
        <f t="shared" si="36"/>
        <v>553.42648179156924</v>
      </c>
      <c r="CG52" s="363">
        <f t="shared" si="36"/>
        <v>592.85841741893</v>
      </c>
      <c r="CH52" s="364">
        <f t="shared" si="36"/>
        <v>632.98520900323467</v>
      </c>
    </row>
    <row r="53" spans="1:86" ht="15.5" x14ac:dyDescent="0.35">
      <c r="A53" s="366"/>
      <c r="B53" s="375" t="s">
        <v>373</v>
      </c>
      <c r="C53" s="368"/>
      <c r="D53" s="363"/>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c r="AJ53" s="363"/>
      <c r="AK53" s="363"/>
      <c r="AL53" s="363"/>
      <c r="AM53" s="363"/>
      <c r="AN53" s="363"/>
      <c r="AO53" s="363"/>
      <c r="AP53" s="363"/>
      <c r="AQ53" s="363"/>
      <c r="AR53" s="363"/>
      <c r="AS53" s="363"/>
      <c r="AT53" s="363"/>
      <c r="AU53" s="363"/>
      <c r="AV53" s="363"/>
      <c r="AW53" s="363"/>
      <c r="AX53" s="363"/>
      <c r="AY53" s="363"/>
      <c r="AZ53" s="363"/>
      <c r="BA53" s="363"/>
      <c r="BB53" s="363"/>
      <c r="BC53" s="363"/>
      <c r="BD53" s="363"/>
      <c r="BE53" s="363"/>
      <c r="BF53" s="363">
        <v>0</v>
      </c>
      <c r="BG53" s="363">
        <v>0</v>
      </c>
      <c r="BH53" s="363">
        <v>0</v>
      </c>
      <c r="BI53" s="363">
        <v>0</v>
      </c>
      <c r="BJ53" s="363">
        <v>0</v>
      </c>
      <c r="BK53" s="363">
        <v>0</v>
      </c>
      <c r="BL53" s="363">
        <v>0</v>
      </c>
      <c r="BM53" s="363">
        <v>93.921000000000006</v>
      </c>
      <c r="BN53" s="363">
        <v>102.098</v>
      </c>
      <c r="BO53" s="363">
        <v>89.876000000000005</v>
      </c>
      <c r="BP53" s="363">
        <v>92.341999999999999</v>
      </c>
      <c r="BQ53" s="363">
        <v>104.479</v>
      </c>
      <c r="BR53" s="363">
        <v>93.626999999999995</v>
      </c>
      <c r="BS53" s="363">
        <v>93.218000000000004</v>
      </c>
      <c r="BT53" s="363">
        <v>99.73</v>
      </c>
      <c r="BU53" s="363">
        <v>106.14100000000001</v>
      </c>
      <c r="BV53" s="363">
        <v>123.02200000000001</v>
      </c>
      <c r="BW53" s="363">
        <v>145.50171044000001</v>
      </c>
      <c r="BX53" s="363">
        <v>104</v>
      </c>
      <c r="BY53" s="363">
        <v>146</v>
      </c>
      <c r="BZ53" s="363">
        <v>177</v>
      </c>
      <c r="CA53" s="363">
        <v>249</v>
      </c>
      <c r="CB53" s="363">
        <v>306.31884918000003</v>
      </c>
      <c r="CC53" s="363">
        <v>337.15684450660348</v>
      </c>
      <c r="CD53" s="363">
        <v>413.52394399752791</v>
      </c>
      <c r="CE53" s="363">
        <v>483.79455793029916</v>
      </c>
      <c r="CF53" s="363">
        <v>522.73608359754462</v>
      </c>
      <c r="CG53" s="363">
        <v>559.51043115076004</v>
      </c>
      <c r="CH53" s="364">
        <v>596.91869316462032</v>
      </c>
    </row>
    <row r="54" spans="1:86" ht="15.5" x14ac:dyDescent="0.35">
      <c r="A54" s="366"/>
      <c r="B54" s="375" t="s">
        <v>375</v>
      </c>
      <c r="C54" s="368"/>
      <c r="D54" s="363"/>
      <c r="E54" s="363"/>
      <c r="F54" s="363"/>
      <c r="G54" s="363"/>
      <c r="H54" s="363"/>
      <c r="I54" s="363"/>
      <c r="J54" s="363"/>
      <c r="K54" s="363"/>
      <c r="L54" s="363"/>
      <c r="M54" s="363"/>
      <c r="N54" s="363"/>
      <c r="O54" s="363"/>
      <c r="P54" s="363"/>
      <c r="Q54" s="363"/>
      <c r="R54" s="363"/>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3"/>
      <c r="AW54" s="363"/>
      <c r="AX54" s="363"/>
      <c r="AY54" s="363"/>
      <c r="AZ54" s="363"/>
      <c r="BA54" s="363"/>
      <c r="BB54" s="363"/>
      <c r="BC54" s="363"/>
      <c r="BD54" s="363"/>
      <c r="BE54" s="363"/>
      <c r="BF54" s="363">
        <v>0</v>
      </c>
      <c r="BG54" s="363">
        <v>0</v>
      </c>
      <c r="BH54" s="363">
        <v>0</v>
      </c>
      <c r="BI54" s="363">
        <v>0</v>
      </c>
      <c r="BJ54" s="363">
        <v>0</v>
      </c>
      <c r="BK54" s="363">
        <v>0</v>
      </c>
      <c r="BL54" s="363">
        <v>0</v>
      </c>
      <c r="BM54" s="363">
        <v>0</v>
      </c>
      <c r="BN54" s="363">
        <v>0</v>
      </c>
      <c r="BO54" s="363">
        <v>0</v>
      </c>
      <c r="BP54" s="363">
        <v>0</v>
      </c>
      <c r="BQ54" s="363">
        <v>4.7691617500000003</v>
      </c>
      <c r="BR54" s="363">
        <v>6.040064700000003</v>
      </c>
      <c r="BS54" s="363">
        <v>6.9357352999999913</v>
      </c>
      <c r="BT54" s="363">
        <v>7.3484010500000174</v>
      </c>
      <c r="BU54" s="363">
        <v>8.2211221899999884</v>
      </c>
      <c r="BV54" s="363">
        <v>9.1482867099999936</v>
      </c>
      <c r="BW54" s="363">
        <v>10.039949220000002</v>
      </c>
      <c r="BX54" s="363">
        <v>10.679680190000001</v>
      </c>
      <c r="BY54" s="363">
        <v>12.88883869999999</v>
      </c>
      <c r="BZ54" s="363">
        <v>16.58689783000003</v>
      </c>
      <c r="CA54" s="363">
        <v>20.355264752545114</v>
      </c>
      <c r="CB54" s="363">
        <v>21.383050794610032</v>
      </c>
      <c r="CC54" s="363">
        <v>22.665818319012022</v>
      </c>
      <c r="CD54" s="363">
        <v>25.628094194619997</v>
      </c>
      <c r="CE54" s="363">
        <v>28.23283782190769</v>
      </c>
      <c r="CF54" s="363">
        <v>30.690398194024645</v>
      </c>
      <c r="CG54" s="363">
        <v>33.347986268169997</v>
      </c>
      <c r="CH54" s="364">
        <v>36.0665158386144</v>
      </c>
    </row>
    <row r="55" spans="1:86" ht="20.149999999999999" customHeight="1" x14ac:dyDescent="0.35">
      <c r="A55" s="366"/>
      <c r="B55" s="377" t="s">
        <v>603</v>
      </c>
      <c r="C55" s="368"/>
      <c r="D55" s="363"/>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c r="AJ55" s="363"/>
      <c r="AK55" s="363"/>
      <c r="AL55" s="363"/>
      <c r="AM55" s="363"/>
      <c r="AN55" s="363"/>
      <c r="AO55" s="363"/>
      <c r="AP55" s="363"/>
      <c r="AQ55" s="363"/>
      <c r="AR55" s="363"/>
      <c r="AS55" s="363"/>
      <c r="AT55" s="363"/>
      <c r="AU55" s="363"/>
      <c r="AV55" s="363"/>
      <c r="AW55" s="363"/>
      <c r="AX55" s="363"/>
      <c r="AY55" s="363"/>
      <c r="AZ55" s="363"/>
      <c r="BA55" s="363"/>
      <c r="BB55" s="363"/>
      <c r="BC55" s="363"/>
      <c r="BD55" s="363"/>
      <c r="BE55" s="363"/>
      <c r="BF55" s="363">
        <f t="shared" ref="BF55:CH55" si="37">SUM(BF56:BF58)</f>
        <v>415.84245179931895</v>
      </c>
      <c r="BG55" s="363">
        <f t="shared" si="37"/>
        <v>428.54858112850775</v>
      </c>
      <c r="BH55" s="363">
        <f t="shared" si="37"/>
        <v>418.35593076559786</v>
      </c>
      <c r="BI55" s="363">
        <f t="shared" si="37"/>
        <v>411.67422738265543</v>
      </c>
      <c r="BJ55" s="363">
        <f t="shared" si="37"/>
        <v>405.09766317347362</v>
      </c>
      <c r="BK55" s="363">
        <f t="shared" si="37"/>
        <v>381.00563936344861</v>
      </c>
      <c r="BL55" s="363">
        <f t="shared" si="37"/>
        <v>316.30963554132484</v>
      </c>
      <c r="BM55" s="363">
        <f t="shared" si="37"/>
        <v>320.49427179381428</v>
      </c>
      <c r="BN55" s="363">
        <f t="shared" si="37"/>
        <v>362.21868245152467</v>
      </c>
      <c r="BO55" s="363">
        <f t="shared" si="37"/>
        <v>352.80378139357754</v>
      </c>
      <c r="BP55" s="363">
        <f t="shared" si="37"/>
        <v>349.77521327677306</v>
      </c>
      <c r="BQ55" s="363">
        <f t="shared" si="37"/>
        <v>336.84616065890049</v>
      </c>
      <c r="BR55" s="363">
        <f t="shared" si="37"/>
        <v>330.93079111935901</v>
      </c>
      <c r="BS55" s="363">
        <f t="shared" si="37"/>
        <v>312.33157550244084</v>
      </c>
      <c r="BT55" s="363">
        <f t="shared" si="37"/>
        <v>319.80368045021964</v>
      </c>
      <c r="BU55" s="363">
        <f t="shared" si="37"/>
        <v>305.67128645341472</v>
      </c>
      <c r="BV55" s="363">
        <f t="shared" si="37"/>
        <v>298.38943772575146</v>
      </c>
      <c r="BW55" s="363">
        <f t="shared" si="37"/>
        <v>293.36716298054489</v>
      </c>
      <c r="BX55" s="363">
        <f t="shared" si="37"/>
        <v>287.56391776694113</v>
      </c>
      <c r="BY55" s="363">
        <f t="shared" si="37"/>
        <v>272.96854279509392</v>
      </c>
      <c r="BZ55" s="363">
        <f t="shared" si="37"/>
        <v>260.80503867179112</v>
      </c>
      <c r="CA55" s="363">
        <f t="shared" si="37"/>
        <v>265.64627268878445</v>
      </c>
      <c r="CB55" s="363">
        <f t="shared" si="37"/>
        <v>261.01999633840444</v>
      </c>
      <c r="CC55" s="363">
        <f t="shared" si="37"/>
        <v>244.37179946545791</v>
      </c>
      <c r="CD55" s="363">
        <f t="shared" si="37"/>
        <v>238.54203618710451</v>
      </c>
      <c r="CE55" s="363">
        <f t="shared" si="37"/>
        <v>235.8005893782877</v>
      </c>
      <c r="CF55" s="363">
        <f t="shared" si="37"/>
        <v>224.1242472293751</v>
      </c>
      <c r="CG55" s="363">
        <f t="shared" si="37"/>
        <v>208.33171474391199</v>
      </c>
      <c r="CH55" s="364">
        <f t="shared" si="37"/>
        <v>193.07097099282461</v>
      </c>
    </row>
    <row r="56" spans="1:86" ht="15.5" x14ac:dyDescent="0.35">
      <c r="A56" s="366"/>
      <c r="B56" s="375" t="s">
        <v>645</v>
      </c>
      <c r="C56" s="368"/>
      <c r="D56" s="363"/>
      <c r="E56" s="363"/>
      <c r="F56" s="363"/>
      <c r="G56" s="363"/>
      <c r="H56" s="363"/>
      <c r="I56" s="363"/>
      <c r="J56" s="363"/>
      <c r="K56" s="363"/>
      <c r="L56" s="363"/>
      <c r="M56" s="363"/>
      <c r="N56" s="363"/>
      <c r="O56" s="363"/>
      <c r="P56" s="363"/>
      <c r="Q56" s="363"/>
      <c r="R56" s="363"/>
      <c r="S56" s="363"/>
      <c r="T56" s="363"/>
      <c r="U56" s="363"/>
      <c r="V56" s="363"/>
      <c r="W56" s="363"/>
      <c r="X56" s="363"/>
      <c r="Y56" s="363"/>
      <c r="Z56" s="363"/>
      <c r="AA56" s="363"/>
      <c r="AB56" s="363"/>
      <c r="AC56" s="363"/>
      <c r="AD56" s="363"/>
      <c r="AE56" s="363"/>
      <c r="AF56" s="363"/>
      <c r="AG56" s="363"/>
      <c r="AH56" s="363"/>
      <c r="AI56" s="363"/>
      <c r="AJ56" s="363"/>
      <c r="AK56" s="363"/>
      <c r="AL56" s="363"/>
      <c r="AM56" s="363"/>
      <c r="AN56" s="363"/>
      <c r="AO56" s="363"/>
      <c r="AP56" s="363"/>
      <c r="AQ56" s="363"/>
      <c r="AR56" s="363"/>
      <c r="AS56" s="363"/>
      <c r="AT56" s="363"/>
      <c r="AU56" s="363"/>
      <c r="AV56" s="363"/>
      <c r="AW56" s="363"/>
      <c r="AX56" s="363"/>
      <c r="AY56" s="363"/>
      <c r="AZ56" s="363"/>
      <c r="BA56" s="363"/>
      <c r="BB56" s="363"/>
      <c r="BC56" s="363"/>
      <c r="BD56" s="363"/>
      <c r="BE56" s="363"/>
      <c r="BF56" s="363">
        <v>4.7798173643700785</v>
      </c>
      <c r="BG56" s="363">
        <v>3.6967457020200758</v>
      </c>
      <c r="BH56" s="363">
        <v>3.266</v>
      </c>
      <c r="BI56" s="363">
        <v>6.1911786786786775</v>
      </c>
      <c r="BJ56" s="363">
        <v>5.6055504291845493</v>
      </c>
      <c r="BK56" s="363">
        <v>5.6746798378225547</v>
      </c>
      <c r="BL56" s="363">
        <v>2.1965525831999999</v>
      </c>
      <c r="BM56" s="363">
        <v>1.8406603625641045</v>
      </c>
      <c r="BN56" s="363">
        <v>1.6231135700409567</v>
      </c>
      <c r="BO56" s="363">
        <v>1.448690672492809</v>
      </c>
      <c r="BP56" s="363">
        <v>1.2921065736641424</v>
      </c>
      <c r="BQ56" s="363">
        <v>1.3134113182071192</v>
      </c>
      <c r="BR56" s="363">
        <v>1.2081481339837865</v>
      </c>
      <c r="BS56" s="363">
        <v>1.0813523540077929</v>
      </c>
      <c r="BT56" s="363">
        <v>1.0297670745376626</v>
      </c>
      <c r="BU56" s="363">
        <v>0.98217161277972498</v>
      </c>
      <c r="BV56" s="363">
        <v>0.95287536348174917</v>
      </c>
      <c r="BW56" s="363">
        <v>0.89789249711118579</v>
      </c>
      <c r="BX56" s="363">
        <v>0.71117100284859969</v>
      </c>
      <c r="BY56" s="363">
        <v>0.59926896396977158</v>
      </c>
      <c r="BZ56" s="363">
        <v>0.46718420563513524</v>
      </c>
      <c r="CA56" s="363">
        <v>0.36688508306074835</v>
      </c>
      <c r="CB56" s="363">
        <v>0.3056227078461185</v>
      </c>
      <c r="CC56" s="363">
        <v>0.2227607773069398</v>
      </c>
      <c r="CD56" s="363">
        <v>0.18273272334904916</v>
      </c>
      <c r="CE56" s="363">
        <v>0.15313909992200844</v>
      </c>
      <c r="CF56" s="363">
        <v>0.11556309410493058</v>
      </c>
      <c r="CG56" s="363">
        <v>7.9710062216152275E-2</v>
      </c>
      <c r="CH56" s="364">
        <v>5.2504280019056312E-2</v>
      </c>
    </row>
    <row r="57" spans="1:86" ht="15.5" x14ac:dyDescent="0.35">
      <c r="A57" s="366"/>
      <c r="B57" s="331" t="s">
        <v>605</v>
      </c>
      <c r="C57" s="368"/>
      <c r="D57" s="363"/>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c r="AJ57" s="363"/>
      <c r="AK57" s="363"/>
      <c r="AL57" s="363"/>
      <c r="AM57" s="363"/>
      <c r="AN57" s="363"/>
      <c r="AO57" s="363"/>
      <c r="AP57" s="363"/>
      <c r="AQ57" s="363"/>
      <c r="AR57" s="363"/>
      <c r="AS57" s="363"/>
      <c r="AT57" s="363"/>
      <c r="AU57" s="363"/>
      <c r="AV57" s="363"/>
      <c r="AW57" s="363"/>
      <c r="AX57" s="363"/>
      <c r="AY57" s="363"/>
      <c r="AZ57" s="363"/>
      <c r="BA57" s="363"/>
      <c r="BB57" s="363"/>
      <c r="BC57" s="363"/>
      <c r="BD57" s="363"/>
      <c r="BE57" s="363"/>
      <c r="BF57" s="363">
        <v>409.33257992494885</v>
      </c>
      <c r="BG57" s="363">
        <v>423.48757635648769</v>
      </c>
      <c r="BH57" s="363">
        <v>413.90693076559785</v>
      </c>
      <c r="BI57" s="363">
        <v>404.38108622397675</v>
      </c>
      <c r="BJ57" s="363">
        <v>398.40761312428907</v>
      </c>
      <c r="BK57" s="363">
        <v>374.24125560562607</v>
      </c>
      <c r="BL57" s="363">
        <v>313.16909898812486</v>
      </c>
      <c r="BM57" s="363">
        <v>317.80690857125018</v>
      </c>
      <c r="BN57" s="363">
        <v>359.84199739148369</v>
      </c>
      <c r="BO57" s="363">
        <v>350.7347090110847</v>
      </c>
      <c r="BP57" s="363">
        <v>348.09406699554688</v>
      </c>
      <c r="BQ57" s="363">
        <v>335.53879983069339</v>
      </c>
      <c r="BR57" s="363">
        <v>329.72464298537523</v>
      </c>
      <c r="BS57" s="363">
        <v>311.28666854137936</v>
      </c>
      <c r="BT57" s="363">
        <v>318.77391337568196</v>
      </c>
      <c r="BU57" s="363">
        <v>304.71152743632763</v>
      </c>
      <c r="BV57" s="363">
        <v>297.47337880756749</v>
      </c>
      <c r="BW57" s="363">
        <v>292.46896027470524</v>
      </c>
      <c r="BX57" s="363">
        <v>286.85897564409254</v>
      </c>
      <c r="BY57" s="363">
        <v>272.34091349112413</v>
      </c>
      <c r="BZ57" s="363">
        <v>260.34201917615599</v>
      </c>
      <c r="CA57" s="363">
        <v>265.28795629572369</v>
      </c>
      <c r="CB57" s="363">
        <v>260.71161402055833</v>
      </c>
      <c r="CC57" s="363">
        <v>244.14903868815097</v>
      </c>
      <c r="CD57" s="363">
        <v>238.35930346375545</v>
      </c>
      <c r="CE57" s="363">
        <v>235.64745027836568</v>
      </c>
      <c r="CF57" s="363">
        <v>224.00868413527016</v>
      </c>
      <c r="CG57" s="363">
        <v>208.25200468169584</v>
      </c>
      <c r="CH57" s="364">
        <v>193.01846671280555</v>
      </c>
    </row>
    <row r="58" spans="1:86" ht="15.5" x14ac:dyDescent="0.35">
      <c r="A58" s="366"/>
      <c r="B58" s="375" t="s">
        <v>607</v>
      </c>
      <c r="C58" s="368"/>
      <c r="D58" s="363"/>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c r="AJ58" s="363"/>
      <c r="AK58" s="363"/>
      <c r="AL58" s="363"/>
      <c r="AM58" s="363"/>
      <c r="AN58" s="363"/>
      <c r="AO58" s="363"/>
      <c r="AP58" s="363"/>
      <c r="AQ58" s="363"/>
      <c r="AR58" s="363"/>
      <c r="AS58" s="363"/>
      <c r="AT58" s="363"/>
      <c r="AU58" s="363"/>
      <c r="AV58" s="363"/>
      <c r="AW58" s="363"/>
      <c r="AX58" s="363"/>
      <c r="AY58" s="363"/>
      <c r="AZ58" s="363"/>
      <c r="BA58" s="363"/>
      <c r="BB58" s="363"/>
      <c r="BC58" s="363"/>
      <c r="BD58" s="363"/>
      <c r="BE58" s="363"/>
      <c r="BF58" s="363">
        <v>1.73005451</v>
      </c>
      <c r="BG58" s="363">
        <v>1.3642590700000001</v>
      </c>
      <c r="BH58" s="363">
        <v>1.1830000000000001</v>
      </c>
      <c r="BI58" s="363">
        <v>1.1019624799999999</v>
      </c>
      <c r="BJ58" s="363">
        <v>1.0844996200000001</v>
      </c>
      <c r="BK58" s="363">
        <v>1.0897039199999998</v>
      </c>
      <c r="BL58" s="363">
        <v>0.94398397000000001</v>
      </c>
      <c r="BM58" s="363">
        <v>0.84670285999999995</v>
      </c>
      <c r="BN58" s="363">
        <v>0.75357149000000001</v>
      </c>
      <c r="BO58" s="363">
        <v>0.62038171000000009</v>
      </c>
      <c r="BP58" s="363">
        <v>0.38903970756204248</v>
      </c>
      <c r="BQ58" s="363">
        <v>-6.0504900000000004E-3</v>
      </c>
      <c r="BR58" s="363">
        <v>-2E-3</v>
      </c>
      <c r="BS58" s="363">
        <v>-3.6445392946300642E-2</v>
      </c>
      <c r="BT58" s="363">
        <v>0</v>
      </c>
      <c r="BU58" s="363">
        <v>-2.2412595692622359E-2</v>
      </c>
      <c r="BV58" s="363">
        <v>-3.6816445297728866E-2</v>
      </c>
      <c r="BW58" s="363">
        <v>3.1020872850033782E-4</v>
      </c>
      <c r="BX58" s="363">
        <v>-6.22888E-3</v>
      </c>
      <c r="BY58" s="363">
        <v>2.8360339999999998E-2</v>
      </c>
      <c r="BZ58" s="363">
        <v>-4.1647100000000012E-3</v>
      </c>
      <c r="CA58" s="363">
        <v>-8.5686900000000003E-3</v>
      </c>
      <c r="CB58" s="363">
        <v>2.75961E-3</v>
      </c>
      <c r="CC58" s="363">
        <v>0</v>
      </c>
      <c r="CD58" s="363">
        <v>0</v>
      </c>
      <c r="CE58" s="363">
        <v>0</v>
      </c>
      <c r="CF58" s="363">
        <v>0</v>
      </c>
      <c r="CG58" s="363">
        <v>0</v>
      </c>
      <c r="CH58" s="364">
        <v>0</v>
      </c>
    </row>
    <row r="59" spans="1:86" ht="20.149999999999999" customHeight="1" x14ac:dyDescent="0.35">
      <c r="A59" s="366"/>
      <c r="B59" s="377" t="s">
        <v>646</v>
      </c>
      <c r="C59" s="368"/>
      <c r="D59" s="363"/>
      <c r="E59" s="363"/>
      <c r="F59" s="363"/>
      <c r="G59" s="363"/>
      <c r="H59" s="363"/>
      <c r="I59" s="363"/>
      <c r="J59" s="363"/>
      <c r="K59" s="363"/>
      <c r="L59" s="363"/>
      <c r="M59" s="363"/>
      <c r="N59" s="363"/>
      <c r="O59" s="363"/>
      <c r="P59" s="363"/>
      <c r="Q59" s="363"/>
      <c r="R59" s="363"/>
      <c r="S59" s="363"/>
      <c r="T59" s="363"/>
      <c r="U59" s="363"/>
      <c r="V59" s="363"/>
      <c r="W59" s="363"/>
      <c r="X59" s="363"/>
      <c r="Y59" s="363"/>
      <c r="Z59" s="363"/>
      <c r="AA59" s="363"/>
      <c r="AB59" s="363"/>
      <c r="AC59" s="363"/>
      <c r="AD59" s="363"/>
      <c r="AE59" s="363"/>
      <c r="AF59" s="363"/>
      <c r="AG59" s="363"/>
      <c r="AH59" s="363"/>
      <c r="AI59" s="363"/>
      <c r="AJ59" s="363"/>
      <c r="AK59" s="363"/>
      <c r="AL59" s="363"/>
      <c r="AM59" s="363"/>
      <c r="AN59" s="363"/>
      <c r="AO59" s="363"/>
      <c r="AP59" s="363"/>
      <c r="AQ59" s="363"/>
      <c r="AR59" s="363"/>
      <c r="AS59" s="363"/>
      <c r="AT59" s="363"/>
      <c r="AU59" s="363"/>
      <c r="AV59" s="363"/>
      <c r="AW59" s="363"/>
      <c r="AX59" s="363"/>
      <c r="AY59" s="363"/>
      <c r="AZ59" s="363"/>
      <c r="BA59" s="363"/>
      <c r="BB59" s="363"/>
      <c r="BC59" s="363"/>
      <c r="BD59" s="363"/>
      <c r="BE59" s="363"/>
      <c r="BF59" s="363">
        <f t="shared" ref="BF59:CG59" si="38">SUM(BF60:BF61)</f>
        <v>2999.4614887041653</v>
      </c>
      <c r="BG59" s="363">
        <f t="shared" si="38"/>
        <v>2966.6712049912694</v>
      </c>
      <c r="BH59" s="363">
        <f t="shared" si="38"/>
        <v>3201.5130041258617</v>
      </c>
      <c r="BI59" s="363">
        <f t="shared" si="38"/>
        <v>3472.5465205192463</v>
      </c>
      <c r="BJ59" s="363">
        <f t="shared" si="38"/>
        <v>3760.9241738617989</v>
      </c>
      <c r="BK59" s="363">
        <f t="shared" si="38"/>
        <v>3996.4280011900032</v>
      </c>
      <c r="BL59" s="363">
        <f t="shared" si="38"/>
        <v>4891.7079022417884</v>
      </c>
      <c r="BM59" s="363">
        <f t="shared" si="38"/>
        <v>5587.16694369992</v>
      </c>
      <c r="BN59" s="363">
        <f t="shared" si="38"/>
        <v>5998.1093455519394</v>
      </c>
      <c r="BO59" s="363">
        <f t="shared" si="38"/>
        <v>6471.3592562218046</v>
      </c>
      <c r="BP59" s="363">
        <f t="shared" si="38"/>
        <v>6901.4624032787806</v>
      </c>
      <c r="BQ59" s="363">
        <f>SUM(BQ60:BQ61)</f>
        <v>8859.7070409571479</v>
      </c>
      <c r="BR59" s="363">
        <f>SUM(BR60:BR61)</f>
        <v>9476.9778242510856</v>
      </c>
      <c r="BS59" s="363">
        <f t="shared" si="38"/>
        <v>9943.4247306329707</v>
      </c>
      <c r="BT59" s="363">
        <f t="shared" si="38"/>
        <v>10056.383019677422</v>
      </c>
      <c r="BU59" s="363">
        <f t="shared" si="38"/>
        <v>10028.485167031598</v>
      </c>
      <c r="BV59" s="363">
        <f t="shared" si="38"/>
        <v>9985.3111482328331</v>
      </c>
      <c r="BW59" s="363">
        <f t="shared" si="38"/>
        <v>10433.576670195385</v>
      </c>
      <c r="BX59" s="363">
        <f t="shared" si="38"/>
        <v>10939.304535460455</v>
      </c>
      <c r="BY59" s="363">
        <f t="shared" si="38"/>
        <v>11965.6009696252</v>
      </c>
      <c r="BZ59" s="363">
        <f t="shared" si="38"/>
        <v>12172.822253221748</v>
      </c>
      <c r="CA59" s="363">
        <f t="shared" si="38"/>
        <v>13658.721660823248</v>
      </c>
      <c r="CB59" s="363">
        <f t="shared" si="38"/>
        <v>15670.112661017058</v>
      </c>
      <c r="CC59" s="363">
        <f t="shared" si="38"/>
        <v>16751.501066401826</v>
      </c>
      <c r="CD59" s="363">
        <f t="shared" si="38"/>
        <v>18017.176269110187</v>
      </c>
      <c r="CE59" s="363">
        <f t="shared" si="38"/>
        <v>19017.694942823837</v>
      </c>
      <c r="CF59" s="363">
        <f t="shared" si="38"/>
        <v>19869.252225738255</v>
      </c>
      <c r="CG59" s="363">
        <f t="shared" si="38"/>
        <v>20842.218584408882</v>
      </c>
      <c r="CH59" s="364">
        <f t="shared" ref="CH59" si="39">SUM(CH60:CH61)</f>
        <v>21638.855714631543</v>
      </c>
    </row>
    <row r="60" spans="1:86" ht="15.5" x14ac:dyDescent="0.35">
      <c r="A60" s="366"/>
      <c r="B60" s="375" t="s">
        <v>647</v>
      </c>
      <c r="C60" s="368"/>
      <c r="D60" s="363"/>
      <c r="E60" s="363"/>
      <c r="F60" s="363"/>
      <c r="G60" s="363"/>
      <c r="H60" s="363"/>
      <c r="I60" s="363"/>
      <c r="J60" s="363"/>
      <c r="K60" s="363"/>
      <c r="L60" s="363"/>
      <c r="M60" s="363"/>
      <c r="N60" s="363"/>
      <c r="O60" s="363"/>
      <c r="P60" s="363"/>
      <c r="Q60" s="363"/>
      <c r="R60" s="363"/>
      <c r="S60" s="363"/>
      <c r="T60" s="363"/>
      <c r="U60" s="363"/>
      <c r="V60" s="363"/>
      <c r="W60" s="363"/>
      <c r="X60" s="363"/>
      <c r="Y60" s="363"/>
      <c r="Z60" s="363"/>
      <c r="AA60" s="363"/>
      <c r="AB60" s="363"/>
      <c r="AC60" s="363"/>
      <c r="AD60" s="363"/>
      <c r="AE60" s="363"/>
      <c r="AF60" s="363"/>
      <c r="AG60" s="363"/>
      <c r="AH60" s="363"/>
      <c r="AI60" s="363"/>
      <c r="AJ60" s="363"/>
      <c r="AK60" s="363"/>
      <c r="AL60" s="363"/>
      <c r="AM60" s="363"/>
      <c r="AN60" s="363"/>
      <c r="AO60" s="363"/>
      <c r="AP60" s="363"/>
      <c r="AQ60" s="363"/>
      <c r="AR60" s="363"/>
      <c r="AS60" s="363"/>
      <c r="AT60" s="363"/>
      <c r="AU60" s="363"/>
      <c r="AV60" s="363"/>
      <c r="AW60" s="363"/>
      <c r="AX60" s="363"/>
      <c r="AY60" s="363"/>
      <c r="AZ60" s="363"/>
      <c r="BA60" s="363"/>
      <c r="BB60" s="363"/>
      <c r="BC60" s="363"/>
      <c r="BD60" s="363"/>
      <c r="BE60" s="363"/>
      <c r="BF60" s="363">
        <v>2999.4614887041653</v>
      </c>
      <c r="BG60" s="363">
        <v>2966.6712049912694</v>
      </c>
      <c r="BH60" s="363">
        <v>3201.5130041258617</v>
      </c>
      <c r="BI60" s="363">
        <v>3472.5465205192463</v>
      </c>
      <c r="BJ60" s="363">
        <v>3760.9241738617989</v>
      </c>
      <c r="BK60" s="363">
        <v>3996.4280011900032</v>
      </c>
      <c r="BL60" s="363">
        <v>4891.7079022417884</v>
      </c>
      <c r="BM60" s="363">
        <v>5587.16694369992</v>
      </c>
      <c r="BN60" s="363">
        <v>5998.1093455519394</v>
      </c>
      <c r="BO60" s="363">
        <v>6471.3592562218046</v>
      </c>
      <c r="BP60" s="363">
        <v>6901.4624032787806</v>
      </c>
      <c r="BQ60" s="363">
        <v>8859.7070409571479</v>
      </c>
      <c r="BR60" s="363">
        <v>9476.9778242510856</v>
      </c>
      <c r="BS60" s="363">
        <v>9943.4247306329707</v>
      </c>
      <c r="BT60" s="363">
        <v>10003.518907904358</v>
      </c>
      <c r="BU60" s="363">
        <v>9791.7651232477056</v>
      </c>
      <c r="BV60" s="363">
        <v>9381.5347618694141</v>
      </c>
      <c r="BW60" s="363">
        <v>8775.7399718618926</v>
      </c>
      <c r="BX60" s="363">
        <v>8485.1244860683455</v>
      </c>
      <c r="BY60" s="363">
        <v>8101.2548054724457</v>
      </c>
      <c r="BZ60" s="363">
        <v>7988.8748076525617</v>
      </c>
      <c r="CA60" s="363">
        <v>8088.0116316944086</v>
      </c>
      <c r="CB60" s="363">
        <v>8130.3318425469879</v>
      </c>
      <c r="CC60" s="363">
        <v>5685.8636249671772</v>
      </c>
      <c r="CD60" s="363">
        <v>5051.0510961631689</v>
      </c>
      <c r="CE60" s="363">
        <v>5212.0616171765341</v>
      </c>
      <c r="CF60" s="363">
        <v>5399.2053184064744</v>
      </c>
      <c r="CG60" s="363">
        <v>5674.705947047185</v>
      </c>
      <c r="CH60" s="364">
        <v>5851.7659157885982</v>
      </c>
    </row>
    <row r="61" spans="1:86" ht="15.5" x14ac:dyDescent="0.35">
      <c r="A61" s="366"/>
      <c r="B61" s="375" t="s">
        <v>629</v>
      </c>
      <c r="C61" s="372" t="s">
        <v>639</v>
      </c>
      <c r="D61" s="363"/>
      <c r="E61" s="363"/>
      <c r="F61" s="363"/>
      <c r="G61" s="363"/>
      <c r="H61" s="363"/>
      <c r="I61" s="363"/>
      <c r="J61" s="363"/>
      <c r="K61" s="363"/>
      <c r="L61" s="363"/>
      <c r="M61" s="363"/>
      <c r="N61" s="363"/>
      <c r="O61" s="363"/>
      <c r="P61" s="363"/>
      <c r="Q61" s="363"/>
      <c r="R61" s="363"/>
      <c r="S61" s="363"/>
      <c r="T61" s="363"/>
      <c r="U61" s="363"/>
      <c r="V61" s="363"/>
      <c r="W61" s="363"/>
      <c r="X61" s="363"/>
      <c r="Y61" s="363"/>
      <c r="Z61" s="363"/>
      <c r="AA61" s="363"/>
      <c r="AB61" s="363"/>
      <c r="AC61" s="363"/>
      <c r="AD61" s="363"/>
      <c r="AE61" s="363"/>
      <c r="AF61" s="363"/>
      <c r="AG61" s="363"/>
      <c r="AH61" s="363"/>
      <c r="AI61" s="363"/>
      <c r="AJ61" s="363"/>
      <c r="AK61" s="363"/>
      <c r="AL61" s="363"/>
      <c r="AM61" s="363"/>
      <c r="AN61" s="363"/>
      <c r="AO61" s="363"/>
      <c r="AP61" s="363"/>
      <c r="AQ61" s="363"/>
      <c r="AR61" s="363"/>
      <c r="AS61" s="363"/>
      <c r="AT61" s="363"/>
      <c r="AU61" s="363"/>
      <c r="AV61" s="363"/>
      <c r="AW61" s="363"/>
      <c r="AX61" s="363"/>
      <c r="AY61" s="363"/>
      <c r="AZ61" s="363"/>
      <c r="BA61" s="363"/>
      <c r="BB61" s="363"/>
      <c r="BC61" s="363"/>
      <c r="BD61" s="363"/>
      <c r="BE61" s="363"/>
      <c r="BF61" s="363">
        <v>0</v>
      </c>
      <c r="BG61" s="363">
        <v>0</v>
      </c>
      <c r="BH61" s="363">
        <v>0</v>
      </c>
      <c r="BI61" s="363">
        <v>0</v>
      </c>
      <c r="BJ61" s="363">
        <v>0</v>
      </c>
      <c r="BK61" s="363">
        <v>0</v>
      </c>
      <c r="BL61" s="363">
        <v>0</v>
      </c>
      <c r="BM61" s="363">
        <v>0</v>
      </c>
      <c r="BN61" s="363">
        <v>0</v>
      </c>
      <c r="BO61" s="363">
        <v>0</v>
      </c>
      <c r="BP61" s="363">
        <v>0</v>
      </c>
      <c r="BQ61" s="363">
        <v>0</v>
      </c>
      <c r="BR61" s="363">
        <v>0</v>
      </c>
      <c r="BS61" s="363">
        <v>0</v>
      </c>
      <c r="BT61" s="363">
        <v>52.864111773063229</v>
      </c>
      <c r="BU61" s="363">
        <v>236.72004378389357</v>
      </c>
      <c r="BV61" s="363">
        <v>603.77638636341965</v>
      </c>
      <c r="BW61" s="363">
        <v>1657.8366983334929</v>
      </c>
      <c r="BX61" s="363">
        <v>2454.1800493921087</v>
      </c>
      <c r="BY61" s="363">
        <v>3864.3461641527538</v>
      </c>
      <c r="BZ61" s="363">
        <v>4183.9474455691852</v>
      </c>
      <c r="CA61" s="363">
        <v>5570.7100291288389</v>
      </c>
      <c r="CB61" s="363">
        <v>7539.7808184700698</v>
      </c>
      <c r="CC61" s="363">
        <v>11065.63744143465</v>
      </c>
      <c r="CD61" s="363">
        <v>12966.125172947019</v>
      </c>
      <c r="CE61" s="363">
        <v>13805.633325647303</v>
      </c>
      <c r="CF61" s="363">
        <v>14470.046907331782</v>
      </c>
      <c r="CG61" s="363">
        <v>15167.512637361697</v>
      </c>
      <c r="CH61" s="364">
        <v>15787.089798842946</v>
      </c>
    </row>
    <row r="62" spans="1:86" ht="20.149999999999999" customHeight="1" x14ac:dyDescent="0.35">
      <c r="A62" s="366"/>
      <c r="B62" s="377" t="s">
        <v>618</v>
      </c>
      <c r="C62" s="368"/>
      <c r="D62" s="363"/>
      <c r="E62" s="363"/>
      <c r="F62" s="363"/>
      <c r="G62" s="363"/>
      <c r="H62" s="363"/>
      <c r="I62" s="363"/>
      <c r="J62" s="363"/>
      <c r="K62" s="363"/>
      <c r="L62" s="363"/>
      <c r="M62" s="363"/>
      <c r="N62" s="363"/>
      <c r="O62" s="363"/>
      <c r="P62" s="363"/>
      <c r="Q62" s="363"/>
      <c r="R62" s="363"/>
      <c r="S62" s="363"/>
      <c r="T62" s="363"/>
      <c r="U62" s="363"/>
      <c r="V62" s="363"/>
      <c r="W62" s="363"/>
      <c r="X62" s="363"/>
      <c r="Y62" s="363"/>
      <c r="Z62" s="363"/>
      <c r="AA62" s="363"/>
      <c r="AB62" s="363"/>
      <c r="AC62" s="363"/>
      <c r="AD62" s="363"/>
      <c r="AE62" s="363"/>
      <c r="AF62" s="363"/>
      <c r="AG62" s="363"/>
      <c r="AH62" s="363"/>
      <c r="AI62" s="363"/>
      <c r="AJ62" s="363"/>
      <c r="AK62" s="363"/>
      <c r="AL62" s="363"/>
      <c r="AM62" s="363"/>
      <c r="AN62" s="363"/>
      <c r="AO62" s="363"/>
      <c r="AP62" s="363"/>
      <c r="AQ62" s="363"/>
      <c r="AR62" s="363"/>
      <c r="AS62" s="363"/>
      <c r="AT62" s="363"/>
      <c r="AU62" s="363"/>
      <c r="AV62" s="363"/>
      <c r="AW62" s="363"/>
      <c r="AX62" s="363"/>
      <c r="AY62" s="363"/>
      <c r="AZ62" s="363"/>
      <c r="BA62" s="363"/>
      <c r="BB62" s="363"/>
      <c r="BC62" s="363"/>
      <c r="BD62" s="363"/>
      <c r="BE62" s="363"/>
      <c r="BF62" s="363">
        <v>0</v>
      </c>
      <c r="BG62" s="363">
        <v>0</v>
      </c>
      <c r="BH62" s="363">
        <v>0</v>
      </c>
      <c r="BI62" s="363">
        <v>0</v>
      </c>
      <c r="BJ62" s="363">
        <v>0</v>
      </c>
      <c r="BK62" s="363">
        <v>0</v>
      </c>
      <c r="BL62" s="363">
        <v>0</v>
      </c>
      <c r="BM62" s="363">
        <v>0</v>
      </c>
      <c r="BN62" s="363">
        <v>0</v>
      </c>
      <c r="BO62" s="363">
        <v>0</v>
      </c>
      <c r="BP62" s="363">
        <v>0</v>
      </c>
      <c r="BQ62" s="363">
        <v>0</v>
      </c>
      <c r="BR62" s="363">
        <v>0</v>
      </c>
      <c r="BS62" s="363">
        <v>0</v>
      </c>
      <c r="BT62" s="363">
        <v>0</v>
      </c>
      <c r="BU62" s="363">
        <v>0</v>
      </c>
      <c r="BV62" s="363">
        <v>0</v>
      </c>
      <c r="BW62" s="363">
        <v>0</v>
      </c>
      <c r="BX62" s="363">
        <v>0</v>
      </c>
      <c r="BY62" s="363">
        <v>0</v>
      </c>
      <c r="BZ62" s="363">
        <v>1251.960554577242</v>
      </c>
      <c r="CA62" s="363">
        <v>1500.715534806272</v>
      </c>
      <c r="CB62" s="363">
        <v>2.397881706799367</v>
      </c>
      <c r="CC62" s="363">
        <v>-0.43031557769457751</v>
      </c>
      <c r="CD62" s="363">
        <v>0</v>
      </c>
      <c r="CE62" s="363">
        <v>0</v>
      </c>
      <c r="CF62" s="363">
        <v>0</v>
      </c>
      <c r="CG62" s="363">
        <v>0</v>
      </c>
      <c r="CH62" s="364">
        <v>0</v>
      </c>
    </row>
    <row r="63" spans="1:86" ht="29.5" customHeight="1" x14ac:dyDescent="0.35">
      <c r="A63" s="366"/>
      <c r="B63" s="361" t="s">
        <v>640</v>
      </c>
      <c r="C63" s="368"/>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c r="AJ63" s="363"/>
      <c r="AK63" s="363"/>
      <c r="AL63" s="363"/>
      <c r="AM63" s="363"/>
      <c r="AN63" s="363"/>
      <c r="AO63" s="363"/>
      <c r="AP63" s="363"/>
      <c r="AQ63" s="363"/>
      <c r="AR63" s="363"/>
      <c r="AS63" s="363"/>
      <c r="AT63" s="363"/>
      <c r="AU63" s="363"/>
      <c r="AV63" s="363"/>
      <c r="AW63" s="363"/>
      <c r="AX63" s="363"/>
      <c r="AY63" s="363"/>
      <c r="AZ63" s="363"/>
      <c r="BA63" s="363"/>
      <c r="BB63" s="363"/>
      <c r="BC63" s="363"/>
      <c r="BD63" s="363"/>
      <c r="BE63" s="363"/>
      <c r="BF63" s="363">
        <f t="shared" ref="BF63:CG63" si="40">SUM(BF64+BF65+BF70)</f>
        <v>5356.4569579963863</v>
      </c>
      <c r="BG63" s="363">
        <f t="shared" si="40"/>
        <v>5720.0987262236813</v>
      </c>
      <c r="BH63" s="363">
        <f t="shared" si="40"/>
        <v>6082.7142915195318</v>
      </c>
      <c r="BI63" s="363">
        <f t="shared" si="40"/>
        <v>6509.4271389471687</v>
      </c>
      <c r="BJ63" s="363">
        <f t="shared" si="40"/>
        <v>6947.7396233995159</v>
      </c>
      <c r="BK63" s="363">
        <f t="shared" si="40"/>
        <v>7579.1330621106472</v>
      </c>
      <c r="BL63" s="363">
        <f t="shared" si="40"/>
        <v>8152.4796154731866</v>
      </c>
      <c r="BM63" s="363">
        <f t="shared" si="40"/>
        <v>8857.8661702337122</v>
      </c>
      <c r="BN63" s="363">
        <f t="shared" si="40"/>
        <v>9152.0073835874846</v>
      </c>
      <c r="BO63" s="363">
        <f t="shared" si="40"/>
        <v>9405.0434084755234</v>
      </c>
      <c r="BP63" s="363">
        <f t="shared" si="40"/>
        <v>9793.8857211728719</v>
      </c>
      <c r="BQ63" s="363">
        <f t="shared" si="40"/>
        <v>9837.8397704230956</v>
      </c>
      <c r="BR63" s="363">
        <f t="shared" si="40"/>
        <v>10245.920547373491</v>
      </c>
      <c r="BS63" s="363">
        <f t="shared" si="40"/>
        <v>10092.770784443066</v>
      </c>
      <c r="BT63" s="363">
        <f t="shared" si="40"/>
        <v>10050.118305291164</v>
      </c>
      <c r="BU63" s="363">
        <f t="shared" si="40"/>
        <v>9941.5563489312135</v>
      </c>
      <c r="BV63" s="363">
        <f t="shared" si="40"/>
        <v>9961.333519190528</v>
      </c>
      <c r="BW63" s="363">
        <f t="shared" si="40"/>
        <v>10492.52429395306</v>
      </c>
      <c r="BX63" s="363">
        <f t="shared" si="40"/>
        <v>10515.955836390835</v>
      </c>
      <c r="BY63" s="363">
        <f t="shared" si="40"/>
        <v>10582.367624797016</v>
      </c>
      <c r="BZ63" s="363">
        <f t="shared" si="40"/>
        <v>11670.895299166699</v>
      </c>
      <c r="CA63" s="363">
        <f t="shared" si="40"/>
        <v>13535.122480059303</v>
      </c>
      <c r="CB63" s="363">
        <f t="shared" si="40"/>
        <v>14863.947456011669</v>
      </c>
      <c r="CC63" s="363">
        <f t="shared" si="40"/>
        <v>16072.761094631509</v>
      </c>
      <c r="CD63" s="363">
        <f t="shared" si="40"/>
        <v>17175.158960599296</v>
      </c>
      <c r="CE63" s="363">
        <f t="shared" si="40"/>
        <v>17805.284630423983</v>
      </c>
      <c r="CF63" s="363">
        <f t="shared" si="40"/>
        <v>18707.616548347702</v>
      </c>
      <c r="CG63" s="363">
        <f t="shared" si="40"/>
        <v>20019.550954007209</v>
      </c>
      <c r="CH63" s="364">
        <f t="shared" ref="CH63" si="41">SUM(CH64+CH65+CH70)</f>
        <v>21465.702707743996</v>
      </c>
    </row>
    <row r="64" spans="1:86" ht="20.149999999999999" customHeight="1" x14ac:dyDescent="0.35">
      <c r="A64" s="366"/>
      <c r="B64" s="293" t="s">
        <v>601</v>
      </c>
      <c r="C64" s="368"/>
      <c r="D64" s="363"/>
      <c r="E64" s="363"/>
      <c r="F64" s="363"/>
      <c r="G64" s="363"/>
      <c r="H64" s="363"/>
      <c r="I64" s="363"/>
      <c r="J64" s="363"/>
      <c r="K64" s="363"/>
      <c r="L64" s="363"/>
      <c r="M64" s="363"/>
      <c r="N64" s="363"/>
      <c r="O64" s="363"/>
      <c r="P64" s="363"/>
      <c r="Q64" s="363"/>
      <c r="R64" s="363"/>
      <c r="S64" s="363"/>
      <c r="T64" s="363"/>
      <c r="U64" s="363"/>
      <c r="V64" s="363"/>
      <c r="W64" s="363"/>
      <c r="X64" s="363"/>
      <c r="Y64" s="363"/>
      <c r="Z64" s="363"/>
      <c r="AA64" s="363"/>
      <c r="AB64" s="363"/>
      <c r="AC64" s="363"/>
      <c r="AD64" s="363"/>
      <c r="AE64" s="363"/>
      <c r="AF64" s="363"/>
      <c r="AG64" s="363"/>
      <c r="AH64" s="363"/>
      <c r="AI64" s="363"/>
      <c r="AJ64" s="363"/>
      <c r="AK64" s="363"/>
      <c r="AL64" s="363"/>
      <c r="AM64" s="363"/>
      <c r="AN64" s="363"/>
      <c r="AO64" s="363"/>
      <c r="AP64" s="363"/>
      <c r="AQ64" s="363"/>
      <c r="AR64" s="363"/>
      <c r="AS64" s="363"/>
      <c r="AT64" s="363"/>
      <c r="AU64" s="363"/>
      <c r="AV64" s="363"/>
      <c r="AW64" s="363"/>
      <c r="AX64" s="363"/>
      <c r="AY64" s="363"/>
      <c r="AZ64" s="363"/>
      <c r="BA64" s="363"/>
      <c r="BB64" s="363"/>
      <c r="BC64" s="363"/>
      <c r="BD64" s="363"/>
      <c r="BE64" s="363"/>
      <c r="BF64" s="363">
        <f t="shared" ref="BF64:CH64" si="42">BF42</f>
        <v>5041.2263455662769</v>
      </c>
      <c r="BG64" s="363">
        <f t="shared" si="42"/>
        <v>5417.3363749524233</v>
      </c>
      <c r="BH64" s="363">
        <f t="shared" si="42"/>
        <v>5760.902121110631</v>
      </c>
      <c r="BI64" s="363">
        <f t="shared" si="42"/>
        <v>6184.049100147804</v>
      </c>
      <c r="BJ64" s="363">
        <f t="shared" si="42"/>
        <v>6612.1404043810753</v>
      </c>
      <c r="BK64" s="363">
        <f t="shared" si="42"/>
        <v>7214.2660935997801</v>
      </c>
      <c r="BL64" s="363">
        <f t="shared" si="42"/>
        <v>7694.8108591036253</v>
      </c>
      <c r="BM64" s="363">
        <f t="shared" si="42"/>
        <v>8374.9153330296958</v>
      </c>
      <c r="BN64" s="363">
        <f t="shared" si="42"/>
        <v>8666.3252668285641</v>
      </c>
      <c r="BO64" s="363">
        <f t="shared" si="42"/>
        <v>8910.5668616279454</v>
      </c>
      <c r="BP64" s="363">
        <f t="shared" si="42"/>
        <v>9275.8003970262143</v>
      </c>
      <c r="BQ64" s="363">
        <f t="shared" si="42"/>
        <v>9307.6113382341337</v>
      </c>
      <c r="BR64" s="363">
        <f t="shared" si="42"/>
        <v>9675.357586715827</v>
      </c>
      <c r="BS64" s="363">
        <f t="shared" si="42"/>
        <v>9510.048049058898</v>
      </c>
      <c r="BT64" s="363">
        <f t="shared" si="42"/>
        <v>9509.2442273629094</v>
      </c>
      <c r="BU64" s="363">
        <f t="shared" si="42"/>
        <v>9399.0271304816415</v>
      </c>
      <c r="BV64" s="363">
        <f t="shared" si="42"/>
        <v>9417.6009853171636</v>
      </c>
      <c r="BW64" s="363">
        <f t="shared" si="42"/>
        <v>9949.5442957908781</v>
      </c>
      <c r="BX64" s="363">
        <f t="shared" si="42"/>
        <v>10004.133868267776</v>
      </c>
      <c r="BY64" s="363">
        <f t="shared" si="42"/>
        <v>10072.033814862109</v>
      </c>
      <c r="BZ64" s="363">
        <f t="shared" si="42"/>
        <v>10786.162006520899</v>
      </c>
      <c r="CA64" s="363">
        <f t="shared" si="42"/>
        <v>12612.500014695135</v>
      </c>
      <c r="CB64" s="363">
        <f t="shared" si="42"/>
        <v>14284.405030534639</v>
      </c>
      <c r="CC64" s="363">
        <f t="shared" si="42"/>
        <v>15497.065819634661</v>
      </c>
      <c r="CD64" s="363">
        <f t="shared" si="42"/>
        <v>16600.116713082563</v>
      </c>
      <c r="CE64" s="363">
        <f t="shared" si="42"/>
        <v>17241.907660586858</v>
      </c>
      <c r="CF64" s="363">
        <f t="shared" si="42"/>
        <v>18155.874667600936</v>
      </c>
      <c r="CG64" s="363">
        <f t="shared" si="42"/>
        <v>19474.20001285151</v>
      </c>
      <c r="CH64" s="364">
        <f t="shared" si="42"/>
        <v>20928.632672502394</v>
      </c>
    </row>
    <row r="65" spans="1:86" ht="20.149999999999999" customHeight="1" x14ac:dyDescent="0.35">
      <c r="A65" s="366"/>
      <c r="B65" s="377" t="s">
        <v>603</v>
      </c>
      <c r="C65" s="368"/>
      <c r="D65" s="363"/>
      <c r="E65" s="363"/>
      <c r="F65" s="363"/>
      <c r="G65" s="363"/>
      <c r="H65" s="363"/>
      <c r="I65" s="363"/>
      <c r="J65" s="363"/>
      <c r="K65" s="363"/>
      <c r="L65" s="363"/>
      <c r="M65" s="363"/>
      <c r="N65" s="363"/>
      <c r="O65" s="363"/>
      <c r="P65" s="363"/>
      <c r="Q65" s="363"/>
      <c r="R65" s="363"/>
      <c r="S65" s="363"/>
      <c r="T65" s="363"/>
      <c r="U65" s="363"/>
      <c r="V65" s="363"/>
      <c r="W65" s="363"/>
      <c r="X65" s="363"/>
      <c r="Y65" s="363"/>
      <c r="Z65" s="363"/>
      <c r="AA65" s="363"/>
      <c r="AB65" s="363"/>
      <c r="AC65" s="363"/>
      <c r="AD65" s="363"/>
      <c r="AE65" s="363"/>
      <c r="AF65" s="363"/>
      <c r="AG65" s="363"/>
      <c r="AH65" s="363"/>
      <c r="AI65" s="363"/>
      <c r="AJ65" s="363"/>
      <c r="AK65" s="363"/>
      <c r="AL65" s="363"/>
      <c r="AM65" s="363"/>
      <c r="AN65" s="363"/>
      <c r="AO65" s="363"/>
      <c r="AP65" s="363"/>
      <c r="AQ65" s="363"/>
      <c r="AR65" s="363"/>
      <c r="AS65" s="363"/>
      <c r="AT65" s="363"/>
      <c r="AU65" s="363"/>
      <c r="AV65" s="363"/>
      <c r="AW65" s="363"/>
      <c r="AX65" s="363"/>
      <c r="AY65" s="363"/>
      <c r="AZ65" s="363"/>
      <c r="BA65" s="363"/>
      <c r="BB65" s="363"/>
      <c r="BC65" s="363"/>
      <c r="BD65" s="363"/>
      <c r="BE65" s="363"/>
      <c r="BF65" s="363">
        <f t="shared" ref="BF65:CG65" si="43">SUM(BF66:BF69)</f>
        <v>315.23061243010932</v>
      </c>
      <c r="BG65" s="363">
        <f t="shared" si="43"/>
        <v>302.76235127125761</v>
      </c>
      <c r="BH65" s="363">
        <f t="shared" si="43"/>
        <v>321.81217040890067</v>
      </c>
      <c r="BI65" s="363">
        <f t="shared" si="43"/>
        <v>325.37803879936467</v>
      </c>
      <c r="BJ65" s="363">
        <f t="shared" si="43"/>
        <v>335.59921901844069</v>
      </c>
      <c r="BK65" s="363">
        <f t="shared" si="43"/>
        <v>364.86696851086697</v>
      </c>
      <c r="BL65" s="363">
        <f t="shared" si="43"/>
        <v>457.66875636956121</v>
      </c>
      <c r="BM65" s="363">
        <f t="shared" si="43"/>
        <v>482.95083720401652</v>
      </c>
      <c r="BN65" s="363">
        <f t="shared" si="43"/>
        <v>485.68211675892098</v>
      </c>
      <c r="BO65" s="363">
        <f t="shared" si="43"/>
        <v>494.47654684757799</v>
      </c>
      <c r="BP65" s="363">
        <f t="shared" si="43"/>
        <v>518.08532414665729</v>
      </c>
      <c r="BQ65" s="363">
        <f t="shared" si="43"/>
        <v>530.22843218896173</v>
      </c>
      <c r="BR65" s="363">
        <f t="shared" si="43"/>
        <v>570.56296065766492</v>
      </c>
      <c r="BS65" s="363">
        <f t="shared" si="43"/>
        <v>582.72273538416846</v>
      </c>
      <c r="BT65" s="363">
        <f t="shared" si="43"/>
        <v>540.87407792825377</v>
      </c>
      <c r="BU65" s="363">
        <f t="shared" si="43"/>
        <v>542.52921844957166</v>
      </c>
      <c r="BV65" s="363">
        <f t="shared" si="43"/>
        <v>543.73253387336445</v>
      </c>
      <c r="BW65" s="363">
        <f t="shared" si="43"/>
        <v>542.97999816218112</v>
      </c>
      <c r="BX65" s="363">
        <f t="shared" si="43"/>
        <v>511.82196812305881</v>
      </c>
      <c r="BY65" s="363">
        <f t="shared" si="43"/>
        <v>510.3338099349067</v>
      </c>
      <c r="BZ65" s="363">
        <f t="shared" si="43"/>
        <v>512.46874225820829</v>
      </c>
      <c r="CA65" s="363">
        <f t="shared" si="43"/>
        <v>541.7497896012153</v>
      </c>
      <c r="CB65" s="363">
        <f t="shared" si="43"/>
        <v>576.87345262159579</v>
      </c>
      <c r="CC65" s="363">
        <f t="shared" si="43"/>
        <v>575.50843367982247</v>
      </c>
      <c r="CD65" s="363">
        <f t="shared" si="43"/>
        <v>575.04224751673291</v>
      </c>
      <c r="CE65" s="363">
        <f t="shared" si="43"/>
        <v>563.37696983712419</v>
      </c>
      <c r="CF65" s="363">
        <f t="shared" si="43"/>
        <v>551.74188074676431</v>
      </c>
      <c r="CG65" s="363">
        <f t="shared" si="43"/>
        <v>545.35094115569916</v>
      </c>
      <c r="CH65" s="364">
        <f t="shared" ref="CH65" si="44">SUM(CH66:CH69)</f>
        <v>537.07003524160223</v>
      </c>
    </row>
    <row r="66" spans="1:86" ht="15.5" x14ac:dyDescent="0.35">
      <c r="A66" s="366"/>
      <c r="B66" s="375" t="s">
        <v>645</v>
      </c>
      <c r="C66" s="368"/>
      <c r="D66" s="363"/>
      <c r="E66" s="363"/>
      <c r="F66" s="363"/>
      <c r="G66" s="363"/>
      <c r="H66" s="363"/>
      <c r="I66" s="363"/>
      <c r="J66" s="363"/>
      <c r="K66" s="363"/>
      <c r="L66" s="363"/>
      <c r="M66" s="363"/>
      <c r="N66" s="363"/>
      <c r="O66" s="363"/>
      <c r="P66" s="363"/>
      <c r="Q66" s="363"/>
      <c r="R66" s="363"/>
      <c r="S66" s="363"/>
      <c r="T66" s="363"/>
      <c r="U66" s="363"/>
      <c r="V66" s="363"/>
      <c r="W66" s="363"/>
      <c r="X66" s="363"/>
      <c r="Y66" s="363"/>
      <c r="Z66" s="363"/>
      <c r="AA66" s="363"/>
      <c r="AB66" s="363"/>
      <c r="AC66" s="363"/>
      <c r="AD66" s="363"/>
      <c r="AE66" s="363"/>
      <c r="AF66" s="363"/>
      <c r="AG66" s="363"/>
      <c r="AH66" s="363"/>
      <c r="AI66" s="363"/>
      <c r="AJ66" s="363"/>
      <c r="AK66" s="363"/>
      <c r="AL66" s="363"/>
      <c r="AM66" s="363"/>
      <c r="AN66" s="363"/>
      <c r="AO66" s="363"/>
      <c r="AP66" s="363"/>
      <c r="AQ66" s="363"/>
      <c r="AR66" s="363"/>
      <c r="AS66" s="363"/>
      <c r="AT66" s="363"/>
      <c r="AU66" s="363"/>
      <c r="AV66" s="363"/>
      <c r="AW66" s="363"/>
      <c r="AX66" s="363"/>
      <c r="AY66" s="363"/>
      <c r="AZ66" s="363"/>
      <c r="BA66" s="363"/>
      <c r="BB66" s="363"/>
      <c r="BC66" s="363"/>
      <c r="BD66" s="363"/>
      <c r="BE66" s="363"/>
      <c r="BF66" s="363">
        <v>43.276589385629926</v>
      </c>
      <c r="BG66" s="363">
        <v>41.870065056891917</v>
      </c>
      <c r="BH66" s="363">
        <v>40.161999999999999</v>
      </c>
      <c r="BI66" s="363">
        <v>34.633821321321321</v>
      </c>
      <c r="BJ66" s="363">
        <v>33.675449570815445</v>
      </c>
      <c r="BK66" s="363">
        <v>32.278980572177439</v>
      </c>
      <c r="BL66" s="363">
        <v>34.4126571368</v>
      </c>
      <c r="BM66" s="363">
        <v>34.052216707435903</v>
      </c>
      <c r="BN66" s="363">
        <v>32.443668379959036</v>
      </c>
      <c r="BO66" s="363">
        <v>31.415099537507196</v>
      </c>
      <c r="BP66" s="363">
        <v>30.485839132581937</v>
      </c>
      <c r="BQ66" s="363">
        <v>28.811339391792881</v>
      </c>
      <c r="BR66" s="363">
        <v>27.547684241065259</v>
      </c>
      <c r="BS66" s="363">
        <v>25.944535112099693</v>
      </c>
      <c r="BT66" s="363">
        <v>24.468501471795534</v>
      </c>
      <c r="BU66" s="363">
        <v>22.849321929125864</v>
      </c>
      <c r="BV66" s="363">
        <v>21.394699465595245</v>
      </c>
      <c r="BW66" s="363">
        <v>19.816157284150389</v>
      </c>
      <c r="BX66" s="363">
        <v>16.070642023560094</v>
      </c>
      <c r="BY66" s="363">
        <v>14.976451963907241</v>
      </c>
      <c r="BZ66" s="363">
        <v>13.983783740085711</v>
      </c>
      <c r="CA66" s="363">
        <v>13.940873298615557</v>
      </c>
      <c r="CB66" s="363">
        <v>13.597057559425734</v>
      </c>
      <c r="CC66" s="363">
        <v>12.729403365224021</v>
      </c>
      <c r="CD66" s="363">
        <v>12.131159774053511</v>
      </c>
      <c r="CE66" s="363">
        <v>11.419531875270394</v>
      </c>
      <c r="CF66" s="363">
        <v>10.603309450015473</v>
      </c>
      <c r="CG66" s="363">
        <v>9.872895521887763</v>
      </c>
      <c r="CH66" s="364">
        <v>9.1868338634017448</v>
      </c>
    </row>
    <row r="67" spans="1:86" ht="15.5" x14ac:dyDescent="0.35">
      <c r="A67" s="366"/>
      <c r="B67" s="331" t="s">
        <v>605</v>
      </c>
      <c r="C67" s="372"/>
      <c r="D67" s="363"/>
      <c r="E67" s="363"/>
      <c r="F67" s="363"/>
      <c r="G67" s="363"/>
      <c r="H67" s="363"/>
      <c r="I67" s="363"/>
      <c r="J67" s="363"/>
      <c r="K67" s="363"/>
      <c r="L67" s="363"/>
      <c r="M67" s="363"/>
      <c r="N67" s="363"/>
      <c r="O67" s="363"/>
      <c r="P67" s="363"/>
      <c r="Q67" s="363"/>
      <c r="R67" s="363"/>
      <c r="S67" s="363"/>
      <c r="T67" s="363"/>
      <c r="U67" s="363"/>
      <c r="V67" s="363"/>
      <c r="W67" s="363"/>
      <c r="X67" s="363"/>
      <c r="Y67" s="363"/>
      <c r="Z67" s="363"/>
      <c r="AA67" s="363"/>
      <c r="AB67" s="363"/>
      <c r="AC67" s="363"/>
      <c r="AD67" s="363"/>
      <c r="AE67" s="363"/>
      <c r="AF67" s="363"/>
      <c r="AG67" s="363"/>
      <c r="AH67" s="363"/>
      <c r="AI67" s="363"/>
      <c r="AJ67" s="363"/>
      <c r="AK67" s="363"/>
      <c r="AL67" s="363"/>
      <c r="AM67" s="363"/>
      <c r="AN67" s="363"/>
      <c r="AO67" s="363"/>
      <c r="AP67" s="363"/>
      <c r="AQ67" s="363"/>
      <c r="AR67" s="363"/>
      <c r="AS67" s="363"/>
      <c r="AT67" s="363"/>
      <c r="AU67" s="363"/>
      <c r="AV67" s="363"/>
      <c r="AW67" s="363"/>
      <c r="AX67" s="363"/>
      <c r="AY67" s="363"/>
      <c r="AZ67" s="363"/>
      <c r="BA67" s="363"/>
      <c r="BB67" s="363"/>
      <c r="BC67" s="363"/>
      <c r="BD67" s="363"/>
      <c r="BE67" s="363"/>
      <c r="BF67" s="363">
        <v>252.2443280444794</v>
      </c>
      <c r="BG67" s="363">
        <v>241.55178541221949</v>
      </c>
      <c r="BH67" s="363">
        <v>261.00708140890072</v>
      </c>
      <c r="BI67" s="363">
        <v>266.05012150804339</v>
      </c>
      <c r="BJ67" s="363">
        <v>275.97777944762527</v>
      </c>
      <c r="BK67" s="363">
        <v>305.14798793868954</v>
      </c>
      <c r="BL67" s="363">
        <v>386.19209823276117</v>
      </c>
      <c r="BM67" s="363">
        <v>406.65024649658068</v>
      </c>
      <c r="BN67" s="363">
        <v>405.77132337896194</v>
      </c>
      <c r="BO67" s="363">
        <v>415.85522631007075</v>
      </c>
      <c r="BP67" s="363">
        <v>436.17204125383932</v>
      </c>
      <c r="BQ67" s="363">
        <v>446.74159247716887</v>
      </c>
      <c r="BR67" s="363">
        <v>460.69336158659962</v>
      </c>
      <c r="BS67" s="363">
        <v>466.93000281206884</v>
      </c>
      <c r="BT67" s="363">
        <v>432.97261565645823</v>
      </c>
      <c r="BU67" s="363">
        <v>429.96221862044581</v>
      </c>
      <c r="BV67" s="363">
        <v>436.51258256011005</v>
      </c>
      <c r="BW67" s="363">
        <v>437.49751587803075</v>
      </c>
      <c r="BX67" s="363">
        <v>419.8608978994987</v>
      </c>
      <c r="BY67" s="363">
        <v>416.93058017099941</v>
      </c>
      <c r="BZ67" s="363">
        <v>420.60732911812261</v>
      </c>
      <c r="CA67" s="363">
        <v>456.14734830259982</v>
      </c>
      <c r="CB67" s="363">
        <v>477.43453906217002</v>
      </c>
      <c r="CC67" s="363">
        <v>478.02723718346789</v>
      </c>
      <c r="CD67" s="363">
        <v>480.36258418189874</v>
      </c>
      <c r="CE67" s="363">
        <v>470.18577926630826</v>
      </c>
      <c r="CF67" s="363">
        <v>460.41000552003459</v>
      </c>
      <c r="CG67" s="363">
        <v>455.82620055782371</v>
      </c>
      <c r="CH67" s="364">
        <v>449.41821038869119</v>
      </c>
    </row>
    <row r="68" spans="1:86" ht="15.5" x14ac:dyDescent="0.35">
      <c r="A68" s="366"/>
      <c r="B68" s="375" t="s">
        <v>411</v>
      </c>
      <c r="C68" s="368"/>
      <c r="D68" s="363"/>
      <c r="E68" s="363"/>
      <c r="F68" s="363"/>
      <c r="G68" s="363"/>
      <c r="H68" s="363"/>
      <c r="I68" s="363"/>
      <c r="J68" s="363"/>
      <c r="K68" s="363"/>
      <c r="L68" s="363"/>
      <c r="M68" s="363"/>
      <c r="N68" s="363"/>
      <c r="O68" s="363"/>
      <c r="P68" s="363"/>
      <c r="Q68" s="363"/>
      <c r="R68" s="363"/>
      <c r="S68" s="363"/>
      <c r="T68" s="363"/>
      <c r="U68" s="363"/>
      <c r="V68" s="363"/>
      <c r="W68" s="363"/>
      <c r="X68" s="363"/>
      <c r="Y68" s="363"/>
      <c r="Z68" s="363"/>
      <c r="AA68" s="363"/>
      <c r="AB68" s="363"/>
      <c r="AC68" s="363"/>
      <c r="AD68" s="363"/>
      <c r="AE68" s="363"/>
      <c r="AF68" s="363"/>
      <c r="AG68" s="363"/>
      <c r="AH68" s="363"/>
      <c r="AI68" s="363"/>
      <c r="AJ68" s="363"/>
      <c r="AK68" s="363"/>
      <c r="AL68" s="363"/>
      <c r="AM68" s="363"/>
      <c r="AN68" s="363"/>
      <c r="AO68" s="363"/>
      <c r="AP68" s="363"/>
      <c r="AQ68" s="363"/>
      <c r="AR68" s="363"/>
      <c r="AS68" s="363"/>
      <c r="AT68" s="363"/>
      <c r="AU68" s="363"/>
      <c r="AV68" s="363"/>
      <c r="AW68" s="363"/>
      <c r="AX68" s="363"/>
      <c r="AY68" s="363"/>
      <c r="AZ68" s="363"/>
      <c r="BA68" s="363"/>
      <c r="BB68" s="363"/>
      <c r="BC68" s="363"/>
      <c r="BD68" s="363"/>
      <c r="BE68" s="363"/>
      <c r="BF68" s="363">
        <v>0</v>
      </c>
      <c r="BG68" s="363">
        <v>0</v>
      </c>
      <c r="BH68" s="363">
        <v>0</v>
      </c>
      <c r="BI68" s="363">
        <v>0</v>
      </c>
      <c r="BJ68" s="363">
        <v>0</v>
      </c>
      <c r="BK68" s="363">
        <v>0</v>
      </c>
      <c r="BL68" s="363">
        <v>5.5109329999999996</v>
      </c>
      <c r="BM68" s="363">
        <v>7.0408049999999998</v>
      </c>
      <c r="BN68" s="363">
        <v>9.2482140000000008</v>
      </c>
      <c r="BO68" s="363">
        <v>9.5133209999999995</v>
      </c>
      <c r="BP68" s="363">
        <v>9.4075343484310903</v>
      </c>
      <c r="BQ68" s="363">
        <v>9.2168086836232543</v>
      </c>
      <c r="BR68" s="363">
        <v>37.532187830000005</v>
      </c>
      <c r="BS68" s="363">
        <v>43.794516459999997</v>
      </c>
      <c r="BT68" s="363">
        <v>41.280517799999998</v>
      </c>
      <c r="BU68" s="363">
        <v>48.629247100000001</v>
      </c>
      <c r="BV68" s="363">
        <v>41.032349681177138</v>
      </c>
      <c r="BW68" s="363">
        <v>43.885255000000001</v>
      </c>
      <c r="BX68" s="363">
        <v>41.886665799999996</v>
      </c>
      <c r="BY68" s="363">
        <v>41.936323200000004</v>
      </c>
      <c r="BZ68" s="363">
        <v>42.326642399999997</v>
      </c>
      <c r="CA68" s="363">
        <v>42.899118999999999</v>
      </c>
      <c r="CB68" s="363">
        <v>48.725510999999997</v>
      </c>
      <c r="CC68" s="363">
        <v>48.913545850943656</v>
      </c>
      <c r="CD68" s="363">
        <v>47.419073044097317</v>
      </c>
      <c r="CE68" s="363">
        <v>47.198234453057317</v>
      </c>
      <c r="CF68" s="363">
        <v>46.901839546169498</v>
      </c>
      <c r="CG68" s="363">
        <v>46.596055573185396</v>
      </c>
      <c r="CH68" s="364">
        <v>46.259009634806389</v>
      </c>
    </row>
    <row r="69" spans="1:86" s="365" customFormat="1" ht="15.5" x14ac:dyDescent="0.35">
      <c r="A69" s="356"/>
      <c r="B69" s="375" t="s">
        <v>420</v>
      </c>
      <c r="C69" s="357"/>
      <c r="D69" s="362"/>
      <c r="E69" s="362"/>
      <c r="F69" s="362"/>
      <c r="G69" s="362"/>
      <c r="H69" s="362"/>
      <c r="I69" s="362"/>
      <c r="J69" s="362"/>
      <c r="K69" s="362"/>
      <c r="L69" s="362"/>
      <c r="M69" s="362"/>
      <c r="N69" s="362"/>
      <c r="O69" s="362"/>
      <c r="P69" s="362"/>
      <c r="Q69" s="362"/>
      <c r="R69" s="362"/>
      <c r="S69" s="362"/>
      <c r="T69" s="362"/>
      <c r="U69" s="362"/>
      <c r="V69" s="362"/>
      <c r="W69" s="362"/>
      <c r="X69" s="362"/>
      <c r="Y69" s="362"/>
      <c r="Z69" s="362"/>
      <c r="AA69" s="362"/>
      <c r="AB69" s="362"/>
      <c r="AC69" s="362"/>
      <c r="AD69" s="362"/>
      <c r="AE69" s="362"/>
      <c r="AF69" s="362"/>
      <c r="AG69" s="362"/>
      <c r="AH69" s="363"/>
      <c r="AI69" s="363"/>
      <c r="AJ69" s="363"/>
      <c r="AK69" s="363"/>
      <c r="AL69" s="363"/>
      <c r="AM69" s="363"/>
      <c r="AN69" s="363"/>
      <c r="AO69" s="363"/>
      <c r="AP69" s="363"/>
      <c r="AQ69" s="363"/>
      <c r="AR69" s="363"/>
      <c r="AS69" s="363"/>
      <c r="AT69" s="363"/>
      <c r="AU69" s="363"/>
      <c r="AV69" s="363"/>
      <c r="AW69" s="363"/>
      <c r="AX69" s="363"/>
      <c r="AY69" s="363"/>
      <c r="AZ69" s="363"/>
      <c r="BA69" s="363"/>
      <c r="BB69" s="363"/>
      <c r="BC69" s="363"/>
      <c r="BD69" s="363"/>
      <c r="BE69" s="363"/>
      <c r="BF69" s="363">
        <v>19.709695</v>
      </c>
      <c r="BG69" s="363">
        <v>19.340500802146213</v>
      </c>
      <c r="BH69" s="363">
        <v>20.643089</v>
      </c>
      <c r="BI69" s="363">
        <v>24.694095969999999</v>
      </c>
      <c r="BJ69" s="363">
        <v>25.945989999999998</v>
      </c>
      <c r="BK69" s="363">
        <v>27.44</v>
      </c>
      <c r="BL69" s="363">
        <v>31.553068</v>
      </c>
      <c r="BM69" s="363">
        <v>35.207568999999999</v>
      </c>
      <c r="BN69" s="363">
        <v>38.218910999999999</v>
      </c>
      <c r="BO69" s="363">
        <v>37.692900000000002</v>
      </c>
      <c r="BP69" s="363">
        <v>42.019909411804896</v>
      </c>
      <c r="BQ69" s="363">
        <v>45.458691636376749</v>
      </c>
      <c r="BR69" s="363">
        <v>44.789727000000006</v>
      </c>
      <c r="BS69" s="363">
        <v>46.053681000000005</v>
      </c>
      <c r="BT69" s="363">
        <v>42.152442999999998</v>
      </c>
      <c r="BU69" s="363">
        <v>41.088430800000005</v>
      </c>
      <c r="BV69" s="363">
        <v>44.79290216648203</v>
      </c>
      <c r="BW69" s="363">
        <v>41.78107</v>
      </c>
      <c r="BX69" s="363">
        <v>34.003762399999999</v>
      </c>
      <c r="BY69" s="363">
        <v>36.4904546</v>
      </c>
      <c r="BZ69" s="363">
        <v>35.550986999999999</v>
      </c>
      <c r="CA69" s="363">
        <v>28.762449</v>
      </c>
      <c r="CB69" s="363">
        <v>37.116345000000003</v>
      </c>
      <c r="CC69" s="363">
        <v>35.83824728018697</v>
      </c>
      <c r="CD69" s="363">
        <v>35.129430516683321</v>
      </c>
      <c r="CE69" s="363">
        <v>34.573424242488187</v>
      </c>
      <c r="CF69" s="363">
        <v>33.826726230544743</v>
      </c>
      <c r="CG69" s="363">
        <v>33.055789502802362</v>
      </c>
      <c r="CH69" s="364">
        <v>32.205981354702928</v>
      </c>
    </row>
    <row r="70" spans="1:86" s="385" customFormat="1" ht="20.149999999999999" customHeight="1" thickBot="1" x14ac:dyDescent="0.3">
      <c r="A70" s="379"/>
      <c r="B70" s="379" t="s">
        <v>618</v>
      </c>
      <c r="C70" s="379"/>
      <c r="D70" s="380"/>
      <c r="E70" s="380"/>
      <c r="F70" s="380"/>
      <c r="G70" s="380"/>
      <c r="H70" s="380"/>
      <c r="I70" s="380"/>
      <c r="J70" s="380"/>
      <c r="K70" s="380"/>
      <c r="L70" s="380"/>
      <c r="M70" s="380"/>
      <c r="N70" s="380"/>
      <c r="O70" s="380"/>
      <c r="P70" s="380"/>
      <c r="Q70" s="380"/>
      <c r="R70" s="380"/>
      <c r="S70" s="380"/>
      <c r="T70" s="380"/>
      <c r="U70" s="380"/>
      <c r="V70" s="380"/>
      <c r="W70" s="380"/>
      <c r="X70" s="380"/>
      <c r="Y70" s="380"/>
      <c r="Z70" s="380"/>
      <c r="AA70" s="380"/>
      <c r="AB70" s="380"/>
      <c r="AC70" s="380"/>
      <c r="AD70" s="380"/>
      <c r="AE70" s="380"/>
      <c r="AF70" s="380"/>
      <c r="AG70" s="380"/>
      <c r="AH70" s="380"/>
      <c r="AI70" s="380"/>
      <c r="AJ70" s="380"/>
      <c r="AK70" s="380"/>
      <c r="AL70" s="380"/>
      <c r="AM70" s="380"/>
      <c r="AN70" s="380"/>
      <c r="AO70" s="380"/>
      <c r="AP70" s="380"/>
      <c r="AQ70" s="380"/>
      <c r="AR70" s="380"/>
      <c r="AS70" s="380"/>
      <c r="AT70" s="380"/>
      <c r="AU70" s="380"/>
      <c r="AV70" s="380"/>
      <c r="AW70" s="380"/>
      <c r="AX70" s="380"/>
      <c r="AY70" s="380"/>
      <c r="AZ70" s="380"/>
      <c r="BA70" s="380"/>
      <c r="BB70" s="380"/>
      <c r="BC70" s="380"/>
      <c r="BD70" s="380"/>
      <c r="BE70" s="380"/>
      <c r="BF70" s="404">
        <v>0</v>
      </c>
      <c r="BG70" s="382">
        <v>0</v>
      </c>
      <c r="BH70" s="382">
        <v>0</v>
      </c>
      <c r="BI70" s="382">
        <v>0</v>
      </c>
      <c r="BJ70" s="382">
        <v>0</v>
      </c>
      <c r="BK70" s="382">
        <v>0</v>
      </c>
      <c r="BL70" s="382">
        <v>0</v>
      </c>
      <c r="BM70" s="382">
        <v>0</v>
      </c>
      <c r="BN70" s="382">
        <v>0</v>
      </c>
      <c r="BO70" s="382">
        <v>0</v>
      </c>
      <c r="BP70" s="382">
        <v>0</v>
      </c>
      <c r="BQ70" s="382">
        <v>0</v>
      </c>
      <c r="BR70" s="382">
        <v>0</v>
      </c>
      <c r="BS70" s="382">
        <v>0</v>
      </c>
      <c r="BT70" s="382">
        <v>0</v>
      </c>
      <c r="BU70" s="382">
        <v>0</v>
      </c>
      <c r="BV70" s="382">
        <v>0</v>
      </c>
      <c r="BW70" s="382">
        <v>0</v>
      </c>
      <c r="BX70" s="382">
        <v>0</v>
      </c>
      <c r="BY70" s="382">
        <v>0</v>
      </c>
      <c r="BZ70" s="382">
        <v>372.26455038759286</v>
      </c>
      <c r="CA70" s="382">
        <v>380.87267576295119</v>
      </c>
      <c r="CB70" s="382">
        <v>2.6689728554336427</v>
      </c>
      <c r="CC70" s="382">
        <v>0.18684131702467466</v>
      </c>
      <c r="CD70" s="382">
        <v>0</v>
      </c>
      <c r="CE70" s="382">
        <v>0</v>
      </c>
      <c r="CF70" s="382">
        <v>0</v>
      </c>
      <c r="CG70" s="383">
        <v>0</v>
      </c>
      <c r="CH70" s="384">
        <v>0</v>
      </c>
    </row>
    <row r="71" spans="1:86" ht="49.5" customHeight="1" x14ac:dyDescent="0.35">
      <c r="A71" s="386" t="s">
        <v>221</v>
      </c>
      <c r="B71" s="346" t="s">
        <v>655</v>
      </c>
      <c r="C71" s="347"/>
      <c r="D71" s="348" t="s">
        <v>294</v>
      </c>
      <c r="E71" s="348" t="s">
        <v>295</v>
      </c>
      <c r="F71" s="348" t="s">
        <v>296</v>
      </c>
      <c r="G71" s="348" t="s">
        <v>297</v>
      </c>
      <c r="H71" s="348" t="s">
        <v>298</v>
      </c>
      <c r="I71" s="348" t="s">
        <v>299</v>
      </c>
      <c r="J71" s="348" t="s">
        <v>300</v>
      </c>
      <c r="K71" s="348" t="s">
        <v>301</v>
      </c>
      <c r="L71" s="348" t="s">
        <v>302</v>
      </c>
      <c r="M71" s="348" t="s">
        <v>303</v>
      </c>
      <c r="N71" s="348" t="s">
        <v>304</v>
      </c>
      <c r="O71" s="348" t="s">
        <v>305</v>
      </c>
      <c r="P71" s="348" t="s">
        <v>306</v>
      </c>
      <c r="Q71" s="348" t="s">
        <v>307</v>
      </c>
      <c r="R71" s="348" t="s">
        <v>308</v>
      </c>
      <c r="S71" s="348" t="s">
        <v>309</v>
      </c>
      <c r="T71" s="348" t="s">
        <v>310</v>
      </c>
      <c r="U71" s="348" t="s">
        <v>311</v>
      </c>
      <c r="V71" s="348" t="s">
        <v>312</v>
      </c>
      <c r="W71" s="348" t="s">
        <v>313</v>
      </c>
      <c r="X71" s="348" t="s">
        <v>314</v>
      </c>
      <c r="Y71" s="348" t="s">
        <v>315</v>
      </c>
      <c r="Z71" s="348" t="s">
        <v>316</v>
      </c>
      <c r="AA71" s="348" t="s">
        <v>317</v>
      </c>
      <c r="AB71" s="348" t="s">
        <v>318</v>
      </c>
      <c r="AC71" s="348" t="s">
        <v>319</v>
      </c>
      <c r="AD71" s="348" t="s">
        <v>320</v>
      </c>
      <c r="AE71" s="348" t="s">
        <v>321</v>
      </c>
      <c r="AF71" s="348" t="s">
        <v>322</v>
      </c>
      <c r="AG71" s="348" t="s">
        <v>323</v>
      </c>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t="s">
        <v>230</v>
      </c>
      <c r="BG71" s="348" t="s">
        <v>231</v>
      </c>
      <c r="BH71" s="348" t="s">
        <v>232</v>
      </c>
      <c r="BI71" s="348" t="s">
        <v>233</v>
      </c>
      <c r="BJ71" s="348" t="s">
        <v>234</v>
      </c>
      <c r="BK71" s="348" t="s">
        <v>235</v>
      </c>
      <c r="BL71" s="348" t="s">
        <v>236</v>
      </c>
      <c r="BM71" s="348" t="s">
        <v>237</v>
      </c>
      <c r="BN71" s="348" t="s">
        <v>238</v>
      </c>
      <c r="BO71" s="348" t="s">
        <v>239</v>
      </c>
      <c r="BP71" s="348" t="s">
        <v>240</v>
      </c>
      <c r="BQ71" s="348" t="s">
        <v>241</v>
      </c>
      <c r="BR71" s="348" t="s">
        <v>242</v>
      </c>
      <c r="BS71" s="348" t="s">
        <v>243</v>
      </c>
      <c r="BT71" s="348" t="s">
        <v>244</v>
      </c>
      <c r="BU71" s="348" t="s">
        <v>245</v>
      </c>
      <c r="BV71" s="348" t="s">
        <v>246</v>
      </c>
      <c r="BW71" s="348" t="s">
        <v>247</v>
      </c>
      <c r="BX71" s="348" t="s">
        <v>248</v>
      </c>
      <c r="BY71" s="348" t="s">
        <v>249</v>
      </c>
      <c r="BZ71" s="348" t="s">
        <v>250</v>
      </c>
      <c r="CA71" s="348" t="s">
        <v>251</v>
      </c>
      <c r="CB71" s="348" t="s">
        <v>252</v>
      </c>
      <c r="CC71" s="348" t="s">
        <v>253</v>
      </c>
      <c r="CD71" s="348" t="s">
        <v>254</v>
      </c>
      <c r="CE71" s="348" t="s">
        <v>255</v>
      </c>
      <c r="CF71" s="348" t="s">
        <v>256</v>
      </c>
      <c r="CG71" s="348" t="s">
        <v>257</v>
      </c>
      <c r="CH71" s="387" t="s">
        <v>258</v>
      </c>
    </row>
    <row r="72" spans="1:86" ht="24.75" customHeight="1" x14ac:dyDescent="0.35">
      <c r="A72" s="351">
        <v>2025</v>
      </c>
      <c r="B72" s="352" t="s">
        <v>458</v>
      </c>
      <c r="C72" s="353"/>
      <c r="D72" s="354" t="s">
        <v>260</v>
      </c>
      <c r="E72" s="354" t="s">
        <v>260</v>
      </c>
      <c r="F72" s="354" t="s">
        <v>260</v>
      </c>
      <c r="G72" s="354" t="s">
        <v>260</v>
      </c>
      <c r="H72" s="354" t="s">
        <v>260</v>
      </c>
      <c r="I72" s="354" t="s">
        <v>260</v>
      </c>
      <c r="J72" s="354" t="s">
        <v>260</v>
      </c>
      <c r="K72" s="354" t="s">
        <v>260</v>
      </c>
      <c r="L72" s="354" t="s">
        <v>260</v>
      </c>
      <c r="M72" s="354" t="s">
        <v>260</v>
      </c>
      <c r="N72" s="354" t="s">
        <v>260</v>
      </c>
      <c r="O72" s="354" t="s">
        <v>260</v>
      </c>
      <c r="P72" s="354" t="s">
        <v>260</v>
      </c>
      <c r="Q72" s="354" t="s">
        <v>260</v>
      </c>
      <c r="R72" s="354" t="s">
        <v>260</v>
      </c>
      <c r="S72" s="354" t="s">
        <v>260</v>
      </c>
      <c r="T72" s="354" t="s">
        <v>260</v>
      </c>
      <c r="U72" s="354" t="s">
        <v>260</v>
      </c>
      <c r="V72" s="354" t="s">
        <v>260</v>
      </c>
      <c r="W72" s="354" t="s">
        <v>260</v>
      </c>
      <c r="X72" s="354" t="s">
        <v>260</v>
      </c>
      <c r="Y72" s="354" t="s">
        <v>260</v>
      </c>
      <c r="Z72" s="354" t="s">
        <v>260</v>
      </c>
      <c r="AA72" s="354" t="s">
        <v>260</v>
      </c>
      <c r="AB72" s="354" t="s">
        <v>260</v>
      </c>
      <c r="AC72" s="354" t="s">
        <v>260</v>
      </c>
      <c r="AD72" s="354" t="s">
        <v>260</v>
      </c>
      <c r="AE72" s="354" t="s">
        <v>260</v>
      </c>
      <c r="AF72" s="354" t="s">
        <v>260</v>
      </c>
      <c r="AG72" s="354" t="s">
        <v>260</v>
      </c>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t="s">
        <v>260</v>
      </c>
      <c r="BG72" s="354" t="s">
        <v>260</v>
      </c>
      <c r="BH72" s="354" t="s">
        <v>260</v>
      </c>
      <c r="BI72" s="354" t="s">
        <v>260</v>
      </c>
      <c r="BJ72" s="354" t="s">
        <v>260</v>
      </c>
      <c r="BK72" s="354" t="s">
        <v>260</v>
      </c>
      <c r="BL72" s="354" t="s">
        <v>260</v>
      </c>
      <c r="BM72" s="354" t="s">
        <v>260</v>
      </c>
      <c r="BN72" s="354" t="s">
        <v>260</v>
      </c>
      <c r="BO72" s="354" t="s">
        <v>260</v>
      </c>
      <c r="BP72" s="354" t="s">
        <v>260</v>
      </c>
      <c r="BQ72" s="354" t="s">
        <v>260</v>
      </c>
      <c r="BR72" s="354" t="s">
        <v>260</v>
      </c>
      <c r="BS72" s="354" t="s">
        <v>260</v>
      </c>
      <c r="BT72" s="354" t="s">
        <v>260</v>
      </c>
      <c r="BU72" s="354" t="s">
        <v>260</v>
      </c>
      <c r="BV72" s="354" t="s">
        <v>260</v>
      </c>
      <c r="BW72" s="354" t="s">
        <v>260</v>
      </c>
      <c r="BX72" s="354" t="s">
        <v>260</v>
      </c>
      <c r="BY72" s="354" t="s">
        <v>260</v>
      </c>
      <c r="BZ72" s="354" t="s">
        <v>260</v>
      </c>
      <c r="CA72" s="354" t="s">
        <v>260</v>
      </c>
      <c r="CB72" s="354" t="s">
        <v>261</v>
      </c>
      <c r="CC72" s="354" t="s">
        <v>261</v>
      </c>
      <c r="CD72" s="354" t="s">
        <v>261</v>
      </c>
      <c r="CE72" s="354" t="s">
        <v>261</v>
      </c>
      <c r="CF72" s="354" t="s">
        <v>261</v>
      </c>
      <c r="CG72" s="354" t="s">
        <v>261</v>
      </c>
      <c r="CH72" s="388" t="s">
        <v>261</v>
      </c>
    </row>
    <row r="73" spans="1:86" ht="30.65" customHeight="1" x14ac:dyDescent="0.35">
      <c r="A73" s="356"/>
      <c r="B73" s="265" t="s">
        <v>586</v>
      </c>
      <c r="C73" s="357"/>
      <c r="D73" s="358"/>
      <c r="E73" s="358"/>
      <c r="F73" s="358"/>
      <c r="G73" s="358"/>
      <c r="H73" s="358"/>
      <c r="I73" s="358"/>
      <c r="J73" s="358"/>
      <c r="K73" s="358"/>
      <c r="L73" s="358"/>
      <c r="M73" s="358"/>
      <c r="N73" s="358"/>
      <c r="O73" s="358"/>
      <c r="P73" s="358"/>
      <c r="Q73" s="358"/>
      <c r="R73" s="358"/>
      <c r="S73" s="358"/>
      <c r="T73" s="358"/>
      <c r="U73" s="358"/>
      <c r="V73" s="358"/>
      <c r="W73" s="358"/>
      <c r="X73" s="358"/>
      <c r="Y73" s="358"/>
      <c r="Z73" s="358"/>
      <c r="AA73" s="358"/>
      <c r="AB73" s="358"/>
      <c r="AC73" s="358"/>
      <c r="AD73" s="358"/>
      <c r="AE73" s="358"/>
      <c r="AF73" s="358"/>
      <c r="AG73" s="358"/>
      <c r="AH73" s="358"/>
      <c r="AI73" s="358"/>
      <c r="AJ73" s="358"/>
      <c r="AK73" s="358"/>
      <c r="AL73" s="358"/>
      <c r="AM73" s="358"/>
      <c r="AN73" s="358"/>
      <c r="AO73" s="358"/>
      <c r="AP73" s="358"/>
      <c r="AQ73" s="358"/>
      <c r="AR73" s="358"/>
      <c r="AS73" s="358"/>
      <c r="AT73" s="358"/>
      <c r="AU73" s="358"/>
      <c r="AV73" s="358"/>
      <c r="AW73" s="358"/>
      <c r="AX73" s="358"/>
      <c r="AY73" s="358"/>
      <c r="AZ73" s="358"/>
      <c r="BA73" s="358"/>
      <c r="BB73" s="358"/>
      <c r="BC73" s="358"/>
      <c r="BD73" s="358"/>
      <c r="BE73" s="358"/>
      <c r="BF73" s="358">
        <v>39101.537971609614</v>
      </c>
      <c r="BG73" s="358">
        <v>39642.398449881221</v>
      </c>
      <c r="BH73" s="358">
        <v>38959.20757209057</v>
      </c>
      <c r="BI73" s="358">
        <v>38744.608485830548</v>
      </c>
      <c r="BJ73" s="358">
        <v>38665.863293210896</v>
      </c>
      <c r="BK73" s="358">
        <v>40274.77580358561</v>
      </c>
      <c r="BL73" s="358">
        <v>40170.177984507449</v>
      </c>
      <c r="BM73" s="358">
        <v>42403.682817936555</v>
      </c>
      <c r="BN73" s="358">
        <v>42504.176223210037</v>
      </c>
      <c r="BO73" s="358">
        <v>42845.116646130358</v>
      </c>
      <c r="BP73" s="358">
        <v>43453.159613476484</v>
      </c>
      <c r="BQ73" s="358">
        <v>43117.214422766374</v>
      </c>
      <c r="BR73" s="358">
        <v>45533.358724000063</v>
      </c>
      <c r="BS73" s="358">
        <v>47494.813386186797</v>
      </c>
      <c r="BT73" s="358">
        <v>47574.369271479773</v>
      </c>
      <c r="BU73" s="358">
        <v>49327.976255211914</v>
      </c>
      <c r="BV73" s="358">
        <v>49773.319156533442</v>
      </c>
      <c r="BW73" s="358">
        <v>50957.308840278354</v>
      </c>
      <c r="BX73" s="358">
        <v>53071.783849576364</v>
      </c>
      <c r="BY73" s="358">
        <v>56418.804043145887</v>
      </c>
      <c r="BZ73" s="358">
        <v>56978.552777267832</v>
      </c>
      <c r="CA73" s="358">
        <v>64591.653041019032</v>
      </c>
      <c r="CB73" s="358">
        <v>73023.4210523527</v>
      </c>
      <c r="CC73" s="358">
        <v>76737.245307851757</v>
      </c>
      <c r="CD73" s="358">
        <v>81163.227681168748</v>
      </c>
      <c r="CE73" s="358">
        <v>83976.850884654516</v>
      </c>
      <c r="CF73" s="358">
        <v>86125.03329777396</v>
      </c>
      <c r="CG73" s="359">
        <v>88839.74756089077</v>
      </c>
      <c r="CH73" s="360">
        <v>91740.501822654624</v>
      </c>
    </row>
    <row r="74" spans="1:86" s="365" customFormat="1" ht="29.5" customHeight="1" x14ac:dyDescent="0.35">
      <c r="A74" s="356"/>
      <c r="B74" s="361" t="s">
        <v>634</v>
      </c>
      <c r="C74" s="357"/>
      <c r="D74" s="362"/>
      <c r="E74" s="362"/>
      <c r="F74" s="362"/>
      <c r="G74" s="362"/>
      <c r="H74" s="362"/>
      <c r="I74" s="362"/>
      <c r="J74" s="362"/>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3"/>
      <c r="AI74" s="363"/>
      <c r="AJ74" s="363"/>
      <c r="AK74" s="363"/>
      <c r="AL74" s="363"/>
      <c r="AM74" s="363"/>
      <c r="AN74" s="363"/>
      <c r="AO74" s="363"/>
      <c r="AP74" s="363"/>
      <c r="AQ74" s="363"/>
      <c r="AR74" s="363"/>
      <c r="AS74" s="363"/>
      <c r="AT74" s="363"/>
      <c r="AU74" s="363"/>
      <c r="AV74" s="363"/>
      <c r="AW74" s="363"/>
      <c r="AX74" s="363"/>
      <c r="AY74" s="363"/>
      <c r="AZ74" s="363"/>
      <c r="BA74" s="363"/>
      <c r="BB74" s="363"/>
      <c r="BC74" s="363"/>
      <c r="BD74" s="363"/>
      <c r="BE74" s="363"/>
      <c r="BF74" s="363">
        <v>1251.5993299616932</v>
      </c>
      <c r="BG74" s="363">
        <v>1273.0462537204348</v>
      </c>
      <c r="BH74" s="363">
        <v>1312.7193656898921</v>
      </c>
      <c r="BI74" s="363">
        <v>1402.8803495970687</v>
      </c>
      <c r="BJ74" s="363">
        <v>1435.2437141091877</v>
      </c>
      <c r="BK74" s="363">
        <v>1507.390683220779</v>
      </c>
      <c r="BL74" s="363">
        <v>1548.5832263517004</v>
      </c>
      <c r="BM74" s="363">
        <v>1650.9083056656516</v>
      </c>
      <c r="BN74" s="363">
        <v>1664.3133114697753</v>
      </c>
      <c r="BO74" s="363">
        <v>1758.4737455655356</v>
      </c>
      <c r="BP74" s="363">
        <v>1830.4900211877593</v>
      </c>
      <c r="BQ74" s="363">
        <v>1889.5457868586514</v>
      </c>
      <c r="BR74" s="363">
        <v>2187.9657917592226</v>
      </c>
      <c r="BS74" s="363">
        <v>2321.8860243009713</v>
      </c>
      <c r="BT74" s="363">
        <v>2353.9807302346831</v>
      </c>
      <c r="BU74" s="363">
        <v>2408.0770627582624</v>
      </c>
      <c r="BV74" s="363">
        <v>2532.536908410691</v>
      </c>
      <c r="BW74" s="363">
        <v>2684.8597763955331</v>
      </c>
      <c r="BX74" s="363">
        <v>2707.765718245802</v>
      </c>
      <c r="BY74" s="363">
        <v>2942.7777522247038</v>
      </c>
      <c r="BZ74" s="363">
        <v>3196.2817774009518</v>
      </c>
      <c r="CA74" s="363">
        <v>3891.1555878187983</v>
      </c>
      <c r="CB74" s="363">
        <v>4697.2237789139172</v>
      </c>
      <c r="CC74" s="363">
        <v>5166.4093020474074</v>
      </c>
      <c r="CD74" s="363">
        <v>5697.6321070262202</v>
      </c>
      <c r="CE74" s="363">
        <v>6159.7482953971594</v>
      </c>
      <c r="CF74" s="363">
        <v>6536.005247865276</v>
      </c>
      <c r="CG74" s="363">
        <v>6886.1011227050312</v>
      </c>
      <c r="CH74" s="364">
        <v>7211.5870997106458</v>
      </c>
    </row>
    <row r="75" spans="1:86" ht="18.649999999999999" customHeight="1" x14ac:dyDescent="0.35">
      <c r="A75" s="366"/>
      <c r="B75" s="367" t="s">
        <v>587</v>
      </c>
      <c r="C75" s="368"/>
      <c r="D75" s="363"/>
      <c r="E75" s="363"/>
      <c r="F75" s="363"/>
      <c r="G75" s="363"/>
      <c r="H75" s="363"/>
      <c r="I75" s="363"/>
      <c r="J75" s="363"/>
      <c r="K75" s="363"/>
      <c r="L75" s="363"/>
      <c r="M75" s="363"/>
      <c r="N75" s="363"/>
      <c r="O75" s="363"/>
      <c r="P75" s="363"/>
      <c r="Q75" s="363"/>
      <c r="R75" s="363"/>
      <c r="S75" s="363"/>
      <c r="T75" s="363"/>
      <c r="U75" s="363"/>
      <c r="V75" s="363"/>
      <c r="W75" s="363"/>
      <c r="X75" s="363"/>
      <c r="Y75" s="363"/>
      <c r="Z75" s="363"/>
      <c r="AA75" s="363"/>
      <c r="AB75" s="363"/>
      <c r="AC75" s="363"/>
      <c r="AD75" s="363"/>
      <c r="AE75" s="363"/>
      <c r="AF75" s="363"/>
      <c r="AG75" s="363"/>
      <c r="AH75" s="363"/>
      <c r="AI75" s="363"/>
      <c r="AJ75" s="363"/>
      <c r="AK75" s="363"/>
      <c r="AL75" s="363"/>
      <c r="AM75" s="363"/>
      <c r="AN75" s="363"/>
      <c r="AO75" s="363"/>
      <c r="AP75" s="363"/>
      <c r="AQ75" s="363"/>
      <c r="AR75" s="363"/>
      <c r="AS75" s="363"/>
      <c r="AT75" s="363"/>
      <c r="AU75" s="363"/>
      <c r="AV75" s="363"/>
      <c r="AW75" s="363"/>
      <c r="AX75" s="363"/>
      <c r="AY75" s="363"/>
      <c r="AZ75" s="363"/>
      <c r="BA75" s="363"/>
      <c r="BB75" s="363"/>
      <c r="BC75" s="363"/>
      <c r="BD75" s="363"/>
      <c r="BE75" s="363"/>
      <c r="BF75" s="363">
        <v>1251.5993299616932</v>
      </c>
      <c r="BG75" s="363">
        <v>1273.0462537204348</v>
      </c>
      <c r="BH75" s="363">
        <v>1312.7193656898921</v>
      </c>
      <c r="BI75" s="363">
        <v>1402.8803495970687</v>
      </c>
      <c r="BJ75" s="363">
        <v>1435.2437141091877</v>
      </c>
      <c r="BK75" s="363">
        <v>1507.390683220779</v>
      </c>
      <c r="BL75" s="363">
        <v>1548.5832263517004</v>
      </c>
      <c r="BM75" s="363">
        <v>1650.9083056656516</v>
      </c>
      <c r="BN75" s="363">
        <v>1664.3133114697753</v>
      </c>
      <c r="BO75" s="363">
        <v>1758.4737455655356</v>
      </c>
      <c r="BP75" s="363">
        <v>1830.4900211877593</v>
      </c>
      <c r="BQ75" s="363">
        <v>1889.5457868586514</v>
      </c>
      <c r="BR75" s="363">
        <v>2187.9657917592226</v>
      </c>
      <c r="BS75" s="363">
        <v>2321.8860243009713</v>
      </c>
      <c r="BT75" s="363">
        <v>2353.9807302346831</v>
      </c>
      <c r="BU75" s="363">
        <v>2408.0770627582624</v>
      </c>
      <c r="BV75" s="363">
        <v>2532.536908410691</v>
      </c>
      <c r="BW75" s="363">
        <v>2684.8597763955331</v>
      </c>
      <c r="BX75" s="363">
        <v>2707.765718245802</v>
      </c>
      <c r="BY75" s="363">
        <v>2942.7777522247038</v>
      </c>
      <c r="BZ75" s="363">
        <v>3196.2817774009518</v>
      </c>
      <c r="CA75" s="363">
        <v>3891.1555878187983</v>
      </c>
      <c r="CB75" s="363">
        <v>4697.2237789139172</v>
      </c>
      <c r="CC75" s="363">
        <v>5166.4093020474074</v>
      </c>
      <c r="CD75" s="363">
        <v>5697.6321070262202</v>
      </c>
      <c r="CE75" s="363">
        <v>6159.7482953971594</v>
      </c>
      <c r="CF75" s="363">
        <v>6536.005247865276</v>
      </c>
      <c r="CG75" s="363">
        <v>6886.1011227050312</v>
      </c>
      <c r="CH75" s="364">
        <v>7211.5870997106458</v>
      </c>
    </row>
    <row r="76" spans="1:86" ht="15.5" x14ac:dyDescent="0.35">
      <c r="A76" s="366"/>
      <c r="B76" s="369" t="s">
        <v>635</v>
      </c>
      <c r="C76" s="368"/>
      <c r="D76" s="363"/>
      <c r="E76" s="363"/>
      <c r="F76" s="363"/>
      <c r="G76" s="363"/>
      <c r="H76" s="363"/>
      <c r="I76" s="363"/>
      <c r="J76" s="363"/>
      <c r="K76" s="363"/>
      <c r="L76" s="363"/>
      <c r="M76" s="363"/>
      <c r="N76" s="363"/>
      <c r="O76" s="363"/>
      <c r="P76" s="363"/>
      <c r="Q76" s="363"/>
      <c r="R76" s="363"/>
      <c r="S76" s="363"/>
      <c r="T76" s="363"/>
      <c r="U76" s="363"/>
      <c r="V76" s="363"/>
      <c r="W76" s="363"/>
      <c r="X76" s="363"/>
      <c r="Y76" s="363"/>
      <c r="Z76" s="363"/>
      <c r="AA76" s="363"/>
      <c r="AB76" s="363"/>
      <c r="AC76" s="363"/>
      <c r="AD76" s="363"/>
      <c r="AE76" s="363"/>
      <c r="AF76" s="363"/>
      <c r="AG76" s="363"/>
      <c r="AH76" s="363"/>
      <c r="AI76" s="363"/>
      <c r="AJ76" s="363"/>
      <c r="AK76" s="363"/>
      <c r="AL76" s="363"/>
      <c r="AM76" s="363"/>
      <c r="AN76" s="363"/>
      <c r="AO76" s="363"/>
      <c r="AP76" s="363"/>
      <c r="AQ76" s="363"/>
      <c r="AR76" s="363"/>
      <c r="AS76" s="363"/>
      <c r="AT76" s="363"/>
      <c r="AU76" s="363"/>
      <c r="AV76" s="363"/>
      <c r="AW76" s="363"/>
      <c r="AX76" s="363"/>
      <c r="AY76" s="363"/>
      <c r="AZ76" s="363"/>
      <c r="BA76" s="363"/>
      <c r="BB76" s="363"/>
      <c r="BC76" s="363"/>
      <c r="BD76" s="363"/>
      <c r="BE76" s="363"/>
      <c r="BF76" s="363">
        <v>1251.5993299616932</v>
      </c>
      <c r="BG76" s="363">
        <v>1273.0462537204348</v>
      </c>
      <c r="BH76" s="363">
        <v>1312.7193656898921</v>
      </c>
      <c r="BI76" s="363">
        <v>1402.8803495970687</v>
      </c>
      <c r="BJ76" s="363">
        <v>1435.2437141091877</v>
      </c>
      <c r="BK76" s="363">
        <v>1507.390683220779</v>
      </c>
      <c r="BL76" s="363">
        <v>1548.5832263517004</v>
      </c>
      <c r="BM76" s="363">
        <v>1650.9083056656516</v>
      </c>
      <c r="BN76" s="363">
        <v>1664.3133114697753</v>
      </c>
      <c r="BO76" s="363">
        <v>1758.4737455655356</v>
      </c>
      <c r="BP76" s="363">
        <v>1830.4900211877593</v>
      </c>
      <c r="BQ76" s="363">
        <v>1889.5457868586514</v>
      </c>
      <c r="BR76" s="363">
        <v>2187.9657917592226</v>
      </c>
      <c r="BS76" s="363">
        <v>2321.8860243009713</v>
      </c>
      <c r="BT76" s="363">
        <v>2353.9807302346831</v>
      </c>
      <c r="BU76" s="363">
        <v>2408.0770627582624</v>
      </c>
      <c r="BV76" s="363">
        <v>2532.536908410691</v>
      </c>
      <c r="BW76" s="363">
        <v>2684.8597763955331</v>
      </c>
      <c r="BX76" s="363">
        <v>2707.765718245802</v>
      </c>
      <c r="BY76" s="363">
        <v>2942.7777522247038</v>
      </c>
      <c r="BZ76" s="363">
        <v>3196.2817774009518</v>
      </c>
      <c r="CA76" s="363">
        <v>3891.1555878187983</v>
      </c>
      <c r="CB76" s="363">
        <v>4697.2237789139172</v>
      </c>
      <c r="CC76" s="363">
        <v>5166.4093020474074</v>
      </c>
      <c r="CD76" s="363">
        <v>5697.6321070262202</v>
      </c>
      <c r="CE76" s="363">
        <v>6159.7482953971594</v>
      </c>
      <c r="CF76" s="363">
        <v>6536.005247865276</v>
      </c>
      <c r="CG76" s="363">
        <v>6886.1011227050312</v>
      </c>
      <c r="CH76" s="364">
        <v>7211.5870997106458</v>
      </c>
    </row>
    <row r="77" spans="1:86" ht="15.5" x14ac:dyDescent="0.35">
      <c r="A77" s="366"/>
      <c r="B77" s="369" t="s">
        <v>412</v>
      </c>
      <c r="C77" s="368"/>
      <c r="D77" s="363"/>
      <c r="E77" s="363"/>
      <c r="F77" s="363"/>
      <c r="G77" s="363"/>
      <c r="H77" s="363"/>
      <c r="I77" s="363"/>
      <c r="J77" s="363"/>
      <c r="K77" s="363"/>
      <c r="L77" s="363"/>
      <c r="M77" s="363"/>
      <c r="N77" s="363"/>
      <c r="O77" s="363"/>
      <c r="P77" s="363"/>
      <c r="Q77" s="363"/>
      <c r="R77" s="363"/>
      <c r="S77" s="363"/>
      <c r="T77" s="363"/>
      <c r="U77" s="363"/>
      <c r="V77" s="363"/>
      <c r="W77" s="363"/>
      <c r="X77" s="363"/>
      <c r="Y77" s="363"/>
      <c r="Z77" s="363"/>
      <c r="AA77" s="363"/>
      <c r="AB77" s="363"/>
      <c r="AC77" s="363"/>
      <c r="AD77" s="363"/>
      <c r="AE77" s="363"/>
      <c r="AF77" s="363"/>
      <c r="AG77" s="363"/>
      <c r="AH77" s="363"/>
      <c r="AI77" s="363"/>
      <c r="AJ77" s="363"/>
      <c r="AK77" s="363"/>
      <c r="AL77" s="363"/>
      <c r="AM77" s="363"/>
      <c r="AN77" s="363"/>
      <c r="AO77" s="363"/>
      <c r="AP77" s="363"/>
      <c r="AQ77" s="363"/>
      <c r="AR77" s="363"/>
      <c r="AS77" s="363"/>
      <c r="AT77" s="363"/>
      <c r="AU77" s="363"/>
      <c r="AV77" s="363"/>
      <c r="AW77" s="363"/>
      <c r="AX77" s="363"/>
      <c r="AY77" s="363"/>
      <c r="AZ77" s="363"/>
      <c r="BA77" s="363"/>
      <c r="BB77" s="363"/>
      <c r="BC77" s="363"/>
      <c r="BD77" s="363"/>
      <c r="BE77" s="363"/>
      <c r="BF77" s="363">
        <v>0</v>
      </c>
      <c r="BG77" s="363">
        <v>0</v>
      </c>
      <c r="BH77" s="363">
        <v>0</v>
      </c>
      <c r="BI77" s="363">
        <v>0</v>
      </c>
      <c r="BJ77" s="363">
        <v>0</v>
      </c>
      <c r="BK77" s="363">
        <v>0</v>
      </c>
      <c r="BL77" s="363">
        <v>0</v>
      </c>
      <c r="BM77" s="363">
        <v>0</v>
      </c>
      <c r="BN77" s="363">
        <v>0</v>
      </c>
      <c r="BO77" s="363">
        <v>0</v>
      </c>
      <c r="BP77" s="363">
        <v>0</v>
      </c>
      <c r="BQ77" s="363">
        <v>0</v>
      </c>
      <c r="BR77" s="363">
        <v>0</v>
      </c>
      <c r="BS77" s="363">
        <v>0</v>
      </c>
      <c r="BT77" s="363">
        <v>0</v>
      </c>
      <c r="BU77" s="363">
        <v>0</v>
      </c>
      <c r="BV77" s="363">
        <v>0</v>
      </c>
      <c r="BW77" s="363">
        <v>0</v>
      </c>
      <c r="BX77" s="363">
        <v>0</v>
      </c>
      <c r="BY77" s="363">
        <v>0</v>
      </c>
      <c r="BZ77" s="363">
        <v>0</v>
      </c>
      <c r="CA77" s="363">
        <v>0</v>
      </c>
      <c r="CB77" s="363">
        <v>0</v>
      </c>
      <c r="CC77" s="363">
        <v>0</v>
      </c>
      <c r="CD77" s="363">
        <v>0</v>
      </c>
      <c r="CE77" s="363">
        <v>0</v>
      </c>
      <c r="CF77" s="363">
        <v>0</v>
      </c>
      <c r="CG77" s="363">
        <v>0</v>
      </c>
      <c r="CH77" s="364">
        <v>0</v>
      </c>
    </row>
    <row r="78" spans="1:86" ht="29.5" customHeight="1" x14ac:dyDescent="0.35">
      <c r="A78" s="366"/>
      <c r="B78" s="361" t="s">
        <v>636</v>
      </c>
      <c r="C78" s="368"/>
      <c r="D78" s="363"/>
      <c r="E78" s="363"/>
      <c r="F78" s="363"/>
      <c r="G78" s="363"/>
      <c r="H78" s="363"/>
      <c r="I78" s="363"/>
      <c r="J78" s="363"/>
      <c r="K78" s="363"/>
      <c r="L78" s="363"/>
      <c r="M78" s="363"/>
      <c r="N78" s="363"/>
      <c r="O78" s="363"/>
      <c r="P78" s="363"/>
      <c r="Q78" s="363"/>
      <c r="R78" s="363"/>
      <c r="S78" s="363"/>
      <c r="T78" s="363"/>
      <c r="U78" s="363"/>
      <c r="V78" s="363"/>
      <c r="W78" s="363"/>
      <c r="X78" s="363"/>
      <c r="Y78" s="363"/>
      <c r="Z78" s="363"/>
      <c r="AA78" s="363"/>
      <c r="AB78" s="363"/>
      <c r="AC78" s="363"/>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v>28786.45232466306</v>
      </c>
      <c r="BG78" s="363">
        <v>28842.002800288621</v>
      </c>
      <c r="BH78" s="363">
        <v>27808.115170867346</v>
      </c>
      <c r="BI78" s="363">
        <v>27054.636315465323</v>
      </c>
      <c r="BJ78" s="363">
        <v>26554.097252778538</v>
      </c>
      <c r="BK78" s="363">
        <v>27344.354724990888</v>
      </c>
      <c r="BL78" s="363">
        <v>26874.859156341216</v>
      </c>
      <c r="BM78" s="363">
        <v>28128.214263565547</v>
      </c>
      <c r="BN78" s="363">
        <v>27988.249562980869</v>
      </c>
      <c r="BO78" s="363">
        <v>28141.909891630312</v>
      </c>
      <c r="BP78" s="363">
        <v>28379.293670635874</v>
      </c>
      <c r="BQ78" s="363">
        <v>28211.412583280442</v>
      </c>
      <c r="BR78" s="363">
        <v>29998.970038755193</v>
      </c>
      <c r="BS78" s="363">
        <v>32142.344563354505</v>
      </c>
      <c r="BT78" s="363">
        <v>32444.947280767399</v>
      </c>
      <c r="BU78" s="363">
        <v>34449.197638363767</v>
      </c>
      <c r="BV78" s="363">
        <v>35014.821991495352</v>
      </c>
      <c r="BW78" s="363">
        <v>35684.489714320574</v>
      </c>
      <c r="BX78" s="363">
        <v>38335.539650931882</v>
      </c>
      <c r="BY78" s="363">
        <v>41398.115636019058</v>
      </c>
      <c r="BZ78" s="363">
        <v>41695.253137880529</v>
      </c>
      <c r="CA78" s="363">
        <v>47271.609371120619</v>
      </c>
      <c r="CB78" s="363">
        <v>53658.866857034096</v>
      </c>
      <c r="CC78" s="363">
        <v>56112.712046545857</v>
      </c>
      <c r="CD78" s="363">
        <v>59266.715429900316</v>
      </c>
      <c r="CE78" s="363">
        <v>61320.961848156883</v>
      </c>
      <c r="CF78" s="363">
        <v>62538.246028801084</v>
      </c>
      <c r="CG78" s="363">
        <v>63995.859478263628</v>
      </c>
      <c r="CH78" s="370">
        <v>65598.754742090765</v>
      </c>
    </row>
    <row r="79" spans="1:86" ht="18.649999999999999" customHeight="1" x14ac:dyDescent="0.35">
      <c r="A79" s="366"/>
      <c r="B79" s="367" t="s">
        <v>587</v>
      </c>
      <c r="C79" s="368"/>
      <c r="D79" s="363"/>
      <c r="E79" s="363"/>
      <c r="F79" s="363"/>
      <c r="G79" s="363"/>
      <c r="H79" s="363"/>
      <c r="I79" s="363"/>
      <c r="J79" s="363"/>
      <c r="K79" s="363"/>
      <c r="L79" s="363"/>
      <c r="M79" s="363"/>
      <c r="N79" s="363"/>
      <c r="O79" s="363"/>
      <c r="P79" s="363"/>
      <c r="Q79" s="363"/>
      <c r="R79" s="363"/>
      <c r="S79" s="363"/>
      <c r="T79" s="363"/>
      <c r="U79" s="363"/>
      <c r="V79" s="363"/>
      <c r="W79" s="363"/>
      <c r="X79" s="363"/>
      <c r="Y79" s="363"/>
      <c r="Z79" s="363"/>
      <c r="AA79" s="363"/>
      <c r="AB79" s="363"/>
      <c r="AC79" s="363"/>
      <c r="AD79" s="363"/>
      <c r="AE79" s="363"/>
      <c r="AF79" s="363"/>
      <c r="AG79" s="363"/>
      <c r="AH79" s="363"/>
      <c r="AI79" s="363"/>
      <c r="AJ79" s="363"/>
      <c r="AK79" s="363"/>
      <c r="AL79" s="363"/>
      <c r="AM79" s="363"/>
      <c r="AN79" s="363"/>
      <c r="AO79" s="363"/>
      <c r="AP79" s="363"/>
      <c r="AQ79" s="363"/>
      <c r="AR79" s="363"/>
      <c r="AS79" s="363"/>
      <c r="AT79" s="363"/>
      <c r="AU79" s="363"/>
      <c r="AV79" s="363"/>
      <c r="AW79" s="363"/>
      <c r="AX79" s="363"/>
      <c r="AY79" s="363"/>
      <c r="AZ79" s="363"/>
      <c r="BA79" s="363"/>
      <c r="BB79" s="363"/>
      <c r="BC79" s="363"/>
      <c r="BD79" s="363"/>
      <c r="BE79" s="363"/>
      <c r="BF79" s="363">
        <v>6601.1941806708646</v>
      </c>
      <c r="BG79" s="363">
        <v>6882.9510338960454</v>
      </c>
      <c r="BH79" s="363">
        <v>7044.5538964581956</v>
      </c>
      <c r="BI79" s="363">
        <v>7208.0946362111054</v>
      </c>
      <c r="BJ79" s="363">
        <v>7359.5475810016478</v>
      </c>
      <c r="BK79" s="363">
        <v>7705.4230265847173</v>
      </c>
      <c r="BL79" s="363">
        <v>7879.3420626570378</v>
      </c>
      <c r="BM79" s="363">
        <v>8421.961310719882</v>
      </c>
      <c r="BN79" s="363">
        <v>8525.6570628353165</v>
      </c>
      <c r="BO79" s="363">
        <v>8936.278723948506</v>
      </c>
      <c r="BP79" s="363">
        <v>9460.6408163523902</v>
      </c>
      <c r="BQ79" s="363">
        <v>9591.0443096815361</v>
      </c>
      <c r="BR79" s="363">
        <v>10502.176760182447</v>
      </c>
      <c r="BS79" s="363">
        <v>11663.185608643002</v>
      </c>
      <c r="BT79" s="363">
        <v>11855.416163315354</v>
      </c>
      <c r="BU79" s="363">
        <v>13383.337642733752</v>
      </c>
      <c r="BV79" s="363">
        <v>13884.684750632459</v>
      </c>
      <c r="BW79" s="363">
        <v>14029.742902308542</v>
      </c>
      <c r="BX79" s="363">
        <v>15300.271838978893</v>
      </c>
      <c r="BY79" s="363">
        <v>16566.061858599169</v>
      </c>
      <c r="BZ79" s="363">
        <v>17667.757553155127</v>
      </c>
      <c r="CA79" s="363">
        <v>20345.138102248777</v>
      </c>
      <c r="CB79" s="363">
        <v>23273.481303238048</v>
      </c>
      <c r="CC79" s="363">
        <v>24775.369696445774</v>
      </c>
      <c r="CD79" s="363">
        <v>27005.456924736034</v>
      </c>
      <c r="CE79" s="363">
        <v>28875.908650141726</v>
      </c>
      <c r="CF79" s="363">
        <v>30249.428091737063</v>
      </c>
      <c r="CG79" s="363">
        <v>31599.569802234146</v>
      </c>
      <c r="CH79" s="370">
        <v>33102.231283026595</v>
      </c>
    </row>
    <row r="80" spans="1:86" s="365" customFormat="1" ht="15.5" x14ac:dyDescent="0.35">
      <c r="A80" s="356"/>
      <c r="B80" s="369" t="s">
        <v>635</v>
      </c>
      <c r="C80" s="357"/>
      <c r="D80" s="362"/>
      <c r="E80" s="362"/>
      <c r="F80" s="362"/>
      <c r="G80" s="362"/>
      <c r="H80" s="362"/>
      <c r="I80" s="362"/>
      <c r="J80" s="362"/>
      <c r="K80" s="362"/>
      <c r="L80" s="362"/>
      <c r="M80" s="362"/>
      <c r="N80" s="362"/>
      <c r="O80" s="362"/>
      <c r="P80" s="362"/>
      <c r="Q80" s="362"/>
      <c r="R80" s="362"/>
      <c r="S80" s="362"/>
      <c r="T80" s="362"/>
      <c r="U80" s="362"/>
      <c r="V80" s="362"/>
      <c r="W80" s="362"/>
      <c r="X80" s="362"/>
      <c r="Y80" s="362"/>
      <c r="Z80" s="362"/>
      <c r="AA80" s="362"/>
      <c r="AB80" s="362"/>
      <c r="AC80" s="362"/>
      <c r="AD80" s="362"/>
      <c r="AE80" s="362"/>
      <c r="AF80" s="362"/>
      <c r="AG80" s="362"/>
      <c r="AH80" s="363"/>
      <c r="AI80" s="363"/>
      <c r="AJ80" s="363"/>
      <c r="AK80" s="363"/>
      <c r="AL80" s="363"/>
      <c r="AM80" s="363"/>
      <c r="AN80" s="363"/>
      <c r="AO80" s="363"/>
      <c r="AP80" s="363"/>
      <c r="AQ80" s="363"/>
      <c r="AR80" s="363"/>
      <c r="AS80" s="363"/>
      <c r="AT80" s="363"/>
      <c r="AU80" s="363"/>
      <c r="AV80" s="363"/>
      <c r="AW80" s="363"/>
      <c r="AX80" s="363"/>
      <c r="AY80" s="363"/>
      <c r="AZ80" s="363"/>
      <c r="BA80" s="363"/>
      <c r="BB80" s="363"/>
      <c r="BC80" s="363"/>
      <c r="BD80" s="363"/>
      <c r="BE80" s="363"/>
      <c r="BF80" s="363">
        <v>6601.1941806708646</v>
      </c>
      <c r="BG80" s="363">
        <v>6882.9510338960454</v>
      </c>
      <c r="BH80" s="363">
        <v>7044.5538964581956</v>
      </c>
      <c r="BI80" s="363">
        <v>7208.0946362111054</v>
      </c>
      <c r="BJ80" s="363">
        <v>7359.5475810016478</v>
      </c>
      <c r="BK80" s="363">
        <v>7705.4230265847173</v>
      </c>
      <c r="BL80" s="363">
        <v>7879.3420626570378</v>
      </c>
      <c r="BM80" s="363">
        <v>8421.961310719882</v>
      </c>
      <c r="BN80" s="363">
        <v>8525.6570628353165</v>
      </c>
      <c r="BO80" s="363">
        <v>8936.278723948506</v>
      </c>
      <c r="BP80" s="363">
        <v>9460.6408163523902</v>
      </c>
      <c r="BQ80" s="363">
        <v>9413.0936323992119</v>
      </c>
      <c r="BR80" s="363">
        <v>8719.6407727099231</v>
      </c>
      <c r="BS80" s="363">
        <v>8121.6573728159701</v>
      </c>
      <c r="BT80" s="363">
        <v>6156.6149967737865</v>
      </c>
      <c r="BU80" s="363">
        <v>4199.6403144943906</v>
      </c>
      <c r="BV80" s="363">
        <v>2806.0748425992856</v>
      </c>
      <c r="BW80" s="363">
        <v>1747.4335106547958</v>
      </c>
      <c r="BX80" s="363">
        <v>1054.1472682447961</v>
      </c>
      <c r="BY80" s="363">
        <v>963.65278964974948</v>
      </c>
      <c r="BZ80" s="363">
        <v>862.94691053516726</v>
      </c>
      <c r="CA80" s="363">
        <v>837.67911560107927</v>
      </c>
      <c r="CB80" s="363">
        <v>827.86849804355245</v>
      </c>
      <c r="CC80" s="363">
        <v>811.43054250365651</v>
      </c>
      <c r="CD80" s="363">
        <v>747.11492966769129</v>
      </c>
      <c r="CE80" s="363">
        <v>682.70967173493386</v>
      </c>
      <c r="CF80" s="363">
        <v>510.01937077800108</v>
      </c>
      <c r="CG80" s="363">
        <v>153.75047570283189</v>
      </c>
      <c r="CH80" s="370">
        <v>56.37356512639866</v>
      </c>
    </row>
    <row r="81" spans="1:86" s="365" customFormat="1" ht="15.5" x14ac:dyDescent="0.35">
      <c r="A81" s="356"/>
      <c r="B81" s="369" t="s">
        <v>412</v>
      </c>
      <c r="C81" s="357"/>
      <c r="D81" s="362"/>
      <c r="E81" s="362"/>
      <c r="F81" s="362"/>
      <c r="G81" s="362"/>
      <c r="H81" s="362"/>
      <c r="I81" s="362"/>
      <c r="J81" s="362"/>
      <c r="K81" s="362"/>
      <c r="L81" s="362"/>
      <c r="M81" s="362"/>
      <c r="N81" s="362"/>
      <c r="O81" s="362"/>
      <c r="P81" s="362"/>
      <c r="Q81" s="362"/>
      <c r="R81" s="362"/>
      <c r="S81" s="362"/>
      <c r="T81" s="362"/>
      <c r="U81" s="362"/>
      <c r="V81" s="362"/>
      <c r="W81" s="362"/>
      <c r="X81" s="362"/>
      <c r="Y81" s="362"/>
      <c r="Z81" s="362"/>
      <c r="AA81" s="362"/>
      <c r="AB81" s="362"/>
      <c r="AC81" s="362"/>
      <c r="AD81" s="362"/>
      <c r="AE81" s="362"/>
      <c r="AF81" s="362"/>
      <c r="AG81" s="362"/>
      <c r="AH81" s="363"/>
      <c r="AI81" s="363"/>
      <c r="AJ81" s="363"/>
      <c r="AK81" s="363"/>
      <c r="AL81" s="363"/>
      <c r="AM81" s="363"/>
      <c r="AN81" s="363"/>
      <c r="AO81" s="363"/>
      <c r="AP81" s="363"/>
      <c r="AQ81" s="363"/>
      <c r="AR81" s="363"/>
      <c r="AS81" s="363"/>
      <c r="AT81" s="363"/>
      <c r="AU81" s="363"/>
      <c r="AV81" s="363"/>
      <c r="AW81" s="363"/>
      <c r="AX81" s="363"/>
      <c r="AY81" s="363"/>
      <c r="AZ81" s="363"/>
      <c r="BA81" s="363"/>
      <c r="BB81" s="363"/>
      <c r="BC81" s="363"/>
      <c r="BD81" s="363"/>
      <c r="BE81" s="363"/>
      <c r="BF81" s="363">
        <v>0</v>
      </c>
      <c r="BG81" s="363">
        <v>0</v>
      </c>
      <c r="BH81" s="363">
        <v>0</v>
      </c>
      <c r="BI81" s="363">
        <v>0</v>
      </c>
      <c r="BJ81" s="363">
        <v>0</v>
      </c>
      <c r="BK81" s="363">
        <v>0</v>
      </c>
      <c r="BL81" s="363">
        <v>0</v>
      </c>
      <c r="BM81" s="363">
        <v>0</v>
      </c>
      <c r="BN81" s="363">
        <v>0</v>
      </c>
      <c r="BO81" s="363">
        <v>0</v>
      </c>
      <c r="BP81" s="363">
        <v>0</v>
      </c>
      <c r="BQ81" s="363">
        <v>0</v>
      </c>
      <c r="BR81" s="363">
        <v>0</v>
      </c>
      <c r="BS81" s="363">
        <v>0</v>
      </c>
      <c r="BT81" s="363">
        <v>0</v>
      </c>
      <c r="BU81" s="363">
        <v>0</v>
      </c>
      <c r="BV81" s="363">
        <v>0</v>
      </c>
      <c r="BW81" s="363">
        <v>0</v>
      </c>
      <c r="BX81" s="363">
        <v>0</v>
      </c>
      <c r="BY81" s="363">
        <v>0</v>
      </c>
      <c r="BZ81" s="363">
        <v>0</v>
      </c>
      <c r="CA81" s="363">
        <v>0</v>
      </c>
      <c r="CB81" s="363">
        <v>0</v>
      </c>
      <c r="CC81" s="363">
        <v>0</v>
      </c>
      <c r="CD81" s="363">
        <v>0</v>
      </c>
      <c r="CE81" s="363">
        <v>0</v>
      </c>
      <c r="CF81" s="363">
        <v>0</v>
      </c>
      <c r="CG81" s="363">
        <v>0</v>
      </c>
      <c r="CH81" s="370">
        <v>0</v>
      </c>
    </row>
    <row r="82" spans="1:86" s="365" customFormat="1" ht="15.5" x14ac:dyDescent="0.35">
      <c r="A82" s="356"/>
      <c r="B82" s="369" t="s">
        <v>419</v>
      </c>
      <c r="C82" s="357"/>
      <c r="D82" s="362"/>
      <c r="E82" s="362"/>
      <c r="F82" s="362"/>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3"/>
      <c r="AI82" s="363"/>
      <c r="AJ82" s="363"/>
      <c r="AK82" s="363"/>
      <c r="AL82" s="363"/>
      <c r="AM82" s="363"/>
      <c r="AN82" s="363"/>
      <c r="AO82" s="363"/>
      <c r="AP82" s="363"/>
      <c r="AQ82" s="363"/>
      <c r="AR82" s="363"/>
      <c r="AS82" s="363"/>
      <c r="AT82" s="363"/>
      <c r="AU82" s="363"/>
      <c r="AV82" s="363"/>
      <c r="AW82" s="363"/>
      <c r="AX82" s="363"/>
      <c r="AY82" s="363"/>
      <c r="AZ82" s="363"/>
      <c r="BA82" s="363"/>
      <c r="BB82" s="363"/>
      <c r="BC82" s="363"/>
      <c r="BD82" s="363"/>
      <c r="BE82" s="363"/>
      <c r="BF82" s="363" t="s">
        <v>613</v>
      </c>
      <c r="BG82" s="363" t="s">
        <v>613</v>
      </c>
      <c r="BH82" s="363" t="s">
        <v>613</v>
      </c>
      <c r="BI82" s="363" t="s">
        <v>613</v>
      </c>
      <c r="BJ82" s="363" t="s">
        <v>613</v>
      </c>
      <c r="BK82" s="363" t="s">
        <v>613</v>
      </c>
      <c r="BL82" s="363" t="s">
        <v>613</v>
      </c>
      <c r="BM82" s="363" t="s">
        <v>613</v>
      </c>
      <c r="BN82" s="363" t="s">
        <v>613</v>
      </c>
      <c r="BO82" s="363" t="s">
        <v>613</v>
      </c>
      <c r="BP82" s="363" t="s">
        <v>613</v>
      </c>
      <c r="BQ82" s="363">
        <v>177.95067728232431</v>
      </c>
      <c r="BR82" s="363">
        <v>1782.5359874725236</v>
      </c>
      <c r="BS82" s="363">
        <v>3541.5282358270329</v>
      </c>
      <c r="BT82" s="363">
        <v>5698.8011665415661</v>
      </c>
      <c r="BU82" s="363">
        <v>9183.6973282393592</v>
      </c>
      <c r="BV82" s="363">
        <v>11078.609908033173</v>
      </c>
      <c r="BW82" s="363">
        <v>12282.309391653747</v>
      </c>
      <c r="BX82" s="363">
        <v>14246.124570734095</v>
      </c>
      <c r="BY82" s="363">
        <v>15602.409068949421</v>
      </c>
      <c r="BZ82" s="363">
        <v>16804.810642619959</v>
      </c>
      <c r="CA82" s="363">
        <v>19507.4589866477</v>
      </c>
      <c r="CB82" s="363">
        <v>22445.612805194494</v>
      </c>
      <c r="CC82" s="363">
        <v>23963.939153942116</v>
      </c>
      <c r="CD82" s="363">
        <v>26258.341995068342</v>
      </c>
      <c r="CE82" s="363">
        <v>28193.198978406792</v>
      </c>
      <c r="CF82" s="363">
        <v>29739.408720959062</v>
      </c>
      <c r="CG82" s="363">
        <v>31445.819326531313</v>
      </c>
      <c r="CH82" s="370">
        <v>33045.857717900195</v>
      </c>
    </row>
    <row r="83" spans="1:86" ht="18.649999999999999" customHeight="1" x14ac:dyDescent="0.35">
      <c r="A83" s="366"/>
      <c r="B83" s="367" t="s">
        <v>589</v>
      </c>
      <c r="C83" s="368"/>
      <c r="D83" s="363"/>
      <c r="E83" s="363"/>
      <c r="F83" s="363"/>
      <c r="G83" s="363"/>
      <c r="H83" s="363"/>
      <c r="I83" s="363"/>
      <c r="J83" s="363"/>
      <c r="K83" s="363"/>
      <c r="L83" s="363"/>
      <c r="M83" s="363"/>
      <c r="N83" s="363"/>
      <c r="O83" s="363"/>
      <c r="P83" s="363"/>
      <c r="Q83" s="363"/>
      <c r="R83" s="363"/>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3"/>
      <c r="AW83" s="363"/>
      <c r="AX83" s="363"/>
      <c r="AY83" s="363"/>
      <c r="AZ83" s="363"/>
      <c r="BA83" s="363"/>
      <c r="BB83" s="363"/>
      <c r="BC83" s="363"/>
      <c r="BD83" s="363"/>
      <c r="BE83" s="363"/>
      <c r="BF83" s="363">
        <v>22185.258143992196</v>
      </c>
      <c r="BG83" s="363">
        <v>21959.051766392575</v>
      </c>
      <c r="BH83" s="363">
        <v>20763.561274409152</v>
      </c>
      <c r="BI83" s="363">
        <v>19846.541679254216</v>
      </c>
      <c r="BJ83" s="363">
        <v>19194.549671776891</v>
      </c>
      <c r="BK83" s="363">
        <v>19638.93169840617</v>
      </c>
      <c r="BL83" s="363">
        <v>18995.517093684179</v>
      </c>
      <c r="BM83" s="363">
        <v>19706.252952845665</v>
      </c>
      <c r="BN83" s="363">
        <v>19462.592500145554</v>
      </c>
      <c r="BO83" s="363">
        <v>19205.631167681808</v>
      </c>
      <c r="BP83" s="363">
        <v>18918.652854283486</v>
      </c>
      <c r="BQ83" s="363">
        <v>18620.36827359891</v>
      </c>
      <c r="BR83" s="363">
        <v>19496.793278572746</v>
      </c>
      <c r="BS83" s="363">
        <v>20479.158954711504</v>
      </c>
      <c r="BT83" s="363">
        <v>20589.531117452039</v>
      </c>
      <c r="BU83" s="363">
        <v>21065.85999563001</v>
      </c>
      <c r="BV83" s="363">
        <v>21130.137240862892</v>
      </c>
      <c r="BW83" s="363">
        <v>21654.746812012036</v>
      </c>
      <c r="BX83" s="363">
        <v>23035.267811952985</v>
      </c>
      <c r="BY83" s="363">
        <v>24832.053777419893</v>
      </c>
      <c r="BZ83" s="363">
        <v>24027.495584725399</v>
      </c>
      <c r="CA83" s="363">
        <v>26926.471268871843</v>
      </c>
      <c r="CB83" s="363">
        <v>30385.385553796044</v>
      </c>
      <c r="CC83" s="363">
        <v>31337.342350100087</v>
      </c>
      <c r="CD83" s="363">
        <v>32261.258505164278</v>
      </c>
      <c r="CE83" s="363">
        <v>32445.053198015165</v>
      </c>
      <c r="CF83" s="363">
        <v>32288.817937064032</v>
      </c>
      <c r="CG83" s="363">
        <v>32396.289676029486</v>
      </c>
      <c r="CH83" s="370">
        <v>32496.52345906417</v>
      </c>
    </row>
    <row r="84" spans="1:86" ht="15.5" x14ac:dyDescent="0.35">
      <c r="A84" s="366"/>
      <c r="B84" s="369" t="s">
        <v>637</v>
      </c>
      <c r="C84" s="368"/>
      <c r="D84" s="363"/>
      <c r="E84" s="363"/>
      <c r="F84" s="363"/>
      <c r="G84" s="363"/>
      <c r="H84" s="363"/>
      <c r="I84" s="363"/>
      <c r="J84" s="363"/>
      <c r="K84" s="363"/>
      <c r="L84" s="363"/>
      <c r="M84" s="363"/>
      <c r="N84" s="363"/>
      <c r="O84" s="363"/>
      <c r="P84" s="363"/>
      <c r="Q84" s="363"/>
      <c r="R84" s="363"/>
      <c r="S84" s="363"/>
      <c r="T84" s="363"/>
      <c r="U84" s="363"/>
      <c r="V84" s="363"/>
      <c r="W84" s="363"/>
      <c r="X84" s="363"/>
      <c r="Y84" s="363"/>
      <c r="Z84" s="363"/>
      <c r="AA84" s="363"/>
      <c r="AB84" s="363"/>
      <c r="AC84" s="363"/>
      <c r="AD84" s="363"/>
      <c r="AE84" s="363"/>
      <c r="AF84" s="363"/>
      <c r="AG84" s="363"/>
      <c r="AH84" s="363"/>
      <c r="AI84" s="363"/>
      <c r="AJ84" s="363"/>
      <c r="AK84" s="363"/>
      <c r="AL84" s="363"/>
      <c r="AM84" s="363"/>
      <c r="AN84" s="363"/>
      <c r="AO84" s="363"/>
      <c r="AP84" s="363"/>
      <c r="AQ84" s="363"/>
      <c r="AR84" s="363"/>
      <c r="AS84" s="363"/>
      <c r="AT84" s="363"/>
      <c r="AU84" s="363"/>
      <c r="AV84" s="363"/>
      <c r="AW84" s="363"/>
      <c r="AX84" s="363"/>
      <c r="AY84" s="363"/>
      <c r="AZ84" s="363"/>
      <c r="BA84" s="363"/>
      <c r="BB84" s="363"/>
      <c r="BC84" s="363"/>
      <c r="BD84" s="363"/>
      <c r="BE84" s="363"/>
      <c r="BF84" s="363">
        <v>0</v>
      </c>
      <c r="BG84" s="363">
        <v>0</v>
      </c>
      <c r="BH84" s="363">
        <v>0</v>
      </c>
      <c r="BI84" s="363">
        <v>0</v>
      </c>
      <c r="BJ84" s="363">
        <v>0</v>
      </c>
      <c r="BK84" s="363">
        <v>0</v>
      </c>
      <c r="BL84" s="363">
        <v>195.23876509191709</v>
      </c>
      <c r="BM84" s="363">
        <v>1920.6682197626865</v>
      </c>
      <c r="BN84" s="363">
        <v>3325.5042777474559</v>
      </c>
      <c r="BO84" s="363">
        <v>5185.2300787356999</v>
      </c>
      <c r="BP84" s="363">
        <v>9722.5647044623183</v>
      </c>
      <c r="BQ84" s="363">
        <v>14662.037844619812</v>
      </c>
      <c r="BR84" s="363">
        <v>17769.404853630105</v>
      </c>
      <c r="BS84" s="363">
        <v>19633.664508615195</v>
      </c>
      <c r="BT84" s="363">
        <v>20001.574577864008</v>
      </c>
      <c r="BU84" s="363">
        <v>20447.280129443392</v>
      </c>
      <c r="BV84" s="363">
        <v>19659.532527764524</v>
      </c>
      <c r="BW84" s="363">
        <v>17572.257522509663</v>
      </c>
      <c r="BX84" s="363">
        <v>16136.721621861609</v>
      </c>
      <c r="BY84" s="363">
        <v>15261.532304575776</v>
      </c>
      <c r="BZ84" s="363">
        <v>13584.45123858521</v>
      </c>
      <c r="CA84" s="363">
        <v>13191.272215554201</v>
      </c>
      <c r="CB84" s="363">
        <v>12700.484217884301</v>
      </c>
      <c r="CC84" s="363">
        <v>7085.7155813609952</v>
      </c>
      <c r="CD84" s="363">
        <v>5004.0308949528799</v>
      </c>
      <c r="CE84" s="363">
        <v>4959.1890231836969</v>
      </c>
      <c r="CF84" s="363">
        <v>4784.4877273592183</v>
      </c>
      <c r="CG84" s="363">
        <v>4661.1847210208143</v>
      </c>
      <c r="CH84" s="370">
        <v>4624.6496599557822</v>
      </c>
    </row>
    <row r="85" spans="1:86" ht="15.5" x14ac:dyDescent="0.35">
      <c r="A85" s="366"/>
      <c r="B85" s="369" t="s">
        <v>638</v>
      </c>
      <c r="C85" s="368"/>
      <c r="D85" s="363"/>
      <c r="E85" s="363"/>
      <c r="F85" s="363"/>
      <c r="G85" s="363"/>
      <c r="H85" s="363"/>
      <c r="I85" s="363"/>
      <c r="J85" s="363"/>
      <c r="K85" s="363"/>
      <c r="L85" s="363"/>
      <c r="M85" s="363"/>
      <c r="N85" s="363"/>
      <c r="O85" s="363"/>
      <c r="P85" s="363"/>
      <c r="Q85" s="363"/>
      <c r="R85" s="363"/>
      <c r="S85" s="363"/>
      <c r="T85" s="363"/>
      <c r="U85" s="363"/>
      <c r="V85" s="363"/>
      <c r="W85" s="363"/>
      <c r="X85" s="363"/>
      <c r="Y85" s="363"/>
      <c r="Z85" s="363"/>
      <c r="AA85" s="363"/>
      <c r="AB85" s="363"/>
      <c r="AC85" s="363"/>
      <c r="AD85" s="363"/>
      <c r="AE85" s="363"/>
      <c r="AF85" s="363"/>
      <c r="AG85" s="363"/>
      <c r="AH85" s="363"/>
      <c r="AI85" s="363"/>
      <c r="AJ85" s="363"/>
      <c r="AK85" s="363"/>
      <c r="AL85" s="363"/>
      <c r="AM85" s="363"/>
      <c r="AN85" s="363"/>
      <c r="AO85" s="363"/>
      <c r="AP85" s="363"/>
      <c r="AQ85" s="363"/>
      <c r="AR85" s="363"/>
      <c r="AS85" s="363"/>
      <c r="AT85" s="363"/>
      <c r="AU85" s="363"/>
      <c r="AV85" s="363"/>
      <c r="AW85" s="363"/>
      <c r="AX85" s="363"/>
      <c r="AY85" s="363"/>
      <c r="AZ85" s="363"/>
      <c r="BA85" s="363"/>
      <c r="BB85" s="363"/>
      <c r="BC85" s="363"/>
      <c r="BD85" s="363"/>
      <c r="BE85" s="363"/>
      <c r="BF85" s="363">
        <v>12250.475233543575</v>
      </c>
      <c r="BG85" s="363">
        <v>11897.290787822776</v>
      </c>
      <c r="BH85" s="363">
        <v>11446.207286762296</v>
      </c>
      <c r="BI85" s="363">
        <v>11119.975095741864</v>
      </c>
      <c r="BJ85" s="363">
        <v>10659.526952293651</v>
      </c>
      <c r="BK85" s="363">
        <v>10599.642624913387</v>
      </c>
      <c r="BL85" s="363">
        <v>10002.091149211299</v>
      </c>
      <c r="BM85" s="363">
        <v>9256.8293493642086</v>
      </c>
      <c r="BN85" s="363">
        <v>8278.9911142882465</v>
      </c>
      <c r="BO85" s="363">
        <v>7200.2883799030915</v>
      </c>
      <c r="BP85" s="363">
        <v>4697.8233724513429</v>
      </c>
      <c r="BQ85" s="363">
        <v>1667.2767572248065</v>
      </c>
      <c r="BR85" s="363">
        <v>338.73779357211293</v>
      </c>
      <c r="BS85" s="363">
        <v>85.194559644060931</v>
      </c>
      <c r="BT85" s="363">
        <v>20.089135828397332</v>
      </c>
      <c r="BU85" s="363">
        <v>11.891101110374217</v>
      </c>
      <c r="BV85" s="363">
        <v>0</v>
      </c>
      <c r="BW85" s="363">
        <v>6.120164540536182</v>
      </c>
      <c r="BX85" s="363">
        <v>5.5785444911172686</v>
      </c>
      <c r="BY85" s="363">
        <v>0</v>
      </c>
      <c r="BZ85" s="363">
        <v>13.215114753925176</v>
      </c>
      <c r="CA85" s="363">
        <v>-0.96971191335707185</v>
      </c>
      <c r="CB85" s="363">
        <v>0.92019474092539477</v>
      </c>
      <c r="CC85" s="363">
        <v>1.5606463180632462</v>
      </c>
      <c r="CD85" s="363">
        <v>0.84990969980860631</v>
      </c>
      <c r="CE85" s="363">
        <v>0.86922806715066159</v>
      </c>
      <c r="CF85" s="363">
        <v>0.87381471436801661</v>
      </c>
      <c r="CG85" s="363">
        <v>0.43522871520764272</v>
      </c>
      <c r="CH85" s="370">
        <v>1.3298848857634959</v>
      </c>
    </row>
    <row r="86" spans="1:86" ht="15.5" x14ac:dyDescent="0.35">
      <c r="A86" s="366"/>
      <c r="B86" s="371" t="s">
        <v>590</v>
      </c>
      <c r="C86" s="368"/>
      <c r="D86" s="363"/>
      <c r="E86" s="363"/>
      <c r="F86" s="363"/>
      <c r="G86" s="363"/>
      <c r="H86" s="363"/>
      <c r="I86" s="363"/>
      <c r="J86" s="363"/>
      <c r="K86" s="363"/>
      <c r="L86" s="363"/>
      <c r="M86" s="363"/>
      <c r="N86" s="363"/>
      <c r="O86" s="363"/>
      <c r="P86" s="363"/>
      <c r="Q86" s="363"/>
      <c r="R86" s="363"/>
      <c r="S86" s="363"/>
      <c r="T86" s="363"/>
      <c r="U86" s="363"/>
      <c r="V86" s="363"/>
      <c r="W86" s="363"/>
      <c r="X86" s="363"/>
      <c r="Y86" s="363"/>
      <c r="Z86" s="363"/>
      <c r="AA86" s="363"/>
      <c r="AB86" s="363"/>
      <c r="AC86" s="363"/>
      <c r="AD86" s="363"/>
      <c r="AE86" s="363"/>
      <c r="AF86" s="363"/>
      <c r="AG86" s="363"/>
      <c r="AH86" s="363"/>
      <c r="AI86" s="363"/>
      <c r="AJ86" s="363"/>
      <c r="AK86" s="363"/>
      <c r="AL86" s="363"/>
      <c r="AM86" s="363"/>
      <c r="AN86" s="363"/>
      <c r="AO86" s="363"/>
      <c r="AP86" s="363"/>
      <c r="AQ86" s="363"/>
      <c r="AR86" s="363"/>
      <c r="AS86" s="363"/>
      <c r="AT86" s="363"/>
      <c r="AU86" s="363"/>
      <c r="AV86" s="363"/>
      <c r="AW86" s="363"/>
      <c r="AX86" s="363"/>
      <c r="AY86" s="363"/>
      <c r="AZ86" s="363"/>
      <c r="BA86" s="363"/>
      <c r="BB86" s="363"/>
      <c r="BC86" s="363"/>
      <c r="BD86" s="363"/>
      <c r="BE86" s="363"/>
      <c r="BF86" s="363">
        <v>8652.2509454966712</v>
      </c>
      <c r="BG86" s="363">
        <v>8855.5690427124737</v>
      </c>
      <c r="BH86" s="363">
        <v>8103.7840982307225</v>
      </c>
      <c r="BI86" s="363">
        <v>7578.7017033707143</v>
      </c>
      <c r="BJ86" s="363">
        <v>7425.8445236753005</v>
      </c>
      <c r="BK86" s="363">
        <v>8051.8086877266414</v>
      </c>
      <c r="BL86" s="363">
        <v>7826.7960617848876</v>
      </c>
      <c r="BM86" s="363">
        <v>7554.3497149032455</v>
      </c>
      <c r="BN86" s="363">
        <v>6906.5814148969994</v>
      </c>
      <c r="BO86" s="363">
        <v>5897.462401060925</v>
      </c>
      <c r="BP86" s="363">
        <v>3570.0150335018079</v>
      </c>
      <c r="BQ86" s="363">
        <v>1393.1219104365184</v>
      </c>
      <c r="BR86" s="363">
        <v>637.00781549889211</v>
      </c>
      <c r="BS86" s="363">
        <v>320.81015044888017</v>
      </c>
      <c r="BT86" s="363">
        <v>134.50317664242442</v>
      </c>
      <c r="BU86" s="363">
        <v>38.570516037950028</v>
      </c>
      <c r="BV86" s="363">
        <v>4.0991636362440502</v>
      </c>
      <c r="BW86" s="363">
        <v>1.8258349535693352</v>
      </c>
      <c r="BX86" s="363">
        <v>1.3544511466939066</v>
      </c>
      <c r="BY86" s="363">
        <v>1.0179504089769367</v>
      </c>
      <c r="BZ86" s="363">
        <v>1.0550447078610818</v>
      </c>
      <c r="CA86" s="363">
        <v>0.68393292375616055</v>
      </c>
      <c r="CB86" s="363">
        <v>0.31144884892554714</v>
      </c>
      <c r="CC86" s="363">
        <v>1.8932371835653335E-2</v>
      </c>
      <c r="CD86" s="363">
        <v>4.4301443432996235E-3</v>
      </c>
      <c r="CE86" s="363">
        <v>1.8985920228306232E-3</v>
      </c>
      <c r="CF86" s="363">
        <v>7.1670179398831448E-4</v>
      </c>
      <c r="CG86" s="363">
        <v>2.2359064714677384E-5</v>
      </c>
      <c r="CH86" s="370">
        <v>1.3187669770172614E-3</v>
      </c>
    </row>
    <row r="87" spans="1:86" ht="15.5" x14ac:dyDescent="0.35">
      <c r="A87" s="366"/>
      <c r="B87" s="369" t="s">
        <v>405</v>
      </c>
      <c r="C87" s="368"/>
      <c r="D87" s="363"/>
      <c r="E87" s="363"/>
      <c r="F87" s="363"/>
      <c r="G87" s="363"/>
      <c r="H87" s="363"/>
      <c r="I87" s="363"/>
      <c r="J87" s="363"/>
      <c r="K87" s="363"/>
      <c r="L87" s="363"/>
      <c r="M87" s="363"/>
      <c r="N87" s="363"/>
      <c r="O87" s="363"/>
      <c r="P87" s="363"/>
      <c r="Q87" s="363"/>
      <c r="R87" s="363"/>
      <c r="S87" s="363"/>
      <c r="T87" s="363"/>
      <c r="U87" s="363"/>
      <c r="V87" s="363"/>
      <c r="W87" s="363"/>
      <c r="X87" s="363"/>
      <c r="Y87" s="363"/>
      <c r="Z87" s="363"/>
      <c r="AA87" s="363"/>
      <c r="AB87" s="363"/>
      <c r="AC87" s="363"/>
      <c r="AD87" s="363"/>
      <c r="AE87" s="363"/>
      <c r="AF87" s="363"/>
      <c r="AG87" s="363"/>
      <c r="AH87" s="363"/>
      <c r="AI87" s="363"/>
      <c r="AJ87" s="363"/>
      <c r="AK87" s="363"/>
      <c r="AL87" s="363"/>
      <c r="AM87" s="363"/>
      <c r="AN87" s="363"/>
      <c r="AO87" s="363"/>
      <c r="AP87" s="363"/>
      <c r="AQ87" s="363"/>
      <c r="AR87" s="363"/>
      <c r="AS87" s="363"/>
      <c r="AT87" s="363"/>
      <c r="AU87" s="363"/>
      <c r="AV87" s="363"/>
      <c r="AW87" s="363"/>
      <c r="AX87" s="363"/>
      <c r="AY87" s="363"/>
      <c r="AZ87" s="363"/>
      <c r="BA87" s="363"/>
      <c r="BB87" s="363"/>
      <c r="BC87" s="363"/>
      <c r="BD87" s="363"/>
      <c r="BE87" s="363"/>
      <c r="BF87" s="363">
        <v>0</v>
      </c>
      <c r="BG87" s="363">
        <v>0</v>
      </c>
      <c r="BH87" s="363">
        <v>0</v>
      </c>
      <c r="BI87" s="363">
        <v>0</v>
      </c>
      <c r="BJ87" s="363">
        <v>0</v>
      </c>
      <c r="BK87" s="363">
        <v>0</v>
      </c>
      <c r="BL87" s="363">
        <v>0</v>
      </c>
      <c r="BM87" s="363">
        <v>0</v>
      </c>
      <c r="BN87" s="363">
        <v>0</v>
      </c>
      <c r="BO87" s="363">
        <v>0</v>
      </c>
      <c r="BP87" s="363">
        <v>0</v>
      </c>
      <c r="BQ87" s="363">
        <v>0</v>
      </c>
      <c r="BR87" s="363">
        <v>0</v>
      </c>
      <c r="BS87" s="363">
        <v>0</v>
      </c>
      <c r="BT87" s="363">
        <v>0</v>
      </c>
      <c r="BU87" s="363">
        <v>0</v>
      </c>
      <c r="BV87" s="363">
        <v>0</v>
      </c>
      <c r="BW87" s="363">
        <v>0</v>
      </c>
      <c r="BX87" s="363">
        <v>0</v>
      </c>
      <c r="BY87" s="363">
        <v>0</v>
      </c>
      <c r="BZ87" s="363">
        <v>0</v>
      </c>
      <c r="CA87" s="363">
        <v>0</v>
      </c>
      <c r="CB87" s="363">
        <v>0</v>
      </c>
      <c r="CC87" s="363">
        <v>0</v>
      </c>
      <c r="CD87" s="363">
        <v>0</v>
      </c>
      <c r="CE87" s="363">
        <v>0</v>
      </c>
      <c r="CF87" s="363">
        <v>0</v>
      </c>
      <c r="CG87" s="363">
        <v>0</v>
      </c>
      <c r="CH87" s="370">
        <v>0</v>
      </c>
    </row>
    <row r="88" spans="1:86" ht="15.5" x14ac:dyDescent="0.35">
      <c r="A88" s="366"/>
      <c r="B88" s="331" t="s">
        <v>423</v>
      </c>
      <c r="C88" s="368"/>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3"/>
      <c r="AY88" s="363"/>
      <c r="AZ88" s="363"/>
      <c r="BA88" s="363"/>
      <c r="BB88" s="363"/>
      <c r="BC88" s="363"/>
      <c r="BD88" s="363"/>
      <c r="BE88" s="363"/>
      <c r="BF88" s="363">
        <v>1282.5319649519499</v>
      </c>
      <c r="BG88" s="363">
        <v>1206.1919358573273</v>
      </c>
      <c r="BH88" s="363">
        <v>1213.5698894161339</v>
      </c>
      <c r="BI88" s="363">
        <v>1147.8648801416368</v>
      </c>
      <c r="BJ88" s="363">
        <v>1109.1781958079403</v>
      </c>
      <c r="BK88" s="363">
        <v>987.48038576614226</v>
      </c>
      <c r="BL88" s="363">
        <v>971.39111759607545</v>
      </c>
      <c r="BM88" s="363">
        <v>974.4056688155232</v>
      </c>
      <c r="BN88" s="363">
        <v>951.51569321285001</v>
      </c>
      <c r="BO88" s="363">
        <v>922.65030798209239</v>
      </c>
      <c r="BP88" s="363">
        <v>928.24974386801762</v>
      </c>
      <c r="BQ88" s="363">
        <v>897.93176131777352</v>
      </c>
      <c r="BR88" s="363">
        <v>739.75136072727094</v>
      </c>
      <c r="BS88" s="363">
        <v>417.59776545080717</v>
      </c>
      <c r="BT88" s="363">
        <v>140.85836954693727</v>
      </c>
      <c r="BU88" s="363">
        <v>17.189928209641188</v>
      </c>
      <c r="BV88" s="363">
        <v>1.3999575707766949</v>
      </c>
      <c r="BW88" s="363">
        <v>0.34400016183195931</v>
      </c>
      <c r="BX88" s="363">
        <v>0.18927584963764704</v>
      </c>
      <c r="BY88" s="363">
        <v>0.15996341114195381</v>
      </c>
      <c r="BZ88" s="363">
        <v>0.12612689396099178</v>
      </c>
      <c r="CA88" s="363">
        <v>0.12814271332368588</v>
      </c>
      <c r="CB88" s="363">
        <v>0.10831710893719762</v>
      </c>
      <c r="CC88" s="363">
        <v>9.9529773610911934E-2</v>
      </c>
      <c r="CD88" s="363">
        <v>0.10126020881676155</v>
      </c>
      <c r="CE88" s="363">
        <v>-6.2950560733268435E-2</v>
      </c>
      <c r="CF88" s="363">
        <v>-8.3492085900465449E-3</v>
      </c>
      <c r="CG88" s="363">
        <v>5.9196335485144726E-2</v>
      </c>
      <c r="CH88" s="370">
        <v>7.312825906140942E-2</v>
      </c>
    </row>
    <row r="89" spans="1:86" ht="15.5" x14ac:dyDescent="0.35">
      <c r="A89" s="366"/>
      <c r="B89" s="369" t="s">
        <v>424</v>
      </c>
      <c r="C89" s="368"/>
      <c r="D89" s="363"/>
      <c r="E89" s="363"/>
      <c r="F89" s="363"/>
      <c r="G89" s="363"/>
      <c r="H89" s="363"/>
      <c r="I89" s="363"/>
      <c r="J89" s="363"/>
      <c r="K89" s="363"/>
      <c r="L89" s="363"/>
      <c r="M89" s="363"/>
      <c r="N89" s="363"/>
      <c r="O89" s="363"/>
      <c r="P89" s="363"/>
      <c r="Q89" s="363"/>
      <c r="R89" s="363"/>
      <c r="S89" s="363"/>
      <c r="T89" s="363"/>
      <c r="U89" s="363"/>
      <c r="V89" s="363"/>
      <c r="W89" s="363"/>
      <c r="X89" s="363"/>
      <c r="Y89" s="363"/>
      <c r="Z89" s="363"/>
      <c r="AA89" s="363"/>
      <c r="AB89" s="363"/>
      <c r="AC89" s="363"/>
      <c r="AD89" s="363"/>
      <c r="AE89" s="363"/>
      <c r="AF89" s="363"/>
      <c r="AG89" s="363"/>
      <c r="AH89" s="363"/>
      <c r="AI89" s="363"/>
      <c r="AJ89" s="363"/>
      <c r="AK89" s="363"/>
      <c r="AL89" s="363"/>
      <c r="AM89" s="363"/>
      <c r="AN89" s="363"/>
      <c r="AO89" s="363"/>
      <c r="AP89" s="363"/>
      <c r="AQ89" s="363"/>
      <c r="AR89" s="363"/>
      <c r="AS89" s="363"/>
      <c r="AT89" s="363"/>
      <c r="AU89" s="363"/>
      <c r="AV89" s="363"/>
      <c r="AW89" s="363"/>
      <c r="AX89" s="363"/>
      <c r="AY89" s="363"/>
      <c r="AZ89" s="363"/>
      <c r="BA89" s="363"/>
      <c r="BB89" s="363"/>
      <c r="BC89" s="363"/>
      <c r="BD89" s="363"/>
      <c r="BE89" s="363"/>
      <c r="BF89" s="363">
        <v>0</v>
      </c>
      <c r="BG89" s="363">
        <v>0</v>
      </c>
      <c r="BH89" s="363">
        <v>0</v>
      </c>
      <c r="BI89" s="363">
        <v>0</v>
      </c>
      <c r="BJ89" s="363">
        <v>0</v>
      </c>
      <c r="BK89" s="363">
        <v>0</v>
      </c>
      <c r="BL89" s="363">
        <v>0</v>
      </c>
      <c r="BM89" s="363">
        <v>0</v>
      </c>
      <c r="BN89" s="363">
        <v>0</v>
      </c>
      <c r="BO89" s="363">
        <v>0</v>
      </c>
      <c r="BP89" s="363">
        <v>0</v>
      </c>
      <c r="BQ89" s="363">
        <v>0</v>
      </c>
      <c r="BR89" s="363">
        <v>0</v>
      </c>
      <c r="BS89" s="363">
        <v>0</v>
      </c>
      <c r="BT89" s="363">
        <v>0</v>
      </c>
      <c r="BU89" s="363">
        <v>0</v>
      </c>
      <c r="BV89" s="363">
        <v>0</v>
      </c>
      <c r="BW89" s="363">
        <v>0</v>
      </c>
      <c r="BX89" s="363">
        <v>0</v>
      </c>
      <c r="BY89" s="363">
        <v>0</v>
      </c>
      <c r="BZ89" s="363">
        <v>0</v>
      </c>
      <c r="CA89" s="363">
        <v>0</v>
      </c>
      <c r="CB89" s="363">
        <v>0</v>
      </c>
      <c r="CC89" s="363">
        <v>0</v>
      </c>
      <c r="CD89" s="363">
        <v>0</v>
      </c>
      <c r="CE89" s="363">
        <v>0</v>
      </c>
      <c r="CF89" s="363">
        <v>0</v>
      </c>
      <c r="CG89" s="363">
        <v>0</v>
      </c>
      <c r="CH89" s="370">
        <v>0</v>
      </c>
    </row>
    <row r="90" spans="1:86" ht="15.5" x14ac:dyDescent="0.35">
      <c r="A90" s="366"/>
      <c r="B90" s="331" t="s">
        <v>592</v>
      </c>
      <c r="C90" s="372" t="s">
        <v>639</v>
      </c>
      <c r="D90" s="363"/>
      <c r="E90" s="363"/>
      <c r="F90" s="363"/>
      <c r="G90" s="363"/>
      <c r="H90" s="363"/>
      <c r="I90" s="363"/>
      <c r="J90" s="363"/>
      <c r="K90" s="363"/>
      <c r="L90" s="363"/>
      <c r="M90" s="363"/>
      <c r="N90" s="363"/>
      <c r="O90" s="363"/>
      <c r="P90" s="363"/>
      <c r="Q90" s="363"/>
      <c r="R90" s="363"/>
      <c r="S90" s="363"/>
      <c r="T90" s="363"/>
      <c r="U90" s="363"/>
      <c r="V90" s="363"/>
      <c r="W90" s="363"/>
      <c r="X90" s="363"/>
      <c r="Y90" s="363"/>
      <c r="Z90" s="363"/>
      <c r="AA90" s="363"/>
      <c r="AB90" s="363"/>
      <c r="AC90" s="363"/>
      <c r="AD90" s="363"/>
      <c r="AE90" s="363"/>
      <c r="AF90" s="363"/>
      <c r="AG90" s="363"/>
      <c r="AH90" s="363"/>
      <c r="AI90" s="363"/>
      <c r="AJ90" s="363"/>
      <c r="AK90" s="363"/>
      <c r="AL90" s="363"/>
      <c r="AM90" s="363"/>
      <c r="AN90" s="363"/>
      <c r="AO90" s="363"/>
      <c r="AP90" s="363"/>
      <c r="AQ90" s="363"/>
      <c r="AR90" s="363"/>
      <c r="AS90" s="363"/>
      <c r="AT90" s="363"/>
      <c r="AU90" s="363"/>
      <c r="AV90" s="363"/>
      <c r="AW90" s="363"/>
      <c r="AX90" s="363"/>
      <c r="AY90" s="363"/>
      <c r="AZ90" s="363"/>
      <c r="BA90" s="363"/>
      <c r="BB90" s="363"/>
      <c r="BC90" s="363"/>
      <c r="BD90" s="363"/>
      <c r="BE90" s="363"/>
      <c r="BF90" s="363">
        <v>0</v>
      </c>
      <c r="BG90" s="363">
        <v>0</v>
      </c>
      <c r="BH90" s="363">
        <v>0</v>
      </c>
      <c r="BI90" s="363">
        <v>0</v>
      </c>
      <c r="BJ90" s="363">
        <v>0</v>
      </c>
      <c r="BK90" s="363">
        <v>0</v>
      </c>
      <c r="BL90" s="363">
        <v>0</v>
      </c>
      <c r="BM90" s="363">
        <v>0</v>
      </c>
      <c r="BN90" s="363">
        <v>0</v>
      </c>
      <c r="BO90" s="363">
        <v>0</v>
      </c>
      <c r="BP90" s="363">
        <v>0</v>
      </c>
      <c r="BQ90" s="363">
        <v>0</v>
      </c>
      <c r="BR90" s="363">
        <v>0</v>
      </c>
      <c r="BS90" s="363">
        <v>0</v>
      </c>
      <c r="BT90" s="363">
        <v>0</v>
      </c>
      <c r="BU90" s="363">
        <v>0</v>
      </c>
      <c r="BV90" s="363">
        <v>0</v>
      </c>
      <c r="BW90" s="363">
        <v>1508.6211572550499</v>
      </c>
      <c r="BX90" s="363">
        <v>2474.2731885939811</v>
      </c>
      <c r="BY90" s="363">
        <v>3722.8399511878147</v>
      </c>
      <c r="BZ90" s="363">
        <v>4235.38885488909</v>
      </c>
      <c r="CA90" s="363">
        <v>5675.8855706319428</v>
      </c>
      <c r="CB90" s="363">
        <v>7412.9887220286009</v>
      </c>
      <c r="CC90" s="363">
        <v>10690.251375768597</v>
      </c>
      <c r="CD90" s="363">
        <v>11732.096261533692</v>
      </c>
      <c r="CE90" s="363">
        <v>11449.377202494752</v>
      </c>
      <c r="CF90" s="363">
        <v>11076.838916365999</v>
      </c>
      <c r="CG90" s="363">
        <v>10826.792133452467</v>
      </c>
      <c r="CH90" s="370">
        <v>10688.820240541037</v>
      </c>
    </row>
    <row r="91" spans="1:86" ht="15.5" x14ac:dyDescent="0.35">
      <c r="A91" s="366"/>
      <c r="B91" s="331" t="s">
        <v>593</v>
      </c>
      <c r="C91" s="372" t="s">
        <v>639</v>
      </c>
      <c r="D91" s="363"/>
      <c r="E91" s="363"/>
      <c r="F91" s="363"/>
      <c r="G91" s="363"/>
      <c r="H91" s="363"/>
      <c r="I91" s="363"/>
      <c r="J91" s="363"/>
      <c r="K91" s="363"/>
      <c r="L91" s="363"/>
      <c r="M91" s="363"/>
      <c r="N91" s="363"/>
      <c r="O91" s="363"/>
      <c r="P91" s="363"/>
      <c r="Q91" s="363"/>
      <c r="R91" s="363"/>
      <c r="S91" s="363"/>
      <c r="T91" s="363"/>
      <c r="U91" s="363"/>
      <c r="V91" s="363"/>
      <c r="W91" s="363"/>
      <c r="X91" s="363"/>
      <c r="Y91" s="363"/>
      <c r="Z91" s="363"/>
      <c r="AA91" s="363"/>
      <c r="AB91" s="363"/>
      <c r="AC91" s="363"/>
      <c r="AD91" s="363"/>
      <c r="AE91" s="363"/>
      <c r="AF91" s="363"/>
      <c r="AG91" s="363"/>
      <c r="AH91" s="363"/>
      <c r="AI91" s="363"/>
      <c r="AJ91" s="363"/>
      <c r="AK91" s="363"/>
      <c r="AL91" s="363"/>
      <c r="AM91" s="363"/>
      <c r="AN91" s="363"/>
      <c r="AO91" s="363"/>
      <c r="AP91" s="363"/>
      <c r="AQ91" s="363"/>
      <c r="AR91" s="363"/>
      <c r="AS91" s="363"/>
      <c r="AT91" s="363"/>
      <c r="AU91" s="363"/>
      <c r="AV91" s="363"/>
      <c r="AW91" s="363"/>
      <c r="AX91" s="363"/>
      <c r="AY91" s="363"/>
      <c r="AZ91" s="363"/>
      <c r="BA91" s="363"/>
      <c r="BB91" s="363"/>
      <c r="BC91" s="363"/>
      <c r="BD91" s="363"/>
      <c r="BE91" s="363"/>
      <c r="BF91" s="363">
        <v>0</v>
      </c>
      <c r="BG91" s="363">
        <v>0</v>
      </c>
      <c r="BH91" s="363">
        <v>0</v>
      </c>
      <c r="BI91" s="363">
        <v>0</v>
      </c>
      <c r="BJ91" s="363">
        <v>0</v>
      </c>
      <c r="BK91" s="363">
        <v>0</v>
      </c>
      <c r="BL91" s="363">
        <v>0</v>
      </c>
      <c r="BM91" s="363">
        <v>0</v>
      </c>
      <c r="BN91" s="363">
        <v>0</v>
      </c>
      <c r="BO91" s="363">
        <v>0</v>
      </c>
      <c r="BP91" s="363">
        <v>0</v>
      </c>
      <c r="BQ91" s="363">
        <v>0</v>
      </c>
      <c r="BR91" s="363">
        <v>11.891455144365407</v>
      </c>
      <c r="BS91" s="363">
        <v>21.891970552561961</v>
      </c>
      <c r="BT91" s="363">
        <v>292.50585757027164</v>
      </c>
      <c r="BU91" s="363">
        <v>550.928320828653</v>
      </c>
      <c r="BV91" s="363">
        <v>1465.1055918913457</v>
      </c>
      <c r="BW91" s="363">
        <v>2565.5781325913831</v>
      </c>
      <c r="BX91" s="363">
        <v>4417.1507300099438</v>
      </c>
      <c r="BY91" s="363">
        <v>5846.5036078361809</v>
      </c>
      <c r="BZ91" s="363">
        <v>6193.2592048953529</v>
      </c>
      <c r="CA91" s="363">
        <v>8059.4711189619738</v>
      </c>
      <c r="CB91" s="363">
        <v>10270.572653184356</v>
      </c>
      <c r="CC91" s="363">
        <v>13559.696284506985</v>
      </c>
      <c r="CD91" s="363">
        <v>15524.175748624742</v>
      </c>
      <c r="CE91" s="363">
        <v>16035.678796238275</v>
      </c>
      <c r="CF91" s="363">
        <v>16426.625111131245</v>
      </c>
      <c r="CG91" s="363">
        <v>16907.818374146442</v>
      </c>
      <c r="CH91" s="370">
        <v>17181.649226655547</v>
      </c>
    </row>
    <row r="92" spans="1:86" ht="29.5" customHeight="1" x14ac:dyDescent="0.35">
      <c r="A92" s="366"/>
      <c r="B92" s="361" t="s">
        <v>640</v>
      </c>
      <c r="C92" s="368"/>
      <c r="D92" s="363"/>
      <c r="E92" s="363"/>
      <c r="F92" s="363"/>
      <c r="G92" s="363"/>
      <c r="H92" s="363"/>
      <c r="I92" s="363"/>
      <c r="J92" s="363"/>
      <c r="K92" s="363"/>
      <c r="L92" s="363"/>
      <c r="M92" s="363"/>
      <c r="N92" s="363"/>
      <c r="O92" s="363"/>
      <c r="P92" s="363"/>
      <c r="Q92" s="363"/>
      <c r="R92" s="363"/>
      <c r="S92" s="363"/>
      <c r="T92" s="363"/>
      <c r="U92" s="363"/>
      <c r="V92" s="363"/>
      <c r="W92" s="363"/>
      <c r="X92" s="363"/>
      <c r="Y92" s="363"/>
      <c r="Z92" s="363"/>
      <c r="AA92" s="363"/>
      <c r="AB92" s="363"/>
      <c r="AC92" s="363"/>
      <c r="AD92" s="363"/>
      <c r="AE92" s="363"/>
      <c r="AF92" s="363"/>
      <c r="AG92" s="363"/>
      <c r="AH92" s="363"/>
      <c r="AI92" s="363"/>
      <c r="AJ92" s="363"/>
      <c r="AK92" s="363"/>
      <c r="AL92" s="363"/>
      <c r="AM92" s="363"/>
      <c r="AN92" s="363"/>
      <c r="AO92" s="363"/>
      <c r="AP92" s="363"/>
      <c r="AQ92" s="363"/>
      <c r="AR92" s="363"/>
      <c r="AS92" s="363"/>
      <c r="AT92" s="363"/>
      <c r="AU92" s="363"/>
      <c r="AV92" s="363"/>
      <c r="AW92" s="363"/>
      <c r="AX92" s="363"/>
      <c r="AY92" s="363"/>
      <c r="AZ92" s="363"/>
      <c r="BA92" s="363"/>
      <c r="BB92" s="363"/>
      <c r="BC92" s="363"/>
      <c r="BD92" s="363"/>
      <c r="BE92" s="363"/>
      <c r="BF92" s="363">
        <v>9063.4863169848559</v>
      </c>
      <c r="BG92" s="363">
        <v>9527.3493958721592</v>
      </c>
      <c r="BH92" s="363">
        <v>9838.3730355333337</v>
      </c>
      <c r="BI92" s="363">
        <v>10287.091820768157</v>
      </c>
      <c r="BJ92" s="363">
        <v>10676.522326323171</v>
      </c>
      <c r="BK92" s="363">
        <v>11423.030395373939</v>
      </c>
      <c r="BL92" s="363">
        <v>11746.735601814531</v>
      </c>
      <c r="BM92" s="363">
        <v>12624.560248705355</v>
      </c>
      <c r="BN92" s="363">
        <v>12851.613348759394</v>
      </c>
      <c r="BO92" s="363">
        <v>12944.733008934505</v>
      </c>
      <c r="BP92" s="363">
        <v>13243.375921652852</v>
      </c>
      <c r="BQ92" s="363">
        <v>13016.256052627281</v>
      </c>
      <c r="BR92" s="363">
        <v>13346.422893485653</v>
      </c>
      <c r="BS92" s="363">
        <v>13030.582798531323</v>
      </c>
      <c r="BT92" s="363">
        <v>12775.441260477695</v>
      </c>
      <c r="BU92" s="363">
        <v>12470.701554089888</v>
      </c>
      <c r="BV92" s="363">
        <v>12225.960256627399</v>
      </c>
      <c r="BW92" s="363">
        <v>12587.959349562243</v>
      </c>
      <c r="BX92" s="363">
        <v>12028.478480398679</v>
      </c>
      <c r="BY92" s="363">
        <v>12077.910654902129</v>
      </c>
      <c r="BZ92" s="363">
        <v>12087.017861986355</v>
      </c>
      <c r="CA92" s="363">
        <v>13428.888082079613</v>
      </c>
      <c r="CB92" s="363">
        <v>14667.330416404688</v>
      </c>
      <c r="CC92" s="363">
        <v>15458.123959258483</v>
      </c>
      <c r="CD92" s="363">
        <v>16198.880144242208</v>
      </c>
      <c r="CE92" s="363">
        <v>16496.140741100477</v>
      </c>
      <c r="CF92" s="363">
        <v>17050.782021107589</v>
      </c>
      <c r="CG92" s="363">
        <v>17957.786959922123</v>
      </c>
      <c r="CH92" s="370">
        <v>18930.159980853219</v>
      </c>
    </row>
    <row r="93" spans="1:86" ht="18.649999999999999" customHeight="1" x14ac:dyDescent="0.35">
      <c r="A93" s="366"/>
      <c r="B93" s="367" t="s">
        <v>587</v>
      </c>
      <c r="C93" s="368"/>
      <c r="D93" s="363"/>
      <c r="E93" s="363"/>
      <c r="F93" s="363"/>
      <c r="G93" s="363"/>
      <c r="H93" s="363"/>
      <c r="I93" s="363"/>
      <c r="J93" s="363"/>
      <c r="K93" s="363"/>
      <c r="L93" s="363"/>
      <c r="M93" s="363"/>
      <c r="N93" s="363"/>
      <c r="O93" s="363"/>
      <c r="P93" s="363"/>
      <c r="Q93" s="363"/>
      <c r="R93" s="363"/>
      <c r="S93" s="363"/>
      <c r="T93" s="363"/>
      <c r="U93" s="363"/>
      <c r="V93" s="363"/>
      <c r="W93" s="363"/>
      <c r="X93" s="363"/>
      <c r="Y93" s="363"/>
      <c r="Z93" s="363"/>
      <c r="AA93" s="363"/>
      <c r="AB93" s="363"/>
      <c r="AC93" s="363"/>
      <c r="AD93" s="363"/>
      <c r="AE93" s="363"/>
      <c r="AF93" s="363"/>
      <c r="AG93" s="363"/>
      <c r="AH93" s="363"/>
      <c r="AI93" s="363"/>
      <c r="AJ93" s="363"/>
      <c r="AK93" s="363"/>
      <c r="AL93" s="363"/>
      <c r="AM93" s="363"/>
      <c r="AN93" s="363"/>
      <c r="AO93" s="363"/>
      <c r="AP93" s="363"/>
      <c r="AQ93" s="363"/>
      <c r="AR93" s="363"/>
      <c r="AS93" s="363"/>
      <c r="AT93" s="363"/>
      <c r="AU93" s="363"/>
      <c r="AV93" s="363"/>
      <c r="AW93" s="363"/>
      <c r="AX93" s="363"/>
      <c r="AY93" s="363"/>
      <c r="AZ93" s="363"/>
      <c r="BA93" s="363"/>
      <c r="BB93" s="363"/>
      <c r="BC93" s="363"/>
      <c r="BD93" s="363"/>
      <c r="BE93" s="363"/>
      <c r="BF93" s="363">
        <v>8802.043707957444</v>
      </c>
      <c r="BG93" s="363">
        <v>9260.2345309955817</v>
      </c>
      <c r="BH93" s="363">
        <v>9648.7346683819851</v>
      </c>
      <c r="BI93" s="363">
        <v>10096.695558863248</v>
      </c>
      <c r="BJ93" s="363">
        <v>10481.262587545607</v>
      </c>
      <c r="BK93" s="363">
        <v>11138.085287297406</v>
      </c>
      <c r="BL93" s="363">
        <v>11506.339685993933</v>
      </c>
      <c r="BM93" s="363">
        <v>12376.764627806466</v>
      </c>
      <c r="BN93" s="363">
        <v>12625.244352093927</v>
      </c>
      <c r="BO93" s="363">
        <v>12723.614994571872</v>
      </c>
      <c r="BP93" s="363">
        <v>13038.557708584722</v>
      </c>
      <c r="BQ93" s="363">
        <v>12834.210658093325</v>
      </c>
      <c r="BR93" s="363">
        <v>13174.636776133179</v>
      </c>
      <c r="BS93" s="363">
        <v>12872.360580352653</v>
      </c>
      <c r="BT93" s="363">
        <v>12629.464722022058</v>
      </c>
      <c r="BU93" s="363">
        <v>12344.677227068549</v>
      </c>
      <c r="BV93" s="363">
        <v>12113.161152752145</v>
      </c>
      <c r="BW93" s="363">
        <v>12486.16985588438</v>
      </c>
      <c r="BX93" s="363">
        <v>11941.799655694282</v>
      </c>
      <c r="BY93" s="363">
        <v>12003.025214670459</v>
      </c>
      <c r="BZ93" s="363">
        <v>12021.52538714685</v>
      </c>
      <c r="CA93" s="363">
        <v>13368.75202894048</v>
      </c>
      <c r="CB93" s="363">
        <v>14612.04613243224</v>
      </c>
      <c r="CC93" s="363">
        <v>15411.230149575775</v>
      </c>
      <c r="CD93" s="363">
        <v>16157.692347073642</v>
      </c>
      <c r="CE93" s="363">
        <v>16461.148585047424</v>
      </c>
      <c r="CF93" s="363">
        <v>17022.492556123801</v>
      </c>
      <c r="CG93" s="363">
        <v>17936.11266815156</v>
      </c>
      <c r="CH93" s="370">
        <v>18915.075303427391</v>
      </c>
    </row>
    <row r="94" spans="1:86" ht="15.5" x14ac:dyDescent="0.35">
      <c r="A94" s="366"/>
      <c r="B94" s="369" t="s">
        <v>641</v>
      </c>
      <c r="C94" s="368"/>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v>5313.6859168620722</v>
      </c>
      <c r="BG94" s="363">
        <v>5516.9766886494572</v>
      </c>
      <c r="BH94" s="363">
        <v>5693.9006332092258</v>
      </c>
      <c r="BI94" s="363">
        <v>5925.0931731917353</v>
      </c>
      <c r="BJ94" s="363">
        <v>6090.7366384594279</v>
      </c>
      <c r="BK94" s="363">
        <v>6406.5519240217618</v>
      </c>
      <c r="BL94" s="363">
        <v>6586.9173952000119</v>
      </c>
      <c r="BM94" s="363">
        <v>7018.3128594771633</v>
      </c>
      <c r="BN94" s="363">
        <v>7073.4369115238578</v>
      </c>
      <c r="BO94" s="363">
        <v>7087.393300850541</v>
      </c>
      <c r="BP94" s="363">
        <v>7150.3869159052138</v>
      </c>
      <c r="BQ94" s="363">
        <v>6854.7866513933259</v>
      </c>
      <c r="BR94" s="363">
        <v>6839.2481000022844</v>
      </c>
      <c r="BS94" s="363">
        <v>6881.839134944109</v>
      </c>
      <c r="BT94" s="363">
        <v>6738.3255398460306</v>
      </c>
      <c r="BU94" s="363">
        <v>6709.1671049764127</v>
      </c>
      <c r="BV94" s="363">
        <v>6732.5514244875721</v>
      </c>
      <c r="BW94" s="363">
        <v>6827.2262316230417</v>
      </c>
      <c r="BX94" s="363">
        <v>6445.2879316280969</v>
      </c>
      <c r="BY94" s="363">
        <v>6383.4708102766072</v>
      </c>
      <c r="BZ94" s="363">
        <v>6369.7096793479423</v>
      </c>
      <c r="CA94" s="363">
        <v>7147.9596394951413</v>
      </c>
      <c r="CB94" s="363">
        <v>7995.1380260871656</v>
      </c>
      <c r="CC94" s="363">
        <v>8533.103328311292</v>
      </c>
      <c r="CD94" s="363">
        <v>9048.1750841971552</v>
      </c>
      <c r="CE94" s="363">
        <v>9324.2460419310282</v>
      </c>
      <c r="CF94" s="363">
        <v>9540.1012542573098</v>
      </c>
      <c r="CG94" s="363">
        <v>9814.3455246828107</v>
      </c>
      <c r="CH94" s="370">
        <v>10073.842043277005</v>
      </c>
    </row>
    <row r="95" spans="1:86" ht="15.5" x14ac:dyDescent="0.35">
      <c r="A95" s="366"/>
      <c r="B95" s="369" t="s">
        <v>635</v>
      </c>
      <c r="C95" s="368"/>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363"/>
      <c r="AQ95" s="363"/>
      <c r="AR95" s="363"/>
      <c r="AS95" s="363"/>
      <c r="AT95" s="363"/>
      <c r="AU95" s="363"/>
      <c r="AV95" s="363"/>
      <c r="AW95" s="363"/>
      <c r="AX95" s="363"/>
      <c r="AY95" s="363"/>
      <c r="AZ95" s="363"/>
      <c r="BA95" s="363"/>
      <c r="BB95" s="363"/>
      <c r="BC95" s="363"/>
      <c r="BD95" s="363"/>
      <c r="BE95" s="363"/>
      <c r="BF95" s="363">
        <v>3488.3577910953718</v>
      </c>
      <c r="BG95" s="363">
        <v>3743.2578423461246</v>
      </c>
      <c r="BH95" s="363">
        <v>3954.8340351727584</v>
      </c>
      <c r="BI95" s="363">
        <v>4171.6023856715137</v>
      </c>
      <c r="BJ95" s="363">
        <v>4390.525949086179</v>
      </c>
      <c r="BK95" s="363">
        <v>4731.5333632756438</v>
      </c>
      <c r="BL95" s="363">
        <v>4919.4222907939202</v>
      </c>
      <c r="BM95" s="363">
        <v>5358.4517683293025</v>
      </c>
      <c r="BN95" s="363">
        <v>5551.807440570069</v>
      </c>
      <c r="BO95" s="363">
        <v>5636.2216937213298</v>
      </c>
      <c r="BP95" s="363">
        <v>5888.1707926795079</v>
      </c>
      <c r="BQ95" s="363">
        <v>5961.2624483225436</v>
      </c>
      <c r="BR95" s="363">
        <v>6176.0482291034232</v>
      </c>
      <c r="BS95" s="363">
        <v>5836.5600412108206</v>
      </c>
      <c r="BT95" s="363">
        <v>5374.7698574231463</v>
      </c>
      <c r="BU95" s="363">
        <v>4553.7602577544258</v>
      </c>
      <c r="BV95" s="363">
        <v>4078.3397703698688</v>
      </c>
      <c r="BW95" s="363">
        <v>3732.4887704219104</v>
      </c>
      <c r="BX95" s="363">
        <v>3246.3864171431983</v>
      </c>
      <c r="BY95" s="363">
        <v>2944.3568707282034</v>
      </c>
      <c r="BZ95" s="363">
        <v>2655.2232238393381</v>
      </c>
      <c r="CA95" s="363">
        <v>2596.6908408250233</v>
      </c>
      <c r="CB95" s="363">
        <v>2424.785604357417</v>
      </c>
      <c r="CC95" s="363">
        <v>2212.2760277575644</v>
      </c>
      <c r="CD95" s="363">
        <v>2049.6783558385523</v>
      </c>
      <c r="CE95" s="363">
        <v>1865.5587452923619</v>
      </c>
      <c r="CF95" s="363">
        <v>1631.4438383741804</v>
      </c>
      <c r="CG95" s="363">
        <v>1345.0398134809429</v>
      </c>
      <c r="CH95" s="370">
        <v>1171.1574461016837</v>
      </c>
    </row>
    <row r="96" spans="1:86" ht="15.5" x14ac:dyDescent="0.35">
      <c r="A96" s="366"/>
      <c r="B96" s="369" t="s">
        <v>412</v>
      </c>
      <c r="C96" s="368"/>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c r="AZ96" s="363"/>
      <c r="BA96" s="363"/>
      <c r="BB96" s="363"/>
      <c r="BC96" s="363"/>
      <c r="BD96" s="363"/>
      <c r="BE96" s="363"/>
      <c r="BF96" s="363">
        <v>0</v>
      </c>
      <c r="BG96" s="363">
        <v>0</v>
      </c>
      <c r="BH96" s="363">
        <v>0</v>
      </c>
      <c r="BI96" s="363">
        <v>0</v>
      </c>
      <c r="BJ96" s="363">
        <v>0</v>
      </c>
      <c r="BK96" s="363">
        <v>0</v>
      </c>
      <c r="BL96" s="363">
        <v>0</v>
      </c>
      <c r="BM96" s="363">
        <v>0</v>
      </c>
      <c r="BN96" s="363">
        <v>0</v>
      </c>
      <c r="BO96" s="363">
        <v>0</v>
      </c>
      <c r="BP96" s="363">
        <v>0</v>
      </c>
      <c r="BQ96" s="363">
        <v>0</v>
      </c>
      <c r="BR96" s="363">
        <v>0</v>
      </c>
      <c r="BS96" s="363">
        <v>0</v>
      </c>
      <c r="BT96" s="363">
        <v>0</v>
      </c>
      <c r="BU96" s="363">
        <v>0</v>
      </c>
      <c r="BV96" s="363">
        <v>0</v>
      </c>
      <c r="BW96" s="363">
        <v>0</v>
      </c>
      <c r="BX96" s="363">
        <v>0</v>
      </c>
      <c r="BY96" s="363">
        <v>0</v>
      </c>
      <c r="BZ96" s="363">
        <v>0</v>
      </c>
      <c r="CA96" s="363">
        <v>0</v>
      </c>
      <c r="CB96" s="363">
        <v>0</v>
      </c>
      <c r="CC96" s="363">
        <v>0</v>
      </c>
      <c r="CD96" s="363">
        <v>0</v>
      </c>
      <c r="CE96" s="363">
        <v>0</v>
      </c>
      <c r="CF96" s="363">
        <v>0</v>
      </c>
      <c r="CG96" s="363">
        <v>0</v>
      </c>
      <c r="CH96" s="370">
        <v>0</v>
      </c>
    </row>
    <row r="97" spans="1:86" ht="15.5" x14ac:dyDescent="0.35">
      <c r="A97" s="366"/>
      <c r="B97" s="369" t="s">
        <v>419</v>
      </c>
      <c r="C97" s="368"/>
      <c r="D97" s="363"/>
      <c r="E97" s="363"/>
      <c r="F97" s="363"/>
      <c r="G97" s="363"/>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c r="AZ97" s="363"/>
      <c r="BA97" s="363"/>
      <c r="BB97" s="363"/>
      <c r="BC97" s="363"/>
      <c r="BD97" s="363"/>
      <c r="BE97" s="363"/>
      <c r="BF97" s="363" t="s">
        <v>613</v>
      </c>
      <c r="BG97" s="363" t="s">
        <v>613</v>
      </c>
      <c r="BH97" s="363" t="s">
        <v>613</v>
      </c>
      <c r="BI97" s="363" t="s">
        <v>613</v>
      </c>
      <c r="BJ97" s="363" t="s">
        <v>613</v>
      </c>
      <c r="BK97" s="363" t="s">
        <v>613</v>
      </c>
      <c r="BL97" s="363" t="s">
        <v>613</v>
      </c>
      <c r="BM97" s="363" t="s">
        <v>613</v>
      </c>
      <c r="BN97" s="363" t="s">
        <v>613</v>
      </c>
      <c r="BO97" s="363" t="s">
        <v>613</v>
      </c>
      <c r="BP97" s="363" t="s">
        <v>613</v>
      </c>
      <c r="BQ97" s="363">
        <v>18.161558377458075</v>
      </c>
      <c r="BR97" s="363">
        <v>159.34044702747039</v>
      </c>
      <c r="BS97" s="363">
        <v>153.96140419772385</v>
      </c>
      <c r="BT97" s="363">
        <v>516.36932475288188</v>
      </c>
      <c r="BU97" s="363">
        <v>1081.7498643377101</v>
      </c>
      <c r="BV97" s="363">
        <v>1302.2699578947054</v>
      </c>
      <c r="BW97" s="363">
        <v>1926.4548538394283</v>
      </c>
      <c r="BX97" s="363">
        <v>2250.1253069229883</v>
      </c>
      <c r="BY97" s="363">
        <v>2675.1975336656492</v>
      </c>
      <c r="BZ97" s="363">
        <v>2996.5924839595714</v>
      </c>
      <c r="CA97" s="363">
        <v>3624.101548620316</v>
      </c>
      <c r="CB97" s="363">
        <v>4192.1225019876583</v>
      </c>
      <c r="CC97" s="363">
        <v>4665.8507935069174</v>
      </c>
      <c r="CD97" s="363">
        <v>5059.8389070379344</v>
      </c>
      <c r="CE97" s="363">
        <v>5271.3437978240336</v>
      </c>
      <c r="CF97" s="363">
        <v>5850.9474634923108</v>
      </c>
      <c r="CG97" s="363">
        <v>6776.7273299878088</v>
      </c>
      <c r="CH97" s="370">
        <v>7670.0758140487005</v>
      </c>
    </row>
    <row r="98" spans="1:86" ht="18.649999999999999" customHeight="1" x14ac:dyDescent="0.35">
      <c r="A98" s="366"/>
      <c r="B98" s="367" t="s">
        <v>589</v>
      </c>
      <c r="C98" s="368"/>
      <c r="D98" s="363"/>
      <c r="E98" s="363"/>
      <c r="F98" s="363"/>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c r="AZ98" s="363"/>
      <c r="BA98" s="363"/>
      <c r="BB98" s="363"/>
      <c r="BC98" s="363"/>
      <c r="BD98" s="363"/>
      <c r="BE98" s="363"/>
      <c r="BF98" s="363">
        <v>261.44260902741286</v>
      </c>
      <c r="BG98" s="363">
        <v>267.11486487657783</v>
      </c>
      <c r="BH98" s="363">
        <v>189.63836715134948</v>
      </c>
      <c r="BI98" s="363">
        <v>190.39626190490767</v>
      </c>
      <c r="BJ98" s="363">
        <v>195.25973877756365</v>
      </c>
      <c r="BK98" s="363">
        <v>284.94510807653154</v>
      </c>
      <c r="BL98" s="363">
        <v>240.3959158205987</v>
      </c>
      <c r="BM98" s="363">
        <v>247.79562089888952</v>
      </c>
      <c r="BN98" s="363">
        <v>226.36899666546958</v>
      </c>
      <c r="BO98" s="363">
        <v>221.11801436263406</v>
      </c>
      <c r="BP98" s="363">
        <v>204.81821306813072</v>
      </c>
      <c r="BQ98" s="363">
        <v>182.04539453395486</v>
      </c>
      <c r="BR98" s="363">
        <v>171.78611735247657</v>
      </c>
      <c r="BS98" s="363">
        <v>158.22221817867003</v>
      </c>
      <c r="BT98" s="363">
        <v>145.97653845563812</v>
      </c>
      <c r="BU98" s="363">
        <v>126.02432702134027</v>
      </c>
      <c r="BV98" s="363">
        <v>112.79910387525436</v>
      </c>
      <c r="BW98" s="363">
        <v>101.78949367786284</v>
      </c>
      <c r="BX98" s="363">
        <v>86.678824704395282</v>
      </c>
      <c r="BY98" s="363">
        <v>74.885440231671296</v>
      </c>
      <c r="BZ98" s="363">
        <v>65.492474839504027</v>
      </c>
      <c r="CA98" s="363">
        <v>60.136053139133985</v>
      </c>
      <c r="CB98" s="363">
        <v>55.28428397244739</v>
      </c>
      <c r="CC98" s="363">
        <v>46.893809682707023</v>
      </c>
      <c r="CD98" s="363">
        <v>41.187797168567648</v>
      </c>
      <c r="CE98" s="363">
        <v>34.992156053051488</v>
      </c>
      <c r="CF98" s="363">
        <v>28.289464983788957</v>
      </c>
      <c r="CG98" s="363">
        <v>21.674291770558945</v>
      </c>
      <c r="CH98" s="370">
        <v>15.084677425830703</v>
      </c>
    </row>
    <row r="99" spans="1:86" ht="15.5" x14ac:dyDescent="0.35">
      <c r="A99" s="374"/>
      <c r="B99" s="375" t="s">
        <v>405</v>
      </c>
      <c r="C99" s="368"/>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c r="AZ99" s="363"/>
      <c r="BA99" s="363"/>
      <c r="BB99" s="363"/>
      <c r="BC99" s="363"/>
      <c r="BD99" s="363"/>
      <c r="BE99" s="363"/>
      <c r="BF99" s="363">
        <v>0</v>
      </c>
      <c r="BG99" s="363">
        <v>0</v>
      </c>
      <c r="BH99" s="363">
        <v>0</v>
      </c>
      <c r="BI99" s="363">
        <v>0</v>
      </c>
      <c r="BJ99" s="363">
        <v>0</v>
      </c>
      <c r="BK99" s="363">
        <v>0</v>
      </c>
      <c r="BL99" s="363">
        <v>0</v>
      </c>
      <c r="BM99" s="363">
        <v>0</v>
      </c>
      <c r="BN99" s="363">
        <v>0</v>
      </c>
      <c r="BO99" s="363">
        <v>0</v>
      </c>
      <c r="BP99" s="363">
        <v>0</v>
      </c>
      <c r="BQ99" s="363">
        <v>0</v>
      </c>
      <c r="BR99" s="363">
        <v>0</v>
      </c>
      <c r="BS99" s="363">
        <v>0</v>
      </c>
      <c r="BT99" s="363">
        <v>0</v>
      </c>
      <c r="BU99" s="363">
        <v>0</v>
      </c>
      <c r="BV99" s="363">
        <v>0</v>
      </c>
      <c r="BW99" s="363">
        <v>0</v>
      </c>
      <c r="BX99" s="363">
        <v>0</v>
      </c>
      <c r="BY99" s="363">
        <v>0</v>
      </c>
      <c r="BZ99" s="363">
        <v>0</v>
      </c>
      <c r="CA99" s="363">
        <v>0</v>
      </c>
      <c r="CB99" s="363">
        <v>0</v>
      </c>
      <c r="CC99" s="363">
        <v>0</v>
      </c>
      <c r="CD99" s="363">
        <v>0</v>
      </c>
      <c r="CE99" s="363">
        <v>0</v>
      </c>
      <c r="CF99" s="363">
        <v>0</v>
      </c>
      <c r="CG99" s="363">
        <v>0</v>
      </c>
      <c r="CH99" s="370">
        <v>0</v>
      </c>
    </row>
    <row r="100" spans="1:86" ht="15.5" x14ac:dyDescent="0.35">
      <c r="A100" s="374"/>
      <c r="B100" s="331" t="s">
        <v>423</v>
      </c>
      <c r="C100" s="368"/>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c r="AZ100" s="363"/>
      <c r="BA100" s="363"/>
      <c r="BB100" s="363"/>
      <c r="BC100" s="363"/>
      <c r="BD100" s="363"/>
      <c r="BE100" s="363"/>
      <c r="BF100" s="363">
        <v>261.44260902741286</v>
      </c>
      <c r="BG100" s="363">
        <v>267.11486487657783</v>
      </c>
      <c r="BH100" s="363">
        <v>189.63836715134948</v>
      </c>
      <c r="BI100" s="363">
        <v>190.39626190490767</v>
      </c>
      <c r="BJ100" s="363">
        <v>195.25973877756365</v>
      </c>
      <c r="BK100" s="363">
        <v>284.94510807653154</v>
      </c>
      <c r="BL100" s="363">
        <v>240.3959158205987</v>
      </c>
      <c r="BM100" s="363">
        <v>247.79562089888952</v>
      </c>
      <c r="BN100" s="363">
        <v>226.36899666546958</v>
      </c>
      <c r="BO100" s="363">
        <v>221.11801436263406</v>
      </c>
      <c r="BP100" s="363">
        <v>204.81821306813072</v>
      </c>
      <c r="BQ100" s="363">
        <v>182.04539453395486</v>
      </c>
      <c r="BR100" s="363">
        <v>171.78611735247657</v>
      </c>
      <c r="BS100" s="363">
        <v>158.22221817867003</v>
      </c>
      <c r="BT100" s="363">
        <v>145.97653845563812</v>
      </c>
      <c r="BU100" s="363">
        <v>126.02432702134027</v>
      </c>
      <c r="BV100" s="363">
        <v>112.79910387525436</v>
      </c>
      <c r="BW100" s="363">
        <v>101.78949367786284</v>
      </c>
      <c r="BX100" s="363">
        <v>86.678824704395282</v>
      </c>
      <c r="BY100" s="363">
        <v>74.885440231671296</v>
      </c>
      <c r="BZ100" s="363">
        <v>65.492474839504027</v>
      </c>
      <c r="CA100" s="363">
        <v>60.136053139133985</v>
      </c>
      <c r="CB100" s="363">
        <v>55.28428397244739</v>
      </c>
      <c r="CC100" s="363">
        <v>46.893809682707023</v>
      </c>
      <c r="CD100" s="363">
        <v>41.187797168567648</v>
      </c>
      <c r="CE100" s="363">
        <v>34.992156053051488</v>
      </c>
      <c r="CF100" s="363">
        <v>28.289464983788957</v>
      </c>
      <c r="CG100" s="363">
        <v>21.674291770558945</v>
      </c>
      <c r="CH100" s="370">
        <v>15.084677425830703</v>
      </c>
    </row>
    <row r="101" spans="1:86" ht="15.5" x14ac:dyDescent="0.35">
      <c r="B101" s="375" t="s">
        <v>424</v>
      </c>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c r="AZ101" s="363"/>
      <c r="BA101" s="363"/>
      <c r="BB101" s="363"/>
      <c r="BC101" s="363"/>
      <c r="BD101" s="363"/>
      <c r="BE101" s="363"/>
      <c r="BF101" s="363">
        <v>0</v>
      </c>
      <c r="BG101" s="363">
        <v>0</v>
      </c>
      <c r="BH101" s="363">
        <v>0</v>
      </c>
      <c r="BI101" s="363">
        <v>0</v>
      </c>
      <c r="BJ101" s="363">
        <v>0</v>
      </c>
      <c r="BK101" s="363">
        <v>0</v>
      </c>
      <c r="BL101" s="363">
        <v>0</v>
      </c>
      <c r="BM101" s="363">
        <v>0</v>
      </c>
      <c r="BN101" s="363">
        <v>0</v>
      </c>
      <c r="BO101" s="363">
        <v>0</v>
      </c>
      <c r="BP101" s="363">
        <v>0</v>
      </c>
      <c r="BQ101" s="363">
        <v>0</v>
      </c>
      <c r="BR101" s="363">
        <v>0</v>
      </c>
      <c r="BS101" s="363">
        <v>0</v>
      </c>
      <c r="BT101" s="363">
        <v>0</v>
      </c>
      <c r="BU101" s="363">
        <v>0</v>
      </c>
      <c r="BV101" s="363">
        <v>0</v>
      </c>
      <c r="BW101" s="363">
        <v>0</v>
      </c>
      <c r="BX101" s="363">
        <v>0</v>
      </c>
      <c r="BY101" s="363">
        <v>0</v>
      </c>
      <c r="BZ101" s="363">
        <v>0</v>
      </c>
      <c r="CA101" s="363">
        <v>0</v>
      </c>
      <c r="CB101" s="363">
        <v>0</v>
      </c>
      <c r="CC101" s="363">
        <v>0</v>
      </c>
      <c r="CD101" s="363">
        <v>0</v>
      </c>
      <c r="CE101" s="363">
        <v>0</v>
      </c>
      <c r="CF101" s="363">
        <v>0</v>
      </c>
      <c r="CG101" s="363">
        <v>0</v>
      </c>
      <c r="CH101" s="370">
        <v>0</v>
      </c>
    </row>
    <row r="102" spans="1:86" ht="32.5" customHeight="1" x14ac:dyDescent="0.35">
      <c r="A102" s="366"/>
      <c r="B102" s="327" t="s">
        <v>594</v>
      </c>
      <c r="C102" s="372"/>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2"/>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v>41409.437593487688</v>
      </c>
      <c r="BG102" s="362">
        <v>41992.708621512014</v>
      </c>
      <c r="BH102" s="362">
        <v>41223.473394288441</v>
      </c>
      <c r="BI102" s="362">
        <v>40976.841478016162</v>
      </c>
      <c r="BJ102" s="362">
        <v>40872.966004781418</v>
      </c>
      <c r="BK102" s="362">
        <v>42573.802032266423</v>
      </c>
      <c r="BL102" s="362">
        <v>42495.199202283184</v>
      </c>
      <c r="BM102" s="362">
        <v>44924.945446189988</v>
      </c>
      <c r="BN102" s="362">
        <v>45215.74088331699</v>
      </c>
      <c r="BO102" s="362">
        <v>45778.252089235742</v>
      </c>
      <c r="BP102" s="362">
        <v>46703.028792425939</v>
      </c>
      <c r="BQ102" s="362">
        <v>46578.214447845792</v>
      </c>
      <c r="BR102" s="362">
        <v>49276.503322927812</v>
      </c>
      <c r="BS102" s="362">
        <v>51548.772852725771</v>
      </c>
      <c r="BT102" s="362">
        <v>51728.76371276912</v>
      </c>
      <c r="BU102" s="362">
        <v>53768.320205123542</v>
      </c>
      <c r="BV102" s="362">
        <v>54574.654681640823</v>
      </c>
      <c r="BW102" s="362">
        <v>55773.5433597394</v>
      </c>
      <c r="BX102" s="362">
        <v>57779.791503250788</v>
      </c>
      <c r="BY102" s="362">
        <v>61215.637161121624</v>
      </c>
      <c r="BZ102" s="362">
        <v>61955.464827311946</v>
      </c>
      <c r="CA102" s="362">
        <v>70035.357493441086</v>
      </c>
      <c r="CB102" s="362">
        <v>79127.13879793098</v>
      </c>
      <c r="CC102" s="362">
        <v>82945.807405829837</v>
      </c>
      <c r="CD102" s="362">
        <v>87596.336718394916</v>
      </c>
      <c r="CE102" s="362">
        <v>90705.938019029374</v>
      </c>
      <c r="CF102" s="362">
        <v>93074.29075364914</v>
      </c>
      <c r="CG102" s="362">
        <v>96003.605787381137</v>
      </c>
      <c r="CH102" s="376">
        <v>99085.025920995031</v>
      </c>
    </row>
    <row r="103" spans="1:86" ht="29.5" customHeight="1" x14ac:dyDescent="0.35">
      <c r="A103" s="366"/>
      <c r="B103" s="361" t="s">
        <v>634</v>
      </c>
      <c r="C103" s="368"/>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c r="AZ103" s="363"/>
      <c r="BA103" s="363"/>
      <c r="BB103" s="363"/>
      <c r="BC103" s="363"/>
      <c r="BD103" s="363"/>
      <c r="BE103" s="363"/>
      <c r="BF103" s="363">
        <v>1251.5993299616932</v>
      </c>
      <c r="BG103" s="363">
        <v>1273.0462537204348</v>
      </c>
      <c r="BH103" s="363">
        <v>1312.7193656898921</v>
      </c>
      <c r="BI103" s="363">
        <v>1402.8803495970687</v>
      </c>
      <c r="BJ103" s="363">
        <v>1435.2437141091877</v>
      </c>
      <c r="BK103" s="363">
        <v>1507.390683220779</v>
      </c>
      <c r="BL103" s="363">
        <v>1548.5832263517004</v>
      </c>
      <c r="BM103" s="363">
        <v>1650.9083056656516</v>
      </c>
      <c r="BN103" s="363">
        <v>1664.3133114697753</v>
      </c>
      <c r="BO103" s="363">
        <v>1758.4737455655356</v>
      </c>
      <c r="BP103" s="363">
        <v>1830.4900211877593</v>
      </c>
      <c r="BQ103" s="363">
        <v>1889.5457868586514</v>
      </c>
      <c r="BR103" s="363">
        <v>2187.9657917592226</v>
      </c>
      <c r="BS103" s="363">
        <v>2321.8860243009713</v>
      </c>
      <c r="BT103" s="363">
        <v>2353.9807302346831</v>
      </c>
      <c r="BU103" s="363">
        <v>2408.0770627582624</v>
      </c>
      <c r="BV103" s="363">
        <v>2532.536908410691</v>
      </c>
      <c r="BW103" s="363">
        <v>2684.8597763955331</v>
      </c>
      <c r="BX103" s="363">
        <v>2707.765718245802</v>
      </c>
      <c r="BY103" s="363">
        <v>2942.7777522247038</v>
      </c>
      <c r="BZ103" s="363">
        <v>3196.2817774009518</v>
      </c>
      <c r="CA103" s="363">
        <v>3891.1555878187983</v>
      </c>
      <c r="CB103" s="363">
        <v>4697.2237789139172</v>
      </c>
      <c r="CC103" s="363">
        <v>5166.4093020474074</v>
      </c>
      <c r="CD103" s="363">
        <v>5697.6321070262202</v>
      </c>
      <c r="CE103" s="363">
        <v>6159.7482953971594</v>
      </c>
      <c r="CF103" s="363">
        <v>6536.005247865276</v>
      </c>
      <c r="CG103" s="363">
        <v>6886.1011227050312</v>
      </c>
      <c r="CH103" s="370">
        <v>7211.5870997106458</v>
      </c>
    </row>
    <row r="104" spans="1:86" ht="20.149999999999999" customHeight="1" x14ac:dyDescent="0.35">
      <c r="A104" s="366"/>
      <c r="B104" s="236" t="s">
        <v>595</v>
      </c>
      <c r="C104" s="368"/>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c r="AZ104" s="363"/>
      <c r="BA104" s="363"/>
      <c r="BB104" s="363"/>
      <c r="BC104" s="363"/>
      <c r="BD104" s="363"/>
      <c r="BE104" s="363"/>
      <c r="BF104" s="363">
        <v>1251.5993299616932</v>
      </c>
      <c r="BG104" s="363">
        <v>1273.0462537204348</v>
      </c>
      <c r="BH104" s="363">
        <v>1312.7193656898921</v>
      </c>
      <c r="BI104" s="363">
        <v>1402.8803495970687</v>
      </c>
      <c r="BJ104" s="363">
        <v>1435.2437141091877</v>
      </c>
      <c r="BK104" s="363">
        <v>1507.390683220779</v>
      </c>
      <c r="BL104" s="363">
        <v>1548.5832263517004</v>
      </c>
      <c r="BM104" s="363">
        <v>1650.9083056656516</v>
      </c>
      <c r="BN104" s="363">
        <v>1664.3133114697753</v>
      </c>
      <c r="BO104" s="363">
        <v>1758.4737455655356</v>
      </c>
      <c r="BP104" s="363">
        <v>1830.4900211877593</v>
      </c>
      <c r="BQ104" s="363">
        <v>1889.5457868586514</v>
      </c>
      <c r="BR104" s="363">
        <v>2187.9657917592226</v>
      </c>
      <c r="BS104" s="363">
        <v>2321.8860243009713</v>
      </c>
      <c r="BT104" s="363">
        <v>2353.9807302346831</v>
      </c>
      <c r="BU104" s="363">
        <v>2408.0770627582624</v>
      </c>
      <c r="BV104" s="363">
        <v>2532.536908410691</v>
      </c>
      <c r="BW104" s="363">
        <v>2684.8597763955331</v>
      </c>
      <c r="BX104" s="363">
        <v>2707.765718245802</v>
      </c>
      <c r="BY104" s="363">
        <v>2942.7777522247038</v>
      </c>
      <c r="BZ104" s="363">
        <v>3196.2817774009518</v>
      </c>
      <c r="CA104" s="363">
        <v>3891.1555878187983</v>
      </c>
      <c r="CB104" s="363">
        <v>4697.2237789139172</v>
      </c>
      <c r="CC104" s="363">
        <v>5166.4093020474074</v>
      </c>
      <c r="CD104" s="363">
        <v>5697.6321070262202</v>
      </c>
      <c r="CE104" s="363">
        <v>6159.7482953971594</v>
      </c>
      <c r="CF104" s="363">
        <v>6536.005247865276</v>
      </c>
      <c r="CG104" s="363">
        <v>6886.1011227050312</v>
      </c>
      <c r="CH104" s="370">
        <v>7211.5870997106458</v>
      </c>
    </row>
    <row r="105" spans="1:86" ht="29.5" customHeight="1" x14ac:dyDescent="0.35">
      <c r="A105" s="366"/>
      <c r="B105" s="361" t="s">
        <v>636</v>
      </c>
      <c r="C105" s="368"/>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c r="AZ105" s="363"/>
      <c r="BA105" s="363"/>
      <c r="BB105" s="363"/>
      <c r="BC105" s="363"/>
      <c r="BD105" s="363"/>
      <c r="BE105" s="363"/>
      <c r="BF105" s="363">
        <v>31019.360280100784</v>
      </c>
      <c r="BG105" s="363">
        <v>31134.528242718876</v>
      </c>
      <c r="BH105" s="363">
        <v>30012.7935674685</v>
      </c>
      <c r="BI105" s="363">
        <v>29233.030366416155</v>
      </c>
      <c r="BJ105" s="363">
        <v>28703.565827758001</v>
      </c>
      <c r="BK105" s="363">
        <v>29579.459222628906</v>
      </c>
      <c r="BL105" s="363">
        <v>29134.761013359857</v>
      </c>
      <c r="BM105" s="363">
        <v>30582.351323407125</v>
      </c>
      <c r="BN105" s="363">
        <v>30637.829318927059</v>
      </c>
      <c r="BO105" s="363">
        <v>31019.775387489397</v>
      </c>
      <c r="BP105" s="363">
        <v>31570.301953231734</v>
      </c>
      <c r="BQ105" s="363">
        <v>31612.845156430471</v>
      </c>
      <c r="BR105" s="363">
        <v>33685.541967782054</v>
      </c>
      <c r="BS105" s="363">
        <v>36143.717055296176</v>
      </c>
      <c r="BT105" s="363">
        <v>36549.823249756468</v>
      </c>
      <c r="BU105" s="363">
        <v>38842.436319072862</v>
      </c>
      <c r="BV105" s="363">
        <v>39779.087213465929</v>
      </c>
      <c r="BW105" s="363">
        <v>40466.050155031975</v>
      </c>
      <c r="BX105" s="363">
        <v>43010.469292244023</v>
      </c>
      <c r="BY105" s="363">
        <v>46158.397195951475</v>
      </c>
      <c r="BZ105" s="363">
        <v>46637.786735320129</v>
      </c>
      <c r="CA105" s="363">
        <v>52680.283957642903</v>
      </c>
      <c r="CB105" s="363">
        <v>59725.103530398832</v>
      </c>
      <c r="CC105" s="363">
        <v>62282.332284147764</v>
      </c>
      <c r="CD105" s="363">
        <v>65660.684947635164</v>
      </c>
      <c r="CE105" s="363">
        <v>68012.907383016165</v>
      </c>
      <c r="CF105" s="363">
        <v>69450.581276389246</v>
      </c>
      <c r="CG105" s="363">
        <v>71121.141182195235</v>
      </c>
      <c r="CH105" s="370">
        <v>72903.319220275065</v>
      </c>
    </row>
    <row r="106" spans="1:86" ht="20.149999999999999" customHeight="1" x14ac:dyDescent="0.35">
      <c r="A106" s="366"/>
      <c r="B106" s="236" t="s">
        <v>595</v>
      </c>
      <c r="C106" s="368"/>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c r="AZ106" s="363"/>
      <c r="BA106" s="363"/>
      <c r="BB106" s="363"/>
      <c r="BC106" s="363"/>
      <c r="BD106" s="363"/>
      <c r="BE106" s="363"/>
      <c r="BF106" s="363">
        <v>28786.45232466306</v>
      </c>
      <c r="BG106" s="363">
        <v>28842.002800288621</v>
      </c>
      <c r="BH106" s="363">
        <v>27808.115170867346</v>
      </c>
      <c r="BI106" s="363">
        <v>27054.636315465323</v>
      </c>
      <c r="BJ106" s="363">
        <v>26554.097252778538</v>
      </c>
      <c r="BK106" s="363">
        <v>27344.354724990888</v>
      </c>
      <c r="BL106" s="363">
        <v>26874.859156341216</v>
      </c>
      <c r="BM106" s="363">
        <v>28128.214263565547</v>
      </c>
      <c r="BN106" s="363">
        <v>27988.249562980869</v>
      </c>
      <c r="BO106" s="363">
        <v>28141.909891630312</v>
      </c>
      <c r="BP106" s="363">
        <v>28379.293670635874</v>
      </c>
      <c r="BQ106" s="363">
        <v>28211.412583280442</v>
      </c>
      <c r="BR106" s="363">
        <v>29998.970038755193</v>
      </c>
      <c r="BS106" s="363">
        <v>32142.344563354505</v>
      </c>
      <c r="BT106" s="363">
        <v>32444.947280767399</v>
      </c>
      <c r="BU106" s="363">
        <v>34449.197638363767</v>
      </c>
      <c r="BV106" s="363">
        <v>35014.821991495352</v>
      </c>
      <c r="BW106" s="363">
        <v>35684.489714320574</v>
      </c>
      <c r="BX106" s="363">
        <v>38335.539650931882</v>
      </c>
      <c r="BY106" s="363">
        <v>41398.115636019058</v>
      </c>
      <c r="BZ106" s="363">
        <v>41695.253137880529</v>
      </c>
      <c r="CA106" s="363">
        <v>47271.609371120619</v>
      </c>
      <c r="CB106" s="363">
        <v>53658.866857034096</v>
      </c>
      <c r="CC106" s="363">
        <v>56112.712046545857</v>
      </c>
      <c r="CD106" s="363">
        <v>59266.715429900316</v>
      </c>
      <c r="CE106" s="363">
        <v>61320.961848156883</v>
      </c>
      <c r="CF106" s="363">
        <v>62538.246028801084</v>
      </c>
      <c r="CG106" s="363">
        <v>63995.859478263628</v>
      </c>
      <c r="CH106" s="370">
        <v>65598.754742090765</v>
      </c>
    </row>
    <row r="107" spans="1:86" ht="20.149999999999999" customHeight="1" x14ac:dyDescent="0.35">
      <c r="A107" s="366"/>
      <c r="B107" s="377" t="s">
        <v>642</v>
      </c>
      <c r="C107" s="368"/>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c r="AZ107" s="363"/>
      <c r="BA107" s="363"/>
      <c r="BB107" s="363"/>
      <c r="BC107" s="363"/>
      <c r="BD107" s="363"/>
      <c r="BE107" s="363"/>
      <c r="BF107" s="363">
        <v>2232.9079554377245</v>
      </c>
      <c r="BG107" s="363">
        <v>2292.5254424302534</v>
      </c>
      <c r="BH107" s="363">
        <v>2204.6783966011499</v>
      </c>
      <c r="BI107" s="363">
        <v>2178.3940509508316</v>
      </c>
      <c r="BJ107" s="363">
        <v>2149.4685749794594</v>
      </c>
      <c r="BK107" s="363">
        <v>2235.1044976380158</v>
      </c>
      <c r="BL107" s="363">
        <v>2259.9018570186408</v>
      </c>
      <c r="BM107" s="363">
        <v>2454.1370598415742</v>
      </c>
      <c r="BN107" s="363">
        <v>2649.5797559461898</v>
      </c>
      <c r="BO107" s="363">
        <v>2877.8654958590828</v>
      </c>
      <c r="BP107" s="363">
        <v>3191.0082825958589</v>
      </c>
      <c r="BQ107" s="363">
        <v>3401.4325731500285</v>
      </c>
      <c r="BR107" s="363">
        <v>3686.5719290268594</v>
      </c>
      <c r="BS107" s="363">
        <v>4001.3724919416727</v>
      </c>
      <c r="BT107" s="363">
        <v>4104.8759689890667</v>
      </c>
      <c r="BU107" s="363">
        <v>4393.2386807090943</v>
      </c>
      <c r="BV107" s="363">
        <v>4764.2652219705833</v>
      </c>
      <c r="BW107" s="363">
        <v>4781.560440711397</v>
      </c>
      <c r="BX107" s="363">
        <v>4674.9296413121447</v>
      </c>
      <c r="BY107" s="363">
        <v>4760.2815599324094</v>
      </c>
      <c r="BZ107" s="363">
        <v>4942.5335974396075</v>
      </c>
      <c r="CA107" s="363">
        <v>5408.6745865222783</v>
      </c>
      <c r="CB107" s="363">
        <v>6066.2366733647405</v>
      </c>
      <c r="CC107" s="363">
        <v>6169.6202376019064</v>
      </c>
      <c r="CD107" s="363">
        <v>6393.9695177348467</v>
      </c>
      <c r="CE107" s="363">
        <v>6691.9455348592874</v>
      </c>
      <c r="CF107" s="363">
        <v>6912.3352475881566</v>
      </c>
      <c r="CG107" s="363">
        <v>7125.2817039316105</v>
      </c>
      <c r="CH107" s="370">
        <v>7304.5644781843021</v>
      </c>
    </row>
    <row r="108" spans="1:86" ht="15.5" x14ac:dyDescent="0.35">
      <c r="A108" s="366"/>
      <c r="B108" s="375" t="s">
        <v>379</v>
      </c>
      <c r="C108" s="368"/>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c r="AZ108" s="363"/>
      <c r="BA108" s="363"/>
      <c r="BB108" s="363"/>
      <c r="BC108" s="363"/>
      <c r="BD108" s="363"/>
      <c r="BE108" s="363"/>
      <c r="BF108" s="363">
        <v>1550.7412275838938</v>
      </c>
      <c r="BG108" s="363">
        <v>1624.4590201168219</v>
      </c>
      <c r="BH108" s="363">
        <v>1640.6693050721703</v>
      </c>
      <c r="BI108" s="363">
        <v>1682.9133217275057</v>
      </c>
      <c r="BJ108" s="363">
        <v>1677.8940957407128</v>
      </c>
      <c r="BK108" s="363">
        <v>1783.3468836245543</v>
      </c>
      <c r="BL108" s="363">
        <v>1834.7722299766278</v>
      </c>
      <c r="BM108" s="363">
        <v>1993.0110229279824</v>
      </c>
      <c r="BN108" s="363">
        <v>2071.0607318568004</v>
      </c>
      <c r="BO108" s="363">
        <v>2249.5201701780306</v>
      </c>
      <c r="BP108" s="363">
        <v>2462.183340256056</v>
      </c>
      <c r="BQ108" s="363">
        <v>2617.7613880608487</v>
      </c>
      <c r="BR108" s="363">
        <v>2875.216036311112</v>
      </c>
      <c r="BS108" s="363">
        <v>3143.3391876754454</v>
      </c>
      <c r="BT108" s="363">
        <v>3231.149881735797</v>
      </c>
      <c r="BU108" s="363">
        <v>3390.0586010865932</v>
      </c>
      <c r="BV108" s="363">
        <v>3576.4503029984035</v>
      </c>
      <c r="BW108" s="363">
        <v>3696.213547789579</v>
      </c>
      <c r="BX108" s="363">
        <v>3630.4133546226244</v>
      </c>
      <c r="BY108" s="363">
        <v>3661.7214340805717</v>
      </c>
      <c r="BZ108" s="363">
        <v>3617.7361628479439</v>
      </c>
      <c r="CA108" s="363">
        <v>3955.1315706767323</v>
      </c>
      <c r="CB108" s="363">
        <v>4326.5827112406832</v>
      </c>
      <c r="CC108" s="363">
        <v>4530.4355809264998</v>
      </c>
      <c r="CD108" s="363">
        <v>4846.4722965751953</v>
      </c>
      <c r="CE108" s="363">
        <v>5121.6467698384258</v>
      </c>
      <c r="CF108" s="363">
        <v>5291.3758203521929</v>
      </c>
      <c r="CG108" s="363">
        <v>5460.9649693229267</v>
      </c>
      <c r="CH108" s="370">
        <v>5601.5071216256765</v>
      </c>
    </row>
    <row r="109" spans="1:86" ht="15.5" x14ac:dyDescent="0.35">
      <c r="A109" s="366"/>
      <c r="B109" s="375" t="s">
        <v>598</v>
      </c>
      <c r="C109" s="368"/>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c r="AZ109" s="363"/>
      <c r="BA109" s="363"/>
      <c r="BB109" s="363"/>
      <c r="BC109" s="363"/>
      <c r="BD109" s="363"/>
      <c r="BE109" s="363"/>
      <c r="BF109" s="363">
        <v>682.16672785383071</v>
      </c>
      <c r="BG109" s="363">
        <v>668.06642231343164</v>
      </c>
      <c r="BH109" s="363">
        <v>564.00909152897964</v>
      </c>
      <c r="BI109" s="363">
        <v>495.48072922332562</v>
      </c>
      <c r="BJ109" s="363">
        <v>471.57447923874673</v>
      </c>
      <c r="BK109" s="363">
        <v>451.75761401346148</v>
      </c>
      <c r="BL109" s="363">
        <v>425.12962704201294</v>
      </c>
      <c r="BM109" s="363">
        <v>461.12603691359175</v>
      </c>
      <c r="BN109" s="363">
        <v>578.51902408938963</v>
      </c>
      <c r="BO109" s="363">
        <v>628.34532568105249</v>
      </c>
      <c r="BP109" s="363">
        <v>728.82494233980276</v>
      </c>
      <c r="BQ109" s="363">
        <v>783.67118508917929</v>
      </c>
      <c r="BR109" s="363">
        <v>811.07610946332716</v>
      </c>
      <c r="BS109" s="363">
        <v>855.87503239112209</v>
      </c>
      <c r="BT109" s="363">
        <v>844.71008667901503</v>
      </c>
      <c r="BU109" s="363">
        <v>898.47236012749818</v>
      </c>
      <c r="BV109" s="363">
        <v>872.03684084197209</v>
      </c>
      <c r="BW109" s="363">
        <v>809.1975431137439</v>
      </c>
      <c r="BX109" s="363">
        <v>600.28350105167169</v>
      </c>
      <c r="BY109" s="363">
        <v>482.24912391198455</v>
      </c>
      <c r="BZ109" s="363">
        <v>566.22841642187348</v>
      </c>
      <c r="CA109" s="363">
        <v>434.00952900541489</v>
      </c>
      <c r="CB109" s="363">
        <v>212.37956142444011</v>
      </c>
      <c r="CC109" s="363">
        <v>9.9255858576611278</v>
      </c>
      <c r="CD109" s="363">
        <v>4.6267213073771689</v>
      </c>
      <c r="CE109" s="363">
        <v>1.98283746201916</v>
      </c>
      <c r="CF109" s="363">
        <v>0.74850370649805875</v>
      </c>
      <c r="CG109" s="363">
        <v>2.3351194252820374E-2</v>
      </c>
      <c r="CH109" s="370">
        <v>1.3772840790750898</v>
      </c>
    </row>
    <row r="110" spans="1:86" ht="15.5" x14ac:dyDescent="0.35">
      <c r="A110" s="366"/>
      <c r="B110" s="375" t="s">
        <v>643</v>
      </c>
      <c r="C110" s="372" t="s">
        <v>639</v>
      </c>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s="363"/>
      <c r="AZ110" s="363"/>
      <c r="BA110" s="363"/>
      <c r="BB110" s="363"/>
      <c r="BC110" s="363"/>
      <c r="BD110" s="363"/>
      <c r="BE110" s="363"/>
      <c r="BF110" s="363">
        <v>0</v>
      </c>
      <c r="BG110" s="363">
        <v>0</v>
      </c>
      <c r="BH110" s="363">
        <v>0</v>
      </c>
      <c r="BI110" s="363">
        <v>0</v>
      </c>
      <c r="BJ110" s="363">
        <v>0</v>
      </c>
      <c r="BK110" s="363">
        <v>0</v>
      </c>
      <c r="BL110" s="363">
        <v>0</v>
      </c>
      <c r="BM110" s="363">
        <v>0</v>
      </c>
      <c r="BN110" s="363">
        <v>0</v>
      </c>
      <c r="BO110" s="363">
        <v>0</v>
      </c>
      <c r="BP110" s="363">
        <v>0</v>
      </c>
      <c r="BQ110" s="363">
        <v>0</v>
      </c>
      <c r="BR110" s="363">
        <v>0.27978325241992785</v>
      </c>
      <c r="BS110" s="363">
        <v>2.1582718751046195</v>
      </c>
      <c r="BT110" s="363">
        <v>29.016000574254839</v>
      </c>
      <c r="BU110" s="363">
        <v>104.70771949500315</v>
      </c>
      <c r="BV110" s="363">
        <v>315.77807813020792</v>
      </c>
      <c r="BW110" s="363">
        <v>276.14934980807419</v>
      </c>
      <c r="BX110" s="363">
        <v>444.23278563784845</v>
      </c>
      <c r="BY110" s="363">
        <v>616.31100193985299</v>
      </c>
      <c r="BZ110" s="363">
        <v>758.56901816978984</v>
      </c>
      <c r="CA110" s="363">
        <v>1019.533486840131</v>
      </c>
      <c r="CB110" s="363">
        <v>1527.2744006996172</v>
      </c>
      <c r="CC110" s="363">
        <v>1629.2590708177459</v>
      </c>
      <c r="CD110" s="363">
        <v>1542.8704998522749</v>
      </c>
      <c r="CE110" s="363">
        <v>1568.3159275588418</v>
      </c>
      <c r="CF110" s="363">
        <v>1620.2109235294668</v>
      </c>
      <c r="CG110" s="363">
        <v>1664.2933834144301</v>
      </c>
      <c r="CH110" s="370">
        <v>1701.6800724795494</v>
      </c>
    </row>
    <row r="111" spans="1:86" ht="29.5" customHeight="1" x14ac:dyDescent="0.35">
      <c r="A111" s="366"/>
      <c r="B111" s="361" t="s">
        <v>640</v>
      </c>
      <c r="C111" s="368"/>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s="363"/>
      <c r="AZ111" s="363"/>
      <c r="BA111" s="363"/>
      <c r="BB111" s="363"/>
      <c r="BC111" s="363"/>
      <c r="BD111" s="363"/>
      <c r="BE111" s="363"/>
      <c r="BF111" s="363">
        <v>9138.4779834252149</v>
      </c>
      <c r="BG111" s="363">
        <v>9585.1341250727055</v>
      </c>
      <c r="BH111" s="363">
        <v>9897.9604611300529</v>
      </c>
      <c r="BI111" s="363">
        <v>10340.930762002939</v>
      </c>
      <c r="BJ111" s="363">
        <v>10734.156462914234</v>
      </c>
      <c r="BK111" s="363">
        <v>11486.952126416736</v>
      </c>
      <c r="BL111" s="363">
        <v>11811.85496257163</v>
      </c>
      <c r="BM111" s="363">
        <v>12691.68581711721</v>
      </c>
      <c r="BN111" s="363">
        <v>12913.598252920156</v>
      </c>
      <c r="BO111" s="363">
        <v>13000.002956180819</v>
      </c>
      <c r="BP111" s="363">
        <v>13302.23681800645</v>
      </c>
      <c r="BQ111" s="363">
        <v>13075.823504556669</v>
      </c>
      <c r="BR111" s="363">
        <v>13402.995563386534</v>
      </c>
      <c r="BS111" s="363">
        <v>13083.169773128622</v>
      </c>
      <c r="BT111" s="363">
        <v>12824.95973277797</v>
      </c>
      <c r="BU111" s="363">
        <v>12517.80682329242</v>
      </c>
      <c r="BV111" s="363">
        <v>12263.030559764198</v>
      </c>
      <c r="BW111" s="363">
        <v>12622.633428311881</v>
      </c>
      <c r="BX111" s="363">
        <v>12061.55649276097</v>
      </c>
      <c r="BY111" s="363">
        <v>12114.462212945447</v>
      </c>
      <c r="BZ111" s="363">
        <v>12121.396314590867</v>
      </c>
      <c r="CA111" s="363">
        <v>13463.917947979384</v>
      </c>
      <c r="CB111" s="363">
        <v>14704.811488618227</v>
      </c>
      <c r="CC111" s="363">
        <v>15497.065819634661</v>
      </c>
      <c r="CD111" s="363">
        <v>16238.01966373353</v>
      </c>
      <c r="CE111" s="363">
        <v>16533.282340616046</v>
      </c>
      <c r="CF111" s="363">
        <v>17087.704229394625</v>
      </c>
      <c r="CG111" s="363">
        <v>17996.363482480872</v>
      </c>
      <c r="CH111" s="370">
        <v>18970.119601009308</v>
      </c>
    </row>
    <row r="112" spans="1:86" ht="20.149999999999999" customHeight="1" x14ac:dyDescent="0.35">
      <c r="A112" s="366"/>
      <c r="B112" s="236" t="s">
        <v>595</v>
      </c>
      <c r="C112" s="368"/>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63"/>
      <c r="AY112" s="363"/>
      <c r="AZ112" s="363"/>
      <c r="BA112" s="363"/>
      <c r="BB112" s="363"/>
      <c r="BC112" s="363"/>
      <c r="BD112" s="363"/>
      <c r="BE112" s="363"/>
      <c r="BF112" s="363">
        <v>9063.4863169848559</v>
      </c>
      <c r="BG112" s="363">
        <v>9527.3493958721592</v>
      </c>
      <c r="BH112" s="363">
        <v>9838.3730355333337</v>
      </c>
      <c r="BI112" s="363">
        <v>10287.091820768157</v>
      </c>
      <c r="BJ112" s="363">
        <v>10676.522326323171</v>
      </c>
      <c r="BK112" s="363">
        <v>11423.030395373939</v>
      </c>
      <c r="BL112" s="363">
        <v>11746.735601814531</v>
      </c>
      <c r="BM112" s="363">
        <v>12624.560248705355</v>
      </c>
      <c r="BN112" s="363">
        <v>12851.613348759394</v>
      </c>
      <c r="BO112" s="363">
        <v>12944.733008934505</v>
      </c>
      <c r="BP112" s="363">
        <v>13243.375921652852</v>
      </c>
      <c r="BQ112" s="363">
        <v>13016.256052627281</v>
      </c>
      <c r="BR112" s="363">
        <v>13346.422893485653</v>
      </c>
      <c r="BS112" s="363">
        <v>13030.582798531323</v>
      </c>
      <c r="BT112" s="363">
        <v>12775.441260477695</v>
      </c>
      <c r="BU112" s="363">
        <v>12470.701554089888</v>
      </c>
      <c r="BV112" s="363">
        <v>12225.960256627399</v>
      </c>
      <c r="BW112" s="363">
        <v>12587.959349562243</v>
      </c>
      <c r="BX112" s="363">
        <v>12028.478480398679</v>
      </c>
      <c r="BY112" s="363">
        <v>12077.910654902129</v>
      </c>
      <c r="BZ112" s="363">
        <v>12087.017861986355</v>
      </c>
      <c r="CA112" s="363">
        <v>13428.888082079613</v>
      </c>
      <c r="CB112" s="363">
        <v>14667.330416404688</v>
      </c>
      <c r="CC112" s="363">
        <v>15458.123959258483</v>
      </c>
      <c r="CD112" s="363">
        <v>16198.880144242208</v>
      </c>
      <c r="CE112" s="363">
        <v>16496.140741100477</v>
      </c>
      <c r="CF112" s="363">
        <v>17050.782021107589</v>
      </c>
      <c r="CG112" s="363">
        <v>17957.786959922123</v>
      </c>
      <c r="CH112" s="370">
        <v>18930.159980853219</v>
      </c>
    </row>
    <row r="113" spans="1:86" ht="20.149999999999999" customHeight="1" x14ac:dyDescent="0.35">
      <c r="A113" s="366"/>
      <c r="B113" s="377" t="s">
        <v>642</v>
      </c>
      <c r="C113" s="368"/>
      <c r="D113" s="363"/>
      <c r="E113" s="363"/>
      <c r="F113" s="363"/>
      <c r="G113" s="363"/>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c r="AL113" s="363"/>
      <c r="AM113" s="363"/>
      <c r="AN113" s="363"/>
      <c r="AO113" s="363"/>
      <c r="AP113" s="363"/>
      <c r="AQ113" s="363"/>
      <c r="AR113" s="363"/>
      <c r="AS113" s="363"/>
      <c r="AT113" s="363"/>
      <c r="AU113" s="363"/>
      <c r="AV113" s="363"/>
      <c r="AW113" s="363"/>
      <c r="AX113" s="363"/>
      <c r="AY113" s="363"/>
      <c r="AZ113" s="363"/>
      <c r="BA113" s="363"/>
      <c r="BB113" s="363"/>
      <c r="BC113" s="363"/>
      <c r="BD113" s="363"/>
      <c r="BE113" s="363"/>
      <c r="BF113" s="363">
        <v>74.991666440357918</v>
      </c>
      <c r="BG113" s="363">
        <v>57.784729200547304</v>
      </c>
      <c r="BH113" s="363">
        <v>59.587425596718894</v>
      </c>
      <c r="BI113" s="363">
        <v>53.838941234782972</v>
      </c>
      <c r="BJ113" s="363">
        <v>57.634136591063154</v>
      </c>
      <c r="BK113" s="363">
        <v>63.921731042798072</v>
      </c>
      <c r="BL113" s="363">
        <v>65.119360757099017</v>
      </c>
      <c r="BM113" s="363">
        <v>67.125568411855298</v>
      </c>
      <c r="BN113" s="363">
        <v>61.984904160760465</v>
      </c>
      <c r="BO113" s="363">
        <v>55.269947246314665</v>
      </c>
      <c r="BP113" s="363">
        <v>58.860896353598335</v>
      </c>
      <c r="BQ113" s="363">
        <v>59.567451929388945</v>
      </c>
      <c r="BR113" s="363">
        <v>56.572669900880008</v>
      </c>
      <c r="BS113" s="363">
        <v>52.586974597300859</v>
      </c>
      <c r="BT113" s="363">
        <v>49.518472300273778</v>
      </c>
      <c r="BU113" s="363">
        <v>47.105269202530721</v>
      </c>
      <c r="BV113" s="363">
        <v>37.070303136798707</v>
      </c>
      <c r="BW113" s="363">
        <v>34.674078749637957</v>
      </c>
      <c r="BX113" s="363">
        <v>33.078012362292853</v>
      </c>
      <c r="BY113" s="363">
        <v>36.55155804331612</v>
      </c>
      <c r="BZ113" s="363">
        <v>34.378452604514614</v>
      </c>
      <c r="CA113" s="363">
        <v>35.02986589976976</v>
      </c>
      <c r="CB113" s="363">
        <v>37.481072213538738</v>
      </c>
      <c r="CC113" s="363">
        <v>38.941860376179207</v>
      </c>
      <c r="CD113" s="363">
        <v>39.139519491322737</v>
      </c>
      <c r="CE113" s="363">
        <v>37.141599515572281</v>
      </c>
      <c r="CF113" s="363">
        <v>36.92220828703509</v>
      </c>
      <c r="CG113" s="363">
        <v>38.576522558748465</v>
      </c>
      <c r="CH113" s="364">
        <v>39.959620156090665</v>
      </c>
    </row>
    <row r="114" spans="1:86" ht="15.5" x14ac:dyDescent="0.35">
      <c r="A114" s="366"/>
      <c r="B114" s="375" t="s">
        <v>379</v>
      </c>
      <c r="C114" s="368"/>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3"/>
      <c r="AM114" s="363"/>
      <c r="AN114" s="363"/>
      <c r="AO114" s="363"/>
      <c r="AP114" s="363"/>
      <c r="AQ114" s="363"/>
      <c r="AR114" s="363"/>
      <c r="AS114" s="363"/>
      <c r="AT114" s="363"/>
      <c r="AU114" s="363"/>
      <c r="AV114" s="363"/>
      <c r="AW114" s="363"/>
      <c r="AX114" s="363"/>
      <c r="AY114" s="363"/>
      <c r="AZ114" s="363"/>
      <c r="BA114" s="363"/>
      <c r="BB114" s="363"/>
      <c r="BC114" s="363"/>
      <c r="BD114" s="363"/>
      <c r="BE114" s="363"/>
      <c r="BF114" s="363">
        <v>74.991666440357918</v>
      </c>
      <c r="BG114" s="363">
        <v>57.784729200547304</v>
      </c>
      <c r="BH114" s="363">
        <v>59.587425596718894</v>
      </c>
      <c r="BI114" s="363">
        <v>53.838941234782972</v>
      </c>
      <c r="BJ114" s="363">
        <v>57.634136591063154</v>
      </c>
      <c r="BK114" s="363">
        <v>63.921731042798072</v>
      </c>
      <c r="BL114" s="363">
        <v>65.119360757099017</v>
      </c>
      <c r="BM114" s="363">
        <v>67.125568411855298</v>
      </c>
      <c r="BN114" s="363">
        <v>61.984904160760465</v>
      </c>
      <c r="BO114" s="363">
        <v>55.269947246314665</v>
      </c>
      <c r="BP114" s="363">
        <v>58.860896353598335</v>
      </c>
      <c r="BQ114" s="363">
        <v>59.567451929388945</v>
      </c>
      <c r="BR114" s="363">
        <v>56.572669900880008</v>
      </c>
      <c r="BS114" s="363">
        <v>52.586974597300859</v>
      </c>
      <c r="BT114" s="363">
        <v>49.518472300273778</v>
      </c>
      <c r="BU114" s="363">
        <v>47.105269202530721</v>
      </c>
      <c r="BV114" s="363">
        <v>37.070303136798707</v>
      </c>
      <c r="BW114" s="363">
        <v>34.674078749637957</v>
      </c>
      <c r="BX114" s="363">
        <v>33.078012362292853</v>
      </c>
      <c r="BY114" s="363">
        <v>36.55155804331612</v>
      </c>
      <c r="BZ114" s="363">
        <v>34.378452604514614</v>
      </c>
      <c r="CA114" s="363">
        <v>35.02986589976976</v>
      </c>
      <c r="CB114" s="363">
        <v>37.481072213538738</v>
      </c>
      <c r="CC114" s="363">
        <v>38.941860376179207</v>
      </c>
      <c r="CD114" s="363">
        <v>39.139519491322737</v>
      </c>
      <c r="CE114" s="363">
        <v>37.141599515572281</v>
      </c>
      <c r="CF114" s="363">
        <v>36.92220828703509</v>
      </c>
      <c r="CG114" s="363">
        <v>38.576522558748465</v>
      </c>
      <c r="CH114" s="364">
        <v>39.959620156090665</v>
      </c>
    </row>
    <row r="115" spans="1:86" ht="32.5" customHeight="1" x14ac:dyDescent="0.35">
      <c r="A115" s="366"/>
      <c r="B115" s="327" t="s">
        <v>600</v>
      </c>
      <c r="C115" s="368"/>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2"/>
      <c r="AI115" s="362"/>
      <c r="AJ115" s="362"/>
      <c r="AK115" s="362"/>
      <c r="AL115" s="362"/>
      <c r="AM115" s="362"/>
      <c r="AN115" s="362"/>
      <c r="AO115" s="362"/>
      <c r="AP115" s="362"/>
      <c r="AQ115" s="362"/>
      <c r="AR115" s="362"/>
      <c r="AS115" s="362"/>
      <c r="AT115" s="362"/>
      <c r="AU115" s="362"/>
      <c r="AV115" s="362"/>
      <c r="AW115" s="362"/>
      <c r="AX115" s="362"/>
      <c r="AY115" s="362"/>
      <c r="AZ115" s="362"/>
      <c r="BA115" s="362"/>
      <c r="BB115" s="362"/>
      <c r="BC115" s="362"/>
      <c r="BD115" s="362"/>
      <c r="BE115" s="362"/>
      <c r="BF115" s="362">
        <v>48171.960349160785</v>
      </c>
      <c r="BG115" s="362">
        <v>48535.712844565707</v>
      </c>
      <c r="BH115" s="362">
        <v>47995.781430503586</v>
      </c>
      <c r="BI115" s="362">
        <v>48016.107965736795</v>
      </c>
      <c r="BJ115" s="362">
        <v>48180.902890152633</v>
      </c>
      <c r="BK115" s="362">
        <v>50124.754458837786</v>
      </c>
      <c r="BL115" s="362">
        <v>51192.263496045067</v>
      </c>
      <c r="BM115" s="362">
        <v>54751.869409345956</v>
      </c>
      <c r="BN115" s="362">
        <v>55569.042246553116</v>
      </c>
      <c r="BO115" s="362">
        <v>56586.848892844078</v>
      </c>
      <c r="BP115" s="362">
        <v>57977.282694931942</v>
      </c>
      <c r="BQ115" s="362">
        <v>60396.388082139274</v>
      </c>
      <c r="BR115" s="362">
        <v>63791.568472256076</v>
      </c>
      <c r="BS115" s="362">
        <v>66597.276179604567</v>
      </c>
      <c r="BT115" s="362">
        <v>66596.837103264159</v>
      </c>
      <c r="BU115" s="362">
        <v>68406.411058828264</v>
      </c>
      <c r="BV115" s="362">
        <v>68845.587555825827</v>
      </c>
      <c r="BW115" s="362">
        <v>70268.625581917964</v>
      </c>
      <c r="BX115" s="362">
        <v>72070.893061060051</v>
      </c>
      <c r="BY115" s="362">
        <v>76740.898817503126</v>
      </c>
      <c r="BZ115" s="362">
        <v>78661.571176476864</v>
      </c>
      <c r="CA115" s="362">
        <v>87890.03531446695</v>
      </c>
      <c r="CB115" s="362">
        <v>96463.862239690789</v>
      </c>
      <c r="CC115" s="362">
        <v>100876.81020551955</v>
      </c>
      <c r="CD115" s="362">
        <v>106445.91621108509</v>
      </c>
      <c r="CE115" s="362">
        <v>110199.34027477876</v>
      </c>
      <c r="CF115" s="362">
        <v>113025.654754255</v>
      </c>
      <c r="CG115" s="362">
        <v>116508.52941774087</v>
      </c>
      <c r="CH115" s="378">
        <v>119934.46960410688</v>
      </c>
    </row>
    <row r="116" spans="1:86" ht="29.5" customHeight="1" x14ac:dyDescent="0.35">
      <c r="A116" s="366"/>
      <c r="B116" s="361" t="s">
        <v>634</v>
      </c>
      <c r="C116" s="368"/>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c r="AN116" s="363"/>
      <c r="AO116" s="363"/>
      <c r="AP116" s="363"/>
      <c r="AQ116" s="363"/>
      <c r="AR116" s="363"/>
      <c r="AS116" s="363"/>
      <c r="AT116" s="363"/>
      <c r="AU116" s="363"/>
      <c r="AV116" s="363"/>
      <c r="AW116" s="363"/>
      <c r="AX116" s="363"/>
      <c r="AY116" s="363"/>
      <c r="AZ116" s="363"/>
      <c r="BA116" s="363"/>
      <c r="BB116" s="363"/>
      <c r="BC116" s="363"/>
      <c r="BD116" s="363"/>
      <c r="BE116" s="363"/>
      <c r="BF116" s="363">
        <v>1251.5993299616932</v>
      </c>
      <c r="BG116" s="363">
        <v>1273.0462537204348</v>
      </c>
      <c r="BH116" s="363">
        <v>1312.7193656898921</v>
      </c>
      <c r="BI116" s="363">
        <v>1402.8803495970687</v>
      </c>
      <c r="BJ116" s="363">
        <v>1435.2437141091877</v>
      </c>
      <c r="BK116" s="363">
        <v>1507.390683220779</v>
      </c>
      <c r="BL116" s="363">
        <v>1548.5832263517004</v>
      </c>
      <c r="BM116" s="363">
        <v>1650.9083056656516</v>
      </c>
      <c r="BN116" s="363">
        <v>1664.3133114697753</v>
      </c>
      <c r="BO116" s="363">
        <v>1758.4737455655356</v>
      </c>
      <c r="BP116" s="363">
        <v>1830.4900211877593</v>
      </c>
      <c r="BQ116" s="363">
        <v>1889.5457868586514</v>
      </c>
      <c r="BR116" s="363">
        <v>2187.9657917592226</v>
      </c>
      <c r="BS116" s="363">
        <v>2321.8860243009713</v>
      </c>
      <c r="BT116" s="363">
        <v>2353.9807302346831</v>
      </c>
      <c r="BU116" s="363">
        <v>2408.0770627582624</v>
      </c>
      <c r="BV116" s="363">
        <v>2532.536908410691</v>
      </c>
      <c r="BW116" s="363">
        <v>2684.8597763955331</v>
      </c>
      <c r="BX116" s="363">
        <v>2707.765718245802</v>
      </c>
      <c r="BY116" s="363">
        <v>2942.7777522247038</v>
      </c>
      <c r="BZ116" s="363">
        <v>3310.8349531747399</v>
      </c>
      <c r="CA116" s="363">
        <v>4007.0228438015088</v>
      </c>
      <c r="CB116" s="363">
        <v>4697.5289956531078</v>
      </c>
      <c r="CC116" s="363">
        <v>5166.4516136250777</v>
      </c>
      <c r="CD116" s="363">
        <v>5697.6321070262202</v>
      </c>
      <c r="CE116" s="363">
        <v>6159.7482953971594</v>
      </c>
      <c r="CF116" s="363">
        <v>6536.005247865276</v>
      </c>
      <c r="CG116" s="363">
        <v>6886.1011227050312</v>
      </c>
      <c r="CH116" s="364">
        <v>7211.5870997106458</v>
      </c>
    </row>
    <row r="117" spans="1:86" ht="20.149999999999999" customHeight="1" x14ac:dyDescent="0.35">
      <c r="A117" s="366"/>
      <c r="B117" s="293" t="s">
        <v>601</v>
      </c>
      <c r="C117" s="368"/>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c r="AM117" s="363"/>
      <c r="AN117" s="363"/>
      <c r="AO117" s="363"/>
      <c r="AP117" s="363"/>
      <c r="AQ117" s="363"/>
      <c r="AR117" s="363"/>
      <c r="AS117" s="363"/>
      <c r="AT117" s="363"/>
      <c r="AU117" s="363"/>
      <c r="AV117" s="363"/>
      <c r="AW117" s="363"/>
      <c r="AX117" s="363"/>
      <c r="AY117" s="363"/>
      <c r="AZ117" s="363"/>
      <c r="BA117" s="363"/>
      <c r="BB117" s="363"/>
      <c r="BC117" s="363"/>
      <c r="BD117" s="363"/>
      <c r="BE117" s="363"/>
      <c r="BF117" s="363">
        <v>1251.5993299616932</v>
      </c>
      <c r="BG117" s="363">
        <v>1273.0462537204348</v>
      </c>
      <c r="BH117" s="363">
        <v>1312.7193656898921</v>
      </c>
      <c r="BI117" s="363">
        <v>1402.8803495970687</v>
      </c>
      <c r="BJ117" s="363">
        <v>1435.2437141091877</v>
      </c>
      <c r="BK117" s="363">
        <v>1507.390683220779</v>
      </c>
      <c r="BL117" s="363">
        <v>1548.5832263517004</v>
      </c>
      <c r="BM117" s="363">
        <v>1650.9083056656516</v>
      </c>
      <c r="BN117" s="363">
        <v>1664.3133114697753</v>
      </c>
      <c r="BO117" s="363">
        <v>1758.4737455655356</v>
      </c>
      <c r="BP117" s="363">
        <v>1830.4900211877593</v>
      </c>
      <c r="BQ117" s="363">
        <v>1889.5457868586514</v>
      </c>
      <c r="BR117" s="363">
        <v>2187.9657917592226</v>
      </c>
      <c r="BS117" s="363">
        <v>2321.8860243009713</v>
      </c>
      <c r="BT117" s="363">
        <v>2353.9807302346831</v>
      </c>
      <c r="BU117" s="363">
        <v>2408.0770627582624</v>
      </c>
      <c r="BV117" s="363">
        <v>2532.536908410691</v>
      </c>
      <c r="BW117" s="363">
        <v>2684.8597763955331</v>
      </c>
      <c r="BX117" s="363">
        <v>2707.765718245802</v>
      </c>
      <c r="BY117" s="363">
        <v>2942.7777522247038</v>
      </c>
      <c r="BZ117" s="363">
        <v>3196.2817774009518</v>
      </c>
      <c r="CA117" s="363">
        <v>3891.1555878187983</v>
      </c>
      <c r="CB117" s="363">
        <v>4697.2237789139172</v>
      </c>
      <c r="CC117" s="363">
        <v>5166.4093020474074</v>
      </c>
      <c r="CD117" s="363">
        <v>5697.6321070262202</v>
      </c>
      <c r="CE117" s="363">
        <v>6159.7482953971594</v>
      </c>
      <c r="CF117" s="363">
        <v>6536.005247865276</v>
      </c>
      <c r="CG117" s="363">
        <v>6886.1011227050312</v>
      </c>
      <c r="CH117" s="364">
        <v>7211.5870997106458</v>
      </c>
    </row>
    <row r="118" spans="1:86" ht="20.149999999999999" customHeight="1" x14ac:dyDescent="0.35">
      <c r="A118" s="366"/>
      <c r="B118" s="377" t="s">
        <v>618</v>
      </c>
      <c r="C118" s="368"/>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c r="AN118" s="363"/>
      <c r="AO118" s="363"/>
      <c r="AP118" s="363"/>
      <c r="AQ118" s="363"/>
      <c r="AR118" s="363"/>
      <c r="AS118" s="363"/>
      <c r="AT118" s="363"/>
      <c r="AU118" s="363"/>
      <c r="AV118" s="363"/>
      <c r="AW118" s="363"/>
      <c r="AX118" s="363"/>
      <c r="AY118" s="363"/>
      <c r="AZ118" s="363"/>
      <c r="BA118" s="363"/>
      <c r="BB118" s="363"/>
      <c r="BC118" s="363"/>
      <c r="BD118" s="363"/>
      <c r="BE118" s="363"/>
      <c r="BF118" s="363">
        <v>0</v>
      </c>
      <c r="BG118" s="363">
        <v>0</v>
      </c>
      <c r="BH118" s="363">
        <v>0</v>
      </c>
      <c r="BI118" s="363">
        <v>0</v>
      </c>
      <c r="BJ118" s="363">
        <v>0</v>
      </c>
      <c r="BK118" s="363">
        <v>0</v>
      </c>
      <c r="BL118" s="363">
        <v>0</v>
      </c>
      <c r="BM118" s="363">
        <v>0</v>
      </c>
      <c r="BN118" s="363">
        <v>0</v>
      </c>
      <c r="BO118" s="363">
        <v>0</v>
      </c>
      <c r="BP118" s="363">
        <v>0</v>
      </c>
      <c r="BQ118" s="363">
        <v>0</v>
      </c>
      <c r="BR118" s="363">
        <v>0</v>
      </c>
      <c r="BS118" s="363">
        <v>0</v>
      </c>
      <c r="BT118" s="363">
        <v>0</v>
      </c>
      <c r="BU118" s="363">
        <v>0</v>
      </c>
      <c r="BV118" s="363">
        <v>0</v>
      </c>
      <c r="BW118" s="363">
        <v>0</v>
      </c>
      <c r="BX118" s="363">
        <v>0</v>
      </c>
      <c r="BY118" s="363">
        <v>0</v>
      </c>
      <c r="BZ118" s="363">
        <v>114.55317577378801</v>
      </c>
      <c r="CA118" s="363">
        <v>115.86725598271029</v>
      </c>
      <c r="CB118" s="363">
        <v>0.30521673919050613</v>
      </c>
      <c r="CC118" s="363">
        <v>4.2311577669902914E-2</v>
      </c>
      <c r="CD118" s="363">
        <v>0</v>
      </c>
      <c r="CE118" s="363">
        <v>0</v>
      </c>
      <c r="CF118" s="363">
        <v>0</v>
      </c>
      <c r="CG118" s="363">
        <v>0</v>
      </c>
      <c r="CH118" s="364">
        <v>0</v>
      </c>
    </row>
    <row r="119" spans="1:86" ht="29.5" customHeight="1" x14ac:dyDescent="0.35">
      <c r="A119" s="366"/>
      <c r="B119" s="361" t="s">
        <v>636</v>
      </c>
      <c r="C119" s="368"/>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c r="AN119" s="363"/>
      <c r="AO119" s="363"/>
      <c r="AP119" s="363"/>
      <c r="AQ119" s="363"/>
      <c r="AR119" s="363"/>
      <c r="AS119" s="363"/>
      <c r="AT119" s="363"/>
      <c r="AU119" s="363"/>
      <c r="AV119" s="363"/>
      <c r="AW119" s="363"/>
      <c r="AX119" s="363"/>
      <c r="AY119" s="363"/>
      <c r="AZ119" s="363"/>
      <c r="BA119" s="363"/>
      <c r="BB119" s="363"/>
      <c r="BC119" s="363"/>
      <c r="BD119" s="363"/>
      <c r="BE119" s="363"/>
      <c r="BF119" s="363">
        <v>37210.449060402432</v>
      </c>
      <c r="BG119" s="363">
        <v>37141.841575619408</v>
      </c>
      <c r="BH119" s="363">
        <v>36232.187481614921</v>
      </c>
      <c r="BI119" s="363">
        <v>35728.20159935944</v>
      </c>
      <c r="BJ119" s="363">
        <v>35466.690548616054</v>
      </c>
      <c r="BK119" s="363">
        <v>36549.450350376901</v>
      </c>
      <c r="BL119" s="363">
        <v>37129.28471579036</v>
      </c>
      <c r="BM119" s="363">
        <v>39677.392031966679</v>
      </c>
      <c r="BN119" s="363">
        <v>40267.420973452034</v>
      </c>
      <c r="BO119" s="363">
        <v>41106.959438059232</v>
      </c>
      <c r="BP119" s="363">
        <v>42101.580222503762</v>
      </c>
      <c r="BQ119" s="363">
        <v>44686.125912792922</v>
      </c>
      <c r="BR119" s="363">
        <v>47410.222600384353</v>
      </c>
      <c r="BS119" s="363">
        <v>50390.556664140706</v>
      </c>
      <c r="BT119" s="363">
        <v>50688.428755729947</v>
      </c>
      <c r="BU119" s="363">
        <v>52757.976225933402</v>
      </c>
      <c r="BV119" s="363">
        <v>53342.004459294752</v>
      </c>
      <c r="BW119" s="363">
        <v>54272.272940843584</v>
      </c>
      <c r="BX119" s="363">
        <v>56684.48898529198</v>
      </c>
      <c r="BY119" s="363">
        <v>61069.838469073125</v>
      </c>
      <c r="BZ119" s="363">
        <v>62235.08422569916</v>
      </c>
      <c r="CA119" s="363">
        <v>69434.189614368734</v>
      </c>
      <c r="CB119" s="363">
        <v>76464.922730253253</v>
      </c>
      <c r="CC119" s="363">
        <v>79637.597497262963</v>
      </c>
      <c r="CD119" s="363">
        <v>83947.765544441354</v>
      </c>
      <c r="CE119" s="363">
        <v>86966.086904142649</v>
      </c>
      <c r="CF119" s="363">
        <v>88882.664204517001</v>
      </c>
      <c r="CG119" s="363">
        <v>91122.098859854756</v>
      </c>
      <c r="CH119" s="364">
        <v>93265.952180389373</v>
      </c>
    </row>
    <row r="120" spans="1:86" ht="20.149999999999999" customHeight="1" x14ac:dyDescent="0.35">
      <c r="A120" s="366"/>
      <c r="B120" s="293" t="s">
        <v>601</v>
      </c>
      <c r="C120" s="368"/>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c r="AN120" s="363"/>
      <c r="AO120" s="363"/>
      <c r="AP120" s="363"/>
      <c r="AQ120" s="363"/>
      <c r="AR120" s="363"/>
      <c r="AS120" s="363"/>
      <c r="AT120" s="363"/>
      <c r="AU120" s="363"/>
      <c r="AV120" s="363"/>
      <c r="AW120" s="363"/>
      <c r="AX120" s="363"/>
      <c r="AY120" s="363"/>
      <c r="AZ120" s="363"/>
      <c r="BA120" s="363"/>
      <c r="BB120" s="363"/>
      <c r="BC120" s="363"/>
      <c r="BD120" s="363"/>
      <c r="BE120" s="363"/>
      <c r="BF120" s="363">
        <v>31019.360280100784</v>
      </c>
      <c r="BG120" s="363">
        <v>31134.528242718876</v>
      </c>
      <c r="BH120" s="363">
        <v>30012.7935674685</v>
      </c>
      <c r="BI120" s="363">
        <v>29233.030366416155</v>
      </c>
      <c r="BJ120" s="363">
        <v>28703.565827758001</v>
      </c>
      <c r="BK120" s="363">
        <v>29579.459222628906</v>
      </c>
      <c r="BL120" s="363">
        <v>29134.761013359857</v>
      </c>
      <c r="BM120" s="363">
        <v>30582.351323407125</v>
      </c>
      <c r="BN120" s="363">
        <v>30637.829318927059</v>
      </c>
      <c r="BO120" s="363">
        <v>31019.775387489397</v>
      </c>
      <c r="BP120" s="363">
        <v>31570.301953231734</v>
      </c>
      <c r="BQ120" s="363">
        <v>31612.845156430471</v>
      </c>
      <c r="BR120" s="363">
        <v>33685.541967782054</v>
      </c>
      <c r="BS120" s="363">
        <v>36143.717055296176</v>
      </c>
      <c r="BT120" s="363">
        <v>36549.823249756468</v>
      </c>
      <c r="BU120" s="363">
        <v>38842.436319072862</v>
      </c>
      <c r="BV120" s="363">
        <v>39779.087213465929</v>
      </c>
      <c r="BW120" s="363">
        <v>40466.050155031975</v>
      </c>
      <c r="BX120" s="363">
        <v>43010.469292244023</v>
      </c>
      <c r="BY120" s="363">
        <v>46158.397195951475</v>
      </c>
      <c r="BZ120" s="363">
        <v>46637.786735320129</v>
      </c>
      <c r="CA120" s="363">
        <v>52680.283957642903</v>
      </c>
      <c r="CB120" s="363">
        <v>59725.103530398832</v>
      </c>
      <c r="CC120" s="363">
        <v>62282.332284147764</v>
      </c>
      <c r="CD120" s="363">
        <v>65660.684947635164</v>
      </c>
      <c r="CE120" s="363">
        <v>68012.907383016165</v>
      </c>
      <c r="CF120" s="363">
        <v>69450.581276389246</v>
      </c>
      <c r="CG120" s="363">
        <v>71121.141182195235</v>
      </c>
      <c r="CH120" s="364">
        <v>72903.319220275065</v>
      </c>
    </row>
    <row r="121" spans="1:86" ht="20.149999999999999" customHeight="1" x14ac:dyDescent="0.35">
      <c r="A121" s="366"/>
      <c r="B121" s="377" t="s">
        <v>644</v>
      </c>
      <c r="C121" s="368"/>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363"/>
      <c r="AY121" s="363"/>
      <c r="AZ121" s="363"/>
      <c r="BA121" s="363"/>
      <c r="BB121" s="363"/>
      <c r="BC121" s="363"/>
      <c r="BD121" s="363"/>
      <c r="BE121" s="363"/>
      <c r="BF121" s="363">
        <v>0</v>
      </c>
      <c r="BG121" s="363">
        <v>0</v>
      </c>
      <c r="BH121" s="363">
        <v>0</v>
      </c>
      <c r="BI121" s="363">
        <v>0</v>
      </c>
      <c r="BJ121" s="363">
        <v>0</v>
      </c>
      <c r="BK121" s="363">
        <v>0</v>
      </c>
      <c r="BL121" s="363">
        <v>0</v>
      </c>
      <c r="BM121" s="363">
        <v>142.33168649816594</v>
      </c>
      <c r="BN121" s="363">
        <v>152.13513384654311</v>
      </c>
      <c r="BO121" s="363">
        <v>131.12389860640636</v>
      </c>
      <c r="BP121" s="363">
        <v>132.42578534162479</v>
      </c>
      <c r="BQ121" s="363">
        <v>153.47758187669231</v>
      </c>
      <c r="BR121" s="363">
        <v>138.06592821168184</v>
      </c>
      <c r="BS121" s="363">
        <v>137.78356487615784</v>
      </c>
      <c r="BT121" s="363">
        <v>144.4148608324613</v>
      </c>
      <c r="BU121" s="363">
        <v>152.30969478038145</v>
      </c>
      <c r="BV121" s="363">
        <v>172.10415556408719</v>
      </c>
      <c r="BW121" s="363">
        <v>197.33017858416014</v>
      </c>
      <c r="BX121" s="363">
        <v>138.26438744196363</v>
      </c>
      <c r="BY121" s="363">
        <v>191.10865470384505</v>
      </c>
      <c r="BZ121" s="363">
        <v>217.55129475071959</v>
      </c>
      <c r="CA121" s="363">
        <v>287.53832937634223</v>
      </c>
      <c r="CB121" s="363">
        <v>337.34654354086939</v>
      </c>
      <c r="CC121" s="363">
        <v>359.82266282561551</v>
      </c>
      <c r="CD121" s="363">
        <v>429.57284908200933</v>
      </c>
      <c r="CE121" s="363">
        <v>490.98357715096643</v>
      </c>
      <c r="CF121" s="363">
        <v>520.86656284559922</v>
      </c>
      <c r="CG121" s="363">
        <v>547.86823420107112</v>
      </c>
      <c r="CH121" s="364">
        <v>573.75010151704703</v>
      </c>
    </row>
    <row r="122" spans="1:86" ht="15.5" x14ac:dyDescent="0.35">
      <c r="A122" s="366"/>
      <c r="B122" s="375" t="s">
        <v>373</v>
      </c>
      <c r="C122" s="368"/>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363"/>
      <c r="AP122" s="363"/>
      <c r="AQ122" s="363"/>
      <c r="AR122" s="363"/>
      <c r="AS122" s="363"/>
      <c r="AT122" s="363"/>
      <c r="AU122" s="363"/>
      <c r="AV122" s="363"/>
      <c r="AW122" s="363"/>
      <c r="AX122" s="363"/>
      <c r="AY122" s="363"/>
      <c r="AZ122" s="363"/>
      <c r="BA122" s="363"/>
      <c r="BB122" s="363"/>
      <c r="BC122" s="363"/>
      <c r="BD122" s="363"/>
      <c r="BE122" s="363"/>
      <c r="BF122" s="363">
        <v>0</v>
      </c>
      <c r="BG122" s="363">
        <v>0</v>
      </c>
      <c r="BH122" s="363">
        <v>0</v>
      </c>
      <c r="BI122" s="363">
        <v>0</v>
      </c>
      <c r="BJ122" s="363">
        <v>0</v>
      </c>
      <c r="BK122" s="363">
        <v>0</v>
      </c>
      <c r="BL122" s="363">
        <v>0</v>
      </c>
      <c r="BM122" s="363">
        <v>142.33168649816594</v>
      </c>
      <c r="BN122" s="363">
        <v>152.13513384654311</v>
      </c>
      <c r="BO122" s="363">
        <v>131.12389860640636</v>
      </c>
      <c r="BP122" s="363">
        <v>132.42578534162479</v>
      </c>
      <c r="BQ122" s="363">
        <v>146.77761181546779</v>
      </c>
      <c r="BR122" s="363">
        <v>129.69879969461098</v>
      </c>
      <c r="BS122" s="363">
        <v>128.2419303898462</v>
      </c>
      <c r="BT122" s="363">
        <v>134.50419439954237</v>
      </c>
      <c r="BU122" s="363">
        <v>141.3606446269504</v>
      </c>
      <c r="BV122" s="363">
        <v>160.1918097693225</v>
      </c>
      <c r="BW122" s="363">
        <v>184.59285163979558</v>
      </c>
      <c r="BX122" s="363">
        <v>125.38835363109166</v>
      </c>
      <c r="BY122" s="363">
        <v>175.6061899315863</v>
      </c>
      <c r="BZ122" s="363">
        <v>198.91108128966582</v>
      </c>
      <c r="CA122" s="363">
        <v>265.80896453048706</v>
      </c>
      <c r="CB122" s="363">
        <v>315.33416498438424</v>
      </c>
      <c r="CC122" s="363">
        <v>337.15684450660348</v>
      </c>
      <c r="CD122" s="363">
        <v>404.50377850443397</v>
      </c>
      <c r="CE122" s="363">
        <v>463.91108098782803</v>
      </c>
      <c r="CF122" s="363">
        <v>491.98178276074435</v>
      </c>
      <c r="CG122" s="363">
        <v>517.05092299472017</v>
      </c>
      <c r="CH122" s="364">
        <v>541.0587102658094</v>
      </c>
    </row>
    <row r="123" spans="1:86" ht="15.5" x14ac:dyDescent="0.35">
      <c r="A123" s="366"/>
      <c r="B123" s="375" t="s">
        <v>375</v>
      </c>
      <c r="C123" s="368"/>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c r="AN123" s="363"/>
      <c r="AO123" s="363"/>
      <c r="AP123" s="363"/>
      <c r="AQ123" s="363"/>
      <c r="AR123" s="363"/>
      <c r="AS123" s="363"/>
      <c r="AT123" s="363"/>
      <c r="AU123" s="363"/>
      <c r="AV123" s="363"/>
      <c r="AW123" s="363"/>
      <c r="AX123" s="363"/>
      <c r="AY123" s="363"/>
      <c r="AZ123" s="363"/>
      <c r="BA123" s="363"/>
      <c r="BB123" s="363"/>
      <c r="BC123" s="363"/>
      <c r="BD123" s="363"/>
      <c r="BE123" s="363"/>
      <c r="BF123" s="363">
        <v>0</v>
      </c>
      <c r="BG123" s="363">
        <v>0</v>
      </c>
      <c r="BH123" s="363">
        <v>0</v>
      </c>
      <c r="BI123" s="363">
        <v>0</v>
      </c>
      <c r="BJ123" s="363">
        <v>0</v>
      </c>
      <c r="BK123" s="363">
        <v>0</v>
      </c>
      <c r="BL123" s="363">
        <v>0</v>
      </c>
      <c r="BM123" s="363">
        <v>0</v>
      </c>
      <c r="BN123" s="363">
        <v>0</v>
      </c>
      <c r="BO123" s="363">
        <v>0</v>
      </c>
      <c r="BP123" s="363">
        <v>0</v>
      </c>
      <c r="BQ123" s="363">
        <v>6.6999700612245237</v>
      </c>
      <c r="BR123" s="363">
        <v>8.3671285170708352</v>
      </c>
      <c r="BS123" s="363">
        <v>9.5416344863116347</v>
      </c>
      <c r="BT123" s="363">
        <v>9.9106664329189176</v>
      </c>
      <c r="BU123" s="363">
        <v>10.949050153431045</v>
      </c>
      <c r="BV123" s="363">
        <v>11.912345794764677</v>
      </c>
      <c r="BW123" s="363">
        <v>12.737326944364556</v>
      </c>
      <c r="BX123" s="363">
        <v>12.876033810871965</v>
      </c>
      <c r="BY123" s="363">
        <v>15.502464772258755</v>
      </c>
      <c r="BZ123" s="363">
        <v>18.640213461053772</v>
      </c>
      <c r="CA123" s="363">
        <v>21.729364845855169</v>
      </c>
      <c r="CB123" s="363">
        <v>22.01237855648511</v>
      </c>
      <c r="CC123" s="363">
        <v>22.665818319012022</v>
      </c>
      <c r="CD123" s="363">
        <v>25.069070577575335</v>
      </c>
      <c r="CE123" s="363">
        <v>27.072496163138339</v>
      </c>
      <c r="CF123" s="363">
        <v>28.884780084854846</v>
      </c>
      <c r="CG123" s="363">
        <v>30.817311206350919</v>
      </c>
      <c r="CH123" s="364">
        <v>32.691391251237675</v>
      </c>
    </row>
    <row r="124" spans="1:86" ht="20.149999999999999" customHeight="1" x14ac:dyDescent="0.35">
      <c r="A124" s="366"/>
      <c r="B124" s="377" t="s">
        <v>603</v>
      </c>
      <c r="C124" s="368"/>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c r="AL124" s="363"/>
      <c r="AM124" s="363"/>
      <c r="AN124" s="363"/>
      <c r="AO124" s="363"/>
      <c r="AP124" s="363"/>
      <c r="AQ124" s="363"/>
      <c r="AR124" s="363"/>
      <c r="AS124" s="363"/>
      <c r="AT124" s="363"/>
      <c r="AU124" s="363"/>
      <c r="AV124" s="363"/>
      <c r="AW124" s="363"/>
      <c r="AX124" s="363"/>
      <c r="AY124" s="363"/>
      <c r="AZ124" s="363"/>
      <c r="BA124" s="363"/>
      <c r="BB124" s="363"/>
      <c r="BC124" s="363"/>
      <c r="BD124" s="363"/>
      <c r="BE124" s="363"/>
      <c r="BF124" s="363">
        <v>753.8179859120703</v>
      </c>
      <c r="BG124" s="363">
        <v>758.2500596083853</v>
      </c>
      <c r="BH124" s="363">
        <v>718.78854636725555</v>
      </c>
      <c r="BI124" s="363">
        <v>688.39923696002779</v>
      </c>
      <c r="BJ124" s="363">
        <v>657.63602000705282</v>
      </c>
      <c r="BK124" s="363">
        <v>606.65818012250475</v>
      </c>
      <c r="BL124" s="363">
        <v>485.54845683539708</v>
      </c>
      <c r="BM124" s="363">
        <v>485.68999709772208</v>
      </c>
      <c r="BN124" s="363">
        <v>539.73817054674134</v>
      </c>
      <c r="BO124" s="363">
        <v>514.72036204780159</v>
      </c>
      <c r="BP124" s="363">
        <v>501.60552415164261</v>
      </c>
      <c r="BQ124" s="363">
        <v>473.21925947532799</v>
      </c>
      <c r="BR124" s="363">
        <v>458.42894026476228</v>
      </c>
      <c r="BS124" s="363">
        <v>429.68100757509296</v>
      </c>
      <c r="BT124" s="363">
        <v>431.31391161100441</v>
      </c>
      <c r="BU124" s="363">
        <v>407.09895419304428</v>
      </c>
      <c r="BV124" s="363">
        <v>388.5446834333589</v>
      </c>
      <c r="BW124" s="363">
        <v>372.18449891959528</v>
      </c>
      <c r="BX124" s="363">
        <v>346.70352127407097</v>
      </c>
      <c r="BY124" s="363">
        <v>328.32168336591513</v>
      </c>
      <c r="BZ124" s="363">
        <v>293.09046467796094</v>
      </c>
      <c r="CA124" s="363">
        <v>283.57895853328995</v>
      </c>
      <c r="CB124" s="363">
        <v>268.7021148386184</v>
      </c>
      <c r="CC124" s="363">
        <v>244.37179946545791</v>
      </c>
      <c r="CD124" s="363">
        <v>233.33873738252512</v>
      </c>
      <c r="CE124" s="363">
        <v>226.10941880790736</v>
      </c>
      <c r="CF124" s="363">
        <v>210.93827300567798</v>
      </c>
      <c r="CG124" s="363">
        <v>192.52206822286718</v>
      </c>
      <c r="CH124" s="364">
        <v>175.00328227505534</v>
      </c>
    </row>
    <row r="125" spans="1:86" ht="15.5" x14ac:dyDescent="0.35">
      <c r="A125" s="366"/>
      <c r="B125" s="375" t="s">
        <v>645</v>
      </c>
      <c r="C125" s="368"/>
      <c r="D125" s="363"/>
      <c r="E125" s="363"/>
      <c r="F125" s="363"/>
      <c r="G125" s="363"/>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c r="AL125" s="363"/>
      <c r="AM125" s="363"/>
      <c r="AN125" s="363"/>
      <c r="AO125" s="363"/>
      <c r="AP125" s="363"/>
      <c r="AQ125" s="363"/>
      <c r="AR125" s="363"/>
      <c r="AS125" s="363"/>
      <c r="AT125" s="363"/>
      <c r="AU125" s="363"/>
      <c r="AV125" s="363"/>
      <c r="AW125" s="363"/>
      <c r="AX125" s="363"/>
      <c r="AY125" s="363"/>
      <c r="AZ125" s="363"/>
      <c r="BA125" s="363"/>
      <c r="BB125" s="363"/>
      <c r="BC125" s="363"/>
      <c r="BD125" s="363"/>
      <c r="BE125" s="363"/>
      <c r="BF125" s="363">
        <v>8.6646091158961696</v>
      </c>
      <c r="BG125" s="363">
        <v>6.5408165429749001</v>
      </c>
      <c r="BH125" s="363">
        <v>5.6114022051495214</v>
      </c>
      <c r="BI125" s="363">
        <v>10.352852801552766</v>
      </c>
      <c r="BJ125" s="363">
        <v>9.1000571203471345</v>
      </c>
      <c r="BK125" s="363">
        <v>9.0355380275811292</v>
      </c>
      <c r="BL125" s="363">
        <v>3.3717996459555404</v>
      </c>
      <c r="BM125" s="363">
        <v>2.78941124641001</v>
      </c>
      <c r="BN125" s="363">
        <v>2.4185841076840031</v>
      </c>
      <c r="BO125" s="363">
        <v>2.1135561089945449</v>
      </c>
      <c r="BP125" s="363">
        <v>1.8529837751245373</v>
      </c>
      <c r="BQ125" s="363">
        <v>1.8451495192129173</v>
      </c>
      <c r="BR125" s="363">
        <v>1.6736129837651659</v>
      </c>
      <c r="BS125" s="363">
        <v>1.4876387962578441</v>
      </c>
      <c r="BT125" s="363">
        <v>1.3888297481185381</v>
      </c>
      <c r="BU125" s="363">
        <v>1.3080752236820214</v>
      </c>
      <c r="BV125" s="363">
        <v>1.2407766819003299</v>
      </c>
      <c r="BW125" s="363">
        <v>1.1391243168655267</v>
      </c>
      <c r="BX125" s="363">
        <v>0.85742847305152226</v>
      </c>
      <c r="BY125" s="363">
        <v>0.72078999662315524</v>
      </c>
      <c r="BZ125" s="363">
        <v>0.52501760171942569</v>
      </c>
      <c r="CA125" s="363">
        <v>0.39165198405646284</v>
      </c>
      <c r="CB125" s="363">
        <v>0.31461753541092419</v>
      </c>
      <c r="CC125" s="363">
        <v>0.2227607773069398</v>
      </c>
      <c r="CD125" s="363">
        <v>0.17874678872654995</v>
      </c>
      <c r="CE125" s="363">
        <v>0.1468452346596201</v>
      </c>
      <c r="CF125" s="363">
        <v>0.10876413326550483</v>
      </c>
      <c r="CG125" s="363">
        <v>7.3661113263003591E-2</v>
      </c>
      <c r="CH125" s="364">
        <v>4.7590900328382056E-2</v>
      </c>
    </row>
    <row r="126" spans="1:86" ht="15.5" x14ac:dyDescent="0.35">
      <c r="A126" s="366"/>
      <c r="B126" s="331" t="s">
        <v>605</v>
      </c>
      <c r="C126" s="368"/>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363"/>
      <c r="AP126" s="363"/>
      <c r="AQ126" s="363"/>
      <c r="AR126" s="363"/>
      <c r="AS126" s="363"/>
      <c r="AT126" s="363"/>
      <c r="AU126" s="363"/>
      <c r="AV126" s="363"/>
      <c r="AW126" s="363"/>
      <c r="AX126" s="363"/>
      <c r="AY126" s="363"/>
      <c r="AZ126" s="363"/>
      <c r="BA126" s="363"/>
      <c r="BB126" s="363"/>
      <c r="BC126" s="363"/>
      <c r="BD126" s="363"/>
      <c r="BE126" s="363"/>
      <c r="BF126" s="363">
        <v>742.01722222464502</v>
      </c>
      <c r="BG126" s="363">
        <v>749.29539883233713</v>
      </c>
      <c r="BH126" s="363">
        <v>711.14460013005089</v>
      </c>
      <c r="BI126" s="363">
        <v>676.20368893994373</v>
      </c>
      <c r="BJ126" s="363">
        <v>646.77538493567818</v>
      </c>
      <c r="BK126" s="363">
        <v>595.88755544874164</v>
      </c>
      <c r="BL126" s="363">
        <v>480.72760250248444</v>
      </c>
      <c r="BM126" s="363">
        <v>481.61745805213383</v>
      </c>
      <c r="BN126" s="363">
        <v>536.19669765089213</v>
      </c>
      <c r="BO126" s="363">
        <v>511.70170481682442</v>
      </c>
      <c r="BP126" s="363">
        <v>499.19462643916586</v>
      </c>
      <c r="BQ126" s="363">
        <v>471.38261000370852</v>
      </c>
      <c r="BR126" s="363">
        <v>456.75809782367594</v>
      </c>
      <c r="BS126" s="363">
        <v>428.24350745961834</v>
      </c>
      <c r="BT126" s="363">
        <v>429.92508186288586</v>
      </c>
      <c r="BU126" s="363">
        <v>405.82072849946729</v>
      </c>
      <c r="BV126" s="363">
        <v>387.35184690038739</v>
      </c>
      <c r="BW126" s="363">
        <v>371.04498105193494</v>
      </c>
      <c r="BX126" s="363">
        <v>345.85360269532873</v>
      </c>
      <c r="BY126" s="363">
        <v>327.56678205934287</v>
      </c>
      <c r="BZ126" s="363">
        <v>292.57012734160509</v>
      </c>
      <c r="CA126" s="363">
        <v>283.19645367620649</v>
      </c>
      <c r="CB126" s="363">
        <v>268.38465647471338</v>
      </c>
      <c r="CC126" s="363">
        <v>244.14903868815097</v>
      </c>
      <c r="CD126" s="363">
        <v>233.15999059379857</v>
      </c>
      <c r="CE126" s="363">
        <v>225.96257357324774</v>
      </c>
      <c r="CF126" s="363">
        <v>210.82950887241248</v>
      </c>
      <c r="CG126" s="363">
        <v>192.44840710960418</v>
      </c>
      <c r="CH126" s="364">
        <v>174.95569137472694</v>
      </c>
    </row>
    <row r="127" spans="1:86" ht="15.5" x14ac:dyDescent="0.35">
      <c r="A127" s="366"/>
      <c r="B127" s="375" t="s">
        <v>607</v>
      </c>
      <c r="C127" s="368"/>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c r="AL127" s="363"/>
      <c r="AM127" s="363"/>
      <c r="AN127" s="363"/>
      <c r="AO127" s="363"/>
      <c r="AP127" s="363"/>
      <c r="AQ127" s="363"/>
      <c r="AR127" s="363"/>
      <c r="AS127" s="363"/>
      <c r="AT127" s="363"/>
      <c r="AU127" s="363"/>
      <c r="AV127" s="363"/>
      <c r="AW127" s="363"/>
      <c r="AX127" s="363"/>
      <c r="AY127" s="363"/>
      <c r="AZ127" s="363"/>
      <c r="BA127" s="363"/>
      <c r="BB127" s="363"/>
      <c r="BC127" s="363"/>
      <c r="BD127" s="363"/>
      <c r="BE127" s="363"/>
      <c r="BF127" s="363">
        <v>3.1361545715290764</v>
      </c>
      <c r="BG127" s="363">
        <v>2.4138442330732688</v>
      </c>
      <c r="BH127" s="363">
        <v>2.0325440320550778</v>
      </c>
      <c r="BI127" s="363">
        <v>1.8426952185312839</v>
      </c>
      <c r="BJ127" s="363">
        <v>1.7605779510274475</v>
      </c>
      <c r="BK127" s="363">
        <v>1.7350866461820125</v>
      </c>
      <c r="BL127" s="363">
        <v>1.4490546869571093</v>
      </c>
      <c r="BM127" s="363">
        <v>1.2831277991782506</v>
      </c>
      <c r="BN127" s="363">
        <v>1.1228887881651837</v>
      </c>
      <c r="BO127" s="363">
        <v>0.90510112198260939</v>
      </c>
      <c r="BP127" s="363">
        <v>0.55791393735222894</v>
      </c>
      <c r="BQ127" s="363">
        <v>-8.5000475934242266E-3</v>
      </c>
      <c r="BR127" s="363">
        <v>-2.7705426788129706E-3</v>
      </c>
      <c r="BS127" s="363">
        <v>-5.0138680783218682E-2</v>
      </c>
      <c r="BT127" s="363">
        <v>0</v>
      </c>
      <c r="BU127" s="363">
        <v>-2.9849530104976478E-2</v>
      </c>
      <c r="BV127" s="363">
        <v>-4.7940148928780624E-2</v>
      </c>
      <c r="BW127" s="363">
        <v>3.9355079486193072E-4</v>
      </c>
      <c r="BX127" s="363">
        <v>-7.5098943092849445E-3</v>
      </c>
      <c r="BY127" s="363">
        <v>3.4111309949070988E-2</v>
      </c>
      <c r="BZ127" s="363">
        <v>-4.6802653636038669E-3</v>
      </c>
      <c r="CA127" s="363">
        <v>-9.1471269730230495E-3</v>
      </c>
      <c r="CB127" s="363">
        <v>2.8408284941068302E-3</v>
      </c>
      <c r="CC127" s="363">
        <v>0</v>
      </c>
      <c r="CD127" s="363">
        <v>0</v>
      </c>
      <c r="CE127" s="363">
        <v>0</v>
      </c>
      <c r="CF127" s="363">
        <v>0</v>
      </c>
      <c r="CG127" s="363">
        <v>0</v>
      </c>
      <c r="CH127" s="364">
        <v>0</v>
      </c>
    </row>
    <row r="128" spans="1:86" ht="20.149999999999999" customHeight="1" x14ac:dyDescent="0.35">
      <c r="A128" s="366"/>
      <c r="B128" s="377" t="s">
        <v>646</v>
      </c>
      <c r="C128" s="368"/>
      <c r="D128" s="363"/>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c r="AL128" s="363"/>
      <c r="AM128" s="363"/>
      <c r="AN128" s="363"/>
      <c r="AO128" s="363"/>
      <c r="AP128" s="363"/>
      <c r="AQ128" s="363"/>
      <c r="AR128" s="363"/>
      <c r="AS128" s="363"/>
      <c r="AT128" s="363"/>
      <c r="AU128" s="363"/>
      <c r="AV128" s="363"/>
      <c r="AW128" s="363"/>
      <c r="AX128" s="363"/>
      <c r="AY128" s="363"/>
      <c r="AZ128" s="363"/>
      <c r="BA128" s="363"/>
      <c r="BB128" s="363"/>
      <c r="BC128" s="363"/>
      <c r="BD128" s="363"/>
      <c r="BE128" s="363"/>
      <c r="BF128" s="363">
        <v>5437.2707943895803</v>
      </c>
      <c r="BG128" s="363">
        <v>5249.0632732921476</v>
      </c>
      <c r="BH128" s="363">
        <v>5500.6053677791579</v>
      </c>
      <c r="BI128" s="363">
        <v>5806.7719959832602</v>
      </c>
      <c r="BJ128" s="363">
        <v>6105.4887008509977</v>
      </c>
      <c r="BK128" s="363">
        <v>6363.3329476254867</v>
      </c>
      <c r="BL128" s="363">
        <v>7508.9752455951048</v>
      </c>
      <c r="BM128" s="363">
        <v>8467.0190249636707</v>
      </c>
      <c r="BN128" s="363">
        <v>8937.7183501316904</v>
      </c>
      <c r="BO128" s="363">
        <v>9441.3397899156298</v>
      </c>
      <c r="BP128" s="363">
        <v>9897.2469597787549</v>
      </c>
      <c r="BQ128" s="363">
        <v>12446.583915010433</v>
      </c>
      <c r="BR128" s="363">
        <v>13128.185764125861</v>
      </c>
      <c r="BS128" s="363">
        <v>13679.37503639328</v>
      </c>
      <c r="BT128" s="363">
        <v>13562.87673353002</v>
      </c>
      <c r="BU128" s="363">
        <v>13356.131257887122</v>
      </c>
      <c r="BV128" s="363">
        <v>13002.268406831374</v>
      </c>
      <c r="BW128" s="363">
        <v>13236.70810830785</v>
      </c>
      <c r="BX128" s="363">
        <v>13189.051784331927</v>
      </c>
      <c r="BY128" s="363">
        <v>14392.010935051892</v>
      </c>
      <c r="BZ128" s="363">
        <v>13679.713201894036</v>
      </c>
      <c r="CA128" s="363">
        <v>14580.765708729165</v>
      </c>
      <c r="CB128" s="363">
        <v>16131.302087353451</v>
      </c>
      <c r="CC128" s="363">
        <v>16751.501066401826</v>
      </c>
      <c r="CD128" s="363">
        <v>17624.169010341659</v>
      </c>
      <c r="CE128" s="363">
        <v>18236.086525167626</v>
      </c>
      <c r="CF128" s="363">
        <v>18700.278092276527</v>
      </c>
      <c r="CG128" s="363">
        <v>19260.567375235583</v>
      </c>
      <c r="CH128" s="364">
        <v>19613.879576322197</v>
      </c>
    </row>
    <row r="129" spans="1:86" ht="15.5" x14ac:dyDescent="0.35">
      <c r="A129" s="366"/>
      <c r="B129" s="375" t="s">
        <v>647</v>
      </c>
      <c r="C129" s="368"/>
      <c r="D129" s="363"/>
      <c r="E129" s="363"/>
      <c r="F129" s="363"/>
      <c r="G129" s="363"/>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c r="AL129" s="363"/>
      <c r="AM129" s="363"/>
      <c r="AN129" s="363"/>
      <c r="AO129" s="363"/>
      <c r="AP129" s="363"/>
      <c r="AQ129" s="363"/>
      <c r="AR129" s="363"/>
      <c r="AS129" s="363"/>
      <c r="AT129" s="363"/>
      <c r="AU129" s="363"/>
      <c r="AV129" s="363"/>
      <c r="AW129" s="363"/>
      <c r="AX129" s="363"/>
      <c r="AY129" s="363"/>
      <c r="AZ129" s="363"/>
      <c r="BA129" s="363"/>
      <c r="BB129" s="363"/>
      <c r="BC129" s="363"/>
      <c r="BD129" s="363"/>
      <c r="BE129" s="363"/>
      <c r="BF129" s="363">
        <v>5437.2707943895803</v>
      </c>
      <c r="BG129" s="363">
        <v>5249.0632732921476</v>
      </c>
      <c r="BH129" s="363">
        <v>5500.6053677791579</v>
      </c>
      <c r="BI129" s="363">
        <v>5806.7719959832602</v>
      </c>
      <c r="BJ129" s="363">
        <v>6105.4887008509977</v>
      </c>
      <c r="BK129" s="363">
        <v>6363.3329476254867</v>
      </c>
      <c r="BL129" s="363">
        <v>7508.9752455951048</v>
      </c>
      <c r="BM129" s="363">
        <v>8467.0190249636707</v>
      </c>
      <c r="BN129" s="363">
        <v>8937.7183501316904</v>
      </c>
      <c r="BO129" s="363">
        <v>9441.3397899156298</v>
      </c>
      <c r="BP129" s="363">
        <v>9897.2469597787549</v>
      </c>
      <c r="BQ129" s="363">
        <v>12446.583915010433</v>
      </c>
      <c r="BR129" s="363">
        <v>13128.185764125861</v>
      </c>
      <c r="BS129" s="363">
        <v>13679.37503639328</v>
      </c>
      <c r="BT129" s="363">
        <v>13491.579784099724</v>
      </c>
      <c r="BU129" s="363">
        <v>13040.862907434319</v>
      </c>
      <c r="BV129" s="363">
        <v>12216.067304365653</v>
      </c>
      <c r="BW129" s="363">
        <v>11133.469577481937</v>
      </c>
      <c r="BX129" s="363">
        <v>10230.151823682429</v>
      </c>
      <c r="BY129" s="363">
        <v>9744.0444524244558</v>
      </c>
      <c r="BZ129" s="363">
        <v>8977.8289620222713</v>
      </c>
      <c r="CA129" s="363">
        <v>8633.9999876756046</v>
      </c>
      <c r="CB129" s="363">
        <v>8369.6168534146382</v>
      </c>
      <c r="CC129" s="363">
        <v>5685.8636249671772</v>
      </c>
      <c r="CD129" s="363">
        <v>4940.8729131031387</v>
      </c>
      <c r="CE129" s="363">
        <v>4997.8510493040467</v>
      </c>
      <c r="CF129" s="363">
        <v>5081.5521281021947</v>
      </c>
      <c r="CG129" s="363">
        <v>5244.070144697228</v>
      </c>
      <c r="CH129" s="364">
        <v>5304.1544106926312</v>
      </c>
    </row>
    <row r="130" spans="1:86" ht="15.5" x14ac:dyDescent="0.35">
      <c r="A130" s="366"/>
      <c r="B130" s="375" t="s">
        <v>629</v>
      </c>
      <c r="C130" s="372" t="s">
        <v>639</v>
      </c>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c r="AN130" s="363"/>
      <c r="AO130" s="363"/>
      <c r="AP130" s="363"/>
      <c r="AQ130" s="363"/>
      <c r="AR130" s="363"/>
      <c r="AS130" s="363"/>
      <c r="AT130" s="363"/>
      <c r="AU130" s="363"/>
      <c r="AV130" s="363"/>
      <c r="AW130" s="363"/>
      <c r="AX130" s="363"/>
      <c r="AY130" s="363"/>
      <c r="AZ130" s="363"/>
      <c r="BA130" s="363"/>
      <c r="BB130" s="363"/>
      <c r="BC130" s="363"/>
      <c r="BD130" s="363"/>
      <c r="BE130" s="363"/>
      <c r="BF130" s="363">
        <v>0</v>
      </c>
      <c r="BG130" s="363">
        <v>0</v>
      </c>
      <c r="BH130" s="363">
        <v>0</v>
      </c>
      <c r="BI130" s="363">
        <v>0</v>
      </c>
      <c r="BJ130" s="363">
        <v>0</v>
      </c>
      <c r="BK130" s="363">
        <v>0</v>
      </c>
      <c r="BL130" s="363">
        <v>0</v>
      </c>
      <c r="BM130" s="363">
        <v>0</v>
      </c>
      <c r="BN130" s="363">
        <v>0</v>
      </c>
      <c r="BO130" s="363">
        <v>0</v>
      </c>
      <c r="BP130" s="363">
        <v>0</v>
      </c>
      <c r="BQ130" s="363">
        <v>0</v>
      </c>
      <c r="BR130" s="363">
        <v>0</v>
      </c>
      <c r="BS130" s="363">
        <v>0</v>
      </c>
      <c r="BT130" s="363">
        <v>71.29694943029412</v>
      </c>
      <c r="BU130" s="363">
        <v>315.26835045280444</v>
      </c>
      <c r="BV130" s="363">
        <v>786.20110246572062</v>
      </c>
      <c r="BW130" s="363">
        <v>2103.2385308259127</v>
      </c>
      <c r="BX130" s="363">
        <v>2958.8999606494976</v>
      </c>
      <c r="BY130" s="363">
        <v>4647.9664826274347</v>
      </c>
      <c r="BZ130" s="363">
        <v>4701.8842398717625</v>
      </c>
      <c r="CA130" s="363">
        <v>5946.7657210535581</v>
      </c>
      <c r="CB130" s="363">
        <v>7761.6852339388142</v>
      </c>
      <c r="CC130" s="363">
        <v>11065.63744143465</v>
      </c>
      <c r="CD130" s="363">
        <v>12683.296097238521</v>
      </c>
      <c r="CE130" s="363">
        <v>13238.235475863579</v>
      </c>
      <c r="CF130" s="363">
        <v>13618.725964174333</v>
      </c>
      <c r="CG130" s="363">
        <v>14016.497230538354</v>
      </c>
      <c r="CH130" s="364">
        <v>14309.725165629567</v>
      </c>
    </row>
    <row r="131" spans="1:86" ht="20.149999999999999" customHeight="1" x14ac:dyDescent="0.35">
      <c r="A131" s="366"/>
      <c r="B131" s="377" t="s">
        <v>618</v>
      </c>
      <c r="C131" s="368"/>
      <c r="D131" s="363"/>
      <c r="E131" s="363"/>
      <c r="F131" s="363"/>
      <c r="G131" s="363"/>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c r="AL131" s="363"/>
      <c r="AM131" s="363"/>
      <c r="AN131" s="363"/>
      <c r="AO131" s="363"/>
      <c r="AP131" s="363"/>
      <c r="AQ131" s="363"/>
      <c r="AR131" s="363"/>
      <c r="AS131" s="363"/>
      <c r="AT131" s="363"/>
      <c r="AU131" s="363"/>
      <c r="AV131" s="363"/>
      <c r="AW131" s="363"/>
      <c r="AX131" s="363"/>
      <c r="AY131" s="363"/>
      <c r="AZ131" s="363"/>
      <c r="BA131" s="363"/>
      <c r="BB131" s="363"/>
      <c r="BC131" s="363"/>
      <c r="BD131" s="363"/>
      <c r="BE131" s="363"/>
      <c r="BF131" s="363">
        <v>0</v>
      </c>
      <c r="BG131" s="363">
        <v>0</v>
      </c>
      <c r="BH131" s="363">
        <v>0</v>
      </c>
      <c r="BI131" s="363">
        <v>0</v>
      </c>
      <c r="BJ131" s="363">
        <v>0</v>
      </c>
      <c r="BK131" s="363">
        <v>0</v>
      </c>
      <c r="BL131" s="363">
        <v>0</v>
      </c>
      <c r="BM131" s="363">
        <v>0</v>
      </c>
      <c r="BN131" s="363">
        <v>0</v>
      </c>
      <c r="BO131" s="363">
        <v>0</v>
      </c>
      <c r="BP131" s="363">
        <v>0</v>
      </c>
      <c r="BQ131" s="363">
        <v>0</v>
      </c>
      <c r="BR131" s="363">
        <v>0</v>
      </c>
      <c r="BS131" s="363">
        <v>0</v>
      </c>
      <c r="BT131" s="363">
        <v>0</v>
      </c>
      <c r="BU131" s="363">
        <v>0</v>
      </c>
      <c r="BV131" s="363">
        <v>0</v>
      </c>
      <c r="BW131" s="363">
        <v>0</v>
      </c>
      <c r="BX131" s="363">
        <v>0</v>
      </c>
      <c r="BY131" s="363">
        <v>0</v>
      </c>
      <c r="BZ131" s="363">
        <v>1406.9425290563213</v>
      </c>
      <c r="CA131" s="363">
        <v>1602.022660087033</v>
      </c>
      <c r="CB131" s="363">
        <v>2.4684541214784557</v>
      </c>
      <c r="CC131" s="363">
        <v>-0.43031557769457751</v>
      </c>
      <c r="CD131" s="363">
        <v>0</v>
      </c>
      <c r="CE131" s="363">
        <v>0</v>
      </c>
      <c r="CF131" s="363">
        <v>0</v>
      </c>
      <c r="CG131" s="363">
        <v>0</v>
      </c>
      <c r="CH131" s="364">
        <v>0</v>
      </c>
    </row>
    <row r="132" spans="1:86" ht="29.5" customHeight="1" x14ac:dyDescent="0.35">
      <c r="A132" s="366"/>
      <c r="B132" s="361" t="s">
        <v>640</v>
      </c>
      <c r="C132" s="368"/>
      <c r="D132" s="363"/>
      <c r="E132" s="363"/>
      <c r="F132" s="363"/>
      <c r="G132" s="363"/>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c r="AL132" s="363"/>
      <c r="AM132" s="363"/>
      <c r="AN132" s="363"/>
      <c r="AO132" s="363"/>
      <c r="AP132" s="363"/>
      <c r="AQ132" s="363"/>
      <c r="AR132" s="363"/>
      <c r="AS132" s="363"/>
      <c r="AT132" s="363"/>
      <c r="AU132" s="363"/>
      <c r="AV132" s="363"/>
      <c r="AW132" s="363"/>
      <c r="AX132" s="363"/>
      <c r="AY132" s="363"/>
      <c r="AZ132" s="363"/>
      <c r="BA132" s="363"/>
      <c r="BB132" s="363"/>
      <c r="BC132" s="363"/>
      <c r="BD132" s="363"/>
      <c r="BE132" s="363"/>
      <c r="BF132" s="363">
        <v>9709.9119587966597</v>
      </c>
      <c r="BG132" s="363">
        <v>10120.825015225872</v>
      </c>
      <c r="BH132" s="363">
        <v>10450.874583198778</v>
      </c>
      <c r="BI132" s="363">
        <v>10885.026016780286</v>
      </c>
      <c r="BJ132" s="363">
        <v>11278.968627427392</v>
      </c>
      <c r="BK132" s="363">
        <v>12067.913425240107</v>
      </c>
      <c r="BL132" s="363">
        <v>12514.39555390301</v>
      </c>
      <c r="BM132" s="363">
        <v>13423.569071713615</v>
      </c>
      <c r="BN132" s="363">
        <v>13637.307961631303</v>
      </c>
      <c r="BO132" s="363">
        <v>13721.415709219313</v>
      </c>
      <c r="BP132" s="363">
        <v>14045.212451240421</v>
      </c>
      <c r="BQ132" s="363">
        <v>13820.716382487695</v>
      </c>
      <c r="BR132" s="363">
        <v>14193.380080112505</v>
      </c>
      <c r="BS132" s="363">
        <v>13884.833491162879</v>
      </c>
      <c r="BT132" s="363">
        <v>13554.427617299529</v>
      </c>
      <c r="BU132" s="363">
        <v>13240.35777013659</v>
      </c>
      <c r="BV132" s="363">
        <v>12971.046188120376</v>
      </c>
      <c r="BW132" s="363">
        <v>13311.492864678848</v>
      </c>
      <c r="BX132" s="363">
        <v>12678.638357522272</v>
      </c>
      <c r="BY132" s="363">
        <v>12728.282596205307</v>
      </c>
      <c r="BZ132" s="363">
        <v>13115.651997602972</v>
      </c>
      <c r="CA132" s="363">
        <v>14448.822856296711</v>
      </c>
      <c r="CB132" s="363">
        <v>15301.41051378444</v>
      </c>
      <c r="CC132" s="363">
        <v>16072.761094631509</v>
      </c>
      <c r="CD132" s="363">
        <v>16800.518559617514</v>
      </c>
      <c r="CE132" s="363">
        <v>17073.505075238958</v>
      </c>
      <c r="CF132" s="363">
        <v>17606.985301872774</v>
      </c>
      <c r="CG132" s="363">
        <v>18500.329435181073</v>
      </c>
      <c r="CH132" s="364">
        <v>19456.93032400688</v>
      </c>
    </row>
    <row r="133" spans="1:86" ht="20.149999999999999" customHeight="1" x14ac:dyDescent="0.35">
      <c r="A133" s="366"/>
      <c r="B133" s="293" t="s">
        <v>601</v>
      </c>
      <c r="C133" s="368"/>
      <c r="D133" s="363"/>
      <c r="E133" s="363"/>
      <c r="F133" s="363"/>
      <c r="G133" s="363"/>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c r="AL133" s="363"/>
      <c r="AM133" s="363"/>
      <c r="AN133" s="363"/>
      <c r="AO133" s="363"/>
      <c r="AP133" s="363"/>
      <c r="AQ133" s="363"/>
      <c r="AR133" s="363"/>
      <c r="AS133" s="363"/>
      <c r="AT133" s="363"/>
      <c r="AU133" s="363"/>
      <c r="AV133" s="363"/>
      <c r="AW133" s="363"/>
      <c r="AX133" s="363"/>
      <c r="AY133" s="363"/>
      <c r="AZ133" s="363"/>
      <c r="BA133" s="363"/>
      <c r="BB133" s="363"/>
      <c r="BC133" s="363"/>
      <c r="BD133" s="363"/>
      <c r="BE133" s="363"/>
      <c r="BF133" s="363">
        <v>9138.4779834252149</v>
      </c>
      <c r="BG133" s="363">
        <v>9585.1341250727055</v>
      </c>
      <c r="BH133" s="363">
        <v>9897.9604611300529</v>
      </c>
      <c r="BI133" s="363">
        <v>10340.930762002939</v>
      </c>
      <c r="BJ133" s="363">
        <v>10734.156462914234</v>
      </c>
      <c r="BK133" s="363">
        <v>11486.952126416736</v>
      </c>
      <c r="BL133" s="363">
        <v>11811.85496257163</v>
      </c>
      <c r="BM133" s="363">
        <v>12691.68581711721</v>
      </c>
      <c r="BN133" s="363">
        <v>12913.598252920156</v>
      </c>
      <c r="BO133" s="363">
        <v>13000.002956180819</v>
      </c>
      <c r="BP133" s="363">
        <v>13302.23681800645</v>
      </c>
      <c r="BQ133" s="363">
        <v>13075.823504556669</v>
      </c>
      <c r="BR133" s="363">
        <v>13402.995563386534</v>
      </c>
      <c r="BS133" s="363">
        <v>13083.169773128622</v>
      </c>
      <c r="BT133" s="363">
        <v>12824.95973277797</v>
      </c>
      <c r="BU133" s="363">
        <v>12517.80682329242</v>
      </c>
      <c r="BV133" s="363">
        <v>12263.030559764198</v>
      </c>
      <c r="BW133" s="363">
        <v>12622.633428311881</v>
      </c>
      <c r="BX133" s="363">
        <v>12061.55649276097</v>
      </c>
      <c r="BY133" s="363">
        <v>12114.462212945447</v>
      </c>
      <c r="BZ133" s="363">
        <v>12121.396314590867</v>
      </c>
      <c r="CA133" s="363">
        <v>13463.917947979384</v>
      </c>
      <c r="CB133" s="363">
        <v>14704.811488618227</v>
      </c>
      <c r="CC133" s="363">
        <v>15497.065819634661</v>
      </c>
      <c r="CD133" s="363">
        <v>16238.01966373353</v>
      </c>
      <c r="CE133" s="363">
        <v>16533.282340616046</v>
      </c>
      <c r="CF133" s="363">
        <v>17087.704229394625</v>
      </c>
      <c r="CG133" s="363">
        <v>17996.363482480872</v>
      </c>
      <c r="CH133" s="364">
        <v>18970.119601009308</v>
      </c>
    </row>
    <row r="134" spans="1:86" ht="20.149999999999999" customHeight="1" x14ac:dyDescent="0.35">
      <c r="A134" s="366"/>
      <c r="B134" s="377" t="s">
        <v>603</v>
      </c>
      <c r="C134" s="368"/>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363"/>
      <c r="AY134" s="363"/>
      <c r="AZ134" s="363"/>
      <c r="BA134" s="363"/>
      <c r="BB134" s="363"/>
      <c r="BC134" s="363"/>
      <c r="BD134" s="363"/>
      <c r="BE134" s="363"/>
      <c r="BF134" s="363">
        <v>571.43397537144529</v>
      </c>
      <c r="BG134" s="363">
        <v>535.69089015316456</v>
      </c>
      <c r="BH134" s="363">
        <v>552.91412206872587</v>
      </c>
      <c r="BI134" s="363">
        <v>544.09525477734587</v>
      </c>
      <c r="BJ134" s="363">
        <v>544.81216451315845</v>
      </c>
      <c r="BK134" s="363">
        <v>580.9612988233705</v>
      </c>
      <c r="BL134" s="363">
        <v>702.54059133138037</v>
      </c>
      <c r="BM134" s="363">
        <v>731.88325459640384</v>
      </c>
      <c r="BN134" s="363">
        <v>723.70970871114832</v>
      </c>
      <c r="BO134" s="363">
        <v>721.41275303849477</v>
      </c>
      <c r="BP134" s="363">
        <v>742.97563323397094</v>
      </c>
      <c r="BQ134" s="363">
        <v>744.89287793102449</v>
      </c>
      <c r="BR134" s="363">
        <v>790.3845167259733</v>
      </c>
      <c r="BS134" s="363">
        <v>801.66371803425625</v>
      </c>
      <c r="BT134" s="363">
        <v>729.46788452155897</v>
      </c>
      <c r="BU134" s="363">
        <v>722.55094684416997</v>
      </c>
      <c r="BV134" s="363">
        <v>708.01562835617779</v>
      </c>
      <c r="BW134" s="363">
        <v>688.85943636696652</v>
      </c>
      <c r="BX134" s="363">
        <v>617.0818647613022</v>
      </c>
      <c r="BY134" s="363">
        <v>613.8203832598582</v>
      </c>
      <c r="BZ134" s="363">
        <v>575.90797542223322</v>
      </c>
      <c r="CA134" s="363">
        <v>578.32108678115765</v>
      </c>
      <c r="CB134" s="363">
        <v>593.85150137201117</v>
      </c>
      <c r="CC134" s="363">
        <v>575.50843367982247</v>
      </c>
      <c r="CD134" s="363">
        <v>562.49889588398526</v>
      </c>
      <c r="CE134" s="363">
        <v>540.22273462290832</v>
      </c>
      <c r="CF134" s="363">
        <v>519.28107247814671</v>
      </c>
      <c r="CG134" s="363">
        <v>503.96595270020208</v>
      </c>
      <c r="CH134" s="364">
        <v>486.81072299757113</v>
      </c>
    </row>
    <row r="135" spans="1:86" ht="15.5" x14ac:dyDescent="0.35">
      <c r="A135" s="366"/>
      <c r="B135" s="375" t="s">
        <v>645</v>
      </c>
      <c r="C135" s="368"/>
      <c r="D135" s="363"/>
      <c r="E135" s="363"/>
      <c r="F135" s="363"/>
      <c r="G135" s="363"/>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c r="AL135" s="363"/>
      <c r="AM135" s="363"/>
      <c r="AN135" s="363"/>
      <c r="AO135" s="363"/>
      <c r="AP135" s="363"/>
      <c r="AQ135" s="363"/>
      <c r="AR135" s="363"/>
      <c r="AS135" s="363"/>
      <c r="AT135" s="363"/>
      <c r="AU135" s="363"/>
      <c r="AV135" s="363"/>
      <c r="AW135" s="363"/>
      <c r="AX135" s="363"/>
      <c r="AY135" s="363"/>
      <c r="AZ135" s="363"/>
      <c r="BA135" s="363"/>
      <c r="BB135" s="363"/>
      <c r="BC135" s="363"/>
      <c r="BD135" s="363"/>
      <c r="BE135" s="363"/>
      <c r="BF135" s="363">
        <v>78.449593846571915</v>
      </c>
      <c r="BG135" s="363">
        <v>74.082567819014855</v>
      </c>
      <c r="BH135" s="363">
        <v>69.003409480470026</v>
      </c>
      <c r="BI135" s="363">
        <v>57.914473592844686</v>
      </c>
      <c r="BJ135" s="363">
        <v>54.668764204190673</v>
      </c>
      <c r="BK135" s="363">
        <v>51.396372092663206</v>
      </c>
      <c r="BL135" s="363">
        <v>52.824861119970137</v>
      </c>
      <c r="BM135" s="363">
        <v>51.60410805858514</v>
      </c>
      <c r="BN135" s="363">
        <v>48.343961991987371</v>
      </c>
      <c r="BO135" s="363">
        <v>45.83281773183338</v>
      </c>
      <c r="BP135" s="363">
        <v>43.719122272970054</v>
      </c>
      <c r="BQ135" s="363">
        <v>40.475689747530808</v>
      </c>
      <c r="BR135" s="363">
        <v>38.161017446167399</v>
      </c>
      <c r="BS135" s="363">
        <v>35.692433498281552</v>
      </c>
      <c r="BT135" s="363">
        <v>33.000261492307985</v>
      </c>
      <c r="BU135" s="363">
        <v>30.431170586200864</v>
      </c>
      <c r="BV135" s="363">
        <v>27.858883995256615</v>
      </c>
      <c r="BW135" s="363">
        <v>25.140054852705187</v>
      </c>
      <c r="BX135" s="363">
        <v>19.375686010854189</v>
      </c>
      <c r="BY135" s="363">
        <v>18.013408685446397</v>
      </c>
      <c r="BZ135" s="363">
        <v>15.714856182267209</v>
      </c>
      <c r="CA135" s="363">
        <v>14.881964241589223</v>
      </c>
      <c r="CB135" s="363">
        <v>13.997234591419547</v>
      </c>
      <c r="CC135" s="363">
        <v>12.729403365224021</v>
      </c>
      <c r="CD135" s="363">
        <v>11.86654373337805</v>
      </c>
      <c r="CE135" s="363">
        <v>10.950200430726808</v>
      </c>
      <c r="CF135" s="363">
        <v>9.9794815205425085</v>
      </c>
      <c r="CG135" s="363">
        <v>9.123672156966494</v>
      </c>
      <c r="CH135" s="364">
        <v>8.3271248471148098</v>
      </c>
    </row>
    <row r="136" spans="1:86" ht="15.5" x14ac:dyDescent="0.35">
      <c r="A136" s="366"/>
      <c r="B136" s="331" t="s">
        <v>605</v>
      </c>
      <c r="C136" s="372"/>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c r="AN136" s="363"/>
      <c r="AO136" s="363"/>
      <c r="AP136" s="363"/>
      <c r="AQ136" s="363"/>
      <c r="AR136" s="363"/>
      <c r="AS136" s="363"/>
      <c r="AT136" s="363"/>
      <c r="AU136" s="363"/>
      <c r="AV136" s="363"/>
      <c r="AW136" s="363"/>
      <c r="AX136" s="363"/>
      <c r="AY136" s="363"/>
      <c r="AZ136" s="363"/>
      <c r="BA136" s="363"/>
      <c r="BB136" s="363"/>
      <c r="BC136" s="363"/>
      <c r="BD136" s="363"/>
      <c r="BE136" s="363"/>
      <c r="BF136" s="363">
        <v>457.25565175340864</v>
      </c>
      <c r="BG136" s="363">
        <v>427.38831430736815</v>
      </c>
      <c r="BH136" s="363">
        <v>448.4432676599958</v>
      </c>
      <c r="BI136" s="363">
        <v>444.88745823046418</v>
      </c>
      <c r="BJ136" s="363">
        <v>448.02264980877067</v>
      </c>
      <c r="BK136" s="363">
        <v>485.87344623090843</v>
      </c>
      <c r="BL136" s="363">
        <v>592.82094590015436</v>
      </c>
      <c r="BM136" s="363">
        <v>616.25424983500193</v>
      </c>
      <c r="BN136" s="363">
        <v>604.63549328436704</v>
      </c>
      <c r="BO136" s="363">
        <v>606.70878242941262</v>
      </c>
      <c r="BP136" s="363">
        <v>625.50545913126473</v>
      </c>
      <c r="BQ136" s="363">
        <v>627.60616049577231</v>
      </c>
      <c r="BR136" s="363">
        <v>638.18531006074511</v>
      </c>
      <c r="BS136" s="363">
        <v>642.3652611894272</v>
      </c>
      <c r="BT136" s="363">
        <v>583.94297469101173</v>
      </c>
      <c r="BU136" s="363">
        <v>572.63203087798297</v>
      </c>
      <c r="BV136" s="363">
        <v>568.4002909023169</v>
      </c>
      <c r="BW136" s="363">
        <v>555.0375579574694</v>
      </c>
      <c r="BX136" s="363">
        <v>506.20833405471166</v>
      </c>
      <c r="BY136" s="363">
        <v>501.47664828626711</v>
      </c>
      <c r="BZ136" s="363">
        <v>472.67490753245261</v>
      </c>
      <c r="CA136" s="363">
        <v>486.93997721141153</v>
      </c>
      <c r="CB136" s="363">
        <v>491.48598629464777</v>
      </c>
      <c r="CC136" s="363">
        <v>478.02723718346789</v>
      </c>
      <c r="CD136" s="363">
        <v>469.88447265073938</v>
      </c>
      <c r="CE136" s="363">
        <v>450.86160964208864</v>
      </c>
      <c r="CF136" s="363">
        <v>433.32255496451199</v>
      </c>
      <c r="CG136" s="363">
        <v>421.2349665025169</v>
      </c>
      <c r="CH136" s="364">
        <v>407.36140460559091</v>
      </c>
    </row>
    <row r="137" spans="1:86" ht="15.5" x14ac:dyDescent="0.35">
      <c r="A137" s="366"/>
      <c r="B137" s="375" t="s">
        <v>411</v>
      </c>
      <c r="C137" s="368"/>
      <c r="D137" s="363"/>
      <c r="E137" s="363"/>
      <c r="F137" s="363"/>
      <c r="G137" s="363"/>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c r="AO137" s="363"/>
      <c r="AP137" s="363"/>
      <c r="AQ137" s="363"/>
      <c r="AR137" s="363"/>
      <c r="AS137" s="363"/>
      <c r="AT137" s="363"/>
      <c r="AU137" s="363"/>
      <c r="AV137" s="363"/>
      <c r="AW137" s="363"/>
      <c r="AX137" s="363"/>
      <c r="AY137" s="363"/>
      <c r="AZ137" s="363"/>
      <c r="BA137" s="363"/>
      <c r="BB137" s="363"/>
      <c r="BC137" s="363"/>
      <c r="BD137" s="363"/>
      <c r="BE137" s="363"/>
      <c r="BF137" s="363">
        <v>0</v>
      </c>
      <c r="BG137" s="363">
        <v>0</v>
      </c>
      <c r="BH137" s="363">
        <v>0</v>
      </c>
      <c r="BI137" s="363">
        <v>0</v>
      </c>
      <c r="BJ137" s="363">
        <v>0</v>
      </c>
      <c r="BK137" s="363">
        <v>0</v>
      </c>
      <c r="BL137" s="363">
        <v>8.4595115456850412</v>
      </c>
      <c r="BM137" s="363">
        <v>10.669920996951896</v>
      </c>
      <c r="BN137" s="363">
        <v>13.780664408034182</v>
      </c>
      <c r="BO137" s="363">
        <v>13.879386468180563</v>
      </c>
      <c r="BP137" s="363">
        <v>13.491153800213313</v>
      </c>
      <c r="BQ137" s="363">
        <v>12.94825914434754</v>
      </c>
      <c r="BR137" s="363">
        <v>51.992264106119897</v>
      </c>
      <c r="BS137" s="363">
        <v>60.249021984169296</v>
      </c>
      <c r="BT137" s="363">
        <v>55.674348652210661</v>
      </c>
      <c r="BU137" s="363">
        <v>64.765375470169474</v>
      </c>
      <c r="BV137" s="363">
        <v>53.429844698634788</v>
      </c>
      <c r="BW137" s="363">
        <v>55.675664161557307</v>
      </c>
      <c r="BX137" s="363">
        <v>50.500962151516852</v>
      </c>
      <c r="BY137" s="363">
        <v>50.440259841723218</v>
      </c>
      <c r="BZ137" s="363">
        <v>47.566317554491611</v>
      </c>
      <c r="CA137" s="363">
        <v>45.795061850040732</v>
      </c>
      <c r="CB137" s="363">
        <v>50.159558792262594</v>
      </c>
      <c r="CC137" s="363">
        <v>48.913545850943656</v>
      </c>
      <c r="CD137" s="363">
        <v>46.384724507342632</v>
      </c>
      <c r="CE137" s="363">
        <v>45.258433785419555</v>
      </c>
      <c r="CF137" s="363">
        <v>44.142448472044293</v>
      </c>
      <c r="CG137" s="363">
        <v>43.060025695101032</v>
      </c>
      <c r="CH137" s="364">
        <v>41.930065815981166</v>
      </c>
    </row>
    <row r="138" spans="1:86" s="365" customFormat="1" ht="15.5" x14ac:dyDescent="0.35">
      <c r="A138" s="356"/>
      <c r="B138" s="375" t="s">
        <v>420</v>
      </c>
      <c r="C138" s="357"/>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c r="AH138" s="363"/>
      <c r="AI138" s="363"/>
      <c r="AJ138" s="363"/>
      <c r="AK138" s="363"/>
      <c r="AL138" s="363"/>
      <c r="AM138" s="363"/>
      <c r="AN138" s="363"/>
      <c r="AO138" s="363"/>
      <c r="AP138" s="363"/>
      <c r="AQ138" s="363"/>
      <c r="AR138" s="363"/>
      <c r="AS138" s="363"/>
      <c r="AT138" s="363"/>
      <c r="AU138" s="363"/>
      <c r="AV138" s="363"/>
      <c r="AW138" s="363"/>
      <c r="AX138" s="363"/>
      <c r="AY138" s="363"/>
      <c r="AZ138" s="363"/>
      <c r="BA138" s="363"/>
      <c r="BB138" s="363"/>
      <c r="BC138" s="363"/>
      <c r="BD138" s="363"/>
      <c r="BE138" s="363"/>
      <c r="BF138" s="363">
        <v>35.7287297714647</v>
      </c>
      <c r="BG138" s="363">
        <v>34.220008026781571</v>
      </c>
      <c r="BH138" s="363">
        <v>35.467444928260207</v>
      </c>
      <c r="BI138" s="363">
        <v>41.293322954037102</v>
      </c>
      <c r="BJ138" s="363">
        <v>42.120750500197161</v>
      </c>
      <c r="BK138" s="363">
        <v>43.691480499798914</v>
      </c>
      <c r="BL138" s="363">
        <v>48.435272765570772</v>
      </c>
      <c r="BM138" s="363">
        <v>53.35497570586498</v>
      </c>
      <c r="BN138" s="363">
        <v>56.949589026759767</v>
      </c>
      <c r="BO138" s="363">
        <v>54.991766409068212</v>
      </c>
      <c r="BP138" s="363">
        <v>60.259898029522802</v>
      </c>
      <c r="BQ138" s="363">
        <v>63.862768543373868</v>
      </c>
      <c r="BR138" s="363">
        <v>62.045925112940829</v>
      </c>
      <c r="BS138" s="363">
        <v>63.357001362378334</v>
      </c>
      <c r="BT138" s="363">
        <v>56.850299686028563</v>
      </c>
      <c r="BU138" s="363">
        <v>54.722369909816599</v>
      </c>
      <c r="BV138" s="363">
        <v>58.32660875996946</v>
      </c>
      <c r="BW138" s="363">
        <v>53.006159395234619</v>
      </c>
      <c r="BX138" s="363">
        <v>40.996882544219403</v>
      </c>
      <c r="BY138" s="363">
        <v>43.890066446421422</v>
      </c>
      <c r="BZ138" s="363">
        <v>39.951894153021769</v>
      </c>
      <c r="CA138" s="363">
        <v>30.704083478116235</v>
      </c>
      <c r="CB138" s="363">
        <v>38.208721693681198</v>
      </c>
      <c r="CC138" s="363">
        <v>35.83824728018697</v>
      </c>
      <c r="CD138" s="363">
        <v>34.363154992525224</v>
      </c>
      <c r="CE138" s="363">
        <v>33.15249076467336</v>
      </c>
      <c r="CF138" s="363">
        <v>31.836587521047893</v>
      </c>
      <c r="CG138" s="363">
        <v>30.547288345617698</v>
      </c>
      <c r="CH138" s="364">
        <v>29.192127728884266</v>
      </c>
    </row>
    <row r="139" spans="1:86" s="385" customFormat="1" ht="20.149999999999999" customHeight="1" thickBot="1" x14ac:dyDescent="0.3">
      <c r="A139" s="379"/>
      <c r="B139" s="379" t="s">
        <v>618</v>
      </c>
      <c r="C139" s="379"/>
      <c r="D139" s="380"/>
      <c r="E139" s="380"/>
      <c r="F139" s="380"/>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c r="AN139" s="380"/>
      <c r="AO139" s="380"/>
      <c r="AP139" s="380"/>
      <c r="AQ139" s="380"/>
      <c r="AR139" s="380"/>
      <c r="AS139" s="380"/>
      <c r="AT139" s="380"/>
      <c r="AU139" s="380"/>
      <c r="AV139" s="380"/>
      <c r="AW139" s="380"/>
      <c r="AX139" s="380"/>
      <c r="AY139" s="380"/>
      <c r="AZ139" s="380"/>
      <c r="BA139" s="380"/>
      <c r="BB139" s="380"/>
      <c r="BC139" s="380"/>
      <c r="BD139" s="380"/>
      <c r="BE139" s="380"/>
      <c r="BF139" s="380">
        <v>0</v>
      </c>
      <c r="BG139" s="380">
        <v>0</v>
      </c>
      <c r="BH139" s="380">
        <v>0</v>
      </c>
      <c r="BI139" s="380">
        <v>0</v>
      </c>
      <c r="BJ139" s="380">
        <v>0</v>
      </c>
      <c r="BK139" s="380">
        <v>0</v>
      </c>
      <c r="BL139" s="380">
        <v>0</v>
      </c>
      <c r="BM139" s="380">
        <v>0</v>
      </c>
      <c r="BN139" s="380">
        <v>0</v>
      </c>
      <c r="BO139" s="380">
        <v>0</v>
      </c>
      <c r="BP139" s="380">
        <v>0</v>
      </c>
      <c r="BQ139" s="380">
        <v>0</v>
      </c>
      <c r="BR139" s="380">
        <v>0</v>
      </c>
      <c r="BS139" s="380">
        <v>0</v>
      </c>
      <c r="BT139" s="380">
        <v>0</v>
      </c>
      <c r="BU139" s="380">
        <v>0</v>
      </c>
      <c r="BV139" s="380">
        <v>0</v>
      </c>
      <c r="BW139" s="380">
        <v>0</v>
      </c>
      <c r="BX139" s="380">
        <v>0</v>
      </c>
      <c r="BY139" s="380">
        <v>0</v>
      </c>
      <c r="BZ139" s="380">
        <v>418.34770758987224</v>
      </c>
      <c r="CA139" s="380">
        <v>406.58382153616861</v>
      </c>
      <c r="CB139" s="380">
        <v>2.7475237942004709</v>
      </c>
      <c r="CC139" s="380">
        <v>0.18684131702467466</v>
      </c>
      <c r="CD139" s="380">
        <v>0</v>
      </c>
      <c r="CE139" s="380">
        <v>0</v>
      </c>
      <c r="CF139" s="380">
        <v>0</v>
      </c>
      <c r="CG139" s="383">
        <v>0</v>
      </c>
      <c r="CH139" s="384">
        <v>0</v>
      </c>
    </row>
    <row r="140" spans="1:86" ht="38.25" customHeight="1" x14ac:dyDescent="0.35">
      <c r="A140" s="345" t="s">
        <v>221</v>
      </c>
      <c r="B140" s="346" t="s">
        <v>656</v>
      </c>
      <c r="C140" s="347"/>
      <c r="D140" s="348" t="s">
        <v>294</v>
      </c>
      <c r="E140" s="348" t="s">
        <v>295</v>
      </c>
      <c r="F140" s="348" t="s">
        <v>296</v>
      </c>
      <c r="G140" s="348" t="s">
        <v>297</v>
      </c>
      <c r="H140" s="348" t="s">
        <v>298</v>
      </c>
      <c r="I140" s="348" t="s">
        <v>299</v>
      </c>
      <c r="J140" s="348" t="s">
        <v>300</v>
      </c>
      <c r="K140" s="348" t="s">
        <v>301</v>
      </c>
      <c r="L140" s="348" t="s">
        <v>302</v>
      </c>
      <c r="M140" s="348" t="s">
        <v>303</v>
      </c>
      <c r="N140" s="348" t="s">
        <v>304</v>
      </c>
      <c r="O140" s="348" t="s">
        <v>305</v>
      </c>
      <c r="P140" s="348" t="s">
        <v>306</v>
      </c>
      <c r="Q140" s="348" t="s">
        <v>307</v>
      </c>
      <c r="R140" s="348" t="s">
        <v>308</v>
      </c>
      <c r="S140" s="348" t="s">
        <v>309</v>
      </c>
      <c r="T140" s="348" t="s">
        <v>310</v>
      </c>
      <c r="U140" s="348" t="s">
        <v>311</v>
      </c>
      <c r="V140" s="348" t="s">
        <v>312</v>
      </c>
      <c r="W140" s="348" t="s">
        <v>313</v>
      </c>
      <c r="X140" s="348" t="s">
        <v>314</v>
      </c>
      <c r="Y140" s="348" t="s">
        <v>315</v>
      </c>
      <c r="Z140" s="348" t="s">
        <v>316</v>
      </c>
      <c r="AA140" s="348" t="s">
        <v>317</v>
      </c>
      <c r="AB140" s="348" t="s">
        <v>318</v>
      </c>
      <c r="AC140" s="348" t="s">
        <v>319</v>
      </c>
      <c r="AD140" s="348" t="s">
        <v>320</v>
      </c>
      <c r="AE140" s="348" t="s">
        <v>321</v>
      </c>
      <c r="AF140" s="348" t="s">
        <v>322</v>
      </c>
      <c r="AG140" s="348" t="s">
        <v>323</v>
      </c>
      <c r="AH140" s="348"/>
      <c r="AI140" s="348"/>
      <c r="AJ140" s="348"/>
      <c r="AK140" s="348"/>
      <c r="AL140" s="348"/>
      <c r="AM140" s="348"/>
      <c r="AN140" s="348"/>
      <c r="AO140" s="348"/>
      <c r="AP140" s="348"/>
      <c r="AQ140" s="348"/>
      <c r="AR140" s="348"/>
      <c r="AS140" s="348"/>
      <c r="AT140" s="348"/>
      <c r="AU140" s="348"/>
      <c r="AV140" s="348"/>
      <c r="AW140" s="348"/>
      <c r="AX140" s="348"/>
      <c r="AY140" s="348"/>
      <c r="AZ140" s="348"/>
      <c r="BA140" s="348"/>
      <c r="BB140" s="348"/>
      <c r="BC140" s="348"/>
      <c r="BD140" s="348"/>
      <c r="BE140" s="348"/>
      <c r="BF140" s="348" t="s">
        <v>230</v>
      </c>
      <c r="BG140" s="348" t="s">
        <v>231</v>
      </c>
      <c r="BH140" s="348" t="s">
        <v>232</v>
      </c>
      <c r="BI140" s="348" t="s">
        <v>233</v>
      </c>
      <c r="BJ140" s="348" t="s">
        <v>234</v>
      </c>
      <c r="BK140" s="348" t="s">
        <v>235</v>
      </c>
      <c r="BL140" s="348" t="s">
        <v>236</v>
      </c>
      <c r="BM140" s="348" t="s">
        <v>237</v>
      </c>
      <c r="BN140" s="348" t="s">
        <v>238</v>
      </c>
      <c r="BO140" s="348" t="s">
        <v>239</v>
      </c>
      <c r="BP140" s="348" t="s">
        <v>240</v>
      </c>
      <c r="BQ140" s="348" t="s">
        <v>241</v>
      </c>
      <c r="BR140" s="348" t="s">
        <v>242</v>
      </c>
      <c r="BS140" s="348" t="s">
        <v>243</v>
      </c>
      <c r="BT140" s="348" t="s">
        <v>244</v>
      </c>
      <c r="BU140" s="348" t="s">
        <v>245</v>
      </c>
      <c r="BV140" s="348" t="s">
        <v>246</v>
      </c>
      <c r="BW140" s="348" t="s">
        <v>247</v>
      </c>
      <c r="BX140" s="348" t="s">
        <v>248</v>
      </c>
      <c r="BY140" s="348" t="s">
        <v>249</v>
      </c>
      <c r="BZ140" s="348" t="s">
        <v>250</v>
      </c>
      <c r="CA140" s="348" t="s">
        <v>251</v>
      </c>
      <c r="CB140" s="348" t="s">
        <v>252</v>
      </c>
      <c r="CC140" s="348" t="s">
        <v>253</v>
      </c>
      <c r="CD140" s="348" t="s">
        <v>254</v>
      </c>
      <c r="CE140" s="348" t="s">
        <v>255</v>
      </c>
      <c r="CF140" s="348" t="s">
        <v>256</v>
      </c>
      <c r="CG140" s="349" t="s">
        <v>257</v>
      </c>
      <c r="CH140" s="350" t="s">
        <v>258</v>
      </c>
    </row>
    <row r="141" spans="1:86" ht="24.75" customHeight="1" x14ac:dyDescent="0.35">
      <c r="A141" s="351">
        <v>2025</v>
      </c>
      <c r="B141" s="352" t="s">
        <v>622</v>
      </c>
      <c r="C141" s="353"/>
      <c r="D141" s="354" t="s">
        <v>260</v>
      </c>
      <c r="E141" s="354" t="s">
        <v>260</v>
      </c>
      <c r="F141" s="354" t="s">
        <v>260</v>
      </c>
      <c r="G141" s="354" t="s">
        <v>260</v>
      </c>
      <c r="H141" s="354" t="s">
        <v>260</v>
      </c>
      <c r="I141" s="354" t="s">
        <v>260</v>
      </c>
      <c r="J141" s="354" t="s">
        <v>260</v>
      </c>
      <c r="K141" s="354" t="s">
        <v>260</v>
      </c>
      <c r="L141" s="354" t="s">
        <v>260</v>
      </c>
      <c r="M141" s="354" t="s">
        <v>260</v>
      </c>
      <c r="N141" s="354" t="s">
        <v>260</v>
      </c>
      <c r="O141" s="354" t="s">
        <v>260</v>
      </c>
      <c r="P141" s="354" t="s">
        <v>260</v>
      </c>
      <c r="Q141" s="354" t="s">
        <v>260</v>
      </c>
      <c r="R141" s="354" t="s">
        <v>260</v>
      </c>
      <c r="S141" s="354" t="s">
        <v>260</v>
      </c>
      <c r="T141" s="354" t="s">
        <v>260</v>
      </c>
      <c r="U141" s="354" t="s">
        <v>260</v>
      </c>
      <c r="V141" s="354" t="s">
        <v>260</v>
      </c>
      <c r="W141" s="354" t="s">
        <v>260</v>
      </c>
      <c r="X141" s="354" t="s">
        <v>260</v>
      </c>
      <c r="Y141" s="354" t="s">
        <v>260</v>
      </c>
      <c r="Z141" s="354" t="s">
        <v>260</v>
      </c>
      <c r="AA141" s="354" t="s">
        <v>260</v>
      </c>
      <c r="AB141" s="354" t="s">
        <v>260</v>
      </c>
      <c r="AC141" s="354" t="s">
        <v>260</v>
      </c>
      <c r="AD141" s="354" t="s">
        <v>260</v>
      </c>
      <c r="AE141" s="354" t="s">
        <v>260</v>
      </c>
      <c r="AF141" s="354" t="s">
        <v>260</v>
      </c>
      <c r="AG141" s="354" t="s">
        <v>260</v>
      </c>
      <c r="AH141" s="354"/>
      <c r="AI141" s="354"/>
      <c r="AJ141" s="354"/>
      <c r="AK141" s="354"/>
      <c r="AL141" s="354"/>
      <c r="AM141" s="354"/>
      <c r="AN141" s="354"/>
      <c r="AO141" s="354"/>
      <c r="AP141" s="354"/>
      <c r="AQ141" s="354"/>
      <c r="AR141" s="354"/>
      <c r="AS141" s="354"/>
      <c r="AT141" s="354"/>
      <c r="AU141" s="354"/>
      <c r="AV141" s="354"/>
      <c r="AW141" s="354"/>
      <c r="AX141" s="354"/>
      <c r="AY141" s="354"/>
      <c r="AZ141" s="354"/>
      <c r="BA141" s="354"/>
      <c r="BB141" s="354"/>
      <c r="BC141" s="354"/>
      <c r="BD141" s="354"/>
      <c r="BE141" s="354"/>
      <c r="BF141" s="354" t="s">
        <v>260</v>
      </c>
      <c r="BG141" s="354" t="s">
        <v>260</v>
      </c>
      <c r="BH141" s="354" t="s">
        <v>260</v>
      </c>
      <c r="BI141" s="354" t="s">
        <v>260</v>
      </c>
      <c r="BJ141" s="354" t="s">
        <v>260</v>
      </c>
      <c r="BK141" s="354" t="s">
        <v>260</v>
      </c>
      <c r="BL141" s="354" t="s">
        <v>260</v>
      </c>
      <c r="BM141" s="354" t="s">
        <v>260</v>
      </c>
      <c r="BN141" s="354" t="s">
        <v>260</v>
      </c>
      <c r="BO141" s="354" t="s">
        <v>260</v>
      </c>
      <c r="BP141" s="354" t="s">
        <v>260</v>
      </c>
      <c r="BQ141" s="354" t="s">
        <v>260</v>
      </c>
      <c r="BR141" s="354" t="s">
        <v>260</v>
      </c>
      <c r="BS141" s="354" t="s">
        <v>260</v>
      </c>
      <c r="BT141" s="354" t="s">
        <v>260</v>
      </c>
      <c r="BU141" s="354" t="s">
        <v>260</v>
      </c>
      <c r="BV141" s="354" t="s">
        <v>260</v>
      </c>
      <c r="BW141" s="354" t="s">
        <v>260</v>
      </c>
      <c r="BX141" s="354" t="s">
        <v>260</v>
      </c>
      <c r="BY141" s="354" t="s">
        <v>260</v>
      </c>
      <c r="BZ141" s="354" t="s">
        <v>260</v>
      </c>
      <c r="CA141" s="354" t="s">
        <v>260</v>
      </c>
      <c r="CB141" s="354" t="s">
        <v>261</v>
      </c>
      <c r="CC141" s="354" t="s">
        <v>261</v>
      </c>
      <c r="CD141" s="354" t="s">
        <v>261</v>
      </c>
      <c r="CE141" s="354" t="s">
        <v>261</v>
      </c>
      <c r="CF141" s="354" t="s">
        <v>261</v>
      </c>
      <c r="CG141" s="354" t="s">
        <v>261</v>
      </c>
      <c r="CH141" s="355" t="s">
        <v>261</v>
      </c>
    </row>
    <row r="142" spans="1:86" ht="32.5" customHeight="1" x14ac:dyDescent="0.35">
      <c r="A142" s="356"/>
      <c r="B142" s="265" t="s">
        <v>650</v>
      </c>
      <c r="C142" s="357"/>
      <c r="D142" s="358"/>
      <c r="E142" s="358"/>
      <c r="F142" s="358"/>
      <c r="G142" s="358"/>
      <c r="H142" s="358"/>
      <c r="I142" s="358"/>
      <c r="J142" s="358"/>
      <c r="K142" s="358"/>
      <c r="L142" s="358"/>
      <c r="M142" s="358"/>
      <c r="N142" s="358"/>
      <c r="O142" s="358"/>
      <c r="P142" s="358"/>
      <c r="Q142" s="358"/>
      <c r="R142" s="358"/>
      <c r="S142" s="358"/>
      <c r="T142" s="358"/>
      <c r="U142" s="358"/>
      <c r="V142" s="358"/>
      <c r="W142" s="358"/>
      <c r="X142" s="358"/>
      <c r="Y142" s="358"/>
      <c r="Z142" s="358"/>
      <c r="AA142" s="358"/>
      <c r="AB142" s="358"/>
      <c r="AC142" s="358"/>
      <c r="AD142" s="358"/>
      <c r="AE142" s="358"/>
      <c r="AF142" s="358"/>
      <c r="AG142" s="358"/>
      <c r="AH142" s="358"/>
      <c r="AI142" s="358"/>
      <c r="AJ142" s="358"/>
      <c r="AK142" s="358"/>
      <c r="AL142" s="358"/>
      <c r="AM142" s="358"/>
      <c r="AN142" s="358"/>
      <c r="AO142" s="358"/>
      <c r="AP142" s="358"/>
      <c r="AQ142" s="358"/>
      <c r="AR142" s="358"/>
      <c r="AS142" s="358"/>
      <c r="AT142" s="358"/>
      <c r="AU142" s="358"/>
      <c r="AV142" s="358"/>
      <c r="AW142" s="358"/>
      <c r="AX142" s="358"/>
      <c r="AY142" s="358"/>
      <c r="AZ142" s="358"/>
      <c r="BA142" s="358"/>
      <c r="BB142" s="358"/>
      <c r="BC142" s="358"/>
      <c r="BD142" s="358"/>
      <c r="BE142" s="358"/>
      <c r="BF142" s="362"/>
      <c r="BG142" s="362"/>
      <c r="BH142" s="362"/>
      <c r="BI142" s="362"/>
      <c r="BJ142" s="362"/>
      <c r="BK142" s="362"/>
      <c r="BL142" s="362"/>
      <c r="BM142" s="362"/>
      <c r="BN142" s="362"/>
      <c r="BO142" s="362"/>
      <c r="BP142" s="362"/>
      <c r="BQ142" s="362"/>
      <c r="BR142" s="362"/>
      <c r="BS142" s="362"/>
      <c r="BT142" s="362"/>
      <c r="BU142" s="362"/>
      <c r="BV142" s="362"/>
      <c r="BW142" s="362"/>
      <c r="BX142" s="362"/>
      <c r="BY142" s="362"/>
      <c r="BZ142" s="362"/>
      <c r="CA142" s="362"/>
      <c r="CB142" s="362"/>
      <c r="CC142" s="362"/>
      <c r="CD142" s="362"/>
      <c r="CE142" s="362"/>
      <c r="CF142" s="362"/>
      <c r="CG142" s="392"/>
      <c r="CH142" s="393"/>
    </row>
    <row r="143" spans="1:86" s="365" customFormat="1" ht="32.15" customHeight="1" x14ac:dyDescent="0.35">
      <c r="A143" s="356"/>
      <c r="B143" s="361" t="s">
        <v>358</v>
      </c>
      <c r="C143" s="357"/>
      <c r="D143" s="362"/>
      <c r="E143" s="362"/>
      <c r="F143" s="362"/>
      <c r="G143" s="362"/>
      <c r="H143" s="362"/>
      <c r="I143" s="362"/>
      <c r="J143" s="362"/>
      <c r="K143" s="362"/>
      <c r="L143" s="362"/>
      <c r="M143" s="362"/>
      <c r="N143" s="362"/>
      <c r="O143" s="362"/>
      <c r="P143" s="362"/>
      <c r="Q143" s="362"/>
      <c r="R143" s="362"/>
      <c r="S143" s="362"/>
      <c r="T143" s="362"/>
      <c r="U143" s="362"/>
      <c r="V143" s="362"/>
      <c r="W143" s="362"/>
      <c r="X143" s="362"/>
      <c r="Y143" s="362"/>
      <c r="Z143" s="362"/>
      <c r="AA143" s="362"/>
      <c r="AB143" s="362"/>
      <c r="AC143" s="362"/>
      <c r="AD143" s="362"/>
      <c r="AE143" s="362"/>
      <c r="AF143" s="362"/>
      <c r="AG143" s="362"/>
      <c r="AH143" s="362"/>
      <c r="AI143" s="362"/>
      <c r="AJ143" s="362"/>
      <c r="AK143" s="362"/>
      <c r="AL143" s="362"/>
      <c r="AM143" s="362"/>
      <c r="AN143" s="362"/>
      <c r="AO143" s="362"/>
      <c r="AP143" s="362"/>
      <c r="AQ143" s="362"/>
      <c r="AR143" s="362"/>
      <c r="AS143" s="362"/>
      <c r="AT143" s="362"/>
      <c r="AU143" s="362"/>
      <c r="AV143" s="362"/>
      <c r="AW143" s="362"/>
      <c r="AX143" s="362"/>
      <c r="AY143" s="362"/>
      <c r="AZ143" s="362"/>
      <c r="BA143" s="362"/>
      <c r="BB143" s="362"/>
      <c r="BC143" s="362"/>
      <c r="BD143" s="362"/>
      <c r="BE143" s="362"/>
      <c r="BF143" s="362"/>
      <c r="BG143" s="362"/>
      <c r="BH143" s="362"/>
      <c r="BI143" s="362"/>
      <c r="BJ143" s="362"/>
      <c r="BK143" s="362"/>
      <c r="BL143" s="362"/>
      <c r="BM143" s="362"/>
      <c r="BN143" s="362"/>
      <c r="BO143" s="362"/>
      <c r="BP143" s="362"/>
      <c r="BQ143" s="362"/>
      <c r="BR143" s="362"/>
      <c r="BS143" s="362"/>
      <c r="BT143" s="362"/>
      <c r="BU143" s="362"/>
      <c r="BV143" s="362"/>
      <c r="BW143" s="362"/>
      <c r="BX143" s="362"/>
      <c r="BY143" s="362"/>
      <c r="BZ143" s="362"/>
      <c r="CA143" s="362"/>
      <c r="CB143" s="362"/>
      <c r="CC143" s="362"/>
      <c r="CD143" s="362"/>
      <c r="CE143" s="362"/>
      <c r="CF143" s="362"/>
      <c r="CG143" s="362"/>
      <c r="CH143" s="378"/>
    </row>
    <row r="144" spans="1:86" ht="21" customHeight="1" x14ac:dyDescent="0.35">
      <c r="A144" s="366"/>
      <c r="B144" s="367" t="s">
        <v>587</v>
      </c>
      <c r="C144" s="368"/>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c r="AJ144" s="363"/>
      <c r="AK144" s="363"/>
      <c r="AL144" s="363"/>
      <c r="AM144" s="363"/>
      <c r="AN144" s="363"/>
      <c r="AO144" s="363"/>
      <c r="AP144" s="363"/>
      <c r="AQ144" s="363"/>
      <c r="AR144" s="363"/>
      <c r="AS144" s="363"/>
      <c r="AT144" s="363"/>
      <c r="AU144" s="363"/>
      <c r="AV144" s="363"/>
      <c r="AW144" s="363"/>
      <c r="AX144" s="363"/>
      <c r="AY144" s="363"/>
      <c r="AZ144" s="363"/>
      <c r="BA144" s="363"/>
      <c r="BB144" s="363"/>
      <c r="BC144" s="363"/>
      <c r="BD144" s="363"/>
      <c r="BE144" s="363"/>
      <c r="BF144" s="363">
        <f t="shared" ref="BF144:CG144" si="45">SUM(BF145+BF148)</f>
        <v>234</v>
      </c>
      <c r="BG144" s="363">
        <f t="shared" si="45"/>
        <v>245</v>
      </c>
      <c r="BH144" s="363">
        <f t="shared" si="45"/>
        <v>254</v>
      </c>
      <c r="BI144" s="363">
        <f t="shared" si="45"/>
        <v>260</v>
      </c>
      <c r="BJ144" s="363">
        <f t="shared" si="45"/>
        <v>266</v>
      </c>
      <c r="BK144" s="363">
        <f t="shared" si="45"/>
        <v>274</v>
      </c>
      <c r="BL144" s="363">
        <f t="shared" si="45"/>
        <v>284</v>
      </c>
      <c r="BM144" s="363">
        <f t="shared" si="45"/>
        <v>295</v>
      </c>
      <c r="BN144" s="363">
        <f t="shared" si="45"/>
        <v>303</v>
      </c>
      <c r="BO144" s="363">
        <f t="shared" si="45"/>
        <v>311</v>
      </c>
      <c r="BP144" s="363">
        <f t="shared" si="45"/>
        <v>322</v>
      </c>
      <c r="BQ144" s="363">
        <f t="shared" si="45"/>
        <v>332</v>
      </c>
      <c r="BR144" s="363">
        <f t="shared" si="45"/>
        <v>351</v>
      </c>
      <c r="BS144" s="363">
        <f t="shared" si="45"/>
        <v>373</v>
      </c>
      <c r="BT144" s="363">
        <f t="shared" si="45"/>
        <v>392</v>
      </c>
      <c r="BU144" s="363">
        <f t="shared" si="45"/>
        <v>414</v>
      </c>
      <c r="BV144" s="363">
        <f t="shared" si="45"/>
        <v>436</v>
      </c>
      <c r="BW144" s="363">
        <f t="shared" si="45"/>
        <v>466</v>
      </c>
      <c r="BX144" s="363">
        <f t="shared" si="45"/>
        <v>494</v>
      </c>
      <c r="BY144" s="363">
        <f t="shared" si="45"/>
        <v>529</v>
      </c>
      <c r="BZ144" s="363">
        <f t="shared" si="45"/>
        <v>591</v>
      </c>
      <c r="CA144" s="363">
        <f t="shared" si="45"/>
        <v>669</v>
      </c>
      <c r="CB144" s="363">
        <f t="shared" si="45"/>
        <v>761</v>
      </c>
      <c r="CC144" s="363">
        <f t="shared" si="45"/>
        <v>827</v>
      </c>
      <c r="CD144" s="363">
        <f t="shared" si="45"/>
        <v>897</v>
      </c>
      <c r="CE144" s="363">
        <f t="shared" si="45"/>
        <v>959</v>
      </c>
      <c r="CF144" s="363">
        <f t="shared" si="45"/>
        <v>1012</v>
      </c>
      <c r="CG144" s="363">
        <f t="shared" si="45"/>
        <v>1057</v>
      </c>
      <c r="CH144" s="364">
        <f t="shared" ref="CH144" si="46">SUM(CH145+CH148)</f>
        <v>1096</v>
      </c>
    </row>
    <row r="145" spans="1:86" ht="15.5" x14ac:dyDescent="0.35">
      <c r="A145" s="366"/>
      <c r="B145" s="369" t="s">
        <v>635</v>
      </c>
      <c r="C145" s="368"/>
      <c r="D145" s="363"/>
      <c r="E145" s="363"/>
      <c r="F145" s="363"/>
      <c r="G145" s="363"/>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c r="AN145" s="363"/>
      <c r="AO145" s="363"/>
      <c r="AP145" s="363"/>
      <c r="AQ145" s="363"/>
      <c r="AR145" s="363"/>
      <c r="AS145" s="363"/>
      <c r="AT145" s="363"/>
      <c r="AU145" s="363"/>
      <c r="AV145" s="363"/>
      <c r="AW145" s="363"/>
      <c r="AX145" s="363"/>
      <c r="AY145" s="363"/>
      <c r="AZ145" s="363"/>
      <c r="BA145" s="363"/>
      <c r="BB145" s="363"/>
      <c r="BC145" s="363"/>
      <c r="BD145" s="363"/>
      <c r="BE145" s="363"/>
      <c r="BF145" s="363">
        <v>234</v>
      </c>
      <c r="BG145" s="363">
        <v>245</v>
      </c>
      <c r="BH145" s="363">
        <v>254</v>
      </c>
      <c r="BI145" s="363">
        <v>260</v>
      </c>
      <c r="BJ145" s="363">
        <v>266</v>
      </c>
      <c r="BK145" s="363">
        <v>274</v>
      </c>
      <c r="BL145" s="363">
        <v>284</v>
      </c>
      <c r="BM145" s="363">
        <v>295</v>
      </c>
      <c r="BN145" s="363">
        <v>303</v>
      </c>
      <c r="BO145" s="363">
        <v>311</v>
      </c>
      <c r="BP145" s="363">
        <v>322</v>
      </c>
      <c r="BQ145" s="363">
        <v>332</v>
      </c>
      <c r="BR145" s="363">
        <v>351</v>
      </c>
      <c r="BS145" s="363">
        <v>373</v>
      </c>
      <c r="BT145" s="363">
        <v>392</v>
      </c>
      <c r="BU145" s="363">
        <v>414</v>
      </c>
      <c r="BV145" s="363">
        <v>436</v>
      </c>
      <c r="BW145" s="363">
        <v>466</v>
      </c>
      <c r="BX145" s="363">
        <v>494</v>
      </c>
      <c r="BY145" s="363">
        <v>529</v>
      </c>
      <c r="BZ145" s="363">
        <v>591</v>
      </c>
      <c r="CA145" s="363">
        <v>669</v>
      </c>
      <c r="CB145" s="363">
        <v>761</v>
      </c>
      <c r="CC145" s="363">
        <v>827</v>
      </c>
      <c r="CD145" s="363">
        <v>897</v>
      </c>
      <c r="CE145" s="363">
        <v>959</v>
      </c>
      <c r="CF145" s="363">
        <v>1012</v>
      </c>
      <c r="CG145" s="363">
        <v>1057</v>
      </c>
      <c r="CH145" s="364">
        <v>1096</v>
      </c>
    </row>
    <row r="146" spans="1:86" ht="15.5" x14ac:dyDescent="0.35">
      <c r="A146" s="366"/>
      <c r="B146" s="339" t="s">
        <v>467</v>
      </c>
      <c r="C146" s="368"/>
      <c r="D146" s="363"/>
      <c r="E146" s="363"/>
      <c r="F146" s="363"/>
      <c r="G146" s="36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363"/>
      <c r="AP146" s="363"/>
      <c r="AQ146" s="363"/>
      <c r="AR146" s="363"/>
      <c r="AS146" s="363"/>
      <c r="AT146" s="363"/>
      <c r="AU146" s="363"/>
      <c r="AV146" s="363"/>
      <c r="AW146" s="363"/>
      <c r="AX146" s="363"/>
      <c r="AY146" s="363"/>
      <c r="AZ146" s="363"/>
      <c r="BA146" s="363"/>
      <c r="BB146" s="363"/>
      <c r="BC146" s="363"/>
      <c r="BD146" s="363"/>
      <c r="BE146" s="363"/>
      <c r="BF146" s="363">
        <v>234</v>
      </c>
      <c r="BG146" s="363">
        <v>245</v>
      </c>
      <c r="BH146" s="363">
        <v>254</v>
      </c>
      <c r="BI146" s="363">
        <v>260</v>
      </c>
      <c r="BJ146" s="363">
        <v>266</v>
      </c>
      <c r="BK146" s="363">
        <v>273</v>
      </c>
      <c r="BL146" s="363">
        <v>283</v>
      </c>
      <c r="BM146" s="363">
        <v>295</v>
      </c>
      <c r="BN146" s="363">
        <v>303</v>
      </c>
      <c r="BO146" s="363">
        <v>311</v>
      </c>
      <c r="BP146" s="363">
        <v>321</v>
      </c>
      <c r="BQ146" s="363">
        <v>332</v>
      </c>
      <c r="BR146" s="363">
        <v>350</v>
      </c>
      <c r="BS146" s="363">
        <v>373</v>
      </c>
      <c r="BT146" s="363">
        <v>392</v>
      </c>
      <c r="BU146" s="363">
        <v>413</v>
      </c>
      <c r="BV146" s="363">
        <v>435</v>
      </c>
      <c r="BW146" s="363">
        <v>465</v>
      </c>
      <c r="BX146" s="363">
        <v>494</v>
      </c>
      <c r="BY146" s="363">
        <v>529</v>
      </c>
      <c r="BZ146" s="363">
        <v>591</v>
      </c>
      <c r="CA146" s="363">
        <v>669</v>
      </c>
      <c r="CB146" s="363">
        <v>761</v>
      </c>
      <c r="CC146" s="363">
        <v>827</v>
      </c>
      <c r="CD146" s="363">
        <v>897</v>
      </c>
      <c r="CE146" s="363">
        <v>959</v>
      </c>
      <c r="CF146" s="363">
        <v>1012</v>
      </c>
      <c r="CG146" s="363">
        <v>1057</v>
      </c>
      <c r="CH146" s="364">
        <v>1096</v>
      </c>
    </row>
    <row r="147" spans="1:86" ht="15.5" x14ac:dyDescent="0.35">
      <c r="A147" s="366"/>
      <c r="B147" s="339" t="s">
        <v>468</v>
      </c>
      <c r="C147" s="368"/>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363"/>
      <c r="AP147" s="363"/>
      <c r="AQ147" s="363"/>
      <c r="AR147" s="363"/>
      <c r="AS147" s="363"/>
      <c r="AT147" s="363"/>
      <c r="AU147" s="363"/>
      <c r="AV147" s="363"/>
      <c r="AW147" s="363"/>
      <c r="AX147" s="363"/>
      <c r="AY147" s="363"/>
      <c r="AZ147" s="363"/>
      <c r="BA147" s="363"/>
      <c r="BB147" s="363"/>
      <c r="BC147" s="363"/>
      <c r="BD147" s="363"/>
      <c r="BE147" s="363"/>
      <c r="BF147" s="363">
        <v>0</v>
      </c>
      <c r="BG147" s="363">
        <v>0</v>
      </c>
      <c r="BH147" s="363">
        <v>0</v>
      </c>
      <c r="BI147" s="363">
        <v>0</v>
      </c>
      <c r="BJ147" s="363">
        <v>0</v>
      </c>
      <c r="BK147" s="363">
        <v>0</v>
      </c>
      <c r="BL147" s="363">
        <v>0</v>
      </c>
      <c r="BM147" s="363">
        <v>0</v>
      </c>
      <c r="BN147" s="363">
        <v>0</v>
      </c>
      <c r="BO147" s="363">
        <v>0</v>
      </c>
      <c r="BP147" s="363">
        <v>0</v>
      </c>
      <c r="BQ147" s="363">
        <v>0</v>
      </c>
      <c r="BR147" s="363">
        <v>0</v>
      </c>
      <c r="BS147" s="363">
        <v>0</v>
      </c>
      <c r="BT147" s="363">
        <v>0</v>
      </c>
      <c r="BU147" s="363">
        <v>0</v>
      </c>
      <c r="BV147" s="363">
        <v>0</v>
      </c>
      <c r="BW147" s="363">
        <v>0</v>
      </c>
      <c r="BX147" s="363">
        <v>0</v>
      </c>
      <c r="BY147" s="363">
        <v>0</v>
      </c>
      <c r="BZ147" s="363">
        <v>0</v>
      </c>
      <c r="CA147" s="363">
        <v>0</v>
      </c>
      <c r="CB147" s="363">
        <v>0</v>
      </c>
      <c r="CC147" s="363">
        <v>0</v>
      </c>
      <c r="CD147" s="363">
        <v>0</v>
      </c>
      <c r="CE147" s="363">
        <v>0</v>
      </c>
      <c r="CF147" s="363">
        <v>0</v>
      </c>
      <c r="CG147" s="363">
        <v>0</v>
      </c>
      <c r="CH147" s="364">
        <v>0</v>
      </c>
    </row>
    <row r="148" spans="1:86" ht="15.5" x14ac:dyDescent="0.35">
      <c r="A148" s="366"/>
      <c r="B148" s="369" t="s">
        <v>412</v>
      </c>
      <c r="C148" s="368"/>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363"/>
      <c r="AP148" s="363"/>
      <c r="AQ148" s="363"/>
      <c r="AR148" s="363"/>
      <c r="AS148" s="363"/>
      <c r="AT148" s="363"/>
      <c r="AU148" s="363"/>
      <c r="AV148" s="363"/>
      <c r="AW148" s="363"/>
      <c r="AX148" s="363"/>
      <c r="AY148" s="363"/>
      <c r="AZ148" s="363"/>
      <c r="BA148" s="363"/>
      <c r="BB148" s="363"/>
      <c r="BC148" s="363"/>
      <c r="BD148" s="363"/>
      <c r="BE148" s="363"/>
      <c r="BF148" s="363">
        <v>0</v>
      </c>
      <c r="BG148" s="363">
        <v>0</v>
      </c>
      <c r="BH148" s="363">
        <v>0</v>
      </c>
      <c r="BI148" s="363">
        <v>0</v>
      </c>
      <c r="BJ148" s="363">
        <v>0</v>
      </c>
      <c r="BK148" s="363">
        <v>0</v>
      </c>
      <c r="BL148" s="363">
        <v>0</v>
      </c>
      <c r="BM148" s="363">
        <v>0</v>
      </c>
      <c r="BN148" s="363">
        <v>0</v>
      </c>
      <c r="BO148" s="363">
        <v>0</v>
      </c>
      <c r="BP148" s="363">
        <v>0</v>
      </c>
      <c r="BQ148" s="363">
        <v>0</v>
      </c>
      <c r="BR148" s="363">
        <v>0</v>
      </c>
      <c r="BS148" s="363">
        <v>0</v>
      </c>
      <c r="BT148" s="363">
        <v>0</v>
      </c>
      <c r="BU148" s="363">
        <v>0</v>
      </c>
      <c r="BV148" s="363">
        <v>0</v>
      </c>
      <c r="BW148" s="363">
        <v>0</v>
      </c>
      <c r="BX148" s="363">
        <v>0</v>
      </c>
      <c r="BY148" s="363">
        <v>0</v>
      </c>
      <c r="BZ148" s="363">
        <v>0</v>
      </c>
      <c r="CA148" s="363">
        <v>0</v>
      </c>
      <c r="CB148" s="363">
        <v>0</v>
      </c>
      <c r="CC148" s="363">
        <v>0</v>
      </c>
      <c r="CD148" s="363">
        <v>0</v>
      </c>
      <c r="CE148" s="363">
        <v>0</v>
      </c>
      <c r="CF148" s="363">
        <v>0</v>
      </c>
      <c r="CG148" s="363">
        <v>0</v>
      </c>
      <c r="CH148" s="364">
        <v>0</v>
      </c>
    </row>
    <row r="149" spans="1:86" ht="32.15" customHeight="1" x14ac:dyDescent="0.35">
      <c r="A149" s="366"/>
      <c r="B149" s="361" t="s">
        <v>651</v>
      </c>
      <c r="C149" s="368"/>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63"/>
      <c r="AR149" s="363"/>
      <c r="AS149" s="363"/>
      <c r="AT149" s="363"/>
      <c r="AU149" s="363"/>
      <c r="AV149" s="363"/>
      <c r="AW149" s="363"/>
      <c r="AX149" s="363"/>
      <c r="AY149" s="363"/>
      <c r="AZ149" s="363"/>
      <c r="BA149" s="363"/>
      <c r="BB149" s="363"/>
      <c r="BC149" s="363"/>
      <c r="BD149" s="363"/>
      <c r="BE149" s="363"/>
      <c r="BF149" s="363"/>
      <c r="BG149" s="363"/>
      <c r="BH149" s="363"/>
      <c r="BI149" s="363"/>
      <c r="BJ149" s="363"/>
      <c r="BK149" s="363"/>
      <c r="BL149" s="363"/>
      <c r="BM149" s="363"/>
      <c r="BN149" s="363"/>
      <c r="BO149" s="363"/>
      <c r="BP149" s="363"/>
      <c r="BQ149" s="363"/>
      <c r="BR149" s="363"/>
      <c r="BS149" s="363"/>
      <c r="BT149" s="363"/>
      <c r="BU149" s="363"/>
      <c r="BV149" s="363"/>
      <c r="BW149" s="363"/>
      <c r="BX149" s="363"/>
      <c r="BY149" s="363"/>
      <c r="BZ149" s="363"/>
      <c r="CA149" s="363"/>
      <c r="CB149" s="363"/>
      <c r="CC149" s="363"/>
      <c r="CD149" s="363"/>
      <c r="CE149" s="363"/>
      <c r="CF149" s="363"/>
      <c r="CG149" s="363"/>
      <c r="CH149" s="364"/>
    </row>
    <row r="150" spans="1:86" ht="21" customHeight="1" x14ac:dyDescent="0.35">
      <c r="A150" s="366"/>
      <c r="B150" s="367" t="s">
        <v>587</v>
      </c>
      <c r="C150" s="368"/>
      <c r="D150" s="363"/>
      <c r="E150" s="363"/>
      <c r="F150" s="363"/>
      <c r="G150" s="363"/>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63"/>
      <c r="AR150" s="363"/>
      <c r="AS150" s="363"/>
      <c r="AT150" s="363"/>
      <c r="AU150" s="363"/>
      <c r="AV150" s="363"/>
      <c r="AW150" s="363"/>
      <c r="AX150" s="363"/>
      <c r="AY150" s="363"/>
      <c r="AZ150" s="363"/>
      <c r="BA150" s="363"/>
      <c r="BB150" s="363"/>
      <c r="BC150" s="363"/>
      <c r="BD150" s="363"/>
      <c r="BE150" s="363"/>
      <c r="BF150" s="363">
        <f t="shared" ref="BF150:CE150" si="47">SUM(BF151+BF154+BF155)</f>
        <v>1328</v>
      </c>
      <c r="BG150" s="363">
        <f t="shared" si="47"/>
        <v>1382</v>
      </c>
      <c r="BH150" s="363">
        <f t="shared" si="47"/>
        <v>1420</v>
      </c>
      <c r="BI150" s="363">
        <f t="shared" si="47"/>
        <v>1447</v>
      </c>
      <c r="BJ150" s="363">
        <f t="shared" si="47"/>
        <v>1473</v>
      </c>
      <c r="BK150" s="363">
        <f t="shared" si="47"/>
        <v>1506</v>
      </c>
      <c r="BL150" s="363">
        <f t="shared" si="47"/>
        <v>1541</v>
      </c>
      <c r="BM150" s="363">
        <f t="shared" si="47"/>
        <v>1583</v>
      </c>
      <c r="BN150" s="363">
        <f t="shared" si="47"/>
        <v>1619</v>
      </c>
      <c r="BO150" s="363">
        <f t="shared" si="47"/>
        <v>1646</v>
      </c>
      <c r="BP150" s="363">
        <f t="shared" si="47"/>
        <v>1674</v>
      </c>
      <c r="BQ150" s="363">
        <f t="shared" si="47"/>
        <v>1673</v>
      </c>
      <c r="BR150" s="363">
        <f t="shared" si="47"/>
        <v>1733</v>
      </c>
      <c r="BS150" s="363">
        <f t="shared" si="47"/>
        <v>1902</v>
      </c>
      <c r="BT150" s="363">
        <f t="shared" si="47"/>
        <v>1964</v>
      </c>
      <c r="BU150" s="363">
        <f t="shared" si="47"/>
        <v>1984</v>
      </c>
      <c r="BV150" s="363">
        <f t="shared" si="47"/>
        <v>2029</v>
      </c>
      <c r="BW150" s="363">
        <f t="shared" si="47"/>
        <v>2050</v>
      </c>
      <c r="BX150" s="363">
        <f t="shared" si="47"/>
        <v>2242</v>
      </c>
      <c r="BY150" s="363">
        <f t="shared" si="47"/>
        <v>2370</v>
      </c>
      <c r="BZ150" s="363">
        <f t="shared" si="47"/>
        <v>2603</v>
      </c>
      <c r="CA150" s="363">
        <f t="shared" si="47"/>
        <v>2854</v>
      </c>
      <c r="CB150" s="363">
        <f t="shared" si="47"/>
        <v>3162</v>
      </c>
      <c r="CC150" s="363">
        <f t="shared" si="47"/>
        <v>3390</v>
      </c>
      <c r="CD150" s="363">
        <f t="shared" si="47"/>
        <v>3619</v>
      </c>
      <c r="CE150" s="363">
        <f t="shared" si="47"/>
        <v>3863</v>
      </c>
      <c r="CF150" s="363">
        <f>SUM(CF151+CF154+CF155)</f>
        <v>4086</v>
      </c>
      <c r="CG150" s="363">
        <f>SUM(CG151+CG154+CG155)</f>
        <v>4272</v>
      </c>
      <c r="CH150" s="364">
        <f>SUM(CH151+CH154+CH155)</f>
        <v>4467</v>
      </c>
    </row>
    <row r="151" spans="1:86" s="365" customFormat="1" ht="15.5" x14ac:dyDescent="0.35">
      <c r="A151" s="356"/>
      <c r="B151" s="369" t="s">
        <v>635</v>
      </c>
      <c r="C151" s="357"/>
      <c r="D151" s="362"/>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362"/>
      <c r="AA151" s="362"/>
      <c r="AB151" s="362"/>
      <c r="AC151" s="362"/>
      <c r="AD151" s="362"/>
      <c r="AE151" s="362"/>
      <c r="AF151" s="362"/>
      <c r="AG151" s="362"/>
      <c r="AH151" s="363"/>
      <c r="AI151" s="363"/>
      <c r="AJ151" s="363"/>
      <c r="AK151" s="363"/>
      <c r="AL151" s="363"/>
      <c r="AM151" s="363"/>
      <c r="AN151" s="363"/>
      <c r="AO151" s="363"/>
      <c r="AP151" s="363"/>
      <c r="AQ151" s="363"/>
      <c r="AR151" s="363"/>
      <c r="AS151" s="363"/>
      <c r="AT151" s="363"/>
      <c r="AU151" s="363"/>
      <c r="AV151" s="363"/>
      <c r="AW151" s="363"/>
      <c r="AX151" s="363"/>
      <c r="AY151" s="363"/>
      <c r="AZ151" s="363"/>
      <c r="BA151" s="363"/>
      <c r="BB151" s="363"/>
      <c r="BC151" s="363"/>
      <c r="BD151" s="363"/>
      <c r="BE151" s="363"/>
      <c r="BF151" s="363">
        <v>1328</v>
      </c>
      <c r="BG151" s="363">
        <v>1382</v>
      </c>
      <c r="BH151" s="363">
        <v>1420</v>
      </c>
      <c r="BI151" s="363">
        <v>1447</v>
      </c>
      <c r="BJ151" s="363">
        <v>1473</v>
      </c>
      <c r="BK151" s="363">
        <v>1506</v>
      </c>
      <c r="BL151" s="363">
        <v>1541</v>
      </c>
      <c r="BM151" s="363">
        <v>1583</v>
      </c>
      <c r="BN151" s="363">
        <v>1619</v>
      </c>
      <c r="BO151" s="363">
        <v>1646</v>
      </c>
      <c r="BP151" s="363">
        <v>1674</v>
      </c>
      <c r="BQ151" s="363">
        <v>1662</v>
      </c>
      <c r="BR151" s="363">
        <v>1569</v>
      </c>
      <c r="BS151" s="363">
        <v>1393</v>
      </c>
      <c r="BT151" s="363">
        <v>1100</v>
      </c>
      <c r="BU151" s="363">
        <v>741</v>
      </c>
      <c r="BV151" s="363">
        <v>497</v>
      </c>
      <c r="BW151" s="363">
        <v>322</v>
      </c>
      <c r="BX151" s="363">
        <v>204</v>
      </c>
      <c r="BY151" s="363">
        <v>186</v>
      </c>
      <c r="BZ151" s="363">
        <v>170</v>
      </c>
      <c r="CA151" s="363">
        <v>157</v>
      </c>
      <c r="CB151" s="363">
        <v>154</v>
      </c>
      <c r="CC151" s="363">
        <v>144</v>
      </c>
      <c r="CD151" s="363">
        <v>131</v>
      </c>
      <c r="CE151" s="363">
        <v>120</v>
      </c>
      <c r="CF151" s="363">
        <v>91</v>
      </c>
      <c r="CG151" s="363">
        <v>30</v>
      </c>
      <c r="CH151" s="364">
        <v>13</v>
      </c>
    </row>
    <row r="152" spans="1:86" s="365" customFormat="1" ht="15.5" x14ac:dyDescent="0.35">
      <c r="A152" s="356"/>
      <c r="B152" s="339" t="s">
        <v>467</v>
      </c>
      <c r="C152" s="357"/>
      <c r="D152" s="362"/>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362"/>
      <c r="AA152" s="362"/>
      <c r="AB152" s="362"/>
      <c r="AC152" s="362"/>
      <c r="AD152" s="362"/>
      <c r="AE152" s="362"/>
      <c r="AF152" s="362"/>
      <c r="AG152" s="362"/>
      <c r="AH152" s="363"/>
      <c r="AI152" s="363"/>
      <c r="AJ152" s="363"/>
      <c r="AK152" s="363"/>
      <c r="AL152" s="363"/>
      <c r="AM152" s="363"/>
      <c r="AN152" s="363"/>
      <c r="AO152" s="363"/>
      <c r="AP152" s="363"/>
      <c r="AQ152" s="363"/>
      <c r="AR152" s="363"/>
      <c r="AS152" s="363"/>
      <c r="AT152" s="363"/>
      <c r="AU152" s="363"/>
      <c r="AV152" s="363"/>
      <c r="AW152" s="363"/>
      <c r="AX152" s="363"/>
      <c r="AY152" s="363"/>
      <c r="AZ152" s="363"/>
      <c r="BA152" s="363"/>
      <c r="BB152" s="363"/>
      <c r="BC152" s="363"/>
      <c r="BD152" s="363"/>
      <c r="BE152" s="363"/>
      <c r="BF152" s="363">
        <v>1314</v>
      </c>
      <c r="BG152" s="363">
        <v>1368</v>
      </c>
      <c r="BH152" s="363">
        <v>1406</v>
      </c>
      <c r="BI152" s="363">
        <v>1432</v>
      </c>
      <c r="BJ152" s="363">
        <v>1457</v>
      </c>
      <c r="BK152" s="363">
        <v>1489</v>
      </c>
      <c r="BL152" s="363">
        <v>1524</v>
      </c>
      <c r="BM152" s="363">
        <v>1564</v>
      </c>
      <c r="BN152" s="363">
        <v>1599</v>
      </c>
      <c r="BO152" s="363">
        <v>1626</v>
      </c>
      <c r="BP152" s="363">
        <v>1654</v>
      </c>
      <c r="BQ152" s="363">
        <v>1644</v>
      </c>
      <c r="BR152" s="363">
        <v>1552</v>
      </c>
      <c r="BS152" s="363">
        <v>1386</v>
      </c>
      <c r="BT152" s="363">
        <v>1092</v>
      </c>
      <c r="BU152" s="363">
        <v>734</v>
      </c>
      <c r="BV152" s="363">
        <v>491</v>
      </c>
      <c r="BW152" s="363">
        <v>315</v>
      </c>
      <c r="BX152" s="363">
        <v>198</v>
      </c>
      <c r="BY152" s="363">
        <v>180</v>
      </c>
      <c r="BZ152" s="363">
        <v>165</v>
      </c>
      <c r="CA152" s="363">
        <v>153</v>
      </c>
      <c r="CB152" s="363">
        <v>150</v>
      </c>
      <c r="CC152" s="363">
        <v>141</v>
      </c>
      <c r="CD152" s="363">
        <v>128</v>
      </c>
      <c r="CE152" s="363">
        <v>117</v>
      </c>
      <c r="CF152" s="363">
        <v>88</v>
      </c>
      <c r="CG152" s="363">
        <v>28</v>
      </c>
      <c r="CH152" s="364">
        <v>11</v>
      </c>
    </row>
    <row r="153" spans="1:86" s="365" customFormat="1" ht="15.5" x14ac:dyDescent="0.35">
      <c r="A153" s="356"/>
      <c r="B153" s="339" t="s">
        <v>468</v>
      </c>
      <c r="C153" s="357"/>
      <c r="D153" s="362"/>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362"/>
      <c r="AA153" s="362"/>
      <c r="AB153" s="362"/>
      <c r="AC153" s="362"/>
      <c r="AD153" s="362"/>
      <c r="AE153" s="362"/>
      <c r="AF153" s="362"/>
      <c r="AG153" s="362"/>
      <c r="AH153" s="363"/>
      <c r="AI153" s="363"/>
      <c r="AJ153" s="363"/>
      <c r="AK153" s="363"/>
      <c r="AL153" s="363"/>
      <c r="AM153" s="363"/>
      <c r="AN153" s="363"/>
      <c r="AO153" s="363"/>
      <c r="AP153" s="363"/>
      <c r="AQ153" s="363"/>
      <c r="AR153" s="363"/>
      <c r="AS153" s="363"/>
      <c r="AT153" s="363"/>
      <c r="AU153" s="363"/>
      <c r="AV153" s="363"/>
      <c r="AW153" s="363"/>
      <c r="AX153" s="363"/>
      <c r="AY153" s="363"/>
      <c r="AZ153" s="363"/>
      <c r="BA153" s="363"/>
      <c r="BB153" s="363"/>
      <c r="BC153" s="363"/>
      <c r="BD153" s="363"/>
      <c r="BE153" s="363"/>
      <c r="BF153" s="363">
        <v>14</v>
      </c>
      <c r="BG153" s="363">
        <v>14</v>
      </c>
      <c r="BH153" s="363">
        <v>14</v>
      </c>
      <c r="BI153" s="363">
        <v>15</v>
      </c>
      <c r="BJ153" s="363">
        <v>16</v>
      </c>
      <c r="BK153" s="363">
        <v>16</v>
      </c>
      <c r="BL153" s="363">
        <v>17</v>
      </c>
      <c r="BM153" s="363">
        <v>19</v>
      </c>
      <c r="BN153" s="363">
        <v>19</v>
      </c>
      <c r="BO153" s="363">
        <v>20</v>
      </c>
      <c r="BP153" s="363">
        <v>20</v>
      </c>
      <c r="BQ153" s="363">
        <v>18</v>
      </c>
      <c r="BR153" s="363">
        <v>17</v>
      </c>
      <c r="BS153" s="363">
        <v>7</v>
      </c>
      <c r="BT153" s="363">
        <v>8</v>
      </c>
      <c r="BU153" s="363">
        <v>7</v>
      </c>
      <c r="BV153" s="363">
        <v>6</v>
      </c>
      <c r="BW153" s="363">
        <v>7</v>
      </c>
      <c r="BX153" s="363">
        <v>7</v>
      </c>
      <c r="BY153" s="363">
        <v>6</v>
      </c>
      <c r="BZ153" s="363">
        <v>5</v>
      </c>
      <c r="CA153" s="363">
        <v>4</v>
      </c>
      <c r="CB153" s="363">
        <v>4</v>
      </c>
      <c r="CC153" s="363">
        <v>3</v>
      </c>
      <c r="CD153" s="363">
        <v>3</v>
      </c>
      <c r="CE153" s="363">
        <v>3</v>
      </c>
      <c r="CF153" s="363">
        <v>3</v>
      </c>
      <c r="CG153" s="363">
        <v>2</v>
      </c>
      <c r="CH153" s="364">
        <v>2</v>
      </c>
    </row>
    <row r="154" spans="1:86" s="365" customFormat="1" ht="15.5" x14ac:dyDescent="0.35">
      <c r="A154" s="356"/>
      <c r="B154" s="369" t="s">
        <v>412</v>
      </c>
      <c r="C154" s="357"/>
      <c r="D154" s="362"/>
      <c r="E154" s="362"/>
      <c r="F154" s="362"/>
      <c r="G154" s="362"/>
      <c r="H154" s="362"/>
      <c r="I154" s="362"/>
      <c r="J154" s="362"/>
      <c r="K154" s="362"/>
      <c r="L154" s="362"/>
      <c r="M154" s="362"/>
      <c r="N154" s="362"/>
      <c r="O154" s="362"/>
      <c r="P154" s="362"/>
      <c r="Q154" s="362"/>
      <c r="R154" s="362"/>
      <c r="S154" s="362"/>
      <c r="T154" s="362"/>
      <c r="U154" s="362"/>
      <c r="V154" s="362"/>
      <c r="W154" s="362"/>
      <c r="X154" s="362"/>
      <c r="Y154" s="362"/>
      <c r="Z154" s="362"/>
      <c r="AA154" s="362"/>
      <c r="AB154" s="362"/>
      <c r="AC154" s="362"/>
      <c r="AD154" s="362"/>
      <c r="AE154" s="362"/>
      <c r="AF154" s="362"/>
      <c r="AG154" s="362"/>
      <c r="AH154" s="363"/>
      <c r="AI154" s="363"/>
      <c r="AJ154" s="363"/>
      <c r="AK154" s="363"/>
      <c r="AL154" s="363"/>
      <c r="AM154" s="363"/>
      <c r="AN154" s="363"/>
      <c r="AO154" s="363"/>
      <c r="AP154" s="363"/>
      <c r="AQ154" s="363"/>
      <c r="AR154" s="363"/>
      <c r="AS154" s="363"/>
      <c r="AT154" s="363"/>
      <c r="AU154" s="363"/>
      <c r="AV154" s="363"/>
      <c r="AW154" s="363"/>
      <c r="AX154" s="363"/>
      <c r="AY154" s="363"/>
      <c r="AZ154" s="363"/>
      <c r="BA154" s="363"/>
      <c r="BB154" s="363"/>
      <c r="BC154" s="363"/>
      <c r="BD154" s="363"/>
      <c r="BE154" s="363"/>
      <c r="BF154" s="363">
        <v>0</v>
      </c>
      <c r="BG154" s="363">
        <v>0</v>
      </c>
      <c r="BH154" s="363">
        <v>0</v>
      </c>
      <c r="BI154" s="363">
        <v>0</v>
      </c>
      <c r="BJ154" s="363">
        <v>0</v>
      </c>
      <c r="BK154" s="363">
        <v>0</v>
      </c>
      <c r="BL154" s="363">
        <v>0</v>
      </c>
      <c r="BM154" s="363">
        <v>0</v>
      </c>
      <c r="BN154" s="363">
        <v>0</v>
      </c>
      <c r="BO154" s="363">
        <v>0</v>
      </c>
      <c r="BP154" s="363">
        <v>0</v>
      </c>
      <c r="BQ154" s="363">
        <v>0</v>
      </c>
      <c r="BR154" s="363">
        <v>0</v>
      </c>
      <c r="BS154" s="363">
        <v>0</v>
      </c>
      <c r="BT154" s="363">
        <v>0</v>
      </c>
      <c r="BU154" s="363">
        <v>0</v>
      </c>
      <c r="BV154" s="363">
        <v>0</v>
      </c>
      <c r="BW154" s="363">
        <v>0</v>
      </c>
      <c r="BX154" s="363">
        <v>0</v>
      </c>
      <c r="BY154" s="363">
        <v>0</v>
      </c>
      <c r="BZ154" s="363">
        <v>0</v>
      </c>
      <c r="CA154" s="363">
        <v>0</v>
      </c>
      <c r="CB154" s="363">
        <v>0</v>
      </c>
      <c r="CC154" s="363">
        <v>0</v>
      </c>
      <c r="CD154" s="363">
        <v>0</v>
      </c>
      <c r="CE154" s="363">
        <v>0</v>
      </c>
      <c r="CF154" s="363">
        <v>0</v>
      </c>
      <c r="CG154" s="363">
        <v>0</v>
      </c>
      <c r="CH154" s="364">
        <v>0</v>
      </c>
    </row>
    <row r="155" spans="1:86" s="365" customFormat="1" ht="15.5" x14ac:dyDescent="0.35">
      <c r="A155" s="356"/>
      <c r="B155" s="369" t="s">
        <v>419</v>
      </c>
      <c r="C155" s="357"/>
      <c r="D155" s="362"/>
      <c r="E155" s="362"/>
      <c r="F155" s="362"/>
      <c r="G155" s="362"/>
      <c r="H155" s="362"/>
      <c r="I155" s="362"/>
      <c r="J155" s="362"/>
      <c r="K155" s="362"/>
      <c r="L155" s="362"/>
      <c r="M155" s="362"/>
      <c r="N155" s="362"/>
      <c r="O155" s="362"/>
      <c r="P155" s="362"/>
      <c r="Q155" s="362"/>
      <c r="R155" s="362"/>
      <c r="S155" s="362"/>
      <c r="T155" s="362"/>
      <c r="U155" s="362"/>
      <c r="V155" s="362"/>
      <c r="W155" s="362"/>
      <c r="X155" s="362"/>
      <c r="Y155" s="362"/>
      <c r="Z155" s="362"/>
      <c r="AA155" s="362"/>
      <c r="AB155" s="362"/>
      <c r="AC155" s="362"/>
      <c r="AD155" s="362"/>
      <c r="AE155" s="362"/>
      <c r="AF155" s="362"/>
      <c r="AG155" s="362"/>
      <c r="AH155" s="363"/>
      <c r="AI155" s="363"/>
      <c r="AJ155" s="363"/>
      <c r="AK155" s="363"/>
      <c r="AL155" s="363"/>
      <c r="AM155" s="363"/>
      <c r="AN155" s="363"/>
      <c r="AO155" s="363"/>
      <c r="AP155" s="363"/>
      <c r="AQ155" s="363"/>
      <c r="AR155" s="363"/>
      <c r="AS155" s="363"/>
      <c r="AT155" s="363"/>
      <c r="AU155" s="363"/>
      <c r="AV155" s="363"/>
      <c r="AW155" s="363"/>
      <c r="AX155" s="363"/>
      <c r="AY155" s="363"/>
      <c r="AZ155" s="363"/>
      <c r="BA155" s="363"/>
      <c r="BB155" s="363"/>
      <c r="BC155" s="363"/>
      <c r="BD155" s="363"/>
      <c r="BE155" s="363"/>
      <c r="BF155" s="363">
        <v>0</v>
      </c>
      <c r="BG155" s="363">
        <v>0</v>
      </c>
      <c r="BH155" s="363">
        <v>0</v>
      </c>
      <c r="BI155" s="363">
        <v>0</v>
      </c>
      <c r="BJ155" s="363">
        <v>0</v>
      </c>
      <c r="BK155" s="363">
        <v>0</v>
      </c>
      <c r="BL155" s="363">
        <v>0</v>
      </c>
      <c r="BM155" s="363">
        <v>0</v>
      </c>
      <c r="BN155" s="363">
        <v>0</v>
      </c>
      <c r="BO155" s="363">
        <v>0</v>
      </c>
      <c r="BP155" s="363">
        <v>0</v>
      </c>
      <c r="BQ155" s="363">
        <v>11</v>
      </c>
      <c r="BR155" s="363">
        <v>164</v>
      </c>
      <c r="BS155" s="363">
        <v>509</v>
      </c>
      <c r="BT155" s="363">
        <v>864</v>
      </c>
      <c r="BU155" s="363">
        <v>1243</v>
      </c>
      <c r="BV155" s="363">
        <v>1532</v>
      </c>
      <c r="BW155" s="363">
        <v>1728</v>
      </c>
      <c r="BX155" s="363">
        <v>2038</v>
      </c>
      <c r="BY155" s="363">
        <v>2184</v>
      </c>
      <c r="BZ155" s="363">
        <v>2433</v>
      </c>
      <c r="CA155" s="363">
        <v>2697</v>
      </c>
      <c r="CB155" s="363">
        <v>3008</v>
      </c>
      <c r="CC155" s="363">
        <v>3246</v>
      </c>
      <c r="CD155" s="363">
        <v>3488</v>
      </c>
      <c r="CE155" s="363">
        <v>3743</v>
      </c>
      <c r="CF155" s="363">
        <v>3995</v>
      </c>
      <c r="CG155" s="363">
        <v>4242</v>
      </c>
      <c r="CH155" s="364">
        <v>4454</v>
      </c>
    </row>
    <row r="156" spans="1:86" s="365" customFormat="1" ht="15.5" x14ac:dyDescent="0.35">
      <c r="A156" s="356"/>
      <c r="B156" s="339" t="s">
        <v>467</v>
      </c>
      <c r="C156" s="357"/>
      <c r="D156" s="362"/>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362"/>
      <c r="AA156" s="362"/>
      <c r="AB156" s="362"/>
      <c r="AC156" s="362"/>
      <c r="AD156" s="362"/>
      <c r="AE156" s="362"/>
      <c r="AF156" s="362"/>
      <c r="AG156" s="362"/>
      <c r="AH156" s="363"/>
      <c r="AI156" s="363"/>
      <c r="AJ156" s="363"/>
      <c r="AK156" s="363"/>
      <c r="AL156" s="363"/>
      <c r="AM156" s="363"/>
      <c r="AN156" s="363"/>
      <c r="AO156" s="363"/>
      <c r="AP156" s="363"/>
      <c r="AQ156" s="363"/>
      <c r="AR156" s="363"/>
      <c r="AS156" s="363"/>
      <c r="AT156" s="363"/>
      <c r="AU156" s="363"/>
      <c r="AV156" s="363"/>
      <c r="AW156" s="363"/>
      <c r="AX156" s="363"/>
      <c r="AY156" s="363"/>
      <c r="AZ156" s="363"/>
      <c r="BA156" s="363"/>
      <c r="BB156" s="363"/>
      <c r="BC156" s="363"/>
      <c r="BD156" s="363"/>
      <c r="BE156" s="363"/>
      <c r="BF156" s="363">
        <v>0</v>
      </c>
      <c r="BG156" s="363">
        <v>0</v>
      </c>
      <c r="BH156" s="363">
        <v>0</v>
      </c>
      <c r="BI156" s="363">
        <v>0</v>
      </c>
      <c r="BJ156" s="363">
        <v>0</v>
      </c>
      <c r="BK156" s="363">
        <v>0</v>
      </c>
      <c r="BL156" s="363">
        <v>0</v>
      </c>
      <c r="BM156" s="363">
        <v>0</v>
      </c>
      <c r="BN156" s="363">
        <v>0</v>
      </c>
      <c r="BO156" s="363">
        <v>0</v>
      </c>
      <c r="BP156" s="363">
        <v>0</v>
      </c>
      <c r="BQ156" s="363">
        <v>10</v>
      </c>
      <c r="BR156" s="363">
        <v>162</v>
      </c>
      <c r="BS156" s="363">
        <v>503</v>
      </c>
      <c r="BT156" s="363">
        <v>854</v>
      </c>
      <c r="BU156" s="363">
        <v>1228</v>
      </c>
      <c r="BV156" s="363">
        <v>1514</v>
      </c>
      <c r="BW156" s="363">
        <v>1709</v>
      </c>
      <c r="BX156" s="363">
        <v>2016</v>
      </c>
      <c r="BY156" s="363">
        <v>2160</v>
      </c>
      <c r="BZ156" s="363">
        <v>2406</v>
      </c>
      <c r="CA156" s="363">
        <v>2667</v>
      </c>
      <c r="CB156" s="363">
        <v>2975</v>
      </c>
      <c r="CC156" s="363">
        <v>3211</v>
      </c>
      <c r="CD156" s="363">
        <v>3451</v>
      </c>
      <c r="CE156" s="363">
        <v>3702</v>
      </c>
      <c r="CF156" s="363">
        <v>3952</v>
      </c>
      <c r="CG156" s="363">
        <v>4196</v>
      </c>
      <c r="CH156" s="364">
        <v>4405</v>
      </c>
    </row>
    <row r="157" spans="1:86" s="365" customFormat="1" ht="15.5" x14ac:dyDescent="0.35">
      <c r="A157" s="356"/>
      <c r="B157" s="339" t="s">
        <v>468</v>
      </c>
      <c r="C157" s="357"/>
      <c r="D157" s="362"/>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362"/>
      <c r="AA157" s="362"/>
      <c r="AB157" s="362"/>
      <c r="AC157" s="362"/>
      <c r="AD157" s="362"/>
      <c r="AE157" s="362"/>
      <c r="AF157" s="362"/>
      <c r="AG157" s="362"/>
      <c r="AH157" s="363"/>
      <c r="AI157" s="363"/>
      <c r="AJ157" s="363"/>
      <c r="AK157" s="363"/>
      <c r="AL157" s="363"/>
      <c r="AM157" s="363"/>
      <c r="AN157" s="363"/>
      <c r="AO157" s="363"/>
      <c r="AP157" s="363"/>
      <c r="AQ157" s="363"/>
      <c r="AR157" s="363"/>
      <c r="AS157" s="363"/>
      <c r="AT157" s="363"/>
      <c r="AU157" s="363"/>
      <c r="AV157" s="363"/>
      <c r="AW157" s="363"/>
      <c r="AX157" s="363"/>
      <c r="AY157" s="363"/>
      <c r="AZ157" s="363"/>
      <c r="BA157" s="363"/>
      <c r="BB157" s="363"/>
      <c r="BC157" s="363"/>
      <c r="BD157" s="363"/>
      <c r="BE157" s="363"/>
      <c r="BF157" s="363">
        <v>0</v>
      </c>
      <c r="BG157" s="363">
        <v>0</v>
      </c>
      <c r="BH157" s="363">
        <v>0</v>
      </c>
      <c r="BI157" s="363">
        <v>0</v>
      </c>
      <c r="BJ157" s="363">
        <v>0</v>
      </c>
      <c r="BK157" s="363">
        <v>0</v>
      </c>
      <c r="BL157" s="363">
        <v>0</v>
      </c>
      <c r="BM157" s="363">
        <v>0</v>
      </c>
      <c r="BN157" s="363">
        <v>0</v>
      </c>
      <c r="BO157" s="363">
        <v>0</v>
      </c>
      <c r="BP157" s="363">
        <v>0</v>
      </c>
      <c r="BQ157" s="363">
        <v>0</v>
      </c>
      <c r="BR157" s="363">
        <v>2</v>
      </c>
      <c r="BS157" s="363">
        <v>6</v>
      </c>
      <c r="BT157" s="363">
        <v>10</v>
      </c>
      <c r="BU157" s="363">
        <v>15</v>
      </c>
      <c r="BV157" s="363">
        <v>18</v>
      </c>
      <c r="BW157" s="363">
        <v>19</v>
      </c>
      <c r="BX157" s="363">
        <v>22</v>
      </c>
      <c r="BY157" s="363">
        <v>24</v>
      </c>
      <c r="BZ157" s="363">
        <v>26</v>
      </c>
      <c r="CA157" s="363">
        <v>29</v>
      </c>
      <c r="CB157" s="363">
        <v>33</v>
      </c>
      <c r="CC157" s="363">
        <v>35</v>
      </c>
      <c r="CD157" s="363">
        <v>38</v>
      </c>
      <c r="CE157" s="363">
        <v>41</v>
      </c>
      <c r="CF157" s="363">
        <v>43</v>
      </c>
      <c r="CG157" s="363">
        <v>46</v>
      </c>
      <c r="CH157" s="364">
        <v>48</v>
      </c>
    </row>
    <row r="158" spans="1:86" ht="21" customHeight="1" x14ac:dyDescent="0.35">
      <c r="A158" s="366"/>
      <c r="B158" s="367" t="s">
        <v>589</v>
      </c>
      <c r="C158" s="368"/>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363"/>
      <c r="AP158" s="363"/>
      <c r="AQ158" s="363"/>
      <c r="AR158" s="363"/>
      <c r="AS158" s="363"/>
      <c r="AT158" s="363"/>
      <c r="AU158" s="363"/>
      <c r="AV158" s="363"/>
      <c r="AW158" s="363"/>
      <c r="AX158" s="363"/>
      <c r="AY158" s="363"/>
      <c r="AZ158" s="363"/>
      <c r="BA158" s="363"/>
      <c r="BB158" s="363"/>
      <c r="BC158" s="363"/>
      <c r="BD158" s="363"/>
      <c r="BE158" s="363"/>
      <c r="BF158" s="363">
        <f>SUM(BF159:BF165)-BF166-BF161</f>
        <v>2740</v>
      </c>
      <c r="BG158" s="373">
        <f t="shared" ref="BG158:CH158" si="48">SUM(BG159:BG165)-BG166-BG161</f>
        <v>2748</v>
      </c>
      <c r="BH158" s="373">
        <f t="shared" si="48"/>
        <v>2741</v>
      </c>
      <c r="BI158" s="373">
        <f t="shared" si="48"/>
        <v>2694</v>
      </c>
      <c r="BJ158" s="373">
        <f t="shared" si="48"/>
        <v>2651</v>
      </c>
      <c r="BK158" s="373">
        <f t="shared" si="48"/>
        <v>2612</v>
      </c>
      <c r="BL158" s="373">
        <f t="shared" si="48"/>
        <v>2655</v>
      </c>
      <c r="BM158" s="373">
        <f t="shared" si="48"/>
        <v>2599</v>
      </c>
      <c r="BN158" s="373">
        <f t="shared" si="48"/>
        <v>2576</v>
      </c>
      <c r="BO158" s="373">
        <f t="shared" si="48"/>
        <v>2551</v>
      </c>
      <c r="BP158" s="373">
        <f t="shared" si="48"/>
        <v>2487</v>
      </c>
      <c r="BQ158" s="373">
        <f t="shared" si="48"/>
        <v>2427</v>
      </c>
      <c r="BR158" s="373">
        <f t="shared" si="48"/>
        <v>2488</v>
      </c>
      <c r="BS158" s="373">
        <f t="shared" si="48"/>
        <v>2497</v>
      </c>
      <c r="BT158" s="373">
        <f t="shared" si="48"/>
        <v>2455</v>
      </c>
      <c r="BU158" s="373">
        <f t="shared" si="48"/>
        <v>2369</v>
      </c>
      <c r="BV158" s="373">
        <f t="shared" si="48"/>
        <v>2200</v>
      </c>
      <c r="BW158" s="373">
        <f t="shared" si="48"/>
        <v>2541</v>
      </c>
      <c r="BX158" s="373">
        <f t="shared" si="48"/>
        <v>2656</v>
      </c>
      <c r="BY158" s="373">
        <f t="shared" si="48"/>
        <v>2870</v>
      </c>
      <c r="BZ158" s="373">
        <f t="shared" si="48"/>
        <v>3061</v>
      </c>
      <c r="CA158" s="373">
        <f t="shared" si="48"/>
        <v>3282</v>
      </c>
      <c r="CB158" s="373">
        <f t="shared" si="48"/>
        <v>3542</v>
      </c>
      <c r="CC158" s="373">
        <f t="shared" si="48"/>
        <v>3676</v>
      </c>
      <c r="CD158" s="373">
        <f t="shared" si="48"/>
        <v>3813</v>
      </c>
      <c r="CE158" s="373">
        <f t="shared" si="48"/>
        <v>3884</v>
      </c>
      <c r="CF158" s="373">
        <f t="shared" si="48"/>
        <v>3915</v>
      </c>
      <c r="CG158" s="363">
        <f t="shared" si="48"/>
        <v>3935</v>
      </c>
      <c r="CH158" s="364">
        <f t="shared" si="48"/>
        <v>3983</v>
      </c>
    </row>
    <row r="159" spans="1:86" ht="15.5" x14ac:dyDescent="0.35">
      <c r="A159" s="366"/>
      <c r="B159" s="369" t="s">
        <v>637</v>
      </c>
      <c r="C159" s="368"/>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c r="AN159" s="363"/>
      <c r="AO159" s="363"/>
      <c r="AP159" s="363"/>
      <c r="AQ159" s="363"/>
      <c r="AR159" s="363"/>
      <c r="AS159" s="363"/>
      <c r="AT159" s="363"/>
      <c r="AU159" s="363"/>
      <c r="AV159" s="363"/>
      <c r="AW159" s="363"/>
      <c r="AX159" s="363"/>
      <c r="AY159" s="363"/>
      <c r="AZ159" s="363"/>
      <c r="BA159" s="363"/>
      <c r="BB159" s="363"/>
      <c r="BC159" s="363"/>
      <c r="BD159" s="363"/>
      <c r="BE159" s="363"/>
      <c r="BF159" s="363">
        <v>0</v>
      </c>
      <c r="BG159" s="363">
        <v>0</v>
      </c>
      <c r="BH159" s="363">
        <v>0</v>
      </c>
      <c r="BI159" s="363">
        <v>0</v>
      </c>
      <c r="BJ159" s="363">
        <v>0</v>
      </c>
      <c r="BK159" s="363">
        <v>0</v>
      </c>
      <c r="BL159" s="363">
        <v>136</v>
      </c>
      <c r="BM159" s="363">
        <v>391</v>
      </c>
      <c r="BN159" s="363">
        <v>579</v>
      </c>
      <c r="BO159" s="363">
        <v>811</v>
      </c>
      <c r="BP159" s="363">
        <v>1365</v>
      </c>
      <c r="BQ159" s="363">
        <v>1912</v>
      </c>
      <c r="BR159" s="363">
        <v>2235</v>
      </c>
      <c r="BS159" s="363">
        <v>2356</v>
      </c>
      <c r="BT159" s="363">
        <v>2381</v>
      </c>
      <c r="BU159" s="363">
        <v>2326</v>
      </c>
      <c r="BV159" s="363">
        <v>2168</v>
      </c>
      <c r="BW159" s="363">
        <v>1961</v>
      </c>
      <c r="BX159" s="363">
        <v>1875</v>
      </c>
      <c r="BY159" s="363">
        <v>1769</v>
      </c>
      <c r="BZ159" s="363">
        <v>1663</v>
      </c>
      <c r="CA159" s="363">
        <v>1573</v>
      </c>
      <c r="CB159" s="363">
        <v>1438</v>
      </c>
      <c r="CC159" s="363">
        <v>952</v>
      </c>
      <c r="CD159" s="363">
        <v>785</v>
      </c>
      <c r="CE159" s="363">
        <v>777</v>
      </c>
      <c r="CF159" s="363">
        <v>755</v>
      </c>
      <c r="CG159" s="363">
        <v>735</v>
      </c>
      <c r="CH159" s="364">
        <v>727</v>
      </c>
    </row>
    <row r="160" spans="1:86" ht="15.5" x14ac:dyDescent="0.35">
      <c r="A160" s="366"/>
      <c r="B160" s="369" t="s">
        <v>638</v>
      </c>
      <c r="C160" s="368"/>
      <c r="D160" s="363"/>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c r="AN160" s="363"/>
      <c r="AO160" s="363"/>
      <c r="AP160" s="363"/>
      <c r="AQ160" s="363"/>
      <c r="AR160" s="363"/>
      <c r="AS160" s="363"/>
      <c r="AT160" s="363"/>
      <c r="AU160" s="363"/>
      <c r="AV160" s="363"/>
      <c r="AW160" s="363"/>
      <c r="AX160" s="363"/>
      <c r="AY160" s="363"/>
      <c r="AZ160" s="363"/>
      <c r="BA160" s="363"/>
      <c r="BB160" s="363"/>
      <c r="BC160" s="363"/>
      <c r="BD160" s="363"/>
      <c r="BE160" s="363"/>
      <c r="BF160" s="363">
        <v>2483</v>
      </c>
      <c r="BG160" s="363">
        <v>2504</v>
      </c>
      <c r="BH160" s="363">
        <v>2510</v>
      </c>
      <c r="BI160" s="363">
        <v>2475</v>
      </c>
      <c r="BJ160" s="363">
        <v>2443</v>
      </c>
      <c r="BK160" s="363">
        <v>2415</v>
      </c>
      <c r="BL160" s="363">
        <v>2332</v>
      </c>
      <c r="BM160" s="363">
        <v>2031</v>
      </c>
      <c r="BN160" s="363">
        <v>1827</v>
      </c>
      <c r="BO160" s="363">
        <v>1577</v>
      </c>
      <c r="BP160" s="363">
        <v>965</v>
      </c>
      <c r="BQ160" s="363">
        <v>366</v>
      </c>
      <c r="BR160" s="363">
        <v>133</v>
      </c>
      <c r="BS160" s="363">
        <v>74</v>
      </c>
      <c r="BT160" s="363">
        <v>52</v>
      </c>
      <c r="BU160" s="363">
        <v>40</v>
      </c>
      <c r="BV160" s="363">
        <v>32</v>
      </c>
      <c r="BW160" s="363">
        <v>26</v>
      </c>
      <c r="BX160" s="363">
        <v>23</v>
      </c>
      <c r="BY160" s="363">
        <v>21</v>
      </c>
      <c r="BZ160" s="363">
        <v>19</v>
      </c>
      <c r="CA160" s="363">
        <v>17</v>
      </c>
      <c r="CB160" s="363">
        <v>15</v>
      </c>
      <c r="CC160" s="363">
        <v>13</v>
      </c>
      <c r="CD160" s="363">
        <v>10</v>
      </c>
      <c r="CE160" s="363">
        <v>8</v>
      </c>
      <c r="CF160" s="363">
        <v>6</v>
      </c>
      <c r="CG160" s="363">
        <v>4</v>
      </c>
      <c r="CH160" s="364">
        <v>1</v>
      </c>
    </row>
    <row r="161" spans="1:86" ht="15.5" x14ac:dyDescent="0.35">
      <c r="A161" s="366"/>
      <c r="B161" s="331" t="s">
        <v>624</v>
      </c>
      <c r="C161" s="368"/>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63"/>
      <c r="AY161" s="363"/>
      <c r="AZ161" s="363"/>
      <c r="BA161" s="363"/>
      <c r="BB161" s="363"/>
      <c r="BC161" s="363"/>
      <c r="BD161" s="363"/>
      <c r="BE161" s="363"/>
      <c r="BF161" s="363">
        <v>1345</v>
      </c>
      <c r="BG161" s="363">
        <v>1297</v>
      </c>
      <c r="BH161" s="363">
        <v>1213</v>
      </c>
      <c r="BI161" s="363">
        <v>1198</v>
      </c>
      <c r="BJ161" s="363">
        <v>1196</v>
      </c>
      <c r="BK161" s="363">
        <v>1196</v>
      </c>
      <c r="BL161" s="363">
        <v>1176</v>
      </c>
      <c r="BM161" s="363">
        <v>1055</v>
      </c>
      <c r="BN161" s="363">
        <v>969</v>
      </c>
      <c r="BO161" s="363">
        <v>847</v>
      </c>
      <c r="BP161" s="363">
        <v>530</v>
      </c>
      <c r="BQ161" s="363">
        <v>252</v>
      </c>
      <c r="BR161" s="363">
        <v>138</v>
      </c>
      <c r="BS161" s="363">
        <v>73</v>
      </c>
      <c r="BT161" s="363">
        <v>28</v>
      </c>
      <c r="BU161" s="363">
        <v>6</v>
      </c>
      <c r="BV161" s="363">
        <v>0</v>
      </c>
      <c r="BW161" s="363">
        <v>0</v>
      </c>
      <c r="BX161" s="363">
        <v>0</v>
      </c>
      <c r="BY161" s="363">
        <v>0</v>
      </c>
      <c r="BZ161" s="363">
        <v>0</v>
      </c>
      <c r="CA161" s="363">
        <v>0</v>
      </c>
      <c r="CB161" s="363">
        <v>0</v>
      </c>
      <c r="CC161" s="363">
        <v>0</v>
      </c>
      <c r="CD161" s="363">
        <v>0</v>
      </c>
      <c r="CE161" s="363">
        <v>0</v>
      </c>
      <c r="CF161" s="363">
        <v>0</v>
      </c>
      <c r="CG161" s="363">
        <v>0</v>
      </c>
      <c r="CH161" s="364">
        <v>0</v>
      </c>
    </row>
    <row r="162" spans="1:86" ht="15.5" x14ac:dyDescent="0.35">
      <c r="A162" s="366"/>
      <c r="B162" s="369" t="s">
        <v>405</v>
      </c>
      <c r="C162" s="368"/>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3"/>
      <c r="AZ162" s="363"/>
      <c r="BA162" s="363"/>
      <c r="BB162" s="363"/>
      <c r="BC162" s="363"/>
      <c r="BD162" s="363"/>
      <c r="BE162" s="363"/>
      <c r="BF162" s="363">
        <v>0</v>
      </c>
      <c r="BG162" s="363">
        <v>0</v>
      </c>
      <c r="BH162" s="363">
        <v>0</v>
      </c>
      <c r="BI162" s="363">
        <v>0</v>
      </c>
      <c r="BJ162" s="363">
        <v>0</v>
      </c>
      <c r="BK162" s="363">
        <v>0</v>
      </c>
      <c r="BL162" s="363">
        <v>0</v>
      </c>
      <c r="BM162" s="363">
        <v>0</v>
      </c>
      <c r="BN162" s="363">
        <v>0</v>
      </c>
      <c r="BO162" s="363">
        <v>0</v>
      </c>
      <c r="BP162" s="363">
        <v>0</v>
      </c>
      <c r="BQ162" s="363">
        <v>0</v>
      </c>
      <c r="BR162" s="363">
        <v>0</v>
      </c>
      <c r="BS162" s="363">
        <v>0</v>
      </c>
      <c r="BT162" s="363">
        <v>0</v>
      </c>
      <c r="BU162" s="363">
        <v>0</v>
      </c>
      <c r="BV162" s="363">
        <v>0</v>
      </c>
      <c r="BW162" s="363">
        <v>0</v>
      </c>
      <c r="BX162" s="363">
        <v>0</v>
      </c>
      <c r="BY162" s="363">
        <v>0</v>
      </c>
      <c r="BZ162" s="363">
        <v>0</v>
      </c>
      <c r="CA162" s="363">
        <v>0</v>
      </c>
      <c r="CB162" s="363">
        <v>0</v>
      </c>
      <c r="CC162" s="363">
        <v>0</v>
      </c>
      <c r="CD162" s="363">
        <v>0</v>
      </c>
      <c r="CE162" s="363">
        <v>0</v>
      </c>
      <c r="CF162" s="363">
        <v>0</v>
      </c>
      <c r="CG162" s="363">
        <v>0</v>
      </c>
      <c r="CH162" s="364">
        <v>0</v>
      </c>
    </row>
    <row r="163" spans="1:86" ht="15.5" x14ac:dyDescent="0.35">
      <c r="A163" s="366"/>
      <c r="B163" s="331" t="s">
        <v>423</v>
      </c>
      <c r="C163" s="368"/>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c r="AQ163" s="363"/>
      <c r="AR163" s="363"/>
      <c r="AS163" s="363"/>
      <c r="AT163" s="363"/>
      <c r="AU163" s="363"/>
      <c r="AV163" s="363"/>
      <c r="AW163" s="363"/>
      <c r="AX163" s="363"/>
      <c r="AY163" s="363"/>
      <c r="AZ163" s="363"/>
      <c r="BA163" s="363"/>
      <c r="BB163" s="363"/>
      <c r="BC163" s="363"/>
      <c r="BD163" s="363"/>
      <c r="BE163" s="363"/>
      <c r="BF163" s="363">
        <v>257</v>
      </c>
      <c r="BG163" s="363">
        <v>244</v>
      </c>
      <c r="BH163" s="363">
        <v>231</v>
      </c>
      <c r="BI163" s="363">
        <v>219</v>
      </c>
      <c r="BJ163" s="363">
        <v>208</v>
      </c>
      <c r="BK163" s="363">
        <v>197</v>
      </c>
      <c r="BL163" s="363">
        <v>187</v>
      </c>
      <c r="BM163" s="363">
        <v>177</v>
      </c>
      <c r="BN163" s="363">
        <v>170</v>
      </c>
      <c r="BO163" s="363">
        <v>163</v>
      </c>
      <c r="BP163" s="363">
        <v>157</v>
      </c>
      <c r="BQ163" s="363">
        <v>149</v>
      </c>
      <c r="BR163" s="363">
        <v>120</v>
      </c>
      <c r="BS163" s="363">
        <v>67</v>
      </c>
      <c r="BT163" s="363">
        <v>22</v>
      </c>
      <c r="BU163" s="363">
        <v>3</v>
      </c>
      <c r="BV163" s="363">
        <v>0</v>
      </c>
      <c r="BW163" s="363">
        <v>0</v>
      </c>
      <c r="BX163" s="363">
        <v>0</v>
      </c>
      <c r="BY163" s="363">
        <v>0</v>
      </c>
      <c r="BZ163" s="363">
        <v>0</v>
      </c>
      <c r="CA163" s="363">
        <v>0</v>
      </c>
      <c r="CB163" s="363">
        <v>0</v>
      </c>
      <c r="CC163" s="363">
        <v>0</v>
      </c>
      <c r="CD163" s="363">
        <v>0</v>
      </c>
      <c r="CE163" s="363">
        <v>0</v>
      </c>
      <c r="CF163" s="363">
        <v>0</v>
      </c>
      <c r="CG163" s="363">
        <v>0</v>
      </c>
      <c r="CH163" s="364">
        <v>0</v>
      </c>
    </row>
    <row r="164" spans="1:86" ht="15.5" x14ac:dyDescent="0.35">
      <c r="A164" s="366"/>
      <c r="B164" s="369" t="s">
        <v>424</v>
      </c>
      <c r="C164" s="368"/>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c r="AL164" s="363"/>
      <c r="AM164" s="363"/>
      <c r="AN164" s="363"/>
      <c r="AO164" s="363"/>
      <c r="AP164" s="363"/>
      <c r="AQ164" s="363"/>
      <c r="AR164" s="363"/>
      <c r="AS164" s="363"/>
      <c r="AT164" s="363"/>
      <c r="AU164" s="363"/>
      <c r="AV164" s="363"/>
      <c r="AW164" s="363"/>
      <c r="AX164" s="363"/>
      <c r="AY164" s="363"/>
      <c r="AZ164" s="363"/>
      <c r="BA164" s="363"/>
      <c r="BB164" s="363"/>
      <c r="BC164" s="363"/>
      <c r="BD164" s="363"/>
      <c r="BE164" s="363"/>
      <c r="BF164" s="363">
        <v>0</v>
      </c>
      <c r="BG164" s="363">
        <v>0</v>
      </c>
      <c r="BH164" s="363">
        <v>0</v>
      </c>
      <c r="BI164" s="363">
        <v>0</v>
      </c>
      <c r="BJ164" s="363">
        <v>0</v>
      </c>
      <c r="BK164" s="363">
        <v>0</v>
      </c>
      <c r="BL164" s="363">
        <v>0</v>
      </c>
      <c r="BM164" s="363">
        <v>0</v>
      </c>
      <c r="BN164" s="363">
        <v>0</v>
      </c>
      <c r="BO164" s="363">
        <v>0</v>
      </c>
      <c r="BP164" s="363">
        <v>0</v>
      </c>
      <c r="BQ164" s="363">
        <v>0</v>
      </c>
      <c r="BR164" s="363">
        <v>0</v>
      </c>
      <c r="BS164" s="363">
        <v>0</v>
      </c>
      <c r="BT164" s="363">
        <v>0</v>
      </c>
      <c r="BU164" s="363">
        <v>0</v>
      </c>
      <c r="BV164" s="363">
        <v>0</v>
      </c>
      <c r="BW164" s="363">
        <v>0</v>
      </c>
      <c r="BX164" s="363">
        <v>0</v>
      </c>
      <c r="BY164" s="363">
        <v>0</v>
      </c>
      <c r="BZ164" s="363">
        <v>0</v>
      </c>
      <c r="CA164" s="363">
        <v>0</v>
      </c>
      <c r="CB164" s="363">
        <v>0</v>
      </c>
      <c r="CC164" s="363">
        <v>0</v>
      </c>
      <c r="CD164" s="363">
        <v>0</v>
      </c>
      <c r="CE164" s="363">
        <v>0</v>
      </c>
      <c r="CF164" s="363">
        <v>0</v>
      </c>
      <c r="CG164" s="363">
        <v>0</v>
      </c>
      <c r="CH164" s="364">
        <v>0</v>
      </c>
    </row>
    <row r="165" spans="1:86" ht="15.5" x14ac:dyDescent="0.35">
      <c r="A165" s="366"/>
      <c r="B165" s="331" t="s">
        <v>625</v>
      </c>
      <c r="C165" s="372" t="s">
        <v>639</v>
      </c>
      <c r="D165" s="363"/>
      <c r="E165" s="363"/>
      <c r="F165" s="363"/>
      <c r="G165" s="363"/>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c r="AL165" s="363"/>
      <c r="AM165" s="363"/>
      <c r="AN165" s="363"/>
      <c r="AO165" s="363"/>
      <c r="AP165" s="363"/>
      <c r="AQ165" s="363"/>
      <c r="AR165" s="363"/>
      <c r="AS165" s="363"/>
      <c r="AT165" s="363"/>
      <c r="AU165" s="363"/>
      <c r="AV165" s="363"/>
      <c r="AW165" s="363"/>
      <c r="AX165" s="363"/>
      <c r="AY165" s="363"/>
      <c r="AZ165" s="363"/>
      <c r="BA165" s="363"/>
      <c r="BB165" s="363"/>
      <c r="BC165" s="363"/>
      <c r="BD165" s="363"/>
      <c r="BE165" s="363"/>
      <c r="BF165" s="363">
        <v>0</v>
      </c>
      <c r="BG165" s="363">
        <v>0</v>
      </c>
      <c r="BH165" s="363">
        <v>0</v>
      </c>
      <c r="BI165" s="363">
        <v>0</v>
      </c>
      <c r="BJ165" s="363">
        <v>0</v>
      </c>
      <c r="BK165" s="363">
        <v>0</v>
      </c>
      <c r="BL165" s="363">
        <v>0</v>
      </c>
      <c r="BM165" s="363">
        <v>0</v>
      </c>
      <c r="BN165" s="363">
        <v>0</v>
      </c>
      <c r="BO165" s="363">
        <v>0</v>
      </c>
      <c r="BP165" s="363">
        <v>0</v>
      </c>
      <c r="BQ165" s="363">
        <v>0</v>
      </c>
      <c r="BR165" s="363">
        <v>0</v>
      </c>
      <c r="BS165" s="363">
        <v>0</v>
      </c>
      <c r="BT165" s="363">
        <v>0</v>
      </c>
      <c r="BU165" s="363">
        <v>0</v>
      </c>
      <c r="BV165" s="363">
        <v>0</v>
      </c>
      <c r="BW165" s="363">
        <v>588</v>
      </c>
      <c r="BX165" s="363">
        <v>827</v>
      </c>
      <c r="BY165" s="363">
        <v>1175</v>
      </c>
      <c r="BZ165" s="363">
        <v>1491</v>
      </c>
      <c r="CA165" s="363">
        <v>1823</v>
      </c>
      <c r="CB165" s="363">
        <v>2259</v>
      </c>
      <c r="CC165" s="363">
        <v>3075</v>
      </c>
      <c r="CD165" s="363">
        <v>3454</v>
      </c>
      <c r="CE165" s="363">
        <v>3527</v>
      </c>
      <c r="CF165" s="363">
        <v>3575</v>
      </c>
      <c r="CG165" s="363">
        <v>3612</v>
      </c>
      <c r="CH165" s="364">
        <v>3668</v>
      </c>
    </row>
    <row r="166" spans="1:86" ht="15.5" x14ac:dyDescent="0.35">
      <c r="A166" s="366"/>
      <c r="B166" s="339" t="s">
        <v>626</v>
      </c>
      <c r="C166" s="372"/>
      <c r="D166" s="363"/>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c r="AN166" s="363"/>
      <c r="AO166" s="363"/>
      <c r="AP166" s="363"/>
      <c r="AQ166" s="363"/>
      <c r="AR166" s="363"/>
      <c r="AS166" s="363"/>
      <c r="AT166" s="363"/>
      <c r="AU166" s="363"/>
      <c r="AV166" s="363"/>
      <c r="AW166" s="363"/>
      <c r="AX166" s="363"/>
      <c r="AY166" s="363"/>
      <c r="AZ166" s="363"/>
      <c r="BA166" s="363"/>
      <c r="BB166" s="363"/>
      <c r="BC166" s="363"/>
      <c r="BD166" s="363"/>
      <c r="BE166" s="363"/>
      <c r="BF166" s="363">
        <v>0</v>
      </c>
      <c r="BG166" s="363">
        <v>0</v>
      </c>
      <c r="BH166" s="363">
        <v>0</v>
      </c>
      <c r="BI166" s="363">
        <v>0</v>
      </c>
      <c r="BJ166" s="363">
        <v>0</v>
      </c>
      <c r="BK166" s="363">
        <v>0</v>
      </c>
      <c r="BL166" s="363">
        <v>0</v>
      </c>
      <c r="BM166" s="363">
        <v>0</v>
      </c>
      <c r="BN166" s="363">
        <v>0</v>
      </c>
      <c r="BO166" s="363">
        <v>0</v>
      </c>
      <c r="BP166" s="363">
        <v>0</v>
      </c>
      <c r="BQ166" s="363">
        <v>0</v>
      </c>
      <c r="BR166" s="363">
        <v>0</v>
      </c>
      <c r="BS166" s="363">
        <v>0</v>
      </c>
      <c r="BT166" s="363">
        <v>0</v>
      </c>
      <c r="BU166" s="363">
        <v>0</v>
      </c>
      <c r="BV166" s="363">
        <v>0</v>
      </c>
      <c r="BW166" s="363">
        <v>34</v>
      </c>
      <c r="BX166" s="363">
        <v>69</v>
      </c>
      <c r="BY166" s="363">
        <v>95</v>
      </c>
      <c r="BZ166" s="363">
        <v>112</v>
      </c>
      <c r="CA166" s="363">
        <v>131</v>
      </c>
      <c r="CB166" s="363">
        <v>170</v>
      </c>
      <c r="CC166" s="363">
        <v>364</v>
      </c>
      <c r="CD166" s="363">
        <v>436</v>
      </c>
      <c r="CE166" s="363">
        <v>428</v>
      </c>
      <c r="CF166" s="363">
        <v>421</v>
      </c>
      <c r="CG166" s="363">
        <v>416</v>
      </c>
      <c r="CH166" s="364">
        <v>413</v>
      </c>
    </row>
    <row r="167" spans="1:86" ht="32.15" customHeight="1" x14ac:dyDescent="0.35">
      <c r="A167" s="366"/>
      <c r="B167" s="361" t="s">
        <v>345</v>
      </c>
      <c r="C167" s="368"/>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c r="AN167" s="363"/>
      <c r="AO167" s="363"/>
      <c r="AP167" s="363"/>
      <c r="AQ167" s="363"/>
      <c r="AR167" s="363"/>
      <c r="AS167" s="363"/>
      <c r="AT167" s="363"/>
      <c r="AU167" s="363"/>
      <c r="AV167" s="363"/>
      <c r="AW167" s="363"/>
      <c r="AX167" s="363"/>
      <c r="AY167" s="363"/>
      <c r="AZ167" s="363"/>
      <c r="BA167" s="363"/>
      <c r="BB167" s="363"/>
      <c r="BC167" s="363"/>
      <c r="BD167" s="363"/>
      <c r="BE167" s="363"/>
      <c r="BF167" s="363"/>
      <c r="BG167" s="363"/>
      <c r="BH167" s="363"/>
      <c r="BI167" s="363"/>
      <c r="BJ167" s="363"/>
      <c r="BK167" s="363"/>
      <c r="BL167" s="363"/>
      <c r="BM167" s="363"/>
      <c r="BN167" s="363"/>
      <c r="BO167" s="363"/>
      <c r="BP167" s="363"/>
      <c r="BQ167" s="363"/>
      <c r="BR167" s="363"/>
      <c r="BS167" s="363"/>
      <c r="BT167" s="363"/>
      <c r="BU167" s="363"/>
      <c r="BV167" s="363"/>
      <c r="BW167" s="363"/>
      <c r="BX167" s="363"/>
      <c r="BY167" s="363"/>
      <c r="BZ167" s="363"/>
      <c r="CA167" s="363"/>
      <c r="CB167" s="363"/>
      <c r="CC167" s="363"/>
      <c r="CD167" s="363"/>
      <c r="CE167" s="363"/>
      <c r="CF167" s="363"/>
      <c r="CG167" s="363"/>
      <c r="CH167" s="364"/>
    </row>
    <row r="168" spans="1:86" ht="21" customHeight="1" x14ac:dyDescent="0.35">
      <c r="A168" s="366"/>
      <c r="B168" s="367" t="s">
        <v>587</v>
      </c>
      <c r="C168" s="368"/>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c r="AN168" s="363"/>
      <c r="AO168" s="363"/>
      <c r="AP168" s="363"/>
      <c r="AQ168" s="363"/>
      <c r="AR168" s="363"/>
      <c r="AS168" s="363"/>
      <c r="AT168" s="363"/>
      <c r="AU168" s="363"/>
      <c r="AV168" s="363"/>
      <c r="AW168" s="363"/>
      <c r="AX168" s="363"/>
      <c r="AY168" s="363"/>
      <c r="AZ168" s="363"/>
      <c r="BA168" s="363"/>
      <c r="BB168" s="363"/>
      <c r="BC168" s="363"/>
      <c r="BD168" s="363"/>
      <c r="BE168" s="363"/>
      <c r="BF168" s="363">
        <f t="shared" ref="BF168:CH168" si="49">SUM(BF169+BF172+BF175+BF178)</f>
        <v>2018</v>
      </c>
      <c r="BG168" s="363">
        <f t="shared" si="49"/>
        <v>2091</v>
      </c>
      <c r="BH168" s="363">
        <f t="shared" si="49"/>
        <v>2168</v>
      </c>
      <c r="BI168" s="363">
        <f t="shared" si="49"/>
        <v>2239</v>
      </c>
      <c r="BJ168" s="363">
        <f t="shared" si="49"/>
        <v>2310</v>
      </c>
      <c r="BK168" s="363">
        <f t="shared" si="49"/>
        <v>2384</v>
      </c>
      <c r="BL168" s="363">
        <f t="shared" si="49"/>
        <v>2457</v>
      </c>
      <c r="BM168" s="363">
        <f t="shared" si="49"/>
        <v>2530</v>
      </c>
      <c r="BN168" s="363">
        <f t="shared" si="49"/>
        <v>2560</v>
      </c>
      <c r="BO168" s="363">
        <f t="shared" si="49"/>
        <v>2550</v>
      </c>
      <c r="BP168" s="363">
        <f t="shared" si="49"/>
        <v>2522</v>
      </c>
      <c r="BQ168" s="363">
        <f t="shared" si="49"/>
        <v>2458</v>
      </c>
      <c r="BR168" s="363">
        <f t="shared" si="49"/>
        <v>2445</v>
      </c>
      <c r="BS168" s="363">
        <f t="shared" si="49"/>
        <v>2416</v>
      </c>
      <c r="BT168" s="363">
        <f t="shared" si="49"/>
        <v>2392</v>
      </c>
      <c r="BU168" s="363">
        <f t="shared" si="49"/>
        <v>2333</v>
      </c>
      <c r="BV168" s="363">
        <f t="shared" si="49"/>
        <v>2274</v>
      </c>
      <c r="BW168" s="363">
        <f t="shared" si="49"/>
        <v>2290</v>
      </c>
      <c r="BX168" s="363">
        <f t="shared" si="49"/>
        <v>2237</v>
      </c>
      <c r="BY168" s="363">
        <f t="shared" si="49"/>
        <v>2239</v>
      </c>
      <c r="BZ168" s="363">
        <f t="shared" si="49"/>
        <v>2306</v>
      </c>
      <c r="CA168" s="363">
        <f t="shared" si="49"/>
        <v>2430</v>
      </c>
      <c r="CB168" s="363">
        <f t="shared" si="49"/>
        <v>2580</v>
      </c>
      <c r="CC168" s="363">
        <f t="shared" si="49"/>
        <v>2743</v>
      </c>
      <c r="CD168" s="363">
        <f t="shared" si="49"/>
        <v>2888</v>
      </c>
      <c r="CE168" s="363">
        <f t="shared" si="49"/>
        <v>2897</v>
      </c>
      <c r="CF168" s="363">
        <f t="shared" si="49"/>
        <v>2988</v>
      </c>
      <c r="CG168" s="363">
        <f t="shared" si="49"/>
        <v>3076</v>
      </c>
      <c r="CH168" s="364">
        <f t="shared" si="49"/>
        <v>3166</v>
      </c>
    </row>
    <row r="169" spans="1:86" ht="15.5" x14ac:dyDescent="0.35">
      <c r="A169" s="366"/>
      <c r="B169" s="369" t="s">
        <v>641</v>
      </c>
      <c r="C169" s="368"/>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c r="AJ169" s="363"/>
      <c r="AK169" s="363"/>
      <c r="AL169" s="363"/>
      <c r="AM169" s="363"/>
      <c r="AN169" s="363"/>
      <c r="AO169" s="363"/>
      <c r="AP169" s="363"/>
      <c r="AQ169" s="363"/>
      <c r="AR169" s="363"/>
      <c r="AS169" s="363"/>
      <c r="AT169" s="363"/>
      <c r="AU169" s="363"/>
      <c r="AV169" s="363"/>
      <c r="AW169" s="363"/>
      <c r="AX169" s="363"/>
      <c r="AY169" s="363"/>
      <c r="AZ169" s="363"/>
      <c r="BA169" s="363"/>
      <c r="BB169" s="363"/>
      <c r="BC169" s="363"/>
      <c r="BD169" s="363"/>
      <c r="BE169" s="363"/>
      <c r="BF169" s="363">
        <v>1363</v>
      </c>
      <c r="BG169" s="363">
        <v>1397</v>
      </c>
      <c r="BH169" s="363">
        <v>1436</v>
      </c>
      <c r="BI169" s="363">
        <v>1473</v>
      </c>
      <c r="BJ169" s="363">
        <v>1509</v>
      </c>
      <c r="BK169" s="363">
        <v>1541</v>
      </c>
      <c r="BL169" s="363">
        <v>1577</v>
      </c>
      <c r="BM169" s="363">
        <v>1613</v>
      </c>
      <c r="BN169" s="363">
        <v>1621</v>
      </c>
      <c r="BO169" s="363">
        <v>1600</v>
      </c>
      <c r="BP169" s="363">
        <v>1559</v>
      </c>
      <c r="BQ169" s="363">
        <v>1495</v>
      </c>
      <c r="BR169" s="363">
        <v>1474</v>
      </c>
      <c r="BS169" s="363">
        <v>1461</v>
      </c>
      <c r="BT169" s="363">
        <v>1453</v>
      </c>
      <c r="BU169" s="363">
        <v>1438</v>
      </c>
      <c r="BV169" s="363">
        <v>1431</v>
      </c>
      <c r="BW169" s="363">
        <v>1445</v>
      </c>
      <c r="BX169" s="363">
        <v>1382</v>
      </c>
      <c r="BY169" s="363">
        <v>1373</v>
      </c>
      <c r="BZ169" s="363">
        <v>1420</v>
      </c>
      <c r="CA169" s="363">
        <v>1518</v>
      </c>
      <c r="CB169" s="363">
        <v>1643</v>
      </c>
      <c r="CC169" s="363">
        <v>1769</v>
      </c>
      <c r="CD169" s="363">
        <v>1845</v>
      </c>
      <c r="CE169" s="363">
        <v>1890</v>
      </c>
      <c r="CF169" s="363">
        <v>1935</v>
      </c>
      <c r="CG169" s="363">
        <v>1983</v>
      </c>
      <c r="CH169" s="364">
        <v>2032</v>
      </c>
    </row>
    <row r="170" spans="1:86" ht="15.5" x14ac:dyDescent="0.35">
      <c r="A170" s="366"/>
      <c r="B170" s="339" t="s">
        <v>467</v>
      </c>
      <c r="C170" s="368"/>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c r="AN170" s="363"/>
      <c r="AO170" s="363"/>
      <c r="AP170" s="363"/>
      <c r="AQ170" s="363"/>
      <c r="AR170" s="363"/>
      <c r="AS170" s="363"/>
      <c r="AT170" s="363"/>
      <c r="AU170" s="363"/>
      <c r="AV170" s="363"/>
      <c r="AW170" s="363"/>
      <c r="AX170" s="363"/>
      <c r="AY170" s="363"/>
      <c r="AZ170" s="363"/>
      <c r="BA170" s="363"/>
      <c r="BB170" s="363"/>
      <c r="BC170" s="363"/>
      <c r="BD170" s="363"/>
      <c r="BE170" s="363"/>
      <c r="BF170" s="363">
        <v>1178</v>
      </c>
      <c r="BG170" s="363">
        <v>1214</v>
      </c>
      <c r="BH170" s="363">
        <v>1266</v>
      </c>
      <c r="BI170" s="363">
        <v>1308</v>
      </c>
      <c r="BJ170" s="363">
        <v>1349</v>
      </c>
      <c r="BK170" s="363">
        <v>1387</v>
      </c>
      <c r="BL170" s="363">
        <v>1424</v>
      </c>
      <c r="BM170" s="363">
        <v>1460</v>
      </c>
      <c r="BN170" s="363">
        <v>1473</v>
      </c>
      <c r="BO170" s="363">
        <v>1455</v>
      </c>
      <c r="BP170" s="363">
        <v>1416</v>
      </c>
      <c r="BQ170" s="363">
        <v>1358</v>
      </c>
      <c r="BR170" s="363">
        <v>1333</v>
      </c>
      <c r="BS170" s="363">
        <v>1330</v>
      </c>
      <c r="BT170" s="363">
        <v>1318</v>
      </c>
      <c r="BU170" s="363">
        <v>1308</v>
      </c>
      <c r="BV170" s="363">
        <v>1304</v>
      </c>
      <c r="BW170" s="363">
        <v>1307</v>
      </c>
      <c r="BX170" s="363">
        <v>1290</v>
      </c>
      <c r="BY170" s="363">
        <v>1277</v>
      </c>
      <c r="BZ170" s="363">
        <v>1303</v>
      </c>
      <c r="CA170" s="363">
        <v>1410</v>
      </c>
      <c r="CB170" s="363">
        <v>1536</v>
      </c>
      <c r="CC170" s="363">
        <v>1657</v>
      </c>
      <c r="CD170" s="363">
        <v>1728</v>
      </c>
      <c r="CE170" s="363">
        <v>1768</v>
      </c>
      <c r="CF170" s="363">
        <v>1809</v>
      </c>
      <c r="CG170" s="363">
        <v>1854</v>
      </c>
      <c r="CH170" s="364">
        <v>1900</v>
      </c>
    </row>
    <row r="171" spans="1:86" ht="15.5" x14ac:dyDescent="0.35">
      <c r="A171" s="366"/>
      <c r="B171" s="339" t="s">
        <v>468</v>
      </c>
      <c r="C171" s="368"/>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c r="AZ171" s="363"/>
      <c r="BA171" s="363"/>
      <c r="BB171" s="363"/>
      <c r="BC171" s="363"/>
      <c r="BD171" s="363"/>
      <c r="BE171" s="363"/>
      <c r="BF171" s="363">
        <v>185</v>
      </c>
      <c r="BG171" s="363">
        <v>184</v>
      </c>
      <c r="BH171" s="363">
        <v>170</v>
      </c>
      <c r="BI171" s="363">
        <v>166</v>
      </c>
      <c r="BJ171" s="363">
        <v>160</v>
      </c>
      <c r="BK171" s="363">
        <v>155</v>
      </c>
      <c r="BL171" s="363">
        <v>153</v>
      </c>
      <c r="BM171" s="363">
        <v>153</v>
      </c>
      <c r="BN171" s="363">
        <v>148</v>
      </c>
      <c r="BO171" s="363">
        <v>145</v>
      </c>
      <c r="BP171" s="363">
        <v>143</v>
      </c>
      <c r="BQ171" s="363">
        <v>137</v>
      </c>
      <c r="BR171" s="363">
        <v>141</v>
      </c>
      <c r="BS171" s="363">
        <v>131</v>
      </c>
      <c r="BT171" s="363">
        <v>135</v>
      </c>
      <c r="BU171" s="363">
        <v>131</v>
      </c>
      <c r="BV171" s="363">
        <v>127</v>
      </c>
      <c r="BW171" s="363">
        <v>138</v>
      </c>
      <c r="BX171" s="363">
        <v>92</v>
      </c>
      <c r="BY171" s="363">
        <v>96</v>
      </c>
      <c r="BZ171" s="363">
        <v>117</v>
      </c>
      <c r="CA171" s="363">
        <v>108</v>
      </c>
      <c r="CB171" s="363">
        <v>107</v>
      </c>
      <c r="CC171" s="363">
        <v>111</v>
      </c>
      <c r="CD171" s="363">
        <v>117</v>
      </c>
      <c r="CE171" s="363">
        <v>122</v>
      </c>
      <c r="CF171" s="363">
        <v>125</v>
      </c>
      <c r="CG171" s="363">
        <v>129</v>
      </c>
      <c r="CH171" s="364">
        <v>132</v>
      </c>
    </row>
    <row r="172" spans="1:86" ht="15.5" x14ac:dyDescent="0.35">
      <c r="A172" s="366"/>
      <c r="B172" s="369" t="s">
        <v>635</v>
      </c>
      <c r="C172" s="368"/>
      <c r="D172" s="363"/>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c r="AZ172" s="363"/>
      <c r="BA172" s="363"/>
      <c r="BB172" s="363"/>
      <c r="BC172" s="363"/>
      <c r="BD172" s="363"/>
      <c r="BE172" s="363"/>
      <c r="BF172" s="363">
        <v>655</v>
      </c>
      <c r="BG172" s="363">
        <v>694</v>
      </c>
      <c r="BH172" s="363">
        <v>732</v>
      </c>
      <c r="BI172" s="363">
        <v>766</v>
      </c>
      <c r="BJ172" s="363">
        <v>801</v>
      </c>
      <c r="BK172" s="363">
        <v>843</v>
      </c>
      <c r="BL172" s="363">
        <v>880</v>
      </c>
      <c r="BM172" s="363">
        <v>917</v>
      </c>
      <c r="BN172" s="363">
        <v>939</v>
      </c>
      <c r="BO172" s="363">
        <v>950</v>
      </c>
      <c r="BP172" s="363">
        <v>963</v>
      </c>
      <c r="BQ172" s="363">
        <v>962</v>
      </c>
      <c r="BR172" s="363">
        <v>956</v>
      </c>
      <c r="BS172" s="363">
        <v>933</v>
      </c>
      <c r="BT172" s="363">
        <v>861</v>
      </c>
      <c r="BU172" s="363">
        <v>748</v>
      </c>
      <c r="BV172" s="363">
        <v>662</v>
      </c>
      <c r="BW172" s="363">
        <v>597</v>
      </c>
      <c r="BX172" s="363">
        <v>533</v>
      </c>
      <c r="BY172" s="363">
        <v>492</v>
      </c>
      <c r="BZ172" s="363">
        <v>452</v>
      </c>
      <c r="CA172" s="363">
        <v>411</v>
      </c>
      <c r="CB172" s="363">
        <v>375</v>
      </c>
      <c r="CC172" s="363">
        <v>342</v>
      </c>
      <c r="CD172" s="363">
        <v>312</v>
      </c>
      <c r="CE172" s="363">
        <v>282</v>
      </c>
      <c r="CF172" s="363">
        <v>246</v>
      </c>
      <c r="CG172" s="363">
        <v>200</v>
      </c>
      <c r="CH172" s="364">
        <v>173</v>
      </c>
    </row>
    <row r="173" spans="1:86" ht="15.5" x14ac:dyDescent="0.35">
      <c r="A173" s="366"/>
      <c r="B173" s="339" t="s">
        <v>467</v>
      </c>
      <c r="C173" s="368"/>
      <c r="D173" s="363"/>
      <c r="E173" s="363"/>
      <c r="F173" s="363"/>
      <c r="G173" s="363"/>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c r="AZ173" s="363"/>
      <c r="BA173" s="363"/>
      <c r="BB173" s="363"/>
      <c r="BC173" s="363"/>
      <c r="BD173" s="363"/>
      <c r="BE173" s="363"/>
      <c r="BF173" s="363">
        <v>650</v>
      </c>
      <c r="BG173" s="363">
        <v>689</v>
      </c>
      <c r="BH173" s="363">
        <v>727</v>
      </c>
      <c r="BI173" s="363">
        <v>761</v>
      </c>
      <c r="BJ173" s="363">
        <v>795</v>
      </c>
      <c r="BK173" s="363">
        <v>836</v>
      </c>
      <c r="BL173" s="363">
        <v>873</v>
      </c>
      <c r="BM173" s="363">
        <v>909</v>
      </c>
      <c r="BN173" s="363">
        <v>931</v>
      </c>
      <c r="BO173" s="363">
        <v>941</v>
      </c>
      <c r="BP173" s="363">
        <v>953</v>
      </c>
      <c r="BQ173" s="363">
        <v>953</v>
      </c>
      <c r="BR173" s="363">
        <v>947</v>
      </c>
      <c r="BS173" s="363">
        <v>917</v>
      </c>
      <c r="BT173" s="363">
        <v>848</v>
      </c>
      <c r="BU173" s="363">
        <v>737</v>
      </c>
      <c r="BV173" s="363">
        <v>654</v>
      </c>
      <c r="BW173" s="363">
        <v>592</v>
      </c>
      <c r="BX173" s="363">
        <v>528</v>
      </c>
      <c r="BY173" s="363">
        <v>486</v>
      </c>
      <c r="BZ173" s="363">
        <v>447</v>
      </c>
      <c r="CA173" s="363">
        <v>406</v>
      </c>
      <c r="CB173" s="363">
        <v>370</v>
      </c>
      <c r="CC173" s="363">
        <v>338</v>
      </c>
      <c r="CD173" s="363">
        <v>308</v>
      </c>
      <c r="CE173" s="363">
        <v>278</v>
      </c>
      <c r="CF173" s="363">
        <v>243</v>
      </c>
      <c r="CG173" s="363">
        <v>197</v>
      </c>
      <c r="CH173" s="364">
        <v>170</v>
      </c>
    </row>
    <row r="174" spans="1:86" ht="15.5" x14ac:dyDescent="0.35">
      <c r="A174" s="366"/>
      <c r="B174" s="339" t="s">
        <v>468</v>
      </c>
      <c r="C174" s="368"/>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c r="AZ174" s="363"/>
      <c r="BA174" s="363"/>
      <c r="BB174" s="363"/>
      <c r="BC174" s="363"/>
      <c r="BD174" s="363"/>
      <c r="BE174" s="363"/>
      <c r="BF174" s="363">
        <v>5</v>
      </c>
      <c r="BG174" s="363">
        <v>5</v>
      </c>
      <c r="BH174" s="363">
        <v>5</v>
      </c>
      <c r="BI174" s="363">
        <v>5</v>
      </c>
      <c r="BJ174" s="363">
        <v>6</v>
      </c>
      <c r="BK174" s="363">
        <v>6</v>
      </c>
      <c r="BL174" s="363">
        <v>7</v>
      </c>
      <c r="BM174" s="363">
        <v>8</v>
      </c>
      <c r="BN174" s="363">
        <v>9</v>
      </c>
      <c r="BO174" s="363">
        <v>9</v>
      </c>
      <c r="BP174" s="363">
        <v>9</v>
      </c>
      <c r="BQ174" s="363">
        <v>9</v>
      </c>
      <c r="BR174" s="363">
        <v>9</v>
      </c>
      <c r="BS174" s="363">
        <v>16</v>
      </c>
      <c r="BT174" s="363">
        <v>13</v>
      </c>
      <c r="BU174" s="363">
        <v>11</v>
      </c>
      <c r="BV174" s="363">
        <v>9</v>
      </c>
      <c r="BW174" s="363">
        <v>6</v>
      </c>
      <c r="BX174" s="363">
        <v>6</v>
      </c>
      <c r="BY174" s="363">
        <v>5</v>
      </c>
      <c r="BZ174" s="363">
        <v>5</v>
      </c>
      <c r="CA174" s="363">
        <v>5</v>
      </c>
      <c r="CB174" s="363">
        <v>5</v>
      </c>
      <c r="CC174" s="363">
        <v>4</v>
      </c>
      <c r="CD174" s="363">
        <v>4</v>
      </c>
      <c r="CE174" s="363">
        <v>4</v>
      </c>
      <c r="CF174" s="363">
        <v>4</v>
      </c>
      <c r="CG174" s="363">
        <v>3</v>
      </c>
      <c r="CH174" s="364">
        <v>3</v>
      </c>
    </row>
    <row r="175" spans="1:86" ht="15.5" x14ac:dyDescent="0.35">
      <c r="A175" s="366"/>
      <c r="B175" s="369" t="s">
        <v>419</v>
      </c>
      <c r="C175" s="368"/>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c r="AN175" s="363"/>
      <c r="AO175" s="363"/>
      <c r="AP175" s="363"/>
      <c r="AQ175" s="363"/>
      <c r="AR175" s="363"/>
      <c r="AS175" s="363"/>
      <c r="AT175" s="363"/>
      <c r="AU175" s="363"/>
      <c r="AV175" s="363"/>
      <c r="AW175" s="363"/>
      <c r="AX175" s="363"/>
      <c r="AY175" s="363"/>
      <c r="AZ175" s="363"/>
      <c r="BA175" s="363"/>
      <c r="BB175" s="363"/>
      <c r="BC175" s="363"/>
      <c r="BD175" s="363"/>
      <c r="BE175" s="363"/>
      <c r="BF175" s="363">
        <v>0</v>
      </c>
      <c r="BG175" s="363">
        <v>0</v>
      </c>
      <c r="BH175" s="363">
        <v>0</v>
      </c>
      <c r="BI175" s="363">
        <v>0</v>
      </c>
      <c r="BJ175" s="363">
        <v>0</v>
      </c>
      <c r="BK175" s="363">
        <v>0</v>
      </c>
      <c r="BL175" s="363">
        <v>0</v>
      </c>
      <c r="BM175" s="363">
        <v>0</v>
      </c>
      <c r="BN175" s="363">
        <v>0</v>
      </c>
      <c r="BO175" s="363">
        <v>0</v>
      </c>
      <c r="BP175" s="363">
        <v>0</v>
      </c>
      <c r="BQ175" s="363">
        <v>1</v>
      </c>
      <c r="BR175" s="363">
        <v>15</v>
      </c>
      <c r="BS175" s="363">
        <v>22</v>
      </c>
      <c r="BT175" s="363">
        <v>78</v>
      </c>
      <c r="BU175" s="363">
        <v>147</v>
      </c>
      <c r="BV175" s="363">
        <v>181</v>
      </c>
      <c r="BW175" s="363">
        <v>248</v>
      </c>
      <c r="BX175" s="363">
        <v>322</v>
      </c>
      <c r="BY175" s="363">
        <v>374</v>
      </c>
      <c r="BZ175" s="363">
        <v>434</v>
      </c>
      <c r="CA175" s="363">
        <v>501</v>
      </c>
      <c r="CB175" s="363">
        <v>562</v>
      </c>
      <c r="CC175" s="363">
        <v>632</v>
      </c>
      <c r="CD175" s="363">
        <v>731</v>
      </c>
      <c r="CE175" s="363">
        <v>725</v>
      </c>
      <c r="CF175" s="363">
        <v>807</v>
      </c>
      <c r="CG175" s="363">
        <v>893</v>
      </c>
      <c r="CH175" s="364">
        <v>961</v>
      </c>
    </row>
    <row r="176" spans="1:86" ht="15.5" x14ac:dyDescent="0.35">
      <c r="A176" s="366"/>
      <c r="B176" s="339" t="s">
        <v>467</v>
      </c>
      <c r="C176" s="368"/>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c r="AN176" s="363"/>
      <c r="AO176" s="363"/>
      <c r="AP176" s="363"/>
      <c r="AQ176" s="363"/>
      <c r="AR176" s="363"/>
      <c r="AS176" s="363"/>
      <c r="AT176" s="363"/>
      <c r="AU176" s="363"/>
      <c r="AV176" s="363"/>
      <c r="AW176" s="363"/>
      <c r="AX176" s="363"/>
      <c r="AY176" s="363"/>
      <c r="AZ176" s="363"/>
      <c r="BA176" s="363"/>
      <c r="BB176" s="363"/>
      <c r="BC176" s="363"/>
      <c r="BD176" s="363"/>
      <c r="BE176" s="363"/>
      <c r="BF176" s="363">
        <v>0</v>
      </c>
      <c r="BG176" s="363">
        <v>0</v>
      </c>
      <c r="BH176" s="363">
        <v>0</v>
      </c>
      <c r="BI176" s="363">
        <v>0</v>
      </c>
      <c r="BJ176" s="363">
        <v>0</v>
      </c>
      <c r="BK176" s="363">
        <v>0</v>
      </c>
      <c r="BL176" s="363">
        <v>0</v>
      </c>
      <c r="BM176" s="363">
        <v>0</v>
      </c>
      <c r="BN176" s="363">
        <v>0</v>
      </c>
      <c r="BO176" s="363">
        <v>0</v>
      </c>
      <c r="BP176" s="363">
        <v>0</v>
      </c>
      <c r="BQ176" s="363">
        <v>1</v>
      </c>
      <c r="BR176" s="363">
        <v>15</v>
      </c>
      <c r="BS176" s="363">
        <v>22</v>
      </c>
      <c r="BT176" s="363">
        <v>77</v>
      </c>
      <c r="BU176" s="363">
        <v>145</v>
      </c>
      <c r="BV176" s="363">
        <v>179</v>
      </c>
      <c r="BW176" s="363">
        <v>245</v>
      </c>
      <c r="BX176" s="363">
        <v>318</v>
      </c>
      <c r="BY176" s="363">
        <v>370</v>
      </c>
      <c r="BZ176" s="363">
        <v>429</v>
      </c>
      <c r="CA176" s="363">
        <v>495</v>
      </c>
      <c r="CB176" s="363">
        <v>555</v>
      </c>
      <c r="CC176" s="363">
        <v>625</v>
      </c>
      <c r="CD176" s="363">
        <v>723</v>
      </c>
      <c r="CE176" s="363">
        <v>716</v>
      </c>
      <c r="CF176" s="363">
        <v>798</v>
      </c>
      <c r="CG176" s="363">
        <v>883</v>
      </c>
      <c r="CH176" s="364">
        <v>950</v>
      </c>
    </row>
    <row r="177" spans="1:86" ht="15.5" x14ac:dyDescent="0.35">
      <c r="A177" s="366"/>
      <c r="B177" s="339" t="s">
        <v>468</v>
      </c>
      <c r="C177" s="368"/>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c r="AJ177" s="363"/>
      <c r="AK177" s="363"/>
      <c r="AL177" s="363"/>
      <c r="AM177" s="363"/>
      <c r="AN177" s="363"/>
      <c r="AO177" s="363"/>
      <c r="AP177" s="363"/>
      <c r="AQ177" s="363"/>
      <c r="AR177" s="363"/>
      <c r="AS177" s="363"/>
      <c r="AT177" s="363"/>
      <c r="AU177" s="363"/>
      <c r="AV177" s="363"/>
      <c r="AW177" s="363"/>
      <c r="AX177" s="363"/>
      <c r="AY177" s="363"/>
      <c r="AZ177" s="363"/>
      <c r="BA177" s="363"/>
      <c r="BB177" s="363"/>
      <c r="BC177" s="363"/>
      <c r="BD177" s="363"/>
      <c r="BE177" s="363"/>
      <c r="BF177" s="363">
        <v>0</v>
      </c>
      <c r="BG177" s="363">
        <v>0</v>
      </c>
      <c r="BH177" s="363">
        <v>0</v>
      </c>
      <c r="BI177" s="363">
        <v>0</v>
      </c>
      <c r="BJ177" s="363">
        <v>0</v>
      </c>
      <c r="BK177" s="363">
        <v>0</v>
      </c>
      <c r="BL177" s="363">
        <v>0</v>
      </c>
      <c r="BM177" s="363">
        <v>0</v>
      </c>
      <c r="BN177" s="363">
        <v>0</v>
      </c>
      <c r="BO177" s="363">
        <v>0</v>
      </c>
      <c r="BP177" s="363">
        <v>0</v>
      </c>
      <c r="BQ177" s="363">
        <v>0</v>
      </c>
      <c r="BR177" s="363">
        <v>0</v>
      </c>
      <c r="BS177" s="363">
        <v>0</v>
      </c>
      <c r="BT177" s="363">
        <v>1</v>
      </c>
      <c r="BU177" s="363">
        <v>2</v>
      </c>
      <c r="BV177" s="363">
        <v>2</v>
      </c>
      <c r="BW177" s="363">
        <v>3</v>
      </c>
      <c r="BX177" s="363">
        <v>4</v>
      </c>
      <c r="BY177" s="363">
        <v>4</v>
      </c>
      <c r="BZ177" s="363">
        <v>5</v>
      </c>
      <c r="CA177" s="363">
        <v>6</v>
      </c>
      <c r="CB177" s="363">
        <v>6</v>
      </c>
      <c r="CC177" s="363">
        <v>7</v>
      </c>
      <c r="CD177" s="363">
        <v>8</v>
      </c>
      <c r="CE177" s="363">
        <v>8</v>
      </c>
      <c r="CF177" s="363">
        <v>9</v>
      </c>
      <c r="CG177" s="363">
        <v>10</v>
      </c>
      <c r="CH177" s="364">
        <v>11</v>
      </c>
    </row>
    <row r="178" spans="1:86" ht="15.5" x14ac:dyDescent="0.35">
      <c r="A178" s="366"/>
      <c r="B178" s="369" t="s">
        <v>412</v>
      </c>
      <c r="C178" s="368"/>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c r="AL178" s="363"/>
      <c r="AM178" s="363"/>
      <c r="AN178" s="363"/>
      <c r="AO178" s="363"/>
      <c r="AP178" s="363"/>
      <c r="AQ178" s="363"/>
      <c r="AR178" s="363"/>
      <c r="AS178" s="363"/>
      <c r="AT178" s="363"/>
      <c r="AU178" s="363"/>
      <c r="AV178" s="363"/>
      <c r="AW178" s="363"/>
      <c r="AX178" s="363"/>
      <c r="AY178" s="363"/>
      <c r="AZ178" s="363"/>
      <c r="BA178" s="363"/>
      <c r="BB178" s="363"/>
      <c r="BC178" s="363"/>
      <c r="BD178" s="363"/>
      <c r="BE178" s="363"/>
      <c r="BF178" s="363">
        <v>0</v>
      </c>
      <c r="BG178" s="363">
        <v>0</v>
      </c>
      <c r="BH178" s="363">
        <v>0</v>
      </c>
      <c r="BI178" s="363">
        <v>0</v>
      </c>
      <c r="BJ178" s="363">
        <v>0</v>
      </c>
      <c r="BK178" s="363">
        <v>0</v>
      </c>
      <c r="BL178" s="363">
        <v>0</v>
      </c>
      <c r="BM178" s="363">
        <v>0</v>
      </c>
      <c r="BN178" s="363">
        <v>0</v>
      </c>
      <c r="BO178" s="363">
        <v>0</v>
      </c>
      <c r="BP178" s="363">
        <v>0</v>
      </c>
      <c r="BQ178" s="363">
        <v>0</v>
      </c>
      <c r="BR178" s="363">
        <v>0</v>
      </c>
      <c r="BS178" s="363">
        <v>0</v>
      </c>
      <c r="BT178" s="363">
        <v>0</v>
      </c>
      <c r="BU178" s="363">
        <v>0</v>
      </c>
      <c r="BV178" s="363">
        <v>0</v>
      </c>
      <c r="BW178" s="363">
        <v>0</v>
      </c>
      <c r="BX178" s="363">
        <v>0</v>
      </c>
      <c r="BY178" s="363">
        <v>0</v>
      </c>
      <c r="BZ178" s="363">
        <v>0</v>
      </c>
      <c r="CA178" s="363">
        <v>0</v>
      </c>
      <c r="CB178" s="363">
        <v>0</v>
      </c>
      <c r="CC178" s="363">
        <v>0</v>
      </c>
      <c r="CD178" s="363">
        <v>0</v>
      </c>
      <c r="CE178" s="363">
        <v>0</v>
      </c>
      <c r="CF178" s="363">
        <v>0</v>
      </c>
      <c r="CG178" s="363">
        <v>0</v>
      </c>
      <c r="CH178" s="364">
        <v>0</v>
      </c>
    </row>
    <row r="179" spans="1:86" ht="21" customHeight="1" x14ac:dyDescent="0.35">
      <c r="A179" s="366"/>
      <c r="B179" s="367" t="s">
        <v>589</v>
      </c>
      <c r="C179" s="368"/>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3"/>
      <c r="AT179" s="363"/>
      <c r="AU179" s="363"/>
      <c r="AV179" s="363"/>
      <c r="AW179" s="363"/>
      <c r="AX179" s="363"/>
      <c r="AY179" s="363"/>
      <c r="AZ179" s="363"/>
      <c r="BA179" s="363"/>
      <c r="BB179" s="363"/>
      <c r="BC179" s="363"/>
      <c r="BD179" s="363"/>
      <c r="BE179" s="363"/>
      <c r="BF179" s="363">
        <f t="shared" ref="BF179:CG179" si="50">SUM(BF180:BF182)</f>
        <v>37</v>
      </c>
      <c r="BG179" s="363">
        <f t="shared" si="50"/>
        <v>37</v>
      </c>
      <c r="BH179" s="363">
        <f t="shared" si="50"/>
        <v>37</v>
      </c>
      <c r="BI179" s="363">
        <f t="shared" si="50"/>
        <v>37</v>
      </c>
      <c r="BJ179" s="363">
        <f t="shared" si="50"/>
        <v>37</v>
      </c>
      <c r="BK179" s="363">
        <f t="shared" si="50"/>
        <v>37</v>
      </c>
      <c r="BL179" s="363">
        <f t="shared" si="50"/>
        <v>37</v>
      </c>
      <c r="BM179" s="363">
        <f t="shared" si="50"/>
        <v>36</v>
      </c>
      <c r="BN179" s="363">
        <f t="shared" si="50"/>
        <v>35</v>
      </c>
      <c r="BO179" s="363">
        <f t="shared" si="50"/>
        <v>33</v>
      </c>
      <c r="BP179" s="363">
        <f t="shared" si="50"/>
        <v>30</v>
      </c>
      <c r="BQ179" s="363">
        <f t="shared" si="50"/>
        <v>28</v>
      </c>
      <c r="BR179" s="363">
        <f t="shared" si="50"/>
        <v>26</v>
      </c>
      <c r="BS179" s="363">
        <f t="shared" si="50"/>
        <v>34</v>
      </c>
      <c r="BT179" s="363">
        <f t="shared" si="50"/>
        <v>30</v>
      </c>
      <c r="BU179" s="363">
        <f t="shared" si="50"/>
        <v>27</v>
      </c>
      <c r="BV179" s="363">
        <f t="shared" si="50"/>
        <v>24</v>
      </c>
      <c r="BW179" s="363">
        <f t="shared" si="50"/>
        <v>17</v>
      </c>
      <c r="BX179" s="363">
        <f t="shared" si="50"/>
        <v>15</v>
      </c>
      <c r="BY179" s="363">
        <f t="shared" si="50"/>
        <v>13</v>
      </c>
      <c r="BZ179" s="363">
        <f t="shared" si="50"/>
        <v>12</v>
      </c>
      <c r="CA179" s="363">
        <f t="shared" si="50"/>
        <v>10</v>
      </c>
      <c r="CB179" s="363">
        <f t="shared" si="50"/>
        <v>9</v>
      </c>
      <c r="CC179" s="363">
        <f t="shared" si="50"/>
        <v>8</v>
      </c>
      <c r="CD179" s="363">
        <f t="shared" si="50"/>
        <v>7</v>
      </c>
      <c r="CE179" s="363">
        <f t="shared" si="50"/>
        <v>6</v>
      </c>
      <c r="CF179" s="363">
        <f t="shared" si="50"/>
        <v>5</v>
      </c>
      <c r="CG179" s="363">
        <f t="shared" si="50"/>
        <v>3</v>
      </c>
      <c r="CH179" s="364">
        <f t="shared" ref="CH179" si="51">SUM(CH180:CH182)</f>
        <v>2</v>
      </c>
    </row>
    <row r="180" spans="1:86" ht="15.5" x14ac:dyDescent="0.35">
      <c r="A180" s="374"/>
      <c r="B180" s="375" t="s">
        <v>405</v>
      </c>
      <c r="C180" s="368"/>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c r="AO180" s="363"/>
      <c r="AP180" s="363"/>
      <c r="AQ180" s="363"/>
      <c r="AR180" s="363"/>
      <c r="AS180" s="363"/>
      <c r="AT180" s="363"/>
      <c r="AU180" s="363"/>
      <c r="AV180" s="363"/>
      <c r="AW180" s="363"/>
      <c r="AX180" s="363"/>
      <c r="AY180" s="363"/>
      <c r="AZ180" s="363"/>
      <c r="BA180" s="363"/>
      <c r="BB180" s="363"/>
      <c r="BC180" s="363"/>
      <c r="BD180" s="363"/>
      <c r="BE180" s="363"/>
      <c r="BF180" s="363">
        <v>0</v>
      </c>
      <c r="BG180" s="363">
        <v>0</v>
      </c>
      <c r="BH180" s="363">
        <v>0</v>
      </c>
      <c r="BI180" s="363">
        <v>0</v>
      </c>
      <c r="BJ180" s="363">
        <v>0</v>
      </c>
      <c r="BK180" s="363">
        <v>0</v>
      </c>
      <c r="BL180" s="363">
        <v>0</v>
      </c>
      <c r="BM180" s="363">
        <v>0</v>
      </c>
      <c r="BN180" s="363">
        <v>0</v>
      </c>
      <c r="BO180" s="363">
        <v>0</v>
      </c>
      <c r="BP180" s="363">
        <v>0</v>
      </c>
      <c r="BQ180" s="363">
        <v>0</v>
      </c>
      <c r="BR180" s="363">
        <v>0</v>
      </c>
      <c r="BS180" s="363">
        <v>0</v>
      </c>
      <c r="BT180" s="363">
        <v>0</v>
      </c>
      <c r="BU180" s="363">
        <v>0</v>
      </c>
      <c r="BV180" s="363">
        <v>0</v>
      </c>
      <c r="BW180" s="363">
        <v>0</v>
      </c>
      <c r="BX180" s="363">
        <v>0</v>
      </c>
      <c r="BY180" s="363">
        <v>0</v>
      </c>
      <c r="BZ180" s="363">
        <v>0</v>
      </c>
      <c r="CA180" s="363">
        <v>0</v>
      </c>
      <c r="CB180" s="363">
        <v>0</v>
      </c>
      <c r="CC180" s="363">
        <v>0</v>
      </c>
      <c r="CD180" s="363">
        <v>0</v>
      </c>
      <c r="CE180" s="363">
        <v>0</v>
      </c>
      <c r="CF180" s="363">
        <v>0</v>
      </c>
      <c r="CG180" s="363">
        <v>0</v>
      </c>
      <c r="CH180" s="364">
        <v>0</v>
      </c>
    </row>
    <row r="181" spans="1:86" ht="15.5" x14ac:dyDescent="0.35">
      <c r="A181" s="374"/>
      <c r="B181" s="375" t="s">
        <v>424</v>
      </c>
      <c r="C181" s="368"/>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3"/>
      <c r="AT181" s="363"/>
      <c r="AU181" s="363"/>
      <c r="AV181" s="363"/>
      <c r="AW181" s="363"/>
      <c r="AX181" s="363"/>
      <c r="AY181" s="363"/>
      <c r="AZ181" s="363"/>
      <c r="BA181" s="363"/>
      <c r="BB181" s="363"/>
      <c r="BC181" s="363"/>
      <c r="BD181" s="363"/>
      <c r="BE181" s="363"/>
      <c r="BF181" s="363">
        <v>0</v>
      </c>
      <c r="BG181" s="363">
        <v>0</v>
      </c>
      <c r="BH181" s="363">
        <v>0</v>
      </c>
      <c r="BI181" s="363">
        <v>0</v>
      </c>
      <c r="BJ181" s="363">
        <v>0</v>
      </c>
      <c r="BK181" s="363">
        <v>0</v>
      </c>
      <c r="BL181" s="363">
        <v>0</v>
      </c>
      <c r="BM181" s="363">
        <v>0</v>
      </c>
      <c r="BN181" s="363">
        <v>0</v>
      </c>
      <c r="BO181" s="363">
        <v>0</v>
      </c>
      <c r="BP181" s="363">
        <v>0</v>
      </c>
      <c r="BQ181" s="363">
        <v>0</v>
      </c>
      <c r="BR181" s="363">
        <v>0</v>
      </c>
      <c r="BS181" s="363">
        <v>0</v>
      </c>
      <c r="BT181" s="363">
        <v>0</v>
      </c>
      <c r="BU181" s="363">
        <v>0</v>
      </c>
      <c r="BV181" s="363">
        <v>0</v>
      </c>
      <c r="BW181" s="363">
        <v>0</v>
      </c>
      <c r="BX181" s="363">
        <v>0</v>
      </c>
      <c r="BY181" s="363">
        <v>0</v>
      </c>
      <c r="BZ181" s="363">
        <v>0</v>
      </c>
      <c r="CA181" s="363">
        <v>0</v>
      </c>
      <c r="CB181" s="363">
        <v>0</v>
      </c>
      <c r="CC181" s="363">
        <v>0</v>
      </c>
      <c r="CD181" s="363">
        <v>0</v>
      </c>
      <c r="CE181" s="363">
        <v>0</v>
      </c>
      <c r="CF181" s="363">
        <v>0</v>
      </c>
      <c r="CG181" s="363">
        <v>0</v>
      </c>
      <c r="CH181" s="364">
        <v>0</v>
      </c>
    </row>
    <row r="182" spans="1:86" ht="15.5" x14ac:dyDescent="0.35">
      <c r="A182" s="366"/>
      <c r="B182" s="331" t="s">
        <v>423</v>
      </c>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c r="AL182" s="363"/>
      <c r="AM182" s="363"/>
      <c r="AN182" s="363"/>
      <c r="AO182" s="363"/>
      <c r="AP182" s="363"/>
      <c r="AQ182" s="363"/>
      <c r="AR182" s="363"/>
      <c r="AS182" s="363"/>
      <c r="AT182" s="363"/>
      <c r="AU182" s="363"/>
      <c r="AV182" s="363"/>
      <c r="AW182" s="363"/>
      <c r="AX182" s="363"/>
      <c r="AY182" s="363"/>
      <c r="AZ182" s="363"/>
      <c r="BA182" s="363"/>
      <c r="BB182" s="363"/>
      <c r="BC182" s="363"/>
      <c r="BD182" s="363"/>
      <c r="BE182" s="363"/>
      <c r="BF182" s="363">
        <v>37</v>
      </c>
      <c r="BG182" s="363">
        <v>37</v>
      </c>
      <c r="BH182" s="363">
        <v>37</v>
      </c>
      <c r="BI182" s="363">
        <v>37</v>
      </c>
      <c r="BJ182" s="363">
        <v>37</v>
      </c>
      <c r="BK182" s="363">
        <v>37</v>
      </c>
      <c r="BL182" s="363">
        <v>37</v>
      </c>
      <c r="BM182" s="363">
        <v>36</v>
      </c>
      <c r="BN182" s="363">
        <v>35</v>
      </c>
      <c r="BO182" s="363">
        <v>33</v>
      </c>
      <c r="BP182" s="363">
        <v>30</v>
      </c>
      <c r="BQ182" s="363">
        <v>28</v>
      </c>
      <c r="BR182" s="363">
        <v>26</v>
      </c>
      <c r="BS182" s="363">
        <v>34</v>
      </c>
      <c r="BT182" s="363">
        <v>30</v>
      </c>
      <c r="BU182" s="363">
        <v>27</v>
      </c>
      <c r="BV182" s="363">
        <v>24</v>
      </c>
      <c r="BW182" s="363">
        <v>17</v>
      </c>
      <c r="BX182" s="363">
        <v>15</v>
      </c>
      <c r="BY182" s="363">
        <v>13</v>
      </c>
      <c r="BZ182" s="363">
        <v>12</v>
      </c>
      <c r="CA182" s="363">
        <v>10</v>
      </c>
      <c r="CB182" s="363">
        <v>9</v>
      </c>
      <c r="CC182" s="363">
        <v>8</v>
      </c>
      <c r="CD182" s="363">
        <v>7</v>
      </c>
      <c r="CE182" s="363">
        <v>6</v>
      </c>
      <c r="CF182" s="363">
        <v>5</v>
      </c>
      <c r="CG182" s="363">
        <v>3</v>
      </c>
      <c r="CH182" s="364">
        <v>2</v>
      </c>
    </row>
    <row r="183" spans="1:86" ht="32.5" customHeight="1" x14ac:dyDescent="0.35">
      <c r="A183" s="366"/>
      <c r="B183" s="327" t="s">
        <v>652</v>
      </c>
      <c r="C183" s="372"/>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c r="AN183" s="363"/>
      <c r="AO183" s="363"/>
      <c r="AP183" s="363"/>
      <c r="AQ183" s="363"/>
      <c r="AR183" s="363"/>
      <c r="AS183" s="363"/>
      <c r="AT183" s="363"/>
      <c r="AU183" s="363"/>
      <c r="AV183" s="363"/>
      <c r="AW183" s="363"/>
      <c r="AX183" s="363"/>
      <c r="AY183" s="363"/>
      <c r="AZ183" s="363"/>
      <c r="BA183" s="363"/>
      <c r="BB183" s="363"/>
      <c r="BC183" s="363"/>
      <c r="BD183" s="363"/>
      <c r="BE183" s="363"/>
      <c r="BF183" s="363"/>
      <c r="BG183" s="363"/>
      <c r="BH183" s="363"/>
      <c r="BI183" s="363"/>
      <c r="BJ183" s="363"/>
      <c r="BK183" s="363"/>
      <c r="BL183" s="363"/>
      <c r="BM183" s="363"/>
      <c r="BN183" s="363"/>
      <c r="BO183" s="363"/>
      <c r="BP183" s="363"/>
      <c r="BQ183" s="363"/>
      <c r="BR183" s="363"/>
      <c r="BS183" s="363"/>
      <c r="BT183" s="363"/>
      <c r="BU183" s="363"/>
      <c r="BV183" s="363"/>
      <c r="BW183" s="363"/>
      <c r="BX183" s="363"/>
      <c r="BY183" s="363"/>
      <c r="BZ183" s="363"/>
      <c r="CA183" s="363"/>
      <c r="CB183" s="363"/>
      <c r="CC183" s="363"/>
      <c r="CD183" s="363"/>
      <c r="CE183" s="363"/>
      <c r="CF183" s="363"/>
      <c r="CG183" s="363"/>
      <c r="CH183" s="370"/>
    </row>
    <row r="184" spans="1:86" ht="32.15" customHeight="1" x14ac:dyDescent="0.35">
      <c r="A184" s="366"/>
      <c r="B184" s="361" t="s">
        <v>651</v>
      </c>
      <c r="C184" s="368"/>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c r="AN184" s="363"/>
      <c r="AO184" s="363"/>
      <c r="AP184" s="363"/>
      <c r="AQ184" s="363"/>
      <c r="AR184" s="363"/>
      <c r="AS184" s="363"/>
      <c r="AT184" s="363"/>
      <c r="AU184" s="363"/>
      <c r="AV184" s="363"/>
      <c r="AW184" s="363"/>
      <c r="AX184" s="363"/>
      <c r="AY184" s="363"/>
      <c r="AZ184" s="363"/>
      <c r="BA184" s="363"/>
      <c r="BB184" s="363"/>
      <c r="BC184" s="363"/>
      <c r="BD184" s="363"/>
      <c r="BE184" s="363"/>
      <c r="BF184" s="363"/>
      <c r="BG184" s="363"/>
      <c r="BH184" s="363"/>
      <c r="BI184" s="363"/>
      <c r="BJ184" s="363"/>
      <c r="BK184" s="363"/>
      <c r="BL184" s="363"/>
      <c r="BM184" s="363"/>
      <c r="BN184" s="363"/>
      <c r="BO184" s="363"/>
      <c r="BP184" s="363"/>
      <c r="BQ184" s="363"/>
      <c r="BR184" s="363"/>
      <c r="BS184" s="363"/>
      <c r="BT184" s="363"/>
      <c r="BU184" s="363"/>
      <c r="BV184" s="363"/>
      <c r="BW184" s="363"/>
      <c r="BX184" s="363"/>
      <c r="BY184" s="363"/>
      <c r="BZ184" s="363"/>
      <c r="CA184" s="363"/>
      <c r="CB184" s="363"/>
      <c r="CC184" s="363"/>
      <c r="CD184" s="363"/>
      <c r="CE184" s="363"/>
      <c r="CF184" s="363"/>
      <c r="CG184" s="363"/>
      <c r="CH184" s="370"/>
    </row>
    <row r="185" spans="1:86" ht="21" customHeight="1" x14ac:dyDescent="0.35">
      <c r="A185" s="366"/>
      <c r="B185" s="377" t="s">
        <v>642</v>
      </c>
      <c r="C185" s="368"/>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c r="AL185" s="363"/>
      <c r="AM185" s="363"/>
      <c r="AN185" s="363"/>
      <c r="AO185" s="363"/>
      <c r="AP185" s="363"/>
      <c r="AQ185" s="363"/>
      <c r="AR185" s="363"/>
      <c r="AS185" s="363"/>
      <c r="AT185" s="363"/>
      <c r="AU185" s="363"/>
      <c r="AV185" s="363"/>
      <c r="AW185" s="363"/>
      <c r="AX185" s="363"/>
      <c r="AY185" s="363"/>
      <c r="AZ185" s="363"/>
      <c r="BA185" s="363"/>
      <c r="BB185" s="363"/>
      <c r="BC185" s="363"/>
      <c r="BD185" s="363"/>
      <c r="BE185" s="363"/>
      <c r="BF185" s="363">
        <f t="shared" ref="BF185:CG185" si="52">SUM(BF186+BF189+BF190)</f>
        <v>539</v>
      </c>
      <c r="BG185" s="363">
        <f t="shared" si="52"/>
        <v>509</v>
      </c>
      <c r="BH185" s="363">
        <f t="shared" si="52"/>
        <v>501</v>
      </c>
      <c r="BI185" s="363">
        <f t="shared" si="52"/>
        <v>510</v>
      </c>
      <c r="BJ185" s="363">
        <f t="shared" si="52"/>
        <v>521</v>
      </c>
      <c r="BK185" s="363">
        <f t="shared" si="52"/>
        <v>534</v>
      </c>
      <c r="BL185" s="363">
        <f t="shared" si="52"/>
        <v>560</v>
      </c>
      <c r="BM185" s="363">
        <f t="shared" si="52"/>
        <v>596</v>
      </c>
      <c r="BN185" s="363">
        <f t="shared" si="52"/>
        <v>640</v>
      </c>
      <c r="BO185" s="363">
        <f t="shared" si="52"/>
        <v>681</v>
      </c>
      <c r="BP185" s="363">
        <f t="shared" si="52"/>
        <v>729</v>
      </c>
      <c r="BQ185" s="363">
        <f t="shared" si="52"/>
        <v>766</v>
      </c>
      <c r="BR185" s="363">
        <f t="shared" si="52"/>
        <v>826</v>
      </c>
      <c r="BS185" s="363">
        <f t="shared" si="52"/>
        <v>892</v>
      </c>
      <c r="BT185" s="363">
        <f t="shared" si="52"/>
        <v>943</v>
      </c>
      <c r="BU185" s="363">
        <f t="shared" si="52"/>
        <v>986</v>
      </c>
      <c r="BV185" s="363">
        <f t="shared" si="52"/>
        <v>976</v>
      </c>
      <c r="BW185" s="363">
        <f t="shared" si="52"/>
        <v>1170</v>
      </c>
      <c r="BX185" s="363">
        <f t="shared" si="52"/>
        <v>1297</v>
      </c>
      <c r="BY185" s="363">
        <f t="shared" si="52"/>
        <v>1378</v>
      </c>
      <c r="BZ185" s="363">
        <f t="shared" si="52"/>
        <v>1516</v>
      </c>
      <c r="CA185" s="363">
        <f t="shared" si="52"/>
        <v>1659</v>
      </c>
      <c r="CB185" s="363">
        <f t="shared" si="52"/>
        <v>1952</v>
      </c>
      <c r="CC185" s="363">
        <f t="shared" si="52"/>
        <v>2075</v>
      </c>
      <c r="CD185" s="363">
        <f t="shared" si="52"/>
        <v>2112</v>
      </c>
      <c r="CE185" s="363">
        <f t="shared" si="52"/>
        <v>2192</v>
      </c>
      <c r="CF185" s="363">
        <f t="shared" si="52"/>
        <v>2277</v>
      </c>
      <c r="CG185" s="363">
        <f t="shared" si="52"/>
        <v>2340</v>
      </c>
      <c r="CH185" s="370">
        <f t="shared" ref="CH185" si="53">SUM(CH186+CH189+CH190)</f>
        <v>2384</v>
      </c>
    </row>
    <row r="186" spans="1:86" ht="15.5" x14ac:dyDescent="0.35">
      <c r="A186" s="366"/>
      <c r="B186" s="375" t="s">
        <v>379</v>
      </c>
      <c r="C186" s="368"/>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c r="AL186" s="363"/>
      <c r="AM186" s="363"/>
      <c r="AN186" s="363"/>
      <c r="AO186" s="363"/>
      <c r="AP186" s="363"/>
      <c r="AQ186" s="363"/>
      <c r="AR186" s="363"/>
      <c r="AS186" s="363"/>
      <c r="AT186" s="363"/>
      <c r="AU186" s="363"/>
      <c r="AV186" s="363"/>
      <c r="AW186" s="363"/>
      <c r="AX186" s="363"/>
      <c r="AY186" s="363"/>
      <c r="AZ186" s="363"/>
      <c r="BA186" s="363"/>
      <c r="BB186" s="363"/>
      <c r="BC186" s="363"/>
      <c r="BD186" s="363"/>
      <c r="BE186" s="363"/>
      <c r="BF186" s="363">
        <v>433</v>
      </c>
      <c r="BG186" s="363">
        <v>409</v>
      </c>
      <c r="BH186" s="363">
        <v>421</v>
      </c>
      <c r="BI186" s="363">
        <v>429</v>
      </c>
      <c r="BJ186" s="363">
        <v>438</v>
      </c>
      <c r="BK186" s="363">
        <v>449</v>
      </c>
      <c r="BL186" s="363">
        <v>471</v>
      </c>
      <c r="BM186" s="363">
        <v>499</v>
      </c>
      <c r="BN186" s="363">
        <v>531</v>
      </c>
      <c r="BO186" s="363">
        <v>560</v>
      </c>
      <c r="BP186" s="363">
        <v>593</v>
      </c>
      <c r="BQ186" s="363">
        <v>616</v>
      </c>
      <c r="BR186" s="363">
        <v>666</v>
      </c>
      <c r="BS186" s="363">
        <v>723</v>
      </c>
      <c r="BT186" s="363">
        <v>770</v>
      </c>
      <c r="BU186" s="363">
        <v>806</v>
      </c>
      <c r="BV186" s="363">
        <v>811</v>
      </c>
      <c r="BW186" s="363">
        <v>876</v>
      </c>
      <c r="BX186" s="363">
        <v>900</v>
      </c>
      <c r="BY186" s="363">
        <v>911</v>
      </c>
      <c r="BZ186" s="363">
        <v>950</v>
      </c>
      <c r="CA186" s="363">
        <v>973</v>
      </c>
      <c r="CB186" s="363">
        <v>1030</v>
      </c>
      <c r="CC186" s="363">
        <v>1093</v>
      </c>
      <c r="CD186" s="363">
        <v>1161</v>
      </c>
      <c r="CE186" s="363">
        <v>1213</v>
      </c>
      <c r="CF186" s="363">
        <v>1261</v>
      </c>
      <c r="CG186" s="363">
        <v>1301</v>
      </c>
      <c r="CH186" s="370">
        <v>1329</v>
      </c>
    </row>
    <row r="187" spans="1:86" ht="15.5" x14ac:dyDescent="0.35">
      <c r="A187" s="366"/>
      <c r="B187" s="339" t="s">
        <v>467</v>
      </c>
      <c r="C187" s="368"/>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c r="AL187" s="363"/>
      <c r="AM187" s="363"/>
      <c r="AN187" s="363"/>
      <c r="AO187" s="363"/>
      <c r="AP187" s="363"/>
      <c r="AQ187" s="363"/>
      <c r="AR187" s="363"/>
      <c r="AS187" s="363"/>
      <c r="AT187" s="363"/>
      <c r="AU187" s="363"/>
      <c r="AV187" s="363"/>
      <c r="AW187" s="363"/>
      <c r="AX187" s="363"/>
      <c r="AY187" s="363"/>
      <c r="AZ187" s="363"/>
      <c r="BA187" s="363"/>
      <c r="BB187" s="363"/>
      <c r="BC187" s="363"/>
      <c r="BD187" s="363"/>
      <c r="BE187" s="363"/>
      <c r="BF187" s="363">
        <v>0</v>
      </c>
      <c r="BG187" s="363">
        <v>348</v>
      </c>
      <c r="BH187" s="363">
        <v>367</v>
      </c>
      <c r="BI187" s="363">
        <v>381</v>
      </c>
      <c r="BJ187" s="363">
        <v>391</v>
      </c>
      <c r="BK187" s="363">
        <v>401</v>
      </c>
      <c r="BL187" s="363">
        <v>419</v>
      </c>
      <c r="BM187" s="363">
        <v>446</v>
      </c>
      <c r="BN187" s="363">
        <v>476</v>
      </c>
      <c r="BO187" s="363">
        <v>508</v>
      </c>
      <c r="BP187" s="363">
        <v>543</v>
      </c>
      <c r="BQ187" s="363">
        <v>576</v>
      </c>
      <c r="BR187" s="363">
        <v>619</v>
      </c>
      <c r="BS187" s="363">
        <v>675</v>
      </c>
      <c r="BT187" s="363">
        <v>711</v>
      </c>
      <c r="BU187" s="363">
        <v>738</v>
      </c>
      <c r="BV187" s="363">
        <v>729</v>
      </c>
      <c r="BW187" s="363">
        <v>797</v>
      </c>
      <c r="BX187" s="363">
        <v>839</v>
      </c>
      <c r="BY187" s="363">
        <v>836</v>
      </c>
      <c r="BZ187" s="363">
        <v>861</v>
      </c>
      <c r="CA187" s="363">
        <v>893</v>
      </c>
      <c r="CB187" s="363">
        <v>944</v>
      </c>
      <c r="CC187" s="363">
        <v>1004</v>
      </c>
      <c r="CD187" s="363">
        <v>1066</v>
      </c>
      <c r="CE187" s="363">
        <v>1112</v>
      </c>
      <c r="CF187" s="363">
        <v>1156</v>
      </c>
      <c r="CG187" s="363">
        <v>1191</v>
      </c>
      <c r="CH187" s="370">
        <v>1215</v>
      </c>
    </row>
    <row r="188" spans="1:86" ht="15.5" x14ac:dyDescent="0.35">
      <c r="A188" s="366"/>
      <c r="B188" s="339" t="s">
        <v>468</v>
      </c>
      <c r="C188" s="368"/>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c r="AL188" s="363"/>
      <c r="AM188" s="363"/>
      <c r="AN188" s="363"/>
      <c r="AO188" s="363"/>
      <c r="AP188" s="363"/>
      <c r="AQ188" s="363"/>
      <c r="AR188" s="363"/>
      <c r="AS188" s="363"/>
      <c r="AT188" s="363"/>
      <c r="AU188" s="363"/>
      <c r="AV188" s="363"/>
      <c r="AW188" s="363"/>
      <c r="AX188" s="363"/>
      <c r="AY188" s="363"/>
      <c r="AZ188" s="363"/>
      <c r="BA188" s="363"/>
      <c r="BB188" s="363"/>
      <c r="BC188" s="363"/>
      <c r="BD188" s="363"/>
      <c r="BE188" s="363"/>
      <c r="BF188" s="363">
        <v>0</v>
      </c>
      <c r="BG188" s="363">
        <v>61</v>
      </c>
      <c r="BH188" s="363">
        <v>54</v>
      </c>
      <c r="BI188" s="363">
        <v>48</v>
      </c>
      <c r="BJ188" s="363">
        <v>47</v>
      </c>
      <c r="BK188" s="363">
        <v>49</v>
      </c>
      <c r="BL188" s="363">
        <v>51</v>
      </c>
      <c r="BM188" s="363">
        <v>53</v>
      </c>
      <c r="BN188" s="363">
        <v>55</v>
      </c>
      <c r="BO188" s="363">
        <v>52</v>
      </c>
      <c r="BP188" s="363">
        <v>50</v>
      </c>
      <c r="BQ188" s="363">
        <v>40</v>
      </c>
      <c r="BR188" s="363">
        <v>47</v>
      </c>
      <c r="BS188" s="363">
        <v>48</v>
      </c>
      <c r="BT188" s="363">
        <v>59</v>
      </c>
      <c r="BU188" s="363">
        <v>68</v>
      </c>
      <c r="BV188" s="363">
        <v>82</v>
      </c>
      <c r="BW188" s="363">
        <v>79</v>
      </c>
      <c r="BX188" s="363">
        <v>61</v>
      </c>
      <c r="BY188" s="363">
        <v>75</v>
      </c>
      <c r="BZ188" s="363">
        <v>89</v>
      </c>
      <c r="CA188" s="363">
        <v>80</v>
      </c>
      <c r="CB188" s="363">
        <v>85</v>
      </c>
      <c r="CC188" s="363">
        <v>89</v>
      </c>
      <c r="CD188" s="363">
        <v>95</v>
      </c>
      <c r="CE188" s="363">
        <v>101</v>
      </c>
      <c r="CF188" s="363">
        <v>106</v>
      </c>
      <c r="CG188" s="363">
        <v>110</v>
      </c>
      <c r="CH188" s="370">
        <v>114</v>
      </c>
    </row>
    <row r="189" spans="1:86" ht="15.5" x14ac:dyDescent="0.35">
      <c r="A189" s="366"/>
      <c r="B189" s="375" t="s">
        <v>598</v>
      </c>
      <c r="C189" s="368"/>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c r="AN189" s="363"/>
      <c r="AO189" s="363"/>
      <c r="AP189" s="363"/>
      <c r="AQ189" s="363"/>
      <c r="AR189" s="363"/>
      <c r="AS189" s="363"/>
      <c r="AT189" s="363"/>
      <c r="AU189" s="363"/>
      <c r="AV189" s="363"/>
      <c r="AW189" s="363"/>
      <c r="AX189" s="363"/>
      <c r="AY189" s="363"/>
      <c r="AZ189" s="363"/>
      <c r="BA189" s="363"/>
      <c r="BB189" s="363"/>
      <c r="BC189" s="363"/>
      <c r="BD189" s="363"/>
      <c r="BE189" s="363"/>
      <c r="BF189" s="363">
        <v>106</v>
      </c>
      <c r="BG189" s="363">
        <v>100</v>
      </c>
      <c r="BH189" s="363">
        <v>80</v>
      </c>
      <c r="BI189" s="363">
        <v>81</v>
      </c>
      <c r="BJ189" s="363">
        <v>83</v>
      </c>
      <c r="BK189" s="363">
        <v>85</v>
      </c>
      <c r="BL189" s="363">
        <v>89</v>
      </c>
      <c r="BM189" s="363">
        <v>97</v>
      </c>
      <c r="BN189" s="363">
        <v>109</v>
      </c>
      <c r="BO189" s="363">
        <v>121</v>
      </c>
      <c r="BP189" s="363">
        <v>136</v>
      </c>
      <c r="BQ189" s="363">
        <v>150</v>
      </c>
      <c r="BR189" s="363">
        <v>160</v>
      </c>
      <c r="BS189" s="363">
        <v>169</v>
      </c>
      <c r="BT189" s="363">
        <v>173</v>
      </c>
      <c r="BU189" s="363">
        <v>180</v>
      </c>
      <c r="BV189" s="363">
        <v>165</v>
      </c>
      <c r="BW189" s="363">
        <v>128</v>
      </c>
      <c r="BX189" s="363">
        <v>115</v>
      </c>
      <c r="BY189" s="363">
        <v>99</v>
      </c>
      <c r="BZ189" s="363">
        <v>87</v>
      </c>
      <c r="CA189" s="363">
        <v>77</v>
      </c>
      <c r="CB189" s="363">
        <v>29</v>
      </c>
      <c r="CC189" s="363">
        <v>0</v>
      </c>
      <c r="CD189" s="363">
        <v>0</v>
      </c>
      <c r="CE189" s="363">
        <v>0</v>
      </c>
      <c r="CF189" s="363">
        <v>0</v>
      </c>
      <c r="CG189" s="363">
        <v>0</v>
      </c>
      <c r="CH189" s="370">
        <v>0</v>
      </c>
    </row>
    <row r="190" spans="1:86" ht="15.5" x14ac:dyDescent="0.35">
      <c r="A190" s="366"/>
      <c r="B190" s="375" t="s">
        <v>643</v>
      </c>
      <c r="C190" s="372" t="s">
        <v>639</v>
      </c>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c r="AA190" s="363"/>
      <c r="AB190" s="363"/>
      <c r="AC190" s="363"/>
      <c r="AD190" s="363"/>
      <c r="AE190" s="363"/>
      <c r="AF190" s="363"/>
      <c r="AG190" s="363"/>
      <c r="AH190" s="363"/>
      <c r="AI190" s="363"/>
      <c r="AJ190" s="363"/>
      <c r="AK190" s="363"/>
      <c r="AL190" s="363"/>
      <c r="AM190" s="363"/>
      <c r="AN190" s="363"/>
      <c r="AO190" s="363"/>
      <c r="AP190" s="363"/>
      <c r="AQ190" s="363"/>
      <c r="AR190" s="363"/>
      <c r="AS190" s="363"/>
      <c r="AT190" s="363"/>
      <c r="AU190" s="363"/>
      <c r="AV190" s="363"/>
      <c r="AW190" s="363"/>
      <c r="AX190" s="363"/>
      <c r="AY190" s="363"/>
      <c r="AZ190" s="363"/>
      <c r="BA190" s="363"/>
      <c r="BB190" s="363"/>
      <c r="BC190" s="363"/>
      <c r="BD190" s="363"/>
      <c r="BE190" s="363"/>
      <c r="BF190" s="363">
        <v>0</v>
      </c>
      <c r="BG190" s="363">
        <v>0</v>
      </c>
      <c r="BH190" s="363">
        <v>0</v>
      </c>
      <c r="BI190" s="363">
        <v>0</v>
      </c>
      <c r="BJ190" s="363">
        <v>0</v>
      </c>
      <c r="BK190" s="363">
        <v>0</v>
      </c>
      <c r="BL190" s="363">
        <v>0</v>
      </c>
      <c r="BM190" s="363">
        <v>0</v>
      </c>
      <c r="BN190" s="363">
        <v>0</v>
      </c>
      <c r="BO190" s="363">
        <v>0</v>
      </c>
      <c r="BP190" s="363">
        <v>0</v>
      </c>
      <c r="BQ190" s="363">
        <v>0</v>
      </c>
      <c r="BR190" s="363">
        <v>0</v>
      </c>
      <c r="BS190" s="363">
        <v>0</v>
      </c>
      <c r="BT190" s="363">
        <v>0</v>
      </c>
      <c r="BU190" s="363">
        <v>0</v>
      </c>
      <c r="BV190" s="363">
        <v>0</v>
      </c>
      <c r="BW190" s="363">
        <v>166</v>
      </c>
      <c r="BX190" s="363">
        <v>282</v>
      </c>
      <c r="BY190" s="363">
        <v>368</v>
      </c>
      <c r="BZ190" s="363">
        <v>479</v>
      </c>
      <c r="CA190" s="363">
        <v>609</v>
      </c>
      <c r="CB190" s="363">
        <v>893</v>
      </c>
      <c r="CC190" s="363">
        <v>982</v>
      </c>
      <c r="CD190" s="363">
        <v>951</v>
      </c>
      <c r="CE190" s="363">
        <v>979</v>
      </c>
      <c r="CF190" s="363">
        <v>1016</v>
      </c>
      <c r="CG190" s="363">
        <v>1039</v>
      </c>
      <c r="CH190" s="370">
        <v>1055</v>
      </c>
    </row>
    <row r="191" spans="1:86" ht="32.15" customHeight="1" x14ac:dyDescent="0.35">
      <c r="A191" s="366"/>
      <c r="B191" s="361" t="s">
        <v>345</v>
      </c>
      <c r="C191" s="368"/>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c r="AA191" s="363"/>
      <c r="AB191" s="363"/>
      <c r="AC191" s="363"/>
      <c r="AD191" s="363"/>
      <c r="AE191" s="363"/>
      <c r="AF191" s="363"/>
      <c r="AG191" s="363"/>
      <c r="AH191" s="363"/>
      <c r="AI191" s="363"/>
      <c r="AJ191" s="363"/>
      <c r="AK191" s="363"/>
      <c r="AL191" s="363"/>
      <c r="AM191" s="363"/>
      <c r="AN191" s="363"/>
      <c r="AO191" s="363"/>
      <c r="AP191" s="363"/>
      <c r="AQ191" s="363"/>
      <c r="AR191" s="363"/>
      <c r="AS191" s="363"/>
      <c r="AT191" s="363"/>
      <c r="AU191" s="363"/>
      <c r="AV191" s="363"/>
      <c r="AW191" s="363"/>
      <c r="AX191" s="363"/>
      <c r="AY191" s="363"/>
      <c r="AZ191" s="363"/>
      <c r="BA191" s="363"/>
      <c r="BB191" s="363"/>
      <c r="BC191" s="363"/>
      <c r="BD191" s="363"/>
      <c r="BE191" s="363"/>
      <c r="BF191" s="363"/>
      <c r="BG191" s="363"/>
      <c r="BH191" s="363"/>
      <c r="BI191" s="363"/>
      <c r="BJ191" s="363"/>
      <c r="BK191" s="363"/>
      <c r="BL191" s="363"/>
      <c r="BM191" s="363"/>
      <c r="BN191" s="363"/>
      <c r="BO191" s="363"/>
      <c r="BP191" s="363"/>
      <c r="BQ191" s="363"/>
      <c r="BR191" s="363"/>
      <c r="BS191" s="363"/>
      <c r="BT191" s="363"/>
      <c r="BU191" s="363"/>
      <c r="BV191" s="363"/>
      <c r="BW191" s="363"/>
      <c r="BX191" s="363"/>
      <c r="BY191" s="363"/>
      <c r="BZ191" s="363"/>
      <c r="CA191" s="363"/>
      <c r="CB191" s="363"/>
      <c r="CC191" s="363"/>
      <c r="CD191" s="363"/>
      <c r="CE191" s="363"/>
      <c r="CF191" s="363"/>
      <c r="CG191" s="363"/>
      <c r="CH191" s="370"/>
    </row>
    <row r="192" spans="1:86" ht="21" customHeight="1" x14ac:dyDescent="0.35">
      <c r="A192" s="366"/>
      <c r="B192" s="377" t="s">
        <v>642</v>
      </c>
      <c r="C192" s="368"/>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c r="AA192" s="363"/>
      <c r="AB192" s="363"/>
      <c r="AC192" s="363"/>
      <c r="AD192" s="363"/>
      <c r="AE192" s="363"/>
      <c r="AF192" s="363"/>
      <c r="AG192" s="363"/>
      <c r="AH192" s="363"/>
      <c r="AI192" s="363"/>
      <c r="AJ192" s="363"/>
      <c r="AK192" s="363"/>
      <c r="AL192" s="363"/>
      <c r="AM192" s="363"/>
      <c r="AN192" s="363"/>
      <c r="AO192" s="363"/>
      <c r="AP192" s="363"/>
      <c r="AQ192" s="363"/>
      <c r="AR192" s="363"/>
      <c r="AS192" s="363"/>
      <c r="AT192" s="363"/>
      <c r="AU192" s="363"/>
      <c r="AV192" s="363"/>
      <c r="AW192" s="363"/>
      <c r="AX192" s="363"/>
      <c r="AY192" s="363"/>
      <c r="AZ192" s="363"/>
      <c r="BA192" s="363"/>
      <c r="BB192" s="363"/>
      <c r="BC192" s="363"/>
      <c r="BD192" s="363"/>
      <c r="BE192" s="363"/>
      <c r="BF192" s="363">
        <f t="shared" ref="BF192:CH192" si="54">SUM(BF193)</f>
        <v>108</v>
      </c>
      <c r="BG192" s="363">
        <f t="shared" si="54"/>
        <v>158</v>
      </c>
      <c r="BH192" s="363">
        <f t="shared" si="54"/>
        <v>209</v>
      </c>
      <c r="BI192" s="363">
        <f t="shared" si="54"/>
        <v>248</v>
      </c>
      <c r="BJ192" s="363">
        <f t="shared" si="54"/>
        <v>282</v>
      </c>
      <c r="BK192" s="363">
        <f t="shared" si="54"/>
        <v>315</v>
      </c>
      <c r="BL192" s="363">
        <f t="shared" si="54"/>
        <v>344</v>
      </c>
      <c r="BM192" s="363">
        <f t="shared" si="54"/>
        <v>366</v>
      </c>
      <c r="BN192" s="363">
        <f t="shared" si="54"/>
        <v>374</v>
      </c>
      <c r="BO192" s="363">
        <f t="shared" si="54"/>
        <v>372</v>
      </c>
      <c r="BP192" s="363">
        <f t="shared" si="54"/>
        <v>362</v>
      </c>
      <c r="BQ192" s="363">
        <f t="shared" si="54"/>
        <v>355</v>
      </c>
      <c r="BR192" s="363">
        <f t="shared" si="54"/>
        <v>339</v>
      </c>
      <c r="BS192" s="363">
        <f t="shared" si="54"/>
        <v>339</v>
      </c>
      <c r="BT192" s="363">
        <f t="shared" si="54"/>
        <v>328</v>
      </c>
      <c r="BU192" s="363">
        <f t="shared" si="54"/>
        <v>324</v>
      </c>
      <c r="BV192" s="363">
        <f t="shared" si="54"/>
        <v>289</v>
      </c>
      <c r="BW192" s="363">
        <f t="shared" si="54"/>
        <v>304</v>
      </c>
      <c r="BX192" s="363">
        <f t="shared" si="54"/>
        <v>282</v>
      </c>
      <c r="BY192" s="363">
        <f t="shared" si="54"/>
        <v>276</v>
      </c>
      <c r="BZ192" s="363">
        <f t="shared" si="54"/>
        <v>279</v>
      </c>
      <c r="CA192" s="363">
        <f t="shared" si="54"/>
        <v>284</v>
      </c>
      <c r="CB192" s="363">
        <f t="shared" si="54"/>
        <v>296</v>
      </c>
      <c r="CC192" s="363">
        <f t="shared" si="54"/>
        <v>306</v>
      </c>
      <c r="CD192" s="363">
        <f t="shared" si="54"/>
        <v>302</v>
      </c>
      <c r="CE192" s="363">
        <f t="shared" si="54"/>
        <v>288</v>
      </c>
      <c r="CF192" s="363">
        <f t="shared" si="54"/>
        <v>284</v>
      </c>
      <c r="CG192" s="363">
        <f t="shared" si="54"/>
        <v>288</v>
      </c>
      <c r="CH192" s="370">
        <f t="shared" si="54"/>
        <v>289</v>
      </c>
    </row>
    <row r="193" spans="1:86" ht="15.5" x14ac:dyDescent="0.35">
      <c r="A193" s="366"/>
      <c r="B193" s="375" t="s">
        <v>379</v>
      </c>
      <c r="C193" s="368"/>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c r="AA193" s="363"/>
      <c r="AB193" s="363"/>
      <c r="AC193" s="363"/>
      <c r="AD193" s="363"/>
      <c r="AE193" s="363"/>
      <c r="AF193" s="363"/>
      <c r="AG193" s="363"/>
      <c r="AH193" s="363"/>
      <c r="AI193" s="363"/>
      <c r="AJ193" s="363"/>
      <c r="AK193" s="363"/>
      <c r="AL193" s="363"/>
      <c r="AM193" s="363"/>
      <c r="AN193" s="363"/>
      <c r="AO193" s="363"/>
      <c r="AP193" s="363"/>
      <c r="AQ193" s="363"/>
      <c r="AR193" s="363"/>
      <c r="AS193" s="363"/>
      <c r="AT193" s="363"/>
      <c r="AU193" s="363"/>
      <c r="AV193" s="363"/>
      <c r="AW193" s="363"/>
      <c r="AX193" s="363"/>
      <c r="AY193" s="363"/>
      <c r="AZ193" s="363"/>
      <c r="BA193" s="363"/>
      <c r="BB193" s="363"/>
      <c r="BC193" s="363"/>
      <c r="BD193" s="363"/>
      <c r="BE193" s="363"/>
      <c r="BF193" s="363">
        <v>108</v>
      </c>
      <c r="BG193" s="363">
        <v>158</v>
      </c>
      <c r="BH193" s="363">
        <v>209</v>
      </c>
      <c r="BI193" s="363">
        <v>248</v>
      </c>
      <c r="BJ193" s="363">
        <v>282</v>
      </c>
      <c r="BK193" s="363">
        <v>315</v>
      </c>
      <c r="BL193" s="363">
        <v>344</v>
      </c>
      <c r="BM193" s="363">
        <v>366</v>
      </c>
      <c r="BN193" s="363">
        <v>374</v>
      </c>
      <c r="BO193" s="363">
        <v>372</v>
      </c>
      <c r="BP193" s="363">
        <v>362</v>
      </c>
      <c r="BQ193" s="363">
        <v>355</v>
      </c>
      <c r="BR193" s="363">
        <v>339</v>
      </c>
      <c r="BS193" s="363">
        <v>339</v>
      </c>
      <c r="BT193" s="363">
        <v>328</v>
      </c>
      <c r="BU193" s="363">
        <v>324</v>
      </c>
      <c r="BV193" s="363">
        <v>289</v>
      </c>
      <c r="BW193" s="363">
        <v>304</v>
      </c>
      <c r="BX193" s="363">
        <v>282</v>
      </c>
      <c r="BY193" s="363">
        <v>276</v>
      </c>
      <c r="BZ193" s="363">
        <v>279</v>
      </c>
      <c r="CA193" s="363">
        <v>284</v>
      </c>
      <c r="CB193" s="363">
        <v>296</v>
      </c>
      <c r="CC193" s="363">
        <v>306</v>
      </c>
      <c r="CD193" s="363">
        <v>302</v>
      </c>
      <c r="CE193" s="363">
        <v>288</v>
      </c>
      <c r="CF193" s="363">
        <v>284</v>
      </c>
      <c r="CG193" s="363">
        <v>288</v>
      </c>
      <c r="CH193" s="370">
        <v>289</v>
      </c>
    </row>
    <row r="194" spans="1:86" ht="15.5" x14ac:dyDescent="0.35">
      <c r="A194" s="366"/>
      <c r="B194" s="339" t="s">
        <v>467</v>
      </c>
      <c r="C194" s="368"/>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c r="AA194" s="363"/>
      <c r="AB194" s="363"/>
      <c r="AC194" s="363"/>
      <c r="AD194" s="363"/>
      <c r="AE194" s="363"/>
      <c r="AF194" s="363"/>
      <c r="AG194" s="363"/>
      <c r="AH194" s="363"/>
      <c r="AI194" s="363"/>
      <c r="AJ194" s="363"/>
      <c r="AK194" s="363"/>
      <c r="AL194" s="363"/>
      <c r="AM194" s="363"/>
      <c r="AN194" s="363"/>
      <c r="AO194" s="363"/>
      <c r="AP194" s="363"/>
      <c r="AQ194" s="363"/>
      <c r="AR194" s="363"/>
      <c r="AS194" s="363"/>
      <c r="AT194" s="363"/>
      <c r="AU194" s="363"/>
      <c r="AV194" s="363"/>
      <c r="AW194" s="363"/>
      <c r="AX194" s="363"/>
      <c r="AY194" s="363"/>
      <c r="AZ194" s="363"/>
      <c r="BA194" s="363"/>
      <c r="BB194" s="363"/>
      <c r="BC194" s="363"/>
      <c r="BD194" s="363"/>
      <c r="BE194" s="363"/>
      <c r="BF194" s="363">
        <v>0</v>
      </c>
      <c r="BG194" s="363">
        <v>18</v>
      </c>
      <c r="BH194" s="363">
        <v>20</v>
      </c>
      <c r="BI194" s="363">
        <v>22</v>
      </c>
      <c r="BJ194" s="363">
        <v>24</v>
      </c>
      <c r="BK194" s="363">
        <v>26</v>
      </c>
      <c r="BL194" s="363">
        <v>28</v>
      </c>
      <c r="BM194" s="363">
        <v>28</v>
      </c>
      <c r="BN194" s="363">
        <v>28</v>
      </c>
      <c r="BO194" s="363">
        <v>24</v>
      </c>
      <c r="BP194" s="363">
        <v>21</v>
      </c>
      <c r="BQ194" s="363">
        <v>21</v>
      </c>
      <c r="BR194" s="363">
        <v>19</v>
      </c>
      <c r="BS194" s="363">
        <v>18</v>
      </c>
      <c r="BT194" s="363">
        <v>17</v>
      </c>
      <c r="BU194" s="363">
        <v>16</v>
      </c>
      <c r="BV194" s="363">
        <v>11</v>
      </c>
      <c r="BW194" s="363">
        <v>11</v>
      </c>
      <c r="BX194" s="363">
        <v>11</v>
      </c>
      <c r="BY194" s="363">
        <v>11</v>
      </c>
      <c r="BZ194" s="363">
        <v>10</v>
      </c>
      <c r="CA194" s="363">
        <v>10</v>
      </c>
      <c r="CB194" s="363">
        <v>10</v>
      </c>
      <c r="CC194" s="363">
        <v>10</v>
      </c>
      <c r="CD194" s="363">
        <v>11</v>
      </c>
      <c r="CE194" s="363">
        <v>11</v>
      </c>
      <c r="CF194" s="363">
        <v>11</v>
      </c>
      <c r="CG194" s="363">
        <v>12</v>
      </c>
      <c r="CH194" s="370">
        <v>12</v>
      </c>
    </row>
    <row r="195" spans="1:86" ht="15.5" x14ac:dyDescent="0.35">
      <c r="A195" s="366"/>
      <c r="B195" s="339" t="s">
        <v>468</v>
      </c>
      <c r="C195" s="368"/>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c r="AA195" s="363"/>
      <c r="AB195" s="363"/>
      <c r="AC195" s="363"/>
      <c r="AD195" s="363"/>
      <c r="AE195" s="363"/>
      <c r="AF195" s="363"/>
      <c r="AG195" s="363"/>
      <c r="AH195" s="363"/>
      <c r="AI195" s="363"/>
      <c r="AJ195" s="363"/>
      <c r="AK195" s="363"/>
      <c r="AL195" s="363"/>
      <c r="AM195" s="363"/>
      <c r="AN195" s="363"/>
      <c r="AO195" s="363"/>
      <c r="AP195" s="363"/>
      <c r="AQ195" s="363"/>
      <c r="AR195" s="363"/>
      <c r="AS195" s="363"/>
      <c r="AT195" s="363"/>
      <c r="AU195" s="363"/>
      <c r="AV195" s="363"/>
      <c r="AW195" s="363"/>
      <c r="AX195" s="363"/>
      <c r="AY195" s="363"/>
      <c r="AZ195" s="363"/>
      <c r="BA195" s="363"/>
      <c r="BB195" s="363"/>
      <c r="BC195" s="363"/>
      <c r="BD195" s="363"/>
      <c r="BE195" s="363"/>
      <c r="BF195" s="363">
        <v>0</v>
      </c>
      <c r="BG195" s="363">
        <v>140</v>
      </c>
      <c r="BH195" s="363">
        <v>189</v>
      </c>
      <c r="BI195" s="363">
        <v>226</v>
      </c>
      <c r="BJ195" s="363">
        <v>258</v>
      </c>
      <c r="BK195" s="363">
        <v>289</v>
      </c>
      <c r="BL195" s="363">
        <v>317</v>
      </c>
      <c r="BM195" s="363">
        <v>338</v>
      </c>
      <c r="BN195" s="363">
        <v>347</v>
      </c>
      <c r="BO195" s="363">
        <v>348</v>
      </c>
      <c r="BP195" s="363">
        <v>342</v>
      </c>
      <c r="BQ195" s="363">
        <v>334</v>
      </c>
      <c r="BR195" s="363">
        <v>320</v>
      </c>
      <c r="BS195" s="363">
        <v>321</v>
      </c>
      <c r="BT195" s="363">
        <v>310</v>
      </c>
      <c r="BU195" s="363">
        <v>308</v>
      </c>
      <c r="BV195" s="363">
        <v>278</v>
      </c>
      <c r="BW195" s="363">
        <v>293</v>
      </c>
      <c r="BX195" s="363">
        <v>271</v>
      </c>
      <c r="BY195" s="363">
        <v>265</v>
      </c>
      <c r="BZ195" s="363">
        <v>269</v>
      </c>
      <c r="CA195" s="363">
        <v>275</v>
      </c>
      <c r="CB195" s="363">
        <v>286</v>
      </c>
      <c r="CC195" s="363">
        <v>296</v>
      </c>
      <c r="CD195" s="363">
        <v>291</v>
      </c>
      <c r="CE195" s="363">
        <v>277</v>
      </c>
      <c r="CF195" s="363">
        <v>273</v>
      </c>
      <c r="CG195" s="363">
        <v>276</v>
      </c>
      <c r="CH195" s="370">
        <v>277</v>
      </c>
    </row>
    <row r="196" spans="1:86" ht="32.5" customHeight="1" x14ac:dyDescent="0.35">
      <c r="A196" s="366"/>
      <c r="B196" s="327" t="s">
        <v>653</v>
      </c>
      <c r="C196" s="368"/>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c r="AA196" s="363"/>
      <c r="AB196" s="363"/>
      <c r="AC196" s="363"/>
      <c r="AD196" s="363"/>
      <c r="AE196" s="363"/>
      <c r="AF196" s="363"/>
      <c r="AG196" s="363"/>
      <c r="AH196" s="363"/>
      <c r="AI196" s="363"/>
      <c r="AJ196" s="363"/>
      <c r="AK196" s="363"/>
      <c r="AL196" s="363"/>
      <c r="AM196" s="363"/>
      <c r="AN196" s="363"/>
      <c r="AO196" s="363"/>
      <c r="AP196" s="363"/>
      <c r="AQ196" s="363"/>
      <c r="AR196" s="363"/>
      <c r="AS196" s="363"/>
      <c r="AT196" s="363"/>
      <c r="AU196" s="363"/>
      <c r="AV196" s="363"/>
      <c r="AW196" s="363"/>
      <c r="AX196" s="363"/>
      <c r="AY196" s="363"/>
      <c r="AZ196" s="363"/>
      <c r="BA196" s="363"/>
      <c r="BB196" s="363"/>
      <c r="BC196" s="363"/>
      <c r="BD196" s="363"/>
      <c r="BE196" s="363"/>
      <c r="BF196" s="363"/>
      <c r="BG196" s="363"/>
      <c r="BH196" s="363"/>
      <c r="BI196" s="363"/>
      <c r="BJ196" s="363"/>
      <c r="BK196" s="363"/>
      <c r="BL196" s="363"/>
      <c r="BM196" s="363"/>
      <c r="BN196" s="363"/>
      <c r="BO196" s="363"/>
      <c r="BP196" s="363"/>
      <c r="BQ196" s="363"/>
      <c r="BR196" s="363"/>
      <c r="BS196" s="363"/>
      <c r="BT196" s="363"/>
      <c r="BU196" s="363"/>
      <c r="BV196" s="363"/>
      <c r="BW196" s="363"/>
      <c r="BX196" s="363"/>
      <c r="BY196" s="363"/>
      <c r="BZ196" s="363"/>
      <c r="CA196" s="363"/>
      <c r="CB196" s="363"/>
      <c r="CC196" s="363"/>
      <c r="CD196" s="363"/>
      <c r="CE196" s="363"/>
      <c r="CF196" s="363"/>
      <c r="CG196" s="363"/>
      <c r="CH196" s="370"/>
    </row>
    <row r="197" spans="1:86" ht="32.15" customHeight="1" x14ac:dyDescent="0.35">
      <c r="A197" s="366"/>
      <c r="B197" s="361" t="s">
        <v>651</v>
      </c>
      <c r="C197" s="368"/>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c r="AA197" s="363"/>
      <c r="AB197" s="363"/>
      <c r="AC197" s="363"/>
      <c r="AD197" s="363"/>
      <c r="AE197" s="363"/>
      <c r="AF197" s="363"/>
      <c r="AG197" s="363"/>
      <c r="AH197" s="363"/>
      <c r="AI197" s="363"/>
      <c r="AJ197" s="363"/>
      <c r="AK197" s="363"/>
      <c r="AL197" s="363"/>
      <c r="AM197" s="363"/>
      <c r="AN197" s="363"/>
      <c r="AO197" s="363"/>
      <c r="AP197" s="363"/>
      <c r="AQ197" s="363"/>
      <c r="AR197" s="363"/>
      <c r="AS197" s="363"/>
      <c r="AT197" s="363"/>
      <c r="AU197" s="363"/>
      <c r="AV197" s="363"/>
      <c r="AW197" s="363"/>
      <c r="AX197" s="363"/>
      <c r="AY197" s="363"/>
      <c r="AZ197" s="363"/>
      <c r="BA197" s="363"/>
      <c r="BB197" s="363"/>
      <c r="BC197" s="363"/>
      <c r="BD197" s="363"/>
      <c r="BE197" s="363"/>
      <c r="BF197" s="363"/>
      <c r="BG197" s="363"/>
      <c r="BH197" s="363"/>
      <c r="BI197" s="363"/>
      <c r="BJ197" s="363"/>
      <c r="BK197" s="363"/>
      <c r="BL197" s="363"/>
      <c r="BM197" s="363"/>
      <c r="BN197" s="363"/>
      <c r="BO197" s="363"/>
      <c r="BP197" s="363"/>
      <c r="BQ197" s="363"/>
      <c r="BR197" s="363"/>
      <c r="BS197" s="363"/>
      <c r="BT197" s="363"/>
      <c r="BU197" s="363"/>
      <c r="BV197" s="363"/>
      <c r="BW197" s="363"/>
      <c r="BX197" s="363"/>
      <c r="BY197" s="363"/>
      <c r="BZ197" s="363"/>
      <c r="CA197" s="363"/>
      <c r="CB197" s="363"/>
      <c r="CC197" s="363"/>
      <c r="CD197" s="363"/>
      <c r="CE197" s="363"/>
      <c r="CF197" s="363"/>
      <c r="CG197" s="363"/>
      <c r="CH197" s="370"/>
    </row>
    <row r="198" spans="1:86" ht="21" customHeight="1" x14ac:dyDescent="0.35">
      <c r="A198" s="366"/>
      <c r="B198" s="377" t="s">
        <v>644</v>
      </c>
      <c r="C198" s="368"/>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c r="AA198" s="363"/>
      <c r="AB198" s="363"/>
      <c r="AC198" s="363"/>
      <c r="AD198" s="363"/>
      <c r="AE198" s="363"/>
      <c r="AF198" s="363"/>
      <c r="AG198" s="363"/>
      <c r="AH198" s="363"/>
      <c r="AI198" s="363"/>
      <c r="AJ198" s="363"/>
      <c r="AK198" s="363"/>
      <c r="AL198" s="363"/>
      <c r="AM198" s="363"/>
      <c r="AN198" s="363"/>
      <c r="AO198" s="363"/>
      <c r="AP198" s="363"/>
      <c r="AQ198" s="363"/>
      <c r="AR198" s="363"/>
      <c r="AS198" s="363"/>
      <c r="AT198" s="363"/>
      <c r="AU198" s="363"/>
      <c r="AV198" s="363"/>
      <c r="AW198" s="363"/>
      <c r="AX198" s="363"/>
      <c r="AY198" s="363"/>
      <c r="AZ198" s="363"/>
      <c r="BA198" s="363"/>
      <c r="BB198" s="363"/>
      <c r="BC198" s="363"/>
      <c r="BD198" s="363"/>
      <c r="BE198" s="363"/>
      <c r="BF198" s="363">
        <f t="shared" ref="BF198:CE198" si="55">SUM(BF199:BF200)</f>
        <v>0</v>
      </c>
      <c r="BG198" s="363">
        <f t="shared" si="55"/>
        <v>0</v>
      </c>
      <c r="BH198" s="363">
        <f t="shared" si="55"/>
        <v>0</v>
      </c>
      <c r="BI198" s="363">
        <f t="shared" si="55"/>
        <v>0</v>
      </c>
      <c r="BJ198" s="363">
        <f t="shared" si="55"/>
        <v>0</v>
      </c>
      <c r="BK198" s="363">
        <f t="shared" si="55"/>
        <v>0</v>
      </c>
      <c r="BL198" s="363">
        <f t="shared" si="55"/>
        <v>0</v>
      </c>
      <c r="BM198" s="363">
        <f t="shared" si="55"/>
        <v>23</v>
      </c>
      <c r="BN198" s="363">
        <f t="shared" si="55"/>
        <v>23</v>
      </c>
      <c r="BO198" s="363">
        <f t="shared" si="55"/>
        <v>19</v>
      </c>
      <c r="BP198" s="363">
        <f t="shared" si="55"/>
        <v>19</v>
      </c>
      <c r="BQ198" s="363">
        <f t="shared" si="55"/>
        <v>22</v>
      </c>
      <c r="BR198" s="363">
        <f t="shared" si="55"/>
        <v>21</v>
      </c>
      <c r="BS198" s="363">
        <f t="shared" si="55"/>
        <v>21</v>
      </c>
      <c r="BT198" s="363">
        <f t="shared" si="55"/>
        <v>21</v>
      </c>
      <c r="BU198" s="363">
        <f t="shared" si="55"/>
        <v>21</v>
      </c>
      <c r="BV198" s="363">
        <f t="shared" si="55"/>
        <v>24</v>
      </c>
      <c r="BW198" s="363">
        <f t="shared" si="55"/>
        <v>26</v>
      </c>
      <c r="BX198" s="363">
        <f t="shared" si="55"/>
        <v>22</v>
      </c>
      <c r="BY198" s="363">
        <f t="shared" si="55"/>
        <v>23</v>
      </c>
      <c r="BZ198" s="363">
        <f t="shared" si="55"/>
        <v>26</v>
      </c>
      <c r="CA198" s="363">
        <f t="shared" si="55"/>
        <v>39</v>
      </c>
      <c r="CB198" s="363">
        <f t="shared" si="55"/>
        <v>42</v>
      </c>
      <c r="CC198" s="363">
        <f t="shared" si="55"/>
        <v>49</v>
      </c>
      <c r="CD198" s="363">
        <f t="shared" si="55"/>
        <v>55</v>
      </c>
      <c r="CE198" s="363">
        <f t="shared" si="55"/>
        <v>62</v>
      </c>
      <c r="CF198" s="363">
        <f>SUM(CF199:CF200)</f>
        <v>65</v>
      </c>
      <c r="CG198" s="363">
        <f>SUM(CG199:CG200)</f>
        <v>69</v>
      </c>
      <c r="CH198" s="370">
        <f>SUM(CH199:CH200)</f>
        <v>72</v>
      </c>
    </row>
    <row r="199" spans="1:86" ht="15.5" x14ac:dyDescent="0.35">
      <c r="A199" s="366"/>
      <c r="B199" s="375" t="s">
        <v>373</v>
      </c>
      <c r="C199" s="368"/>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c r="AS199" s="363"/>
      <c r="AT199" s="363"/>
      <c r="AU199" s="363"/>
      <c r="AV199" s="363"/>
      <c r="AW199" s="363"/>
      <c r="AX199" s="363"/>
      <c r="AY199" s="363"/>
      <c r="AZ199" s="363"/>
      <c r="BA199" s="363"/>
      <c r="BB199" s="363"/>
      <c r="BC199" s="363"/>
      <c r="BD199" s="363"/>
      <c r="BE199" s="363"/>
      <c r="BF199" s="363">
        <v>0</v>
      </c>
      <c r="BG199" s="363">
        <v>0</v>
      </c>
      <c r="BH199" s="363">
        <v>0</v>
      </c>
      <c r="BI199" s="363">
        <v>0</v>
      </c>
      <c r="BJ199" s="363">
        <v>0</v>
      </c>
      <c r="BK199" s="363">
        <v>0</v>
      </c>
      <c r="BL199" s="363">
        <v>0</v>
      </c>
      <c r="BM199" s="363">
        <v>23</v>
      </c>
      <c r="BN199" s="363">
        <v>23</v>
      </c>
      <c r="BO199" s="363">
        <v>19</v>
      </c>
      <c r="BP199" s="363">
        <v>19</v>
      </c>
      <c r="BQ199" s="363">
        <v>21</v>
      </c>
      <c r="BR199" s="363">
        <v>20</v>
      </c>
      <c r="BS199" s="363">
        <v>20</v>
      </c>
      <c r="BT199" s="363">
        <v>20</v>
      </c>
      <c r="BU199" s="363">
        <v>20</v>
      </c>
      <c r="BV199" s="363">
        <v>23</v>
      </c>
      <c r="BW199" s="363">
        <v>25</v>
      </c>
      <c r="BX199" s="363">
        <v>21</v>
      </c>
      <c r="BY199" s="363">
        <v>22</v>
      </c>
      <c r="BZ199" s="363">
        <v>25</v>
      </c>
      <c r="CA199" s="363">
        <v>37</v>
      </c>
      <c r="CB199" s="363">
        <v>40</v>
      </c>
      <c r="CC199" s="363">
        <v>47</v>
      </c>
      <c r="CD199" s="363">
        <v>53</v>
      </c>
      <c r="CE199" s="363">
        <v>60</v>
      </c>
      <c r="CF199" s="363">
        <v>63</v>
      </c>
      <c r="CG199" s="363">
        <v>66</v>
      </c>
      <c r="CH199" s="370">
        <v>69</v>
      </c>
    </row>
    <row r="200" spans="1:86" ht="15.5" x14ac:dyDescent="0.35">
      <c r="A200" s="366"/>
      <c r="B200" s="375" t="s">
        <v>375</v>
      </c>
      <c r="C200" s="368"/>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c r="AS200" s="363"/>
      <c r="AT200" s="363"/>
      <c r="AU200" s="363"/>
      <c r="AV200" s="363"/>
      <c r="AW200" s="363"/>
      <c r="AX200" s="363"/>
      <c r="AY200" s="363"/>
      <c r="AZ200" s="363"/>
      <c r="BA200" s="363"/>
      <c r="BB200" s="363"/>
      <c r="BC200" s="363"/>
      <c r="BD200" s="363"/>
      <c r="BE200" s="363"/>
      <c r="BF200" s="363">
        <v>0</v>
      </c>
      <c r="BG200" s="363">
        <v>0</v>
      </c>
      <c r="BH200" s="363">
        <v>0</v>
      </c>
      <c r="BI200" s="363">
        <v>0</v>
      </c>
      <c r="BJ200" s="363">
        <v>0</v>
      </c>
      <c r="BK200" s="363">
        <v>0</v>
      </c>
      <c r="BL200" s="363">
        <v>0</v>
      </c>
      <c r="BM200" s="363">
        <v>0</v>
      </c>
      <c r="BN200" s="363">
        <v>0</v>
      </c>
      <c r="BO200" s="363">
        <v>0</v>
      </c>
      <c r="BP200" s="363">
        <v>0</v>
      </c>
      <c r="BQ200" s="363">
        <v>1</v>
      </c>
      <c r="BR200" s="363">
        <v>1</v>
      </c>
      <c r="BS200" s="363">
        <v>1</v>
      </c>
      <c r="BT200" s="363">
        <v>1</v>
      </c>
      <c r="BU200" s="363">
        <v>1</v>
      </c>
      <c r="BV200" s="363">
        <v>1</v>
      </c>
      <c r="BW200" s="363">
        <v>1</v>
      </c>
      <c r="BX200" s="363">
        <v>1</v>
      </c>
      <c r="BY200" s="363">
        <v>1</v>
      </c>
      <c r="BZ200" s="363">
        <v>1</v>
      </c>
      <c r="CA200" s="363">
        <v>2</v>
      </c>
      <c r="CB200" s="363">
        <v>2</v>
      </c>
      <c r="CC200" s="363">
        <v>2</v>
      </c>
      <c r="CD200" s="363">
        <v>2</v>
      </c>
      <c r="CE200" s="363">
        <v>2</v>
      </c>
      <c r="CF200" s="363">
        <v>2</v>
      </c>
      <c r="CG200" s="363">
        <v>3</v>
      </c>
      <c r="CH200" s="370">
        <v>3</v>
      </c>
    </row>
    <row r="201" spans="1:86" ht="21" customHeight="1" x14ac:dyDescent="0.35">
      <c r="A201" s="366"/>
      <c r="B201" s="377" t="s">
        <v>603</v>
      </c>
      <c r="C201" s="368"/>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c r="AS201" s="363"/>
      <c r="AT201" s="363"/>
      <c r="AU201" s="363"/>
      <c r="AV201" s="363"/>
      <c r="AW201" s="363"/>
      <c r="AX201" s="363"/>
      <c r="AY201" s="363"/>
      <c r="AZ201" s="363"/>
      <c r="BA201" s="363"/>
      <c r="BB201" s="363"/>
      <c r="BC201" s="363"/>
      <c r="BD201" s="363"/>
      <c r="BE201" s="363"/>
      <c r="BF201" s="363">
        <f t="shared" ref="BF201:CH201" si="56">SUM(BF202:BF204)</f>
        <v>0</v>
      </c>
      <c r="BG201" s="363">
        <f t="shared" si="56"/>
        <v>173</v>
      </c>
      <c r="BH201" s="363">
        <f t="shared" si="56"/>
        <v>168</v>
      </c>
      <c r="BI201" s="363">
        <f t="shared" si="56"/>
        <v>164</v>
      </c>
      <c r="BJ201" s="363">
        <f t="shared" si="56"/>
        <v>158</v>
      </c>
      <c r="BK201" s="363">
        <f t="shared" si="56"/>
        <v>152</v>
      </c>
      <c r="BL201" s="363">
        <f t="shared" si="56"/>
        <v>146</v>
      </c>
      <c r="BM201" s="363">
        <f t="shared" si="56"/>
        <v>140</v>
      </c>
      <c r="BN201" s="363">
        <f t="shared" si="56"/>
        <v>136</v>
      </c>
      <c r="BO201" s="363">
        <f t="shared" si="56"/>
        <v>130</v>
      </c>
      <c r="BP201" s="363">
        <f t="shared" si="56"/>
        <v>123</v>
      </c>
      <c r="BQ201" s="363">
        <f t="shared" si="56"/>
        <v>123</v>
      </c>
      <c r="BR201" s="363">
        <f t="shared" si="56"/>
        <v>118</v>
      </c>
      <c r="BS201" s="363">
        <f t="shared" si="56"/>
        <v>113</v>
      </c>
      <c r="BT201" s="363">
        <f t="shared" si="56"/>
        <v>108</v>
      </c>
      <c r="BU201" s="363">
        <f t="shared" si="56"/>
        <v>102</v>
      </c>
      <c r="BV201" s="363">
        <f t="shared" si="56"/>
        <v>97</v>
      </c>
      <c r="BW201" s="363">
        <f t="shared" si="56"/>
        <v>94</v>
      </c>
      <c r="BX201" s="363">
        <f t="shared" si="56"/>
        <v>89</v>
      </c>
      <c r="BY201" s="363">
        <f t="shared" si="56"/>
        <v>84</v>
      </c>
      <c r="BZ201" s="363">
        <f t="shared" si="56"/>
        <v>79</v>
      </c>
      <c r="CA201" s="363">
        <f t="shared" si="56"/>
        <v>73</v>
      </c>
      <c r="CB201" s="363">
        <f t="shared" si="56"/>
        <v>67</v>
      </c>
      <c r="CC201" s="363">
        <f t="shared" si="56"/>
        <v>62</v>
      </c>
      <c r="CD201" s="363">
        <f t="shared" si="56"/>
        <v>58</v>
      </c>
      <c r="CE201" s="363">
        <f t="shared" si="56"/>
        <v>56</v>
      </c>
      <c r="CF201" s="363">
        <f t="shared" si="56"/>
        <v>52</v>
      </c>
      <c r="CG201" s="363">
        <f t="shared" si="56"/>
        <v>47</v>
      </c>
      <c r="CH201" s="370">
        <f t="shared" si="56"/>
        <v>43</v>
      </c>
    </row>
    <row r="202" spans="1:86" ht="15.5" x14ac:dyDescent="0.35">
      <c r="A202" s="366"/>
      <c r="B202" s="375" t="s">
        <v>645</v>
      </c>
      <c r="C202" s="368"/>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c r="AS202" s="363"/>
      <c r="AT202" s="363"/>
      <c r="AU202" s="363"/>
      <c r="AV202" s="363"/>
      <c r="AW202" s="363"/>
      <c r="AX202" s="363"/>
      <c r="AY202" s="363"/>
      <c r="AZ202" s="363"/>
      <c r="BA202" s="363"/>
      <c r="BB202" s="363"/>
      <c r="BC202" s="363"/>
      <c r="BD202" s="363"/>
      <c r="BE202" s="363"/>
      <c r="BF202" s="363">
        <v>0</v>
      </c>
      <c r="BG202" s="363">
        <v>0</v>
      </c>
      <c r="BH202" s="363">
        <v>0</v>
      </c>
      <c r="BI202" s="363">
        <v>0</v>
      </c>
      <c r="BJ202" s="363">
        <v>0</v>
      </c>
      <c r="BK202" s="363">
        <v>0</v>
      </c>
      <c r="BL202" s="363">
        <v>0</v>
      </c>
      <c r="BM202" s="363">
        <v>0</v>
      </c>
      <c r="BN202" s="363">
        <v>0</v>
      </c>
      <c r="BO202" s="363">
        <v>0</v>
      </c>
      <c r="BP202" s="363">
        <v>0</v>
      </c>
      <c r="BQ202" s="363">
        <v>0</v>
      </c>
      <c r="BR202" s="363">
        <v>0</v>
      </c>
      <c r="BS202" s="363">
        <v>0</v>
      </c>
      <c r="BT202" s="363">
        <v>0</v>
      </c>
      <c r="BU202" s="363">
        <v>0</v>
      </c>
      <c r="BV202" s="363">
        <v>0</v>
      </c>
      <c r="BW202" s="363">
        <v>0</v>
      </c>
      <c r="BX202" s="363">
        <v>0</v>
      </c>
      <c r="BY202" s="363">
        <v>0</v>
      </c>
      <c r="BZ202" s="363">
        <v>0</v>
      </c>
      <c r="CA202" s="363">
        <v>0</v>
      </c>
      <c r="CB202" s="363">
        <v>0</v>
      </c>
      <c r="CC202" s="363">
        <v>0</v>
      </c>
      <c r="CD202" s="363">
        <v>0</v>
      </c>
      <c r="CE202" s="363">
        <v>0</v>
      </c>
      <c r="CF202" s="363">
        <v>0</v>
      </c>
      <c r="CG202" s="363">
        <v>0</v>
      </c>
      <c r="CH202" s="370">
        <v>0</v>
      </c>
    </row>
    <row r="203" spans="1:86" ht="15.5" x14ac:dyDescent="0.35">
      <c r="A203" s="366"/>
      <c r="B203" s="331" t="s">
        <v>605</v>
      </c>
      <c r="C203" s="368"/>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c r="AS203" s="363"/>
      <c r="AT203" s="363"/>
      <c r="AU203" s="363"/>
      <c r="AV203" s="363"/>
      <c r="AW203" s="363"/>
      <c r="AX203" s="363"/>
      <c r="AY203" s="363"/>
      <c r="AZ203" s="363"/>
      <c r="BA203" s="363"/>
      <c r="BB203" s="363"/>
      <c r="BC203" s="363"/>
      <c r="BD203" s="363"/>
      <c r="BE203" s="363"/>
      <c r="BF203" s="363">
        <v>0</v>
      </c>
      <c r="BG203" s="363">
        <v>173</v>
      </c>
      <c r="BH203" s="363">
        <v>168</v>
      </c>
      <c r="BI203" s="363">
        <v>164</v>
      </c>
      <c r="BJ203" s="363">
        <v>158</v>
      </c>
      <c r="BK203" s="363">
        <v>152</v>
      </c>
      <c r="BL203" s="363">
        <v>146</v>
      </c>
      <c r="BM203" s="363">
        <v>140</v>
      </c>
      <c r="BN203" s="363">
        <v>136</v>
      </c>
      <c r="BO203" s="363">
        <v>130</v>
      </c>
      <c r="BP203" s="363">
        <v>123</v>
      </c>
      <c r="BQ203" s="363">
        <v>123</v>
      </c>
      <c r="BR203" s="363">
        <v>118</v>
      </c>
      <c r="BS203" s="363">
        <v>113</v>
      </c>
      <c r="BT203" s="363">
        <v>108</v>
      </c>
      <c r="BU203" s="363">
        <v>102</v>
      </c>
      <c r="BV203" s="363">
        <v>97</v>
      </c>
      <c r="BW203" s="363">
        <v>94</v>
      </c>
      <c r="BX203" s="363">
        <v>89</v>
      </c>
      <c r="BY203" s="363">
        <v>84</v>
      </c>
      <c r="BZ203" s="363">
        <v>79</v>
      </c>
      <c r="CA203" s="363">
        <v>73</v>
      </c>
      <c r="CB203" s="363">
        <v>67</v>
      </c>
      <c r="CC203" s="363">
        <v>62</v>
      </c>
      <c r="CD203" s="363">
        <v>58</v>
      </c>
      <c r="CE203" s="363">
        <v>56</v>
      </c>
      <c r="CF203" s="363">
        <v>52</v>
      </c>
      <c r="CG203" s="363">
        <v>47</v>
      </c>
      <c r="CH203" s="370">
        <v>43</v>
      </c>
    </row>
    <row r="204" spans="1:86" ht="15.5" x14ac:dyDescent="0.35">
      <c r="A204" s="366"/>
      <c r="B204" s="375" t="s">
        <v>607</v>
      </c>
      <c r="C204" s="368"/>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c r="AS204" s="363"/>
      <c r="AT204" s="363"/>
      <c r="AU204" s="363"/>
      <c r="AV204" s="363"/>
      <c r="AW204" s="363"/>
      <c r="AX204" s="363"/>
      <c r="AY204" s="363"/>
      <c r="AZ204" s="363"/>
      <c r="BA204" s="363"/>
      <c r="BB204" s="363"/>
      <c r="BC204" s="363"/>
      <c r="BD204" s="363"/>
      <c r="BE204" s="363"/>
      <c r="BF204" s="363">
        <v>0</v>
      </c>
      <c r="BG204" s="363">
        <v>0</v>
      </c>
      <c r="BH204" s="363">
        <v>0</v>
      </c>
      <c r="BI204" s="363">
        <v>0</v>
      </c>
      <c r="BJ204" s="363">
        <v>0</v>
      </c>
      <c r="BK204" s="363">
        <v>0</v>
      </c>
      <c r="BL204" s="363">
        <v>0</v>
      </c>
      <c r="BM204" s="363">
        <v>0</v>
      </c>
      <c r="BN204" s="363">
        <v>0</v>
      </c>
      <c r="BO204" s="363">
        <v>0</v>
      </c>
      <c r="BP204" s="363">
        <v>0</v>
      </c>
      <c r="BQ204" s="363">
        <v>0</v>
      </c>
      <c r="BR204" s="363">
        <v>0</v>
      </c>
      <c r="BS204" s="363">
        <v>0</v>
      </c>
      <c r="BT204" s="363">
        <v>0</v>
      </c>
      <c r="BU204" s="363">
        <v>0</v>
      </c>
      <c r="BV204" s="363">
        <v>0</v>
      </c>
      <c r="BW204" s="363">
        <v>0</v>
      </c>
      <c r="BX204" s="363">
        <v>0</v>
      </c>
      <c r="BY204" s="363">
        <v>0</v>
      </c>
      <c r="BZ204" s="363">
        <v>0</v>
      </c>
      <c r="CA204" s="363">
        <v>0</v>
      </c>
      <c r="CB204" s="363">
        <v>0</v>
      </c>
      <c r="CC204" s="363">
        <v>0</v>
      </c>
      <c r="CD204" s="363">
        <v>0</v>
      </c>
      <c r="CE204" s="363">
        <v>0</v>
      </c>
      <c r="CF204" s="363">
        <v>0</v>
      </c>
      <c r="CG204" s="363">
        <v>0</v>
      </c>
      <c r="CH204" s="370">
        <v>0</v>
      </c>
    </row>
    <row r="205" spans="1:86" ht="21" customHeight="1" x14ac:dyDescent="0.35">
      <c r="A205" s="366"/>
      <c r="B205" s="377" t="s">
        <v>646</v>
      </c>
      <c r="C205" s="368"/>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c r="AS205" s="363"/>
      <c r="AT205" s="363"/>
      <c r="AU205" s="363"/>
      <c r="AV205" s="363"/>
      <c r="AW205" s="363"/>
      <c r="AX205" s="363"/>
      <c r="AY205" s="363"/>
      <c r="AZ205" s="363"/>
      <c r="BA205" s="363"/>
      <c r="BB205" s="363"/>
      <c r="BC205" s="363"/>
      <c r="BD205" s="363"/>
      <c r="BE205" s="363"/>
      <c r="BF205" s="363">
        <f t="shared" ref="BF205:CG205" si="57">SUM(BF206:BF207)</f>
        <v>0</v>
      </c>
      <c r="BG205" s="363">
        <f t="shared" si="57"/>
        <v>0</v>
      </c>
      <c r="BH205" s="363">
        <f t="shared" si="57"/>
        <v>0</v>
      </c>
      <c r="BI205" s="363">
        <f t="shared" si="57"/>
        <v>0</v>
      </c>
      <c r="BJ205" s="363">
        <f t="shared" si="57"/>
        <v>1128</v>
      </c>
      <c r="BK205" s="363">
        <f t="shared" si="57"/>
        <v>1147</v>
      </c>
      <c r="BL205" s="363">
        <f t="shared" si="57"/>
        <v>1198</v>
      </c>
      <c r="BM205" s="363">
        <f t="shared" si="57"/>
        <v>1279</v>
      </c>
      <c r="BN205" s="363">
        <f t="shared" si="57"/>
        <v>1351</v>
      </c>
      <c r="BO205" s="363">
        <f t="shared" si="57"/>
        <v>1396</v>
      </c>
      <c r="BP205" s="363">
        <f t="shared" si="57"/>
        <v>1437</v>
      </c>
      <c r="BQ205" s="363">
        <f t="shared" si="57"/>
        <v>1881.0007077952637</v>
      </c>
      <c r="BR205" s="363">
        <f t="shared" si="57"/>
        <v>1954.6492000907522</v>
      </c>
      <c r="BS205" s="363">
        <f t="shared" si="57"/>
        <v>2000.2389395856003</v>
      </c>
      <c r="BT205" s="363">
        <f t="shared" si="57"/>
        <v>1993.5139610136407</v>
      </c>
      <c r="BU205" s="363">
        <f t="shared" si="57"/>
        <v>1949.9523974316214</v>
      </c>
      <c r="BV205" s="363">
        <f t="shared" si="57"/>
        <v>1836.8069207587307</v>
      </c>
      <c r="BW205" s="363">
        <f t="shared" si="57"/>
        <v>2050.695371090299</v>
      </c>
      <c r="BX205" s="363">
        <f t="shared" si="57"/>
        <v>2086.2009543670001</v>
      </c>
      <c r="BY205" s="363">
        <f t="shared" si="57"/>
        <v>2216.3419706139266</v>
      </c>
      <c r="BZ205" s="363">
        <f t="shared" si="57"/>
        <v>2334.7389259062525</v>
      </c>
      <c r="CA205" s="363">
        <f t="shared" si="57"/>
        <v>2464.0153963043422</v>
      </c>
      <c r="CB205" s="363">
        <f t="shared" si="57"/>
        <v>2567.5027500000001</v>
      </c>
      <c r="CC205" s="363">
        <f t="shared" si="57"/>
        <v>2716.1161754405302</v>
      </c>
      <c r="CD205" s="363">
        <f t="shared" si="57"/>
        <v>2870.8224789416695</v>
      </c>
      <c r="CE205" s="363">
        <f t="shared" si="57"/>
        <v>2941.9370108883454</v>
      </c>
      <c r="CF205" s="363">
        <f t="shared" si="57"/>
        <v>2992.7568805937849</v>
      </c>
      <c r="CG205" s="363">
        <f t="shared" si="57"/>
        <v>3032.104759073944</v>
      </c>
      <c r="CH205" s="370">
        <f t="shared" ref="CH205" si="58">SUM(CH206:CH207)</f>
        <v>3082.670806069551</v>
      </c>
    </row>
    <row r="206" spans="1:86" ht="15.5" x14ac:dyDescent="0.35">
      <c r="A206" s="366"/>
      <c r="B206" s="375" t="s">
        <v>647</v>
      </c>
      <c r="C206" s="368"/>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c r="AS206" s="363"/>
      <c r="AT206" s="363"/>
      <c r="AU206" s="363"/>
      <c r="AV206" s="363"/>
      <c r="AW206" s="363"/>
      <c r="AX206" s="363"/>
      <c r="AY206" s="363"/>
      <c r="AZ206" s="363"/>
      <c r="BA206" s="363"/>
      <c r="BB206" s="363"/>
      <c r="BC206" s="363"/>
      <c r="BD206" s="363"/>
      <c r="BE206" s="363"/>
      <c r="BF206" s="363">
        <v>0</v>
      </c>
      <c r="BG206" s="363">
        <v>0</v>
      </c>
      <c r="BH206" s="363">
        <v>0</v>
      </c>
      <c r="BI206" s="363">
        <v>0</v>
      </c>
      <c r="BJ206" s="363">
        <v>1128</v>
      </c>
      <c r="BK206" s="363">
        <v>1147</v>
      </c>
      <c r="BL206" s="363">
        <v>1198</v>
      </c>
      <c r="BM206" s="363">
        <v>1279</v>
      </c>
      <c r="BN206" s="363">
        <v>1351</v>
      </c>
      <c r="BO206" s="363">
        <v>1396</v>
      </c>
      <c r="BP206" s="363">
        <v>1437</v>
      </c>
      <c r="BQ206" s="363">
        <v>1881.0007077952637</v>
      </c>
      <c r="BR206" s="363">
        <v>1954.6492000907522</v>
      </c>
      <c r="BS206" s="363">
        <v>2000.2389395856003</v>
      </c>
      <c r="BT206" s="363">
        <v>1993.5139610136407</v>
      </c>
      <c r="BU206" s="363">
        <v>1949.9523974316214</v>
      </c>
      <c r="BV206" s="363">
        <v>1836.8069207587307</v>
      </c>
      <c r="BW206" s="363">
        <v>1665.6953710902992</v>
      </c>
      <c r="BX206" s="363">
        <v>1544.2009543670003</v>
      </c>
      <c r="BY206" s="363">
        <v>1441.3419706139264</v>
      </c>
      <c r="BZ206" s="363">
        <v>1351.7389259062525</v>
      </c>
      <c r="CA206" s="363">
        <v>1273.0153963043424</v>
      </c>
      <c r="CB206" s="363">
        <v>1090.5027500000001</v>
      </c>
      <c r="CC206" s="363">
        <v>650.11617544053036</v>
      </c>
      <c r="CD206" s="363">
        <v>508.82247894166932</v>
      </c>
      <c r="CE206" s="363">
        <v>504.93701088834524</v>
      </c>
      <c r="CF206" s="363">
        <v>505.75688059378501</v>
      </c>
      <c r="CG206" s="363">
        <v>510.10475907394414</v>
      </c>
      <c r="CH206" s="370">
        <v>515.67080606955096</v>
      </c>
    </row>
    <row r="207" spans="1:86" ht="15.5" x14ac:dyDescent="0.35">
      <c r="A207" s="366"/>
      <c r="B207" s="375" t="s">
        <v>629</v>
      </c>
      <c r="C207" s="372" t="s">
        <v>639</v>
      </c>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c r="AS207" s="363"/>
      <c r="AT207" s="363"/>
      <c r="AU207" s="363"/>
      <c r="AV207" s="363"/>
      <c r="AW207" s="363"/>
      <c r="AX207" s="363"/>
      <c r="AY207" s="363"/>
      <c r="AZ207" s="363"/>
      <c r="BA207" s="363"/>
      <c r="BB207" s="363"/>
      <c r="BC207" s="363"/>
      <c r="BD207" s="363"/>
      <c r="BE207" s="363"/>
      <c r="BF207" s="363">
        <v>0</v>
      </c>
      <c r="BG207" s="363">
        <v>0</v>
      </c>
      <c r="BH207" s="363">
        <v>0</v>
      </c>
      <c r="BI207" s="363">
        <v>0</v>
      </c>
      <c r="BJ207" s="363">
        <v>0</v>
      </c>
      <c r="BK207" s="363">
        <v>0</v>
      </c>
      <c r="BL207" s="363">
        <v>0</v>
      </c>
      <c r="BM207" s="363">
        <v>0</v>
      </c>
      <c r="BN207" s="363">
        <v>0</v>
      </c>
      <c r="BO207" s="363">
        <v>0</v>
      </c>
      <c r="BP207" s="363">
        <v>0</v>
      </c>
      <c r="BQ207" s="363">
        <v>0</v>
      </c>
      <c r="BR207" s="363">
        <v>0</v>
      </c>
      <c r="BS207" s="363">
        <v>0</v>
      </c>
      <c r="BT207" s="363">
        <v>0</v>
      </c>
      <c r="BU207" s="363">
        <v>0</v>
      </c>
      <c r="BV207" s="363">
        <v>0</v>
      </c>
      <c r="BW207" s="363">
        <v>385</v>
      </c>
      <c r="BX207" s="363">
        <v>542</v>
      </c>
      <c r="BY207" s="363">
        <v>775</v>
      </c>
      <c r="BZ207" s="363">
        <v>983</v>
      </c>
      <c r="CA207" s="363">
        <v>1191</v>
      </c>
      <c r="CB207" s="363">
        <v>1477</v>
      </c>
      <c r="CC207" s="363">
        <v>2066</v>
      </c>
      <c r="CD207" s="363">
        <v>2362</v>
      </c>
      <c r="CE207" s="363">
        <v>2437</v>
      </c>
      <c r="CF207" s="363">
        <v>2487</v>
      </c>
      <c r="CG207" s="363">
        <v>2522</v>
      </c>
      <c r="CH207" s="370">
        <v>2567</v>
      </c>
    </row>
    <row r="208" spans="1:86" ht="32.15" customHeight="1" x14ac:dyDescent="0.35">
      <c r="A208" s="366"/>
      <c r="B208" s="361" t="s">
        <v>345</v>
      </c>
      <c r="C208" s="368"/>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c r="AS208" s="363"/>
      <c r="AT208" s="363"/>
      <c r="AU208" s="363"/>
      <c r="AV208" s="363"/>
      <c r="AW208" s="363"/>
      <c r="AX208" s="363"/>
      <c r="AY208" s="363"/>
      <c r="AZ208" s="363"/>
      <c r="BA208" s="363"/>
      <c r="BB208" s="363"/>
      <c r="BC208" s="363"/>
      <c r="BD208" s="363"/>
      <c r="BE208" s="363"/>
      <c r="BF208" s="363"/>
      <c r="BG208" s="363"/>
      <c r="BH208" s="363"/>
      <c r="BI208" s="363"/>
      <c r="BJ208" s="363"/>
      <c r="BK208" s="363"/>
      <c r="BL208" s="363"/>
      <c r="BM208" s="363"/>
      <c r="BN208" s="363"/>
      <c r="BO208" s="363"/>
      <c r="BP208" s="363"/>
      <c r="BQ208" s="363"/>
      <c r="BR208" s="363"/>
      <c r="BS208" s="363"/>
      <c r="BT208" s="363"/>
      <c r="BU208" s="363"/>
      <c r="BV208" s="363"/>
      <c r="BW208" s="363"/>
      <c r="BX208" s="363"/>
      <c r="BY208" s="363"/>
      <c r="BZ208" s="363"/>
      <c r="CA208" s="363"/>
      <c r="CB208" s="363"/>
      <c r="CC208" s="363"/>
      <c r="CD208" s="363"/>
      <c r="CE208" s="363"/>
      <c r="CF208" s="363"/>
      <c r="CG208" s="363"/>
      <c r="CH208" s="370"/>
    </row>
    <row r="209" spans="1:86" ht="21" customHeight="1" x14ac:dyDescent="0.35">
      <c r="A209" s="366"/>
      <c r="B209" s="377" t="s">
        <v>603</v>
      </c>
      <c r="C209" s="368"/>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c r="AS209" s="363"/>
      <c r="AT209" s="363"/>
      <c r="AU209" s="363"/>
      <c r="AV209" s="363"/>
      <c r="AW209" s="363"/>
      <c r="AX209" s="363"/>
      <c r="AY209" s="363"/>
      <c r="AZ209" s="363"/>
      <c r="BA209" s="363"/>
      <c r="BB209" s="363"/>
      <c r="BC209" s="363"/>
      <c r="BD209" s="363"/>
      <c r="BE209" s="363"/>
      <c r="BF209" s="363">
        <f t="shared" ref="BF209:CG209" si="59">SUM(BF210:BF211)</f>
        <v>0</v>
      </c>
      <c r="BG209" s="363">
        <f t="shared" si="59"/>
        <v>135</v>
      </c>
      <c r="BH209" s="363">
        <f t="shared" si="59"/>
        <v>138</v>
      </c>
      <c r="BI209" s="363">
        <f t="shared" si="59"/>
        <v>141</v>
      </c>
      <c r="BJ209" s="363">
        <f t="shared" si="59"/>
        <v>143</v>
      </c>
      <c r="BK209" s="363">
        <f t="shared" si="59"/>
        <v>154</v>
      </c>
      <c r="BL209" s="363">
        <f t="shared" si="59"/>
        <v>156</v>
      </c>
      <c r="BM209" s="363">
        <f t="shared" si="59"/>
        <v>158</v>
      </c>
      <c r="BN209" s="363">
        <f t="shared" si="59"/>
        <v>164</v>
      </c>
      <c r="BO209" s="363">
        <f t="shared" si="59"/>
        <v>166</v>
      </c>
      <c r="BP209" s="363">
        <f t="shared" si="59"/>
        <v>169</v>
      </c>
      <c r="BQ209" s="363">
        <f t="shared" si="59"/>
        <v>170</v>
      </c>
      <c r="BR209" s="363">
        <f t="shared" si="59"/>
        <v>170</v>
      </c>
      <c r="BS209" s="363">
        <f t="shared" si="59"/>
        <v>169</v>
      </c>
      <c r="BT209" s="363">
        <f t="shared" si="59"/>
        <v>167</v>
      </c>
      <c r="BU209" s="363">
        <f t="shared" si="59"/>
        <v>165</v>
      </c>
      <c r="BV209" s="363">
        <f t="shared" si="59"/>
        <v>162</v>
      </c>
      <c r="BW209" s="363">
        <f t="shared" si="59"/>
        <v>157</v>
      </c>
      <c r="BX209" s="363">
        <f t="shared" si="59"/>
        <v>149</v>
      </c>
      <c r="BY209" s="363">
        <f t="shared" si="59"/>
        <v>147</v>
      </c>
      <c r="BZ209" s="363">
        <f t="shared" si="59"/>
        <v>144</v>
      </c>
      <c r="CA209" s="363">
        <f t="shared" si="59"/>
        <v>142</v>
      </c>
      <c r="CB209" s="363">
        <f t="shared" si="59"/>
        <v>140</v>
      </c>
      <c r="CC209" s="363">
        <f t="shared" si="59"/>
        <v>138</v>
      </c>
      <c r="CD209" s="363">
        <f t="shared" si="59"/>
        <v>132</v>
      </c>
      <c r="CE209" s="363">
        <f t="shared" si="59"/>
        <v>126</v>
      </c>
      <c r="CF209" s="363">
        <f t="shared" si="59"/>
        <v>122</v>
      </c>
      <c r="CG209" s="363">
        <f t="shared" si="59"/>
        <v>119</v>
      </c>
      <c r="CH209" s="370">
        <f t="shared" ref="CH209" si="60">SUM(CH210:CH211)</f>
        <v>115</v>
      </c>
    </row>
    <row r="210" spans="1:86" ht="15.5" x14ac:dyDescent="0.35">
      <c r="A210" s="366"/>
      <c r="B210" s="375" t="s">
        <v>645</v>
      </c>
      <c r="C210" s="368"/>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c r="AS210" s="363"/>
      <c r="AT210" s="363"/>
      <c r="AU210" s="363"/>
      <c r="AV210" s="363"/>
      <c r="AW210" s="363"/>
      <c r="AX210" s="363"/>
      <c r="AY210" s="363"/>
      <c r="AZ210" s="363"/>
      <c r="BA210" s="363"/>
      <c r="BB210" s="363"/>
      <c r="BC210" s="363"/>
      <c r="BD210" s="363"/>
      <c r="BE210" s="363"/>
      <c r="BF210" s="363">
        <v>0</v>
      </c>
      <c r="BG210" s="363">
        <v>0</v>
      </c>
      <c r="BH210" s="363">
        <v>0</v>
      </c>
      <c r="BI210" s="363">
        <v>0</v>
      </c>
      <c r="BJ210" s="363">
        <v>0</v>
      </c>
      <c r="BK210" s="363">
        <v>9</v>
      </c>
      <c r="BL210" s="363">
        <v>8</v>
      </c>
      <c r="BM210" s="363">
        <v>7</v>
      </c>
      <c r="BN210" s="363">
        <v>7</v>
      </c>
      <c r="BO210" s="363">
        <v>6</v>
      </c>
      <c r="BP210" s="363">
        <v>6</v>
      </c>
      <c r="BQ210" s="363">
        <v>5</v>
      </c>
      <c r="BR210" s="363">
        <v>5</v>
      </c>
      <c r="BS210" s="363">
        <v>5</v>
      </c>
      <c r="BT210" s="363">
        <v>4</v>
      </c>
      <c r="BU210" s="363">
        <v>4</v>
      </c>
      <c r="BV210" s="363">
        <v>4</v>
      </c>
      <c r="BW210" s="363">
        <v>3</v>
      </c>
      <c r="BX210" s="363">
        <v>2</v>
      </c>
      <c r="BY210" s="363">
        <v>2</v>
      </c>
      <c r="BZ210" s="363">
        <v>2</v>
      </c>
      <c r="CA210" s="363">
        <v>2</v>
      </c>
      <c r="CB210" s="363">
        <v>2</v>
      </c>
      <c r="CC210" s="363">
        <v>2</v>
      </c>
      <c r="CD210" s="363">
        <v>1</v>
      </c>
      <c r="CE210" s="363">
        <v>1</v>
      </c>
      <c r="CF210" s="363">
        <v>1</v>
      </c>
      <c r="CG210" s="363">
        <v>1</v>
      </c>
      <c r="CH210" s="370">
        <v>1</v>
      </c>
    </row>
    <row r="211" spans="1:86" ht="15.5" x14ac:dyDescent="0.35">
      <c r="A211" s="366"/>
      <c r="B211" s="331" t="s">
        <v>605</v>
      </c>
      <c r="C211" s="372"/>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c r="AS211" s="363"/>
      <c r="AT211" s="363"/>
      <c r="AU211" s="363"/>
      <c r="AV211" s="363"/>
      <c r="AW211" s="363"/>
      <c r="AX211" s="363"/>
      <c r="AY211" s="363"/>
      <c r="AZ211" s="363"/>
      <c r="BA211" s="363"/>
      <c r="BB211" s="363"/>
      <c r="BC211" s="363"/>
      <c r="BD211" s="363"/>
      <c r="BE211" s="363"/>
      <c r="BF211" s="363">
        <v>0</v>
      </c>
      <c r="BG211" s="363">
        <v>135</v>
      </c>
      <c r="BH211" s="363">
        <v>138</v>
      </c>
      <c r="BI211" s="363">
        <v>141</v>
      </c>
      <c r="BJ211" s="363">
        <v>143</v>
      </c>
      <c r="BK211" s="363">
        <v>145</v>
      </c>
      <c r="BL211" s="363">
        <v>148</v>
      </c>
      <c r="BM211" s="363">
        <v>151</v>
      </c>
      <c r="BN211" s="363">
        <v>157</v>
      </c>
      <c r="BO211" s="363">
        <v>160</v>
      </c>
      <c r="BP211" s="363">
        <v>163</v>
      </c>
      <c r="BQ211" s="363">
        <v>165</v>
      </c>
      <c r="BR211" s="363">
        <v>165</v>
      </c>
      <c r="BS211" s="363">
        <v>164</v>
      </c>
      <c r="BT211" s="363">
        <v>163</v>
      </c>
      <c r="BU211" s="363">
        <v>161</v>
      </c>
      <c r="BV211" s="363">
        <v>158</v>
      </c>
      <c r="BW211" s="363">
        <v>154</v>
      </c>
      <c r="BX211" s="363">
        <v>147</v>
      </c>
      <c r="BY211" s="363">
        <v>145</v>
      </c>
      <c r="BZ211" s="363">
        <v>142</v>
      </c>
      <c r="CA211" s="363">
        <v>140</v>
      </c>
      <c r="CB211" s="363">
        <v>138</v>
      </c>
      <c r="CC211" s="363">
        <v>136</v>
      </c>
      <c r="CD211" s="363">
        <v>131</v>
      </c>
      <c r="CE211" s="363">
        <v>125</v>
      </c>
      <c r="CF211" s="363">
        <v>121</v>
      </c>
      <c r="CG211" s="363">
        <v>118</v>
      </c>
      <c r="CH211" s="370">
        <v>114</v>
      </c>
    </row>
    <row r="212" spans="1:86" ht="49" customHeight="1" x14ac:dyDescent="0.35">
      <c r="A212" s="366"/>
      <c r="B212" s="327" t="s">
        <v>631</v>
      </c>
      <c r="C212" s="372"/>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c r="AS212" s="363"/>
      <c r="AT212" s="363"/>
      <c r="AU212" s="363"/>
      <c r="AV212" s="363"/>
      <c r="AW212" s="363"/>
      <c r="AX212" s="363"/>
      <c r="AY212" s="363"/>
      <c r="AZ212" s="363"/>
      <c r="BA212" s="363"/>
      <c r="BB212" s="363"/>
      <c r="BC212" s="363"/>
      <c r="BD212" s="363"/>
      <c r="BE212" s="363"/>
      <c r="BF212" s="363"/>
      <c r="BG212" s="363"/>
      <c r="BH212" s="363"/>
      <c r="BI212" s="363"/>
      <c r="BJ212" s="363"/>
      <c r="BK212" s="363"/>
      <c r="BL212" s="363"/>
      <c r="BM212" s="363"/>
      <c r="BN212" s="363"/>
      <c r="BO212" s="363"/>
      <c r="BP212" s="363"/>
      <c r="BQ212" s="363"/>
      <c r="BR212" s="363"/>
      <c r="BS212" s="363"/>
      <c r="BT212" s="363"/>
      <c r="BU212" s="363"/>
      <c r="BV212" s="363"/>
      <c r="BW212" s="363"/>
      <c r="BX212" s="363"/>
      <c r="BY212" s="363"/>
      <c r="BZ212" s="363"/>
      <c r="CA212" s="363"/>
      <c r="CB212" s="363"/>
      <c r="CC212" s="363"/>
      <c r="CD212" s="363"/>
      <c r="CE212" s="363"/>
      <c r="CF212" s="363"/>
      <c r="CG212" s="363"/>
      <c r="CH212" s="370"/>
    </row>
    <row r="213" spans="1:86" ht="31.5" thickBot="1" x14ac:dyDescent="0.4">
      <c r="A213" s="394"/>
      <c r="B213" s="261" t="s">
        <v>632</v>
      </c>
      <c r="C213" s="395"/>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c r="AN213" s="396"/>
      <c r="AO213" s="396"/>
      <c r="AP213" s="396"/>
      <c r="AQ213" s="396"/>
      <c r="AR213" s="396"/>
      <c r="AS213" s="396"/>
      <c r="AT213" s="396"/>
      <c r="AU213" s="396"/>
      <c r="AV213" s="396"/>
      <c r="AW213" s="396"/>
      <c r="AX213" s="396"/>
      <c r="AY213" s="396"/>
      <c r="AZ213" s="396"/>
      <c r="BA213" s="396"/>
      <c r="BB213" s="396"/>
      <c r="BC213" s="396"/>
      <c r="BD213" s="396"/>
      <c r="BE213" s="396"/>
      <c r="BF213" s="396"/>
      <c r="BG213" s="396"/>
      <c r="BH213" s="396"/>
      <c r="BI213" s="396"/>
      <c r="BJ213" s="396"/>
      <c r="BK213" s="396"/>
      <c r="BL213" s="396"/>
      <c r="BM213" s="396"/>
      <c r="BN213" s="396"/>
      <c r="BO213" s="396"/>
      <c r="BP213" s="396"/>
      <c r="BQ213" s="396"/>
      <c r="BR213" s="396"/>
      <c r="BS213" s="396"/>
      <c r="BT213" s="396"/>
      <c r="BU213" s="396"/>
      <c r="BV213" s="396"/>
      <c r="BW213" s="396"/>
      <c r="BX213" s="396"/>
      <c r="BY213" s="396"/>
      <c r="BZ213" s="396"/>
      <c r="CA213" s="396"/>
      <c r="CB213" s="396"/>
      <c r="CC213" s="396"/>
      <c r="CD213" s="396"/>
      <c r="CE213" s="396"/>
      <c r="CF213" s="396"/>
      <c r="CG213" s="396"/>
      <c r="CH213" s="397"/>
    </row>
  </sheetData>
  <hyperlinks>
    <hyperlink ref="B1" display="Information relating to this table can be found in the 'Notes' tab" xr:uid="{DAF9DA49-15CA-4CAF-98E1-EF233CD43DB7}"/>
    <hyperlink ref="C41" location="Notes!A1" display="Notes!A1" xr:uid="{09F16D2E-F024-4C7B-B630-4A57FB888E89}"/>
    <hyperlink ref="C22" location="Notes!A1" display="Notes!A1" xr:uid="{912DB4BF-8FDA-4921-AF90-DB682EBFE09C}"/>
    <hyperlink ref="C21" location="Notes!A1" display="Notes!A1" xr:uid="{99771A1F-4FEA-488F-8322-F9B361691B1D}"/>
    <hyperlink ref="C61" location="Notes!A1" display="Notes!A1" xr:uid="{537997D8-1277-4B93-9E31-FADAACBA05F5}"/>
    <hyperlink ref="C110" location="Notes!A1" display="Notes!A1" xr:uid="{6B7524D9-30D3-4CC9-805E-078BD6995DFA}"/>
    <hyperlink ref="C91" location="Notes!A1" display="Notes!A1" xr:uid="{C634B7DE-E835-41D6-8051-3E72DC56F46C}"/>
    <hyperlink ref="C90" location="Notes!A1" display="Notes!A1" xr:uid="{2BF28207-B152-41C6-9F0B-65B153D4BCCC}"/>
    <hyperlink ref="C130" location="Notes!A1" display="Notes!A1" xr:uid="{4BAF3B7C-3029-4C10-A684-F0C9059A1648}"/>
    <hyperlink ref="C190" location="Notes!A1" display="Notes!A1" xr:uid="{FC3226BA-0E20-4B00-8B35-9A97867E9B4B}"/>
    <hyperlink ref="C165" location="Notes!A1" display="Notes!A1" xr:uid="{4E41D0ED-AACB-49BE-ACC2-31F86DE7BDBE}"/>
    <hyperlink ref="C207" location="Notes!A1" display="Notes!A1" xr:uid="{E5161600-66D4-4AA4-9F10-ABF64A6E9459}"/>
    <hyperlink ref="A1" location="Contents!A1" display="Contents page" xr:uid="{D732BAF9-C0E9-4C89-9856-20A6586CD59E}"/>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9F16D-C456-4312-BF8F-F634C5351DA5}">
  <dimension ref="A1:CH149"/>
  <sheetViews>
    <sheetView zoomScale="85" zoomScaleNormal="85" workbookViewId="0">
      <pane xSplit="2" topLeftCell="BU1" activePane="topRight" state="frozen"/>
      <selection activeCell="B8" sqref="B8"/>
      <selection pane="topRight" sqref="A1:XFD1048576"/>
    </sheetView>
  </sheetViews>
  <sheetFormatPr defaultColWidth="9" defaultRowHeight="15.5" x14ac:dyDescent="0.35"/>
  <cols>
    <col min="1" max="1" width="23" style="407" bestFit="1" customWidth="1"/>
    <col min="2" max="2" width="75.54296875" style="407" customWidth="1"/>
    <col min="3" max="3" width="25.54296875" style="407" customWidth="1"/>
    <col min="4" max="33" width="12.54296875" style="450" customWidth="1"/>
    <col min="34" max="75" width="12.54296875" style="255"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4">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06"/>
      <c r="BW1" s="406"/>
      <c r="BX1" s="406"/>
      <c r="BY1" s="406"/>
      <c r="BZ1" s="406"/>
      <c r="CA1" s="406"/>
      <c r="CB1" s="406"/>
      <c r="CC1" s="406"/>
      <c r="CD1" s="406"/>
      <c r="CE1" s="406"/>
      <c r="CF1" s="406"/>
      <c r="CG1" s="407"/>
      <c r="CH1" s="407"/>
    </row>
    <row r="2" spans="1:86" ht="31" x14ac:dyDescent="0.35">
      <c r="A2" s="46" t="s">
        <v>221</v>
      </c>
      <c r="B2" s="47" t="s">
        <v>657</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418" customFormat="1" ht="27" customHeight="1" x14ac:dyDescent="0.35">
      <c r="A4" s="414"/>
      <c r="B4" s="415" t="s">
        <v>273</v>
      </c>
      <c r="C4" s="52"/>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306">
        <f t="shared" ref="AH4:CE4" si="0">AH5+AH8+AH9</f>
        <v>0</v>
      </c>
      <c r="AI4" s="306">
        <f t="shared" si="0"/>
        <v>0</v>
      </c>
      <c r="AJ4" s="306">
        <f t="shared" si="0"/>
        <v>0</v>
      </c>
      <c r="AK4" s="306">
        <f t="shared" si="0"/>
        <v>0</v>
      </c>
      <c r="AL4" s="306">
        <f t="shared" si="0"/>
        <v>0</v>
      </c>
      <c r="AM4" s="306">
        <f t="shared" si="0"/>
        <v>0</v>
      </c>
      <c r="AN4" s="306">
        <f t="shared" si="0"/>
        <v>0</v>
      </c>
      <c r="AO4" s="306">
        <f t="shared" si="0"/>
        <v>0</v>
      </c>
      <c r="AP4" s="306">
        <f t="shared" si="0"/>
        <v>0</v>
      </c>
      <c r="AQ4" s="306">
        <f t="shared" si="0"/>
        <v>0</v>
      </c>
      <c r="AR4" s="306">
        <f t="shared" si="0"/>
        <v>0</v>
      </c>
      <c r="AS4" s="306">
        <f t="shared" si="0"/>
        <v>0</v>
      </c>
      <c r="AT4" s="306">
        <f t="shared" si="0"/>
        <v>0</v>
      </c>
      <c r="AU4" s="306">
        <f t="shared" si="0"/>
        <v>0</v>
      </c>
      <c r="AV4" s="306">
        <f t="shared" si="0"/>
        <v>0</v>
      </c>
      <c r="AW4" s="306">
        <f t="shared" si="0"/>
        <v>0</v>
      </c>
      <c r="AX4" s="306">
        <f t="shared" si="0"/>
        <v>0</v>
      </c>
      <c r="AY4" s="306">
        <f t="shared" si="0"/>
        <v>0</v>
      </c>
      <c r="AZ4" s="306">
        <f t="shared" si="0"/>
        <v>0</v>
      </c>
      <c r="BA4" s="306">
        <f t="shared" si="0"/>
        <v>0</v>
      </c>
      <c r="BB4" s="306">
        <f t="shared" si="0"/>
        <v>0</v>
      </c>
      <c r="BC4" s="306">
        <f t="shared" si="0"/>
        <v>1055.1934053951668</v>
      </c>
      <c r="BD4" s="306">
        <f t="shared" si="0"/>
        <v>4298.3955376594622</v>
      </c>
      <c r="BE4" s="306">
        <f t="shared" si="0"/>
        <v>5456.0631067141403</v>
      </c>
      <c r="BF4" s="306">
        <f t="shared" si="0"/>
        <v>6393.3457175844296</v>
      </c>
      <c r="BG4" s="306">
        <f t="shared" si="0"/>
        <v>22010.312745466406</v>
      </c>
      <c r="BH4" s="306">
        <f t="shared" si="0"/>
        <v>24645.492708469083</v>
      </c>
      <c r="BI4" s="306">
        <f t="shared" si="0"/>
        <v>26646.292862825088</v>
      </c>
      <c r="BJ4" s="306">
        <f t="shared" si="0"/>
        <v>28112.189894940955</v>
      </c>
      <c r="BK4" s="306">
        <f t="shared" si="0"/>
        <v>29852.232863006771</v>
      </c>
      <c r="BL4" s="306">
        <f t="shared" si="0"/>
        <v>34499.87459385398</v>
      </c>
      <c r="BM4" s="306">
        <f t="shared" si="0"/>
        <v>38681.891926545424</v>
      </c>
      <c r="BN4" s="306">
        <f t="shared" si="0"/>
        <v>40144.943247684183</v>
      </c>
      <c r="BO4" s="306">
        <f t="shared" si="0"/>
        <v>40733.37700840248</v>
      </c>
      <c r="BP4" s="306">
        <f t="shared" si="0"/>
        <v>40650.064026954497</v>
      </c>
      <c r="BQ4" s="306">
        <f t="shared" si="0"/>
        <v>39776.502600914617</v>
      </c>
      <c r="BR4" s="306">
        <f t="shared" si="0"/>
        <v>39944.99936755612</v>
      </c>
      <c r="BS4" s="306">
        <f t="shared" si="0"/>
        <v>38940.621440013667</v>
      </c>
      <c r="BT4" s="306">
        <f t="shared" si="0"/>
        <v>37859.499599770577</v>
      </c>
      <c r="BU4" s="306">
        <f t="shared" si="0"/>
        <v>36363.254195481088</v>
      </c>
      <c r="BV4" s="306">
        <f t="shared" si="0"/>
        <v>33417.116109527633</v>
      </c>
      <c r="BW4" s="306">
        <f t="shared" si="0"/>
        <v>28675.775960672869</v>
      </c>
      <c r="BX4" s="306">
        <f t="shared" si="0"/>
        <v>26049.610095199299</v>
      </c>
      <c r="BY4" s="306">
        <f t="shared" si="0"/>
        <v>21790.374512132181</v>
      </c>
      <c r="BZ4" s="306">
        <f t="shared" si="0"/>
        <v>20314.317549572872</v>
      </c>
      <c r="CA4" s="306">
        <f t="shared" si="0"/>
        <v>19833.835546018687</v>
      </c>
      <c r="CB4" s="306">
        <f t="shared" si="0"/>
        <v>15337.890692010498</v>
      </c>
      <c r="CC4" s="306">
        <f t="shared" si="0"/>
        <v>13558.198085626187</v>
      </c>
      <c r="CD4" s="306">
        <f t="shared" si="0"/>
        <v>13763.666734490076</v>
      </c>
      <c r="CE4" s="306">
        <f t="shared" si="0"/>
        <v>13907.427472480766</v>
      </c>
      <c r="CF4" s="306">
        <f>CF5+CF8+CF9</f>
        <v>13961.213810984802</v>
      </c>
      <c r="CG4" s="416">
        <f>CG5+CG8+CG9</f>
        <v>14018.251281252918</v>
      </c>
      <c r="CH4" s="417">
        <f>CH5+CH8+CH9</f>
        <v>14066.437210267519</v>
      </c>
    </row>
    <row r="5" spans="1:86" s="421" customFormat="1" ht="25.5" customHeight="1" x14ac:dyDescent="0.35">
      <c r="A5" s="419"/>
      <c r="B5" s="420" t="s">
        <v>270</v>
      </c>
      <c r="C5" s="52"/>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232">
        <f t="shared" ref="AH5:CC5" si="1">SUM(AH6:AH7)</f>
        <v>0</v>
      </c>
      <c r="AI5" s="232">
        <f t="shared" si="1"/>
        <v>0</v>
      </c>
      <c r="AJ5" s="232">
        <f t="shared" si="1"/>
        <v>0</v>
      </c>
      <c r="AK5" s="232">
        <f t="shared" si="1"/>
        <v>0</v>
      </c>
      <c r="AL5" s="232">
        <f t="shared" si="1"/>
        <v>0</v>
      </c>
      <c r="AM5" s="232">
        <f t="shared" si="1"/>
        <v>0</v>
      </c>
      <c r="AN5" s="232">
        <f t="shared" si="1"/>
        <v>0</v>
      </c>
      <c r="AO5" s="232">
        <f t="shared" si="1"/>
        <v>0</v>
      </c>
      <c r="AP5" s="232">
        <f t="shared" si="1"/>
        <v>0</v>
      </c>
      <c r="AQ5" s="232">
        <f t="shared" si="1"/>
        <v>0</v>
      </c>
      <c r="AR5" s="232">
        <f t="shared" si="1"/>
        <v>0</v>
      </c>
      <c r="AS5" s="232">
        <f t="shared" si="1"/>
        <v>0</v>
      </c>
      <c r="AT5" s="232">
        <f t="shared" si="1"/>
        <v>0</v>
      </c>
      <c r="AU5" s="232">
        <f t="shared" si="1"/>
        <v>0</v>
      </c>
      <c r="AV5" s="232">
        <f t="shared" si="1"/>
        <v>0</v>
      </c>
      <c r="AW5" s="232">
        <f t="shared" si="1"/>
        <v>0</v>
      </c>
      <c r="AX5" s="232">
        <f t="shared" si="1"/>
        <v>0</v>
      </c>
      <c r="AY5" s="232">
        <f t="shared" si="1"/>
        <v>0</v>
      </c>
      <c r="AZ5" s="232">
        <f t="shared" si="1"/>
        <v>0</v>
      </c>
      <c r="BA5" s="232">
        <f t="shared" si="1"/>
        <v>0</v>
      </c>
      <c r="BB5" s="232">
        <f t="shared" si="1"/>
        <v>0</v>
      </c>
      <c r="BC5" s="232">
        <f t="shared" si="1"/>
        <v>1055.1934053951668</v>
      </c>
      <c r="BD5" s="232">
        <f t="shared" si="1"/>
        <v>4298.3955376594622</v>
      </c>
      <c r="BE5" s="232">
        <f t="shared" si="1"/>
        <v>5456.0631067141403</v>
      </c>
      <c r="BF5" s="232">
        <f t="shared" si="1"/>
        <v>6393.3457175844296</v>
      </c>
      <c r="BG5" s="232">
        <f t="shared" si="1"/>
        <v>12874.042214362229</v>
      </c>
      <c r="BH5" s="232">
        <f t="shared" si="1"/>
        <v>15327.744681119742</v>
      </c>
      <c r="BI5" s="232">
        <f t="shared" si="1"/>
        <v>16712.419139780723</v>
      </c>
      <c r="BJ5" s="232">
        <f t="shared" si="1"/>
        <v>18031.167082408345</v>
      </c>
      <c r="BK5" s="232">
        <f t="shared" si="1"/>
        <v>19342.611810079608</v>
      </c>
      <c r="BL5" s="232">
        <f t="shared" si="1"/>
        <v>23268.818200331018</v>
      </c>
      <c r="BM5" s="232">
        <f t="shared" si="1"/>
        <v>26651.727024537067</v>
      </c>
      <c r="BN5" s="232">
        <f t="shared" si="1"/>
        <v>27878.190651787692</v>
      </c>
      <c r="BO5" s="232">
        <f t="shared" si="1"/>
        <v>28782.150059510313</v>
      </c>
      <c r="BP5" s="232">
        <f t="shared" si="1"/>
        <v>28831.585150247833</v>
      </c>
      <c r="BQ5" s="232">
        <f t="shared" si="1"/>
        <v>28653.770756574129</v>
      </c>
      <c r="BR5" s="232">
        <f t="shared" si="1"/>
        <v>28669.151591086669</v>
      </c>
      <c r="BS5" s="232">
        <f t="shared" si="1"/>
        <v>27519.381376018566</v>
      </c>
      <c r="BT5" s="232">
        <f t="shared" si="1"/>
        <v>26432.849603012408</v>
      </c>
      <c r="BU5" s="232">
        <f t="shared" si="1"/>
        <v>24978.384564681259</v>
      </c>
      <c r="BV5" s="232">
        <f t="shared" si="1"/>
        <v>22005.060518270217</v>
      </c>
      <c r="BW5" s="232">
        <f t="shared" si="1"/>
        <v>17289.709190680911</v>
      </c>
      <c r="BX5" s="232">
        <f t="shared" si="1"/>
        <v>14608.860760997823</v>
      </c>
      <c r="BY5" s="232">
        <f t="shared" si="1"/>
        <v>10315.715819234068</v>
      </c>
      <c r="BZ5" s="232">
        <f t="shared" si="1"/>
        <v>8490.0621298811584</v>
      </c>
      <c r="CA5" s="232">
        <f t="shared" si="1"/>
        <v>7033.7241896569612</v>
      </c>
      <c r="CB5" s="232">
        <f t="shared" si="1"/>
        <v>1763.6025507381439</v>
      </c>
      <c r="CC5" s="232">
        <f t="shared" si="1"/>
        <v>-61.742834794111012</v>
      </c>
      <c r="CD5" s="232">
        <f t="shared" ref="CD5:CH5" si="2">SUM(CD6:CD7)</f>
        <v>-91.669650478993631</v>
      </c>
      <c r="CE5" s="232">
        <f t="shared" si="2"/>
        <v>-55.970263387527758</v>
      </c>
      <c r="CF5" s="232">
        <f t="shared" si="2"/>
        <v>-35.605845964309964</v>
      </c>
      <c r="CG5" s="232">
        <f t="shared" si="2"/>
        <v>-22.650889777957971</v>
      </c>
      <c r="CH5" s="256">
        <f t="shared" si="2"/>
        <v>-14.409510400271824</v>
      </c>
    </row>
    <row r="6" spans="1:86" s="421" customFormat="1" x14ac:dyDescent="0.35">
      <c r="A6" s="419"/>
      <c r="B6" s="236" t="s">
        <v>658</v>
      </c>
      <c r="C6" s="74"/>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0</v>
      </c>
      <c r="BB6" s="188">
        <v>0</v>
      </c>
      <c r="BC6" s="188">
        <v>0</v>
      </c>
      <c r="BD6" s="188">
        <v>0</v>
      </c>
      <c r="BE6" s="188">
        <v>0</v>
      </c>
      <c r="BF6" s="188">
        <v>0</v>
      </c>
      <c r="BG6" s="188">
        <v>12874.042214362229</v>
      </c>
      <c r="BH6" s="188">
        <v>15327.744681119742</v>
      </c>
      <c r="BI6" s="188">
        <v>16712.419139780723</v>
      </c>
      <c r="BJ6" s="188">
        <v>18031.167082408345</v>
      </c>
      <c r="BK6" s="188">
        <v>19342.611810079608</v>
      </c>
      <c r="BL6" s="188">
        <v>23268.818200331018</v>
      </c>
      <c r="BM6" s="188">
        <v>26651.727024537067</v>
      </c>
      <c r="BN6" s="188">
        <v>27878.190651787692</v>
      </c>
      <c r="BO6" s="188">
        <v>28782.150059510313</v>
      </c>
      <c r="BP6" s="188">
        <v>28831.585150247833</v>
      </c>
      <c r="BQ6" s="188">
        <v>28653.770756574129</v>
      </c>
      <c r="BR6" s="188">
        <v>28669.151591086669</v>
      </c>
      <c r="BS6" s="188">
        <v>27519.381376018566</v>
      </c>
      <c r="BT6" s="188">
        <v>26432.849603012408</v>
      </c>
      <c r="BU6" s="188">
        <v>24978.384564681259</v>
      </c>
      <c r="BV6" s="188">
        <v>22005.060518270217</v>
      </c>
      <c r="BW6" s="188">
        <v>17289.709190680911</v>
      </c>
      <c r="BX6" s="188">
        <v>14608.860760997823</v>
      </c>
      <c r="BY6" s="188">
        <v>10315.715819234068</v>
      </c>
      <c r="BZ6" s="188">
        <v>8490.0621298811584</v>
      </c>
      <c r="CA6" s="188">
        <v>7033.7241896569612</v>
      </c>
      <c r="CB6" s="188">
        <v>1763.6025507381439</v>
      </c>
      <c r="CC6" s="188">
        <v>-61.742834794111012</v>
      </c>
      <c r="CD6" s="188">
        <v>-91.669650478993631</v>
      </c>
      <c r="CE6" s="188">
        <v>-55.970263387527758</v>
      </c>
      <c r="CF6" s="188">
        <v>-35.605845964309964</v>
      </c>
      <c r="CG6" s="188">
        <v>-22.650889777957971</v>
      </c>
      <c r="CH6" s="189">
        <v>-14.409510400271824</v>
      </c>
    </row>
    <row r="7" spans="1:86" s="421" customFormat="1" x14ac:dyDescent="0.35">
      <c r="A7" s="419"/>
      <c r="B7" s="236" t="s">
        <v>659</v>
      </c>
      <c r="C7" s="74"/>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188">
        <v>0</v>
      </c>
      <c r="AI7" s="188">
        <v>0</v>
      </c>
      <c r="AJ7" s="188">
        <v>0</v>
      </c>
      <c r="AK7" s="188">
        <v>0</v>
      </c>
      <c r="AL7" s="188">
        <v>0</v>
      </c>
      <c r="AM7" s="188">
        <v>0</v>
      </c>
      <c r="AN7" s="188">
        <v>0</v>
      </c>
      <c r="AO7" s="188">
        <v>0</v>
      </c>
      <c r="AP7" s="188">
        <v>0</v>
      </c>
      <c r="AQ7" s="188">
        <v>0</v>
      </c>
      <c r="AR7" s="188">
        <v>0</v>
      </c>
      <c r="AS7" s="188">
        <v>0</v>
      </c>
      <c r="AT7" s="188">
        <v>0</v>
      </c>
      <c r="AU7" s="188">
        <v>0</v>
      </c>
      <c r="AV7" s="188">
        <v>0</v>
      </c>
      <c r="AW7" s="188">
        <v>0</v>
      </c>
      <c r="AX7" s="188">
        <v>0</v>
      </c>
      <c r="AY7" s="188">
        <v>0</v>
      </c>
      <c r="AZ7" s="188">
        <v>0</v>
      </c>
      <c r="BA7" s="188">
        <v>0</v>
      </c>
      <c r="BB7" s="188">
        <v>0</v>
      </c>
      <c r="BC7" s="188">
        <v>1055.1934053951668</v>
      </c>
      <c r="BD7" s="188">
        <v>4298.3955376594622</v>
      </c>
      <c r="BE7" s="188">
        <v>5456.0631067141403</v>
      </c>
      <c r="BF7" s="188">
        <v>6393.3457175844296</v>
      </c>
      <c r="BG7" s="188">
        <v>0</v>
      </c>
      <c r="BH7" s="188">
        <v>0</v>
      </c>
      <c r="BI7" s="188">
        <v>0</v>
      </c>
      <c r="BJ7" s="188">
        <v>0</v>
      </c>
      <c r="BK7" s="188">
        <v>0</v>
      </c>
      <c r="BL7" s="188">
        <v>0</v>
      </c>
      <c r="BM7" s="188">
        <v>0</v>
      </c>
      <c r="BN7" s="188">
        <v>0</v>
      </c>
      <c r="BO7" s="188">
        <v>0</v>
      </c>
      <c r="BP7" s="188">
        <v>0</v>
      </c>
      <c r="BQ7" s="188">
        <v>0</v>
      </c>
      <c r="BR7" s="188">
        <v>0</v>
      </c>
      <c r="BS7" s="188">
        <v>0</v>
      </c>
      <c r="BT7" s="188">
        <v>0</v>
      </c>
      <c r="BU7" s="188">
        <v>0</v>
      </c>
      <c r="BV7" s="188">
        <v>0</v>
      </c>
      <c r="BW7" s="188">
        <v>0</v>
      </c>
      <c r="BX7" s="188">
        <v>0</v>
      </c>
      <c r="BY7" s="188">
        <v>0</v>
      </c>
      <c r="BZ7" s="188">
        <v>0</v>
      </c>
      <c r="CA7" s="188">
        <v>0</v>
      </c>
      <c r="CB7" s="188">
        <v>0</v>
      </c>
      <c r="CC7" s="188">
        <v>0</v>
      </c>
      <c r="CD7" s="188">
        <v>0</v>
      </c>
      <c r="CE7" s="188">
        <v>0</v>
      </c>
      <c r="CF7" s="188">
        <v>0</v>
      </c>
      <c r="CG7" s="188">
        <v>0</v>
      </c>
      <c r="CH7" s="189">
        <v>0</v>
      </c>
    </row>
    <row r="8" spans="1:86" s="421" customFormat="1" ht="25.5" customHeight="1" x14ac:dyDescent="0.35">
      <c r="A8" s="419"/>
      <c r="B8" s="72" t="s">
        <v>660</v>
      </c>
      <c r="C8" s="42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9116.2705311041791</v>
      </c>
      <c r="BH8" s="188">
        <v>9279.9480273493427</v>
      </c>
      <c r="BI8" s="188">
        <v>9453.7507217152688</v>
      </c>
      <c r="BJ8" s="188">
        <v>9825.8937967826078</v>
      </c>
      <c r="BK8" s="188">
        <v>10261.521438727163</v>
      </c>
      <c r="BL8" s="188">
        <v>10900.406863522961</v>
      </c>
      <c r="BM8" s="188">
        <v>11445.824221207107</v>
      </c>
      <c r="BN8" s="188">
        <v>11771.076595896493</v>
      </c>
      <c r="BO8" s="188">
        <v>11787.966948892166</v>
      </c>
      <c r="BP8" s="188">
        <v>11780.394876706658</v>
      </c>
      <c r="BQ8" s="188">
        <v>11062.285844340486</v>
      </c>
      <c r="BR8" s="188">
        <v>11198.376776469457</v>
      </c>
      <c r="BS8" s="188">
        <v>11294.499063995099</v>
      </c>
      <c r="BT8" s="188">
        <v>11255.341996758169</v>
      </c>
      <c r="BU8" s="188">
        <v>11216.14163079983</v>
      </c>
      <c r="BV8" s="188">
        <v>11169.536591257416</v>
      </c>
      <c r="BW8" s="188">
        <v>11080.885267034602</v>
      </c>
      <c r="BX8" s="188">
        <v>11115.630358460718</v>
      </c>
      <c r="BY8" s="188">
        <v>10985.515655711268</v>
      </c>
      <c r="BZ8" s="188">
        <v>11216.440409603538</v>
      </c>
      <c r="CA8" s="188">
        <v>12098.955464509772</v>
      </c>
      <c r="CB8" s="188">
        <v>12865.789604540952</v>
      </c>
      <c r="CC8" s="188">
        <v>12935.697575255979</v>
      </c>
      <c r="CD8" s="188">
        <v>13196.734481647754</v>
      </c>
      <c r="CE8" s="188">
        <v>13291.510363689034</v>
      </c>
      <c r="CF8" s="188">
        <v>13314.337368535431</v>
      </c>
      <c r="CG8" s="188">
        <v>13361.870708014983</v>
      </c>
      <c r="CH8" s="189">
        <v>13403.474669465941</v>
      </c>
    </row>
    <row r="9" spans="1:86" s="421" customFormat="1" ht="25.5" customHeight="1" x14ac:dyDescent="0.35">
      <c r="A9" s="419"/>
      <c r="B9" s="420" t="s">
        <v>661</v>
      </c>
      <c r="C9" s="42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188">
        <f t="shared" ref="AH9:CC9" si="3">SUM(AH10:AH13)</f>
        <v>0</v>
      </c>
      <c r="AI9" s="188">
        <f t="shared" si="3"/>
        <v>0</v>
      </c>
      <c r="AJ9" s="188">
        <f t="shared" si="3"/>
        <v>0</v>
      </c>
      <c r="AK9" s="188">
        <f t="shared" si="3"/>
        <v>0</v>
      </c>
      <c r="AL9" s="188">
        <f t="shared" si="3"/>
        <v>0</v>
      </c>
      <c r="AM9" s="188">
        <f t="shared" si="3"/>
        <v>0</v>
      </c>
      <c r="AN9" s="188">
        <f t="shared" si="3"/>
        <v>0</v>
      </c>
      <c r="AO9" s="188">
        <f t="shared" si="3"/>
        <v>0</v>
      </c>
      <c r="AP9" s="188">
        <f t="shared" si="3"/>
        <v>0</v>
      </c>
      <c r="AQ9" s="188">
        <f t="shared" si="3"/>
        <v>0</v>
      </c>
      <c r="AR9" s="188">
        <f t="shared" si="3"/>
        <v>0</v>
      </c>
      <c r="AS9" s="188">
        <f t="shared" si="3"/>
        <v>0</v>
      </c>
      <c r="AT9" s="188">
        <f t="shared" si="3"/>
        <v>0</v>
      </c>
      <c r="AU9" s="188">
        <f t="shared" si="3"/>
        <v>0</v>
      </c>
      <c r="AV9" s="188">
        <f t="shared" si="3"/>
        <v>0</v>
      </c>
      <c r="AW9" s="188">
        <f t="shared" si="3"/>
        <v>0</v>
      </c>
      <c r="AX9" s="188">
        <f t="shared" si="3"/>
        <v>0</v>
      </c>
      <c r="AY9" s="188">
        <f t="shared" si="3"/>
        <v>0</v>
      </c>
      <c r="AZ9" s="188">
        <f t="shared" si="3"/>
        <v>0</v>
      </c>
      <c r="BA9" s="188">
        <f t="shared" si="3"/>
        <v>0</v>
      </c>
      <c r="BB9" s="188">
        <f t="shared" si="3"/>
        <v>0</v>
      </c>
      <c r="BC9" s="188">
        <f t="shared" si="3"/>
        <v>0</v>
      </c>
      <c r="BD9" s="188">
        <f t="shared" si="3"/>
        <v>0</v>
      </c>
      <c r="BE9" s="188">
        <f t="shared" si="3"/>
        <v>0</v>
      </c>
      <c r="BF9" s="188">
        <f t="shared" si="3"/>
        <v>0</v>
      </c>
      <c r="BG9" s="188">
        <f t="shared" si="3"/>
        <v>20</v>
      </c>
      <c r="BH9" s="188">
        <f t="shared" si="3"/>
        <v>37.799999999999997</v>
      </c>
      <c r="BI9" s="188">
        <f t="shared" si="3"/>
        <v>480.12300132909712</v>
      </c>
      <c r="BJ9" s="188">
        <f t="shared" si="3"/>
        <v>255.12901574999998</v>
      </c>
      <c r="BK9" s="188">
        <f t="shared" si="3"/>
        <v>248.09961419999996</v>
      </c>
      <c r="BL9" s="188">
        <f t="shared" si="3"/>
        <v>330.64953000000003</v>
      </c>
      <c r="BM9" s="188">
        <f t="shared" si="3"/>
        <v>584.34068080125064</v>
      </c>
      <c r="BN9" s="188">
        <f t="shared" si="3"/>
        <v>495.67599999999999</v>
      </c>
      <c r="BO9" s="188">
        <f t="shared" si="3"/>
        <v>163.26</v>
      </c>
      <c r="BP9" s="188">
        <f t="shared" si="3"/>
        <v>38.083999999999996</v>
      </c>
      <c r="BQ9" s="188">
        <f t="shared" si="3"/>
        <v>60.445999999999998</v>
      </c>
      <c r="BR9" s="188">
        <f t="shared" si="3"/>
        <v>77.471000000000004</v>
      </c>
      <c r="BS9" s="188">
        <f t="shared" si="3"/>
        <v>126.741</v>
      </c>
      <c r="BT9" s="188">
        <f t="shared" si="3"/>
        <v>171.30799999999996</v>
      </c>
      <c r="BU9" s="188">
        <f t="shared" si="3"/>
        <v>168.72800000000001</v>
      </c>
      <c r="BV9" s="188">
        <f t="shared" si="3"/>
        <v>242.51900000000001</v>
      </c>
      <c r="BW9" s="188">
        <f t="shared" si="3"/>
        <v>305.1815029573537</v>
      </c>
      <c r="BX9" s="188">
        <f t="shared" si="3"/>
        <v>325.11897574075869</v>
      </c>
      <c r="BY9" s="188">
        <f t="shared" si="3"/>
        <v>489.1430371868455</v>
      </c>
      <c r="BZ9" s="188">
        <f t="shared" si="3"/>
        <v>607.81501008817406</v>
      </c>
      <c r="CA9" s="188">
        <f t="shared" si="3"/>
        <v>701.15589185194972</v>
      </c>
      <c r="CB9" s="188">
        <f t="shared" si="3"/>
        <v>708.49853673140217</v>
      </c>
      <c r="CC9" s="188">
        <f t="shared" si="3"/>
        <v>684.24334516431929</v>
      </c>
      <c r="CD9" s="188">
        <f t="shared" ref="CD9:CE9" si="4">SUM(CD10:CD13)</f>
        <v>658.60190332131549</v>
      </c>
      <c r="CE9" s="188">
        <f t="shared" si="4"/>
        <v>671.8873721792587</v>
      </c>
      <c r="CF9" s="188">
        <f>SUM(CF10:CF13)</f>
        <v>682.48228841368154</v>
      </c>
      <c r="CG9" s="188">
        <f>SUM(CG10:CG13)</f>
        <v>679.03146301589345</v>
      </c>
      <c r="CH9" s="189">
        <f>SUM(CH10:CH13)</f>
        <v>677.37205120185024</v>
      </c>
    </row>
    <row r="10" spans="1:86" s="421" customFormat="1" x14ac:dyDescent="0.35">
      <c r="A10" s="419"/>
      <c r="B10" s="329" t="s">
        <v>662</v>
      </c>
      <c r="C10" s="42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v>
      </c>
      <c r="AW10" s="188">
        <v>0</v>
      </c>
      <c r="AX10" s="188">
        <v>0</v>
      </c>
      <c r="AY10" s="188">
        <v>0</v>
      </c>
      <c r="AZ10" s="188">
        <v>0</v>
      </c>
      <c r="BA10" s="188">
        <v>0</v>
      </c>
      <c r="BB10" s="188">
        <v>0</v>
      </c>
      <c r="BC10" s="188">
        <v>0</v>
      </c>
      <c r="BD10" s="188">
        <v>0</v>
      </c>
      <c r="BE10" s="188">
        <v>0</v>
      </c>
      <c r="BF10" s="188">
        <v>0</v>
      </c>
      <c r="BG10" s="188">
        <v>0</v>
      </c>
      <c r="BH10" s="188">
        <v>0</v>
      </c>
      <c r="BI10" s="188">
        <v>430.12300132909712</v>
      </c>
      <c r="BJ10" s="188">
        <v>248.43701574999997</v>
      </c>
      <c r="BK10" s="188">
        <v>205.29961419999995</v>
      </c>
      <c r="BL10" s="188">
        <v>287.18713000000002</v>
      </c>
      <c r="BM10" s="188">
        <v>375.84635547314184</v>
      </c>
      <c r="BN10" s="188">
        <v>330.87599999999998</v>
      </c>
      <c r="BO10" s="188">
        <v>83.781999999999996</v>
      </c>
      <c r="BP10" s="188">
        <v>0.53100000000000003</v>
      </c>
      <c r="BQ10" s="188">
        <v>0.216</v>
      </c>
      <c r="BR10" s="188">
        <v>1.0999999999999999E-2</v>
      </c>
      <c r="BS10" s="188">
        <v>5.0000000000000001E-3</v>
      </c>
      <c r="BT10" s="188">
        <v>4.0000000000000001E-3</v>
      </c>
      <c r="BU10" s="188">
        <v>2E-3</v>
      </c>
      <c r="BV10" s="188">
        <v>0</v>
      </c>
      <c r="BW10" s="188">
        <v>9.0000000000000011E-3</v>
      </c>
      <c r="BX10" s="188">
        <v>4.0000000000000001E-3</v>
      </c>
      <c r="BY10" s="188">
        <v>8.0000000000000002E-3</v>
      </c>
      <c r="BZ10" s="188">
        <v>1E-3</v>
      </c>
      <c r="CA10" s="188">
        <v>2E-3</v>
      </c>
      <c r="CB10" s="188">
        <v>1E-3</v>
      </c>
      <c r="CC10" s="188">
        <v>1E-3</v>
      </c>
      <c r="CD10" s="188">
        <v>1E-3</v>
      </c>
      <c r="CE10" s="188">
        <v>1E-3</v>
      </c>
      <c r="CF10" s="188">
        <v>1E-3</v>
      </c>
      <c r="CG10" s="188">
        <v>0</v>
      </c>
      <c r="CH10" s="189">
        <v>0</v>
      </c>
    </row>
    <row r="11" spans="1:86" s="425" customFormat="1" x14ac:dyDescent="0.35">
      <c r="A11" s="423"/>
      <c r="B11" s="424" t="s">
        <v>663</v>
      </c>
      <c r="D11" s="426"/>
      <c r="E11" s="426"/>
      <c r="F11" s="426"/>
      <c r="G11" s="426"/>
      <c r="H11" s="426"/>
      <c r="I11" s="426"/>
      <c r="J11" s="426"/>
      <c r="K11" s="426"/>
      <c r="L11" s="426"/>
      <c r="M11" s="426"/>
      <c r="N11" s="426"/>
      <c r="O11" s="426"/>
      <c r="P11" s="426"/>
      <c r="Q11" s="426"/>
      <c r="R11" s="426"/>
      <c r="S11" s="426"/>
      <c r="T11" s="426"/>
      <c r="U11" s="426"/>
      <c r="V11" s="426"/>
      <c r="W11" s="426"/>
      <c r="X11" s="426"/>
      <c r="Y11" s="426"/>
      <c r="Z11" s="426"/>
      <c r="AA11" s="426"/>
      <c r="AB11" s="426"/>
      <c r="AC11" s="426"/>
      <c r="AD11" s="426"/>
      <c r="AE11" s="426"/>
      <c r="AF11" s="426"/>
      <c r="AG11" s="426"/>
      <c r="AH11" s="188">
        <v>0</v>
      </c>
      <c r="AI11" s="188">
        <v>0</v>
      </c>
      <c r="AJ11" s="188">
        <v>0</v>
      </c>
      <c r="AK11" s="188">
        <v>0</v>
      </c>
      <c r="AL11" s="188">
        <v>0</v>
      </c>
      <c r="AM11" s="188">
        <v>0</v>
      </c>
      <c r="AN11" s="188">
        <v>0</v>
      </c>
      <c r="AO11" s="188">
        <v>0</v>
      </c>
      <c r="AP11" s="188">
        <v>0</v>
      </c>
      <c r="AQ11" s="188">
        <v>0</v>
      </c>
      <c r="AR11" s="188">
        <v>0</v>
      </c>
      <c r="AS11" s="188">
        <v>0</v>
      </c>
      <c r="AT11" s="188">
        <v>0</v>
      </c>
      <c r="AU11" s="188">
        <v>0</v>
      </c>
      <c r="AV11" s="188">
        <v>0</v>
      </c>
      <c r="AW11" s="188">
        <v>0</v>
      </c>
      <c r="AX11" s="188">
        <v>0</v>
      </c>
      <c r="AY11" s="188">
        <v>0</v>
      </c>
      <c r="AZ11" s="188">
        <v>0</v>
      </c>
      <c r="BA11" s="188">
        <v>0</v>
      </c>
      <c r="BB11" s="188">
        <v>0</v>
      </c>
      <c r="BC11" s="188">
        <v>0</v>
      </c>
      <c r="BD11" s="188">
        <v>0</v>
      </c>
      <c r="BE11" s="188">
        <v>0</v>
      </c>
      <c r="BF11" s="188">
        <v>0</v>
      </c>
      <c r="BG11" s="188">
        <v>0</v>
      </c>
      <c r="BH11" s="188">
        <v>0</v>
      </c>
      <c r="BI11" s="188">
        <v>0</v>
      </c>
      <c r="BJ11" s="188">
        <v>0</v>
      </c>
      <c r="BK11" s="188">
        <v>0</v>
      </c>
      <c r="BL11" s="188">
        <v>0</v>
      </c>
      <c r="BM11" s="188">
        <v>162.45132532810879</v>
      </c>
      <c r="BN11" s="188">
        <v>111.17099999999999</v>
      </c>
      <c r="BO11" s="188">
        <v>-0.92799999999999994</v>
      </c>
      <c r="BP11" s="188">
        <v>0</v>
      </c>
      <c r="BQ11" s="188">
        <v>0</v>
      </c>
      <c r="BR11" s="188">
        <v>0</v>
      </c>
      <c r="BS11" s="188">
        <v>0</v>
      </c>
      <c r="BT11" s="188">
        <v>0</v>
      </c>
      <c r="BU11" s="188">
        <v>0</v>
      </c>
      <c r="BV11" s="188">
        <v>0</v>
      </c>
      <c r="BW11" s="188">
        <v>0</v>
      </c>
      <c r="BX11" s="188">
        <v>0</v>
      </c>
      <c r="BY11" s="188">
        <v>0</v>
      </c>
      <c r="BZ11" s="188">
        <v>0</v>
      </c>
      <c r="CA11" s="188">
        <v>0</v>
      </c>
      <c r="CB11" s="188">
        <v>0</v>
      </c>
      <c r="CC11" s="188">
        <v>0</v>
      </c>
      <c r="CD11" s="188">
        <v>0</v>
      </c>
      <c r="CE11" s="188">
        <v>0</v>
      </c>
      <c r="CF11" s="188">
        <v>0</v>
      </c>
      <c r="CG11" s="188">
        <v>0</v>
      </c>
      <c r="CH11" s="189">
        <v>0</v>
      </c>
    </row>
    <row r="12" spans="1:86" s="425" customFormat="1" x14ac:dyDescent="0.35">
      <c r="A12" s="423"/>
      <c r="B12" s="424" t="s">
        <v>664</v>
      </c>
      <c r="D12" s="426"/>
      <c r="E12" s="426"/>
      <c r="F12" s="426"/>
      <c r="G12" s="426"/>
      <c r="H12" s="426"/>
      <c r="I12" s="426"/>
      <c r="J12" s="426"/>
      <c r="K12" s="426"/>
      <c r="L12" s="426"/>
      <c r="M12" s="426"/>
      <c r="N12" s="426"/>
      <c r="O12" s="426"/>
      <c r="P12" s="426"/>
      <c r="Q12" s="426"/>
      <c r="R12" s="426"/>
      <c r="S12" s="426"/>
      <c r="T12" s="426"/>
      <c r="U12" s="426"/>
      <c r="V12" s="426"/>
      <c r="W12" s="426"/>
      <c r="X12" s="426"/>
      <c r="Y12" s="426"/>
      <c r="Z12" s="426"/>
      <c r="AA12" s="426"/>
      <c r="AB12" s="426"/>
      <c r="AC12" s="426"/>
      <c r="AD12" s="426"/>
      <c r="AE12" s="426"/>
      <c r="AF12" s="426"/>
      <c r="AG12" s="426"/>
      <c r="AH12" s="188">
        <v>0</v>
      </c>
      <c r="AI12" s="188">
        <v>0</v>
      </c>
      <c r="AJ12" s="188">
        <v>0</v>
      </c>
      <c r="AK12" s="188">
        <v>0</v>
      </c>
      <c r="AL12" s="188">
        <v>0</v>
      </c>
      <c r="AM12" s="188">
        <v>0</v>
      </c>
      <c r="AN12" s="188">
        <v>0</v>
      </c>
      <c r="AO12" s="188">
        <v>0</v>
      </c>
      <c r="AP12" s="188">
        <v>0</v>
      </c>
      <c r="AQ12" s="188">
        <v>0</v>
      </c>
      <c r="AR12" s="188">
        <v>0</v>
      </c>
      <c r="AS12" s="188">
        <v>0</v>
      </c>
      <c r="AT12" s="188">
        <v>0</v>
      </c>
      <c r="AU12" s="188">
        <v>0</v>
      </c>
      <c r="AV12" s="188">
        <v>0</v>
      </c>
      <c r="AW12" s="188">
        <v>0</v>
      </c>
      <c r="AX12" s="188">
        <v>0</v>
      </c>
      <c r="AY12" s="188">
        <v>0</v>
      </c>
      <c r="AZ12" s="188">
        <v>0</v>
      </c>
      <c r="BA12" s="188">
        <v>0</v>
      </c>
      <c r="BB12" s="188">
        <v>0</v>
      </c>
      <c r="BC12" s="188">
        <v>0</v>
      </c>
      <c r="BD12" s="188">
        <v>0</v>
      </c>
      <c r="BE12" s="188">
        <v>0</v>
      </c>
      <c r="BF12" s="188">
        <v>0</v>
      </c>
      <c r="BG12" s="188">
        <v>20</v>
      </c>
      <c r="BH12" s="188">
        <v>37.799999999999997</v>
      </c>
      <c r="BI12" s="188">
        <v>50</v>
      </c>
      <c r="BJ12" s="188">
        <v>6.6919999999999993</v>
      </c>
      <c r="BK12" s="188">
        <v>42.8</v>
      </c>
      <c r="BL12" s="188">
        <v>43.462400000000002</v>
      </c>
      <c r="BM12" s="188">
        <v>46.042999999999999</v>
      </c>
      <c r="BN12" s="188">
        <v>53.629000000000005</v>
      </c>
      <c r="BO12" s="188">
        <v>80.406000000000006</v>
      </c>
      <c r="BP12" s="188">
        <v>37.552999999999997</v>
      </c>
      <c r="BQ12" s="188">
        <v>60.23</v>
      </c>
      <c r="BR12" s="188">
        <v>71.89200000000001</v>
      </c>
      <c r="BS12" s="188">
        <v>99.076000000000008</v>
      </c>
      <c r="BT12" s="188">
        <v>129.22799999999998</v>
      </c>
      <c r="BU12" s="188">
        <v>90</v>
      </c>
      <c r="BV12" s="188">
        <v>79</v>
      </c>
      <c r="BW12" s="188">
        <v>72</v>
      </c>
      <c r="BX12" s="188">
        <v>90</v>
      </c>
      <c r="BY12" s="188">
        <v>88</v>
      </c>
      <c r="BZ12" s="188">
        <v>88</v>
      </c>
      <c r="CA12" s="188">
        <v>93</v>
      </c>
      <c r="CB12" s="188">
        <v>93</v>
      </c>
      <c r="CC12" s="188">
        <v>98</v>
      </c>
      <c r="CD12" s="188">
        <v>98</v>
      </c>
      <c r="CE12" s="188">
        <v>98</v>
      </c>
      <c r="CF12" s="188">
        <v>98</v>
      </c>
      <c r="CG12" s="188">
        <v>98</v>
      </c>
      <c r="CH12" s="189">
        <v>98</v>
      </c>
    </row>
    <row r="13" spans="1:86" s="425" customFormat="1" ht="25.5" customHeight="1" x14ac:dyDescent="0.35">
      <c r="A13" s="423"/>
      <c r="B13" s="424" t="s">
        <v>665</v>
      </c>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G13" s="426"/>
      <c r="AH13" s="188">
        <v>0</v>
      </c>
      <c r="AI13" s="188">
        <v>0</v>
      </c>
      <c r="AJ13" s="188">
        <v>0</v>
      </c>
      <c r="AK13" s="188">
        <v>0</v>
      </c>
      <c r="AL13" s="188">
        <v>0</v>
      </c>
      <c r="AM13" s="188">
        <v>0</v>
      </c>
      <c r="AN13" s="188">
        <v>0</v>
      </c>
      <c r="AO13" s="188">
        <v>0</v>
      </c>
      <c r="AP13" s="188">
        <v>0</v>
      </c>
      <c r="AQ13" s="188">
        <v>0</v>
      </c>
      <c r="AR13" s="188">
        <v>0</v>
      </c>
      <c r="AS13" s="188">
        <v>0</v>
      </c>
      <c r="AT13" s="188">
        <v>0</v>
      </c>
      <c r="AU13" s="188">
        <v>0</v>
      </c>
      <c r="AV13" s="188">
        <v>0</v>
      </c>
      <c r="AW13" s="188">
        <v>0</v>
      </c>
      <c r="AX13" s="188">
        <v>0</v>
      </c>
      <c r="AY13" s="188">
        <v>0</v>
      </c>
      <c r="AZ13" s="188">
        <v>0</v>
      </c>
      <c r="BA13" s="188">
        <v>0</v>
      </c>
      <c r="BB13" s="188">
        <v>0</v>
      </c>
      <c r="BC13" s="188">
        <v>0</v>
      </c>
      <c r="BD13" s="188">
        <v>0</v>
      </c>
      <c r="BE13" s="188">
        <v>0</v>
      </c>
      <c r="BF13" s="188">
        <v>0</v>
      </c>
      <c r="BG13" s="188">
        <v>0</v>
      </c>
      <c r="BH13" s="188">
        <v>0</v>
      </c>
      <c r="BI13" s="188">
        <v>0</v>
      </c>
      <c r="BJ13" s="188">
        <v>0</v>
      </c>
      <c r="BK13" s="188">
        <v>0</v>
      </c>
      <c r="BL13" s="188">
        <v>0</v>
      </c>
      <c r="BM13" s="188">
        <v>0</v>
      </c>
      <c r="BN13" s="188">
        <v>0</v>
      </c>
      <c r="BO13" s="188">
        <v>0</v>
      </c>
      <c r="BP13" s="188">
        <v>0</v>
      </c>
      <c r="BQ13" s="188">
        <v>0</v>
      </c>
      <c r="BR13" s="188">
        <v>5.5680000000000005</v>
      </c>
      <c r="BS13" s="188">
        <v>27.66</v>
      </c>
      <c r="BT13" s="188">
        <v>42.076000000000001</v>
      </c>
      <c r="BU13" s="188">
        <v>78.725999999999999</v>
      </c>
      <c r="BV13" s="188">
        <v>163.51900000000001</v>
      </c>
      <c r="BW13" s="188">
        <v>233.17250295735369</v>
      </c>
      <c r="BX13" s="188">
        <v>235.11497574075867</v>
      </c>
      <c r="BY13" s="188">
        <v>401.13503718684552</v>
      </c>
      <c r="BZ13" s="188">
        <v>519.81401008817409</v>
      </c>
      <c r="CA13" s="188">
        <v>608.15389185194977</v>
      </c>
      <c r="CB13" s="188">
        <v>615.49753673140219</v>
      </c>
      <c r="CC13" s="188">
        <v>586.24234516431932</v>
      </c>
      <c r="CD13" s="188">
        <v>560.60090332131551</v>
      </c>
      <c r="CE13" s="188">
        <v>573.88637217925873</v>
      </c>
      <c r="CF13" s="188">
        <v>584.48128841368157</v>
      </c>
      <c r="CG13" s="188">
        <v>581.03146301589345</v>
      </c>
      <c r="CH13" s="189">
        <v>579.37205120185024</v>
      </c>
    </row>
    <row r="14" spans="1:86" x14ac:dyDescent="0.35">
      <c r="A14" s="427"/>
      <c r="B14" s="428"/>
      <c r="C14" s="411"/>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30"/>
      <c r="AI14" s="430"/>
      <c r="AJ14" s="430"/>
      <c r="AK14" s="430"/>
      <c r="AL14" s="430"/>
      <c r="AM14" s="430"/>
      <c r="AN14" s="430"/>
      <c r="AO14" s="430"/>
      <c r="AP14" s="430"/>
      <c r="AQ14" s="430"/>
      <c r="AR14" s="430"/>
      <c r="AS14" s="430"/>
      <c r="AT14" s="430"/>
      <c r="AU14" s="430"/>
      <c r="AV14" s="430"/>
      <c r="AW14" s="430"/>
      <c r="AX14" s="430"/>
      <c r="AY14" s="430"/>
      <c r="AZ14" s="430"/>
      <c r="BA14" s="430"/>
      <c r="BB14" s="430"/>
      <c r="BC14" s="430"/>
      <c r="BD14" s="430"/>
      <c r="BE14" s="430"/>
      <c r="BF14" s="430"/>
      <c r="BG14" s="430"/>
      <c r="BH14" s="430"/>
      <c r="BI14" s="430"/>
      <c r="BJ14" s="430"/>
      <c r="BK14" s="430"/>
      <c r="BL14" s="430"/>
      <c r="BM14" s="430"/>
      <c r="BN14" s="430"/>
      <c r="BO14" s="430"/>
      <c r="BP14" s="430"/>
      <c r="BQ14" s="430"/>
      <c r="BR14" s="430"/>
      <c r="BS14" s="430"/>
      <c r="BT14" s="430"/>
      <c r="BU14" s="430"/>
      <c r="BV14" s="430"/>
      <c r="BW14" s="430"/>
      <c r="BX14" s="431"/>
      <c r="BY14" s="431"/>
      <c r="BZ14" s="431"/>
      <c r="CA14" s="431"/>
      <c r="CB14" s="431"/>
      <c r="CC14" s="431"/>
      <c r="CD14" s="431"/>
      <c r="CE14" s="431"/>
      <c r="CF14" s="431"/>
      <c r="CG14" s="431"/>
      <c r="CH14" s="432"/>
    </row>
    <row r="15" spans="1:86" s="421" customFormat="1" ht="41.25" customHeight="1" x14ac:dyDescent="0.35">
      <c r="A15" s="433"/>
      <c r="B15" s="434" t="s">
        <v>657</v>
      </c>
      <c r="C15" s="435"/>
      <c r="D15" s="56" t="s">
        <v>294</v>
      </c>
      <c r="E15" s="56" t="s">
        <v>295</v>
      </c>
      <c r="F15" s="56" t="s">
        <v>296</v>
      </c>
      <c r="G15" s="56" t="s">
        <v>297</v>
      </c>
      <c r="H15" s="56" t="s">
        <v>298</v>
      </c>
      <c r="I15" s="56" t="s">
        <v>299</v>
      </c>
      <c r="J15" s="56" t="s">
        <v>300</v>
      </c>
      <c r="K15" s="56" t="s">
        <v>301</v>
      </c>
      <c r="L15" s="56" t="s">
        <v>302</v>
      </c>
      <c r="M15" s="56" t="s">
        <v>303</v>
      </c>
      <c r="N15" s="56" t="s">
        <v>304</v>
      </c>
      <c r="O15" s="56" t="s">
        <v>305</v>
      </c>
      <c r="P15" s="56" t="s">
        <v>306</v>
      </c>
      <c r="Q15" s="56" t="s">
        <v>307</v>
      </c>
      <c r="R15" s="56" t="s">
        <v>308</v>
      </c>
      <c r="S15" s="56" t="s">
        <v>309</v>
      </c>
      <c r="T15" s="56" t="s">
        <v>310</v>
      </c>
      <c r="U15" s="56" t="s">
        <v>311</v>
      </c>
      <c r="V15" s="56" t="s">
        <v>312</v>
      </c>
      <c r="W15" s="56" t="s">
        <v>313</v>
      </c>
      <c r="X15" s="56" t="s">
        <v>314</v>
      </c>
      <c r="Y15" s="56" t="s">
        <v>315</v>
      </c>
      <c r="Z15" s="56" t="s">
        <v>316</v>
      </c>
      <c r="AA15" s="56" t="s">
        <v>317</v>
      </c>
      <c r="AB15" s="56" t="s">
        <v>318</v>
      </c>
      <c r="AC15" s="56" t="s">
        <v>319</v>
      </c>
      <c r="AD15" s="56" t="s">
        <v>320</v>
      </c>
      <c r="AE15" s="56" t="s">
        <v>321</v>
      </c>
      <c r="AF15" s="56" t="s">
        <v>322</v>
      </c>
      <c r="AG15" s="56" t="s">
        <v>323</v>
      </c>
      <c r="AH15" s="56" t="s">
        <v>324</v>
      </c>
      <c r="AI15" s="56" t="s">
        <v>325</v>
      </c>
      <c r="AJ15" s="56" t="s">
        <v>326</v>
      </c>
      <c r="AK15" s="56" t="s">
        <v>327</v>
      </c>
      <c r="AL15" s="56" t="s">
        <v>328</v>
      </c>
      <c r="AM15" s="56" t="s">
        <v>329</v>
      </c>
      <c r="AN15" s="56" t="s">
        <v>330</v>
      </c>
      <c r="AO15" s="56" t="s">
        <v>331</v>
      </c>
      <c r="AP15" s="56" t="s">
        <v>332</v>
      </c>
      <c r="AQ15" s="56" t="s">
        <v>333</v>
      </c>
      <c r="AR15" s="56" t="s">
        <v>334</v>
      </c>
      <c r="AS15" s="56" t="s">
        <v>335</v>
      </c>
      <c r="AT15" s="56" t="s">
        <v>336</v>
      </c>
      <c r="AU15" s="56" t="s">
        <v>337</v>
      </c>
      <c r="AV15" s="56" t="s">
        <v>338</v>
      </c>
      <c r="AW15" s="56" t="s">
        <v>339</v>
      </c>
      <c r="AX15" s="56" t="s">
        <v>340</v>
      </c>
      <c r="AY15" s="56" t="s">
        <v>223</v>
      </c>
      <c r="AZ15" s="56" t="s">
        <v>224</v>
      </c>
      <c r="BA15" s="56" t="s">
        <v>225</v>
      </c>
      <c r="BB15" s="56" t="s">
        <v>226</v>
      </c>
      <c r="BC15" s="56" t="s">
        <v>227</v>
      </c>
      <c r="BD15" s="56" t="s">
        <v>228</v>
      </c>
      <c r="BE15" s="56" t="s">
        <v>229</v>
      </c>
      <c r="BF15" s="56" t="s">
        <v>230</v>
      </c>
      <c r="BG15" s="56" t="s">
        <v>231</v>
      </c>
      <c r="BH15" s="56" t="s">
        <v>232</v>
      </c>
      <c r="BI15" s="56" t="s">
        <v>233</v>
      </c>
      <c r="BJ15" s="56" t="s">
        <v>234</v>
      </c>
      <c r="BK15" s="56" t="s">
        <v>235</v>
      </c>
      <c r="BL15" s="56" t="s">
        <v>236</v>
      </c>
      <c r="BM15" s="56" t="s">
        <v>237</v>
      </c>
      <c r="BN15" s="56" t="s">
        <v>238</v>
      </c>
      <c r="BO15" s="56" t="s">
        <v>239</v>
      </c>
      <c r="BP15" s="56" t="s">
        <v>240</v>
      </c>
      <c r="BQ15" s="56" t="s">
        <v>241</v>
      </c>
      <c r="BR15" s="56" t="s">
        <v>242</v>
      </c>
      <c r="BS15" s="56" t="s">
        <v>243</v>
      </c>
      <c r="BT15" s="56" t="s">
        <v>244</v>
      </c>
      <c r="BU15" s="56" t="s">
        <v>245</v>
      </c>
      <c r="BV15" s="56" t="s">
        <v>246</v>
      </c>
      <c r="BW15" s="56" t="s">
        <v>247</v>
      </c>
      <c r="BX15" s="56" t="s">
        <v>248</v>
      </c>
      <c r="BY15" s="56" t="s">
        <v>249</v>
      </c>
      <c r="BZ15" s="56" t="s">
        <v>250</v>
      </c>
      <c r="CA15" s="56" t="s">
        <v>251</v>
      </c>
      <c r="CB15" s="56" t="s">
        <v>252</v>
      </c>
      <c r="CC15" s="56" t="s">
        <v>253</v>
      </c>
      <c r="CD15" s="56" t="s">
        <v>254</v>
      </c>
      <c r="CE15" s="56" t="s">
        <v>255</v>
      </c>
      <c r="CF15" s="56" t="s">
        <v>256</v>
      </c>
      <c r="CG15" s="56" t="s">
        <v>257</v>
      </c>
      <c r="CH15" s="436" t="s">
        <v>258</v>
      </c>
    </row>
    <row r="16" spans="1:86" s="421" customFormat="1" x14ac:dyDescent="0.35">
      <c r="A16" s="433"/>
      <c r="B16" s="437" t="s">
        <v>458</v>
      </c>
      <c r="C16" s="438"/>
      <c r="D16" s="320" t="s">
        <v>260</v>
      </c>
      <c r="E16" s="320" t="s">
        <v>260</v>
      </c>
      <c r="F16" s="320" t="s">
        <v>260</v>
      </c>
      <c r="G16" s="320" t="s">
        <v>260</v>
      </c>
      <c r="H16" s="320" t="s">
        <v>260</v>
      </c>
      <c r="I16" s="320" t="s">
        <v>260</v>
      </c>
      <c r="J16" s="320" t="s">
        <v>260</v>
      </c>
      <c r="K16" s="320" t="s">
        <v>260</v>
      </c>
      <c r="L16" s="320" t="s">
        <v>260</v>
      </c>
      <c r="M16" s="320" t="s">
        <v>260</v>
      </c>
      <c r="N16" s="320" t="s">
        <v>260</v>
      </c>
      <c r="O16" s="320" t="s">
        <v>260</v>
      </c>
      <c r="P16" s="320" t="s">
        <v>260</v>
      </c>
      <c r="Q16" s="320" t="s">
        <v>260</v>
      </c>
      <c r="R16" s="320" t="s">
        <v>260</v>
      </c>
      <c r="S16" s="320" t="s">
        <v>260</v>
      </c>
      <c r="T16" s="320" t="s">
        <v>260</v>
      </c>
      <c r="U16" s="320" t="s">
        <v>260</v>
      </c>
      <c r="V16" s="320" t="s">
        <v>260</v>
      </c>
      <c r="W16" s="320" t="s">
        <v>260</v>
      </c>
      <c r="X16" s="320" t="s">
        <v>260</v>
      </c>
      <c r="Y16" s="320" t="s">
        <v>260</v>
      </c>
      <c r="Z16" s="320" t="s">
        <v>260</v>
      </c>
      <c r="AA16" s="320" t="s">
        <v>260</v>
      </c>
      <c r="AB16" s="320" t="s">
        <v>260</v>
      </c>
      <c r="AC16" s="320" t="s">
        <v>260</v>
      </c>
      <c r="AD16" s="320" t="s">
        <v>260</v>
      </c>
      <c r="AE16" s="320" t="s">
        <v>260</v>
      </c>
      <c r="AF16" s="320" t="s">
        <v>260</v>
      </c>
      <c r="AG16" s="320" t="s">
        <v>260</v>
      </c>
      <c r="AH16" s="320" t="s">
        <v>260</v>
      </c>
      <c r="AI16" s="320" t="s">
        <v>260</v>
      </c>
      <c r="AJ16" s="320" t="s">
        <v>260</v>
      </c>
      <c r="AK16" s="320" t="s">
        <v>260</v>
      </c>
      <c r="AL16" s="320" t="s">
        <v>260</v>
      </c>
      <c r="AM16" s="320" t="s">
        <v>260</v>
      </c>
      <c r="AN16" s="320" t="s">
        <v>260</v>
      </c>
      <c r="AO16" s="320" t="s">
        <v>260</v>
      </c>
      <c r="AP16" s="320" t="s">
        <v>260</v>
      </c>
      <c r="AQ16" s="320" t="s">
        <v>260</v>
      </c>
      <c r="AR16" s="320" t="s">
        <v>260</v>
      </c>
      <c r="AS16" s="320" t="s">
        <v>260</v>
      </c>
      <c r="AT16" s="320" t="s">
        <v>260</v>
      </c>
      <c r="AU16" s="320" t="s">
        <v>260</v>
      </c>
      <c r="AV16" s="320" t="s">
        <v>260</v>
      </c>
      <c r="AW16" s="320" t="s">
        <v>260</v>
      </c>
      <c r="AX16" s="320" t="s">
        <v>260</v>
      </c>
      <c r="AY16" s="320" t="s">
        <v>260</v>
      </c>
      <c r="AZ16" s="320" t="s">
        <v>260</v>
      </c>
      <c r="BA16" s="320" t="s">
        <v>260</v>
      </c>
      <c r="BB16" s="320" t="s">
        <v>260</v>
      </c>
      <c r="BC16" s="320" t="s">
        <v>260</v>
      </c>
      <c r="BD16" s="320" t="s">
        <v>260</v>
      </c>
      <c r="BE16" s="320" t="s">
        <v>260</v>
      </c>
      <c r="BF16" s="320" t="s">
        <v>260</v>
      </c>
      <c r="BG16" s="320" t="s">
        <v>260</v>
      </c>
      <c r="BH16" s="320" t="s">
        <v>260</v>
      </c>
      <c r="BI16" s="320" t="s">
        <v>260</v>
      </c>
      <c r="BJ16" s="320" t="s">
        <v>260</v>
      </c>
      <c r="BK16" s="320" t="s">
        <v>260</v>
      </c>
      <c r="BL16" s="320" t="s">
        <v>260</v>
      </c>
      <c r="BM16" s="320" t="s">
        <v>260</v>
      </c>
      <c r="BN16" s="320" t="s">
        <v>260</v>
      </c>
      <c r="BO16" s="320" t="s">
        <v>260</v>
      </c>
      <c r="BP16" s="320" t="s">
        <v>260</v>
      </c>
      <c r="BQ16" s="320" t="s">
        <v>260</v>
      </c>
      <c r="BR16" s="320" t="s">
        <v>260</v>
      </c>
      <c r="BS16" s="320" t="s">
        <v>260</v>
      </c>
      <c r="BT16" s="320" t="s">
        <v>260</v>
      </c>
      <c r="BU16" s="320" t="s">
        <v>260</v>
      </c>
      <c r="BV16" s="320" t="s">
        <v>260</v>
      </c>
      <c r="BW16" s="320" t="s">
        <v>260</v>
      </c>
      <c r="BX16" s="320" t="s">
        <v>260</v>
      </c>
      <c r="BY16" s="320" t="s">
        <v>260</v>
      </c>
      <c r="BZ16" s="320" t="s">
        <v>260</v>
      </c>
      <c r="CA16" s="320" t="s">
        <v>260</v>
      </c>
      <c r="CB16" s="320" t="s">
        <v>261</v>
      </c>
      <c r="CC16" s="320" t="s">
        <v>261</v>
      </c>
      <c r="CD16" s="320" t="s">
        <v>261</v>
      </c>
      <c r="CE16" s="320" t="s">
        <v>261</v>
      </c>
      <c r="CF16" s="320" t="s">
        <v>261</v>
      </c>
      <c r="CG16" s="320" t="s">
        <v>261</v>
      </c>
      <c r="CH16" s="439" t="s">
        <v>261</v>
      </c>
    </row>
    <row r="17" spans="1:86" s="418" customFormat="1" ht="23.15" customHeight="1" x14ac:dyDescent="0.35">
      <c r="A17" s="440"/>
      <c r="B17" s="441" t="s">
        <v>273</v>
      </c>
      <c r="C17" s="442"/>
      <c r="D17" s="443"/>
      <c r="E17" s="443"/>
      <c r="F17" s="443"/>
      <c r="G17" s="443"/>
      <c r="H17" s="443"/>
      <c r="I17" s="443"/>
      <c r="J17" s="443"/>
      <c r="K17" s="443"/>
      <c r="L17" s="443"/>
      <c r="M17" s="443"/>
      <c r="N17" s="443"/>
      <c r="O17" s="443"/>
      <c r="P17" s="443"/>
      <c r="Q17" s="443"/>
      <c r="R17" s="443"/>
      <c r="S17" s="443"/>
      <c r="T17" s="443"/>
      <c r="U17" s="443"/>
      <c r="V17" s="443"/>
      <c r="W17" s="443"/>
      <c r="X17" s="443"/>
      <c r="Y17" s="443"/>
      <c r="Z17" s="443"/>
      <c r="AA17" s="443"/>
      <c r="AB17" s="443"/>
      <c r="AC17" s="443"/>
      <c r="AD17" s="443"/>
      <c r="AE17" s="443"/>
      <c r="AF17" s="443"/>
      <c r="AG17" s="443"/>
      <c r="AH17" s="416">
        <v>0</v>
      </c>
      <c r="AI17" s="416">
        <v>0</v>
      </c>
      <c r="AJ17" s="416">
        <v>0</v>
      </c>
      <c r="AK17" s="416">
        <v>0</v>
      </c>
      <c r="AL17" s="416">
        <v>0</v>
      </c>
      <c r="AM17" s="416">
        <v>0</v>
      </c>
      <c r="AN17" s="416">
        <v>0</v>
      </c>
      <c r="AO17" s="416">
        <v>0</v>
      </c>
      <c r="AP17" s="416">
        <v>0</v>
      </c>
      <c r="AQ17" s="416">
        <v>0</v>
      </c>
      <c r="AR17" s="416">
        <v>0</v>
      </c>
      <c r="AS17" s="416">
        <v>0</v>
      </c>
      <c r="AT17" s="416">
        <v>0</v>
      </c>
      <c r="AU17" s="416">
        <v>0</v>
      </c>
      <c r="AV17" s="416">
        <v>0</v>
      </c>
      <c r="AW17" s="416">
        <v>0</v>
      </c>
      <c r="AX17" s="416">
        <v>0</v>
      </c>
      <c r="AY17" s="416">
        <v>0</v>
      </c>
      <c r="AZ17" s="416">
        <v>0</v>
      </c>
      <c r="BA17" s="416">
        <v>0</v>
      </c>
      <c r="BB17" s="416">
        <v>0</v>
      </c>
      <c r="BC17" s="416">
        <v>2009.0162332759107</v>
      </c>
      <c r="BD17" s="416">
        <v>8111.5556176653108</v>
      </c>
      <c r="BE17" s="416">
        <v>10093.848622080828</v>
      </c>
      <c r="BF17" s="416">
        <v>11589.531014007329</v>
      </c>
      <c r="BG17" s="416">
        <v>38943.825008825595</v>
      </c>
      <c r="BH17" s="416">
        <v>42344.082097764811</v>
      </c>
      <c r="BI17" s="416">
        <v>44557.775188418462</v>
      </c>
      <c r="BJ17" s="416">
        <v>45637.361942210409</v>
      </c>
      <c r="BK17" s="416">
        <v>47532.370627168973</v>
      </c>
      <c r="BL17" s="416">
        <v>52958.743546944555</v>
      </c>
      <c r="BM17" s="416">
        <v>58620.105352849721</v>
      </c>
      <c r="BN17" s="416">
        <v>59819.549004371387</v>
      </c>
      <c r="BO17" s="416">
        <v>59427.646944081745</v>
      </c>
      <c r="BP17" s="416">
        <v>58295.430605323476</v>
      </c>
      <c r="BQ17" s="416">
        <v>55880.129577560947</v>
      </c>
      <c r="BR17" s="416">
        <v>55334.662776485675</v>
      </c>
      <c r="BS17" s="416">
        <v>53571.418224458641</v>
      </c>
      <c r="BT17" s="416">
        <v>51060.478231594687</v>
      </c>
      <c r="BU17" s="416">
        <v>48429.287964187875</v>
      </c>
      <c r="BV17" s="416">
        <v>43513.748003258057</v>
      </c>
      <c r="BW17" s="416">
        <v>36379.938363317728</v>
      </c>
      <c r="BX17" s="416">
        <v>31406.901178547167</v>
      </c>
      <c r="BY17" s="416">
        <v>26209.072912725213</v>
      </c>
      <c r="BZ17" s="416">
        <v>22829.055759588558</v>
      </c>
      <c r="CA17" s="416">
        <v>21172.736101024875</v>
      </c>
      <c r="CB17" s="416">
        <v>15789.3024439538</v>
      </c>
      <c r="CC17" s="416">
        <v>13558.198085626187</v>
      </c>
      <c r="CD17" s="416">
        <v>13463.440946989766</v>
      </c>
      <c r="CE17" s="416">
        <v>13335.845984129257</v>
      </c>
      <c r="CF17" s="416">
        <v>13139.829209724929</v>
      </c>
      <c r="CG17" s="416">
        <v>12954.449747855957</v>
      </c>
      <c r="CH17" s="417">
        <v>12750.092202127451</v>
      </c>
    </row>
    <row r="18" spans="1:86" s="421" customFormat="1" ht="25.5" customHeight="1" x14ac:dyDescent="0.35">
      <c r="A18" s="419"/>
      <c r="B18" s="420" t="s">
        <v>270</v>
      </c>
      <c r="C18" s="52"/>
      <c r="D18" s="67"/>
      <c r="E18" s="67"/>
      <c r="F18" s="67"/>
      <c r="G18" s="67"/>
      <c r="H18" s="67"/>
      <c r="I18" s="67"/>
      <c r="J18" s="67"/>
      <c r="K18" s="67"/>
      <c r="L18" s="67"/>
      <c r="M18" s="67"/>
      <c r="N18" s="67"/>
      <c r="O18" s="67"/>
      <c r="P18" s="67"/>
      <c r="Q18" s="67"/>
      <c r="R18" s="67"/>
      <c r="S18" s="67"/>
      <c r="T18" s="67"/>
      <c r="U18" s="67"/>
      <c r="V18" s="67"/>
      <c r="W18" s="67"/>
      <c r="X18" s="67"/>
      <c r="Y18" s="67"/>
      <c r="Z18" s="67"/>
      <c r="AA18" s="67"/>
      <c r="AB18" s="67"/>
      <c r="AC18" s="67"/>
      <c r="AD18" s="67"/>
      <c r="AE18" s="67"/>
      <c r="AF18" s="67"/>
      <c r="AG18" s="67"/>
      <c r="AH18" s="232">
        <v>0</v>
      </c>
      <c r="AI18" s="232">
        <v>0</v>
      </c>
      <c r="AJ18" s="232">
        <v>0</v>
      </c>
      <c r="AK18" s="232">
        <v>0</v>
      </c>
      <c r="AL18" s="232">
        <v>0</v>
      </c>
      <c r="AM18" s="232">
        <v>0</v>
      </c>
      <c r="AN18" s="232">
        <v>0</v>
      </c>
      <c r="AO18" s="232">
        <v>0</v>
      </c>
      <c r="AP18" s="232">
        <v>0</v>
      </c>
      <c r="AQ18" s="232">
        <v>0</v>
      </c>
      <c r="AR18" s="232">
        <v>0</v>
      </c>
      <c r="AS18" s="232">
        <v>0</v>
      </c>
      <c r="AT18" s="232">
        <v>0</v>
      </c>
      <c r="AU18" s="232">
        <v>0</v>
      </c>
      <c r="AV18" s="232">
        <v>0</v>
      </c>
      <c r="AW18" s="232">
        <v>0</v>
      </c>
      <c r="AX18" s="232">
        <v>0</v>
      </c>
      <c r="AY18" s="232">
        <v>0</v>
      </c>
      <c r="AZ18" s="232">
        <v>0</v>
      </c>
      <c r="BA18" s="232">
        <v>0</v>
      </c>
      <c r="BB18" s="232">
        <v>0</v>
      </c>
      <c r="BC18" s="232">
        <v>2009.0162332759107</v>
      </c>
      <c r="BD18" s="232">
        <v>8111.5556176653108</v>
      </c>
      <c r="BE18" s="232">
        <v>10093.848622080828</v>
      </c>
      <c r="BF18" s="232">
        <v>11589.531014007329</v>
      </c>
      <c r="BG18" s="232">
        <v>22778.615322293648</v>
      </c>
      <c r="BH18" s="232">
        <v>26335.009278507096</v>
      </c>
      <c r="BI18" s="232">
        <v>27946.409608215206</v>
      </c>
      <c r="BJ18" s="232">
        <v>29271.817722333584</v>
      </c>
      <c r="BK18" s="232">
        <v>30798.372693705296</v>
      </c>
      <c r="BL18" s="232">
        <v>35718.604494038758</v>
      </c>
      <c r="BM18" s="232">
        <v>40389.106328628382</v>
      </c>
      <c r="BN18" s="232">
        <v>41540.992636576302</v>
      </c>
      <c r="BO18" s="232">
        <v>41991.496351390837</v>
      </c>
      <c r="BP18" s="232">
        <v>41346.79025974634</v>
      </c>
      <c r="BQ18" s="232">
        <v>40254.3290149967</v>
      </c>
      <c r="BR18" s="232">
        <v>39714.554024232202</v>
      </c>
      <c r="BS18" s="232">
        <v>37858.98207207839</v>
      </c>
      <c r="BT18" s="232">
        <v>35649.545187380398</v>
      </c>
      <c r="BU18" s="232">
        <v>33266.697541979163</v>
      </c>
      <c r="BV18" s="232">
        <v>28653.659252045745</v>
      </c>
      <c r="BW18" s="232">
        <v>21934.839898989791</v>
      </c>
      <c r="BX18" s="232">
        <v>17613.278838917056</v>
      </c>
      <c r="BY18" s="232">
        <v>12407.558571456762</v>
      </c>
      <c r="BZ18" s="232">
        <v>9541.0589744130193</v>
      </c>
      <c r="CA18" s="232">
        <v>7508.5419423524336</v>
      </c>
      <c r="CB18" s="232">
        <v>1815.5074008343229</v>
      </c>
      <c r="CC18" s="232">
        <v>-61.742834794111012</v>
      </c>
      <c r="CD18" s="232">
        <v>-89.670067552739795</v>
      </c>
      <c r="CE18" s="232">
        <v>-53.669941022822123</v>
      </c>
      <c r="CF18" s="232">
        <v>-33.511035728905924</v>
      </c>
      <c r="CG18" s="232">
        <v>-20.931984131658012</v>
      </c>
      <c r="CH18" s="256">
        <v>-13.061060412431623</v>
      </c>
    </row>
    <row r="19" spans="1:86" s="421" customFormat="1" x14ac:dyDescent="0.35">
      <c r="A19" s="419"/>
      <c r="B19" s="236" t="s">
        <v>658</v>
      </c>
      <c r="C19" s="42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32">
        <v>0</v>
      </c>
      <c r="AI19" s="232">
        <v>0</v>
      </c>
      <c r="AJ19" s="232">
        <v>0</v>
      </c>
      <c r="AK19" s="232">
        <v>0</v>
      </c>
      <c r="AL19" s="232">
        <v>0</v>
      </c>
      <c r="AM19" s="232">
        <v>0</v>
      </c>
      <c r="AN19" s="232">
        <v>0</v>
      </c>
      <c r="AO19" s="232">
        <v>0</v>
      </c>
      <c r="AP19" s="232">
        <v>0</v>
      </c>
      <c r="AQ19" s="232">
        <v>0</v>
      </c>
      <c r="AR19" s="232">
        <v>0</v>
      </c>
      <c r="AS19" s="232">
        <v>0</v>
      </c>
      <c r="AT19" s="232">
        <v>0</v>
      </c>
      <c r="AU19" s="232">
        <v>0</v>
      </c>
      <c r="AV19" s="232">
        <v>0</v>
      </c>
      <c r="AW19" s="232">
        <v>0</v>
      </c>
      <c r="AX19" s="232">
        <v>0</v>
      </c>
      <c r="AY19" s="232">
        <v>0</v>
      </c>
      <c r="AZ19" s="232">
        <v>0</v>
      </c>
      <c r="BA19" s="232">
        <v>0</v>
      </c>
      <c r="BB19" s="232">
        <v>0</v>
      </c>
      <c r="BC19" s="232">
        <v>0</v>
      </c>
      <c r="BD19" s="232">
        <v>0</v>
      </c>
      <c r="BE19" s="232">
        <v>0</v>
      </c>
      <c r="BF19" s="232">
        <v>0</v>
      </c>
      <c r="BG19" s="232">
        <v>22778.615322293648</v>
      </c>
      <c r="BH19" s="232">
        <v>26335.009278507096</v>
      </c>
      <c r="BI19" s="232">
        <v>27946.409608215206</v>
      </c>
      <c r="BJ19" s="232">
        <v>29271.817722333584</v>
      </c>
      <c r="BK19" s="232">
        <v>30798.372693705296</v>
      </c>
      <c r="BL19" s="232">
        <v>35718.604494038758</v>
      </c>
      <c r="BM19" s="232">
        <v>40389.106328628382</v>
      </c>
      <c r="BN19" s="232">
        <v>41540.992636576302</v>
      </c>
      <c r="BO19" s="232">
        <v>41991.496351390837</v>
      </c>
      <c r="BP19" s="232">
        <v>41346.79025974634</v>
      </c>
      <c r="BQ19" s="232">
        <v>40254.3290149967</v>
      </c>
      <c r="BR19" s="232">
        <v>39714.554024232202</v>
      </c>
      <c r="BS19" s="232">
        <v>37858.98207207839</v>
      </c>
      <c r="BT19" s="232">
        <v>35649.545187380398</v>
      </c>
      <c r="BU19" s="232">
        <v>33266.697541979163</v>
      </c>
      <c r="BV19" s="232">
        <v>28653.659252045745</v>
      </c>
      <c r="BW19" s="232">
        <v>21934.839898989791</v>
      </c>
      <c r="BX19" s="232">
        <v>17613.278838917056</v>
      </c>
      <c r="BY19" s="232">
        <v>12407.558571456762</v>
      </c>
      <c r="BZ19" s="232">
        <v>9541.0589744130193</v>
      </c>
      <c r="CA19" s="232">
        <v>7508.5419423524336</v>
      </c>
      <c r="CB19" s="232">
        <v>1815.5074008343229</v>
      </c>
      <c r="CC19" s="232">
        <v>-61.742834794111012</v>
      </c>
      <c r="CD19" s="232">
        <v>-89.670067552739795</v>
      </c>
      <c r="CE19" s="232">
        <v>-53.669941022822123</v>
      </c>
      <c r="CF19" s="232">
        <v>-33.511035728905924</v>
      </c>
      <c r="CG19" s="232">
        <v>-20.931984131658012</v>
      </c>
      <c r="CH19" s="256">
        <v>-13.061060412431623</v>
      </c>
    </row>
    <row r="20" spans="1:86" s="421" customFormat="1" x14ac:dyDescent="0.35">
      <c r="A20" s="419"/>
      <c r="B20" s="236" t="s">
        <v>659</v>
      </c>
      <c r="C20" s="74"/>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32">
        <v>0</v>
      </c>
      <c r="AI20" s="232">
        <v>0</v>
      </c>
      <c r="AJ20" s="232">
        <v>0</v>
      </c>
      <c r="AK20" s="232">
        <v>0</v>
      </c>
      <c r="AL20" s="232">
        <v>0</v>
      </c>
      <c r="AM20" s="232">
        <v>0</v>
      </c>
      <c r="AN20" s="232">
        <v>0</v>
      </c>
      <c r="AO20" s="232">
        <v>0</v>
      </c>
      <c r="AP20" s="232">
        <v>0</v>
      </c>
      <c r="AQ20" s="232">
        <v>0</v>
      </c>
      <c r="AR20" s="232">
        <v>0</v>
      </c>
      <c r="AS20" s="232">
        <v>0</v>
      </c>
      <c r="AT20" s="232">
        <v>0</v>
      </c>
      <c r="AU20" s="232">
        <v>0</v>
      </c>
      <c r="AV20" s="232">
        <v>0</v>
      </c>
      <c r="AW20" s="232">
        <v>0</v>
      </c>
      <c r="AX20" s="232">
        <v>0</v>
      </c>
      <c r="AY20" s="232">
        <v>0</v>
      </c>
      <c r="AZ20" s="232">
        <v>0</v>
      </c>
      <c r="BA20" s="232">
        <v>0</v>
      </c>
      <c r="BB20" s="232">
        <v>0</v>
      </c>
      <c r="BC20" s="232">
        <v>2009.0162332759107</v>
      </c>
      <c r="BD20" s="232">
        <v>8111.5556176653108</v>
      </c>
      <c r="BE20" s="232">
        <v>10093.848622080828</v>
      </c>
      <c r="BF20" s="232">
        <v>11589.531014007329</v>
      </c>
      <c r="BG20" s="232">
        <v>0</v>
      </c>
      <c r="BH20" s="232">
        <v>0</v>
      </c>
      <c r="BI20" s="232">
        <v>0</v>
      </c>
      <c r="BJ20" s="232">
        <v>0</v>
      </c>
      <c r="BK20" s="232">
        <v>0</v>
      </c>
      <c r="BL20" s="232">
        <v>0</v>
      </c>
      <c r="BM20" s="232">
        <v>0</v>
      </c>
      <c r="BN20" s="232">
        <v>0</v>
      </c>
      <c r="BO20" s="232">
        <v>0</v>
      </c>
      <c r="BP20" s="232">
        <v>0</v>
      </c>
      <c r="BQ20" s="232">
        <v>0</v>
      </c>
      <c r="BR20" s="232">
        <v>0</v>
      </c>
      <c r="BS20" s="232">
        <v>0</v>
      </c>
      <c r="BT20" s="232">
        <v>0</v>
      </c>
      <c r="BU20" s="232">
        <v>0</v>
      </c>
      <c r="BV20" s="232">
        <v>0</v>
      </c>
      <c r="BW20" s="232">
        <v>0</v>
      </c>
      <c r="BX20" s="232">
        <v>0</v>
      </c>
      <c r="BY20" s="232">
        <v>0</v>
      </c>
      <c r="BZ20" s="232">
        <v>0</v>
      </c>
      <c r="CA20" s="232">
        <v>0</v>
      </c>
      <c r="CB20" s="232">
        <v>0</v>
      </c>
      <c r="CC20" s="232">
        <v>0</v>
      </c>
      <c r="CD20" s="232">
        <v>0</v>
      </c>
      <c r="CE20" s="232">
        <v>0</v>
      </c>
      <c r="CF20" s="232">
        <v>0</v>
      </c>
      <c r="CG20" s="232">
        <v>0</v>
      </c>
      <c r="CH20" s="256">
        <v>0</v>
      </c>
    </row>
    <row r="21" spans="1:86" s="421" customFormat="1" ht="25.5" customHeight="1" x14ac:dyDescent="0.35">
      <c r="A21" s="419"/>
      <c r="B21" s="72" t="s">
        <v>660</v>
      </c>
      <c r="C21" s="74"/>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32">
        <v>0</v>
      </c>
      <c r="AI21" s="232">
        <v>0</v>
      </c>
      <c r="AJ21" s="232">
        <v>0</v>
      </c>
      <c r="AK21" s="232">
        <v>0</v>
      </c>
      <c r="AL21" s="232">
        <v>0</v>
      </c>
      <c r="AM21" s="232">
        <v>0</v>
      </c>
      <c r="AN21" s="232">
        <v>0</v>
      </c>
      <c r="AO21" s="232">
        <v>0</v>
      </c>
      <c r="AP21" s="232">
        <v>0</v>
      </c>
      <c r="AQ21" s="232">
        <v>0</v>
      </c>
      <c r="AR21" s="232">
        <v>0</v>
      </c>
      <c r="AS21" s="232">
        <v>0</v>
      </c>
      <c r="AT21" s="232">
        <v>0</v>
      </c>
      <c r="AU21" s="232">
        <v>0</v>
      </c>
      <c r="AV21" s="232">
        <v>0</v>
      </c>
      <c r="AW21" s="232">
        <v>0</v>
      </c>
      <c r="AX21" s="232">
        <v>0</v>
      </c>
      <c r="AY21" s="232">
        <v>0</v>
      </c>
      <c r="AZ21" s="232">
        <v>0</v>
      </c>
      <c r="BA21" s="232">
        <v>0</v>
      </c>
      <c r="BB21" s="232">
        <v>0</v>
      </c>
      <c r="BC21" s="232">
        <v>0</v>
      </c>
      <c r="BD21" s="232">
        <v>0</v>
      </c>
      <c r="BE21" s="232">
        <v>0</v>
      </c>
      <c r="BF21" s="232">
        <v>0</v>
      </c>
      <c r="BG21" s="232">
        <v>16129.822797250385</v>
      </c>
      <c r="BH21" s="232">
        <v>15944.127625334066</v>
      </c>
      <c r="BI21" s="232">
        <v>15808.506703505371</v>
      </c>
      <c r="BJ21" s="232">
        <v>15951.367477429663</v>
      </c>
      <c r="BK21" s="232">
        <v>16338.960052420418</v>
      </c>
      <c r="BL21" s="232">
        <v>16732.578261183175</v>
      </c>
      <c r="BM21" s="232">
        <v>17345.465495107208</v>
      </c>
      <c r="BN21" s="232">
        <v>17539.954880944035</v>
      </c>
      <c r="BO21" s="232">
        <v>17197.96367197256</v>
      </c>
      <c r="BP21" s="232">
        <v>16894.024855237403</v>
      </c>
      <c r="BQ21" s="232">
        <v>15540.882832457739</v>
      </c>
      <c r="BR21" s="232">
        <v>15512.790396318323</v>
      </c>
      <c r="BS21" s="232">
        <v>15538.075937619802</v>
      </c>
      <c r="BT21" s="232">
        <v>15179.892790186444</v>
      </c>
      <c r="BU21" s="232">
        <v>14937.875195796521</v>
      </c>
      <c r="BV21" s="232">
        <v>14544.295173531522</v>
      </c>
      <c r="BW21" s="232">
        <v>14057.9255319393</v>
      </c>
      <c r="BX21" s="232">
        <v>13401.640290568948</v>
      </c>
      <c r="BY21" s="232">
        <v>13213.181840638683</v>
      </c>
      <c r="BZ21" s="232">
        <v>12604.939492064079</v>
      </c>
      <c r="CA21" s="232">
        <v>12915.706120167953</v>
      </c>
      <c r="CB21" s="232">
        <v>13244.444580126677</v>
      </c>
      <c r="CC21" s="232">
        <v>12935.697575255979</v>
      </c>
      <c r="CD21" s="232">
        <v>12908.875143099769</v>
      </c>
      <c r="CE21" s="232">
        <v>12745.242458201139</v>
      </c>
      <c r="CF21" s="232">
        <v>12531.010657938876</v>
      </c>
      <c r="CG21" s="232">
        <v>12347.879856870257</v>
      </c>
      <c r="CH21" s="256">
        <v>12149.170064174365</v>
      </c>
    </row>
    <row r="22" spans="1:86" s="421" customFormat="1" ht="25.5" customHeight="1" x14ac:dyDescent="0.35">
      <c r="A22" s="419"/>
      <c r="B22" s="420" t="s">
        <v>666</v>
      </c>
      <c r="C22" s="74"/>
      <c r="D22" s="282"/>
      <c r="E22" s="282"/>
      <c r="F22" s="282"/>
      <c r="G22" s="282"/>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32">
        <v>0</v>
      </c>
      <c r="AI22" s="232">
        <v>0</v>
      </c>
      <c r="AJ22" s="232">
        <v>0</v>
      </c>
      <c r="AK22" s="232">
        <v>0</v>
      </c>
      <c r="AL22" s="232">
        <v>0</v>
      </c>
      <c r="AM22" s="232">
        <v>0</v>
      </c>
      <c r="AN22" s="232">
        <v>0</v>
      </c>
      <c r="AO22" s="232">
        <v>0</v>
      </c>
      <c r="AP22" s="232">
        <v>0</v>
      </c>
      <c r="AQ22" s="232">
        <v>0</v>
      </c>
      <c r="AR22" s="232">
        <v>0</v>
      </c>
      <c r="AS22" s="232">
        <v>0</v>
      </c>
      <c r="AT22" s="232">
        <v>0</v>
      </c>
      <c r="AU22" s="232">
        <v>0</v>
      </c>
      <c r="AV22" s="232">
        <v>0</v>
      </c>
      <c r="AW22" s="232">
        <v>0</v>
      </c>
      <c r="AX22" s="232">
        <v>0</v>
      </c>
      <c r="AY22" s="232">
        <v>0</v>
      </c>
      <c r="AZ22" s="232">
        <v>0</v>
      </c>
      <c r="BA22" s="232">
        <v>0</v>
      </c>
      <c r="BB22" s="232">
        <v>0</v>
      </c>
      <c r="BC22" s="232">
        <v>0</v>
      </c>
      <c r="BD22" s="232">
        <v>0</v>
      </c>
      <c r="BE22" s="232">
        <v>0</v>
      </c>
      <c r="BF22" s="232">
        <v>0</v>
      </c>
      <c r="BG22" s="232">
        <v>35.38688928156833</v>
      </c>
      <c r="BH22" s="232">
        <v>64.945193923653363</v>
      </c>
      <c r="BI22" s="232">
        <v>802.85887669788599</v>
      </c>
      <c r="BJ22" s="232">
        <v>414.1767424471613</v>
      </c>
      <c r="BK22" s="232">
        <v>395.03788104325554</v>
      </c>
      <c r="BL22" s="232">
        <v>507.56079172262355</v>
      </c>
      <c r="BM22" s="232">
        <v>885.53352911413265</v>
      </c>
      <c r="BN22" s="232">
        <v>738.60148685105582</v>
      </c>
      <c r="BO22" s="232">
        <v>238.18692071834417</v>
      </c>
      <c r="BP22" s="232">
        <v>54.615490339720154</v>
      </c>
      <c r="BQ22" s="232">
        <v>84.917730106507193</v>
      </c>
      <c r="BR22" s="232">
        <v>107.31835593515983</v>
      </c>
      <c r="BS22" s="232">
        <v>174.3602147604486</v>
      </c>
      <c r="BT22" s="232">
        <v>231.04025402784316</v>
      </c>
      <c r="BU22" s="232">
        <v>224.7152264121884</v>
      </c>
      <c r="BV22" s="232">
        <v>315.79357768079143</v>
      </c>
      <c r="BW22" s="232">
        <v>387.17293238863334</v>
      </c>
      <c r="BX22" s="232">
        <v>391.98204906115927</v>
      </c>
      <c r="BY22" s="232">
        <v>588.33250062976833</v>
      </c>
      <c r="BZ22" s="232">
        <v>683.05729311145672</v>
      </c>
      <c r="CA22" s="232">
        <v>748.48803850448564</v>
      </c>
      <c r="CB22" s="232">
        <v>729.35046299280032</v>
      </c>
      <c r="CC22" s="232">
        <v>684.24334516431929</v>
      </c>
      <c r="CD22" s="232">
        <v>644.23587144273472</v>
      </c>
      <c r="CE22" s="232">
        <v>644.27346695093968</v>
      </c>
      <c r="CF22" s="232">
        <v>642.32958751495823</v>
      </c>
      <c r="CG22" s="232">
        <v>627.50187511735726</v>
      </c>
      <c r="CH22" s="256">
        <v>613.98319836551809</v>
      </c>
    </row>
    <row r="23" spans="1:86" s="421" customFormat="1" ht="25.5" customHeight="1" x14ac:dyDescent="0.35">
      <c r="A23" s="419"/>
      <c r="B23" s="329" t="s">
        <v>662</v>
      </c>
      <c r="C23" s="444"/>
      <c r="D23" s="445"/>
      <c r="E23" s="445"/>
      <c r="F23" s="445"/>
      <c r="G23" s="445"/>
      <c r="H23" s="445"/>
      <c r="I23" s="445"/>
      <c r="J23" s="445"/>
      <c r="K23" s="445"/>
      <c r="L23" s="445"/>
      <c r="M23" s="445"/>
      <c r="N23" s="445"/>
      <c r="O23" s="445"/>
      <c r="P23" s="445"/>
      <c r="Q23" s="445"/>
      <c r="R23" s="445"/>
      <c r="S23" s="445"/>
      <c r="T23" s="445"/>
      <c r="U23" s="445"/>
      <c r="V23" s="445"/>
      <c r="W23" s="445"/>
      <c r="X23" s="445"/>
      <c r="Y23" s="445"/>
      <c r="Z23" s="445"/>
      <c r="AA23" s="445"/>
      <c r="AB23" s="445"/>
      <c r="AC23" s="282"/>
      <c r="AD23" s="282"/>
      <c r="AE23" s="282"/>
      <c r="AF23" s="282"/>
      <c r="AG23" s="282"/>
      <c r="AH23" s="232">
        <v>0</v>
      </c>
      <c r="AI23" s="232">
        <v>0</v>
      </c>
      <c r="AJ23" s="232">
        <v>0</v>
      </c>
      <c r="AK23" s="232">
        <v>0</v>
      </c>
      <c r="AL23" s="232">
        <v>0</v>
      </c>
      <c r="AM23" s="232">
        <v>0</v>
      </c>
      <c r="AN23" s="232">
        <v>0</v>
      </c>
      <c r="AO23" s="232">
        <v>0</v>
      </c>
      <c r="AP23" s="232">
        <v>0</v>
      </c>
      <c r="AQ23" s="232">
        <v>0</v>
      </c>
      <c r="AR23" s="232">
        <v>0</v>
      </c>
      <c r="AS23" s="232">
        <v>0</v>
      </c>
      <c r="AT23" s="232">
        <v>0</v>
      </c>
      <c r="AU23" s="232">
        <v>0</v>
      </c>
      <c r="AV23" s="232">
        <v>0</v>
      </c>
      <c r="AW23" s="232">
        <v>0</v>
      </c>
      <c r="AX23" s="232">
        <v>0</v>
      </c>
      <c r="AY23" s="232">
        <v>0</v>
      </c>
      <c r="AZ23" s="232">
        <v>0</v>
      </c>
      <c r="BA23" s="232">
        <v>0</v>
      </c>
      <c r="BB23" s="232">
        <v>0</v>
      </c>
      <c r="BC23" s="232">
        <v>0</v>
      </c>
      <c r="BD23" s="232">
        <v>0</v>
      </c>
      <c r="BE23" s="232">
        <v>0</v>
      </c>
      <c r="BF23" s="232">
        <v>0</v>
      </c>
      <c r="BG23" s="232">
        <v>0</v>
      </c>
      <c r="BH23" s="232">
        <v>0</v>
      </c>
      <c r="BI23" s="232">
        <v>719.24916892765032</v>
      </c>
      <c r="BJ23" s="232">
        <v>403.31294182335313</v>
      </c>
      <c r="BK23" s="232">
        <v>326.88936189633881</v>
      </c>
      <c r="BL23" s="232">
        <v>440.84419861521661</v>
      </c>
      <c r="BM23" s="232">
        <v>569.57278605084548</v>
      </c>
      <c r="BN23" s="232">
        <v>493.03477586836954</v>
      </c>
      <c r="BO23" s="232">
        <v>122.2331041995854</v>
      </c>
      <c r="BP23" s="232">
        <v>0.76149630738345253</v>
      </c>
      <c r="BQ23" s="232">
        <v>0.30344819678730695</v>
      </c>
      <c r="BR23" s="232">
        <v>1.5237984733471339E-2</v>
      </c>
      <c r="BS23" s="232">
        <v>6.8786034022316617E-3</v>
      </c>
      <c r="BT23" s="232">
        <v>5.3947335565844735E-3</v>
      </c>
      <c r="BU23" s="232">
        <v>2.6636388318736471E-3</v>
      </c>
      <c r="BV23" s="232">
        <v>0</v>
      </c>
      <c r="BW23" s="232">
        <v>1.1417980309195329E-2</v>
      </c>
      <c r="BX23" s="232">
        <v>4.8226289858112181E-3</v>
      </c>
      <c r="BY23" s="232">
        <v>9.6222569825526738E-3</v>
      </c>
      <c r="BZ23" s="232">
        <v>1.1237914197156263E-3</v>
      </c>
      <c r="CA23" s="232">
        <v>2.1350117632970849E-3</v>
      </c>
      <c r="CB23" s="232">
        <v>1.0294311493677839E-3</v>
      </c>
      <c r="CC23" s="232">
        <v>1E-3</v>
      </c>
      <c r="CD23" s="232">
        <v>9.781870781026701E-4</v>
      </c>
      <c r="CE23" s="232">
        <v>9.5890099089263471E-4</v>
      </c>
      <c r="CF23" s="232">
        <v>9.4116667702534562E-4</v>
      </c>
      <c r="CG23" s="232">
        <v>0</v>
      </c>
      <c r="CH23" s="256">
        <v>0</v>
      </c>
    </row>
    <row r="24" spans="1:86" s="421" customFormat="1" x14ac:dyDescent="0.35">
      <c r="A24" s="419"/>
      <c r="B24" s="424" t="s">
        <v>663</v>
      </c>
      <c r="C24" s="444"/>
      <c r="D24" s="445"/>
      <c r="E24" s="445"/>
      <c r="F24" s="445"/>
      <c r="G24" s="445"/>
      <c r="H24" s="445"/>
      <c r="I24" s="445"/>
      <c r="J24" s="445"/>
      <c r="K24" s="445"/>
      <c r="L24" s="445"/>
      <c r="M24" s="445"/>
      <c r="N24" s="445"/>
      <c r="O24" s="445"/>
      <c r="P24" s="445"/>
      <c r="Q24" s="445"/>
      <c r="R24" s="445"/>
      <c r="S24" s="445"/>
      <c r="T24" s="445"/>
      <c r="U24" s="445"/>
      <c r="V24" s="445"/>
      <c r="W24" s="445"/>
      <c r="X24" s="445"/>
      <c r="Y24" s="445"/>
      <c r="Z24" s="445"/>
      <c r="AA24" s="445"/>
      <c r="AB24" s="445"/>
      <c r="AC24" s="282"/>
      <c r="AD24" s="282"/>
      <c r="AE24" s="282"/>
      <c r="AF24" s="282"/>
      <c r="AG24" s="282"/>
      <c r="AH24" s="232">
        <v>0</v>
      </c>
      <c r="AI24" s="232">
        <v>0</v>
      </c>
      <c r="AJ24" s="232">
        <v>0</v>
      </c>
      <c r="AK24" s="232">
        <v>0</v>
      </c>
      <c r="AL24" s="232">
        <v>0</v>
      </c>
      <c r="AM24" s="232">
        <v>0</v>
      </c>
      <c r="AN24" s="232">
        <v>0</v>
      </c>
      <c r="AO24" s="232">
        <v>0</v>
      </c>
      <c r="AP24" s="232">
        <v>0</v>
      </c>
      <c r="AQ24" s="232">
        <v>0</v>
      </c>
      <c r="AR24" s="232">
        <v>0</v>
      </c>
      <c r="AS24" s="232">
        <v>0</v>
      </c>
      <c r="AT24" s="232">
        <v>0</v>
      </c>
      <c r="AU24" s="232">
        <v>0</v>
      </c>
      <c r="AV24" s="232">
        <v>0</v>
      </c>
      <c r="AW24" s="232">
        <v>0</v>
      </c>
      <c r="AX24" s="232">
        <v>0</v>
      </c>
      <c r="AY24" s="232">
        <v>0</v>
      </c>
      <c r="AZ24" s="232">
        <v>0</v>
      </c>
      <c r="BA24" s="232">
        <v>0</v>
      </c>
      <c r="BB24" s="232">
        <v>0</v>
      </c>
      <c r="BC24" s="232">
        <v>0</v>
      </c>
      <c r="BD24" s="232">
        <v>0</v>
      </c>
      <c r="BE24" s="232">
        <v>0</v>
      </c>
      <c r="BF24" s="232">
        <v>0</v>
      </c>
      <c r="BG24" s="232">
        <v>0</v>
      </c>
      <c r="BH24" s="232">
        <v>0</v>
      </c>
      <c r="BI24" s="232">
        <v>0</v>
      </c>
      <c r="BJ24" s="232">
        <v>0</v>
      </c>
      <c r="BK24" s="232">
        <v>0</v>
      </c>
      <c r="BL24" s="232">
        <v>0</v>
      </c>
      <c r="BM24" s="232">
        <v>246.18531646609324</v>
      </c>
      <c r="BN24" s="232">
        <v>165.65471375398189</v>
      </c>
      <c r="BO24" s="232">
        <v>-1.3538984590629879</v>
      </c>
      <c r="BP24" s="232">
        <v>0</v>
      </c>
      <c r="BQ24" s="232">
        <v>0</v>
      </c>
      <c r="BR24" s="232">
        <v>0</v>
      </c>
      <c r="BS24" s="232">
        <v>0</v>
      </c>
      <c r="BT24" s="232">
        <v>0</v>
      </c>
      <c r="BU24" s="232">
        <v>0</v>
      </c>
      <c r="BV24" s="232">
        <v>0</v>
      </c>
      <c r="BW24" s="232">
        <v>0</v>
      </c>
      <c r="BX24" s="232">
        <v>0</v>
      </c>
      <c r="BY24" s="232">
        <v>0</v>
      </c>
      <c r="BZ24" s="232">
        <v>0</v>
      </c>
      <c r="CA24" s="232">
        <v>0</v>
      </c>
      <c r="CB24" s="232">
        <v>0</v>
      </c>
      <c r="CC24" s="232">
        <v>0</v>
      </c>
      <c r="CD24" s="232">
        <v>0</v>
      </c>
      <c r="CE24" s="232">
        <v>0</v>
      </c>
      <c r="CF24" s="232">
        <v>0</v>
      </c>
      <c r="CG24" s="232">
        <v>0</v>
      </c>
      <c r="CH24" s="256">
        <v>0</v>
      </c>
    </row>
    <row r="25" spans="1:86" s="421" customFormat="1" x14ac:dyDescent="0.35">
      <c r="A25" s="419"/>
      <c r="B25" s="424" t="s">
        <v>664</v>
      </c>
      <c r="C25" s="444"/>
      <c r="D25" s="445"/>
      <c r="E25" s="445"/>
      <c r="F25" s="445"/>
      <c r="G25" s="445"/>
      <c r="H25" s="445"/>
      <c r="I25" s="445"/>
      <c r="J25" s="445"/>
      <c r="K25" s="445"/>
      <c r="L25" s="445"/>
      <c r="M25" s="445"/>
      <c r="N25" s="445"/>
      <c r="O25" s="445"/>
      <c r="P25" s="445"/>
      <c r="Q25" s="445"/>
      <c r="R25" s="445"/>
      <c r="S25" s="445"/>
      <c r="T25" s="445"/>
      <c r="U25" s="445"/>
      <c r="V25" s="445"/>
      <c r="W25" s="445"/>
      <c r="X25" s="445"/>
      <c r="Y25" s="445"/>
      <c r="Z25" s="445"/>
      <c r="AA25" s="445"/>
      <c r="AB25" s="445"/>
      <c r="AC25" s="282"/>
      <c r="AD25" s="282"/>
      <c r="AE25" s="282"/>
      <c r="AF25" s="282"/>
      <c r="AG25" s="282"/>
      <c r="AH25" s="232">
        <v>0</v>
      </c>
      <c r="AI25" s="232">
        <v>0</v>
      </c>
      <c r="AJ25" s="232">
        <v>0</v>
      </c>
      <c r="AK25" s="232">
        <v>0</v>
      </c>
      <c r="AL25" s="232">
        <v>0</v>
      </c>
      <c r="AM25" s="232">
        <v>0</v>
      </c>
      <c r="AN25" s="232">
        <v>0</v>
      </c>
      <c r="AO25" s="232">
        <v>0</v>
      </c>
      <c r="AP25" s="232">
        <v>0</v>
      </c>
      <c r="AQ25" s="232">
        <v>0</v>
      </c>
      <c r="AR25" s="232">
        <v>0</v>
      </c>
      <c r="AS25" s="232">
        <v>0</v>
      </c>
      <c r="AT25" s="232">
        <v>0</v>
      </c>
      <c r="AU25" s="232">
        <v>0</v>
      </c>
      <c r="AV25" s="232">
        <v>0</v>
      </c>
      <c r="AW25" s="232">
        <v>0</v>
      </c>
      <c r="AX25" s="232">
        <v>0</v>
      </c>
      <c r="AY25" s="232">
        <v>0</v>
      </c>
      <c r="AZ25" s="232">
        <v>0</v>
      </c>
      <c r="BA25" s="232">
        <v>0</v>
      </c>
      <c r="BB25" s="232">
        <v>0</v>
      </c>
      <c r="BC25" s="232">
        <v>0</v>
      </c>
      <c r="BD25" s="232">
        <v>0</v>
      </c>
      <c r="BE25" s="232">
        <v>0</v>
      </c>
      <c r="BF25" s="232">
        <v>0</v>
      </c>
      <c r="BG25" s="232">
        <v>35.38688928156833</v>
      </c>
      <c r="BH25" s="232">
        <v>64.945193923653363</v>
      </c>
      <c r="BI25" s="232">
        <v>83.609707770235701</v>
      </c>
      <c r="BJ25" s="232">
        <v>10.863800623808126</v>
      </c>
      <c r="BK25" s="232">
        <v>68.148519146916669</v>
      </c>
      <c r="BL25" s="232">
        <v>66.716593107406965</v>
      </c>
      <c r="BM25" s="232">
        <v>69.775426597193956</v>
      </c>
      <c r="BN25" s="232">
        <v>79.911997228704394</v>
      </c>
      <c r="BO25" s="232">
        <v>117.30771497782179</v>
      </c>
      <c r="BP25" s="232">
        <v>53.853994032336701</v>
      </c>
      <c r="BQ25" s="232">
        <v>84.614281909719892</v>
      </c>
      <c r="BR25" s="232">
        <v>99.589927132611052</v>
      </c>
      <c r="BS25" s="232">
        <v>136.30090213590083</v>
      </c>
      <c r="BT25" s="232">
        <v>174.28765701257453</v>
      </c>
      <c r="BU25" s="232">
        <v>119.86374743431412</v>
      </c>
      <c r="BV25" s="232">
        <v>102.86902319728567</v>
      </c>
      <c r="BW25" s="232">
        <v>91.343842473562617</v>
      </c>
      <c r="BX25" s="232">
        <v>108.50915218075241</v>
      </c>
      <c r="BY25" s="232">
        <v>105.84482680807942</v>
      </c>
      <c r="BZ25" s="232">
        <v>98.8936449349751</v>
      </c>
      <c r="CA25" s="232">
        <v>99.278046993314433</v>
      </c>
      <c r="CB25" s="232">
        <v>95.737096891203905</v>
      </c>
      <c r="CC25" s="232">
        <v>98</v>
      </c>
      <c r="CD25" s="232">
        <v>95.862333654061658</v>
      </c>
      <c r="CE25" s="232">
        <v>93.972297107478198</v>
      </c>
      <c r="CF25" s="232">
        <v>92.23433434848387</v>
      </c>
      <c r="CG25" s="232">
        <v>90.563084497399274</v>
      </c>
      <c r="CH25" s="256">
        <v>88.829105560321679</v>
      </c>
    </row>
    <row r="26" spans="1:86" s="421" customFormat="1" ht="15" customHeight="1" x14ac:dyDescent="0.35">
      <c r="A26" s="419"/>
      <c r="B26" s="424" t="s">
        <v>665</v>
      </c>
      <c r="C26" s="444"/>
      <c r="D26" s="445"/>
      <c r="E26" s="445"/>
      <c r="F26" s="445"/>
      <c r="G26" s="445"/>
      <c r="H26" s="445"/>
      <c r="I26" s="445"/>
      <c r="J26" s="445"/>
      <c r="K26" s="445"/>
      <c r="L26" s="445"/>
      <c r="M26" s="445"/>
      <c r="N26" s="445"/>
      <c r="O26" s="445"/>
      <c r="P26" s="445"/>
      <c r="Q26" s="445"/>
      <c r="R26" s="445"/>
      <c r="S26" s="445"/>
      <c r="T26" s="445"/>
      <c r="U26" s="445"/>
      <c r="V26" s="445"/>
      <c r="W26" s="445"/>
      <c r="X26" s="445"/>
      <c r="Y26" s="445"/>
      <c r="Z26" s="445"/>
      <c r="AA26" s="445"/>
      <c r="AB26" s="445"/>
      <c r="AC26" s="282"/>
      <c r="AD26" s="282"/>
      <c r="AE26" s="282"/>
      <c r="AF26" s="282"/>
      <c r="AG26" s="282"/>
      <c r="AH26" s="232">
        <v>0</v>
      </c>
      <c r="AI26" s="232">
        <v>0</v>
      </c>
      <c r="AJ26" s="232">
        <v>0</v>
      </c>
      <c r="AK26" s="232">
        <v>0</v>
      </c>
      <c r="AL26" s="232">
        <v>0</v>
      </c>
      <c r="AM26" s="232">
        <v>0</v>
      </c>
      <c r="AN26" s="232">
        <v>0</v>
      </c>
      <c r="AO26" s="232">
        <v>0</v>
      </c>
      <c r="AP26" s="232">
        <v>0</v>
      </c>
      <c r="AQ26" s="232">
        <v>0</v>
      </c>
      <c r="AR26" s="232">
        <v>0</v>
      </c>
      <c r="AS26" s="232">
        <v>0</v>
      </c>
      <c r="AT26" s="232">
        <v>0</v>
      </c>
      <c r="AU26" s="232">
        <v>0</v>
      </c>
      <c r="AV26" s="232">
        <v>0</v>
      </c>
      <c r="AW26" s="232">
        <v>0</v>
      </c>
      <c r="AX26" s="232">
        <v>0</v>
      </c>
      <c r="AY26" s="232">
        <v>0</v>
      </c>
      <c r="AZ26" s="232">
        <v>0</v>
      </c>
      <c r="BA26" s="232">
        <v>0</v>
      </c>
      <c r="BB26" s="232">
        <v>0</v>
      </c>
      <c r="BC26" s="232">
        <v>0</v>
      </c>
      <c r="BD26" s="232">
        <v>0</v>
      </c>
      <c r="BE26" s="232">
        <v>0</v>
      </c>
      <c r="BF26" s="232">
        <v>0</v>
      </c>
      <c r="BG26" s="232">
        <v>0</v>
      </c>
      <c r="BH26" s="232">
        <v>0</v>
      </c>
      <c r="BI26" s="232">
        <v>0</v>
      </c>
      <c r="BJ26" s="232">
        <v>0</v>
      </c>
      <c r="BK26" s="232">
        <v>0</v>
      </c>
      <c r="BL26" s="232">
        <v>0</v>
      </c>
      <c r="BM26" s="232">
        <v>0</v>
      </c>
      <c r="BN26" s="232">
        <v>0</v>
      </c>
      <c r="BO26" s="232">
        <v>0</v>
      </c>
      <c r="BP26" s="232">
        <v>0</v>
      </c>
      <c r="BQ26" s="232">
        <v>0</v>
      </c>
      <c r="BR26" s="232">
        <v>7.7131908178153115</v>
      </c>
      <c r="BS26" s="232">
        <v>38.052434021145551</v>
      </c>
      <c r="BT26" s="232">
        <v>56.74720228171207</v>
      </c>
      <c r="BU26" s="232">
        <v>104.84881533904237</v>
      </c>
      <c r="BV26" s="232">
        <v>212.92455448350577</v>
      </c>
      <c r="BW26" s="232">
        <v>295.81767193476151</v>
      </c>
      <c r="BX26" s="232">
        <v>283.468074251421</v>
      </c>
      <c r="BY26" s="232">
        <v>482.47805156470639</v>
      </c>
      <c r="BZ26" s="232">
        <v>584.16252438506194</v>
      </c>
      <c r="CA26" s="232">
        <v>649.20785649940797</v>
      </c>
      <c r="CB26" s="232">
        <v>633.61233667044712</v>
      </c>
      <c r="CC26" s="232">
        <v>586.24234516431932</v>
      </c>
      <c r="CD26" s="232">
        <v>548.37255960159496</v>
      </c>
      <c r="CE26" s="232">
        <v>550.30021094247058</v>
      </c>
      <c r="CF26" s="232">
        <v>550.09431199979736</v>
      </c>
      <c r="CG26" s="232">
        <v>536.93879061995801</v>
      </c>
      <c r="CH26" s="256">
        <v>525.15409280519646</v>
      </c>
    </row>
    <row r="27" spans="1:86" s="421" customFormat="1" ht="26.25" customHeight="1" thickBot="1" x14ac:dyDescent="0.7">
      <c r="A27" s="446"/>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B27" s="447"/>
      <c r="BC27" s="447"/>
      <c r="BD27" s="447"/>
      <c r="BE27" s="447"/>
      <c r="BF27" s="447"/>
      <c r="BG27" s="447"/>
      <c r="BH27" s="447"/>
      <c r="BI27" s="447"/>
      <c r="BJ27" s="447"/>
      <c r="BK27" s="447"/>
      <c r="BL27" s="447"/>
      <c r="BM27" s="447"/>
      <c r="BN27" s="447"/>
      <c r="BO27" s="447"/>
      <c r="BP27" s="447"/>
      <c r="BQ27" s="447"/>
      <c r="BR27" s="447"/>
      <c r="BS27" s="447"/>
      <c r="BT27" s="447"/>
      <c r="BU27" s="447"/>
      <c r="BV27" s="447"/>
      <c r="BW27" s="447"/>
      <c r="BX27" s="447"/>
      <c r="BY27" s="447"/>
      <c r="BZ27" s="447"/>
      <c r="CA27" s="447"/>
      <c r="CB27" s="447"/>
      <c r="CC27" s="447"/>
      <c r="CD27" s="447"/>
      <c r="CE27" s="447"/>
      <c r="CF27" s="447"/>
      <c r="CG27" s="447"/>
      <c r="CH27" s="448"/>
    </row>
    <row r="28" spans="1:86" s="421" customFormat="1" x14ac:dyDescent="0.35"/>
    <row r="29" spans="1:86" s="418" customFormat="1" ht="25.5" customHeight="1" x14ac:dyDescent="0.35"/>
    <row r="30" spans="1:86" s="421" customFormat="1" x14ac:dyDescent="0.35"/>
    <row r="31" spans="1:86" s="421" customFormat="1" x14ac:dyDescent="0.35"/>
    <row r="32" spans="1:86" s="421" customFormat="1" x14ac:dyDescent="0.35"/>
    <row r="33" spans="78:78" s="421" customFormat="1" x14ac:dyDescent="0.35"/>
    <row r="34" spans="78:78" s="421" customFormat="1" ht="25.5" customHeight="1" x14ac:dyDescent="0.35">
      <c r="BZ34" s="255"/>
    </row>
    <row r="35" spans="78:78" s="421" customFormat="1" x14ac:dyDescent="0.35"/>
    <row r="36" spans="78:78" s="421" customFormat="1" x14ac:dyDescent="0.35"/>
    <row r="37" spans="78:78" s="421" customFormat="1" x14ac:dyDescent="0.35"/>
    <row r="38" spans="78:78" s="418" customFormat="1" ht="25.5" customHeight="1" x14ac:dyDescent="0.35"/>
    <row r="39" spans="78:78" s="421" customFormat="1" x14ac:dyDescent="0.35"/>
    <row r="40" spans="78:78" s="421" customFormat="1" x14ac:dyDescent="0.35"/>
    <row r="41" spans="78:78" s="421" customFormat="1" x14ac:dyDescent="0.35"/>
    <row r="42" spans="78:78" s="421" customFormat="1" x14ac:dyDescent="0.35"/>
    <row r="43" spans="78:78" s="421" customFormat="1" x14ac:dyDescent="0.35"/>
    <row r="44" spans="78:78" s="421" customFormat="1" x14ac:dyDescent="0.35"/>
    <row r="45" spans="78:78" s="418" customFormat="1" ht="25.5" customHeight="1" x14ac:dyDescent="0.35"/>
    <row r="46" spans="78:78" s="421" customFormat="1" x14ac:dyDescent="0.35"/>
    <row r="47" spans="78:78" s="421" customFormat="1" x14ac:dyDescent="0.35"/>
    <row r="48" spans="78:78" s="421" customFormat="1" x14ac:dyDescent="0.35"/>
    <row r="49" s="421" customFormat="1" x14ac:dyDescent="0.35"/>
    <row r="50" s="421" customFormat="1" x14ac:dyDescent="0.35"/>
    <row r="51" s="421" customFormat="1" x14ac:dyDescent="0.35"/>
    <row r="52" s="411" customFormat="1" x14ac:dyDescent="0.35"/>
    <row r="149" spans="86:86" x14ac:dyDescent="0.35">
      <c r="CH149" s="449"/>
    </row>
  </sheetData>
  <hyperlinks>
    <hyperlink ref="B1" display="Information relating to this table can be found in the 'Notes' tab" xr:uid="{B891255C-4533-4C9B-BD76-DF8D62109F22}"/>
    <hyperlink ref="A1" location="Contents!A1" display="Contents page" xr:uid="{F64C300E-7B5B-4A42-BC94-67A01F29B7B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5CF97-312D-4306-8D2A-492C66241023}">
  <dimension ref="A1:CH172"/>
  <sheetViews>
    <sheetView zoomScale="85" zoomScaleNormal="85" workbookViewId="0">
      <pane xSplit="2" topLeftCell="W1" activePane="topRight" state="frozen"/>
      <selection activeCell="B8" sqref="B8"/>
      <selection pane="topRight" sqref="A1:XFD1048576"/>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76" width="12.54296875" style="407" customWidth="1"/>
    <col min="77" max="84" width="12.54296875" style="411" customWidth="1"/>
    <col min="85" max="85" width="12.1796875" style="407" customWidth="1"/>
    <col min="86" max="86" width="11.54296875" style="407" customWidth="1"/>
    <col min="87" max="16384" width="9" style="407"/>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row>
    <row r="2" spans="1:86" s="411" customFormat="1" ht="15.75" customHeight="1" x14ac:dyDescent="0.35">
      <c r="A2" s="46" t="s">
        <v>221</v>
      </c>
      <c r="B2" s="47" t="s">
        <v>667</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s="411" customFormat="1"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6.25" customHeight="1" x14ac:dyDescent="0.35">
      <c r="A4" s="110"/>
      <c r="B4" s="123" t="s">
        <v>273</v>
      </c>
      <c r="C4" s="123"/>
      <c r="D4" s="451">
        <v>15.7</v>
      </c>
      <c r="E4" s="451">
        <v>21.3</v>
      </c>
      <c r="F4" s="451">
        <v>21.7</v>
      </c>
      <c r="G4" s="451">
        <v>24</v>
      </c>
      <c r="H4" s="451">
        <v>28</v>
      </c>
      <c r="I4" s="451">
        <v>30.5</v>
      </c>
      <c r="J4" s="451">
        <v>32</v>
      </c>
      <c r="K4" s="451">
        <v>35.700000000000003</v>
      </c>
      <c r="L4" s="451">
        <v>38.200000000000003</v>
      </c>
      <c r="M4" s="451">
        <v>43.8</v>
      </c>
      <c r="N4" s="451">
        <v>57.5</v>
      </c>
      <c r="O4" s="451">
        <v>61.5</v>
      </c>
      <c r="P4" s="451">
        <v>65.5</v>
      </c>
      <c r="Q4" s="451">
        <v>80</v>
      </c>
      <c r="R4" s="451">
        <v>84</v>
      </c>
      <c r="S4" s="451">
        <v>99</v>
      </c>
      <c r="T4" s="451">
        <v>108</v>
      </c>
      <c r="U4" s="451">
        <v>136</v>
      </c>
      <c r="V4" s="451">
        <v>141</v>
      </c>
      <c r="W4" s="451">
        <v>148</v>
      </c>
      <c r="X4" s="451">
        <v>154</v>
      </c>
      <c r="Y4" s="451">
        <v>162</v>
      </c>
      <c r="Z4" s="451">
        <v>168</v>
      </c>
      <c r="AA4" s="451">
        <v>196</v>
      </c>
      <c r="AB4" s="451">
        <v>220</v>
      </c>
      <c r="AC4" s="451">
        <v>245</v>
      </c>
      <c r="AD4" s="451">
        <v>310</v>
      </c>
      <c r="AE4" s="451">
        <v>393</v>
      </c>
      <c r="AF4" s="451">
        <v>434</v>
      </c>
      <c r="AG4" s="451">
        <v>466</v>
      </c>
      <c r="AH4" s="451">
        <f>SUM(AH5:AH6)</f>
        <v>505</v>
      </c>
      <c r="AI4" s="451">
        <f t="shared" ref="AI4:CH4" si="0">SUM(AI5:AI6)</f>
        <v>562.99999999999989</v>
      </c>
      <c r="AJ4" s="451">
        <f t="shared" si="0"/>
        <v>637.99999999999989</v>
      </c>
      <c r="AK4" s="451">
        <f t="shared" si="0"/>
        <v>691</v>
      </c>
      <c r="AL4" s="451">
        <f t="shared" si="0"/>
        <v>725</v>
      </c>
      <c r="AM4" s="451">
        <f t="shared" si="0"/>
        <v>771</v>
      </c>
      <c r="AN4" s="451">
        <f t="shared" si="0"/>
        <v>785</v>
      </c>
      <c r="AO4" s="451">
        <f t="shared" si="0"/>
        <v>800</v>
      </c>
      <c r="AP4" s="451">
        <f t="shared" si="0"/>
        <v>825</v>
      </c>
      <c r="AQ4" s="451">
        <f t="shared" si="0"/>
        <v>839.25</v>
      </c>
      <c r="AR4" s="451">
        <f t="shared" si="0"/>
        <v>850.16399999999999</v>
      </c>
      <c r="AS4" s="451">
        <f t="shared" si="0"/>
        <v>852.303</v>
      </c>
      <c r="AT4" s="451">
        <f t="shared" si="0"/>
        <v>889.38600000000008</v>
      </c>
      <c r="AU4" s="451">
        <f t="shared" si="0"/>
        <v>1010.5989999999999</v>
      </c>
      <c r="AV4" s="451">
        <f t="shared" si="0"/>
        <v>1010</v>
      </c>
      <c r="AW4" s="451">
        <f t="shared" si="0"/>
        <v>1040</v>
      </c>
      <c r="AX4" s="451">
        <f t="shared" si="0"/>
        <v>1022</v>
      </c>
      <c r="AY4" s="451">
        <f t="shared" si="0"/>
        <v>1016.385</v>
      </c>
      <c r="AZ4" s="451">
        <f t="shared" si="0"/>
        <v>981.24099999999999</v>
      </c>
      <c r="BA4" s="451">
        <f t="shared" si="0"/>
        <v>987.07300000000021</v>
      </c>
      <c r="BB4" s="451">
        <f t="shared" si="0"/>
        <v>974.40599999999995</v>
      </c>
      <c r="BC4" s="451">
        <f t="shared" si="0"/>
        <v>1001.69</v>
      </c>
      <c r="BD4" s="451">
        <f t="shared" si="0"/>
        <v>985.85</v>
      </c>
      <c r="BE4" s="451">
        <f t="shared" si="0"/>
        <v>1099.2956646600001</v>
      </c>
      <c r="BF4" s="451">
        <f t="shared" si="0"/>
        <v>1087.4146320899999</v>
      </c>
      <c r="BG4" s="451">
        <f t="shared" si="0"/>
        <v>1006.6780681472775</v>
      </c>
      <c r="BH4" s="451">
        <f t="shared" si="0"/>
        <v>922.80799999999999</v>
      </c>
      <c r="BI4" s="451">
        <f t="shared" si="0"/>
        <v>874.53990900999997</v>
      </c>
      <c r="BJ4" s="451">
        <f t="shared" si="0"/>
        <v>796.54773575000013</v>
      </c>
      <c r="BK4" s="451">
        <f t="shared" si="0"/>
        <v>736.17217767890315</v>
      </c>
      <c r="BL4" s="451">
        <f t="shared" si="0"/>
        <v>674.75018944999999</v>
      </c>
      <c r="BM4" s="451">
        <f t="shared" si="0"/>
        <v>649.6405096899997</v>
      </c>
      <c r="BN4" s="451">
        <f t="shared" si="0"/>
        <v>613.52423453000017</v>
      </c>
      <c r="BO4" s="451">
        <f t="shared" si="0"/>
        <v>593.95801391999976</v>
      </c>
      <c r="BP4" s="451">
        <f t="shared" si="0"/>
        <v>592.53994551999983</v>
      </c>
      <c r="BQ4" s="451">
        <f t="shared" si="0"/>
        <v>582.23100191999993</v>
      </c>
      <c r="BR4" s="451">
        <f t="shared" si="0"/>
        <v>570.66566029000023</v>
      </c>
      <c r="BS4" s="451">
        <f t="shared" si="0"/>
        <v>568.92046535000088</v>
      </c>
      <c r="BT4" s="451">
        <f t="shared" si="0"/>
        <v>557.33749349999994</v>
      </c>
      <c r="BU4" s="451">
        <f>SUM(BU5:BU6)</f>
        <v>502.5517041300003</v>
      </c>
      <c r="BV4" s="451">
        <f t="shared" si="0"/>
        <v>463.2592920300001</v>
      </c>
      <c r="BW4" s="451">
        <f t="shared" si="0"/>
        <v>506.29077260913095</v>
      </c>
      <c r="BX4" s="451">
        <f t="shared" si="0"/>
        <v>497.79444589000013</v>
      </c>
      <c r="BY4" s="451">
        <f t="shared" si="0"/>
        <v>341.42066497999991</v>
      </c>
      <c r="BZ4" s="452">
        <f t="shared" si="0"/>
        <v>398.83164910999994</v>
      </c>
      <c r="CA4" s="452">
        <f t="shared" si="0"/>
        <v>330.25930045000001</v>
      </c>
      <c r="CB4" s="452">
        <f t="shared" si="0"/>
        <v>349.43869832000007</v>
      </c>
      <c r="CC4" s="452">
        <f t="shared" si="0"/>
        <v>304.69553541338786</v>
      </c>
      <c r="CD4" s="452">
        <f t="shared" si="0"/>
        <v>290.87614757689283</v>
      </c>
      <c r="CE4" s="452">
        <f t="shared" si="0"/>
        <v>285.57514911049049</v>
      </c>
      <c r="CF4" s="452">
        <f t="shared" si="0"/>
        <v>279.02773484471919</v>
      </c>
      <c r="CG4" s="453">
        <f t="shared" si="0"/>
        <v>269.99318375547244</v>
      </c>
      <c r="CH4" s="454">
        <f t="shared" si="0"/>
        <v>260.59662368643285</v>
      </c>
    </row>
    <row r="5" spans="1:86" s="285" customFormat="1" x14ac:dyDescent="0.35">
      <c r="A5" s="455"/>
      <c r="B5" s="72" t="s">
        <v>566</v>
      </c>
      <c r="C5" s="123"/>
      <c r="D5" s="456">
        <f t="shared" ref="D5:BO5" si="1">SUM(D8, D12,D15)</f>
        <v>0</v>
      </c>
      <c r="E5" s="456">
        <f t="shared" si="1"/>
        <v>0</v>
      </c>
      <c r="F5" s="456">
        <f t="shared" si="1"/>
        <v>0</v>
      </c>
      <c r="G5" s="456">
        <f t="shared" si="1"/>
        <v>0</v>
      </c>
      <c r="H5" s="456">
        <f t="shared" si="1"/>
        <v>0</v>
      </c>
      <c r="I5" s="456">
        <f t="shared" si="1"/>
        <v>0</v>
      </c>
      <c r="J5" s="456">
        <f t="shared" si="1"/>
        <v>0</v>
      </c>
      <c r="K5" s="456">
        <f t="shared" si="1"/>
        <v>0</v>
      </c>
      <c r="L5" s="456">
        <f t="shared" si="1"/>
        <v>0</v>
      </c>
      <c r="M5" s="456">
        <f t="shared" si="1"/>
        <v>0</v>
      </c>
      <c r="N5" s="456">
        <f t="shared" si="1"/>
        <v>0</v>
      </c>
      <c r="O5" s="456">
        <f t="shared" si="1"/>
        <v>0</v>
      </c>
      <c r="P5" s="456">
        <f t="shared" si="1"/>
        <v>0</v>
      </c>
      <c r="Q5" s="456">
        <f t="shared" si="1"/>
        <v>0</v>
      </c>
      <c r="R5" s="456">
        <f t="shared" si="1"/>
        <v>0</v>
      </c>
      <c r="S5" s="456">
        <f t="shared" si="1"/>
        <v>0</v>
      </c>
      <c r="T5" s="456">
        <f t="shared" si="1"/>
        <v>0</v>
      </c>
      <c r="U5" s="456">
        <f t="shared" si="1"/>
        <v>0</v>
      </c>
      <c r="V5" s="456">
        <f t="shared" si="1"/>
        <v>0</v>
      </c>
      <c r="W5" s="456">
        <f t="shared" si="1"/>
        <v>0</v>
      </c>
      <c r="X5" s="456">
        <f t="shared" si="1"/>
        <v>0</v>
      </c>
      <c r="Y5" s="456">
        <f t="shared" si="1"/>
        <v>0</v>
      </c>
      <c r="Z5" s="456">
        <f t="shared" si="1"/>
        <v>0</v>
      </c>
      <c r="AA5" s="456">
        <f t="shared" si="1"/>
        <v>0</v>
      </c>
      <c r="AB5" s="456">
        <f t="shared" si="1"/>
        <v>0</v>
      </c>
      <c r="AC5" s="456">
        <f t="shared" si="1"/>
        <v>0</v>
      </c>
      <c r="AD5" s="456">
        <f t="shared" si="1"/>
        <v>0</v>
      </c>
      <c r="AE5" s="456">
        <f t="shared" si="1"/>
        <v>0</v>
      </c>
      <c r="AF5" s="456">
        <f t="shared" si="1"/>
        <v>0</v>
      </c>
      <c r="AG5" s="456">
        <f t="shared" si="1"/>
        <v>0</v>
      </c>
      <c r="AH5" s="456">
        <f t="shared" si="1"/>
        <v>433.19637841651365</v>
      </c>
      <c r="AI5" s="456">
        <f t="shared" si="1"/>
        <v>491.69011230548637</v>
      </c>
      <c r="AJ5" s="456">
        <f t="shared" si="1"/>
        <v>556.78557678919367</v>
      </c>
      <c r="AK5" s="456">
        <f t="shared" si="1"/>
        <v>602.69066695632307</v>
      </c>
      <c r="AL5" s="456">
        <f t="shared" si="1"/>
        <v>638.92866433160452</v>
      </c>
      <c r="AM5" s="456">
        <f t="shared" si="1"/>
        <v>676.46664247621209</v>
      </c>
      <c r="AN5" s="456">
        <f t="shared" si="1"/>
        <v>690.46052004690171</v>
      </c>
      <c r="AO5" s="456">
        <f t="shared" si="1"/>
        <v>700.08555842769397</v>
      </c>
      <c r="AP5" s="456">
        <f t="shared" si="1"/>
        <v>724.45946224287422</v>
      </c>
      <c r="AQ5" s="456">
        <f t="shared" si="1"/>
        <v>734.90769715392037</v>
      </c>
      <c r="AR5" s="456">
        <f t="shared" si="1"/>
        <v>742.36020250581066</v>
      </c>
      <c r="AS5" s="456">
        <f t="shared" si="1"/>
        <v>730.13111097207798</v>
      </c>
      <c r="AT5" s="456">
        <f t="shared" si="1"/>
        <v>775.26191022330795</v>
      </c>
      <c r="AU5" s="456">
        <f t="shared" si="1"/>
        <v>863.60627344005002</v>
      </c>
      <c r="AV5" s="456">
        <f t="shared" si="1"/>
        <v>852.2527553950282</v>
      </c>
      <c r="AW5" s="456">
        <f t="shared" si="1"/>
        <v>873.20359314762982</v>
      </c>
      <c r="AX5" s="456">
        <f t="shared" si="1"/>
        <v>859.06318218085562</v>
      </c>
      <c r="AY5" s="456">
        <f t="shared" si="1"/>
        <v>851.731324624629</v>
      </c>
      <c r="AZ5" s="456">
        <f t="shared" si="1"/>
        <v>829.88126142015744</v>
      </c>
      <c r="BA5" s="456">
        <f t="shared" si="1"/>
        <v>847.58109511712473</v>
      </c>
      <c r="BB5" s="456">
        <f t="shared" si="1"/>
        <v>839.89658660323107</v>
      </c>
      <c r="BC5" s="456">
        <f t="shared" si="1"/>
        <v>872.56183395470418</v>
      </c>
      <c r="BD5" s="456">
        <f t="shared" si="1"/>
        <v>865.87408814187211</v>
      </c>
      <c r="BE5" s="456">
        <f t="shared" si="1"/>
        <v>975.0571849050001</v>
      </c>
      <c r="BF5" s="456">
        <f t="shared" si="1"/>
        <v>958.2172410367499</v>
      </c>
      <c r="BG5" s="456">
        <f t="shared" si="1"/>
        <v>884.55214787227749</v>
      </c>
      <c r="BH5" s="456">
        <f t="shared" si="1"/>
        <v>804.2732521245</v>
      </c>
      <c r="BI5" s="456">
        <f t="shared" si="1"/>
        <v>764.43906345325001</v>
      </c>
      <c r="BJ5" s="456">
        <f t="shared" si="1"/>
        <v>698.14931705625008</v>
      </c>
      <c r="BK5" s="456">
        <f t="shared" si="1"/>
        <v>657.23492130667955</v>
      </c>
      <c r="BL5" s="456">
        <f t="shared" si="1"/>
        <v>609.35377852930276</v>
      </c>
      <c r="BM5" s="456">
        <f t="shared" si="1"/>
        <v>598.15693215526335</v>
      </c>
      <c r="BN5" s="456">
        <f t="shared" si="1"/>
        <v>563.29060795511202</v>
      </c>
      <c r="BO5" s="456">
        <f t="shared" si="1"/>
        <v>556.61229230695847</v>
      </c>
      <c r="BP5" s="456">
        <f t="shared" ref="BP5:CB5" si="2">SUM(BP8, BP12,BP15)</f>
        <v>564.26172678124692</v>
      </c>
      <c r="BQ5" s="456">
        <f t="shared" si="2"/>
        <v>563.72247188354766</v>
      </c>
      <c r="BR5" s="456">
        <f t="shared" si="2"/>
        <v>558.3774162769223</v>
      </c>
      <c r="BS5" s="456">
        <f t="shared" si="2"/>
        <v>562.103048365684</v>
      </c>
      <c r="BT5" s="456">
        <f t="shared" si="2"/>
        <v>552.47871435148681</v>
      </c>
      <c r="BU5" s="456">
        <f t="shared" si="2"/>
        <v>499.30094930620538</v>
      </c>
      <c r="BV5" s="456">
        <f t="shared" si="2"/>
        <v>461.68818435114184</v>
      </c>
      <c r="BW5" s="456">
        <f t="shared" si="2"/>
        <v>505.71508824643939</v>
      </c>
      <c r="BX5" s="456">
        <f t="shared" si="2"/>
        <v>497.79444589000013</v>
      </c>
      <c r="BY5" s="456">
        <f t="shared" si="2"/>
        <v>341.42066497999991</v>
      </c>
      <c r="BZ5" s="457">
        <f t="shared" si="2"/>
        <v>398.83164910999994</v>
      </c>
      <c r="CA5" s="457">
        <f t="shared" si="2"/>
        <v>330.25930045000001</v>
      </c>
      <c r="CB5" s="457">
        <f t="shared" si="2"/>
        <v>349.43869832000007</v>
      </c>
      <c r="CC5" s="457">
        <f>SUM(CC8, CC12,CC15)</f>
        <v>304.69553541338786</v>
      </c>
      <c r="CD5" s="457">
        <f t="shared" ref="CD5:CH5" si="3">SUM(CD8, CD12,CD15)</f>
        <v>290.87614757689283</v>
      </c>
      <c r="CE5" s="457">
        <f t="shared" si="3"/>
        <v>285.57514911049049</v>
      </c>
      <c r="CF5" s="457">
        <f t="shared" si="3"/>
        <v>279.02773484471919</v>
      </c>
      <c r="CG5" s="457">
        <f t="shared" si="3"/>
        <v>269.99318375547244</v>
      </c>
      <c r="CH5" s="458">
        <f t="shared" si="3"/>
        <v>260.59662368643285</v>
      </c>
    </row>
    <row r="6" spans="1:86" s="411" customFormat="1" x14ac:dyDescent="0.35">
      <c r="A6" s="407"/>
      <c r="B6" s="72" t="s">
        <v>565</v>
      </c>
      <c r="C6" s="236"/>
      <c r="D6" s="456">
        <f t="shared" ref="D6:BO6" si="4">SUM(D13,D16)</f>
        <v>0</v>
      </c>
      <c r="E6" s="456">
        <f t="shared" si="4"/>
        <v>0</v>
      </c>
      <c r="F6" s="456">
        <f t="shared" si="4"/>
        <v>0</v>
      </c>
      <c r="G6" s="456">
        <f t="shared" si="4"/>
        <v>0</v>
      </c>
      <c r="H6" s="456">
        <f t="shared" si="4"/>
        <v>0</v>
      </c>
      <c r="I6" s="456">
        <f t="shared" si="4"/>
        <v>0</v>
      </c>
      <c r="J6" s="456">
        <f t="shared" si="4"/>
        <v>0</v>
      </c>
      <c r="K6" s="456">
        <f t="shared" si="4"/>
        <v>0</v>
      </c>
      <c r="L6" s="456">
        <f t="shared" si="4"/>
        <v>0</v>
      </c>
      <c r="M6" s="456">
        <f t="shared" si="4"/>
        <v>0</v>
      </c>
      <c r="N6" s="456">
        <f t="shared" si="4"/>
        <v>0</v>
      </c>
      <c r="O6" s="456">
        <f t="shared" si="4"/>
        <v>0</v>
      </c>
      <c r="P6" s="456">
        <f t="shared" si="4"/>
        <v>0</v>
      </c>
      <c r="Q6" s="456">
        <f t="shared" si="4"/>
        <v>0</v>
      </c>
      <c r="R6" s="456">
        <f t="shared" si="4"/>
        <v>0</v>
      </c>
      <c r="S6" s="456">
        <f t="shared" si="4"/>
        <v>0</v>
      </c>
      <c r="T6" s="456">
        <f t="shared" si="4"/>
        <v>0</v>
      </c>
      <c r="U6" s="456">
        <f t="shared" si="4"/>
        <v>0</v>
      </c>
      <c r="V6" s="456">
        <f t="shared" si="4"/>
        <v>0</v>
      </c>
      <c r="W6" s="456">
        <f t="shared" si="4"/>
        <v>0</v>
      </c>
      <c r="X6" s="456">
        <f t="shared" si="4"/>
        <v>0</v>
      </c>
      <c r="Y6" s="456">
        <f t="shared" si="4"/>
        <v>0</v>
      </c>
      <c r="Z6" s="456">
        <f t="shared" si="4"/>
        <v>0</v>
      </c>
      <c r="AA6" s="456">
        <f t="shared" si="4"/>
        <v>0</v>
      </c>
      <c r="AB6" s="456">
        <f t="shared" si="4"/>
        <v>0</v>
      </c>
      <c r="AC6" s="456">
        <f t="shared" si="4"/>
        <v>0</v>
      </c>
      <c r="AD6" s="456">
        <f t="shared" si="4"/>
        <v>0</v>
      </c>
      <c r="AE6" s="456">
        <f t="shared" si="4"/>
        <v>0</v>
      </c>
      <c r="AF6" s="456">
        <f t="shared" si="4"/>
        <v>0</v>
      </c>
      <c r="AG6" s="456">
        <f t="shared" si="4"/>
        <v>0</v>
      </c>
      <c r="AH6" s="456">
        <f t="shared" si="4"/>
        <v>71.803621583486347</v>
      </c>
      <c r="AI6" s="456">
        <f t="shared" si="4"/>
        <v>71.309887694513563</v>
      </c>
      <c r="AJ6" s="456">
        <f t="shared" si="4"/>
        <v>81.214423210806217</v>
      </c>
      <c r="AK6" s="456">
        <f t="shared" si="4"/>
        <v>88.309333043676872</v>
      </c>
      <c r="AL6" s="456">
        <f t="shared" si="4"/>
        <v>86.071335668395506</v>
      </c>
      <c r="AM6" s="456">
        <f t="shared" si="4"/>
        <v>94.533357523787956</v>
      </c>
      <c r="AN6" s="456">
        <f t="shared" si="4"/>
        <v>94.539479953098336</v>
      </c>
      <c r="AO6" s="456">
        <f t="shared" si="4"/>
        <v>99.91444157230606</v>
      </c>
      <c r="AP6" s="456">
        <f t="shared" si="4"/>
        <v>100.54053775712582</v>
      </c>
      <c r="AQ6" s="456">
        <f t="shared" si="4"/>
        <v>104.34230284607963</v>
      </c>
      <c r="AR6" s="456">
        <f t="shared" si="4"/>
        <v>107.80379749418931</v>
      </c>
      <c r="AS6" s="456">
        <f t="shared" si="4"/>
        <v>122.17188902792199</v>
      </c>
      <c r="AT6" s="456">
        <f t="shared" si="4"/>
        <v>114.12408977669212</v>
      </c>
      <c r="AU6" s="456">
        <f t="shared" si="4"/>
        <v>146.99272655994997</v>
      </c>
      <c r="AV6" s="456">
        <f t="shared" si="4"/>
        <v>157.74724460497177</v>
      </c>
      <c r="AW6" s="456">
        <f t="shared" si="4"/>
        <v>166.79640685237015</v>
      </c>
      <c r="AX6" s="456">
        <f t="shared" si="4"/>
        <v>162.93681781914438</v>
      </c>
      <c r="AY6" s="456">
        <f t="shared" si="4"/>
        <v>164.65367537537094</v>
      </c>
      <c r="AZ6" s="456">
        <f t="shared" si="4"/>
        <v>151.35973857984254</v>
      </c>
      <c r="BA6" s="456">
        <f t="shared" si="4"/>
        <v>139.49190488287545</v>
      </c>
      <c r="BB6" s="456">
        <f t="shared" si="4"/>
        <v>134.50941339676888</v>
      </c>
      <c r="BC6" s="456">
        <f t="shared" si="4"/>
        <v>129.1281660452959</v>
      </c>
      <c r="BD6" s="456">
        <f t="shared" si="4"/>
        <v>119.97591185812794</v>
      </c>
      <c r="BE6" s="456">
        <f t="shared" si="4"/>
        <v>124.23847975499999</v>
      </c>
      <c r="BF6" s="456">
        <f t="shared" si="4"/>
        <v>129.19739105324999</v>
      </c>
      <c r="BG6" s="456">
        <f t="shared" si="4"/>
        <v>122.12592027499997</v>
      </c>
      <c r="BH6" s="456">
        <f t="shared" si="4"/>
        <v>118.53474787549996</v>
      </c>
      <c r="BI6" s="456">
        <f t="shared" si="4"/>
        <v>110.10084555674999</v>
      </c>
      <c r="BJ6" s="456">
        <f t="shared" si="4"/>
        <v>98.398418693749989</v>
      </c>
      <c r="BK6" s="456">
        <f t="shared" si="4"/>
        <v>78.937256372223544</v>
      </c>
      <c r="BL6" s="456">
        <f t="shared" si="4"/>
        <v>65.396410920697221</v>
      </c>
      <c r="BM6" s="456">
        <f t="shared" si="4"/>
        <v>51.483577534736391</v>
      </c>
      <c r="BN6" s="456">
        <f t="shared" si="4"/>
        <v>50.233626574888149</v>
      </c>
      <c r="BO6" s="456">
        <f t="shared" si="4"/>
        <v>37.345721613041349</v>
      </c>
      <c r="BP6" s="456">
        <f t="shared" ref="BP6:CH6" si="5">SUM(BP13,BP16)</f>
        <v>28.278218738752912</v>
      </c>
      <c r="BQ6" s="456">
        <f t="shared" si="5"/>
        <v>18.508530036452314</v>
      </c>
      <c r="BR6" s="456">
        <f t="shared" si="5"/>
        <v>12.288244013077932</v>
      </c>
      <c r="BS6" s="456">
        <f t="shared" si="5"/>
        <v>6.8174169843168348</v>
      </c>
      <c r="BT6" s="456">
        <f t="shared" si="5"/>
        <v>4.8587791485131495</v>
      </c>
      <c r="BU6" s="456">
        <f t="shared" si="5"/>
        <v>3.2507548237949484</v>
      </c>
      <c r="BV6" s="456">
        <f t="shared" si="5"/>
        <v>1.5711076788582328</v>
      </c>
      <c r="BW6" s="456">
        <f t="shared" si="5"/>
        <v>0.5756843626915602</v>
      </c>
      <c r="BX6" s="456">
        <f t="shared" si="5"/>
        <v>0</v>
      </c>
      <c r="BY6" s="456">
        <f t="shared" si="5"/>
        <v>0</v>
      </c>
      <c r="BZ6" s="457">
        <f t="shared" si="5"/>
        <v>0</v>
      </c>
      <c r="CA6" s="457">
        <f t="shared" si="5"/>
        <v>0</v>
      </c>
      <c r="CB6" s="457">
        <f t="shared" si="5"/>
        <v>0</v>
      </c>
      <c r="CC6" s="457">
        <f t="shared" si="5"/>
        <v>0</v>
      </c>
      <c r="CD6" s="457">
        <f t="shared" si="5"/>
        <v>0</v>
      </c>
      <c r="CE6" s="457">
        <f t="shared" si="5"/>
        <v>0</v>
      </c>
      <c r="CF6" s="457">
        <f t="shared" si="5"/>
        <v>0</v>
      </c>
      <c r="CG6" s="457">
        <f t="shared" si="5"/>
        <v>0</v>
      </c>
      <c r="CH6" s="458">
        <f t="shared" si="5"/>
        <v>0</v>
      </c>
    </row>
    <row r="7" spans="1:86" s="411" customFormat="1" x14ac:dyDescent="0.35">
      <c r="A7" s="407"/>
      <c r="B7" s="72"/>
      <c r="C7" s="23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456"/>
      <c r="AL7" s="456"/>
      <c r="AM7" s="456"/>
      <c r="AN7" s="456"/>
      <c r="AO7" s="456"/>
      <c r="AP7" s="456"/>
      <c r="AQ7" s="456"/>
      <c r="AR7" s="456"/>
      <c r="AS7" s="456"/>
      <c r="AT7" s="456"/>
      <c r="AU7" s="456"/>
      <c r="AV7" s="456"/>
      <c r="AW7" s="456"/>
      <c r="AX7" s="456"/>
      <c r="AY7" s="456"/>
      <c r="AZ7" s="456"/>
      <c r="BA7" s="456"/>
      <c r="BB7" s="456"/>
      <c r="BC7" s="456"/>
      <c r="BD7" s="456"/>
      <c r="BE7" s="456"/>
      <c r="BF7" s="456"/>
      <c r="BG7" s="456"/>
      <c r="BH7" s="456"/>
      <c r="BI7" s="456"/>
      <c r="BJ7" s="456"/>
      <c r="BK7" s="456"/>
      <c r="BL7" s="456"/>
      <c r="BM7" s="456"/>
      <c r="BN7" s="456"/>
      <c r="BO7" s="456"/>
      <c r="BP7" s="456"/>
      <c r="BQ7" s="456"/>
      <c r="BR7" s="456"/>
      <c r="BS7" s="456"/>
      <c r="BT7" s="456"/>
      <c r="BU7" s="456"/>
      <c r="BV7" s="456"/>
      <c r="BW7" s="456"/>
      <c r="BX7" s="456"/>
      <c r="BY7" s="456"/>
      <c r="BZ7" s="457"/>
      <c r="CA7" s="457"/>
      <c r="CB7" s="457"/>
      <c r="CC7" s="457"/>
      <c r="CD7" s="457"/>
      <c r="CE7" s="457"/>
      <c r="CF7" s="457"/>
      <c r="CG7" s="457"/>
      <c r="CH7" s="458"/>
    </row>
    <row r="8" spans="1:86" s="411" customFormat="1" x14ac:dyDescent="0.35">
      <c r="A8" s="407"/>
      <c r="B8" s="79" t="s">
        <v>668</v>
      </c>
      <c r="C8" s="236"/>
      <c r="D8" s="451">
        <v>0</v>
      </c>
      <c r="E8" s="451">
        <v>0</v>
      </c>
      <c r="F8" s="451">
        <v>0</v>
      </c>
      <c r="G8" s="451">
        <v>0</v>
      </c>
      <c r="H8" s="451">
        <v>0</v>
      </c>
      <c r="I8" s="451">
        <v>0</v>
      </c>
      <c r="J8" s="451">
        <v>0</v>
      </c>
      <c r="K8" s="451">
        <v>0</v>
      </c>
      <c r="L8" s="451">
        <v>0</v>
      </c>
      <c r="M8" s="451">
        <v>0</v>
      </c>
      <c r="N8" s="451">
        <v>0</v>
      </c>
      <c r="O8" s="451">
        <v>0</v>
      </c>
      <c r="P8" s="451">
        <v>0</v>
      </c>
      <c r="Q8" s="451">
        <v>0</v>
      </c>
      <c r="R8" s="451">
        <v>0</v>
      </c>
      <c r="S8" s="451">
        <v>0</v>
      </c>
      <c r="T8" s="451">
        <v>0</v>
      </c>
      <c r="U8" s="451">
        <v>0</v>
      </c>
      <c r="V8" s="451">
        <v>0</v>
      </c>
      <c r="W8" s="451">
        <v>0</v>
      </c>
      <c r="X8" s="451">
        <v>0</v>
      </c>
      <c r="Y8" s="451">
        <v>0</v>
      </c>
      <c r="Z8" s="451">
        <v>0</v>
      </c>
      <c r="AA8" s="451">
        <v>0</v>
      </c>
      <c r="AB8" s="451">
        <v>0</v>
      </c>
      <c r="AC8" s="451">
        <v>0</v>
      </c>
      <c r="AD8" s="451">
        <v>0</v>
      </c>
      <c r="AE8" s="451">
        <v>0</v>
      </c>
      <c r="AF8" s="451">
        <v>0</v>
      </c>
      <c r="AG8" s="451">
        <v>0</v>
      </c>
      <c r="AH8" s="451">
        <v>0</v>
      </c>
      <c r="AI8" s="451">
        <v>0</v>
      </c>
      <c r="AJ8" s="451">
        <v>0</v>
      </c>
      <c r="AK8" s="451">
        <v>0</v>
      </c>
      <c r="AL8" s="451">
        <v>0</v>
      </c>
      <c r="AM8" s="451">
        <v>0</v>
      </c>
      <c r="AN8" s="451">
        <v>0</v>
      </c>
      <c r="AO8" s="451">
        <v>0</v>
      </c>
      <c r="AP8" s="451">
        <v>0</v>
      </c>
      <c r="AQ8" s="451">
        <v>0</v>
      </c>
      <c r="AR8" s="451">
        <v>0</v>
      </c>
      <c r="AS8" s="451">
        <v>0</v>
      </c>
      <c r="AT8" s="451">
        <v>0</v>
      </c>
      <c r="AU8" s="451">
        <v>0</v>
      </c>
      <c r="AV8" s="451">
        <v>0</v>
      </c>
      <c r="AW8" s="451">
        <v>0</v>
      </c>
      <c r="AX8" s="451">
        <v>0</v>
      </c>
      <c r="AY8" s="451">
        <v>0</v>
      </c>
      <c r="AZ8" s="451">
        <v>0</v>
      </c>
      <c r="BA8" s="451">
        <v>0</v>
      </c>
      <c r="BB8" s="451">
        <v>0</v>
      </c>
      <c r="BC8" s="451">
        <v>0</v>
      </c>
      <c r="BD8" s="451">
        <v>0</v>
      </c>
      <c r="BE8" s="451">
        <v>0</v>
      </c>
      <c r="BF8" s="451">
        <v>0</v>
      </c>
      <c r="BG8" s="451">
        <v>0</v>
      </c>
      <c r="BH8" s="451">
        <v>0</v>
      </c>
      <c r="BI8" s="451">
        <v>0</v>
      </c>
      <c r="BJ8" s="451">
        <v>0</v>
      </c>
      <c r="BK8" s="451">
        <v>0</v>
      </c>
      <c r="BL8" s="451">
        <v>0</v>
      </c>
      <c r="BM8" s="451">
        <v>0</v>
      </c>
      <c r="BN8" s="451">
        <v>0</v>
      </c>
      <c r="BO8" s="451">
        <v>0</v>
      </c>
      <c r="BP8" s="451">
        <v>0</v>
      </c>
      <c r="BQ8" s="451">
        <v>0</v>
      </c>
      <c r="BR8" s="451">
        <v>0</v>
      </c>
      <c r="BS8" s="451">
        <v>0</v>
      </c>
      <c r="BT8" s="451">
        <v>0</v>
      </c>
      <c r="BU8" s="451">
        <v>109.92024563645997</v>
      </c>
      <c r="BV8" s="451">
        <v>184.96516445151136</v>
      </c>
      <c r="BW8" s="451">
        <v>222.34115590489967</v>
      </c>
      <c r="BX8" s="451">
        <v>256.99913439596401</v>
      </c>
      <c r="BY8" s="451">
        <v>187.66401924877712</v>
      </c>
      <c r="BZ8" s="459">
        <v>253.40747960340539</v>
      </c>
      <c r="CA8" s="452">
        <v>193.70661491853346</v>
      </c>
      <c r="CB8" s="452">
        <v>208.34295578837364</v>
      </c>
      <c r="CC8" s="452">
        <v>200.56501922156065</v>
      </c>
      <c r="CD8" s="452">
        <v>199.51101119851484</v>
      </c>
      <c r="CE8" s="452">
        <v>205.22492358811149</v>
      </c>
      <c r="CF8" s="452">
        <v>208.40146690970818</v>
      </c>
      <c r="CG8" s="452">
        <v>207.8978241451631</v>
      </c>
      <c r="CH8" s="460">
        <v>206.00172751868234</v>
      </c>
    </row>
    <row r="9" spans="1:86" s="411" customFormat="1" x14ac:dyDescent="0.35">
      <c r="A9" s="407"/>
      <c r="B9" s="72" t="s">
        <v>669</v>
      </c>
      <c r="C9" s="23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v>28.738193901895265</v>
      </c>
      <c r="BV9" s="456">
        <v>57.901574344580844</v>
      </c>
      <c r="BW9" s="456">
        <v>69.585099034586236</v>
      </c>
      <c r="BX9" s="456">
        <v>85.986380493163381</v>
      </c>
      <c r="BY9" s="456">
        <v>62.700923007548923</v>
      </c>
      <c r="BZ9" s="457">
        <v>96.510367589600918</v>
      </c>
      <c r="CA9" s="457">
        <v>83.583062390159114</v>
      </c>
      <c r="CB9" s="457">
        <v>79.650346860578708</v>
      </c>
      <c r="CC9" s="457">
        <v>74.630154040585822</v>
      </c>
      <c r="CD9" s="457">
        <v>72.535962070217195</v>
      </c>
      <c r="CE9" s="457">
        <v>74.447252162840599</v>
      </c>
      <c r="CF9" s="457">
        <v>75.767202970996749</v>
      </c>
      <c r="CG9" s="457">
        <v>75.745746800949746</v>
      </c>
      <c r="CH9" s="458">
        <v>75.090631742169393</v>
      </c>
    </row>
    <row r="10" spans="1:86" s="411" customFormat="1" x14ac:dyDescent="0.35">
      <c r="A10" s="407"/>
      <c r="B10" s="72" t="s">
        <v>670</v>
      </c>
      <c r="C10" s="23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v>81.182051734564709</v>
      </c>
      <c r="BV10" s="456">
        <v>127.06359010693052</v>
      </c>
      <c r="BW10" s="456">
        <v>152.75605687031344</v>
      </c>
      <c r="BX10" s="456">
        <v>171.0127539028006</v>
      </c>
      <c r="BY10" s="456">
        <v>124.96309624122814</v>
      </c>
      <c r="BZ10" s="457">
        <v>156.8971120138045</v>
      </c>
      <c r="CA10" s="457">
        <v>110.1235525283743</v>
      </c>
      <c r="CB10" s="457">
        <v>128.69260892779494</v>
      </c>
      <c r="CC10" s="457">
        <v>125.93486518097478</v>
      </c>
      <c r="CD10" s="457">
        <v>126.97504912829763</v>
      </c>
      <c r="CE10" s="457">
        <v>130.77767142527088</v>
      </c>
      <c r="CF10" s="457">
        <v>132.63426393871143</v>
      </c>
      <c r="CG10" s="457">
        <v>132.15207734421332</v>
      </c>
      <c r="CH10" s="458">
        <v>130.91109577651295</v>
      </c>
    </row>
    <row r="11" spans="1:86" s="411" customFormat="1" ht="26.25" customHeight="1" x14ac:dyDescent="0.35">
      <c r="A11" s="461"/>
      <c r="B11" s="79" t="s">
        <v>671</v>
      </c>
      <c r="C11" s="271"/>
      <c r="D11" s="451">
        <v>0</v>
      </c>
      <c r="E11" s="451">
        <v>0</v>
      </c>
      <c r="F11" s="451">
        <v>0</v>
      </c>
      <c r="G11" s="451">
        <v>0</v>
      </c>
      <c r="H11" s="451">
        <v>0</v>
      </c>
      <c r="I11" s="451">
        <v>0</v>
      </c>
      <c r="J11" s="451">
        <v>0</v>
      </c>
      <c r="K11" s="451">
        <v>0</v>
      </c>
      <c r="L11" s="451">
        <v>0</v>
      </c>
      <c r="M11" s="451">
        <v>0</v>
      </c>
      <c r="N11" s="451">
        <v>0</v>
      </c>
      <c r="O11" s="451">
        <v>0</v>
      </c>
      <c r="P11" s="451">
        <v>0</v>
      </c>
      <c r="Q11" s="451">
        <v>0</v>
      </c>
      <c r="R11" s="451">
        <v>0</v>
      </c>
      <c r="S11" s="451">
        <v>0</v>
      </c>
      <c r="T11" s="451">
        <v>0</v>
      </c>
      <c r="U11" s="451">
        <v>0</v>
      </c>
      <c r="V11" s="451">
        <v>0</v>
      </c>
      <c r="W11" s="451">
        <v>0</v>
      </c>
      <c r="X11" s="451">
        <v>0</v>
      </c>
      <c r="Y11" s="451">
        <v>0</v>
      </c>
      <c r="Z11" s="451">
        <v>0</v>
      </c>
      <c r="AA11" s="451">
        <v>0</v>
      </c>
      <c r="AB11" s="451">
        <v>0</v>
      </c>
      <c r="AC11" s="451">
        <v>0</v>
      </c>
      <c r="AD11" s="451">
        <v>0</v>
      </c>
      <c r="AE11" s="451">
        <v>0</v>
      </c>
      <c r="AF11" s="451">
        <v>0</v>
      </c>
      <c r="AG11" s="451">
        <v>0</v>
      </c>
      <c r="AH11" s="451">
        <f>SUM(AH12:AH13)</f>
        <v>505</v>
      </c>
      <c r="AI11" s="451">
        <f t="shared" ref="AI11:CH11" si="6">SUM(AI12:AI13)</f>
        <v>562.88724981467749</v>
      </c>
      <c r="AJ11" s="451">
        <f t="shared" si="6"/>
        <v>636.0202001482578</v>
      </c>
      <c r="AK11" s="451">
        <f t="shared" si="6"/>
        <v>685.84818383988136</v>
      </c>
      <c r="AL11" s="451">
        <f t="shared" si="6"/>
        <v>716</v>
      </c>
      <c r="AM11" s="451">
        <f t="shared" si="6"/>
        <v>756</v>
      </c>
      <c r="AN11" s="451">
        <f t="shared" si="6"/>
        <v>759</v>
      </c>
      <c r="AO11" s="451">
        <f t="shared" si="6"/>
        <v>767</v>
      </c>
      <c r="AP11" s="451">
        <f t="shared" si="6"/>
        <v>785</v>
      </c>
      <c r="AQ11" s="451">
        <f t="shared" si="6"/>
        <v>789.25</v>
      </c>
      <c r="AR11" s="451">
        <f t="shared" si="6"/>
        <v>787.16399999999999</v>
      </c>
      <c r="AS11" s="451">
        <f t="shared" si="6"/>
        <v>771.303</v>
      </c>
      <c r="AT11" s="451">
        <f t="shared" si="6"/>
        <v>788.89200000000005</v>
      </c>
      <c r="AU11" s="451">
        <f t="shared" si="6"/>
        <v>878.78200000000004</v>
      </c>
      <c r="AV11" s="451">
        <f t="shared" si="6"/>
        <v>860.14800000000002</v>
      </c>
      <c r="AW11" s="451">
        <f t="shared" si="6"/>
        <v>868</v>
      </c>
      <c r="AX11" s="451">
        <f t="shared" si="6"/>
        <v>841.82099999999991</v>
      </c>
      <c r="AY11" s="451">
        <f t="shared" si="6"/>
        <v>821.31099999999992</v>
      </c>
      <c r="AZ11" s="451">
        <f t="shared" si="6"/>
        <v>771.62099999999998</v>
      </c>
      <c r="BA11" s="451">
        <f t="shared" si="6"/>
        <v>767.95100000000014</v>
      </c>
      <c r="BB11" s="451">
        <f t="shared" si="6"/>
        <v>744.78599999999994</v>
      </c>
      <c r="BC11" s="451">
        <f t="shared" si="6"/>
        <v>750.40700000000015</v>
      </c>
      <c r="BD11" s="451">
        <f t="shared" si="6"/>
        <v>722.57399999999996</v>
      </c>
      <c r="BE11" s="451">
        <f t="shared" si="6"/>
        <v>830.53729334177387</v>
      </c>
      <c r="BF11" s="451">
        <f t="shared" si="6"/>
        <v>836.62692212999991</v>
      </c>
      <c r="BG11" s="451">
        <f t="shared" si="6"/>
        <v>779.6027927405496</v>
      </c>
      <c r="BH11" s="451">
        <f t="shared" si="6"/>
        <v>720.87099999999998</v>
      </c>
      <c r="BI11" s="451">
        <f t="shared" si="6"/>
        <v>697.05176069000004</v>
      </c>
      <c r="BJ11" s="451">
        <f t="shared" si="6"/>
        <v>642.11463335999997</v>
      </c>
      <c r="BK11" s="451">
        <f t="shared" si="6"/>
        <v>600.31661291890316</v>
      </c>
      <c r="BL11" s="451">
        <f t="shared" si="6"/>
        <v>559.92442127000004</v>
      </c>
      <c r="BM11" s="451">
        <f t="shared" si="6"/>
        <v>548.03660721503923</v>
      </c>
      <c r="BN11" s="451">
        <f t="shared" si="6"/>
        <v>529.75740402523707</v>
      </c>
      <c r="BO11" s="451">
        <f t="shared" si="6"/>
        <v>518.53362152957493</v>
      </c>
      <c r="BP11" s="451">
        <f t="shared" si="6"/>
        <v>523.88457191740724</v>
      </c>
      <c r="BQ11" s="451">
        <f t="shared" si="6"/>
        <v>513.45475950999992</v>
      </c>
      <c r="BR11" s="451">
        <f t="shared" si="6"/>
        <v>516.08061811252776</v>
      </c>
      <c r="BS11" s="451">
        <f t="shared" si="6"/>
        <v>522.03452683860587</v>
      </c>
      <c r="BT11" s="451">
        <f t="shared" si="6"/>
        <v>516.30467009524364</v>
      </c>
      <c r="BU11" s="451">
        <f t="shared" si="6"/>
        <v>354.38444881915711</v>
      </c>
      <c r="BV11" s="451">
        <f t="shared" si="6"/>
        <v>245.10983985996961</v>
      </c>
      <c r="BW11" s="451">
        <f t="shared" si="6"/>
        <v>245.19475680302384</v>
      </c>
      <c r="BX11" s="451">
        <f t="shared" si="6"/>
        <v>208.19528194075065</v>
      </c>
      <c r="BY11" s="451">
        <f t="shared" si="6"/>
        <v>133.70320006156211</v>
      </c>
      <c r="BZ11" s="452">
        <f t="shared" si="6"/>
        <v>130.57673691307477</v>
      </c>
      <c r="CA11" s="452">
        <f t="shared" si="6"/>
        <v>115.72094142129816</v>
      </c>
      <c r="CB11" s="452">
        <f t="shared" si="6"/>
        <v>126.52680410417712</v>
      </c>
      <c r="CC11" s="452">
        <f t="shared" si="6"/>
        <v>93.378447762284097</v>
      </c>
      <c r="CD11" s="452">
        <f t="shared" si="6"/>
        <v>81.931166065533588</v>
      </c>
      <c r="CE11" s="452">
        <f t="shared" si="6"/>
        <v>72.053607444021253</v>
      </c>
      <c r="CF11" s="452">
        <f t="shared" si="6"/>
        <v>63.333703819016705</v>
      </c>
      <c r="CG11" s="452">
        <f t="shared" si="6"/>
        <v>55.683660330367282</v>
      </c>
      <c r="CH11" s="460">
        <f t="shared" si="6"/>
        <v>48.957662425260644</v>
      </c>
    </row>
    <row r="12" spans="1:86" s="411" customFormat="1" x14ac:dyDescent="0.35">
      <c r="A12" s="407"/>
      <c r="B12" s="72" t="s">
        <v>566</v>
      </c>
      <c r="C12" s="236"/>
      <c r="D12" s="456" t="s">
        <v>613</v>
      </c>
      <c r="E12" s="456" t="s">
        <v>613</v>
      </c>
      <c r="F12" s="456" t="s">
        <v>613</v>
      </c>
      <c r="G12" s="456" t="s">
        <v>613</v>
      </c>
      <c r="H12" s="456" t="s">
        <v>613</v>
      </c>
      <c r="I12" s="456" t="s">
        <v>613</v>
      </c>
      <c r="J12" s="456" t="s">
        <v>613</v>
      </c>
      <c r="K12" s="456" t="s">
        <v>613</v>
      </c>
      <c r="L12" s="456" t="s">
        <v>613</v>
      </c>
      <c r="M12" s="456" t="s">
        <v>613</v>
      </c>
      <c r="N12" s="456" t="s">
        <v>613</v>
      </c>
      <c r="O12" s="456" t="s">
        <v>613</v>
      </c>
      <c r="P12" s="456" t="s">
        <v>613</v>
      </c>
      <c r="Q12" s="456" t="s">
        <v>613</v>
      </c>
      <c r="R12" s="456" t="s">
        <v>613</v>
      </c>
      <c r="S12" s="456" t="s">
        <v>613</v>
      </c>
      <c r="T12" s="456" t="s">
        <v>613</v>
      </c>
      <c r="U12" s="456" t="s">
        <v>613</v>
      </c>
      <c r="V12" s="456" t="s">
        <v>613</v>
      </c>
      <c r="W12" s="456" t="s">
        <v>613</v>
      </c>
      <c r="X12" s="456" t="s">
        <v>613</v>
      </c>
      <c r="Y12" s="456" t="s">
        <v>613</v>
      </c>
      <c r="Z12" s="456" t="s">
        <v>613</v>
      </c>
      <c r="AA12" s="456" t="s">
        <v>613</v>
      </c>
      <c r="AB12" s="456" t="s">
        <v>613</v>
      </c>
      <c r="AC12" s="456" t="s">
        <v>613</v>
      </c>
      <c r="AD12" s="456" t="s">
        <v>613</v>
      </c>
      <c r="AE12" s="456" t="s">
        <v>613</v>
      </c>
      <c r="AF12" s="456" t="s">
        <v>613</v>
      </c>
      <c r="AG12" s="456" t="s">
        <v>613</v>
      </c>
      <c r="AH12" s="456">
        <v>433.19637841651365</v>
      </c>
      <c r="AI12" s="456">
        <v>491.57804255409542</v>
      </c>
      <c r="AJ12" s="456">
        <v>554.82967264977924</v>
      </c>
      <c r="AK12" s="456">
        <v>597.63212258588965</v>
      </c>
      <c r="AL12" s="456">
        <v>630.14592004132612</v>
      </c>
      <c r="AM12" s="456">
        <v>661.919258538132</v>
      </c>
      <c r="AN12" s="456">
        <v>665.25957529428422</v>
      </c>
      <c r="AO12" s="456">
        <v>668.58081446977872</v>
      </c>
      <c r="AP12" s="456">
        <v>686.54822330144486</v>
      </c>
      <c r="AQ12" s="456">
        <v>687.83778406598583</v>
      </c>
      <c r="AR12" s="456">
        <v>683.46392070541924</v>
      </c>
      <c r="AS12" s="456">
        <v>656.05418789515488</v>
      </c>
      <c r="AT12" s="456">
        <v>683.68441738207923</v>
      </c>
      <c r="AU12" s="456">
        <v>746.31190271576043</v>
      </c>
      <c r="AV12" s="456">
        <v>720.91047448732343</v>
      </c>
      <c r="AW12" s="456">
        <v>722.98375426855523</v>
      </c>
      <c r="AX12" s="456">
        <v>701.70056148671415</v>
      </c>
      <c r="AY12" s="456">
        <v>683.57531623989541</v>
      </c>
      <c r="AZ12" s="456">
        <v>648.47078202168245</v>
      </c>
      <c r="BA12" s="456">
        <v>655.47438801712497</v>
      </c>
      <c r="BB12" s="456">
        <v>638.58108077177928</v>
      </c>
      <c r="BC12" s="456">
        <v>650.31584786041594</v>
      </c>
      <c r="BD12" s="456">
        <v>631.10693085508979</v>
      </c>
      <c r="BE12" s="456">
        <v>736.26207961364651</v>
      </c>
      <c r="BF12" s="456">
        <v>738.48558911616817</v>
      </c>
      <c r="BG12" s="456">
        <v>691.18314787227746</v>
      </c>
      <c r="BH12" s="456">
        <v>636.20925212450004</v>
      </c>
      <c r="BI12" s="456">
        <v>618.61569305871558</v>
      </c>
      <c r="BJ12" s="456">
        <v>572.93044173153885</v>
      </c>
      <c r="BK12" s="456">
        <v>547.30458607473906</v>
      </c>
      <c r="BL12" s="456">
        <v>515.55293311502305</v>
      </c>
      <c r="BM12" s="456">
        <v>512.88008897976067</v>
      </c>
      <c r="BN12" s="456">
        <v>492.72786275860085</v>
      </c>
      <c r="BO12" s="456">
        <v>489.66027087611786</v>
      </c>
      <c r="BP12" s="456">
        <v>502.77979164042989</v>
      </c>
      <c r="BQ12" s="456">
        <v>499.19309366482179</v>
      </c>
      <c r="BR12" s="456">
        <v>506.96691126187358</v>
      </c>
      <c r="BS12" s="456">
        <v>516.5294929940469</v>
      </c>
      <c r="BT12" s="456">
        <v>512.97957527602387</v>
      </c>
      <c r="BU12" s="456">
        <v>351.4503564749092</v>
      </c>
      <c r="BV12" s="456">
        <v>243.72607386059869</v>
      </c>
      <c r="BW12" s="456">
        <v>244.69764471340798</v>
      </c>
      <c r="BX12" s="456">
        <v>208.19528194075065</v>
      </c>
      <c r="BY12" s="456">
        <v>133.70320006156211</v>
      </c>
      <c r="BZ12" s="457">
        <v>130.57673691307477</v>
      </c>
      <c r="CA12" s="457">
        <v>115.72094142129816</v>
      </c>
      <c r="CB12" s="457">
        <v>126.52680410417712</v>
      </c>
      <c r="CC12" s="457">
        <v>93.378447762284097</v>
      </c>
      <c r="CD12" s="457">
        <v>81.931166065533588</v>
      </c>
      <c r="CE12" s="457">
        <v>72.053607444021253</v>
      </c>
      <c r="CF12" s="457">
        <v>63.333703819016705</v>
      </c>
      <c r="CG12" s="457">
        <v>55.683660330367282</v>
      </c>
      <c r="CH12" s="458">
        <v>48.957662425260644</v>
      </c>
    </row>
    <row r="13" spans="1:86" s="411" customFormat="1" x14ac:dyDescent="0.35">
      <c r="A13" s="407"/>
      <c r="B13" s="72" t="s">
        <v>565</v>
      </c>
      <c r="C13" s="236"/>
      <c r="D13" s="456" t="s">
        <v>613</v>
      </c>
      <c r="E13" s="456" t="s">
        <v>613</v>
      </c>
      <c r="F13" s="456" t="s">
        <v>613</v>
      </c>
      <c r="G13" s="456" t="s">
        <v>613</v>
      </c>
      <c r="H13" s="456" t="s">
        <v>613</v>
      </c>
      <c r="I13" s="456" t="s">
        <v>613</v>
      </c>
      <c r="J13" s="456" t="s">
        <v>613</v>
      </c>
      <c r="K13" s="456" t="s">
        <v>613</v>
      </c>
      <c r="L13" s="456" t="s">
        <v>613</v>
      </c>
      <c r="M13" s="456" t="s">
        <v>613</v>
      </c>
      <c r="N13" s="456" t="s">
        <v>613</v>
      </c>
      <c r="O13" s="456" t="s">
        <v>613</v>
      </c>
      <c r="P13" s="456" t="s">
        <v>613</v>
      </c>
      <c r="Q13" s="456" t="s">
        <v>613</v>
      </c>
      <c r="R13" s="456" t="s">
        <v>613</v>
      </c>
      <c r="S13" s="456" t="s">
        <v>613</v>
      </c>
      <c r="T13" s="456" t="s">
        <v>613</v>
      </c>
      <c r="U13" s="456" t="s">
        <v>613</v>
      </c>
      <c r="V13" s="456" t="s">
        <v>613</v>
      </c>
      <c r="W13" s="456" t="s">
        <v>613</v>
      </c>
      <c r="X13" s="456" t="s">
        <v>613</v>
      </c>
      <c r="Y13" s="456" t="s">
        <v>613</v>
      </c>
      <c r="Z13" s="456" t="s">
        <v>613</v>
      </c>
      <c r="AA13" s="456" t="s">
        <v>613</v>
      </c>
      <c r="AB13" s="456" t="s">
        <v>613</v>
      </c>
      <c r="AC13" s="456" t="s">
        <v>613</v>
      </c>
      <c r="AD13" s="456" t="s">
        <v>613</v>
      </c>
      <c r="AE13" s="456" t="s">
        <v>613</v>
      </c>
      <c r="AF13" s="456" t="s">
        <v>613</v>
      </c>
      <c r="AG13" s="456" t="s">
        <v>613</v>
      </c>
      <c r="AH13" s="456">
        <v>71.803621583486347</v>
      </c>
      <c r="AI13" s="456">
        <v>71.309207260582085</v>
      </c>
      <c r="AJ13" s="456">
        <v>81.190527498478616</v>
      </c>
      <c r="AK13" s="456">
        <v>88.216061253991739</v>
      </c>
      <c r="AL13" s="456">
        <v>85.854079958673921</v>
      </c>
      <c r="AM13" s="456">
        <v>94.080741461868001</v>
      </c>
      <c r="AN13" s="456">
        <v>93.74042470571581</v>
      </c>
      <c r="AO13" s="456">
        <v>98.41918553022127</v>
      </c>
      <c r="AP13" s="456">
        <v>98.451776698555136</v>
      </c>
      <c r="AQ13" s="456">
        <v>101.4122159340142</v>
      </c>
      <c r="AR13" s="456">
        <v>103.7000792945807</v>
      </c>
      <c r="AS13" s="456">
        <v>115.24881210484507</v>
      </c>
      <c r="AT13" s="456">
        <v>105.20758261792079</v>
      </c>
      <c r="AU13" s="456">
        <v>132.47009728423961</v>
      </c>
      <c r="AV13" s="456">
        <v>139.23752551267657</v>
      </c>
      <c r="AW13" s="456">
        <v>145.01624573144477</v>
      </c>
      <c r="AX13" s="456">
        <v>140.12043851328579</v>
      </c>
      <c r="AY13" s="456">
        <v>137.73568376010451</v>
      </c>
      <c r="AZ13" s="456">
        <v>123.15021797831749</v>
      </c>
      <c r="BA13" s="456">
        <v>112.47661198287514</v>
      </c>
      <c r="BB13" s="456">
        <v>106.20491922822067</v>
      </c>
      <c r="BC13" s="456">
        <v>100.0911521395842</v>
      </c>
      <c r="BD13" s="456">
        <v>91.467069144910184</v>
      </c>
      <c r="BE13" s="456">
        <v>94.275213728127369</v>
      </c>
      <c r="BF13" s="456">
        <v>98.141333013831741</v>
      </c>
      <c r="BG13" s="456">
        <v>88.419644868272087</v>
      </c>
      <c r="BH13" s="456">
        <v>84.661747875499969</v>
      </c>
      <c r="BI13" s="456">
        <v>78.43606763128443</v>
      </c>
      <c r="BJ13" s="456">
        <v>69.184191628461178</v>
      </c>
      <c r="BK13" s="456">
        <v>53.012026844164069</v>
      </c>
      <c r="BL13" s="456">
        <v>44.371488154976973</v>
      </c>
      <c r="BM13" s="456">
        <v>35.156518235278511</v>
      </c>
      <c r="BN13" s="456">
        <v>37.029541266636251</v>
      </c>
      <c r="BO13" s="456">
        <v>28.873350653457123</v>
      </c>
      <c r="BP13" s="456">
        <v>21.10478027697734</v>
      </c>
      <c r="BQ13" s="456">
        <v>14.26166584517814</v>
      </c>
      <c r="BR13" s="456">
        <v>9.1137068506542054</v>
      </c>
      <c r="BS13" s="456">
        <v>5.5050338445589686</v>
      </c>
      <c r="BT13" s="456">
        <v>3.3250948192197995</v>
      </c>
      <c r="BU13" s="456">
        <v>2.934092344247913</v>
      </c>
      <c r="BV13" s="456">
        <v>1.3837659993709353</v>
      </c>
      <c r="BW13" s="456">
        <v>0.49711208961585279</v>
      </c>
      <c r="BX13" s="456">
        <v>0</v>
      </c>
      <c r="BY13" s="456">
        <v>0</v>
      </c>
      <c r="BZ13" s="457">
        <v>0</v>
      </c>
      <c r="CA13" s="457">
        <v>0</v>
      </c>
      <c r="CB13" s="457">
        <v>0</v>
      </c>
      <c r="CC13" s="457">
        <v>0</v>
      </c>
      <c r="CD13" s="457">
        <v>0</v>
      </c>
      <c r="CE13" s="457">
        <v>0</v>
      </c>
      <c r="CF13" s="457">
        <v>0</v>
      </c>
      <c r="CG13" s="457">
        <v>0</v>
      </c>
      <c r="CH13" s="458">
        <v>0</v>
      </c>
    </row>
    <row r="14" spans="1:86" s="411" customFormat="1" ht="26.25" customHeight="1" x14ac:dyDescent="0.35">
      <c r="A14" s="407"/>
      <c r="B14" s="79" t="s">
        <v>672</v>
      </c>
      <c r="C14" s="72"/>
      <c r="D14" s="451">
        <v>0</v>
      </c>
      <c r="E14" s="451">
        <v>0</v>
      </c>
      <c r="F14" s="451">
        <v>0</v>
      </c>
      <c r="G14" s="451">
        <v>0</v>
      </c>
      <c r="H14" s="451">
        <v>0</v>
      </c>
      <c r="I14" s="451">
        <v>0</v>
      </c>
      <c r="J14" s="451">
        <v>0</v>
      </c>
      <c r="K14" s="451">
        <v>0</v>
      </c>
      <c r="L14" s="451">
        <v>0</v>
      </c>
      <c r="M14" s="451">
        <v>0</v>
      </c>
      <c r="N14" s="451">
        <v>0</v>
      </c>
      <c r="O14" s="451">
        <v>0</v>
      </c>
      <c r="P14" s="451">
        <v>0</v>
      </c>
      <c r="Q14" s="451">
        <v>0</v>
      </c>
      <c r="R14" s="451">
        <v>0</v>
      </c>
      <c r="S14" s="451">
        <v>0</v>
      </c>
      <c r="T14" s="451">
        <v>0</v>
      </c>
      <c r="U14" s="451">
        <v>0</v>
      </c>
      <c r="V14" s="451">
        <v>0</v>
      </c>
      <c r="W14" s="451">
        <v>0</v>
      </c>
      <c r="X14" s="451">
        <v>0</v>
      </c>
      <c r="Y14" s="451">
        <v>0</v>
      </c>
      <c r="Z14" s="451">
        <v>0</v>
      </c>
      <c r="AA14" s="451">
        <v>0</v>
      </c>
      <c r="AB14" s="451">
        <v>0</v>
      </c>
      <c r="AC14" s="451">
        <v>0</v>
      </c>
      <c r="AD14" s="451">
        <v>0</v>
      </c>
      <c r="AE14" s="451">
        <v>0</v>
      </c>
      <c r="AF14" s="451">
        <v>0</v>
      </c>
      <c r="AG14" s="451">
        <v>0</v>
      </c>
      <c r="AH14" s="451">
        <f t="shared" ref="AH14:BM14" si="7">SUM(AH15:AH16)</f>
        <v>0</v>
      </c>
      <c r="AI14" s="451">
        <f t="shared" si="7"/>
        <v>0.11275018532246109</v>
      </c>
      <c r="AJ14" s="451">
        <f t="shared" si="7"/>
        <v>1.9797998517420314</v>
      </c>
      <c r="AK14" s="451">
        <f t="shared" si="7"/>
        <v>5.1518161601186057</v>
      </c>
      <c r="AL14" s="451">
        <f t="shared" si="7"/>
        <v>9</v>
      </c>
      <c r="AM14" s="451">
        <f t="shared" si="7"/>
        <v>14.999999999999998</v>
      </c>
      <c r="AN14" s="451">
        <f t="shared" si="7"/>
        <v>26</v>
      </c>
      <c r="AO14" s="451">
        <f t="shared" si="7"/>
        <v>33</v>
      </c>
      <c r="AP14" s="451">
        <f t="shared" si="7"/>
        <v>40</v>
      </c>
      <c r="AQ14" s="451">
        <f t="shared" si="7"/>
        <v>50.000000000000007</v>
      </c>
      <c r="AR14" s="451">
        <f t="shared" si="7"/>
        <v>63</v>
      </c>
      <c r="AS14" s="451">
        <f t="shared" si="7"/>
        <v>81</v>
      </c>
      <c r="AT14" s="451">
        <f t="shared" si="7"/>
        <v>100.494</v>
      </c>
      <c r="AU14" s="451">
        <f t="shared" si="7"/>
        <v>131.81700000000001</v>
      </c>
      <c r="AV14" s="451">
        <f t="shared" si="7"/>
        <v>149.852</v>
      </c>
      <c r="AW14" s="451">
        <f t="shared" si="7"/>
        <v>172</v>
      </c>
      <c r="AX14" s="451">
        <f t="shared" si="7"/>
        <v>180.179</v>
      </c>
      <c r="AY14" s="451">
        <f t="shared" si="7"/>
        <v>195.07400000000001</v>
      </c>
      <c r="AZ14" s="451">
        <f t="shared" si="7"/>
        <v>209.62</v>
      </c>
      <c r="BA14" s="451">
        <f t="shared" si="7"/>
        <v>219.12200000000001</v>
      </c>
      <c r="BB14" s="451">
        <f t="shared" si="7"/>
        <v>229.62</v>
      </c>
      <c r="BC14" s="451">
        <f t="shared" si="7"/>
        <v>251.28299999999999</v>
      </c>
      <c r="BD14" s="451">
        <f t="shared" si="7"/>
        <v>263.27600000000001</v>
      </c>
      <c r="BE14" s="451">
        <f t="shared" si="7"/>
        <v>268.75837131822618</v>
      </c>
      <c r="BF14" s="451">
        <f t="shared" si="7"/>
        <v>250.78770996</v>
      </c>
      <c r="BG14" s="451">
        <f t="shared" si="7"/>
        <v>227.07527540672788</v>
      </c>
      <c r="BH14" s="451">
        <f t="shared" si="7"/>
        <v>201.93699999999998</v>
      </c>
      <c r="BI14" s="451">
        <f t="shared" si="7"/>
        <v>177.48814832000002</v>
      </c>
      <c r="BJ14" s="451">
        <f t="shared" si="7"/>
        <v>154.43310238999999</v>
      </c>
      <c r="BK14" s="451">
        <f t="shared" si="7"/>
        <v>135.85556475999999</v>
      </c>
      <c r="BL14" s="451">
        <f t="shared" si="7"/>
        <v>114.82576818</v>
      </c>
      <c r="BM14" s="451">
        <f t="shared" si="7"/>
        <v>101.60390247496059</v>
      </c>
      <c r="BN14" s="451">
        <f t="shared" ref="BN14:CH14" si="8">SUM(BN15:BN16)</f>
        <v>83.766830504763064</v>
      </c>
      <c r="BO14" s="451">
        <f t="shared" si="8"/>
        <v>75.424392390424856</v>
      </c>
      <c r="BP14" s="451">
        <f t="shared" si="8"/>
        <v>68.65537360259259</v>
      </c>
      <c r="BQ14" s="451">
        <f t="shared" si="8"/>
        <v>68.776242409999995</v>
      </c>
      <c r="BR14" s="451">
        <f t="shared" si="8"/>
        <v>54.585042177472431</v>
      </c>
      <c r="BS14" s="451">
        <f t="shared" si="8"/>
        <v>46.88593851139494</v>
      </c>
      <c r="BT14" s="451">
        <f t="shared" si="8"/>
        <v>41.032823404756357</v>
      </c>
      <c r="BU14" s="451">
        <f t="shared" si="8"/>
        <v>38.247009674383257</v>
      </c>
      <c r="BV14" s="451">
        <f t="shared" si="8"/>
        <v>33.184287718519109</v>
      </c>
      <c r="BW14" s="451">
        <f t="shared" si="8"/>
        <v>38.75485990120746</v>
      </c>
      <c r="BX14" s="451">
        <f t="shared" si="8"/>
        <v>32.600029553285474</v>
      </c>
      <c r="BY14" s="451">
        <f t="shared" si="8"/>
        <v>20.053445669660672</v>
      </c>
      <c r="BZ14" s="452">
        <f t="shared" si="8"/>
        <v>14.84743259351978</v>
      </c>
      <c r="CA14" s="452">
        <f t="shared" si="8"/>
        <v>20.831744110168376</v>
      </c>
      <c r="CB14" s="452">
        <f t="shared" si="8"/>
        <v>14.568938427449318</v>
      </c>
      <c r="CC14" s="452">
        <f t="shared" si="8"/>
        <v>10.752068429543121</v>
      </c>
      <c r="CD14" s="452">
        <f t="shared" si="8"/>
        <v>9.4339703128443837</v>
      </c>
      <c r="CE14" s="452">
        <f t="shared" si="8"/>
        <v>8.296618078357783</v>
      </c>
      <c r="CF14" s="452">
        <f t="shared" si="8"/>
        <v>7.2925641159943302</v>
      </c>
      <c r="CG14" s="452">
        <f t="shared" si="8"/>
        <v>6.4116992799420656</v>
      </c>
      <c r="CH14" s="460">
        <f t="shared" si="8"/>
        <v>5.6372337424898564</v>
      </c>
    </row>
    <row r="15" spans="1:86" s="411" customFormat="1" x14ac:dyDescent="0.35">
      <c r="A15" s="407"/>
      <c r="B15" s="72" t="s">
        <v>566</v>
      </c>
      <c r="C15" s="236"/>
      <c r="D15" s="456" t="s">
        <v>613</v>
      </c>
      <c r="E15" s="456" t="s">
        <v>613</v>
      </c>
      <c r="F15" s="456" t="s">
        <v>613</v>
      </c>
      <c r="G15" s="456" t="s">
        <v>613</v>
      </c>
      <c r="H15" s="456" t="s">
        <v>613</v>
      </c>
      <c r="I15" s="456" t="s">
        <v>613</v>
      </c>
      <c r="J15" s="456" t="s">
        <v>613</v>
      </c>
      <c r="K15" s="456" t="s">
        <v>613</v>
      </c>
      <c r="L15" s="456" t="s">
        <v>613</v>
      </c>
      <c r="M15" s="456" t="s">
        <v>613</v>
      </c>
      <c r="N15" s="456" t="s">
        <v>613</v>
      </c>
      <c r="O15" s="456" t="s">
        <v>613</v>
      </c>
      <c r="P15" s="456" t="s">
        <v>613</v>
      </c>
      <c r="Q15" s="456" t="s">
        <v>613</v>
      </c>
      <c r="R15" s="456" t="s">
        <v>613</v>
      </c>
      <c r="S15" s="456" t="s">
        <v>613</v>
      </c>
      <c r="T15" s="456" t="s">
        <v>613</v>
      </c>
      <c r="U15" s="456" t="s">
        <v>613</v>
      </c>
      <c r="V15" s="456" t="s">
        <v>613</v>
      </c>
      <c r="W15" s="456" t="s">
        <v>613</v>
      </c>
      <c r="X15" s="456" t="s">
        <v>613</v>
      </c>
      <c r="Y15" s="456" t="s">
        <v>613</v>
      </c>
      <c r="Z15" s="456" t="s">
        <v>613</v>
      </c>
      <c r="AA15" s="456" t="s">
        <v>613</v>
      </c>
      <c r="AB15" s="456" t="s">
        <v>613</v>
      </c>
      <c r="AC15" s="456" t="s">
        <v>613</v>
      </c>
      <c r="AD15" s="456" t="s">
        <v>613</v>
      </c>
      <c r="AE15" s="456" t="s">
        <v>613</v>
      </c>
      <c r="AF15" s="456" t="s">
        <v>613</v>
      </c>
      <c r="AG15" s="456" t="s">
        <v>613</v>
      </c>
      <c r="AH15" s="456">
        <v>0</v>
      </c>
      <c r="AI15" s="456">
        <v>0.11206975139097579</v>
      </c>
      <c r="AJ15" s="456">
        <v>1.9559041394144265</v>
      </c>
      <c r="AK15" s="456">
        <v>5.0585443704334674</v>
      </c>
      <c r="AL15" s="456">
        <v>8.7827442902784227</v>
      </c>
      <c r="AM15" s="456">
        <v>14.547383938080046</v>
      </c>
      <c r="AN15" s="456">
        <v>25.200944752617477</v>
      </c>
      <c r="AO15" s="456">
        <v>31.504743957915213</v>
      </c>
      <c r="AP15" s="456">
        <v>37.911238941429318</v>
      </c>
      <c r="AQ15" s="456">
        <v>47.069913087934566</v>
      </c>
      <c r="AR15" s="456">
        <v>58.896281800391392</v>
      </c>
      <c r="AS15" s="456">
        <v>74.07692307692308</v>
      </c>
      <c r="AT15" s="456">
        <v>91.577492841228676</v>
      </c>
      <c r="AU15" s="456">
        <v>117.29437072428964</v>
      </c>
      <c r="AV15" s="456">
        <v>131.3422809077048</v>
      </c>
      <c r="AW15" s="456">
        <v>150.21983887907462</v>
      </c>
      <c r="AX15" s="456">
        <v>157.36262069414141</v>
      </c>
      <c r="AY15" s="456">
        <v>168.15600838473355</v>
      </c>
      <c r="AZ15" s="456">
        <v>181.41047939847496</v>
      </c>
      <c r="BA15" s="456">
        <v>192.10670709999971</v>
      </c>
      <c r="BB15" s="456">
        <v>201.31550583145179</v>
      </c>
      <c r="BC15" s="456">
        <v>222.24598609428827</v>
      </c>
      <c r="BD15" s="456">
        <v>234.76715728678226</v>
      </c>
      <c r="BE15" s="456">
        <v>238.79510529135356</v>
      </c>
      <c r="BF15" s="456">
        <v>219.73165192058175</v>
      </c>
      <c r="BG15" s="456">
        <v>193.369</v>
      </c>
      <c r="BH15" s="456">
        <v>168.06399999999999</v>
      </c>
      <c r="BI15" s="456">
        <v>145.82337039453446</v>
      </c>
      <c r="BJ15" s="456">
        <v>125.21887532471118</v>
      </c>
      <c r="BK15" s="456">
        <v>109.93033523194052</v>
      </c>
      <c r="BL15" s="456">
        <v>93.800845414279749</v>
      </c>
      <c r="BM15" s="456">
        <v>85.276843175502719</v>
      </c>
      <c r="BN15" s="456">
        <v>70.562745196511173</v>
      </c>
      <c r="BO15" s="456">
        <v>66.952021430840631</v>
      </c>
      <c r="BP15" s="456">
        <v>61.481935140817022</v>
      </c>
      <c r="BQ15" s="456">
        <v>64.529378218725824</v>
      </c>
      <c r="BR15" s="456">
        <v>51.410505015048706</v>
      </c>
      <c r="BS15" s="456">
        <v>45.57355537163707</v>
      </c>
      <c r="BT15" s="456">
        <v>39.499139075463006</v>
      </c>
      <c r="BU15" s="456">
        <v>37.930347194836223</v>
      </c>
      <c r="BV15" s="456">
        <v>32.996946039031812</v>
      </c>
      <c r="BW15" s="456">
        <v>38.676287628131753</v>
      </c>
      <c r="BX15" s="456">
        <v>32.600029553285474</v>
      </c>
      <c r="BY15" s="456">
        <v>20.053445669660672</v>
      </c>
      <c r="BZ15" s="457">
        <v>14.84743259351978</v>
      </c>
      <c r="CA15" s="457">
        <v>20.831744110168376</v>
      </c>
      <c r="CB15" s="457">
        <v>14.568938427449318</v>
      </c>
      <c r="CC15" s="457">
        <v>10.752068429543121</v>
      </c>
      <c r="CD15" s="457">
        <v>9.4339703128443837</v>
      </c>
      <c r="CE15" s="457">
        <v>8.296618078357783</v>
      </c>
      <c r="CF15" s="457">
        <v>7.2925641159943302</v>
      </c>
      <c r="CG15" s="457">
        <v>6.4116992799420656</v>
      </c>
      <c r="CH15" s="458">
        <v>5.6372337424898564</v>
      </c>
    </row>
    <row r="16" spans="1:86" s="411" customFormat="1" x14ac:dyDescent="0.35">
      <c r="B16" s="72" t="s">
        <v>565</v>
      </c>
      <c r="C16" s="236"/>
      <c r="D16" s="456" t="s">
        <v>613</v>
      </c>
      <c r="E16" s="456" t="s">
        <v>613</v>
      </c>
      <c r="F16" s="456" t="s">
        <v>613</v>
      </c>
      <c r="G16" s="456" t="s">
        <v>613</v>
      </c>
      <c r="H16" s="456" t="s">
        <v>613</v>
      </c>
      <c r="I16" s="456" t="s">
        <v>613</v>
      </c>
      <c r="J16" s="456" t="s">
        <v>613</v>
      </c>
      <c r="K16" s="456" t="s">
        <v>613</v>
      </c>
      <c r="L16" s="456" t="s">
        <v>613</v>
      </c>
      <c r="M16" s="456" t="s">
        <v>613</v>
      </c>
      <c r="N16" s="456" t="s">
        <v>613</v>
      </c>
      <c r="O16" s="456" t="s">
        <v>613</v>
      </c>
      <c r="P16" s="456" t="s">
        <v>613</v>
      </c>
      <c r="Q16" s="456" t="s">
        <v>613</v>
      </c>
      <c r="R16" s="456" t="s">
        <v>613</v>
      </c>
      <c r="S16" s="456" t="s">
        <v>613</v>
      </c>
      <c r="T16" s="456" t="s">
        <v>613</v>
      </c>
      <c r="U16" s="456" t="s">
        <v>613</v>
      </c>
      <c r="V16" s="456" t="s">
        <v>613</v>
      </c>
      <c r="W16" s="456" t="s">
        <v>613</v>
      </c>
      <c r="X16" s="456" t="s">
        <v>613</v>
      </c>
      <c r="Y16" s="456" t="s">
        <v>613</v>
      </c>
      <c r="Z16" s="456" t="s">
        <v>613</v>
      </c>
      <c r="AA16" s="456" t="s">
        <v>613</v>
      </c>
      <c r="AB16" s="456" t="s">
        <v>613</v>
      </c>
      <c r="AC16" s="456" t="s">
        <v>613</v>
      </c>
      <c r="AD16" s="456" t="s">
        <v>613</v>
      </c>
      <c r="AE16" s="456" t="s">
        <v>613</v>
      </c>
      <c r="AF16" s="456" t="s">
        <v>613</v>
      </c>
      <c r="AG16" s="456" t="s">
        <v>613</v>
      </c>
      <c r="AH16" s="456">
        <v>0</v>
      </c>
      <c r="AI16" s="456">
        <v>6.8043393148529703E-4</v>
      </c>
      <c r="AJ16" s="456">
        <v>2.389571232760496E-2</v>
      </c>
      <c r="AK16" s="456">
        <v>9.3271789685138398E-2</v>
      </c>
      <c r="AL16" s="456">
        <v>0.21725570972157768</v>
      </c>
      <c r="AM16" s="456">
        <v>0.45261606191995341</v>
      </c>
      <c r="AN16" s="456">
        <v>0.79905524738252098</v>
      </c>
      <c r="AO16" s="456">
        <v>1.4952560420847878</v>
      </c>
      <c r="AP16" s="456">
        <v>2.0887610585706842</v>
      </c>
      <c r="AQ16" s="456">
        <v>2.9300869120654411</v>
      </c>
      <c r="AR16" s="456">
        <v>4.1037181996086094</v>
      </c>
      <c r="AS16" s="456">
        <v>6.9230769230769234</v>
      </c>
      <c r="AT16" s="456">
        <v>8.9165071587713225</v>
      </c>
      <c r="AU16" s="456">
        <v>14.522629275710372</v>
      </c>
      <c r="AV16" s="456">
        <v>18.509719092295203</v>
      </c>
      <c r="AW16" s="456">
        <v>21.780161120925374</v>
      </c>
      <c r="AX16" s="456">
        <v>22.816379305858582</v>
      </c>
      <c r="AY16" s="456">
        <v>26.917991615266445</v>
      </c>
      <c r="AZ16" s="456">
        <v>28.20952060152505</v>
      </c>
      <c r="BA16" s="456">
        <v>27.015292900000315</v>
      </c>
      <c r="BB16" s="456">
        <v>28.304494168548207</v>
      </c>
      <c r="BC16" s="456">
        <v>29.037013905711706</v>
      </c>
      <c r="BD16" s="456">
        <v>28.508842713217764</v>
      </c>
      <c r="BE16" s="456">
        <v>29.963266026872617</v>
      </c>
      <c r="BF16" s="456">
        <v>31.056058039418243</v>
      </c>
      <c r="BG16" s="456">
        <v>33.70627540672789</v>
      </c>
      <c r="BH16" s="456">
        <v>33.872999999999998</v>
      </c>
      <c r="BI16" s="456">
        <v>31.66477792546555</v>
      </c>
      <c r="BJ16" s="456">
        <v>29.214227065288803</v>
      </c>
      <c r="BK16" s="456">
        <v>25.925229528059475</v>
      </c>
      <c r="BL16" s="456">
        <v>21.024922765720252</v>
      </c>
      <c r="BM16" s="456">
        <v>16.327059299457879</v>
      </c>
      <c r="BN16" s="456">
        <v>13.204085308251896</v>
      </c>
      <c r="BO16" s="456">
        <v>8.4723709595842251</v>
      </c>
      <c r="BP16" s="456">
        <v>7.1734384617755698</v>
      </c>
      <c r="BQ16" s="456">
        <v>4.2468641912741756</v>
      </c>
      <c r="BR16" s="456">
        <v>3.174537162423726</v>
      </c>
      <c r="BS16" s="456">
        <v>1.3123831397578662</v>
      </c>
      <c r="BT16" s="456">
        <v>1.53368432929335</v>
      </c>
      <c r="BU16" s="456">
        <v>0.31666247954703558</v>
      </c>
      <c r="BV16" s="456">
        <v>0.18734167948729749</v>
      </c>
      <c r="BW16" s="456">
        <v>7.8572273075707424E-2</v>
      </c>
      <c r="BX16" s="456">
        <v>0</v>
      </c>
      <c r="BY16" s="456">
        <v>0</v>
      </c>
      <c r="BZ16" s="457">
        <v>0</v>
      </c>
      <c r="CA16" s="457">
        <v>0</v>
      </c>
      <c r="CB16" s="457">
        <v>0</v>
      </c>
      <c r="CC16" s="457">
        <v>0</v>
      </c>
      <c r="CD16" s="457">
        <v>0</v>
      </c>
      <c r="CE16" s="457">
        <v>0</v>
      </c>
      <c r="CF16" s="457">
        <v>0</v>
      </c>
      <c r="CG16" s="457">
        <v>0</v>
      </c>
      <c r="CH16" s="439">
        <v>0</v>
      </c>
    </row>
    <row r="17" spans="1:86" s="411" customFormat="1" ht="26.25" customHeight="1" x14ac:dyDescent="0.35">
      <c r="B17" s="79" t="s">
        <v>673</v>
      </c>
      <c r="C17" s="236"/>
      <c r="D17" s="451">
        <f>SUM(D18, D19,D20)</f>
        <v>0</v>
      </c>
      <c r="E17" s="451">
        <f t="shared" ref="E17:BP17" si="9">SUM(E18, E19,E20)</f>
        <v>0</v>
      </c>
      <c r="F17" s="451">
        <f t="shared" si="9"/>
        <v>0</v>
      </c>
      <c r="G17" s="451">
        <f t="shared" si="9"/>
        <v>0</v>
      </c>
      <c r="H17" s="451">
        <f t="shared" si="9"/>
        <v>0</v>
      </c>
      <c r="I17" s="451">
        <f t="shared" si="9"/>
        <v>0</v>
      </c>
      <c r="J17" s="451">
        <f t="shared" si="9"/>
        <v>0</v>
      </c>
      <c r="K17" s="451">
        <f t="shared" si="9"/>
        <v>0</v>
      </c>
      <c r="L17" s="451">
        <f t="shared" si="9"/>
        <v>0</v>
      </c>
      <c r="M17" s="451">
        <f t="shared" si="9"/>
        <v>0</v>
      </c>
      <c r="N17" s="451">
        <f t="shared" si="9"/>
        <v>0</v>
      </c>
      <c r="O17" s="451">
        <f t="shared" si="9"/>
        <v>0</v>
      </c>
      <c r="P17" s="451">
        <f t="shared" si="9"/>
        <v>0</v>
      </c>
      <c r="Q17" s="451">
        <f t="shared" si="9"/>
        <v>0</v>
      </c>
      <c r="R17" s="451">
        <f t="shared" si="9"/>
        <v>0</v>
      </c>
      <c r="S17" s="451">
        <f t="shared" si="9"/>
        <v>0</v>
      </c>
      <c r="T17" s="451">
        <f t="shared" si="9"/>
        <v>0</v>
      </c>
      <c r="U17" s="451">
        <f t="shared" si="9"/>
        <v>0</v>
      </c>
      <c r="V17" s="451">
        <f t="shared" si="9"/>
        <v>0</v>
      </c>
      <c r="W17" s="451">
        <f t="shared" si="9"/>
        <v>0</v>
      </c>
      <c r="X17" s="451">
        <f t="shared" si="9"/>
        <v>0</v>
      </c>
      <c r="Y17" s="451">
        <f t="shared" si="9"/>
        <v>0</v>
      </c>
      <c r="Z17" s="451">
        <f t="shared" si="9"/>
        <v>0</v>
      </c>
      <c r="AA17" s="451">
        <f t="shared" si="9"/>
        <v>0</v>
      </c>
      <c r="AB17" s="451">
        <f t="shared" si="9"/>
        <v>0</v>
      </c>
      <c r="AC17" s="451">
        <f t="shared" si="9"/>
        <v>0</v>
      </c>
      <c r="AD17" s="451">
        <f t="shared" si="9"/>
        <v>0</v>
      </c>
      <c r="AE17" s="451">
        <f t="shared" si="9"/>
        <v>0</v>
      </c>
      <c r="AF17" s="451">
        <f t="shared" si="9"/>
        <v>0</v>
      </c>
      <c r="AG17" s="451">
        <f t="shared" si="9"/>
        <v>0</v>
      </c>
      <c r="AH17" s="451">
        <f t="shared" si="9"/>
        <v>0</v>
      </c>
      <c r="AI17" s="451">
        <f t="shared" si="9"/>
        <v>0</v>
      </c>
      <c r="AJ17" s="451">
        <f t="shared" si="9"/>
        <v>0</v>
      </c>
      <c r="AK17" s="451">
        <f t="shared" si="9"/>
        <v>0</v>
      </c>
      <c r="AL17" s="451">
        <f t="shared" si="9"/>
        <v>0</v>
      </c>
      <c r="AM17" s="451">
        <f t="shared" si="9"/>
        <v>0</v>
      </c>
      <c r="AN17" s="451">
        <f t="shared" si="9"/>
        <v>0</v>
      </c>
      <c r="AO17" s="451">
        <f t="shared" si="9"/>
        <v>0</v>
      </c>
      <c r="AP17" s="451">
        <f t="shared" si="9"/>
        <v>0</v>
      </c>
      <c r="AQ17" s="451">
        <f t="shared" si="9"/>
        <v>0</v>
      </c>
      <c r="AR17" s="451">
        <f t="shared" si="9"/>
        <v>0</v>
      </c>
      <c r="AS17" s="451">
        <f t="shared" si="9"/>
        <v>0</v>
      </c>
      <c r="AT17" s="451">
        <f t="shared" si="9"/>
        <v>0</v>
      </c>
      <c r="AU17" s="451">
        <f t="shared" si="9"/>
        <v>0</v>
      </c>
      <c r="AV17" s="451">
        <f t="shared" si="9"/>
        <v>0</v>
      </c>
      <c r="AW17" s="451">
        <f t="shared" si="9"/>
        <v>0</v>
      </c>
      <c r="AX17" s="451">
        <f t="shared" si="9"/>
        <v>0</v>
      </c>
      <c r="AY17" s="451">
        <f t="shared" si="9"/>
        <v>0</v>
      </c>
      <c r="AZ17" s="451">
        <f t="shared" si="9"/>
        <v>0</v>
      </c>
      <c r="BA17" s="451">
        <f t="shared" si="9"/>
        <v>0</v>
      </c>
      <c r="BB17" s="451">
        <f t="shared" si="9"/>
        <v>0</v>
      </c>
      <c r="BC17" s="451">
        <f t="shared" si="9"/>
        <v>0</v>
      </c>
      <c r="BD17" s="451">
        <f t="shared" si="9"/>
        <v>0</v>
      </c>
      <c r="BE17" s="451">
        <f t="shared" si="9"/>
        <v>0</v>
      </c>
      <c r="BF17" s="451">
        <f t="shared" si="9"/>
        <v>28.406946050688902</v>
      </c>
      <c r="BG17" s="451">
        <f t="shared" si="9"/>
        <v>27.432701623546105</v>
      </c>
      <c r="BH17" s="451">
        <f t="shared" si="9"/>
        <v>26.234479032471963</v>
      </c>
      <c r="BI17" s="451">
        <f t="shared" si="9"/>
        <v>25.217539613784226</v>
      </c>
      <c r="BJ17" s="451">
        <f t="shared" si="9"/>
        <v>23.893453975822563</v>
      </c>
      <c r="BK17" s="451">
        <f t="shared" si="9"/>
        <v>23.356956766137984</v>
      </c>
      <c r="BL17" s="451">
        <f t="shared" si="9"/>
        <v>22.860791391673466</v>
      </c>
      <c r="BM17" s="451">
        <f t="shared" si="9"/>
        <v>22.195142250613998</v>
      </c>
      <c r="BN17" s="451">
        <f t="shared" si="9"/>
        <v>20.731727340506914</v>
      </c>
      <c r="BO17" s="451">
        <f t="shared" si="9"/>
        <v>20.801005350659317</v>
      </c>
      <c r="BP17" s="451">
        <f t="shared" si="9"/>
        <v>20.826470289915786</v>
      </c>
      <c r="BQ17" s="451">
        <f t="shared" ref="BQ17:CH17" si="10">SUM(BQ18, BQ19,BQ20)</f>
        <v>20.959430350443746</v>
      </c>
      <c r="BR17" s="451">
        <f t="shared" si="10"/>
        <v>19.738998445075392</v>
      </c>
      <c r="BS17" s="451">
        <f t="shared" si="10"/>
        <v>20.002488621536003</v>
      </c>
      <c r="BT17" s="451">
        <f t="shared" si="10"/>
        <v>19.745434635194613</v>
      </c>
      <c r="BU17" s="451">
        <f t="shared" si="10"/>
        <v>15.465076341450237</v>
      </c>
      <c r="BV17" s="451">
        <f t="shared" si="10"/>
        <v>12.639582096819744</v>
      </c>
      <c r="BW17" s="451">
        <f t="shared" si="10"/>
        <v>33.26387994423451</v>
      </c>
      <c r="BX17" s="451">
        <f t="shared" si="10"/>
        <v>30.267555628945715</v>
      </c>
      <c r="BY17" s="451">
        <f t="shared" si="10"/>
        <v>31.958038939234932</v>
      </c>
      <c r="BZ17" s="452">
        <f t="shared" si="10"/>
        <v>37.019285725799733</v>
      </c>
      <c r="CA17" s="452">
        <f t="shared" si="10"/>
        <v>20.861367315703191</v>
      </c>
      <c r="CB17" s="452">
        <f t="shared" si="10"/>
        <v>24.098400203835091</v>
      </c>
      <c r="CC17" s="452">
        <f t="shared" si="10"/>
        <v>21.75719421865443</v>
      </c>
      <c r="CD17" s="452">
        <f t="shared" si="10"/>
        <v>21.087197373669618</v>
      </c>
      <c r="CE17" s="452">
        <f t="shared" si="10"/>
        <v>21.071187842861555</v>
      </c>
      <c r="CF17" s="452">
        <f t="shared" si="10"/>
        <v>20.898547209744628</v>
      </c>
      <c r="CG17" s="452">
        <f t="shared" si="10"/>
        <v>20.467834488140898</v>
      </c>
      <c r="CH17" s="460">
        <f t="shared" si="10"/>
        <v>19.965809800045196</v>
      </c>
    </row>
    <row r="18" spans="1:86" s="411" customFormat="1" x14ac:dyDescent="0.35">
      <c r="B18" s="72" t="s">
        <v>668</v>
      </c>
      <c r="C18" s="236"/>
      <c r="D18" s="456">
        <v>0</v>
      </c>
      <c r="E18" s="456">
        <v>0</v>
      </c>
      <c r="F18" s="456">
        <v>0</v>
      </c>
      <c r="G18" s="456">
        <v>0</v>
      </c>
      <c r="H18" s="456">
        <v>0</v>
      </c>
      <c r="I18" s="456">
        <v>0</v>
      </c>
      <c r="J18" s="456">
        <v>0</v>
      </c>
      <c r="K18" s="456">
        <v>0</v>
      </c>
      <c r="L18" s="456">
        <v>0</v>
      </c>
      <c r="M18" s="456">
        <v>0</v>
      </c>
      <c r="N18" s="456">
        <v>0</v>
      </c>
      <c r="O18" s="456">
        <v>0</v>
      </c>
      <c r="P18" s="456">
        <v>0</v>
      </c>
      <c r="Q18" s="456">
        <v>0</v>
      </c>
      <c r="R18" s="456">
        <v>0</v>
      </c>
      <c r="S18" s="456">
        <v>0</v>
      </c>
      <c r="T18" s="456">
        <v>0</v>
      </c>
      <c r="U18" s="456">
        <v>0</v>
      </c>
      <c r="V18" s="456">
        <v>0</v>
      </c>
      <c r="W18" s="456">
        <v>0</v>
      </c>
      <c r="X18" s="456">
        <v>0</v>
      </c>
      <c r="Y18" s="456">
        <v>0</v>
      </c>
      <c r="Z18" s="456">
        <v>0</v>
      </c>
      <c r="AA18" s="456">
        <v>0</v>
      </c>
      <c r="AB18" s="456">
        <v>0</v>
      </c>
      <c r="AC18" s="456">
        <v>0</v>
      </c>
      <c r="AD18" s="456">
        <v>0</v>
      </c>
      <c r="AE18" s="456">
        <v>0</v>
      </c>
      <c r="AF18" s="456">
        <v>0</v>
      </c>
      <c r="AG18" s="456">
        <v>0</v>
      </c>
      <c r="AH18" s="456">
        <v>0</v>
      </c>
      <c r="AI18" s="456">
        <v>0</v>
      </c>
      <c r="AJ18" s="456">
        <v>0</v>
      </c>
      <c r="AK18" s="456">
        <v>0</v>
      </c>
      <c r="AL18" s="456">
        <v>0</v>
      </c>
      <c r="AM18" s="456">
        <v>0</v>
      </c>
      <c r="AN18" s="456">
        <v>0</v>
      </c>
      <c r="AO18" s="456">
        <v>0</v>
      </c>
      <c r="AP18" s="456">
        <v>0</v>
      </c>
      <c r="AQ18" s="456">
        <v>0</v>
      </c>
      <c r="AR18" s="456">
        <v>0</v>
      </c>
      <c r="AS18" s="456">
        <v>0</v>
      </c>
      <c r="AT18" s="456">
        <v>0</v>
      </c>
      <c r="AU18" s="456">
        <v>0</v>
      </c>
      <c r="AV18" s="456">
        <v>0</v>
      </c>
      <c r="AW18" s="456">
        <v>0</v>
      </c>
      <c r="AX18" s="456">
        <v>0</v>
      </c>
      <c r="AY18" s="456">
        <v>0</v>
      </c>
      <c r="AZ18" s="456">
        <v>0</v>
      </c>
      <c r="BA18" s="456">
        <v>0</v>
      </c>
      <c r="BB18" s="456">
        <v>0</v>
      </c>
      <c r="BC18" s="456">
        <v>0</v>
      </c>
      <c r="BD18" s="456">
        <v>0</v>
      </c>
      <c r="BE18" s="456">
        <v>0</v>
      </c>
      <c r="BF18" s="456">
        <v>0</v>
      </c>
      <c r="BG18" s="456">
        <v>0</v>
      </c>
      <c r="BH18" s="456">
        <v>0</v>
      </c>
      <c r="BI18" s="456">
        <v>0</v>
      </c>
      <c r="BJ18" s="456">
        <v>0</v>
      </c>
      <c r="BK18" s="456">
        <v>0</v>
      </c>
      <c r="BL18" s="456">
        <v>0</v>
      </c>
      <c r="BM18" s="456">
        <v>0</v>
      </c>
      <c r="BN18" s="456">
        <v>0</v>
      </c>
      <c r="BO18" s="456">
        <v>0</v>
      </c>
      <c r="BP18" s="456">
        <v>0</v>
      </c>
      <c r="BQ18" s="456">
        <v>0</v>
      </c>
      <c r="BR18" s="456">
        <v>0</v>
      </c>
      <c r="BS18" s="456">
        <v>0</v>
      </c>
      <c r="BT18" s="456">
        <v>0</v>
      </c>
      <c r="BU18" s="456">
        <v>1.722975294176323</v>
      </c>
      <c r="BV18" s="456">
        <v>2.8992876315726392</v>
      </c>
      <c r="BW18" s="456">
        <v>20.478845758832652</v>
      </c>
      <c r="BX18" s="456">
        <v>19.116950898450057</v>
      </c>
      <c r="BY18" s="456">
        <v>24.49150903790629</v>
      </c>
      <c r="BZ18" s="457">
        <v>29.837883586386482</v>
      </c>
      <c r="CA18" s="457">
        <v>14.377497231170134</v>
      </c>
      <c r="CB18" s="457">
        <v>17.681632116870599</v>
      </c>
      <c r="CC18" s="457">
        <v>17.021534862886952</v>
      </c>
      <c r="CD18" s="457">
        <v>16.932083400315513</v>
      </c>
      <c r="CE18" s="457">
        <v>17.417011227313903</v>
      </c>
      <c r="CF18" s="457">
        <v>17.686597833701622</v>
      </c>
      <c r="CG18" s="457">
        <v>17.643854722722363</v>
      </c>
      <c r="CH18" s="458">
        <v>17.482936956721545</v>
      </c>
    </row>
    <row r="19" spans="1:86" s="411" customFormat="1" x14ac:dyDescent="0.35">
      <c r="B19" s="72" t="s">
        <v>674</v>
      </c>
      <c r="C19" s="236"/>
      <c r="D19" s="456" t="s">
        <v>613</v>
      </c>
      <c r="E19" s="456" t="s">
        <v>613</v>
      </c>
      <c r="F19" s="456" t="s">
        <v>613</v>
      </c>
      <c r="G19" s="456" t="s">
        <v>613</v>
      </c>
      <c r="H19" s="456" t="s">
        <v>613</v>
      </c>
      <c r="I19" s="456" t="s">
        <v>613</v>
      </c>
      <c r="J19" s="456" t="s">
        <v>613</v>
      </c>
      <c r="K19" s="456" t="s">
        <v>613</v>
      </c>
      <c r="L19" s="456" t="s">
        <v>613</v>
      </c>
      <c r="M19" s="456" t="s">
        <v>613</v>
      </c>
      <c r="N19" s="456" t="s">
        <v>613</v>
      </c>
      <c r="O19" s="456" t="s">
        <v>613</v>
      </c>
      <c r="P19" s="456" t="s">
        <v>613</v>
      </c>
      <c r="Q19" s="456" t="s">
        <v>613</v>
      </c>
      <c r="R19" s="456" t="s">
        <v>613</v>
      </c>
      <c r="S19" s="456" t="s">
        <v>613</v>
      </c>
      <c r="T19" s="456" t="s">
        <v>613</v>
      </c>
      <c r="U19" s="456" t="s">
        <v>613</v>
      </c>
      <c r="V19" s="456" t="s">
        <v>613</v>
      </c>
      <c r="W19" s="456" t="s">
        <v>613</v>
      </c>
      <c r="X19" s="456" t="s">
        <v>613</v>
      </c>
      <c r="Y19" s="456" t="s">
        <v>613</v>
      </c>
      <c r="Z19" s="456" t="s">
        <v>613</v>
      </c>
      <c r="AA19" s="456" t="s">
        <v>613</v>
      </c>
      <c r="AB19" s="456" t="s">
        <v>613</v>
      </c>
      <c r="AC19" s="456" t="s">
        <v>613</v>
      </c>
      <c r="AD19" s="456" t="s">
        <v>613</v>
      </c>
      <c r="AE19" s="456" t="s">
        <v>613</v>
      </c>
      <c r="AF19" s="456" t="s">
        <v>613</v>
      </c>
      <c r="AG19" s="456" t="s">
        <v>613</v>
      </c>
      <c r="AH19" s="456" t="s">
        <v>613</v>
      </c>
      <c r="AI19" s="456" t="s">
        <v>613</v>
      </c>
      <c r="AJ19" s="456" t="s">
        <v>613</v>
      </c>
      <c r="AK19" s="456" t="s">
        <v>613</v>
      </c>
      <c r="AL19" s="456" t="s">
        <v>613</v>
      </c>
      <c r="AM19" s="456" t="s">
        <v>613</v>
      </c>
      <c r="AN19" s="456" t="s">
        <v>613</v>
      </c>
      <c r="AO19" s="456" t="s">
        <v>613</v>
      </c>
      <c r="AP19" s="456" t="s">
        <v>613</v>
      </c>
      <c r="AQ19" s="456" t="s">
        <v>613</v>
      </c>
      <c r="AR19" s="456" t="s">
        <v>613</v>
      </c>
      <c r="AS19" s="456" t="s">
        <v>613</v>
      </c>
      <c r="AT19" s="456" t="s">
        <v>613</v>
      </c>
      <c r="AU19" s="456" t="s">
        <v>613</v>
      </c>
      <c r="AV19" s="456" t="s">
        <v>613</v>
      </c>
      <c r="AW19" s="456" t="s">
        <v>613</v>
      </c>
      <c r="AX19" s="456" t="s">
        <v>613</v>
      </c>
      <c r="AY19" s="456" t="s">
        <v>613</v>
      </c>
      <c r="AZ19" s="456" t="s">
        <v>613</v>
      </c>
      <c r="BA19" s="456" t="s">
        <v>613</v>
      </c>
      <c r="BB19" s="456" t="s">
        <v>613</v>
      </c>
      <c r="BC19" s="456" t="s">
        <v>613</v>
      </c>
      <c r="BD19" s="456" t="s">
        <v>613</v>
      </c>
      <c r="BE19" s="456" t="s">
        <v>613</v>
      </c>
      <c r="BF19" s="456">
        <v>21.855523312044063</v>
      </c>
      <c r="BG19" s="456">
        <v>21.244736996699803</v>
      </c>
      <c r="BH19" s="456">
        <v>20.493618536702215</v>
      </c>
      <c r="BI19" s="456">
        <v>20.099632054478512</v>
      </c>
      <c r="BJ19" s="456">
        <v>19.261038291626754</v>
      </c>
      <c r="BK19" s="456">
        <v>19.046589370098435</v>
      </c>
      <c r="BL19" s="456">
        <v>18.970450975628051</v>
      </c>
      <c r="BM19" s="456">
        <v>18.723817671847545</v>
      </c>
      <c r="BN19" s="456">
        <v>17.866738023568765</v>
      </c>
      <c r="BO19" s="456">
        <v>18.134486427765509</v>
      </c>
      <c r="BP19" s="456">
        <v>18.395167008879625</v>
      </c>
      <c r="BQ19" s="456">
        <v>18.477813356268488</v>
      </c>
      <c r="BR19" s="456">
        <v>17.827088036057095</v>
      </c>
      <c r="BS19" s="456">
        <v>18.354041239691064</v>
      </c>
      <c r="BT19" s="456">
        <v>18.291717736752897</v>
      </c>
      <c r="BU19" s="456">
        <v>12.403455708670501</v>
      </c>
      <c r="BV19" s="456">
        <v>8.5788443950989368</v>
      </c>
      <c r="BW19" s="456">
        <v>11.040068953758308</v>
      </c>
      <c r="BX19" s="456">
        <v>9.6409821323822111</v>
      </c>
      <c r="BY19" s="456">
        <v>6.4927206002404265</v>
      </c>
      <c r="BZ19" s="457">
        <v>6.4481995049841654</v>
      </c>
      <c r="CA19" s="457">
        <v>5.4947256973767624</v>
      </c>
      <c r="CB19" s="457">
        <v>5.7542002625579327</v>
      </c>
      <c r="CC19" s="457">
        <v>4.2466755754660577</v>
      </c>
      <c r="CD19" s="457">
        <v>3.7260748078154196</v>
      </c>
      <c r="CE19" s="457">
        <v>3.2768620831619146</v>
      </c>
      <c r="CF19" s="457">
        <v>2.8802973229616327</v>
      </c>
      <c r="CG19" s="457">
        <v>2.5323877826659502</v>
      </c>
      <c r="CH19" s="458">
        <v>2.2265020916019256</v>
      </c>
    </row>
    <row r="20" spans="1:86" s="408" customFormat="1" ht="26.25" customHeight="1" thickBot="1" x14ac:dyDescent="0.3">
      <c r="B20" s="226" t="s">
        <v>675</v>
      </c>
      <c r="C20" s="462"/>
      <c r="D20" s="463" t="s">
        <v>613</v>
      </c>
      <c r="E20" s="463" t="s">
        <v>613</v>
      </c>
      <c r="F20" s="463" t="s">
        <v>613</v>
      </c>
      <c r="G20" s="463" t="s">
        <v>613</v>
      </c>
      <c r="H20" s="463" t="s">
        <v>613</v>
      </c>
      <c r="I20" s="463" t="s">
        <v>613</v>
      </c>
      <c r="J20" s="463" t="s">
        <v>613</v>
      </c>
      <c r="K20" s="463" t="s">
        <v>613</v>
      </c>
      <c r="L20" s="463" t="s">
        <v>613</v>
      </c>
      <c r="M20" s="463" t="s">
        <v>613</v>
      </c>
      <c r="N20" s="463" t="s">
        <v>613</v>
      </c>
      <c r="O20" s="463" t="s">
        <v>613</v>
      </c>
      <c r="P20" s="463" t="s">
        <v>613</v>
      </c>
      <c r="Q20" s="463" t="s">
        <v>613</v>
      </c>
      <c r="R20" s="463" t="s">
        <v>613</v>
      </c>
      <c r="S20" s="463" t="s">
        <v>613</v>
      </c>
      <c r="T20" s="463" t="s">
        <v>613</v>
      </c>
      <c r="U20" s="463" t="s">
        <v>613</v>
      </c>
      <c r="V20" s="463" t="s">
        <v>613</v>
      </c>
      <c r="W20" s="463" t="s">
        <v>613</v>
      </c>
      <c r="X20" s="463" t="s">
        <v>613</v>
      </c>
      <c r="Y20" s="463" t="s">
        <v>613</v>
      </c>
      <c r="Z20" s="463" t="s">
        <v>613</v>
      </c>
      <c r="AA20" s="463" t="s">
        <v>613</v>
      </c>
      <c r="AB20" s="463" t="s">
        <v>613</v>
      </c>
      <c r="AC20" s="463" t="s">
        <v>613</v>
      </c>
      <c r="AD20" s="463" t="s">
        <v>613</v>
      </c>
      <c r="AE20" s="463" t="s">
        <v>613</v>
      </c>
      <c r="AF20" s="463" t="s">
        <v>613</v>
      </c>
      <c r="AG20" s="463" t="s">
        <v>613</v>
      </c>
      <c r="AH20" s="463" t="s">
        <v>613</v>
      </c>
      <c r="AI20" s="463" t="s">
        <v>613</v>
      </c>
      <c r="AJ20" s="463" t="s">
        <v>613</v>
      </c>
      <c r="AK20" s="463" t="s">
        <v>613</v>
      </c>
      <c r="AL20" s="463" t="s">
        <v>613</v>
      </c>
      <c r="AM20" s="463" t="s">
        <v>613</v>
      </c>
      <c r="AN20" s="463" t="s">
        <v>613</v>
      </c>
      <c r="AO20" s="463" t="s">
        <v>613</v>
      </c>
      <c r="AP20" s="463" t="s">
        <v>613</v>
      </c>
      <c r="AQ20" s="463" t="s">
        <v>613</v>
      </c>
      <c r="AR20" s="463" t="s">
        <v>613</v>
      </c>
      <c r="AS20" s="463" t="s">
        <v>613</v>
      </c>
      <c r="AT20" s="463" t="s">
        <v>613</v>
      </c>
      <c r="AU20" s="463" t="s">
        <v>613</v>
      </c>
      <c r="AV20" s="463" t="s">
        <v>613</v>
      </c>
      <c r="AW20" s="463" t="s">
        <v>613</v>
      </c>
      <c r="AX20" s="463" t="s">
        <v>613</v>
      </c>
      <c r="AY20" s="463" t="s">
        <v>613</v>
      </c>
      <c r="AZ20" s="463" t="s">
        <v>613</v>
      </c>
      <c r="BA20" s="463" t="s">
        <v>613</v>
      </c>
      <c r="BB20" s="463" t="s">
        <v>613</v>
      </c>
      <c r="BC20" s="463" t="s">
        <v>613</v>
      </c>
      <c r="BD20" s="463" t="s">
        <v>613</v>
      </c>
      <c r="BE20" s="463" t="s">
        <v>613</v>
      </c>
      <c r="BF20" s="463">
        <v>6.5514227386448374</v>
      </c>
      <c r="BG20" s="463">
        <v>6.1879646268463011</v>
      </c>
      <c r="BH20" s="463">
        <v>5.7408604957697484</v>
      </c>
      <c r="BI20" s="463">
        <v>5.1179075593057144</v>
      </c>
      <c r="BJ20" s="463">
        <v>4.6324156841958084</v>
      </c>
      <c r="BK20" s="463">
        <v>4.3103673960395499</v>
      </c>
      <c r="BL20" s="463">
        <v>3.8903404160454169</v>
      </c>
      <c r="BM20" s="463">
        <v>3.4713245787664526</v>
      </c>
      <c r="BN20" s="463">
        <v>2.8649893169381504</v>
      </c>
      <c r="BO20" s="463">
        <v>2.666518922893808</v>
      </c>
      <c r="BP20" s="463">
        <v>2.4313032810361626</v>
      </c>
      <c r="BQ20" s="463">
        <v>2.4816169941752575</v>
      </c>
      <c r="BR20" s="463">
        <v>1.9119104090182988</v>
      </c>
      <c r="BS20" s="463">
        <v>1.6484473818449403</v>
      </c>
      <c r="BT20" s="463">
        <v>1.4537168984417166</v>
      </c>
      <c r="BU20" s="463">
        <v>1.3386453386034141</v>
      </c>
      <c r="BV20" s="463">
        <v>1.1614500701481689</v>
      </c>
      <c r="BW20" s="463">
        <v>1.7449652316435533</v>
      </c>
      <c r="BX20" s="463">
        <v>1.5096225981134455</v>
      </c>
      <c r="BY20" s="463">
        <v>0.97380930108821828</v>
      </c>
      <c r="BZ20" s="463">
        <v>0.73320263442908529</v>
      </c>
      <c r="CA20" s="463">
        <v>0.98914438715629238</v>
      </c>
      <c r="CB20" s="463">
        <v>0.6625678244065567</v>
      </c>
      <c r="CC20" s="463">
        <v>0.48898378030142109</v>
      </c>
      <c r="CD20" s="463">
        <v>0.42903916553868565</v>
      </c>
      <c r="CE20" s="463">
        <v>0.37731453238573626</v>
      </c>
      <c r="CF20" s="463">
        <v>0.3316520530813738</v>
      </c>
      <c r="CG20" s="463">
        <v>0.29159198275258674</v>
      </c>
      <c r="CH20" s="464">
        <v>0.25637075172172691</v>
      </c>
    </row>
    <row r="21" spans="1:86" s="411" customFormat="1" ht="26.25" customHeight="1" x14ac:dyDescent="0.35">
      <c r="A21" s="465"/>
      <c r="B21" s="123" t="s">
        <v>667</v>
      </c>
      <c r="C21" s="407"/>
      <c r="D21" s="50" t="s">
        <v>294</v>
      </c>
      <c r="E21" s="50" t="s">
        <v>295</v>
      </c>
      <c r="F21" s="50" t="s">
        <v>296</v>
      </c>
      <c r="G21" s="50" t="s">
        <v>297</v>
      </c>
      <c r="H21" s="50" t="s">
        <v>298</v>
      </c>
      <c r="I21" s="50" t="s">
        <v>299</v>
      </c>
      <c r="J21" s="50" t="s">
        <v>300</v>
      </c>
      <c r="K21" s="50" t="s">
        <v>301</v>
      </c>
      <c r="L21" s="50" t="s">
        <v>302</v>
      </c>
      <c r="M21" s="50" t="s">
        <v>303</v>
      </c>
      <c r="N21" s="50" t="s">
        <v>304</v>
      </c>
      <c r="O21" s="50" t="s">
        <v>305</v>
      </c>
      <c r="P21" s="50" t="s">
        <v>306</v>
      </c>
      <c r="Q21" s="50" t="s">
        <v>307</v>
      </c>
      <c r="R21" s="50" t="s">
        <v>308</v>
      </c>
      <c r="S21" s="50" t="s">
        <v>309</v>
      </c>
      <c r="T21" s="50" t="s">
        <v>310</v>
      </c>
      <c r="U21" s="50" t="s">
        <v>311</v>
      </c>
      <c r="V21" s="50" t="s">
        <v>312</v>
      </c>
      <c r="W21" s="50" t="s">
        <v>313</v>
      </c>
      <c r="X21" s="50" t="s">
        <v>314</v>
      </c>
      <c r="Y21" s="50" t="s">
        <v>315</v>
      </c>
      <c r="Z21" s="50" t="s">
        <v>316</v>
      </c>
      <c r="AA21" s="50" t="s">
        <v>317</v>
      </c>
      <c r="AB21" s="50" t="s">
        <v>318</v>
      </c>
      <c r="AC21" s="50" t="s">
        <v>319</v>
      </c>
      <c r="AD21" s="50" t="s">
        <v>320</v>
      </c>
      <c r="AE21" s="50" t="s">
        <v>321</v>
      </c>
      <c r="AF21" s="50" t="s">
        <v>322</v>
      </c>
      <c r="AG21" s="50" t="s">
        <v>323</v>
      </c>
      <c r="AH21" s="50" t="s">
        <v>324</v>
      </c>
      <c r="AI21" s="50" t="s">
        <v>325</v>
      </c>
      <c r="AJ21" s="50" t="s">
        <v>326</v>
      </c>
      <c r="AK21" s="50" t="s">
        <v>327</v>
      </c>
      <c r="AL21" s="50" t="s">
        <v>328</v>
      </c>
      <c r="AM21" s="50" t="s">
        <v>329</v>
      </c>
      <c r="AN21" s="50" t="s">
        <v>330</v>
      </c>
      <c r="AO21" s="50" t="s">
        <v>331</v>
      </c>
      <c r="AP21" s="50" t="s">
        <v>332</v>
      </c>
      <c r="AQ21" s="50" t="s">
        <v>333</v>
      </c>
      <c r="AR21" s="50" t="s">
        <v>334</v>
      </c>
      <c r="AS21" s="50" t="s">
        <v>335</v>
      </c>
      <c r="AT21" s="50" t="s">
        <v>336</v>
      </c>
      <c r="AU21" s="50" t="s">
        <v>337</v>
      </c>
      <c r="AV21" s="50" t="s">
        <v>338</v>
      </c>
      <c r="AW21" s="50" t="s">
        <v>339</v>
      </c>
      <c r="AX21" s="50" t="s">
        <v>340</v>
      </c>
      <c r="AY21" s="50" t="s">
        <v>223</v>
      </c>
      <c r="AZ21" s="50" t="s">
        <v>224</v>
      </c>
      <c r="BA21" s="50" t="s">
        <v>225</v>
      </c>
      <c r="BB21" s="50" t="s">
        <v>226</v>
      </c>
      <c r="BC21" s="50" t="s">
        <v>227</v>
      </c>
      <c r="BD21" s="50" t="s">
        <v>228</v>
      </c>
      <c r="BE21" s="50" t="s">
        <v>229</v>
      </c>
      <c r="BF21" s="50" t="s">
        <v>230</v>
      </c>
      <c r="BG21" s="50" t="s">
        <v>231</v>
      </c>
      <c r="BH21" s="50" t="s">
        <v>232</v>
      </c>
      <c r="BI21" s="50" t="s">
        <v>233</v>
      </c>
      <c r="BJ21" s="50" t="s">
        <v>234</v>
      </c>
      <c r="BK21" s="50" t="s">
        <v>235</v>
      </c>
      <c r="BL21" s="50" t="s">
        <v>236</v>
      </c>
      <c r="BM21" s="50" t="s">
        <v>237</v>
      </c>
      <c r="BN21" s="50" t="s">
        <v>238</v>
      </c>
      <c r="BO21" s="50" t="s">
        <v>239</v>
      </c>
      <c r="BP21" s="50" t="s">
        <v>240</v>
      </c>
      <c r="BQ21" s="50" t="s">
        <v>241</v>
      </c>
      <c r="BR21" s="50" t="s">
        <v>242</v>
      </c>
      <c r="BS21" s="50" t="s">
        <v>243</v>
      </c>
      <c r="BT21" s="50" t="s">
        <v>244</v>
      </c>
      <c r="BU21" s="50" t="s">
        <v>245</v>
      </c>
      <c r="BV21" s="50" t="s">
        <v>246</v>
      </c>
      <c r="BW21" s="50" t="s">
        <v>247</v>
      </c>
      <c r="BX21" s="50" t="s">
        <v>248</v>
      </c>
      <c r="BY21" s="50" t="s">
        <v>249</v>
      </c>
      <c r="BZ21" s="50" t="s">
        <v>250</v>
      </c>
      <c r="CA21" s="50" t="s">
        <v>251</v>
      </c>
      <c r="CB21" s="50" t="s">
        <v>252</v>
      </c>
      <c r="CC21" s="50" t="s">
        <v>253</v>
      </c>
      <c r="CD21" s="50" t="s">
        <v>254</v>
      </c>
      <c r="CE21" s="50" t="s">
        <v>255</v>
      </c>
      <c r="CF21" s="50" t="s">
        <v>256</v>
      </c>
      <c r="CG21" s="50" t="s">
        <v>257</v>
      </c>
      <c r="CH21" s="51" t="s">
        <v>258</v>
      </c>
    </row>
    <row r="22" spans="1:86" s="411" customFormat="1" x14ac:dyDescent="0.35">
      <c r="A22" s="465"/>
      <c r="B22" s="437" t="s">
        <v>458</v>
      </c>
      <c r="C22" s="466"/>
      <c r="D22" s="320" t="s">
        <v>260</v>
      </c>
      <c r="E22" s="320" t="s">
        <v>260</v>
      </c>
      <c r="F22" s="320" t="s">
        <v>260</v>
      </c>
      <c r="G22" s="320" t="s">
        <v>260</v>
      </c>
      <c r="H22" s="320" t="s">
        <v>260</v>
      </c>
      <c r="I22" s="320" t="s">
        <v>260</v>
      </c>
      <c r="J22" s="320" t="s">
        <v>260</v>
      </c>
      <c r="K22" s="320" t="s">
        <v>260</v>
      </c>
      <c r="L22" s="320" t="s">
        <v>260</v>
      </c>
      <c r="M22" s="320" t="s">
        <v>260</v>
      </c>
      <c r="N22" s="320" t="s">
        <v>260</v>
      </c>
      <c r="O22" s="320" t="s">
        <v>260</v>
      </c>
      <c r="P22" s="320" t="s">
        <v>260</v>
      </c>
      <c r="Q22" s="320" t="s">
        <v>260</v>
      </c>
      <c r="R22" s="320" t="s">
        <v>260</v>
      </c>
      <c r="S22" s="320" t="s">
        <v>260</v>
      </c>
      <c r="T22" s="320" t="s">
        <v>260</v>
      </c>
      <c r="U22" s="320" t="s">
        <v>260</v>
      </c>
      <c r="V22" s="320" t="s">
        <v>260</v>
      </c>
      <c r="W22" s="320" t="s">
        <v>260</v>
      </c>
      <c r="X22" s="320" t="s">
        <v>260</v>
      </c>
      <c r="Y22" s="320" t="s">
        <v>260</v>
      </c>
      <c r="Z22" s="320" t="s">
        <v>260</v>
      </c>
      <c r="AA22" s="320" t="s">
        <v>260</v>
      </c>
      <c r="AB22" s="320" t="s">
        <v>260</v>
      </c>
      <c r="AC22" s="320" t="s">
        <v>260</v>
      </c>
      <c r="AD22" s="320" t="s">
        <v>260</v>
      </c>
      <c r="AE22" s="320" t="s">
        <v>260</v>
      </c>
      <c r="AF22" s="320" t="s">
        <v>260</v>
      </c>
      <c r="AG22" s="320" t="s">
        <v>260</v>
      </c>
      <c r="AH22" s="320" t="s">
        <v>260</v>
      </c>
      <c r="AI22" s="320" t="s">
        <v>260</v>
      </c>
      <c r="AJ22" s="320" t="s">
        <v>260</v>
      </c>
      <c r="AK22" s="320" t="s">
        <v>260</v>
      </c>
      <c r="AL22" s="320" t="s">
        <v>260</v>
      </c>
      <c r="AM22" s="320" t="s">
        <v>260</v>
      </c>
      <c r="AN22" s="320" t="s">
        <v>260</v>
      </c>
      <c r="AO22" s="320" t="s">
        <v>260</v>
      </c>
      <c r="AP22" s="320" t="s">
        <v>260</v>
      </c>
      <c r="AQ22" s="320" t="s">
        <v>260</v>
      </c>
      <c r="AR22" s="320" t="s">
        <v>260</v>
      </c>
      <c r="AS22" s="320" t="s">
        <v>260</v>
      </c>
      <c r="AT22" s="320" t="s">
        <v>260</v>
      </c>
      <c r="AU22" s="320" t="s">
        <v>260</v>
      </c>
      <c r="AV22" s="320" t="s">
        <v>260</v>
      </c>
      <c r="AW22" s="320" t="s">
        <v>260</v>
      </c>
      <c r="AX22" s="320" t="s">
        <v>260</v>
      </c>
      <c r="AY22" s="320" t="s">
        <v>260</v>
      </c>
      <c r="AZ22" s="320" t="s">
        <v>260</v>
      </c>
      <c r="BA22" s="320" t="s">
        <v>260</v>
      </c>
      <c r="BB22" s="320" t="s">
        <v>260</v>
      </c>
      <c r="BC22" s="320" t="s">
        <v>260</v>
      </c>
      <c r="BD22" s="320" t="s">
        <v>260</v>
      </c>
      <c r="BE22" s="320" t="s">
        <v>260</v>
      </c>
      <c r="BF22" s="320" t="s">
        <v>260</v>
      </c>
      <c r="BG22" s="320" t="s">
        <v>260</v>
      </c>
      <c r="BH22" s="320" t="s">
        <v>260</v>
      </c>
      <c r="BI22" s="320" t="s">
        <v>260</v>
      </c>
      <c r="BJ22" s="320" t="s">
        <v>260</v>
      </c>
      <c r="BK22" s="320" t="s">
        <v>260</v>
      </c>
      <c r="BL22" s="320" t="s">
        <v>260</v>
      </c>
      <c r="BM22" s="320" t="s">
        <v>260</v>
      </c>
      <c r="BN22" s="320" t="s">
        <v>260</v>
      </c>
      <c r="BO22" s="320" t="s">
        <v>260</v>
      </c>
      <c r="BP22" s="320" t="s">
        <v>260</v>
      </c>
      <c r="BQ22" s="320" t="s">
        <v>260</v>
      </c>
      <c r="BR22" s="320" t="s">
        <v>260</v>
      </c>
      <c r="BS22" s="320" t="s">
        <v>260</v>
      </c>
      <c r="BT22" s="320" t="s">
        <v>260</v>
      </c>
      <c r="BU22" s="320" t="s">
        <v>260</v>
      </c>
      <c r="BV22" s="320" t="s">
        <v>260</v>
      </c>
      <c r="BW22" s="320" t="s">
        <v>260</v>
      </c>
      <c r="BX22" s="320" t="s">
        <v>260</v>
      </c>
      <c r="BY22" s="320" t="s">
        <v>260</v>
      </c>
      <c r="BZ22" s="320" t="s">
        <v>260</v>
      </c>
      <c r="CA22" s="320" t="s">
        <v>260</v>
      </c>
      <c r="CB22" s="320" t="s">
        <v>261</v>
      </c>
      <c r="CC22" s="320" t="s">
        <v>261</v>
      </c>
      <c r="CD22" s="320" t="s">
        <v>261</v>
      </c>
      <c r="CE22" s="320" t="s">
        <v>261</v>
      </c>
      <c r="CF22" s="320" t="s">
        <v>261</v>
      </c>
      <c r="CG22" s="320" t="s">
        <v>261</v>
      </c>
      <c r="CH22" s="321" t="s">
        <v>261</v>
      </c>
    </row>
    <row r="23" spans="1:86" s="285" customFormat="1" ht="26.25" customHeight="1" x14ac:dyDescent="0.35">
      <c r="A23" s="455"/>
      <c r="B23" s="123" t="s">
        <v>273</v>
      </c>
      <c r="C23" s="123"/>
      <c r="D23" s="451">
        <v>678.7220596356625</v>
      </c>
      <c r="E23" s="451">
        <v>897.79365436201408</v>
      </c>
      <c r="F23" s="451">
        <v>892.34500399201693</v>
      </c>
      <c r="G23" s="451">
        <v>919.63498526198612</v>
      </c>
      <c r="H23" s="451">
        <v>983.49852590517969</v>
      </c>
      <c r="I23" s="451">
        <v>1049.4474066510079</v>
      </c>
      <c r="J23" s="451">
        <v>1079.038382707397</v>
      </c>
      <c r="K23" s="451">
        <v>1157.5021112576344</v>
      </c>
      <c r="L23" s="451">
        <v>1166.7191783370229</v>
      </c>
      <c r="M23" s="451">
        <v>1278.7964588419675</v>
      </c>
      <c r="N23" s="451">
        <v>1638.9946307253931</v>
      </c>
      <c r="O23" s="451">
        <v>1743.6932820898621</v>
      </c>
      <c r="P23" s="451">
        <v>1820.7966159967013</v>
      </c>
      <c r="Q23" s="451">
        <v>2145.0951226667717</v>
      </c>
      <c r="R23" s="451">
        <v>2184.3037422171833</v>
      </c>
      <c r="S23" s="451">
        <v>2531.7024913032069</v>
      </c>
      <c r="T23" s="451">
        <v>2637.6883542519731</v>
      </c>
      <c r="U23" s="451">
        <v>3151.7928031071274</v>
      </c>
      <c r="V23" s="451">
        <v>3109.4642686559023</v>
      </c>
      <c r="W23" s="451">
        <v>3177.0578689694926</v>
      </c>
      <c r="X23" s="451">
        <v>3141.3081221915054</v>
      </c>
      <c r="Y23" s="451">
        <v>3090.9837487735804</v>
      </c>
      <c r="Z23" s="451">
        <v>2917.6623044080588</v>
      </c>
      <c r="AA23" s="451">
        <v>3164.3508817979964</v>
      </c>
      <c r="AB23" s="451">
        <v>3273.4675559863044</v>
      </c>
      <c r="AC23" s="451">
        <v>3351.0128560149215</v>
      </c>
      <c r="AD23" s="451">
        <v>3523.7752316510382</v>
      </c>
      <c r="AE23" s="451">
        <v>3589.5732410123601</v>
      </c>
      <c r="AF23" s="451">
        <v>3478.7015504482424</v>
      </c>
      <c r="AG23" s="451">
        <v>3283.8967121349615</v>
      </c>
      <c r="AH23" s="451">
        <f>SUM(AH24:AH25)</f>
        <v>3198.6238005422538</v>
      </c>
      <c r="AI23" s="451">
        <f t="shared" ref="AI23:CH23" si="11">SUM(AI24:AI25)</f>
        <v>3051.1057260919079</v>
      </c>
      <c r="AJ23" s="451">
        <f t="shared" si="11"/>
        <v>2903.4339047714966</v>
      </c>
      <c r="AK23" s="451">
        <f t="shared" si="11"/>
        <v>2844.9721605273648</v>
      </c>
      <c r="AL23" s="451">
        <f t="shared" si="11"/>
        <v>2780.080322476219</v>
      </c>
      <c r="AM23" s="451">
        <f t="shared" si="11"/>
        <v>2822.1945445844049</v>
      </c>
      <c r="AN23" s="451">
        <f t="shared" si="11"/>
        <v>2714.7081130279576</v>
      </c>
      <c r="AO23" s="451">
        <f t="shared" si="11"/>
        <v>2623.6903592817407</v>
      </c>
      <c r="AP23" s="451">
        <f t="shared" si="11"/>
        <v>2600.0590812132714</v>
      </c>
      <c r="AQ23" s="451">
        <f t="shared" si="11"/>
        <v>2499.4650491731986</v>
      </c>
      <c r="AR23" s="451">
        <f t="shared" si="11"/>
        <v>2370.5617005683066</v>
      </c>
      <c r="AS23" s="451">
        <f t="shared" si="11"/>
        <v>2198.7506406632187</v>
      </c>
      <c r="AT23" s="451">
        <f t="shared" si="11"/>
        <v>2116.8223496686046</v>
      </c>
      <c r="AU23" s="451">
        <f t="shared" si="11"/>
        <v>2268.8637387301442</v>
      </c>
      <c r="AV23" s="451">
        <f t="shared" si="11"/>
        <v>2207.0117891098971</v>
      </c>
      <c r="AW23" s="451">
        <f t="shared" si="11"/>
        <v>2209.6906856519736</v>
      </c>
      <c r="AX23" s="451">
        <f t="shared" si="11"/>
        <v>2136.0094421084718</v>
      </c>
      <c r="AY23" s="451">
        <f t="shared" si="11"/>
        <v>2059.1033818905189</v>
      </c>
      <c r="AZ23" s="451">
        <f t="shared" si="11"/>
        <v>1922.8624982378274</v>
      </c>
      <c r="BA23" s="451">
        <f t="shared" si="11"/>
        <v>1929.2926147085086</v>
      </c>
      <c r="BB23" s="451">
        <f t="shared" si="11"/>
        <v>1878.1458437671831</v>
      </c>
      <c r="BC23" s="451">
        <f t="shared" si="11"/>
        <v>1907.149400688782</v>
      </c>
      <c r="BD23" s="451">
        <f t="shared" si="11"/>
        <v>1860.4097821183079</v>
      </c>
      <c r="BE23" s="451">
        <f t="shared" si="11"/>
        <v>2033.7235499224823</v>
      </c>
      <c r="BF23" s="451">
        <f t="shared" si="11"/>
        <v>1971.2097797292304</v>
      </c>
      <c r="BG23" s="451">
        <f t="shared" si="11"/>
        <v>1781.1602669855401</v>
      </c>
      <c r="BH23" s="451">
        <f t="shared" si="11"/>
        <v>1585.5011776269503</v>
      </c>
      <c r="BI23" s="451">
        <f t="shared" si="11"/>
        <v>1462.4005245146925</v>
      </c>
      <c r="BJ23" s="451">
        <f t="shared" si="11"/>
        <v>1293.1165254832342</v>
      </c>
      <c r="BK23" s="451">
        <f t="shared" si="11"/>
        <v>1172.1739192985531</v>
      </c>
      <c r="BL23" s="451">
        <f t="shared" si="11"/>
        <v>1035.7696270496201</v>
      </c>
      <c r="BM23" s="451">
        <f t="shared" si="11"/>
        <v>984.49153396690588</v>
      </c>
      <c r="BN23" s="451">
        <f t="shared" si="11"/>
        <v>914.20587610256302</v>
      </c>
      <c r="BO23" s="451">
        <f t="shared" si="11"/>
        <v>866.55047391637981</v>
      </c>
      <c r="BP23" s="451">
        <f t="shared" si="11"/>
        <v>849.74949244947641</v>
      </c>
      <c r="BQ23" s="451">
        <f t="shared" si="11"/>
        <v>817.9488316957918</v>
      </c>
      <c r="BR23" s="451">
        <f t="shared" si="11"/>
        <v>790.52678358321498</v>
      </c>
      <c r="BS23" s="451">
        <f t="shared" si="11"/>
        <v>782.67564971114723</v>
      </c>
      <c r="BT23" s="451">
        <f t="shared" si="11"/>
        <v>751.67181963178257</v>
      </c>
      <c r="BU23" s="451">
        <f t="shared" si="11"/>
        <v>669.30811707247233</v>
      </c>
      <c r="BV23" s="451">
        <f t="shared" si="11"/>
        <v>603.22823871129378</v>
      </c>
      <c r="BW23" s="451">
        <f t="shared" si="11"/>
        <v>642.3131191531495</v>
      </c>
      <c r="BX23" s="452">
        <f t="shared" si="11"/>
        <v>600.1694809312371</v>
      </c>
      <c r="BY23" s="452">
        <f t="shared" si="11"/>
        <v>410.65467219894771</v>
      </c>
      <c r="BZ23" s="452">
        <f t="shared" si="11"/>
        <v>448.20358518085129</v>
      </c>
      <c r="CA23" s="452">
        <f t="shared" si="11"/>
        <v>352.55374569950811</v>
      </c>
      <c r="CB23" s="452">
        <f t="shared" si="11"/>
        <v>359.72308084513998</v>
      </c>
      <c r="CC23" s="452">
        <f t="shared" si="11"/>
        <v>304.69553541338786</v>
      </c>
      <c r="CD23" s="452">
        <f t="shared" si="11"/>
        <v>284.53128888800182</v>
      </c>
      <c r="CE23" s="452">
        <f t="shared" si="11"/>
        <v>273.83829345636121</v>
      </c>
      <c r="CF23" s="452">
        <f t="shared" si="11"/>
        <v>262.6116060017136</v>
      </c>
      <c r="CG23" s="452">
        <f t="shared" si="11"/>
        <v>249.50423994049694</v>
      </c>
      <c r="CH23" s="460">
        <f t="shared" si="11"/>
        <v>236.20984687862824</v>
      </c>
    </row>
    <row r="24" spans="1:86" s="285" customFormat="1" x14ac:dyDescent="0.35">
      <c r="A24" s="455"/>
      <c r="B24" s="72" t="s">
        <v>566</v>
      </c>
      <c r="C24" s="123"/>
      <c r="D24" s="456">
        <v>0</v>
      </c>
      <c r="E24" s="456">
        <v>0</v>
      </c>
      <c r="F24" s="456">
        <v>0</v>
      </c>
      <c r="G24" s="456">
        <v>0</v>
      </c>
      <c r="H24" s="456">
        <v>0</v>
      </c>
      <c r="I24" s="456">
        <v>0</v>
      </c>
      <c r="J24" s="456">
        <v>0</v>
      </c>
      <c r="K24" s="456">
        <v>0</v>
      </c>
      <c r="L24" s="456">
        <v>0</v>
      </c>
      <c r="M24" s="456">
        <v>0</v>
      </c>
      <c r="N24" s="456">
        <v>0</v>
      </c>
      <c r="O24" s="456">
        <v>0</v>
      </c>
      <c r="P24" s="456">
        <v>0</v>
      </c>
      <c r="Q24" s="456">
        <v>0</v>
      </c>
      <c r="R24" s="456">
        <v>0</v>
      </c>
      <c r="S24" s="456">
        <v>0</v>
      </c>
      <c r="T24" s="456">
        <v>0</v>
      </c>
      <c r="U24" s="456">
        <v>0</v>
      </c>
      <c r="V24" s="456">
        <v>0</v>
      </c>
      <c r="W24" s="456">
        <v>0</v>
      </c>
      <c r="X24" s="456">
        <v>0</v>
      </c>
      <c r="Y24" s="456">
        <v>0</v>
      </c>
      <c r="Z24" s="456">
        <v>0</v>
      </c>
      <c r="AA24" s="456">
        <v>0</v>
      </c>
      <c r="AB24" s="456">
        <v>0</v>
      </c>
      <c r="AC24" s="456">
        <v>0</v>
      </c>
      <c r="AD24" s="456">
        <v>0</v>
      </c>
      <c r="AE24" s="456">
        <v>0</v>
      </c>
      <c r="AF24" s="456">
        <v>0</v>
      </c>
      <c r="AG24" s="456">
        <v>0</v>
      </c>
      <c r="AH24" s="456">
        <v>2743.8262303203351</v>
      </c>
      <c r="AI24" s="456">
        <v>2664.6510073144632</v>
      </c>
      <c r="AJ24" s="456">
        <v>2533.840315576017</v>
      </c>
      <c r="AK24" s="456">
        <v>2481.3866409557295</v>
      </c>
      <c r="AL24" s="456">
        <v>2450.0317340335268</v>
      </c>
      <c r="AM24" s="456">
        <v>2476.1614370813159</v>
      </c>
      <c r="AN24" s="456">
        <v>2387.7691407602888</v>
      </c>
      <c r="AO24" s="456">
        <v>2296.0096628988931</v>
      </c>
      <c r="AP24" s="456">
        <v>2283.1968530611734</v>
      </c>
      <c r="AQ24" s="456">
        <v>2188.711472629831</v>
      </c>
      <c r="AR24" s="456">
        <v>2069.9661054648363</v>
      </c>
      <c r="AS24" s="456">
        <v>1883.5745597727619</v>
      </c>
      <c r="AT24" s="456">
        <v>1845.1962796889916</v>
      </c>
      <c r="AU24" s="456">
        <v>1938.8550338442835</v>
      </c>
      <c r="AV24" s="456">
        <v>1862.3087905526938</v>
      </c>
      <c r="AW24" s="456">
        <v>1855.2979292847626</v>
      </c>
      <c r="AX24" s="456">
        <v>1795.4667989296065</v>
      </c>
      <c r="AY24" s="456">
        <v>1725.5300412704487</v>
      </c>
      <c r="AZ24" s="456">
        <v>1626.2544630474301</v>
      </c>
      <c r="BA24" s="456">
        <v>1656.6474284840315</v>
      </c>
      <c r="BB24" s="456">
        <v>1618.8819478975936</v>
      </c>
      <c r="BC24" s="456">
        <v>1661.2981847583767</v>
      </c>
      <c r="BD24" s="456">
        <v>1634.0017484017942</v>
      </c>
      <c r="BE24" s="456">
        <v>1803.8793594949161</v>
      </c>
      <c r="BF24" s="456">
        <v>1737.0073391475867</v>
      </c>
      <c r="BG24" s="456">
        <v>1565.077446026487</v>
      </c>
      <c r="BH24" s="456">
        <v>1381.8434477998153</v>
      </c>
      <c r="BI24" s="456">
        <v>1278.2905340695781</v>
      </c>
      <c r="BJ24" s="456">
        <v>1133.3764175354017</v>
      </c>
      <c r="BK24" s="456">
        <v>1046.4856686609935</v>
      </c>
      <c r="BL24" s="456">
        <v>935.38341418330492</v>
      </c>
      <c r="BM24" s="456">
        <v>906.47123587086651</v>
      </c>
      <c r="BN24" s="456">
        <v>839.35328836756457</v>
      </c>
      <c r="BO24" s="456">
        <v>812.06522074343582</v>
      </c>
      <c r="BP24" s="456">
        <v>809.19627371323929</v>
      </c>
      <c r="BQ24" s="456">
        <v>791.94707213678646</v>
      </c>
      <c r="BR24" s="456">
        <v>773.50423134026482</v>
      </c>
      <c r="BS24" s="456">
        <v>773.29678817859644</v>
      </c>
      <c r="BT24" s="456">
        <v>745.1188649026534</v>
      </c>
      <c r="BU24" s="456">
        <v>664.97869868169198</v>
      </c>
      <c r="BV24" s="456">
        <v>601.1824372902571</v>
      </c>
      <c r="BW24" s="456">
        <v>641.58276885120245</v>
      </c>
      <c r="BX24" s="456">
        <v>600.1694809312371</v>
      </c>
      <c r="BY24" s="456">
        <v>410.65467219894771</v>
      </c>
      <c r="BZ24" s="457">
        <v>448.20358518085129</v>
      </c>
      <c r="CA24" s="457">
        <v>352.55374569950811</v>
      </c>
      <c r="CB24" s="457">
        <v>359.72308084513998</v>
      </c>
      <c r="CC24" s="457">
        <v>304.69553541338786</v>
      </c>
      <c r="CD24" s="457">
        <v>284.53128888800182</v>
      </c>
      <c r="CE24" s="457">
        <v>273.83829345636121</v>
      </c>
      <c r="CF24" s="457">
        <v>262.6116060017136</v>
      </c>
      <c r="CG24" s="457">
        <v>249.50423994049694</v>
      </c>
      <c r="CH24" s="458">
        <v>236.20984687862824</v>
      </c>
    </row>
    <row r="25" spans="1:86" s="411" customFormat="1" x14ac:dyDescent="0.35">
      <c r="A25" s="407"/>
      <c r="B25" s="72" t="s">
        <v>565</v>
      </c>
      <c r="C25" s="236"/>
      <c r="D25" s="456">
        <v>0</v>
      </c>
      <c r="E25" s="456">
        <v>0</v>
      </c>
      <c r="F25" s="456">
        <v>0</v>
      </c>
      <c r="G25" s="456">
        <v>0</v>
      </c>
      <c r="H25" s="456">
        <v>0</v>
      </c>
      <c r="I25" s="456">
        <v>0</v>
      </c>
      <c r="J25" s="456">
        <v>0</v>
      </c>
      <c r="K25" s="456">
        <v>0</v>
      </c>
      <c r="L25" s="456">
        <v>0</v>
      </c>
      <c r="M25" s="456">
        <v>0</v>
      </c>
      <c r="N25" s="456">
        <v>0</v>
      </c>
      <c r="O25" s="456">
        <v>0</v>
      </c>
      <c r="P25" s="456">
        <v>0</v>
      </c>
      <c r="Q25" s="456">
        <v>0</v>
      </c>
      <c r="R25" s="456">
        <v>0</v>
      </c>
      <c r="S25" s="456">
        <v>0</v>
      </c>
      <c r="T25" s="456">
        <v>0</v>
      </c>
      <c r="U25" s="456">
        <v>0</v>
      </c>
      <c r="V25" s="456">
        <v>0</v>
      </c>
      <c r="W25" s="456">
        <v>0</v>
      </c>
      <c r="X25" s="456">
        <v>0</v>
      </c>
      <c r="Y25" s="456">
        <v>0</v>
      </c>
      <c r="Z25" s="456">
        <v>0</v>
      </c>
      <c r="AA25" s="456">
        <v>0</v>
      </c>
      <c r="AB25" s="456">
        <v>0</v>
      </c>
      <c r="AC25" s="456">
        <v>0</v>
      </c>
      <c r="AD25" s="456">
        <v>0</v>
      </c>
      <c r="AE25" s="456">
        <v>0</v>
      </c>
      <c r="AF25" s="456">
        <v>0</v>
      </c>
      <c r="AG25" s="456">
        <v>0</v>
      </c>
      <c r="AH25" s="456">
        <v>454.79757022191859</v>
      </c>
      <c r="AI25" s="456">
        <v>386.45471877744444</v>
      </c>
      <c r="AJ25" s="456">
        <v>369.59358919547964</v>
      </c>
      <c r="AK25" s="456">
        <v>363.58551957163536</v>
      </c>
      <c r="AL25" s="456">
        <v>330.04858844269222</v>
      </c>
      <c r="AM25" s="456">
        <v>346.03310750308879</v>
      </c>
      <c r="AN25" s="456">
        <v>326.93897226766876</v>
      </c>
      <c r="AO25" s="456">
        <v>327.68069638284771</v>
      </c>
      <c r="AP25" s="456">
        <v>316.86222815209788</v>
      </c>
      <c r="AQ25" s="456">
        <v>310.7535765433675</v>
      </c>
      <c r="AR25" s="456">
        <v>300.59559510347037</v>
      </c>
      <c r="AS25" s="456">
        <v>315.176080890457</v>
      </c>
      <c r="AT25" s="456">
        <v>271.62606997961308</v>
      </c>
      <c r="AU25" s="456">
        <v>330.0087048858606</v>
      </c>
      <c r="AV25" s="456">
        <v>344.70299855720327</v>
      </c>
      <c r="AW25" s="456">
        <v>354.39275636721095</v>
      </c>
      <c r="AX25" s="456">
        <v>340.54264317886526</v>
      </c>
      <c r="AY25" s="456">
        <v>333.5733406200701</v>
      </c>
      <c r="AZ25" s="456">
        <v>296.60803519039712</v>
      </c>
      <c r="BA25" s="456">
        <v>272.64518622447713</v>
      </c>
      <c r="BB25" s="456">
        <v>259.26389586958965</v>
      </c>
      <c r="BC25" s="456">
        <v>245.85121593040517</v>
      </c>
      <c r="BD25" s="456">
        <v>226.40803371651378</v>
      </c>
      <c r="BE25" s="456">
        <v>229.84419042756622</v>
      </c>
      <c r="BF25" s="456">
        <v>234.20244058164371</v>
      </c>
      <c r="BG25" s="456">
        <v>216.08282095905324</v>
      </c>
      <c r="BH25" s="456">
        <v>203.65772982713506</v>
      </c>
      <c r="BI25" s="456">
        <v>184.10999044511442</v>
      </c>
      <c r="BJ25" s="456">
        <v>159.7401079478324</v>
      </c>
      <c r="BK25" s="456">
        <v>125.68825063755949</v>
      </c>
      <c r="BL25" s="456">
        <v>100.38621286631529</v>
      </c>
      <c r="BM25" s="456">
        <v>78.020298096039411</v>
      </c>
      <c r="BN25" s="456">
        <v>74.852587734998465</v>
      </c>
      <c r="BO25" s="456">
        <v>54.48525317294397</v>
      </c>
      <c r="BP25" s="456">
        <v>40.553218736237085</v>
      </c>
      <c r="BQ25" s="456">
        <v>26.001759559005382</v>
      </c>
      <c r="BR25" s="456">
        <v>17.022552242950191</v>
      </c>
      <c r="BS25" s="456">
        <v>9.3788615325507383</v>
      </c>
      <c r="BT25" s="456">
        <v>6.5529547291292047</v>
      </c>
      <c r="BU25" s="456">
        <v>4.3294183907804005</v>
      </c>
      <c r="BV25" s="456">
        <v>2.0458014210367237</v>
      </c>
      <c r="BW25" s="456">
        <v>0.73035030194709949</v>
      </c>
      <c r="BX25" s="457">
        <v>0</v>
      </c>
      <c r="BY25" s="457">
        <v>0</v>
      </c>
      <c r="BZ25" s="457">
        <v>0</v>
      </c>
      <c r="CA25" s="457">
        <v>0</v>
      </c>
      <c r="CB25" s="457">
        <v>0</v>
      </c>
      <c r="CC25" s="457">
        <v>0</v>
      </c>
      <c r="CD25" s="457">
        <v>0</v>
      </c>
      <c r="CE25" s="457">
        <v>0</v>
      </c>
      <c r="CF25" s="457">
        <v>0</v>
      </c>
      <c r="CG25" s="457">
        <v>0</v>
      </c>
      <c r="CH25" s="458">
        <v>0</v>
      </c>
    </row>
    <row r="26" spans="1:86" s="411" customFormat="1" x14ac:dyDescent="0.35">
      <c r="A26" s="407"/>
      <c r="B26" s="72"/>
      <c r="C26" s="23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7"/>
      <c r="BY26" s="457"/>
      <c r="BZ26" s="457"/>
      <c r="CA26" s="457"/>
      <c r="CB26" s="457"/>
      <c r="CC26" s="457"/>
      <c r="CD26" s="457"/>
      <c r="CE26" s="457"/>
      <c r="CF26" s="457"/>
      <c r="CG26" s="457"/>
      <c r="CH26" s="458"/>
    </row>
    <row r="27" spans="1:86" s="411" customFormat="1" x14ac:dyDescent="0.35">
      <c r="A27" s="407"/>
      <c r="B27" s="79" t="s">
        <v>668</v>
      </c>
      <c r="C27" s="236"/>
      <c r="D27" s="451">
        <v>0</v>
      </c>
      <c r="E27" s="451">
        <v>0</v>
      </c>
      <c r="F27" s="451">
        <v>0</v>
      </c>
      <c r="G27" s="451">
        <v>0</v>
      </c>
      <c r="H27" s="451">
        <v>0</v>
      </c>
      <c r="I27" s="451">
        <v>0</v>
      </c>
      <c r="J27" s="451">
        <v>0</v>
      </c>
      <c r="K27" s="451">
        <v>0</v>
      </c>
      <c r="L27" s="451">
        <v>0</v>
      </c>
      <c r="M27" s="451">
        <v>0</v>
      </c>
      <c r="N27" s="451">
        <v>0</v>
      </c>
      <c r="O27" s="451">
        <v>0</v>
      </c>
      <c r="P27" s="451">
        <v>0</v>
      </c>
      <c r="Q27" s="451">
        <v>0</v>
      </c>
      <c r="R27" s="451">
        <v>0</v>
      </c>
      <c r="S27" s="451">
        <v>0</v>
      </c>
      <c r="T27" s="451">
        <v>0</v>
      </c>
      <c r="U27" s="451">
        <v>0</v>
      </c>
      <c r="V27" s="451">
        <v>0</v>
      </c>
      <c r="W27" s="451">
        <v>0</v>
      </c>
      <c r="X27" s="451">
        <v>0</v>
      </c>
      <c r="Y27" s="451">
        <v>0</v>
      </c>
      <c r="Z27" s="451">
        <v>0</v>
      </c>
      <c r="AA27" s="451">
        <v>0</v>
      </c>
      <c r="AB27" s="451">
        <v>0</v>
      </c>
      <c r="AC27" s="451">
        <v>0</v>
      </c>
      <c r="AD27" s="451">
        <v>0</v>
      </c>
      <c r="AE27" s="451">
        <v>0</v>
      </c>
      <c r="AF27" s="451">
        <v>0</v>
      </c>
      <c r="AG27" s="451">
        <v>0</v>
      </c>
      <c r="AH27" s="451">
        <v>0</v>
      </c>
      <c r="AI27" s="451">
        <v>0</v>
      </c>
      <c r="AJ27" s="451">
        <v>0</v>
      </c>
      <c r="AK27" s="451">
        <v>0</v>
      </c>
      <c r="AL27" s="451">
        <v>0</v>
      </c>
      <c r="AM27" s="451">
        <v>0</v>
      </c>
      <c r="AN27" s="451">
        <v>0</v>
      </c>
      <c r="AO27" s="451">
        <v>0</v>
      </c>
      <c r="AP27" s="451">
        <v>0</v>
      </c>
      <c r="AQ27" s="451">
        <v>0</v>
      </c>
      <c r="AR27" s="451">
        <v>0</v>
      </c>
      <c r="AS27" s="451">
        <v>0</v>
      </c>
      <c r="AT27" s="451">
        <v>0</v>
      </c>
      <c r="AU27" s="451">
        <v>0</v>
      </c>
      <c r="AV27" s="451">
        <v>0</v>
      </c>
      <c r="AW27" s="451">
        <v>0</v>
      </c>
      <c r="AX27" s="451">
        <v>0</v>
      </c>
      <c r="AY27" s="451">
        <v>0</v>
      </c>
      <c r="AZ27" s="451">
        <v>0</v>
      </c>
      <c r="BA27" s="451">
        <v>0</v>
      </c>
      <c r="BB27" s="451">
        <v>0</v>
      </c>
      <c r="BC27" s="451">
        <v>0</v>
      </c>
      <c r="BD27" s="451">
        <v>0</v>
      </c>
      <c r="BE27" s="451">
        <v>0</v>
      </c>
      <c r="BF27" s="451">
        <v>0</v>
      </c>
      <c r="BG27" s="451">
        <v>0</v>
      </c>
      <c r="BH27" s="451">
        <v>0</v>
      </c>
      <c r="BI27" s="451">
        <v>0</v>
      </c>
      <c r="BJ27" s="451">
        <v>0</v>
      </c>
      <c r="BK27" s="451">
        <v>0</v>
      </c>
      <c r="BL27" s="451">
        <v>0</v>
      </c>
      <c r="BM27" s="451">
        <v>0</v>
      </c>
      <c r="BN27" s="451">
        <v>0</v>
      </c>
      <c r="BO27" s="451">
        <v>0</v>
      </c>
      <c r="BP27" s="451">
        <v>0</v>
      </c>
      <c r="BQ27" s="451">
        <v>0</v>
      </c>
      <c r="BR27" s="451">
        <v>0</v>
      </c>
      <c r="BS27" s="451">
        <v>0</v>
      </c>
      <c r="BT27" s="451">
        <v>0</v>
      </c>
      <c r="BU27" s="451">
        <v>146.3939173431823</v>
      </c>
      <c r="BV27" s="451">
        <v>240.85045307154783</v>
      </c>
      <c r="BW27" s="451">
        <v>282.07632667176364</v>
      </c>
      <c r="BX27" s="451">
        <v>309.85286871659218</v>
      </c>
      <c r="BY27" s="451">
        <v>225.71892744880566</v>
      </c>
      <c r="BZ27" s="452">
        <v>284.77715127006951</v>
      </c>
      <c r="CA27" s="452">
        <v>206.78295073976375</v>
      </c>
      <c r="CB27" s="452">
        <v>214.47472843990687</v>
      </c>
      <c r="CC27" s="452">
        <v>200.56501922156065</v>
      </c>
      <c r="CD27" s="452">
        <v>195.15909309358429</v>
      </c>
      <c r="CE27" s="452">
        <v>196.79038258450535</v>
      </c>
      <c r="CF27" s="452">
        <v>196.14051609861758</v>
      </c>
      <c r="CG27" s="452">
        <v>192.12110423350879</v>
      </c>
      <c r="CH27" s="460">
        <v>186.72397142209854</v>
      </c>
    </row>
    <row r="28" spans="1:86" s="411" customFormat="1" x14ac:dyDescent="0.35">
      <c r="A28" s="407"/>
      <c r="B28" s="72" t="s">
        <v>669</v>
      </c>
      <c r="C28" s="236"/>
      <c r="D28" s="456"/>
      <c r="E28" s="456"/>
      <c r="F28" s="456"/>
      <c r="G28" s="456"/>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v>38.274084617501337</v>
      </c>
      <c r="BV28" s="456">
        <v>75.395929043190478</v>
      </c>
      <c r="BW28" s="456">
        <v>88.280143398923599</v>
      </c>
      <c r="BX28" s="456">
        <v>103.6701027378305</v>
      </c>
      <c r="BY28" s="456">
        <v>75.41554927773565</v>
      </c>
      <c r="BZ28" s="457">
        <v>108.45752301079456</v>
      </c>
      <c r="CA28" s="457">
        <v>89.225410707691921</v>
      </c>
      <c r="CB28" s="457">
        <v>81.994548116228188</v>
      </c>
      <c r="CC28" s="457">
        <v>74.630154040585822</v>
      </c>
      <c r="CD28" s="457">
        <v>70.953740794831859</v>
      </c>
      <c r="CE28" s="457">
        <v>71.387543868181695</v>
      </c>
      <c r="CF28" s="457">
        <v>71.309566647717901</v>
      </c>
      <c r="CG28" s="457">
        <v>69.997637427071666</v>
      </c>
      <c r="CH28" s="458">
        <v>68.063608710371497</v>
      </c>
    </row>
    <row r="29" spans="1:86" s="411" customFormat="1" x14ac:dyDescent="0.35">
      <c r="A29" s="407"/>
      <c r="B29" s="72" t="s">
        <v>670</v>
      </c>
      <c r="C29" s="236"/>
      <c r="D29" s="456"/>
      <c r="E29" s="456"/>
      <c r="F29" s="456"/>
      <c r="G29" s="456"/>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v>108.11983272568096</v>
      </c>
      <c r="BV29" s="456">
        <v>165.45452402835738</v>
      </c>
      <c r="BW29" s="456">
        <v>193.79618327284004</v>
      </c>
      <c r="BX29" s="456">
        <v>206.18276597876167</v>
      </c>
      <c r="BY29" s="456">
        <v>150.30337817106991</v>
      </c>
      <c r="BZ29" s="457">
        <v>176.31962825927499</v>
      </c>
      <c r="CA29" s="457">
        <v>117.55754003207178</v>
      </c>
      <c r="CB29" s="457">
        <v>132.48018032367867</v>
      </c>
      <c r="CC29" s="457">
        <v>125.93486518097478</v>
      </c>
      <c r="CD29" s="457">
        <v>124.20535229875243</v>
      </c>
      <c r="CE29" s="457">
        <v>125.40283871632366</v>
      </c>
      <c r="CF29" s="457">
        <v>124.83094945089967</v>
      </c>
      <c r="CG29" s="457">
        <v>122.12346680643709</v>
      </c>
      <c r="CH29" s="458">
        <v>118.66036271172705</v>
      </c>
    </row>
    <row r="30" spans="1:86" s="411" customFormat="1" ht="26.25" customHeight="1" x14ac:dyDescent="0.35">
      <c r="A30" s="461"/>
      <c r="B30" s="79" t="s">
        <v>671</v>
      </c>
      <c r="C30" s="271"/>
      <c r="D30" s="451">
        <f t="shared" ref="D30:BO30" si="12">SUM(D31:D32)</f>
        <v>0</v>
      </c>
      <c r="E30" s="451">
        <f t="shared" si="12"/>
        <v>0</v>
      </c>
      <c r="F30" s="451">
        <f t="shared" si="12"/>
        <v>0</v>
      </c>
      <c r="G30" s="451">
        <f t="shared" si="12"/>
        <v>0</v>
      </c>
      <c r="H30" s="451">
        <f t="shared" si="12"/>
        <v>0</v>
      </c>
      <c r="I30" s="451">
        <f t="shared" si="12"/>
        <v>0</v>
      </c>
      <c r="J30" s="451">
        <f t="shared" si="12"/>
        <v>0</v>
      </c>
      <c r="K30" s="451">
        <f t="shared" si="12"/>
        <v>0</v>
      </c>
      <c r="L30" s="451">
        <f t="shared" si="12"/>
        <v>0</v>
      </c>
      <c r="M30" s="451">
        <f t="shared" si="12"/>
        <v>0</v>
      </c>
      <c r="N30" s="451">
        <f t="shared" si="12"/>
        <v>0</v>
      </c>
      <c r="O30" s="451">
        <f t="shared" si="12"/>
        <v>0</v>
      </c>
      <c r="P30" s="451">
        <f t="shared" si="12"/>
        <v>0</v>
      </c>
      <c r="Q30" s="451">
        <f t="shared" si="12"/>
        <v>0</v>
      </c>
      <c r="R30" s="451">
        <f t="shared" si="12"/>
        <v>0</v>
      </c>
      <c r="S30" s="451">
        <f t="shared" si="12"/>
        <v>0</v>
      </c>
      <c r="T30" s="451">
        <f t="shared" si="12"/>
        <v>0</v>
      </c>
      <c r="U30" s="451">
        <f t="shared" si="12"/>
        <v>0</v>
      </c>
      <c r="V30" s="451">
        <f t="shared" si="12"/>
        <v>0</v>
      </c>
      <c r="W30" s="451">
        <f t="shared" si="12"/>
        <v>0</v>
      </c>
      <c r="X30" s="451">
        <f t="shared" si="12"/>
        <v>0</v>
      </c>
      <c r="Y30" s="451">
        <f t="shared" si="12"/>
        <v>0</v>
      </c>
      <c r="Z30" s="451">
        <f t="shared" si="12"/>
        <v>0</v>
      </c>
      <c r="AA30" s="451">
        <f t="shared" si="12"/>
        <v>0</v>
      </c>
      <c r="AB30" s="451">
        <f t="shared" si="12"/>
        <v>0</v>
      </c>
      <c r="AC30" s="451">
        <f t="shared" si="12"/>
        <v>0</v>
      </c>
      <c r="AD30" s="451">
        <f t="shared" si="12"/>
        <v>0</v>
      </c>
      <c r="AE30" s="451">
        <f t="shared" si="12"/>
        <v>0</v>
      </c>
      <c r="AF30" s="451">
        <f t="shared" si="12"/>
        <v>0</v>
      </c>
      <c r="AG30" s="451">
        <f t="shared" si="12"/>
        <v>0</v>
      </c>
      <c r="AH30" s="451">
        <f t="shared" si="12"/>
        <v>3198.6238005422538</v>
      </c>
      <c r="AI30" s="451">
        <f t="shared" si="12"/>
        <v>3050.4946910367476</v>
      </c>
      <c r="AJ30" s="451">
        <f t="shared" si="12"/>
        <v>2894.4241586677203</v>
      </c>
      <c r="AK30" s="451">
        <f t="shared" si="12"/>
        <v>2823.7612002499518</v>
      </c>
      <c r="AL30" s="451">
        <f t="shared" si="12"/>
        <v>2745.5689805420316</v>
      </c>
      <c r="AM30" s="451">
        <f t="shared" si="12"/>
        <v>2767.2880359349024</v>
      </c>
      <c r="AN30" s="451">
        <f t="shared" si="12"/>
        <v>2624.794213742955</v>
      </c>
      <c r="AO30" s="451">
        <f t="shared" si="12"/>
        <v>2515.4631319613691</v>
      </c>
      <c r="AP30" s="451">
        <f t="shared" si="12"/>
        <v>2473.9956106089912</v>
      </c>
      <c r="AQ30" s="451">
        <f t="shared" si="12"/>
        <v>2350.5544117485215</v>
      </c>
      <c r="AR30" s="451">
        <f t="shared" si="12"/>
        <v>2194.8951384275865</v>
      </c>
      <c r="AS30" s="451">
        <f t="shared" si="12"/>
        <v>1989.7888020990924</v>
      </c>
      <c r="AT30" s="451">
        <f t="shared" si="12"/>
        <v>1877.6371756186456</v>
      </c>
      <c r="AU30" s="451">
        <f t="shared" si="12"/>
        <v>1972.9255758701063</v>
      </c>
      <c r="AV30" s="451">
        <f t="shared" si="12"/>
        <v>1879.5611647319799</v>
      </c>
      <c r="AW30" s="451">
        <f t="shared" si="12"/>
        <v>1844.2418414864551</v>
      </c>
      <c r="AX30" s="451">
        <f t="shared" si="12"/>
        <v>1759.4301414532247</v>
      </c>
      <c r="AY30" s="451">
        <f t="shared" si="12"/>
        <v>1663.9012359331196</v>
      </c>
      <c r="AZ30" s="451">
        <f t="shared" si="12"/>
        <v>1512.0863108581586</v>
      </c>
      <c r="BA30" s="451">
        <f t="shared" si="12"/>
        <v>1501.0056933560272</v>
      </c>
      <c r="BB30" s="451">
        <f t="shared" si="12"/>
        <v>1435.5584124030283</v>
      </c>
      <c r="BC30" s="451">
        <f t="shared" si="12"/>
        <v>1428.7237172405305</v>
      </c>
      <c r="BD30" s="451">
        <f t="shared" si="12"/>
        <v>1363.5783718662619</v>
      </c>
      <c r="BE30" s="451">
        <f t="shared" si="12"/>
        <v>1536.5140670144069</v>
      </c>
      <c r="BF30" s="451">
        <f t="shared" si="12"/>
        <v>1516.5946109422296</v>
      </c>
      <c r="BG30" s="451">
        <f t="shared" si="12"/>
        <v>1379.3858855155643</v>
      </c>
      <c r="BH30" s="451">
        <f t="shared" si="12"/>
        <v>1238.5478012946542</v>
      </c>
      <c r="BI30" s="451">
        <f t="shared" si="12"/>
        <v>1165.6058802403834</v>
      </c>
      <c r="BJ30" s="451">
        <f t="shared" si="12"/>
        <v>1042.409646511162</v>
      </c>
      <c r="BK30" s="451">
        <f t="shared" si="12"/>
        <v>955.85720069429976</v>
      </c>
      <c r="BL30" s="451">
        <f t="shared" si="12"/>
        <v>859.50729331033062</v>
      </c>
      <c r="BM30" s="451">
        <f t="shared" si="12"/>
        <v>830.51686595808667</v>
      </c>
      <c r="BN30" s="451">
        <f t="shared" si="12"/>
        <v>789.3858211480798</v>
      </c>
      <c r="BO30" s="451">
        <f t="shared" si="12"/>
        <v>756.51063702720057</v>
      </c>
      <c r="BP30" s="451">
        <f t="shared" ref="BP30:CH30" si="13">SUM(BP31:BP32)</f>
        <v>751.29221659183861</v>
      </c>
      <c r="BQ30" s="451">
        <f t="shared" si="13"/>
        <v>721.32833752393435</v>
      </c>
      <c r="BR30" s="451">
        <f t="shared" si="13"/>
        <v>714.91168909446822</v>
      </c>
      <c r="BS30" s="451">
        <f t="shared" si="13"/>
        <v>718.17369447888598</v>
      </c>
      <c r="BT30" s="451">
        <f t="shared" si="13"/>
        <v>696.33153229602169</v>
      </c>
      <c r="BU30" s="451">
        <f t="shared" si="13"/>
        <v>471.97608964342299</v>
      </c>
      <c r="BV30" s="451">
        <f t="shared" si="13"/>
        <v>319.167212689091</v>
      </c>
      <c r="BW30" s="451">
        <f t="shared" si="13"/>
        <v>311.06987834387365</v>
      </c>
      <c r="BX30" s="452">
        <f t="shared" si="13"/>
        <v>251.01215034915072</v>
      </c>
      <c r="BY30" s="452">
        <f t="shared" si="13"/>
        <v>160.81581879775041</v>
      </c>
      <c r="BZ30" s="452">
        <f t="shared" si="13"/>
        <v>146.74101655737809</v>
      </c>
      <c r="CA30" s="452">
        <f t="shared" si="13"/>
        <v>123.53278559714222</v>
      </c>
      <c r="CB30" s="452">
        <f t="shared" si="13"/>
        <v>130.25063337479548</v>
      </c>
      <c r="CC30" s="452">
        <f t="shared" si="13"/>
        <v>93.378447762284097</v>
      </c>
      <c r="CD30" s="452">
        <f t="shared" si="13"/>
        <v>80.144007939188924</v>
      </c>
      <c r="CE30" s="452">
        <f t="shared" si="13"/>
        <v>69.092275575460903</v>
      </c>
      <c r="CF30" s="452">
        <f t="shared" si="13"/>
        <v>59.607571567051394</v>
      </c>
      <c r="CG30" s="452">
        <f t="shared" si="13"/>
        <v>51.458000363505427</v>
      </c>
      <c r="CH30" s="460">
        <f t="shared" si="13"/>
        <v>44.37617717918441</v>
      </c>
    </row>
    <row r="31" spans="1:86" s="411" customFormat="1" x14ac:dyDescent="0.35">
      <c r="A31" s="407"/>
      <c r="B31" s="72" t="s">
        <v>566</v>
      </c>
      <c r="C31" s="236"/>
      <c r="D31" s="456" t="s">
        <v>613</v>
      </c>
      <c r="E31" s="456" t="s">
        <v>613</v>
      </c>
      <c r="F31" s="456" t="s">
        <v>613</v>
      </c>
      <c r="G31" s="456" t="s">
        <v>613</v>
      </c>
      <c r="H31" s="456" t="s">
        <v>613</v>
      </c>
      <c r="I31" s="456" t="s">
        <v>613</v>
      </c>
      <c r="J31" s="456" t="s">
        <v>613</v>
      </c>
      <c r="K31" s="456" t="s">
        <v>613</v>
      </c>
      <c r="L31" s="456" t="s">
        <v>613</v>
      </c>
      <c r="M31" s="456" t="s">
        <v>613</v>
      </c>
      <c r="N31" s="456" t="s">
        <v>613</v>
      </c>
      <c r="O31" s="456" t="s">
        <v>613</v>
      </c>
      <c r="P31" s="456" t="s">
        <v>613</v>
      </c>
      <c r="Q31" s="456" t="s">
        <v>613</v>
      </c>
      <c r="R31" s="456" t="s">
        <v>613</v>
      </c>
      <c r="S31" s="456" t="s">
        <v>613</v>
      </c>
      <c r="T31" s="456" t="s">
        <v>613</v>
      </c>
      <c r="U31" s="456" t="s">
        <v>613</v>
      </c>
      <c r="V31" s="456" t="s">
        <v>613</v>
      </c>
      <c r="W31" s="456" t="s">
        <v>613</v>
      </c>
      <c r="X31" s="456" t="s">
        <v>613</v>
      </c>
      <c r="Y31" s="456" t="s">
        <v>613</v>
      </c>
      <c r="Z31" s="456" t="s">
        <v>613</v>
      </c>
      <c r="AA31" s="456" t="s">
        <v>613</v>
      </c>
      <c r="AB31" s="456" t="s">
        <v>613</v>
      </c>
      <c r="AC31" s="456" t="s">
        <v>613</v>
      </c>
      <c r="AD31" s="456" t="s">
        <v>613</v>
      </c>
      <c r="AE31" s="456" t="s">
        <v>613</v>
      </c>
      <c r="AF31" s="456" t="s">
        <v>613</v>
      </c>
      <c r="AG31" s="456" t="s">
        <v>613</v>
      </c>
      <c r="AH31" s="456">
        <v>2743.8262303203351</v>
      </c>
      <c r="AI31" s="456">
        <v>2664.0436597830412</v>
      </c>
      <c r="AJ31" s="456">
        <v>2524.9393149602511</v>
      </c>
      <c r="AK31" s="456">
        <v>2460.5596975307285</v>
      </c>
      <c r="AL31" s="456">
        <v>2416.3534794421566</v>
      </c>
      <c r="AM31" s="456">
        <v>2422.911699613061</v>
      </c>
      <c r="AN31" s="456">
        <v>2300.6185558228362</v>
      </c>
      <c r="AO31" s="456">
        <v>2192.6862966563658</v>
      </c>
      <c r="AP31" s="456">
        <v>2163.7162941645556</v>
      </c>
      <c r="AQ31" s="456">
        <v>2048.5272574008613</v>
      </c>
      <c r="AR31" s="456">
        <v>1905.7421793260137</v>
      </c>
      <c r="AS31" s="456">
        <v>1692.4727074106975</v>
      </c>
      <c r="AT31" s="456">
        <v>1627.2332315041431</v>
      </c>
      <c r="AU31" s="456">
        <v>1675.5211650263732</v>
      </c>
      <c r="AV31" s="456">
        <v>1575.3048674122103</v>
      </c>
      <c r="AW31" s="456">
        <v>1536.1254496970403</v>
      </c>
      <c r="AX31" s="456">
        <v>1466.5743883252815</v>
      </c>
      <c r="AY31" s="456">
        <v>1384.8612931580549</v>
      </c>
      <c r="AZ31" s="456">
        <v>1270.7583029576322</v>
      </c>
      <c r="BA31" s="456">
        <v>1281.1634964506356</v>
      </c>
      <c r="BB31" s="456">
        <v>1230.8507980860886</v>
      </c>
      <c r="BC31" s="456">
        <v>1238.1569941852363</v>
      </c>
      <c r="BD31" s="456">
        <v>1190.9697293964311</v>
      </c>
      <c r="BE31" s="456">
        <v>1362.1026429575606</v>
      </c>
      <c r="BF31" s="456">
        <v>1338.6890083105034</v>
      </c>
      <c r="BG31" s="456">
        <v>1222.9410763521075</v>
      </c>
      <c r="BH31" s="456">
        <v>1093.0881813557708</v>
      </c>
      <c r="BI31" s="456">
        <v>1034.4455463744207</v>
      </c>
      <c r="BJ31" s="456">
        <v>930.09594893630572</v>
      </c>
      <c r="BK31" s="456">
        <v>871.44852951658072</v>
      </c>
      <c r="BL31" s="456">
        <v>791.3952120445532</v>
      </c>
      <c r="BM31" s="456">
        <v>777.23925464825481</v>
      </c>
      <c r="BN31" s="456">
        <v>734.20849919392015</v>
      </c>
      <c r="BO31" s="456">
        <v>714.38608427105737</v>
      </c>
      <c r="BP31" s="456">
        <v>721.0262801529359</v>
      </c>
      <c r="BQ31" s="456">
        <v>701.2927968577194</v>
      </c>
      <c r="BR31" s="456">
        <v>702.28673219850441</v>
      </c>
      <c r="BS31" s="456">
        <v>710.60030557236928</v>
      </c>
      <c r="BT31" s="456">
        <v>691.84703214600415</v>
      </c>
      <c r="BU31" s="456">
        <v>468.06840849120204</v>
      </c>
      <c r="BV31" s="456">
        <v>317.36535627530742</v>
      </c>
      <c r="BW31" s="456">
        <v>310.43920989379626</v>
      </c>
      <c r="BX31" s="457">
        <v>251.01215034915072</v>
      </c>
      <c r="BY31" s="457">
        <v>160.81581879775041</v>
      </c>
      <c r="BZ31" s="457">
        <v>146.74101655737809</v>
      </c>
      <c r="CA31" s="457">
        <v>123.53278559714222</v>
      </c>
      <c r="CB31" s="457">
        <v>130.25063337479548</v>
      </c>
      <c r="CC31" s="457">
        <v>93.378447762284097</v>
      </c>
      <c r="CD31" s="457">
        <v>80.144007939188924</v>
      </c>
      <c r="CE31" s="457">
        <v>69.092275575460903</v>
      </c>
      <c r="CF31" s="457">
        <v>59.607571567051394</v>
      </c>
      <c r="CG31" s="457">
        <v>51.458000363505427</v>
      </c>
      <c r="CH31" s="458">
        <v>44.37617717918441</v>
      </c>
    </row>
    <row r="32" spans="1:86" s="411" customFormat="1" x14ac:dyDescent="0.35">
      <c r="A32" s="407"/>
      <c r="B32" s="72" t="s">
        <v>565</v>
      </c>
      <c r="C32" s="236"/>
      <c r="D32" s="456" t="s">
        <v>613</v>
      </c>
      <c r="E32" s="456" t="s">
        <v>613</v>
      </c>
      <c r="F32" s="456" t="s">
        <v>613</v>
      </c>
      <c r="G32" s="456" t="s">
        <v>613</v>
      </c>
      <c r="H32" s="456" t="s">
        <v>613</v>
      </c>
      <c r="I32" s="456" t="s">
        <v>613</v>
      </c>
      <c r="J32" s="456" t="s">
        <v>613</v>
      </c>
      <c r="K32" s="456" t="s">
        <v>613</v>
      </c>
      <c r="L32" s="456" t="s">
        <v>613</v>
      </c>
      <c r="M32" s="456" t="s">
        <v>613</v>
      </c>
      <c r="N32" s="456" t="s">
        <v>613</v>
      </c>
      <c r="O32" s="456" t="s">
        <v>613</v>
      </c>
      <c r="P32" s="456" t="s">
        <v>613</v>
      </c>
      <c r="Q32" s="456" t="s">
        <v>613</v>
      </c>
      <c r="R32" s="456" t="s">
        <v>613</v>
      </c>
      <c r="S32" s="456" t="s">
        <v>613</v>
      </c>
      <c r="T32" s="456" t="s">
        <v>613</v>
      </c>
      <c r="U32" s="456" t="s">
        <v>613</v>
      </c>
      <c r="V32" s="456" t="s">
        <v>613</v>
      </c>
      <c r="W32" s="456" t="s">
        <v>613</v>
      </c>
      <c r="X32" s="456" t="s">
        <v>613</v>
      </c>
      <c r="Y32" s="456" t="s">
        <v>613</v>
      </c>
      <c r="Z32" s="456" t="s">
        <v>613</v>
      </c>
      <c r="AA32" s="456" t="s">
        <v>613</v>
      </c>
      <c r="AB32" s="456" t="s">
        <v>613</v>
      </c>
      <c r="AC32" s="456" t="s">
        <v>613</v>
      </c>
      <c r="AD32" s="456" t="s">
        <v>613</v>
      </c>
      <c r="AE32" s="456" t="s">
        <v>613</v>
      </c>
      <c r="AF32" s="456" t="s">
        <v>613</v>
      </c>
      <c r="AG32" s="456" t="s">
        <v>613</v>
      </c>
      <c r="AH32" s="456">
        <v>454.79757022191859</v>
      </c>
      <c r="AI32" s="456">
        <v>386.45103125370633</v>
      </c>
      <c r="AJ32" s="456">
        <v>369.48484370746928</v>
      </c>
      <c r="AK32" s="456">
        <v>363.20150271922324</v>
      </c>
      <c r="AL32" s="456">
        <v>329.21550109987487</v>
      </c>
      <c r="AM32" s="456">
        <v>344.37633632184134</v>
      </c>
      <c r="AN32" s="456">
        <v>324.17565792011857</v>
      </c>
      <c r="AO32" s="456">
        <v>322.7768353050032</v>
      </c>
      <c r="AP32" s="456">
        <v>310.27931644443566</v>
      </c>
      <c r="AQ32" s="456">
        <v>302.0271543476602</v>
      </c>
      <c r="AR32" s="456">
        <v>289.15295910157272</v>
      </c>
      <c r="AS32" s="456">
        <v>297.31609468839491</v>
      </c>
      <c r="AT32" s="456">
        <v>250.40394411450251</v>
      </c>
      <c r="AU32" s="456">
        <v>297.40441084373305</v>
      </c>
      <c r="AV32" s="456">
        <v>304.25629731976954</v>
      </c>
      <c r="AW32" s="456">
        <v>308.11639178941471</v>
      </c>
      <c r="AX32" s="456">
        <v>292.85575312794327</v>
      </c>
      <c r="AY32" s="456">
        <v>279.03994277506479</v>
      </c>
      <c r="AZ32" s="456">
        <v>241.32800790052653</v>
      </c>
      <c r="BA32" s="456">
        <v>219.84219690539152</v>
      </c>
      <c r="BB32" s="456">
        <v>204.70761431693984</v>
      </c>
      <c r="BC32" s="456">
        <v>190.56672305529423</v>
      </c>
      <c r="BD32" s="456">
        <v>172.60864246983067</v>
      </c>
      <c r="BE32" s="456">
        <v>174.41142405684624</v>
      </c>
      <c r="BF32" s="456">
        <v>177.90560263172625</v>
      </c>
      <c r="BG32" s="456">
        <v>156.44480916345677</v>
      </c>
      <c r="BH32" s="456">
        <v>145.45961993888346</v>
      </c>
      <c r="BI32" s="456">
        <v>131.16033386596271</v>
      </c>
      <c r="BJ32" s="456">
        <v>112.31369757485618</v>
      </c>
      <c r="BK32" s="456">
        <v>84.408671177719057</v>
      </c>
      <c r="BL32" s="456">
        <v>68.112081265777462</v>
      </c>
      <c r="BM32" s="456">
        <v>53.277611309831826</v>
      </c>
      <c r="BN32" s="456">
        <v>55.177321954159702</v>
      </c>
      <c r="BO32" s="456">
        <v>42.124552756143224</v>
      </c>
      <c r="BP32" s="456">
        <v>30.265936438902752</v>
      </c>
      <c r="BQ32" s="456">
        <v>20.035540666214956</v>
      </c>
      <c r="BR32" s="456">
        <v>12.624956895963813</v>
      </c>
      <c r="BS32" s="456">
        <v>7.5733889065167537</v>
      </c>
      <c r="BT32" s="456">
        <v>4.484500150017559</v>
      </c>
      <c r="BU32" s="456">
        <v>3.9076811522209609</v>
      </c>
      <c r="BV32" s="456">
        <v>1.801856413783594</v>
      </c>
      <c r="BW32" s="456">
        <v>0.63066845007741668</v>
      </c>
      <c r="BX32" s="457">
        <v>0</v>
      </c>
      <c r="BY32" s="457">
        <v>0</v>
      </c>
      <c r="BZ32" s="457">
        <v>0</v>
      </c>
      <c r="CA32" s="457">
        <v>0</v>
      </c>
      <c r="CB32" s="457">
        <v>0</v>
      </c>
      <c r="CC32" s="457">
        <v>0</v>
      </c>
      <c r="CD32" s="457">
        <v>0</v>
      </c>
      <c r="CE32" s="457">
        <v>0</v>
      </c>
      <c r="CF32" s="457">
        <v>0</v>
      </c>
      <c r="CG32" s="457">
        <v>0</v>
      </c>
      <c r="CH32" s="458">
        <v>0</v>
      </c>
    </row>
    <row r="33" spans="1:86" s="411" customFormat="1" ht="26.25" customHeight="1" x14ac:dyDescent="0.35">
      <c r="A33" s="407"/>
      <c r="B33" s="79" t="s">
        <v>672</v>
      </c>
      <c r="C33" s="72"/>
      <c r="D33" s="451">
        <f t="shared" ref="D33:BO33" si="14">SUM(D34:D35)</f>
        <v>0</v>
      </c>
      <c r="E33" s="451">
        <f t="shared" si="14"/>
        <v>0</v>
      </c>
      <c r="F33" s="451">
        <f t="shared" si="14"/>
        <v>0</v>
      </c>
      <c r="G33" s="451">
        <f t="shared" si="14"/>
        <v>0</v>
      </c>
      <c r="H33" s="451">
        <f t="shared" si="14"/>
        <v>0</v>
      </c>
      <c r="I33" s="451">
        <f t="shared" si="14"/>
        <v>0</v>
      </c>
      <c r="J33" s="451">
        <f t="shared" si="14"/>
        <v>0</v>
      </c>
      <c r="K33" s="451">
        <f t="shared" si="14"/>
        <v>0</v>
      </c>
      <c r="L33" s="451">
        <f t="shared" si="14"/>
        <v>0</v>
      </c>
      <c r="M33" s="451">
        <f t="shared" si="14"/>
        <v>0</v>
      </c>
      <c r="N33" s="451">
        <f t="shared" si="14"/>
        <v>0</v>
      </c>
      <c r="O33" s="451">
        <f t="shared" si="14"/>
        <v>0</v>
      </c>
      <c r="P33" s="451">
        <f t="shared" si="14"/>
        <v>0</v>
      </c>
      <c r="Q33" s="451">
        <f t="shared" si="14"/>
        <v>0</v>
      </c>
      <c r="R33" s="451">
        <f t="shared" si="14"/>
        <v>0</v>
      </c>
      <c r="S33" s="451">
        <f t="shared" si="14"/>
        <v>0</v>
      </c>
      <c r="T33" s="451">
        <f t="shared" si="14"/>
        <v>0</v>
      </c>
      <c r="U33" s="451">
        <f t="shared" si="14"/>
        <v>0</v>
      </c>
      <c r="V33" s="451">
        <f t="shared" si="14"/>
        <v>0</v>
      </c>
      <c r="W33" s="451">
        <f t="shared" si="14"/>
        <v>0</v>
      </c>
      <c r="X33" s="451">
        <f t="shared" si="14"/>
        <v>0</v>
      </c>
      <c r="Y33" s="451">
        <f t="shared" si="14"/>
        <v>0</v>
      </c>
      <c r="Z33" s="451">
        <f t="shared" si="14"/>
        <v>0</v>
      </c>
      <c r="AA33" s="451">
        <f t="shared" si="14"/>
        <v>0</v>
      </c>
      <c r="AB33" s="451">
        <f t="shared" si="14"/>
        <v>0</v>
      </c>
      <c r="AC33" s="451">
        <f t="shared" si="14"/>
        <v>0</v>
      </c>
      <c r="AD33" s="451">
        <f t="shared" si="14"/>
        <v>0</v>
      </c>
      <c r="AE33" s="451">
        <f t="shared" si="14"/>
        <v>0</v>
      </c>
      <c r="AF33" s="451">
        <f t="shared" si="14"/>
        <v>0</v>
      </c>
      <c r="AG33" s="451">
        <f t="shared" si="14"/>
        <v>0</v>
      </c>
      <c r="AH33" s="451">
        <f t="shared" si="14"/>
        <v>0</v>
      </c>
      <c r="AI33" s="451">
        <f t="shared" si="14"/>
        <v>0.61103505516036372</v>
      </c>
      <c r="AJ33" s="451">
        <f t="shared" si="14"/>
        <v>9.0097461037764859</v>
      </c>
      <c r="AK33" s="451">
        <f t="shared" si="14"/>
        <v>21.210960277413058</v>
      </c>
      <c r="AL33" s="451">
        <f t="shared" si="14"/>
        <v>34.511341934187548</v>
      </c>
      <c r="AM33" s="451">
        <f t="shared" si="14"/>
        <v>54.90650864950203</v>
      </c>
      <c r="AN33" s="451">
        <f t="shared" si="14"/>
        <v>89.913899285002401</v>
      </c>
      <c r="AO33" s="451">
        <f t="shared" si="14"/>
        <v>108.22722732037181</v>
      </c>
      <c r="AP33" s="451">
        <f t="shared" si="14"/>
        <v>126.06347060427983</v>
      </c>
      <c r="AQ33" s="451">
        <f t="shared" si="14"/>
        <v>148.91063742467674</v>
      </c>
      <c r="AR33" s="451">
        <f t="shared" si="14"/>
        <v>175.66656214072029</v>
      </c>
      <c r="AS33" s="451">
        <f t="shared" si="14"/>
        <v>208.96183856412654</v>
      </c>
      <c r="AT33" s="451">
        <f t="shared" si="14"/>
        <v>239.1851740499589</v>
      </c>
      <c r="AU33" s="451">
        <f t="shared" si="14"/>
        <v>295.93816286003783</v>
      </c>
      <c r="AV33" s="451">
        <f t="shared" si="14"/>
        <v>327.45062437791717</v>
      </c>
      <c r="AW33" s="451">
        <f t="shared" si="14"/>
        <v>365.44884416551866</v>
      </c>
      <c r="AX33" s="451">
        <f t="shared" si="14"/>
        <v>376.57930065524693</v>
      </c>
      <c r="AY33" s="451">
        <f t="shared" si="14"/>
        <v>395.20214595739913</v>
      </c>
      <c r="AZ33" s="451">
        <f t="shared" si="14"/>
        <v>410.77618737966856</v>
      </c>
      <c r="BA33" s="451">
        <f t="shared" si="14"/>
        <v>428.28692135248133</v>
      </c>
      <c r="BB33" s="451">
        <f t="shared" si="14"/>
        <v>442.58743136415478</v>
      </c>
      <c r="BC33" s="451">
        <f t="shared" si="14"/>
        <v>478.42568344825156</v>
      </c>
      <c r="BD33" s="451">
        <f t="shared" si="14"/>
        <v>496.83141025204611</v>
      </c>
      <c r="BE33" s="451">
        <f t="shared" si="14"/>
        <v>497.2094829080753</v>
      </c>
      <c r="BF33" s="451">
        <f t="shared" si="14"/>
        <v>454.61516878700087</v>
      </c>
      <c r="BG33" s="451">
        <f t="shared" si="14"/>
        <v>401.77438146997576</v>
      </c>
      <c r="BH33" s="451">
        <f t="shared" si="14"/>
        <v>346.95337633229605</v>
      </c>
      <c r="BI33" s="451">
        <f t="shared" si="14"/>
        <v>296.79464427430906</v>
      </c>
      <c r="BJ33" s="451">
        <f t="shared" si="14"/>
        <v>250.70687897207205</v>
      </c>
      <c r="BK33" s="451">
        <f t="shared" si="14"/>
        <v>216.3167186042532</v>
      </c>
      <c r="BL33" s="451">
        <f t="shared" si="14"/>
        <v>176.26233373928955</v>
      </c>
      <c r="BM33" s="451">
        <f t="shared" si="14"/>
        <v>153.97466800881929</v>
      </c>
      <c r="BN33" s="451">
        <f t="shared" si="14"/>
        <v>124.82005495448314</v>
      </c>
      <c r="BO33" s="451">
        <f t="shared" si="14"/>
        <v>110.03983688917927</v>
      </c>
      <c r="BP33" s="451">
        <f t="shared" ref="BP33:CH33" si="15">SUM(BP34:BP35)</f>
        <v>98.457275857637697</v>
      </c>
      <c r="BQ33" s="451">
        <f t="shared" si="15"/>
        <v>96.62049417185743</v>
      </c>
      <c r="BR33" s="451">
        <f t="shared" si="15"/>
        <v>75.615094488746735</v>
      </c>
      <c r="BS33" s="451">
        <f t="shared" si="15"/>
        <v>64.501955232261139</v>
      </c>
      <c r="BT33" s="451">
        <f t="shared" si="15"/>
        <v>55.340287335760962</v>
      </c>
      <c r="BU33" s="451">
        <f t="shared" si="15"/>
        <v>50.938110085867152</v>
      </c>
      <c r="BV33" s="451">
        <f t="shared" si="15"/>
        <v>43.210572950654992</v>
      </c>
      <c r="BW33" s="451">
        <f t="shared" si="15"/>
        <v>49.166914137512258</v>
      </c>
      <c r="BX33" s="452">
        <f t="shared" si="15"/>
        <v>39.304461865494211</v>
      </c>
      <c r="BY33" s="452">
        <f t="shared" si="15"/>
        <v>24.119925952391636</v>
      </c>
      <c r="BZ33" s="452">
        <f t="shared" si="15"/>
        <v>16.685417353403654</v>
      </c>
      <c r="CA33" s="452">
        <f t="shared" si="15"/>
        <v>22.238009362602121</v>
      </c>
      <c r="CB33" s="452">
        <f t="shared" si="15"/>
        <v>14.997719030437626</v>
      </c>
      <c r="CC33" s="452">
        <f t="shared" si="15"/>
        <v>10.752068429543121</v>
      </c>
      <c r="CD33" s="452">
        <f t="shared" si="15"/>
        <v>9.2281878552285797</v>
      </c>
      <c r="CE33" s="452">
        <f t="shared" si="15"/>
        <v>7.955635296395025</v>
      </c>
      <c r="CF33" s="452">
        <f t="shared" si="15"/>
        <v>6.8635183360446614</v>
      </c>
      <c r="CG33" s="452">
        <f t="shared" si="15"/>
        <v>5.9251353434827285</v>
      </c>
      <c r="CH33" s="460">
        <f t="shared" si="15"/>
        <v>5.1096982773452932</v>
      </c>
    </row>
    <row r="34" spans="1:86" s="411" customFormat="1" x14ac:dyDescent="0.35">
      <c r="A34" s="407"/>
      <c r="B34" s="72" t="s">
        <v>566</v>
      </c>
      <c r="C34" s="236"/>
      <c r="D34" s="456" t="s">
        <v>613</v>
      </c>
      <c r="E34" s="456" t="s">
        <v>613</v>
      </c>
      <c r="F34" s="456" t="s">
        <v>613</v>
      </c>
      <c r="G34" s="456" t="s">
        <v>613</v>
      </c>
      <c r="H34" s="456" t="s">
        <v>613</v>
      </c>
      <c r="I34" s="456" t="s">
        <v>613</v>
      </c>
      <c r="J34" s="456" t="s">
        <v>613</v>
      </c>
      <c r="K34" s="456" t="s">
        <v>613</v>
      </c>
      <c r="L34" s="456" t="s">
        <v>613</v>
      </c>
      <c r="M34" s="456" t="s">
        <v>613</v>
      </c>
      <c r="N34" s="456" t="s">
        <v>613</v>
      </c>
      <c r="O34" s="456" t="s">
        <v>613</v>
      </c>
      <c r="P34" s="456" t="s">
        <v>613</v>
      </c>
      <c r="Q34" s="456" t="s">
        <v>613</v>
      </c>
      <c r="R34" s="456" t="s">
        <v>613</v>
      </c>
      <c r="S34" s="456" t="s">
        <v>613</v>
      </c>
      <c r="T34" s="456" t="s">
        <v>613</v>
      </c>
      <c r="U34" s="456" t="s">
        <v>613</v>
      </c>
      <c r="V34" s="456" t="s">
        <v>613</v>
      </c>
      <c r="W34" s="456" t="s">
        <v>613</v>
      </c>
      <c r="X34" s="456" t="s">
        <v>613</v>
      </c>
      <c r="Y34" s="456" t="s">
        <v>613</v>
      </c>
      <c r="Z34" s="456" t="s">
        <v>613</v>
      </c>
      <c r="AA34" s="456" t="s">
        <v>613</v>
      </c>
      <c r="AB34" s="456" t="s">
        <v>613</v>
      </c>
      <c r="AC34" s="456" t="s">
        <v>613</v>
      </c>
      <c r="AD34" s="456" t="s">
        <v>613</v>
      </c>
      <c r="AE34" s="456" t="s">
        <v>613</v>
      </c>
      <c r="AF34" s="456" t="s">
        <v>613</v>
      </c>
      <c r="AG34" s="456" t="s">
        <v>613</v>
      </c>
      <c r="AH34" s="456">
        <v>0</v>
      </c>
      <c r="AI34" s="456">
        <v>0.60734753142220743</v>
      </c>
      <c r="AJ34" s="456">
        <v>8.9010006157660868</v>
      </c>
      <c r="AK34" s="456">
        <v>20.826943425000927</v>
      </c>
      <c r="AL34" s="456">
        <v>33.678254591370219</v>
      </c>
      <c r="AM34" s="456">
        <v>53.249737468254601</v>
      </c>
      <c r="AN34" s="456">
        <v>87.150584937452223</v>
      </c>
      <c r="AO34" s="456">
        <v>103.32336624252727</v>
      </c>
      <c r="AP34" s="456">
        <v>119.48055889661758</v>
      </c>
      <c r="AQ34" s="456">
        <v>140.18421522896938</v>
      </c>
      <c r="AR34" s="456">
        <v>164.22392613882266</v>
      </c>
      <c r="AS34" s="456">
        <v>191.10185236206445</v>
      </c>
      <c r="AT34" s="456">
        <v>217.9630481848483</v>
      </c>
      <c r="AU34" s="456">
        <v>263.33386881791029</v>
      </c>
      <c r="AV34" s="456">
        <v>287.00392314048344</v>
      </c>
      <c r="AW34" s="456">
        <v>319.17247958772248</v>
      </c>
      <c r="AX34" s="456">
        <v>328.89241060432494</v>
      </c>
      <c r="AY34" s="456">
        <v>340.66874811239376</v>
      </c>
      <c r="AZ34" s="456">
        <v>355.49616008979797</v>
      </c>
      <c r="BA34" s="456">
        <v>375.48393203339572</v>
      </c>
      <c r="BB34" s="456">
        <v>388.03114981150497</v>
      </c>
      <c r="BC34" s="456">
        <v>423.14119057314059</v>
      </c>
      <c r="BD34" s="456">
        <v>443.032019005363</v>
      </c>
      <c r="BE34" s="456">
        <v>441.77671653735536</v>
      </c>
      <c r="BF34" s="456">
        <v>398.31833083708341</v>
      </c>
      <c r="BG34" s="456">
        <v>342.1363696743793</v>
      </c>
      <c r="BH34" s="456">
        <v>288.75526644404442</v>
      </c>
      <c r="BI34" s="456">
        <v>243.84498769515736</v>
      </c>
      <c r="BJ34" s="456">
        <v>203.28046859909585</v>
      </c>
      <c r="BK34" s="456">
        <v>175.03713914441278</v>
      </c>
      <c r="BL34" s="456">
        <v>143.98820213875172</v>
      </c>
      <c r="BM34" s="456">
        <v>129.23198122261169</v>
      </c>
      <c r="BN34" s="456">
        <v>105.14478917364438</v>
      </c>
      <c r="BO34" s="456">
        <v>97.679136472378531</v>
      </c>
      <c r="BP34" s="456">
        <v>88.169993560303368</v>
      </c>
      <c r="BQ34" s="456">
        <v>90.654275279066994</v>
      </c>
      <c r="BR34" s="456">
        <v>71.217499141760356</v>
      </c>
      <c r="BS34" s="456">
        <v>62.696482606227157</v>
      </c>
      <c r="BT34" s="456">
        <v>53.271832756649317</v>
      </c>
      <c r="BU34" s="456">
        <v>50.516372847307714</v>
      </c>
      <c r="BV34" s="456">
        <v>42.966627943401861</v>
      </c>
      <c r="BW34" s="456">
        <v>49.067232285642575</v>
      </c>
      <c r="BX34" s="457">
        <v>39.304461865494211</v>
      </c>
      <c r="BY34" s="457">
        <v>24.119925952391636</v>
      </c>
      <c r="BZ34" s="457">
        <v>16.685417353403654</v>
      </c>
      <c r="CA34" s="457">
        <v>22.238009362602121</v>
      </c>
      <c r="CB34" s="457">
        <v>14.997719030437626</v>
      </c>
      <c r="CC34" s="457">
        <v>10.752068429543121</v>
      </c>
      <c r="CD34" s="457">
        <v>9.2281878552285797</v>
      </c>
      <c r="CE34" s="457">
        <v>7.955635296395025</v>
      </c>
      <c r="CF34" s="457">
        <v>6.8635183360446614</v>
      </c>
      <c r="CG34" s="457">
        <v>5.9251353434827285</v>
      </c>
      <c r="CH34" s="458">
        <v>5.1096982773452932</v>
      </c>
    </row>
    <row r="35" spans="1:86" s="411" customFormat="1" x14ac:dyDescent="0.35">
      <c r="B35" s="72" t="s">
        <v>565</v>
      </c>
      <c r="C35" s="236"/>
      <c r="D35" s="456" t="s">
        <v>613</v>
      </c>
      <c r="E35" s="456" t="s">
        <v>613</v>
      </c>
      <c r="F35" s="456" t="s">
        <v>613</v>
      </c>
      <c r="G35" s="456" t="s">
        <v>613</v>
      </c>
      <c r="H35" s="456" t="s">
        <v>613</v>
      </c>
      <c r="I35" s="456" t="s">
        <v>613</v>
      </c>
      <c r="J35" s="456" t="s">
        <v>613</v>
      </c>
      <c r="K35" s="456" t="s">
        <v>613</v>
      </c>
      <c r="L35" s="456" t="s">
        <v>613</v>
      </c>
      <c r="M35" s="456" t="s">
        <v>613</v>
      </c>
      <c r="N35" s="456" t="s">
        <v>613</v>
      </c>
      <c r="O35" s="456" t="s">
        <v>613</v>
      </c>
      <c r="P35" s="456" t="s">
        <v>613</v>
      </c>
      <c r="Q35" s="456" t="s">
        <v>613</v>
      </c>
      <c r="R35" s="456" t="s">
        <v>613</v>
      </c>
      <c r="S35" s="456" t="s">
        <v>613</v>
      </c>
      <c r="T35" s="456" t="s">
        <v>613</v>
      </c>
      <c r="U35" s="456" t="s">
        <v>613</v>
      </c>
      <c r="V35" s="456" t="s">
        <v>613</v>
      </c>
      <c r="W35" s="456" t="s">
        <v>613</v>
      </c>
      <c r="X35" s="456" t="s">
        <v>613</v>
      </c>
      <c r="Y35" s="456" t="s">
        <v>613</v>
      </c>
      <c r="Z35" s="456" t="s">
        <v>613</v>
      </c>
      <c r="AA35" s="456" t="s">
        <v>613</v>
      </c>
      <c r="AB35" s="456" t="s">
        <v>613</v>
      </c>
      <c r="AC35" s="456" t="s">
        <v>613</v>
      </c>
      <c r="AD35" s="456" t="s">
        <v>613</v>
      </c>
      <c r="AE35" s="456" t="s">
        <v>613</v>
      </c>
      <c r="AF35" s="456" t="s">
        <v>613</v>
      </c>
      <c r="AG35" s="456" t="s">
        <v>613</v>
      </c>
      <c r="AH35" s="456">
        <v>0</v>
      </c>
      <c r="AI35" s="456">
        <v>3.6875237381563388E-3</v>
      </c>
      <c r="AJ35" s="456">
        <v>0.10874548801039886</v>
      </c>
      <c r="AK35" s="456">
        <v>0.38401685241213052</v>
      </c>
      <c r="AL35" s="456">
        <v>0.83308734281732888</v>
      </c>
      <c r="AM35" s="456">
        <v>1.6567711812474313</v>
      </c>
      <c r="AN35" s="456">
        <v>2.76331434755018</v>
      </c>
      <c r="AO35" s="456">
        <v>4.903861077844538</v>
      </c>
      <c r="AP35" s="456">
        <v>6.5829117076622463</v>
      </c>
      <c r="AQ35" s="456">
        <v>8.7264221957073485</v>
      </c>
      <c r="AR35" s="456">
        <v>11.442636001897629</v>
      </c>
      <c r="AS35" s="456">
        <v>17.8599862020621</v>
      </c>
      <c r="AT35" s="456">
        <v>21.222125865110584</v>
      </c>
      <c r="AU35" s="456">
        <v>32.60429404212757</v>
      </c>
      <c r="AV35" s="456">
        <v>40.446701237433722</v>
      </c>
      <c r="AW35" s="456">
        <v>46.276364577796201</v>
      </c>
      <c r="AX35" s="456">
        <v>47.686890050921988</v>
      </c>
      <c r="AY35" s="456">
        <v>54.533397845005354</v>
      </c>
      <c r="AZ35" s="456">
        <v>55.280027289870596</v>
      </c>
      <c r="BA35" s="456">
        <v>52.802989319085626</v>
      </c>
      <c r="BB35" s="456">
        <v>54.556281552649814</v>
      </c>
      <c r="BC35" s="456">
        <v>55.284492875110963</v>
      </c>
      <c r="BD35" s="456">
        <v>53.799391246683136</v>
      </c>
      <c r="BE35" s="456">
        <v>55.432766370719953</v>
      </c>
      <c r="BF35" s="456">
        <v>56.296837949917453</v>
      </c>
      <c r="BG35" s="456">
        <v>59.638011795596462</v>
      </c>
      <c r="BH35" s="456">
        <v>58.198109888251601</v>
      </c>
      <c r="BI35" s="456">
        <v>52.9496565791517</v>
      </c>
      <c r="BJ35" s="456">
        <v>47.426410372976207</v>
      </c>
      <c r="BK35" s="456">
        <v>41.279579459840434</v>
      </c>
      <c r="BL35" s="456">
        <v>32.274131600537835</v>
      </c>
      <c r="BM35" s="456">
        <v>24.742686786207592</v>
      </c>
      <c r="BN35" s="456">
        <v>19.67526578083876</v>
      </c>
      <c r="BO35" s="456">
        <v>12.360700416800745</v>
      </c>
      <c r="BP35" s="456">
        <v>10.287282297334331</v>
      </c>
      <c r="BQ35" s="456">
        <v>5.9662188927904314</v>
      </c>
      <c r="BR35" s="456">
        <v>4.3975953469863782</v>
      </c>
      <c r="BS35" s="456">
        <v>1.805472626033986</v>
      </c>
      <c r="BT35" s="456">
        <v>2.0684545791116467</v>
      </c>
      <c r="BU35" s="456">
        <v>0.42173723855943929</v>
      </c>
      <c r="BV35" s="456">
        <v>0.2439450072531299</v>
      </c>
      <c r="BW35" s="456">
        <v>9.9681851869682828E-2</v>
      </c>
      <c r="BX35" s="457">
        <v>0</v>
      </c>
      <c r="BY35" s="457">
        <v>0</v>
      </c>
      <c r="BZ35" s="457">
        <v>0</v>
      </c>
      <c r="CA35" s="457">
        <v>0</v>
      </c>
      <c r="CB35" s="457">
        <v>0</v>
      </c>
      <c r="CC35" s="457">
        <v>0</v>
      </c>
      <c r="CD35" s="457">
        <v>0</v>
      </c>
      <c r="CE35" s="457">
        <v>0</v>
      </c>
      <c r="CF35" s="457">
        <v>0</v>
      </c>
      <c r="CG35" s="457">
        <v>0</v>
      </c>
      <c r="CH35" s="458">
        <v>0</v>
      </c>
    </row>
    <row r="36" spans="1:86" s="411" customFormat="1" ht="26.25" customHeight="1" x14ac:dyDescent="0.35">
      <c r="B36" s="79" t="s">
        <v>673</v>
      </c>
      <c r="C36" s="236"/>
      <c r="D36" s="451">
        <f>SUM(D37:D39)</f>
        <v>0</v>
      </c>
      <c r="E36" s="451">
        <f t="shared" ref="E36:BP36" si="16">SUM(E37:E39)</f>
        <v>0</v>
      </c>
      <c r="F36" s="451">
        <f t="shared" si="16"/>
        <v>0</v>
      </c>
      <c r="G36" s="451">
        <f t="shared" si="16"/>
        <v>0</v>
      </c>
      <c r="H36" s="451">
        <f t="shared" si="16"/>
        <v>0</v>
      </c>
      <c r="I36" s="451">
        <f t="shared" si="16"/>
        <v>0</v>
      </c>
      <c r="J36" s="451">
        <f t="shared" si="16"/>
        <v>0</v>
      </c>
      <c r="K36" s="451">
        <f t="shared" si="16"/>
        <v>0</v>
      </c>
      <c r="L36" s="451">
        <f t="shared" si="16"/>
        <v>0</v>
      </c>
      <c r="M36" s="451">
        <f t="shared" si="16"/>
        <v>0</v>
      </c>
      <c r="N36" s="451">
        <f t="shared" si="16"/>
        <v>0</v>
      </c>
      <c r="O36" s="451">
        <f t="shared" si="16"/>
        <v>0</v>
      </c>
      <c r="P36" s="451">
        <f t="shared" si="16"/>
        <v>0</v>
      </c>
      <c r="Q36" s="451">
        <f t="shared" si="16"/>
        <v>0</v>
      </c>
      <c r="R36" s="451">
        <f t="shared" si="16"/>
        <v>0</v>
      </c>
      <c r="S36" s="451">
        <f t="shared" si="16"/>
        <v>0</v>
      </c>
      <c r="T36" s="451">
        <f t="shared" si="16"/>
        <v>0</v>
      </c>
      <c r="U36" s="451">
        <f t="shared" si="16"/>
        <v>0</v>
      </c>
      <c r="V36" s="451">
        <f t="shared" si="16"/>
        <v>0</v>
      </c>
      <c r="W36" s="451">
        <f t="shared" si="16"/>
        <v>0</v>
      </c>
      <c r="X36" s="451">
        <f t="shared" si="16"/>
        <v>0</v>
      </c>
      <c r="Y36" s="451">
        <f t="shared" si="16"/>
        <v>0</v>
      </c>
      <c r="Z36" s="451">
        <f t="shared" si="16"/>
        <v>0</v>
      </c>
      <c r="AA36" s="451">
        <f t="shared" si="16"/>
        <v>0</v>
      </c>
      <c r="AB36" s="451">
        <f t="shared" si="16"/>
        <v>0</v>
      </c>
      <c r="AC36" s="451">
        <f t="shared" si="16"/>
        <v>0</v>
      </c>
      <c r="AD36" s="451">
        <f t="shared" si="16"/>
        <v>0</v>
      </c>
      <c r="AE36" s="451">
        <f t="shared" si="16"/>
        <v>0</v>
      </c>
      <c r="AF36" s="451">
        <f t="shared" si="16"/>
        <v>0</v>
      </c>
      <c r="AG36" s="451">
        <f t="shared" si="16"/>
        <v>0</v>
      </c>
      <c r="AH36" s="451">
        <f t="shared" si="16"/>
        <v>0</v>
      </c>
      <c r="AI36" s="451">
        <f t="shared" si="16"/>
        <v>0</v>
      </c>
      <c r="AJ36" s="451">
        <f t="shared" si="16"/>
        <v>0</v>
      </c>
      <c r="AK36" s="451">
        <f t="shared" si="16"/>
        <v>0</v>
      </c>
      <c r="AL36" s="451">
        <f t="shared" si="16"/>
        <v>0</v>
      </c>
      <c r="AM36" s="451">
        <f t="shared" si="16"/>
        <v>0</v>
      </c>
      <c r="AN36" s="451">
        <f t="shared" si="16"/>
        <v>0</v>
      </c>
      <c r="AO36" s="451">
        <f t="shared" si="16"/>
        <v>0</v>
      </c>
      <c r="AP36" s="451">
        <f t="shared" si="16"/>
        <v>0</v>
      </c>
      <c r="AQ36" s="451">
        <f t="shared" si="16"/>
        <v>0</v>
      </c>
      <c r="AR36" s="451">
        <f t="shared" si="16"/>
        <v>0</v>
      </c>
      <c r="AS36" s="451">
        <f t="shared" si="16"/>
        <v>0</v>
      </c>
      <c r="AT36" s="451">
        <f t="shared" si="16"/>
        <v>0</v>
      </c>
      <c r="AU36" s="451">
        <f t="shared" si="16"/>
        <v>0</v>
      </c>
      <c r="AV36" s="451">
        <f t="shared" si="16"/>
        <v>0</v>
      </c>
      <c r="AW36" s="451">
        <f t="shared" si="16"/>
        <v>0</v>
      </c>
      <c r="AX36" s="451">
        <f t="shared" si="16"/>
        <v>0</v>
      </c>
      <c r="AY36" s="451">
        <f t="shared" si="16"/>
        <v>0</v>
      </c>
      <c r="AZ36" s="451">
        <f t="shared" si="16"/>
        <v>0</v>
      </c>
      <c r="BA36" s="451">
        <f t="shared" si="16"/>
        <v>0</v>
      </c>
      <c r="BB36" s="451">
        <f t="shared" si="16"/>
        <v>0</v>
      </c>
      <c r="BC36" s="451">
        <f t="shared" si="16"/>
        <v>0</v>
      </c>
      <c r="BD36" s="451">
        <f t="shared" si="16"/>
        <v>0</v>
      </c>
      <c r="BE36" s="451">
        <f t="shared" si="16"/>
        <v>0</v>
      </c>
      <c r="BF36" s="451">
        <f t="shared" si="16"/>
        <v>51.494662858945318</v>
      </c>
      <c r="BG36" s="451">
        <f t="shared" si="16"/>
        <v>48.537898752336282</v>
      </c>
      <c r="BH36" s="451">
        <f t="shared" si="16"/>
        <v>45.074162123013494</v>
      </c>
      <c r="BI36" s="451">
        <f t="shared" si="16"/>
        <v>42.168622355856833</v>
      </c>
      <c r="BJ36" s="451">
        <f t="shared" si="16"/>
        <v>38.788661118869086</v>
      </c>
      <c r="BK36" s="451">
        <f t="shared" si="16"/>
        <v>37.190234004459327</v>
      </c>
      <c r="BL36" s="451">
        <f t="shared" si="16"/>
        <v>35.092266358774268</v>
      </c>
      <c r="BM36" s="451">
        <f t="shared" si="16"/>
        <v>33.635417303868024</v>
      </c>
      <c r="BN36" s="451">
        <f t="shared" si="16"/>
        <v>30.892124368920612</v>
      </c>
      <c r="BO36" s="451">
        <f t="shared" si="16"/>
        <v>30.347466693123511</v>
      </c>
      <c r="BP36" s="451">
        <f t="shared" si="16"/>
        <v>29.866817743130042</v>
      </c>
      <c r="BQ36" s="451">
        <f t="shared" ref="BQ36:CH36" si="17">SUM(BQ37:BQ39)</f>
        <v>29.444913636719015</v>
      </c>
      <c r="BR36" s="451">
        <f t="shared" si="17"/>
        <v>27.343868814552124</v>
      </c>
      <c r="BS36" s="451">
        <f t="shared" si="17"/>
        <v>27.517837257039531</v>
      </c>
      <c r="BT36" s="451">
        <f t="shared" si="17"/>
        <v>26.630339703957418</v>
      </c>
      <c r="BU36" s="451">
        <f t="shared" si="17"/>
        <v>20.596688940488644</v>
      </c>
      <c r="BV36" s="451">
        <f t="shared" si="17"/>
        <v>16.458499543313252</v>
      </c>
      <c r="BW36" s="451">
        <f t="shared" si="17"/>
        <v>42.200702912300777</v>
      </c>
      <c r="BX36" s="451">
        <f t="shared" si="17"/>
        <v>36.492297776451771</v>
      </c>
      <c r="BY36" s="451">
        <f t="shared" si="17"/>
        <v>38.438557916467957</v>
      </c>
      <c r="BZ36" s="452">
        <f t="shared" si="17"/>
        <v>41.601955662654895</v>
      </c>
      <c r="CA36" s="452">
        <f t="shared" si="17"/>
        <v>22.269632308743816</v>
      </c>
      <c r="CB36" s="452">
        <f t="shared" si="17"/>
        <v>24.807643819758791</v>
      </c>
      <c r="CC36" s="452">
        <f t="shared" si="17"/>
        <v>21.75719421865443</v>
      </c>
      <c r="CD36" s="452">
        <f t="shared" si="17"/>
        <v>20.627223984324182</v>
      </c>
      <c r="CE36" s="452">
        <f t="shared" si="17"/>
        <v>20.205182901804783</v>
      </c>
      <c r="CF36" s="452">
        <f t="shared" si="17"/>
        <v>19.669016232052662</v>
      </c>
      <c r="CG36" s="452">
        <f t="shared" si="17"/>
        <v>18.914594124778443</v>
      </c>
      <c r="CH36" s="460">
        <f t="shared" si="17"/>
        <v>18.097398227811428</v>
      </c>
    </row>
    <row r="37" spans="1:86" s="411" customFormat="1" x14ac:dyDescent="0.35">
      <c r="B37" s="72" t="s">
        <v>668</v>
      </c>
      <c r="C37" s="236"/>
      <c r="D37" s="456">
        <v>0</v>
      </c>
      <c r="E37" s="456">
        <v>0</v>
      </c>
      <c r="F37" s="456">
        <v>0</v>
      </c>
      <c r="G37" s="456">
        <v>0</v>
      </c>
      <c r="H37" s="456">
        <v>0</v>
      </c>
      <c r="I37" s="456">
        <v>0</v>
      </c>
      <c r="J37" s="456">
        <v>0</v>
      </c>
      <c r="K37" s="456">
        <v>0</v>
      </c>
      <c r="L37" s="456">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0</v>
      </c>
      <c r="AJ37" s="456">
        <v>0</v>
      </c>
      <c r="AK37" s="456">
        <v>0</v>
      </c>
      <c r="AL37" s="456">
        <v>0</v>
      </c>
      <c r="AM37" s="456">
        <v>0</v>
      </c>
      <c r="AN37" s="456">
        <v>0</v>
      </c>
      <c r="AO37" s="456">
        <v>0</v>
      </c>
      <c r="AP37" s="456">
        <v>0</v>
      </c>
      <c r="AQ37" s="456">
        <v>0</v>
      </c>
      <c r="AR37" s="456">
        <v>0</v>
      </c>
      <c r="AS37" s="456">
        <v>0</v>
      </c>
      <c r="AT37" s="456">
        <v>0</v>
      </c>
      <c r="AU37" s="456">
        <v>0</v>
      </c>
      <c r="AV37" s="456">
        <v>0</v>
      </c>
      <c r="AW37" s="456">
        <v>0</v>
      </c>
      <c r="AX37" s="456">
        <v>0</v>
      </c>
      <c r="AY37" s="456">
        <v>0</v>
      </c>
      <c r="AZ37" s="456">
        <v>0</v>
      </c>
      <c r="BA37" s="456">
        <v>0</v>
      </c>
      <c r="BB37" s="456">
        <v>0</v>
      </c>
      <c r="BC37" s="456">
        <v>0</v>
      </c>
      <c r="BD37" s="456">
        <v>0</v>
      </c>
      <c r="BE37" s="456">
        <v>0</v>
      </c>
      <c r="BF37" s="456">
        <v>0</v>
      </c>
      <c r="BG37" s="456">
        <v>0</v>
      </c>
      <c r="BH37" s="456">
        <v>0</v>
      </c>
      <c r="BI37" s="456">
        <v>0</v>
      </c>
      <c r="BJ37" s="456">
        <v>0</v>
      </c>
      <c r="BK37" s="456">
        <v>0</v>
      </c>
      <c r="BL37" s="456">
        <v>0</v>
      </c>
      <c r="BM37" s="456">
        <v>0</v>
      </c>
      <c r="BN37" s="456">
        <v>0</v>
      </c>
      <c r="BO37" s="456">
        <v>0</v>
      </c>
      <c r="BP37" s="456">
        <v>0</v>
      </c>
      <c r="BQ37" s="456">
        <v>0</v>
      </c>
      <c r="BR37" s="456">
        <v>0</v>
      </c>
      <c r="BS37" s="456">
        <v>0</v>
      </c>
      <c r="BT37" s="456">
        <v>0</v>
      </c>
      <c r="BU37" s="456">
        <v>2.2946919499634872</v>
      </c>
      <c r="BV37" s="456">
        <v>3.7752770459221425</v>
      </c>
      <c r="BW37" s="456">
        <v>25.980784181044381</v>
      </c>
      <c r="BX37" s="457">
        <v>23.048490380798761</v>
      </c>
      <c r="BY37" s="457">
        <v>29.457949231655718</v>
      </c>
      <c r="BZ37" s="457">
        <v>33.531557556854843</v>
      </c>
      <c r="CA37" s="457">
        <v>15.34806285765975</v>
      </c>
      <c r="CB37" s="457">
        <v>18.202022872768421</v>
      </c>
      <c r="CC37" s="457">
        <v>17.021534862886952</v>
      </c>
      <c r="CD37" s="457">
        <v>16.562745187545353</v>
      </c>
      <c r="CE37" s="457">
        <v>16.701189324259445</v>
      </c>
      <c r="CF37" s="457">
        <v>16.646036511028633</v>
      </c>
      <c r="CG37" s="457">
        <v>16.304917409323902</v>
      </c>
      <c r="CH37" s="458">
        <v>15.846874004419053</v>
      </c>
    </row>
    <row r="38" spans="1:86" s="411" customFormat="1" x14ac:dyDescent="0.35">
      <c r="B38" s="72" t="s">
        <v>674</v>
      </c>
      <c r="C38" s="236"/>
      <c r="D38" s="456" t="s">
        <v>613</v>
      </c>
      <c r="E38" s="456" t="s">
        <v>613</v>
      </c>
      <c r="F38" s="456" t="s">
        <v>613</v>
      </c>
      <c r="G38" s="456" t="s">
        <v>613</v>
      </c>
      <c r="H38" s="456" t="s">
        <v>613</v>
      </c>
      <c r="I38" s="456" t="s">
        <v>613</v>
      </c>
      <c r="J38" s="456" t="s">
        <v>613</v>
      </c>
      <c r="K38" s="456" t="s">
        <v>613</v>
      </c>
      <c r="L38" s="456" t="s">
        <v>613</v>
      </c>
      <c r="M38" s="456" t="s">
        <v>613</v>
      </c>
      <c r="N38" s="456" t="s">
        <v>613</v>
      </c>
      <c r="O38" s="456" t="s">
        <v>613</v>
      </c>
      <c r="P38" s="456" t="s">
        <v>613</v>
      </c>
      <c r="Q38" s="456" t="s">
        <v>613</v>
      </c>
      <c r="R38" s="456" t="s">
        <v>613</v>
      </c>
      <c r="S38" s="456" t="s">
        <v>613</v>
      </c>
      <c r="T38" s="456" t="s">
        <v>613</v>
      </c>
      <c r="U38" s="456" t="s">
        <v>613</v>
      </c>
      <c r="V38" s="456" t="s">
        <v>613</v>
      </c>
      <c r="W38" s="456" t="s">
        <v>613</v>
      </c>
      <c r="X38" s="456" t="s">
        <v>613</v>
      </c>
      <c r="Y38" s="456" t="s">
        <v>613</v>
      </c>
      <c r="Z38" s="456" t="s">
        <v>613</v>
      </c>
      <c r="AA38" s="456" t="s">
        <v>613</v>
      </c>
      <c r="AB38" s="456" t="s">
        <v>613</v>
      </c>
      <c r="AC38" s="456" t="s">
        <v>613</v>
      </c>
      <c r="AD38" s="456" t="s">
        <v>613</v>
      </c>
      <c r="AE38" s="456" t="s">
        <v>613</v>
      </c>
      <c r="AF38" s="456" t="s">
        <v>613</v>
      </c>
      <c r="AG38" s="456" t="s">
        <v>613</v>
      </c>
      <c r="AH38" s="456" t="s">
        <v>613</v>
      </c>
      <c r="AI38" s="456" t="s">
        <v>613</v>
      </c>
      <c r="AJ38" s="456" t="s">
        <v>613</v>
      </c>
      <c r="AK38" s="456" t="s">
        <v>613</v>
      </c>
      <c r="AL38" s="456" t="s">
        <v>613</v>
      </c>
      <c r="AM38" s="456" t="s">
        <v>613</v>
      </c>
      <c r="AN38" s="456" t="s">
        <v>613</v>
      </c>
      <c r="AO38" s="456" t="s">
        <v>613</v>
      </c>
      <c r="AP38" s="456" t="s">
        <v>613</v>
      </c>
      <c r="AQ38" s="456" t="s">
        <v>613</v>
      </c>
      <c r="AR38" s="456" t="s">
        <v>613</v>
      </c>
      <c r="AS38" s="456" t="s">
        <v>613</v>
      </c>
      <c r="AT38" s="456" t="s">
        <v>613</v>
      </c>
      <c r="AU38" s="456" t="s">
        <v>613</v>
      </c>
      <c r="AV38" s="456" t="s">
        <v>613</v>
      </c>
      <c r="AW38" s="456" t="s">
        <v>613</v>
      </c>
      <c r="AX38" s="456" t="s">
        <v>613</v>
      </c>
      <c r="AY38" s="456" t="s">
        <v>613</v>
      </c>
      <c r="AZ38" s="456" t="s">
        <v>613</v>
      </c>
      <c r="BA38" s="456" t="s">
        <v>613</v>
      </c>
      <c r="BB38" s="456" t="s">
        <v>613</v>
      </c>
      <c r="BC38" s="456" t="s">
        <v>613</v>
      </c>
      <c r="BD38" s="456" t="s">
        <v>613</v>
      </c>
      <c r="BE38" s="456" t="s">
        <v>613</v>
      </c>
      <c r="BF38" s="456">
        <v>39.618577884131113</v>
      </c>
      <c r="BG38" s="456">
        <v>37.589257795912715</v>
      </c>
      <c r="BH38" s="456">
        <v>35.210635715965687</v>
      </c>
      <c r="BI38" s="456">
        <v>33.610487247284212</v>
      </c>
      <c r="BJ38" s="456">
        <v>31.26839208125627</v>
      </c>
      <c r="BK38" s="456">
        <v>30.327029447934876</v>
      </c>
      <c r="BL38" s="456">
        <v>29.120431886066765</v>
      </c>
      <c r="BM38" s="456">
        <v>28.374831474518199</v>
      </c>
      <c r="BN38" s="456">
        <v>26.623034541487151</v>
      </c>
      <c r="BO38" s="456">
        <v>26.457169429364647</v>
      </c>
      <c r="BP38" s="456">
        <v>26.380135124225504</v>
      </c>
      <c r="BQ38" s="456">
        <v>25.95860714598189</v>
      </c>
      <c r="BR38" s="456">
        <v>24.695354121426142</v>
      </c>
      <c r="BS38" s="456">
        <v>25.250034103207835</v>
      </c>
      <c r="BT38" s="456">
        <v>24.66973587050806</v>
      </c>
      <c r="BU38" s="456">
        <v>16.519163137519808</v>
      </c>
      <c r="BV38" s="456">
        <v>11.170852444118186</v>
      </c>
      <c r="BW38" s="456">
        <v>14.006143325130113</v>
      </c>
      <c r="BX38" s="457">
        <v>11.623719970828624</v>
      </c>
      <c r="BY38" s="457">
        <v>7.8093282664283796</v>
      </c>
      <c r="BZ38" s="457">
        <v>7.2464312763157528</v>
      </c>
      <c r="CA38" s="457">
        <v>5.8656519999950829</v>
      </c>
      <c r="CB38" s="457">
        <v>5.9235529899774164</v>
      </c>
      <c r="CC38" s="457">
        <v>4.2466755754660577</v>
      </c>
      <c r="CD38" s="457">
        <v>3.6447982290489329</v>
      </c>
      <c r="CE38" s="457">
        <v>3.1421862985624633</v>
      </c>
      <c r="CF38" s="457">
        <v>2.7108398602967987</v>
      </c>
      <c r="CG38" s="457">
        <v>2.3402127422628372</v>
      </c>
      <c r="CH38" s="458">
        <v>2.0181447890324944</v>
      </c>
    </row>
    <row r="39" spans="1:86" s="411" customFormat="1" ht="26.25" customHeight="1" thickBot="1" x14ac:dyDescent="0.4">
      <c r="A39" s="407"/>
      <c r="B39" s="226" t="s">
        <v>675</v>
      </c>
      <c r="C39" s="462"/>
      <c r="D39" s="463" t="s">
        <v>613</v>
      </c>
      <c r="E39" s="463" t="s">
        <v>613</v>
      </c>
      <c r="F39" s="463" t="s">
        <v>613</v>
      </c>
      <c r="G39" s="463" t="s">
        <v>613</v>
      </c>
      <c r="H39" s="463" t="s">
        <v>613</v>
      </c>
      <c r="I39" s="463" t="s">
        <v>613</v>
      </c>
      <c r="J39" s="463" t="s">
        <v>613</v>
      </c>
      <c r="K39" s="463" t="s">
        <v>613</v>
      </c>
      <c r="L39" s="463" t="s">
        <v>613</v>
      </c>
      <c r="M39" s="463" t="s">
        <v>613</v>
      </c>
      <c r="N39" s="463" t="s">
        <v>613</v>
      </c>
      <c r="O39" s="463" t="s">
        <v>613</v>
      </c>
      <c r="P39" s="463" t="s">
        <v>613</v>
      </c>
      <c r="Q39" s="463" t="s">
        <v>613</v>
      </c>
      <c r="R39" s="463" t="s">
        <v>613</v>
      </c>
      <c r="S39" s="463" t="s">
        <v>613</v>
      </c>
      <c r="T39" s="463" t="s">
        <v>613</v>
      </c>
      <c r="U39" s="463" t="s">
        <v>613</v>
      </c>
      <c r="V39" s="463" t="s">
        <v>613</v>
      </c>
      <c r="W39" s="463" t="s">
        <v>613</v>
      </c>
      <c r="X39" s="463" t="s">
        <v>613</v>
      </c>
      <c r="Y39" s="463" t="s">
        <v>613</v>
      </c>
      <c r="Z39" s="463" t="s">
        <v>613</v>
      </c>
      <c r="AA39" s="463" t="s">
        <v>613</v>
      </c>
      <c r="AB39" s="463" t="s">
        <v>613</v>
      </c>
      <c r="AC39" s="463" t="s">
        <v>613</v>
      </c>
      <c r="AD39" s="463" t="s">
        <v>613</v>
      </c>
      <c r="AE39" s="463" t="s">
        <v>613</v>
      </c>
      <c r="AF39" s="463" t="s">
        <v>613</v>
      </c>
      <c r="AG39" s="463" t="s">
        <v>613</v>
      </c>
      <c r="AH39" s="463" t="s">
        <v>613</v>
      </c>
      <c r="AI39" s="463" t="s">
        <v>613</v>
      </c>
      <c r="AJ39" s="463" t="s">
        <v>613</v>
      </c>
      <c r="AK39" s="463" t="s">
        <v>613</v>
      </c>
      <c r="AL39" s="463" t="s">
        <v>613</v>
      </c>
      <c r="AM39" s="463" t="s">
        <v>613</v>
      </c>
      <c r="AN39" s="463" t="s">
        <v>613</v>
      </c>
      <c r="AO39" s="463" t="s">
        <v>613</v>
      </c>
      <c r="AP39" s="463" t="s">
        <v>613</v>
      </c>
      <c r="AQ39" s="463" t="s">
        <v>613</v>
      </c>
      <c r="AR39" s="463" t="s">
        <v>613</v>
      </c>
      <c r="AS39" s="463" t="s">
        <v>613</v>
      </c>
      <c r="AT39" s="463" t="s">
        <v>613</v>
      </c>
      <c r="AU39" s="463" t="s">
        <v>613</v>
      </c>
      <c r="AV39" s="463" t="s">
        <v>613</v>
      </c>
      <c r="AW39" s="463" t="s">
        <v>613</v>
      </c>
      <c r="AX39" s="463" t="s">
        <v>613</v>
      </c>
      <c r="AY39" s="463" t="s">
        <v>613</v>
      </c>
      <c r="AZ39" s="463" t="s">
        <v>613</v>
      </c>
      <c r="BA39" s="463" t="s">
        <v>613</v>
      </c>
      <c r="BB39" s="463" t="s">
        <v>613</v>
      </c>
      <c r="BC39" s="463" t="s">
        <v>613</v>
      </c>
      <c r="BD39" s="463" t="s">
        <v>613</v>
      </c>
      <c r="BE39" s="463" t="s">
        <v>613</v>
      </c>
      <c r="BF39" s="463">
        <v>11.876084974814201</v>
      </c>
      <c r="BG39" s="463">
        <v>10.948640956423567</v>
      </c>
      <c r="BH39" s="463">
        <v>9.863526407047809</v>
      </c>
      <c r="BI39" s="463">
        <v>8.5581351085726212</v>
      </c>
      <c r="BJ39" s="463">
        <v>7.5202690376128176</v>
      </c>
      <c r="BK39" s="463">
        <v>6.8632045565244537</v>
      </c>
      <c r="BL39" s="463">
        <v>5.9718344727074992</v>
      </c>
      <c r="BM39" s="463">
        <v>5.2605858293498216</v>
      </c>
      <c r="BN39" s="463">
        <v>4.2690898274334623</v>
      </c>
      <c r="BO39" s="463">
        <v>3.8902972637588631</v>
      </c>
      <c r="BP39" s="463">
        <v>3.4866826189045388</v>
      </c>
      <c r="BQ39" s="463">
        <v>3.4863064907371233</v>
      </c>
      <c r="BR39" s="463">
        <v>2.6485146931259802</v>
      </c>
      <c r="BS39" s="463">
        <v>2.2678031538316965</v>
      </c>
      <c r="BT39" s="463">
        <v>1.9606038334493576</v>
      </c>
      <c r="BU39" s="463">
        <v>1.7828338530053505</v>
      </c>
      <c r="BV39" s="463">
        <v>1.5123700532729247</v>
      </c>
      <c r="BW39" s="463">
        <v>2.2137754061262838</v>
      </c>
      <c r="BX39" s="463">
        <v>1.8200874248243852</v>
      </c>
      <c r="BY39" s="463">
        <v>1.1712804183838561</v>
      </c>
      <c r="BZ39" s="463">
        <v>0.823966829484299</v>
      </c>
      <c r="CA39" s="463">
        <v>1.055917451088985</v>
      </c>
      <c r="CB39" s="463">
        <v>0.68206795701295364</v>
      </c>
      <c r="CC39" s="463">
        <v>0.48898378030142109</v>
      </c>
      <c r="CD39" s="463">
        <v>0.41968056772989465</v>
      </c>
      <c r="CE39" s="463">
        <v>0.36180727898287363</v>
      </c>
      <c r="CF39" s="463">
        <v>0.3121398607272301</v>
      </c>
      <c r="CG39" s="463">
        <v>0.26946397319170107</v>
      </c>
      <c r="CH39" s="464">
        <v>0.23237943435988062</v>
      </c>
    </row>
    <row r="40" spans="1:86" s="411" customFormat="1" ht="41.25" customHeight="1" x14ac:dyDescent="0.35">
      <c r="A40" s="467"/>
      <c r="B40" s="468" t="s">
        <v>676</v>
      </c>
      <c r="C40" s="469"/>
      <c r="D40" s="470" t="s">
        <v>677</v>
      </c>
      <c r="E40" s="470" t="s">
        <v>678</v>
      </c>
      <c r="F40" s="470" t="s">
        <v>679</v>
      </c>
      <c r="G40" s="470" t="s">
        <v>680</v>
      </c>
      <c r="H40" s="470" t="s">
        <v>681</v>
      </c>
      <c r="I40" s="470" t="s">
        <v>682</v>
      </c>
      <c r="J40" s="470" t="s">
        <v>683</v>
      </c>
      <c r="K40" s="470" t="s">
        <v>684</v>
      </c>
      <c r="L40" s="470" t="s">
        <v>685</v>
      </c>
      <c r="M40" s="470" t="s">
        <v>686</v>
      </c>
      <c r="N40" s="470" t="s">
        <v>687</v>
      </c>
      <c r="O40" s="470" t="s">
        <v>688</v>
      </c>
      <c r="P40" s="470" t="s">
        <v>689</v>
      </c>
      <c r="Q40" s="470" t="s">
        <v>690</v>
      </c>
      <c r="R40" s="470" t="s">
        <v>691</v>
      </c>
      <c r="S40" s="470" t="s">
        <v>692</v>
      </c>
      <c r="T40" s="470" t="s">
        <v>693</v>
      </c>
      <c r="U40" s="470" t="s">
        <v>694</v>
      </c>
      <c r="V40" s="470" t="s">
        <v>695</v>
      </c>
      <c r="W40" s="470" t="s">
        <v>696</v>
      </c>
      <c r="X40" s="470" t="s">
        <v>697</v>
      </c>
      <c r="Y40" s="470" t="s">
        <v>698</v>
      </c>
      <c r="Z40" s="470" t="s">
        <v>699</v>
      </c>
      <c r="AA40" s="470" t="s">
        <v>700</v>
      </c>
      <c r="AB40" s="470" t="s">
        <v>701</v>
      </c>
      <c r="AC40" s="470" t="s">
        <v>702</v>
      </c>
      <c r="AD40" s="470" t="s">
        <v>703</v>
      </c>
      <c r="AE40" s="470" t="s">
        <v>704</v>
      </c>
      <c r="AF40" s="470" t="s">
        <v>705</v>
      </c>
      <c r="AG40" s="470" t="s">
        <v>706</v>
      </c>
      <c r="AH40" s="470" t="s">
        <v>707</v>
      </c>
      <c r="AI40" s="470" t="s">
        <v>708</v>
      </c>
      <c r="AJ40" s="470" t="s">
        <v>709</v>
      </c>
      <c r="AK40" s="470" t="s">
        <v>710</v>
      </c>
      <c r="AL40" s="470" t="s">
        <v>711</v>
      </c>
      <c r="AM40" s="470" t="s">
        <v>712</v>
      </c>
      <c r="AN40" s="470" t="s">
        <v>713</v>
      </c>
      <c r="AO40" s="470" t="s">
        <v>714</v>
      </c>
      <c r="AP40" s="470" t="s">
        <v>715</v>
      </c>
      <c r="AQ40" s="470" t="s">
        <v>716</v>
      </c>
      <c r="AR40" s="470" t="s">
        <v>717</v>
      </c>
      <c r="AS40" s="470" t="s">
        <v>718</v>
      </c>
      <c r="AT40" s="470" t="s">
        <v>719</v>
      </c>
      <c r="AU40" s="470" t="s">
        <v>720</v>
      </c>
      <c r="AV40" s="470" t="s">
        <v>721</v>
      </c>
      <c r="AW40" s="470" t="s">
        <v>722</v>
      </c>
      <c r="AX40" s="470" t="s">
        <v>723</v>
      </c>
      <c r="AY40" s="470" t="s">
        <v>724</v>
      </c>
      <c r="AZ40" s="470" t="s">
        <v>725</v>
      </c>
      <c r="BA40" s="470" t="s">
        <v>726</v>
      </c>
      <c r="BB40" s="470" t="s">
        <v>727</v>
      </c>
      <c r="BC40" s="470" t="s">
        <v>728</v>
      </c>
      <c r="BD40" s="470" t="s">
        <v>729</v>
      </c>
      <c r="BE40" s="470" t="s">
        <v>730</v>
      </c>
      <c r="BF40" s="470" t="s">
        <v>731</v>
      </c>
      <c r="BG40" s="470" t="s">
        <v>732</v>
      </c>
      <c r="BH40" s="470" t="s">
        <v>733</v>
      </c>
      <c r="BI40" s="470" t="s">
        <v>734</v>
      </c>
      <c r="BJ40" s="470" t="s">
        <v>735</v>
      </c>
      <c r="BK40" s="470" t="s">
        <v>736</v>
      </c>
      <c r="BL40" s="470" t="s">
        <v>737</v>
      </c>
      <c r="BM40" s="470" t="s">
        <v>738</v>
      </c>
      <c r="BN40" s="470" t="s">
        <v>739</v>
      </c>
      <c r="BO40" s="470" t="s">
        <v>740</v>
      </c>
      <c r="BP40" s="470" t="s">
        <v>741</v>
      </c>
      <c r="BQ40" s="470" t="s">
        <v>742</v>
      </c>
      <c r="BR40" s="470" t="s">
        <v>743</v>
      </c>
      <c r="BS40" s="470" t="s">
        <v>744</v>
      </c>
      <c r="BT40" s="470" t="s">
        <v>745</v>
      </c>
      <c r="BU40" s="470" t="s">
        <v>746</v>
      </c>
      <c r="BV40" s="470" t="s">
        <v>747</v>
      </c>
      <c r="BW40" s="470" t="s">
        <v>748</v>
      </c>
      <c r="BX40" s="470" t="s">
        <v>749</v>
      </c>
      <c r="BY40" s="470" t="s">
        <v>750</v>
      </c>
      <c r="BZ40" s="470" t="s">
        <v>751</v>
      </c>
      <c r="CA40" s="470" t="s">
        <v>752</v>
      </c>
      <c r="CB40" s="470" t="s">
        <v>753</v>
      </c>
      <c r="CC40" s="470" t="s">
        <v>754</v>
      </c>
      <c r="CD40" s="470" t="s">
        <v>755</v>
      </c>
      <c r="CE40" s="470" t="s">
        <v>756</v>
      </c>
      <c r="CF40" s="470" t="s">
        <v>757</v>
      </c>
      <c r="CG40" s="470" t="s">
        <v>758</v>
      </c>
      <c r="CH40" s="471" t="s">
        <v>759</v>
      </c>
    </row>
    <row r="41" spans="1:86" s="285" customFormat="1" ht="26.25" customHeight="1" x14ac:dyDescent="0.35">
      <c r="A41" s="455"/>
      <c r="B41" s="123" t="s">
        <v>273</v>
      </c>
      <c r="C41" s="461"/>
      <c r="D41" s="451">
        <v>0</v>
      </c>
      <c r="E41" s="451">
        <v>0</v>
      </c>
      <c r="F41" s="451">
        <v>0</v>
      </c>
      <c r="G41" s="451">
        <v>0</v>
      </c>
      <c r="H41" s="451">
        <v>0</v>
      </c>
      <c r="I41" s="451">
        <v>0</v>
      </c>
      <c r="J41" s="451">
        <v>0</v>
      </c>
      <c r="K41" s="451">
        <v>0</v>
      </c>
      <c r="L41" s="451">
        <v>0</v>
      </c>
      <c r="M41" s="451">
        <v>0</v>
      </c>
      <c r="N41" s="451">
        <v>0</v>
      </c>
      <c r="O41" s="451">
        <v>0</v>
      </c>
      <c r="P41" s="451">
        <v>0</v>
      </c>
      <c r="Q41" s="451">
        <v>0</v>
      </c>
      <c r="R41" s="451">
        <v>0</v>
      </c>
      <c r="S41" s="451">
        <v>0</v>
      </c>
      <c r="T41" s="451">
        <v>0</v>
      </c>
      <c r="U41" s="451">
        <v>0</v>
      </c>
      <c r="V41" s="451">
        <v>0</v>
      </c>
      <c r="W41" s="451">
        <v>0</v>
      </c>
      <c r="X41" s="451">
        <v>0</v>
      </c>
      <c r="Y41" s="451">
        <v>0</v>
      </c>
      <c r="Z41" s="451">
        <v>0</v>
      </c>
      <c r="AA41" s="451">
        <v>0</v>
      </c>
      <c r="AB41" s="451">
        <v>0</v>
      </c>
      <c r="AC41" s="451">
        <v>0</v>
      </c>
      <c r="AD41" s="451">
        <v>0</v>
      </c>
      <c r="AE41" s="451">
        <v>0</v>
      </c>
      <c r="AF41" s="451">
        <v>0</v>
      </c>
      <c r="AG41" s="451">
        <v>0</v>
      </c>
      <c r="AH41" s="451">
        <v>469</v>
      </c>
      <c r="AI41" s="451">
        <v>463</v>
      </c>
      <c r="AJ41" s="451">
        <v>446</v>
      </c>
      <c r="AK41" s="451">
        <v>429</v>
      </c>
      <c r="AL41" s="451">
        <v>422</v>
      </c>
      <c r="AM41" s="451">
        <v>416</v>
      </c>
      <c r="AN41" s="451">
        <v>410</v>
      </c>
      <c r="AO41" s="451">
        <v>394</v>
      </c>
      <c r="AP41" s="451">
        <v>385</v>
      </c>
      <c r="AQ41" s="451">
        <v>376</v>
      </c>
      <c r="AR41" s="451">
        <v>384</v>
      </c>
      <c r="AS41" s="451">
        <v>381</v>
      </c>
      <c r="AT41" s="451">
        <v>362</v>
      </c>
      <c r="AU41" s="451">
        <v>354</v>
      </c>
      <c r="AV41" s="451">
        <v>349</v>
      </c>
      <c r="AW41" s="451">
        <v>343</v>
      </c>
      <c r="AX41" s="451">
        <v>332</v>
      </c>
      <c r="AY41" s="451">
        <v>322</v>
      </c>
      <c r="AZ41" s="451">
        <v>309</v>
      </c>
      <c r="BA41" s="451">
        <v>291</v>
      </c>
      <c r="BB41" s="451">
        <v>280</v>
      </c>
      <c r="BC41" s="451">
        <v>270</v>
      </c>
      <c r="BD41" s="451">
        <v>263</v>
      </c>
      <c r="BE41" s="451">
        <v>243</v>
      </c>
      <c r="BF41" s="451">
        <v>256</v>
      </c>
      <c r="BG41" s="451">
        <v>230</v>
      </c>
      <c r="BH41" s="451">
        <v>206</v>
      </c>
      <c r="BI41" s="451">
        <v>186</v>
      </c>
      <c r="BJ41" s="451">
        <v>168</v>
      </c>
      <c r="BK41" s="451">
        <v>148</v>
      </c>
      <c r="BL41" s="451">
        <v>131</v>
      </c>
      <c r="BM41" s="451">
        <v>119</v>
      </c>
      <c r="BN41" s="451">
        <v>112</v>
      </c>
      <c r="BO41" s="451">
        <v>106</v>
      </c>
      <c r="BP41" s="451">
        <v>102</v>
      </c>
      <c r="BQ41" s="451">
        <v>98</v>
      </c>
      <c r="BR41" s="451">
        <v>94</v>
      </c>
      <c r="BS41" s="451">
        <v>93</v>
      </c>
      <c r="BT41" s="451">
        <v>91</v>
      </c>
      <c r="BU41" s="451">
        <v>87</v>
      </c>
      <c r="BV41" s="451">
        <v>101</v>
      </c>
      <c r="BW41" s="451">
        <v>102</v>
      </c>
      <c r="BX41" s="452">
        <v>99</v>
      </c>
      <c r="BY41" s="452">
        <v>97</v>
      </c>
      <c r="BZ41" s="452">
        <v>91</v>
      </c>
      <c r="CA41" s="452">
        <v>86</v>
      </c>
      <c r="CB41" s="452">
        <v>77</v>
      </c>
      <c r="CC41" s="452">
        <v>72</v>
      </c>
      <c r="CD41" s="452">
        <v>67</v>
      </c>
      <c r="CE41" s="452">
        <v>66</v>
      </c>
      <c r="CF41" s="452">
        <v>65</v>
      </c>
      <c r="CG41" s="452">
        <v>64</v>
      </c>
      <c r="CH41" s="460">
        <v>62</v>
      </c>
    </row>
    <row r="42" spans="1:86" s="411" customFormat="1" x14ac:dyDescent="0.35">
      <c r="A42" s="455"/>
      <c r="B42" s="72" t="s">
        <v>566</v>
      </c>
      <c r="C42" s="407"/>
      <c r="D42" s="456">
        <v>0</v>
      </c>
      <c r="E42" s="456">
        <v>0</v>
      </c>
      <c r="F42" s="456">
        <v>0</v>
      </c>
      <c r="G42" s="456">
        <v>0</v>
      </c>
      <c r="H42" s="456">
        <v>0</v>
      </c>
      <c r="I42" s="456">
        <v>0</v>
      </c>
      <c r="J42" s="456">
        <v>0</v>
      </c>
      <c r="K42" s="456">
        <v>0</v>
      </c>
      <c r="L42" s="456">
        <v>0</v>
      </c>
      <c r="M42" s="456">
        <v>0</v>
      </c>
      <c r="N42" s="456">
        <v>0</v>
      </c>
      <c r="O42" s="456">
        <v>0</v>
      </c>
      <c r="P42" s="456">
        <v>0</v>
      </c>
      <c r="Q42" s="456">
        <v>0</v>
      </c>
      <c r="R42" s="456">
        <v>0</v>
      </c>
      <c r="S42" s="456">
        <v>0</v>
      </c>
      <c r="T42" s="456">
        <v>0</v>
      </c>
      <c r="U42" s="456">
        <v>0</v>
      </c>
      <c r="V42" s="456">
        <v>0</v>
      </c>
      <c r="W42" s="456">
        <v>0</v>
      </c>
      <c r="X42" s="456">
        <v>0</v>
      </c>
      <c r="Y42" s="456">
        <v>0</v>
      </c>
      <c r="Z42" s="456">
        <v>0</v>
      </c>
      <c r="AA42" s="456">
        <v>0</v>
      </c>
      <c r="AB42" s="456">
        <v>0</v>
      </c>
      <c r="AC42" s="456">
        <v>0</v>
      </c>
      <c r="AD42" s="456">
        <v>0</v>
      </c>
      <c r="AE42" s="456">
        <v>0</v>
      </c>
      <c r="AF42" s="456">
        <v>0</v>
      </c>
      <c r="AG42" s="456">
        <v>0</v>
      </c>
      <c r="AH42" s="456">
        <v>407</v>
      </c>
      <c r="AI42" s="456">
        <v>408</v>
      </c>
      <c r="AJ42" s="456">
        <v>393</v>
      </c>
      <c r="AK42" s="456">
        <v>377</v>
      </c>
      <c r="AL42" s="456">
        <v>374</v>
      </c>
      <c r="AM42" s="456">
        <v>367</v>
      </c>
      <c r="AN42" s="456">
        <v>362</v>
      </c>
      <c r="AO42" s="456">
        <v>347</v>
      </c>
      <c r="AP42" s="456">
        <v>340</v>
      </c>
      <c r="AQ42" s="456">
        <v>330</v>
      </c>
      <c r="AR42" s="456">
        <v>337</v>
      </c>
      <c r="AS42" s="456">
        <v>327</v>
      </c>
      <c r="AT42" s="456">
        <v>317</v>
      </c>
      <c r="AU42" s="456">
        <v>304</v>
      </c>
      <c r="AV42" s="456">
        <v>295</v>
      </c>
      <c r="AW42" s="456">
        <v>288</v>
      </c>
      <c r="AX42" s="456">
        <v>281</v>
      </c>
      <c r="AY42" s="456">
        <v>271</v>
      </c>
      <c r="AZ42" s="456">
        <v>263</v>
      </c>
      <c r="BA42" s="456">
        <v>252</v>
      </c>
      <c r="BB42" s="456">
        <v>244</v>
      </c>
      <c r="BC42" s="456">
        <v>237</v>
      </c>
      <c r="BD42" s="456">
        <v>233</v>
      </c>
      <c r="BE42" s="456">
        <v>214</v>
      </c>
      <c r="BF42" s="456">
        <v>227</v>
      </c>
      <c r="BG42" s="456">
        <v>203</v>
      </c>
      <c r="BH42" s="456">
        <v>180</v>
      </c>
      <c r="BI42" s="456">
        <v>163</v>
      </c>
      <c r="BJ42" s="456">
        <v>147</v>
      </c>
      <c r="BK42" s="456">
        <v>129</v>
      </c>
      <c r="BL42" s="456">
        <v>117</v>
      </c>
      <c r="BM42" s="456">
        <v>108</v>
      </c>
      <c r="BN42" s="456">
        <v>103</v>
      </c>
      <c r="BO42" s="456">
        <v>100</v>
      </c>
      <c r="BP42" s="456">
        <v>97</v>
      </c>
      <c r="BQ42" s="456">
        <v>95</v>
      </c>
      <c r="BR42" s="456">
        <v>92</v>
      </c>
      <c r="BS42" s="456">
        <v>92</v>
      </c>
      <c r="BT42" s="456">
        <v>90</v>
      </c>
      <c r="BU42" s="456">
        <v>86</v>
      </c>
      <c r="BV42" s="456">
        <v>101</v>
      </c>
      <c r="BW42" s="456">
        <v>101</v>
      </c>
      <c r="BX42" s="457">
        <v>99</v>
      </c>
      <c r="BY42" s="457">
        <v>97</v>
      </c>
      <c r="BZ42" s="457">
        <v>91</v>
      </c>
      <c r="CA42" s="457">
        <v>86</v>
      </c>
      <c r="CB42" s="457">
        <v>77</v>
      </c>
      <c r="CC42" s="457">
        <v>72</v>
      </c>
      <c r="CD42" s="457">
        <v>67</v>
      </c>
      <c r="CE42" s="457">
        <v>66</v>
      </c>
      <c r="CF42" s="457">
        <v>65</v>
      </c>
      <c r="CG42" s="457">
        <v>64</v>
      </c>
      <c r="CH42" s="458">
        <v>62</v>
      </c>
    </row>
    <row r="43" spans="1:86" s="411" customFormat="1" x14ac:dyDescent="0.35">
      <c r="A43" s="455"/>
      <c r="B43" s="72" t="s">
        <v>565</v>
      </c>
      <c r="C43" s="407"/>
      <c r="D43" s="456">
        <v>0</v>
      </c>
      <c r="E43" s="456">
        <v>0</v>
      </c>
      <c r="F43" s="456">
        <v>0</v>
      </c>
      <c r="G43" s="456">
        <v>0</v>
      </c>
      <c r="H43" s="456">
        <v>0</v>
      </c>
      <c r="I43" s="456">
        <v>0</v>
      </c>
      <c r="J43" s="456">
        <v>0</v>
      </c>
      <c r="K43" s="456">
        <v>0</v>
      </c>
      <c r="L43" s="456">
        <v>0</v>
      </c>
      <c r="M43" s="456">
        <v>0</v>
      </c>
      <c r="N43" s="456">
        <v>0</v>
      </c>
      <c r="O43" s="456">
        <v>0</v>
      </c>
      <c r="P43" s="456">
        <v>0</v>
      </c>
      <c r="Q43" s="456">
        <v>0</v>
      </c>
      <c r="R43" s="456">
        <v>0</v>
      </c>
      <c r="S43" s="456">
        <v>0</v>
      </c>
      <c r="T43" s="456">
        <v>0</v>
      </c>
      <c r="U43" s="456">
        <v>0</v>
      </c>
      <c r="V43" s="456">
        <v>0</v>
      </c>
      <c r="W43" s="456">
        <v>0</v>
      </c>
      <c r="X43" s="456">
        <v>0</v>
      </c>
      <c r="Y43" s="456">
        <v>0</v>
      </c>
      <c r="Z43" s="456">
        <v>0</v>
      </c>
      <c r="AA43" s="456">
        <v>0</v>
      </c>
      <c r="AB43" s="456">
        <v>0</v>
      </c>
      <c r="AC43" s="456">
        <v>0</v>
      </c>
      <c r="AD43" s="456">
        <v>0</v>
      </c>
      <c r="AE43" s="456">
        <v>0</v>
      </c>
      <c r="AF43" s="456">
        <v>0</v>
      </c>
      <c r="AG43" s="456">
        <v>0</v>
      </c>
      <c r="AH43" s="456">
        <v>63</v>
      </c>
      <c r="AI43" s="456">
        <v>55</v>
      </c>
      <c r="AJ43" s="456">
        <v>54</v>
      </c>
      <c r="AK43" s="456">
        <v>52</v>
      </c>
      <c r="AL43" s="456">
        <v>48</v>
      </c>
      <c r="AM43" s="456">
        <v>49</v>
      </c>
      <c r="AN43" s="456">
        <v>48</v>
      </c>
      <c r="AO43" s="456">
        <v>48</v>
      </c>
      <c r="AP43" s="456">
        <v>45</v>
      </c>
      <c r="AQ43" s="456">
        <v>45</v>
      </c>
      <c r="AR43" s="456">
        <v>48</v>
      </c>
      <c r="AS43" s="456">
        <v>53</v>
      </c>
      <c r="AT43" s="456">
        <v>45</v>
      </c>
      <c r="AU43" s="456">
        <v>50</v>
      </c>
      <c r="AV43" s="456">
        <v>54</v>
      </c>
      <c r="AW43" s="456">
        <v>55</v>
      </c>
      <c r="AX43" s="456">
        <v>51</v>
      </c>
      <c r="AY43" s="456">
        <v>51</v>
      </c>
      <c r="AZ43" s="456">
        <v>46</v>
      </c>
      <c r="BA43" s="456">
        <v>38</v>
      </c>
      <c r="BB43" s="456">
        <v>36</v>
      </c>
      <c r="BC43" s="456">
        <v>34</v>
      </c>
      <c r="BD43" s="456">
        <v>30</v>
      </c>
      <c r="BE43" s="456">
        <v>29</v>
      </c>
      <c r="BF43" s="456">
        <v>29</v>
      </c>
      <c r="BG43" s="456">
        <v>27</v>
      </c>
      <c r="BH43" s="456">
        <v>26</v>
      </c>
      <c r="BI43" s="456">
        <v>23</v>
      </c>
      <c r="BJ43" s="456">
        <v>21</v>
      </c>
      <c r="BK43" s="456">
        <v>19</v>
      </c>
      <c r="BL43" s="456">
        <v>14</v>
      </c>
      <c r="BM43" s="456">
        <v>11</v>
      </c>
      <c r="BN43" s="456">
        <v>8</v>
      </c>
      <c r="BO43" s="456">
        <v>6</v>
      </c>
      <c r="BP43" s="456">
        <v>5</v>
      </c>
      <c r="BQ43" s="456">
        <v>3</v>
      </c>
      <c r="BR43" s="456">
        <v>2</v>
      </c>
      <c r="BS43" s="456">
        <v>1</v>
      </c>
      <c r="BT43" s="456">
        <v>1</v>
      </c>
      <c r="BU43" s="456">
        <v>1</v>
      </c>
      <c r="BV43" s="456">
        <v>0</v>
      </c>
      <c r="BW43" s="456">
        <v>0</v>
      </c>
      <c r="BX43" s="457">
        <v>0</v>
      </c>
      <c r="BY43" s="457">
        <v>0</v>
      </c>
      <c r="BZ43" s="457">
        <v>0</v>
      </c>
      <c r="CA43" s="457">
        <v>0</v>
      </c>
      <c r="CB43" s="457">
        <v>0</v>
      </c>
      <c r="CC43" s="457">
        <v>0</v>
      </c>
      <c r="CD43" s="457">
        <v>0</v>
      </c>
      <c r="CE43" s="457">
        <v>0</v>
      </c>
      <c r="CF43" s="457">
        <v>0</v>
      </c>
      <c r="CG43" s="457">
        <v>0</v>
      </c>
      <c r="CH43" s="458">
        <v>0</v>
      </c>
    </row>
    <row r="44" spans="1:86" s="411" customFormat="1" x14ac:dyDescent="0.35">
      <c r="A44" s="455"/>
      <c r="B44" s="72"/>
      <c r="C44" s="407"/>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7"/>
      <c r="BY44" s="457"/>
      <c r="BZ44" s="457"/>
      <c r="CA44" s="457"/>
      <c r="CB44" s="457"/>
      <c r="CC44" s="457"/>
      <c r="CD44" s="457"/>
      <c r="CE44" s="457"/>
      <c r="CF44" s="457"/>
      <c r="CG44" s="457"/>
      <c r="CH44" s="458"/>
    </row>
    <row r="45" spans="1:86" s="411" customFormat="1" x14ac:dyDescent="0.35">
      <c r="A45" s="455"/>
      <c r="B45" s="79" t="s">
        <v>668</v>
      </c>
      <c r="C45" s="407"/>
      <c r="D45" s="451">
        <v>0</v>
      </c>
      <c r="E45" s="451">
        <v>0</v>
      </c>
      <c r="F45" s="451">
        <v>0</v>
      </c>
      <c r="G45" s="451">
        <v>0</v>
      </c>
      <c r="H45" s="451">
        <v>0</v>
      </c>
      <c r="I45" s="451">
        <v>0</v>
      </c>
      <c r="J45" s="451">
        <v>0</v>
      </c>
      <c r="K45" s="451">
        <v>0</v>
      </c>
      <c r="L45" s="451">
        <v>0</v>
      </c>
      <c r="M45" s="451">
        <v>0</v>
      </c>
      <c r="N45" s="451">
        <v>0</v>
      </c>
      <c r="O45" s="451">
        <v>0</v>
      </c>
      <c r="P45" s="451">
        <v>0</v>
      </c>
      <c r="Q45" s="451">
        <v>0</v>
      </c>
      <c r="R45" s="451">
        <v>0</v>
      </c>
      <c r="S45" s="451">
        <v>0</v>
      </c>
      <c r="T45" s="451">
        <v>0</v>
      </c>
      <c r="U45" s="451">
        <v>0</v>
      </c>
      <c r="V45" s="451">
        <v>0</v>
      </c>
      <c r="W45" s="451">
        <v>0</v>
      </c>
      <c r="X45" s="451">
        <v>0</v>
      </c>
      <c r="Y45" s="451">
        <v>0</v>
      </c>
      <c r="Z45" s="451">
        <v>0</v>
      </c>
      <c r="AA45" s="451">
        <v>0</v>
      </c>
      <c r="AB45" s="451">
        <v>0</v>
      </c>
      <c r="AC45" s="451">
        <v>0</v>
      </c>
      <c r="AD45" s="451">
        <v>0</v>
      </c>
      <c r="AE45" s="451">
        <v>0</v>
      </c>
      <c r="AF45" s="451">
        <v>0</v>
      </c>
      <c r="AG45" s="451">
        <v>0</v>
      </c>
      <c r="AH45" s="451">
        <v>0</v>
      </c>
      <c r="AI45" s="451">
        <v>0</v>
      </c>
      <c r="AJ45" s="451">
        <v>0</v>
      </c>
      <c r="AK45" s="451">
        <v>0</v>
      </c>
      <c r="AL45" s="451">
        <v>0</v>
      </c>
      <c r="AM45" s="451">
        <v>0</v>
      </c>
      <c r="AN45" s="451">
        <v>0</v>
      </c>
      <c r="AO45" s="451">
        <v>0</v>
      </c>
      <c r="AP45" s="451">
        <v>0</v>
      </c>
      <c r="AQ45" s="451">
        <v>0</v>
      </c>
      <c r="AR45" s="451">
        <v>0</v>
      </c>
      <c r="AS45" s="451">
        <v>0</v>
      </c>
      <c r="AT45" s="451">
        <v>0</v>
      </c>
      <c r="AU45" s="451">
        <v>0</v>
      </c>
      <c r="AV45" s="451">
        <v>0</v>
      </c>
      <c r="AW45" s="451">
        <v>0</v>
      </c>
      <c r="AX45" s="451">
        <v>0</v>
      </c>
      <c r="AY45" s="451">
        <v>0</v>
      </c>
      <c r="AZ45" s="451">
        <v>0</v>
      </c>
      <c r="BA45" s="451">
        <v>0</v>
      </c>
      <c r="BB45" s="451">
        <v>0</v>
      </c>
      <c r="BC45" s="451">
        <v>0</v>
      </c>
      <c r="BD45" s="451">
        <v>0</v>
      </c>
      <c r="BE45" s="451">
        <v>0</v>
      </c>
      <c r="BF45" s="451">
        <v>0</v>
      </c>
      <c r="BG45" s="451">
        <v>0</v>
      </c>
      <c r="BH45" s="451">
        <v>0</v>
      </c>
      <c r="BI45" s="451">
        <v>0</v>
      </c>
      <c r="BJ45" s="451">
        <v>0</v>
      </c>
      <c r="BK45" s="451">
        <v>0</v>
      </c>
      <c r="BL45" s="451">
        <v>0</v>
      </c>
      <c r="BM45" s="451">
        <v>0</v>
      </c>
      <c r="BN45" s="451">
        <v>0</v>
      </c>
      <c r="BO45" s="451">
        <v>0</v>
      </c>
      <c r="BP45" s="451">
        <v>0</v>
      </c>
      <c r="BQ45" s="451">
        <v>0</v>
      </c>
      <c r="BR45" s="451">
        <v>0</v>
      </c>
      <c r="BS45" s="451">
        <v>0</v>
      </c>
      <c r="BT45" s="451">
        <v>0</v>
      </c>
      <c r="BU45" s="451">
        <v>17</v>
      </c>
      <c r="BV45" s="451">
        <v>51</v>
      </c>
      <c r="BW45" s="451">
        <v>56</v>
      </c>
      <c r="BX45" s="451">
        <v>60</v>
      </c>
      <c r="BY45" s="451">
        <v>64</v>
      </c>
      <c r="BZ45" s="452">
        <v>64</v>
      </c>
      <c r="CA45" s="452">
        <v>63</v>
      </c>
      <c r="CB45" s="452">
        <v>57</v>
      </c>
      <c r="CC45" s="452">
        <v>55</v>
      </c>
      <c r="CD45" s="452">
        <v>53</v>
      </c>
      <c r="CE45" s="452">
        <v>54</v>
      </c>
      <c r="CF45" s="452">
        <v>55</v>
      </c>
      <c r="CG45" s="452">
        <v>55</v>
      </c>
      <c r="CH45" s="460">
        <v>55</v>
      </c>
    </row>
    <row r="46" spans="1:86" s="411" customFormat="1" x14ac:dyDescent="0.35">
      <c r="A46" s="472"/>
      <c r="B46" s="72" t="s">
        <v>669</v>
      </c>
      <c r="C46" s="407"/>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v>3</v>
      </c>
      <c r="BV46" s="456">
        <v>7</v>
      </c>
      <c r="BW46" s="456">
        <v>8</v>
      </c>
      <c r="BX46" s="456">
        <v>10</v>
      </c>
      <c r="BY46" s="456">
        <v>11</v>
      </c>
      <c r="BZ46" s="457">
        <v>12</v>
      </c>
      <c r="CA46" s="457">
        <v>12</v>
      </c>
      <c r="CB46" s="457">
        <v>14</v>
      </c>
      <c r="CC46" s="457">
        <v>12</v>
      </c>
      <c r="CD46" s="457">
        <v>11</v>
      </c>
      <c r="CE46" s="457">
        <v>11</v>
      </c>
      <c r="CF46" s="457">
        <v>11</v>
      </c>
      <c r="CG46" s="457">
        <v>11</v>
      </c>
      <c r="CH46" s="458">
        <v>11</v>
      </c>
    </row>
    <row r="47" spans="1:86" s="411" customFormat="1" x14ac:dyDescent="0.35">
      <c r="A47" s="472"/>
      <c r="B47" s="72" t="s">
        <v>670</v>
      </c>
      <c r="C47" s="407"/>
      <c r="D47" s="456"/>
      <c r="E47" s="456"/>
      <c r="F47" s="456"/>
      <c r="G47" s="456"/>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c r="BO47" s="456"/>
      <c r="BP47" s="456"/>
      <c r="BQ47" s="456"/>
      <c r="BR47" s="456"/>
      <c r="BS47" s="456"/>
      <c r="BT47" s="456"/>
      <c r="BU47" s="456">
        <v>14</v>
      </c>
      <c r="BV47" s="456">
        <v>43</v>
      </c>
      <c r="BW47" s="456">
        <v>47</v>
      </c>
      <c r="BX47" s="456">
        <v>50</v>
      </c>
      <c r="BY47" s="456">
        <v>53</v>
      </c>
      <c r="BZ47" s="457">
        <v>52</v>
      </c>
      <c r="CA47" s="457">
        <v>51</v>
      </c>
      <c r="CB47" s="457">
        <v>43</v>
      </c>
      <c r="CC47" s="457">
        <v>43</v>
      </c>
      <c r="CD47" s="457">
        <v>42</v>
      </c>
      <c r="CE47" s="457">
        <v>43</v>
      </c>
      <c r="CF47" s="457">
        <v>44</v>
      </c>
      <c r="CG47" s="457">
        <v>44</v>
      </c>
      <c r="CH47" s="458">
        <v>44</v>
      </c>
    </row>
    <row r="48" spans="1:86" s="411" customFormat="1" ht="27.75" customHeight="1" thickBot="1" x14ac:dyDescent="0.4">
      <c r="A48" s="473"/>
      <c r="B48" s="474" t="s">
        <v>760</v>
      </c>
      <c r="C48" s="475"/>
      <c r="D48" s="476">
        <v>0</v>
      </c>
      <c r="E48" s="476">
        <v>0</v>
      </c>
      <c r="F48" s="476">
        <v>0</v>
      </c>
      <c r="G48" s="476">
        <v>0</v>
      </c>
      <c r="H48" s="476">
        <v>0</v>
      </c>
      <c r="I48" s="476">
        <v>0</v>
      </c>
      <c r="J48" s="476">
        <v>0</v>
      </c>
      <c r="K48" s="476">
        <v>0</v>
      </c>
      <c r="L48" s="476">
        <v>0</v>
      </c>
      <c r="M48" s="476">
        <v>0</v>
      </c>
      <c r="N48" s="476">
        <v>0</v>
      </c>
      <c r="O48" s="476">
        <v>0</v>
      </c>
      <c r="P48" s="476">
        <v>0</v>
      </c>
      <c r="Q48" s="476">
        <v>0</v>
      </c>
      <c r="R48" s="476">
        <v>0</v>
      </c>
      <c r="S48" s="476">
        <v>0</v>
      </c>
      <c r="T48" s="476">
        <v>0</v>
      </c>
      <c r="U48" s="476">
        <v>0</v>
      </c>
      <c r="V48" s="476">
        <v>0</v>
      </c>
      <c r="W48" s="476">
        <v>0</v>
      </c>
      <c r="X48" s="476">
        <v>0</v>
      </c>
      <c r="Y48" s="476">
        <v>0</v>
      </c>
      <c r="Z48" s="476">
        <v>0</v>
      </c>
      <c r="AA48" s="476">
        <v>0</v>
      </c>
      <c r="AB48" s="476">
        <v>0</v>
      </c>
      <c r="AC48" s="476">
        <v>0</v>
      </c>
      <c r="AD48" s="476">
        <v>0</v>
      </c>
      <c r="AE48" s="476">
        <v>0</v>
      </c>
      <c r="AF48" s="476">
        <v>0</v>
      </c>
      <c r="AG48" s="476">
        <v>0</v>
      </c>
      <c r="AH48" s="476">
        <v>469</v>
      </c>
      <c r="AI48" s="476">
        <v>463</v>
      </c>
      <c r="AJ48" s="476">
        <v>446</v>
      </c>
      <c r="AK48" s="476">
        <v>429</v>
      </c>
      <c r="AL48" s="476">
        <v>422</v>
      </c>
      <c r="AM48" s="476">
        <v>416</v>
      </c>
      <c r="AN48" s="476">
        <v>410</v>
      </c>
      <c r="AO48" s="476">
        <v>394</v>
      </c>
      <c r="AP48" s="476">
        <v>385</v>
      </c>
      <c r="AQ48" s="476">
        <v>376</v>
      </c>
      <c r="AR48" s="476">
        <v>384</v>
      </c>
      <c r="AS48" s="476">
        <v>381</v>
      </c>
      <c r="AT48" s="476">
        <v>362</v>
      </c>
      <c r="AU48" s="476">
        <v>354</v>
      </c>
      <c r="AV48" s="476">
        <v>349</v>
      </c>
      <c r="AW48" s="476">
        <v>343</v>
      </c>
      <c r="AX48" s="476">
        <v>332</v>
      </c>
      <c r="AY48" s="476">
        <v>322</v>
      </c>
      <c r="AZ48" s="476">
        <v>309</v>
      </c>
      <c r="BA48" s="476">
        <v>291</v>
      </c>
      <c r="BB48" s="476">
        <v>280</v>
      </c>
      <c r="BC48" s="476">
        <v>270</v>
      </c>
      <c r="BD48" s="476">
        <v>263</v>
      </c>
      <c r="BE48" s="476">
        <v>243</v>
      </c>
      <c r="BF48" s="476">
        <v>256</v>
      </c>
      <c r="BG48" s="476">
        <v>230</v>
      </c>
      <c r="BH48" s="476">
        <v>206</v>
      </c>
      <c r="BI48" s="476">
        <v>186</v>
      </c>
      <c r="BJ48" s="476">
        <v>168</v>
      </c>
      <c r="BK48" s="476">
        <v>148</v>
      </c>
      <c r="BL48" s="476">
        <v>131</v>
      </c>
      <c r="BM48" s="476">
        <v>119</v>
      </c>
      <c r="BN48" s="476">
        <v>112</v>
      </c>
      <c r="BO48" s="476">
        <v>106</v>
      </c>
      <c r="BP48" s="476">
        <v>102</v>
      </c>
      <c r="BQ48" s="476">
        <v>98</v>
      </c>
      <c r="BR48" s="476">
        <v>94</v>
      </c>
      <c r="BS48" s="476">
        <v>93</v>
      </c>
      <c r="BT48" s="476">
        <v>91</v>
      </c>
      <c r="BU48" s="476">
        <v>70</v>
      </c>
      <c r="BV48" s="476">
        <v>50</v>
      </c>
      <c r="BW48" s="476">
        <v>46</v>
      </c>
      <c r="BX48" s="476">
        <v>40</v>
      </c>
      <c r="BY48" s="476">
        <v>33</v>
      </c>
      <c r="BZ48" s="476">
        <v>27</v>
      </c>
      <c r="CA48" s="476">
        <v>24</v>
      </c>
      <c r="CB48" s="476">
        <v>21</v>
      </c>
      <c r="CC48" s="476">
        <v>17</v>
      </c>
      <c r="CD48" s="476">
        <v>14</v>
      </c>
      <c r="CE48" s="476">
        <v>12</v>
      </c>
      <c r="CF48" s="476">
        <v>10</v>
      </c>
      <c r="CG48" s="476">
        <v>8</v>
      </c>
      <c r="CH48" s="477">
        <v>7</v>
      </c>
    </row>
    <row r="49" spans="85:85" x14ac:dyDescent="0.35">
      <c r="CG49" s="411"/>
    </row>
    <row r="50" spans="85:85" x14ac:dyDescent="0.35">
      <c r="CG50" s="411"/>
    </row>
    <row r="51" spans="85:85" x14ac:dyDescent="0.35">
      <c r="CG51" s="411"/>
    </row>
    <row r="52" spans="85:85" x14ac:dyDescent="0.35">
      <c r="CG52" s="411"/>
    </row>
    <row r="53" spans="85:85" x14ac:dyDescent="0.35">
      <c r="CG53" s="411"/>
    </row>
    <row r="54" spans="85:85" x14ac:dyDescent="0.35">
      <c r="CG54" s="411"/>
    </row>
    <row r="55" spans="85:85" x14ac:dyDescent="0.35">
      <c r="CG55" s="411"/>
    </row>
    <row r="56" spans="85:85" x14ac:dyDescent="0.35">
      <c r="CG56" s="411"/>
    </row>
    <row r="57" spans="85:85" x14ac:dyDescent="0.35">
      <c r="CG57" s="411"/>
    </row>
    <row r="58" spans="85:85" x14ac:dyDescent="0.35">
      <c r="CG58" s="411"/>
    </row>
    <row r="59" spans="85:85" x14ac:dyDescent="0.35">
      <c r="CG59" s="411"/>
    </row>
    <row r="60" spans="85:85" x14ac:dyDescent="0.35">
      <c r="CG60" s="411"/>
    </row>
    <row r="61" spans="85:85" x14ac:dyDescent="0.35">
      <c r="CG61" s="411"/>
    </row>
    <row r="62" spans="85:85" x14ac:dyDescent="0.35">
      <c r="CG62" s="411"/>
    </row>
    <row r="63" spans="85:85" x14ac:dyDescent="0.35">
      <c r="CG63" s="411"/>
    </row>
    <row r="64" spans="85:85" x14ac:dyDescent="0.35">
      <c r="CG64" s="411"/>
    </row>
    <row r="65" spans="85:85" x14ac:dyDescent="0.35">
      <c r="CG65" s="411"/>
    </row>
    <row r="66" spans="85:85" x14ac:dyDescent="0.35">
      <c r="CG66" s="411"/>
    </row>
    <row r="67" spans="85:85" x14ac:dyDescent="0.35">
      <c r="CG67" s="411"/>
    </row>
    <row r="68" spans="85:85" x14ac:dyDescent="0.35">
      <c r="CG68" s="411"/>
    </row>
    <row r="69" spans="85:85" x14ac:dyDescent="0.35">
      <c r="CG69" s="411"/>
    </row>
    <row r="70" spans="85:85" x14ac:dyDescent="0.35">
      <c r="CG70" s="411"/>
    </row>
    <row r="71" spans="85:85" x14ac:dyDescent="0.35">
      <c r="CG71" s="411"/>
    </row>
    <row r="72" spans="85:85" x14ac:dyDescent="0.35">
      <c r="CG72" s="411"/>
    </row>
    <row r="73" spans="85:85" x14ac:dyDescent="0.35">
      <c r="CG73" s="411"/>
    </row>
    <row r="74" spans="85:85" x14ac:dyDescent="0.35">
      <c r="CG74" s="411"/>
    </row>
    <row r="75" spans="85:85" x14ac:dyDescent="0.35">
      <c r="CG75" s="411"/>
    </row>
    <row r="76" spans="85:85" x14ac:dyDescent="0.35">
      <c r="CG76" s="411"/>
    </row>
    <row r="77" spans="85:85" x14ac:dyDescent="0.35">
      <c r="CG77" s="411"/>
    </row>
    <row r="78" spans="85:85" x14ac:dyDescent="0.35">
      <c r="CG78" s="411"/>
    </row>
    <row r="79" spans="85:85" x14ac:dyDescent="0.35">
      <c r="CG79" s="411"/>
    </row>
    <row r="80" spans="85:85" x14ac:dyDescent="0.35">
      <c r="CG80" s="411"/>
    </row>
    <row r="81" spans="85:85" x14ac:dyDescent="0.35">
      <c r="CG81" s="411"/>
    </row>
    <row r="82" spans="85:85" x14ac:dyDescent="0.35">
      <c r="CG82" s="411"/>
    </row>
    <row r="83" spans="85:85" x14ac:dyDescent="0.35">
      <c r="CG83" s="411"/>
    </row>
    <row r="84" spans="85:85" x14ac:dyDescent="0.35">
      <c r="CG84" s="411"/>
    </row>
    <row r="85" spans="85:85" x14ac:dyDescent="0.35">
      <c r="CG85" s="411"/>
    </row>
    <row r="86" spans="85:85" x14ac:dyDescent="0.35">
      <c r="CG86" s="411"/>
    </row>
    <row r="87" spans="85:85" x14ac:dyDescent="0.35">
      <c r="CG87" s="411"/>
    </row>
    <row r="88" spans="85:85" x14ac:dyDescent="0.35">
      <c r="CG88" s="411"/>
    </row>
    <row r="89" spans="85:85" x14ac:dyDescent="0.35">
      <c r="CG89" s="411"/>
    </row>
    <row r="90" spans="85:85" x14ac:dyDescent="0.35">
      <c r="CG90" s="411"/>
    </row>
    <row r="91" spans="85:85" x14ac:dyDescent="0.35">
      <c r="CG91" s="411"/>
    </row>
    <row r="92" spans="85:85" x14ac:dyDescent="0.35">
      <c r="CG92" s="411"/>
    </row>
    <row r="93" spans="85:85" x14ac:dyDescent="0.35">
      <c r="CG93" s="411"/>
    </row>
    <row r="94" spans="85:85" x14ac:dyDescent="0.35">
      <c r="CG94" s="411"/>
    </row>
    <row r="95" spans="85:85" x14ac:dyDescent="0.35">
      <c r="CG95" s="411"/>
    </row>
    <row r="96" spans="85:85" x14ac:dyDescent="0.35">
      <c r="CG96" s="411"/>
    </row>
    <row r="97" spans="85:85" x14ac:dyDescent="0.35">
      <c r="CG97" s="411"/>
    </row>
    <row r="98" spans="85:85" x14ac:dyDescent="0.35">
      <c r="CG98" s="411"/>
    </row>
    <row r="99" spans="85:85" x14ac:dyDescent="0.35">
      <c r="CG99" s="411"/>
    </row>
    <row r="100" spans="85:85" x14ac:dyDescent="0.35">
      <c r="CG100" s="411"/>
    </row>
    <row r="101" spans="85:85" x14ac:dyDescent="0.35">
      <c r="CG101" s="411"/>
    </row>
    <row r="102" spans="85:85" x14ac:dyDescent="0.35">
      <c r="CG102" s="411"/>
    </row>
    <row r="103" spans="85:85" x14ac:dyDescent="0.35">
      <c r="CG103" s="411"/>
    </row>
    <row r="104" spans="85:85" x14ac:dyDescent="0.35">
      <c r="CG104" s="411"/>
    </row>
    <row r="105" spans="85:85" x14ac:dyDescent="0.35">
      <c r="CG105" s="411"/>
    </row>
    <row r="106" spans="85:85" x14ac:dyDescent="0.35">
      <c r="CG106" s="411"/>
    </row>
    <row r="107" spans="85:85" x14ac:dyDescent="0.35">
      <c r="CG107" s="411"/>
    </row>
    <row r="108" spans="85:85" x14ac:dyDescent="0.35">
      <c r="CG108" s="411"/>
    </row>
    <row r="109" spans="85:85" x14ac:dyDescent="0.35">
      <c r="CG109" s="411"/>
    </row>
    <row r="110" spans="85:85" x14ac:dyDescent="0.35">
      <c r="CG110" s="411"/>
    </row>
    <row r="111" spans="85:85" x14ac:dyDescent="0.35">
      <c r="CG111" s="411"/>
    </row>
    <row r="112" spans="85:85" x14ac:dyDescent="0.35">
      <c r="CG112" s="411"/>
    </row>
    <row r="113" spans="85:85" x14ac:dyDescent="0.35">
      <c r="CG113" s="411"/>
    </row>
    <row r="114" spans="85:85" x14ac:dyDescent="0.35">
      <c r="CG114" s="411"/>
    </row>
    <row r="115" spans="85:85" x14ac:dyDescent="0.35">
      <c r="CG115" s="411"/>
    </row>
    <row r="116" spans="85:85" x14ac:dyDescent="0.35">
      <c r="CG116" s="411"/>
    </row>
    <row r="117" spans="85:85" x14ac:dyDescent="0.35">
      <c r="CG117" s="411"/>
    </row>
    <row r="118" spans="85:85" x14ac:dyDescent="0.35">
      <c r="CG118" s="411"/>
    </row>
    <row r="119" spans="85:85" x14ac:dyDescent="0.35">
      <c r="CG119" s="411"/>
    </row>
    <row r="120" spans="85:85" x14ac:dyDescent="0.35">
      <c r="CG120" s="411"/>
    </row>
    <row r="121" spans="85:85" x14ac:dyDescent="0.35">
      <c r="CG121" s="411"/>
    </row>
    <row r="122" spans="85:85" x14ac:dyDescent="0.35">
      <c r="CG122" s="411"/>
    </row>
    <row r="123" spans="85:85" x14ac:dyDescent="0.35">
      <c r="CG123" s="411"/>
    </row>
    <row r="124" spans="85:85" x14ac:dyDescent="0.35">
      <c r="CG124" s="411"/>
    </row>
    <row r="125" spans="85:85" x14ac:dyDescent="0.35">
      <c r="CG125" s="411"/>
    </row>
    <row r="126" spans="85:85" x14ac:dyDescent="0.35">
      <c r="CG126" s="411"/>
    </row>
    <row r="127" spans="85:85" x14ac:dyDescent="0.35">
      <c r="CG127" s="411"/>
    </row>
    <row r="128" spans="85:85" x14ac:dyDescent="0.35">
      <c r="CG128" s="411"/>
    </row>
    <row r="129" spans="85:85" x14ac:dyDescent="0.35">
      <c r="CG129" s="411"/>
    </row>
    <row r="130" spans="85:85" x14ac:dyDescent="0.35">
      <c r="CG130" s="411"/>
    </row>
    <row r="131" spans="85:85" x14ac:dyDescent="0.35">
      <c r="CG131" s="411"/>
    </row>
    <row r="132" spans="85:85" x14ac:dyDescent="0.35">
      <c r="CG132" s="411"/>
    </row>
    <row r="133" spans="85:85" x14ac:dyDescent="0.35">
      <c r="CG133" s="411"/>
    </row>
    <row r="134" spans="85:85" x14ac:dyDescent="0.35">
      <c r="CG134" s="411"/>
    </row>
    <row r="135" spans="85:85" x14ac:dyDescent="0.35">
      <c r="CG135" s="411"/>
    </row>
    <row r="136" spans="85:85" x14ac:dyDescent="0.35">
      <c r="CG136" s="411"/>
    </row>
    <row r="137" spans="85:85" x14ac:dyDescent="0.35">
      <c r="CG137" s="411"/>
    </row>
    <row r="138" spans="85:85" x14ac:dyDescent="0.35">
      <c r="CG138" s="411"/>
    </row>
    <row r="139" spans="85:85" x14ac:dyDescent="0.35">
      <c r="CG139" s="411"/>
    </row>
    <row r="140" spans="85:85" x14ac:dyDescent="0.35">
      <c r="CG140" s="411"/>
    </row>
    <row r="141" spans="85:85" x14ac:dyDescent="0.35">
      <c r="CG141" s="411"/>
    </row>
    <row r="142" spans="85:85" x14ac:dyDescent="0.35">
      <c r="CG142" s="411"/>
    </row>
    <row r="143" spans="85:85" x14ac:dyDescent="0.35">
      <c r="CG143" s="411"/>
    </row>
    <row r="144" spans="85:85" x14ac:dyDescent="0.35">
      <c r="CG144" s="411"/>
    </row>
    <row r="145" spans="85:86" x14ac:dyDescent="0.35">
      <c r="CG145" s="411"/>
    </row>
    <row r="146" spans="85:86" x14ac:dyDescent="0.35">
      <c r="CG146" s="411"/>
    </row>
    <row r="147" spans="85:86" x14ac:dyDescent="0.35">
      <c r="CG147" s="411"/>
    </row>
    <row r="148" spans="85:86" x14ac:dyDescent="0.35">
      <c r="CG148" s="411"/>
    </row>
    <row r="149" spans="85:86" x14ac:dyDescent="0.35">
      <c r="CG149" s="411"/>
      <c r="CH149" s="449"/>
    </row>
    <row r="150" spans="85:86" x14ac:dyDescent="0.35">
      <c r="CG150" s="411"/>
    </row>
    <row r="151" spans="85:86" x14ac:dyDescent="0.35">
      <c r="CG151" s="411"/>
    </row>
    <row r="152" spans="85:86" x14ac:dyDescent="0.35">
      <c r="CG152" s="411"/>
    </row>
    <row r="153" spans="85:86" x14ac:dyDescent="0.35">
      <c r="CG153" s="411"/>
    </row>
    <row r="154" spans="85:86" x14ac:dyDescent="0.35">
      <c r="CG154" s="411"/>
    </row>
    <row r="155" spans="85:86" x14ac:dyDescent="0.35">
      <c r="CG155" s="411"/>
    </row>
    <row r="156" spans="85:86" x14ac:dyDescent="0.35">
      <c r="CG156" s="411"/>
    </row>
    <row r="157" spans="85:86" x14ac:dyDescent="0.35">
      <c r="CG157" s="411"/>
    </row>
    <row r="158" spans="85:86" x14ac:dyDescent="0.35">
      <c r="CG158" s="411"/>
    </row>
    <row r="159" spans="85:86" x14ac:dyDescent="0.35">
      <c r="CG159" s="411"/>
    </row>
    <row r="160" spans="85:86" x14ac:dyDescent="0.35">
      <c r="CG160" s="411"/>
    </row>
    <row r="161" spans="85:85" x14ac:dyDescent="0.35">
      <c r="CG161" s="411"/>
    </row>
    <row r="162" spans="85:85" x14ac:dyDescent="0.35">
      <c r="CG162" s="411"/>
    </row>
    <row r="163" spans="85:85" x14ac:dyDescent="0.35">
      <c r="CG163" s="411"/>
    </row>
    <row r="164" spans="85:85" x14ac:dyDescent="0.35">
      <c r="CG164" s="411"/>
    </row>
    <row r="165" spans="85:85" x14ac:dyDescent="0.35">
      <c r="CG165" s="411"/>
    </row>
    <row r="166" spans="85:85" x14ac:dyDescent="0.35">
      <c r="CG166" s="411"/>
    </row>
    <row r="167" spans="85:85" x14ac:dyDescent="0.35">
      <c r="CG167" s="411"/>
    </row>
    <row r="168" spans="85:85" x14ac:dyDescent="0.35">
      <c r="CG168" s="411"/>
    </row>
    <row r="169" spans="85:85" x14ac:dyDescent="0.35">
      <c r="CG169" s="411"/>
    </row>
    <row r="170" spans="85:85" x14ac:dyDescent="0.35">
      <c r="CG170" s="411"/>
    </row>
    <row r="171" spans="85:85" x14ac:dyDescent="0.35">
      <c r="CG171" s="411"/>
    </row>
    <row r="172" spans="85:85" x14ac:dyDescent="0.35">
      <c r="CG172" s="411"/>
    </row>
  </sheetData>
  <hyperlinks>
    <hyperlink ref="B1" display="Information relating to this table can be found in the 'Notes' tab" xr:uid="{489329E6-FF7E-4F12-BAC7-25C8342FFE3F}"/>
    <hyperlink ref="A1" location="Contents!A1" display="Contents page" xr:uid="{776F9BFE-2AD3-4D4A-A653-4EE62ED30481}"/>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37B10-0BDA-4BA2-8261-BDD8C8F58BF9}">
  <dimension ref="A1:B151"/>
  <sheetViews>
    <sheetView showGridLines="0" tabSelected="1" zoomScaleNormal="100" workbookViewId="0">
      <selection activeCell="B35" sqref="B35"/>
    </sheetView>
  </sheetViews>
  <sheetFormatPr defaultColWidth="8.81640625" defaultRowHeight="15.5" x14ac:dyDescent="0.35"/>
  <cols>
    <col min="1" max="1" width="17.54296875" style="16" bestFit="1" customWidth="1"/>
    <col min="2" max="2" width="161.54296875" style="16" customWidth="1"/>
    <col min="3" max="16384" width="8.81640625" style="16"/>
  </cols>
  <sheetData>
    <row r="1" spans="1:2" ht="16" thickBot="1" x14ac:dyDescent="0.4">
      <c r="A1" s="15" t="s">
        <v>47</v>
      </c>
    </row>
    <row r="2" spans="1:2" ht="31" x14ac:dyDescent="0.35">
      <c r="A2" s="17" t="s">
        <v>48</v>
      </c>
      <c r="B2" s="18" t="s">
        <v>5</v>
      </c>
    </row>
    <row r="3" spans="1:2" x14ac:dyDescent="0.35">
      <c r="A3" s="19">
        <v>2025</v>
      </c>
      <c r="B3" s="20"/>
    </row>
    <row r="4" spans="1:2" ht="21" customHeight="1" x14ac:dyDescent="0.35">
      <c r="A4" s="21"/>
      <c r="B4" s="22" t="s">
        <v>49</v>
      </c>
    </row>
    <row r="5" spans="1:2" ht="51.75" customHeight="1" x14ac:dyDescent="0.35">
      <c r="A5" s="23" t="s">
        <v>50</v>
      </c>
      <c r="B5" s="24" t="s">
        <v>51</v>
      </c>
    </row>
    <row r="6" spans="1:2" x14ac:dyDescent="0.35">
      <c r="A6" s="25"/>
      <c r="B6" s="26" t="s">
        <v>52</v>
      </c>
    </row>
    <row r="7" spans="1:2" ht="25.5" customHeight="1" x14ac:dyDescent="0.35">
      <c r="A7" s="25"/>
      <c r="B7" s="27" t="s">
        <v>53</v>
      </c>
    </row>
    <row r="8" spans="1:2" ht="39" customHeight="1" x14ac:dyDescent="0.35">
      <c r="A8" s="25"/>
      <c r="B8" s="26" t="s">
        <v>54</v>
      </c>
    </row>
    <row r="9" spans="1:2" ht="8.15" customHeight="1" x14ac:dyDescent="0.35">
      <c r="A9" s="25"/>
      <c r="B9" s="26"/>
    </row>
    <row r="10" spans="1:2" ht="21" customHeight="1" x14ac:dyDescent="0.35">
      <c r="A10" s="25"/>
      <c r="B10" s="22" t="s">
        <v>55</v>
      </c>
    </row>
    <row r="11" spans="1:2" x14ac:dyDescent="0.35">
      <c r="A11" s="25" t="s">
        <v>56</v>
      </c>
      <c r="B11" s="22" t="s">
        <v>57</v>
      </c>
    </row>
    <row r="12" spans="1:2" ht="112.5" customHeight="1" x14ac:dyDescent="0.35">
      <c r="A12" s="25"/>
      <c r="B12" s="26" t="s">
        <v>1026</v>
      </c>
    </row>
    <row r="13" spans="1:2" x14ac:dyDescent="0.35">
      <c r="A13" s="25" t="s">
        <v>58</v>
      </c>
      <c r="B13" s="22" t="s">
        <v>59</v>
      </c>
    </row>
    <row r="14" spans="1:2" ht="70.5" customHeight="1" x14ac:dyDescent="0.35">
      <c r="A14" s="25"/>
      <c r="B14" s="26" t="s">
        <v>60</v>
      </c>
    </row>
    <row r="15" spans="1:2" x14ac:dyDescent="0.35">
      <c r="A15" s="25" t="s">
        <v>61</v>
      </c>
      <c r="B15" s="22" t="s">
        <v>62</v>
      </c>
    </row>
    <row r="16" spans="1:2" ht="31" x14ac:dyDescent="0.35">
      <c r="A16" s="25"/>
      <c r="B16" s="26" t="s">
        <v>63</v>
      </c>
    </row>
    <row r="17" spans="1:2" ht="31" x14ac:dyDescent="0.35">
      <c r="A17" s="25"/>
      <c r="B17" s="26" t="s">
        <v>64</v>
      </c>
    </row>
    <row r="18" spans="1:2" ht="31" x14ac:dyDescent="0.35">
      <c r="A18" s="25"/>
      <c r="B18" s="26" t="s">
        <v>65</v>
      </c>
    </row>
    <row r="19" spans="1:2" ht="46.5" x14ac:dyDescent="0.35">
      <c r="A19" s="25"/>
      <c r="B19" s="26" t="s">
        <v>66</v>
      </c>
    </row>
    <row r="20" spans="1:2" ht="31" x14ac:dyDescent="0.35">
      <c r="A20" s="25"/>
      <c r="B20" s="26" t="s">
        <v>67</v>
      </c>
    </row>
    <row r="21" spans="1:2" ht="24" customHeight="1" x14ac:dyDescent="0.35">
      <c r="A21" s="25"/>
      <c r="B21" s="26" t="s">
        <v>68</v>
      </c>
    </row>
    <row r="22" spans="1:2" ht="16.5" customHeight="1" x14ac:dyDescent="0.35">
      <c r="A22" s="25" t="s">
        <v>69</v>
      </c>
      <c r="B22" s="22" t="s">
        <v>70</v>
      </c>
    </row>
    <row r="23" spans="1:2" ht="65.25" customHeight="1" x14ac:dyDescent="0.35">
      <c r="A23" s="25"/>
      <c r="B23" s="26" t="s">
        <v>71</v>
      </c>
    </row>
    <row r="24" spans="1:2" x14ac:dyDescent="0.35">
      <c r="A24" s="25" t="s">
        <v>72</v>
      </c>
      <c r="B24" s="22" t="s">
        <v>73</v>
      </c>
    </row>
    <row r="25" spans="1:2" ht="31" x14ac:dyDescent="0.35">
      <c r="A25" s="25"/>
      <c r="B25" s="26" t="s">
        <v>74</v>
      </c>
    </row>
    <row r="26" spans="1:2" x14ac:dyDescent="0.35">
      <c r="A26" s="25"/>
      <c r="B26" s="28" t="s">
        <v>75</v>
      </c>
    </row>
    <row r="27" spans="1:2" ht="23.25" customHeight="1" x14ac:dyDescent="0.35">
      <c r="A27" s="25"/>
      <c r="B27" s="26" t="s">
        <v>76</v>
      </c>
    </row>
    <row r="28" spans="1:2" x14ac:dyDescent="0.35">
      <c r="A28" s="25" t="s">
        <v>77</v>
      </c>
      <c r="B28" s="22" t="s">
        <v>78</v>
      </c>
    </row>
    <row r="29" spans="1:2" ht="35.25" customHeight="1" x14ac:dyDescent="0.35">
      <c r="A29" s="25"/>
      <c r="B29" s="26" t="s">
        <v>79</v>
      </c>
    </row>
    <row r="30" spans="1:2" x14ac:dyDescent="0.35">
      <c r="A30" s="25" t="s">
        <v>80</v>
      </c>
      <c r="B30" s="29" t="s">
        <v>81</v>
      </c>
    </row>
    <row r="31" spans="1:2" ht="31" x14ac:dyDescent="0.35">
      <c r="A31" s="25"/>
      <c r="B31" s="26" t="s">
        <v>82</v>
      </c>
    </row>
    <row r="32" spans="1:2" ht="39" customHeight="1" x14ac:dyDescent="0.35">
      <c r="A32" s="25"/>
      <c r="B32" s="26" t="s">
        <v>83</v>
      </c>
    </row>
    <row r="33" spans="1:2" x14ac:dyDescent="0.35">
      <c r="A33" s="25" t="s">
        <v>84</v>
      </c>
      <c r="B33" s="22" t="s">
        <v>85</v>
      </c>
    </row>
    <row r="34" spans="1:2" ht="42" customHeight="1" x14ac:dyDescent="0.35">
      <c r="A34" s="25"/>
      <c r="B34" s="26" t="s">
        <v>86</v>
      </c>
    </row>
    <row r="35" spans="1:2" ht="161.25" customHeight="1" x14ac:dyDescent="0.35">
      <c r="A35" s="25"/>
      <c r="B35" s="26" t="s">
        <v>1029</v>
      </c>
    </row>
    <row r="36" spans="1:2" x14ac:dyDescent="0.35">
      <c r="A36" s="25" t="s">
        <v>87</v>
      </c>
      <c r="B36" s="22" t="s">
        <v>1024</v>
      </c>
    </row>
    <row r="37" spans="1:2" ht="38.25" customHeight="1" x14ac:dyDescent="0.35">
      <c r="A37" s="25"/>
      <c r="B37" s="30" t="s">
        <v>88</v>
      </c>
    </row>
    <row r="38" spans="1:2" ht="21" customHeight="1" x14ac:dyDescent="0.35">
      <c r="A38" s="25"/>
      <c r="B38" s="22" t="s">
        <v>89</v>
      </c>
    </row>
    <row r="39" spans="1:2" x14ac:dyDescent="0.35">
      <c r="A39" s="25" t="s">
        <v>90</v>
      </c>
      <c r="B39" s="22" t="s">
        <v>91</v>
      </c>
    </row>
    <row r="40" spans="1:2" ht="31" x14ac:dyDescent="0.35">
      <c r="A40" s="25"/>
      <c r="B40" s="26" t="s">
        <v>92</v>
      </c>
    </row>
    <row r="41" spans="1:2" ht="62" x14ac:dyDescent="0.35">
      <c r="A41" s="25"/>
      <c r="B41" s="26" t="s">
        <v>93</v>
      </c>
    </row>
    <row r="42" spans="1:2" x14ac:dyDescent="0.35">
      <c r="A42" s="25"/>
      <c r="B42" s="31" t="s">
        <v>94</v>
      </c>
    </row>
    <row r="43" spans="1:2" ht="46.5" x14ac:dyDescent="0.35">
      <c r="A43" s="25"/>
      <c r="B43" s="26" t="s">
        <v>95</v>
      </c>
    </row>
    <row r="44" spans="1:2" x14ac:dyDescent="0.35">
      <c r="A44" s="25"/>
      <c r="B44" s="31" t="s">
        <v>96</v>
      </c>
    </row>
    <row r="45" spans="1:2" ht="31" x14ac:dyDescent="0.35">
      <c r="A45" s="25"/>
      <c r="B45" s="26" t="s">
        <v>97</v>
      </c>
    </row>
    <row r="46" spans="1:2" x14ac:dyDescent="0.35">
      <c r="A46" s="25"/>
      <c r="B46" s="26" t="s">
        <v>98</v>
      </c>
    </row>
    <row r="47" spans="1:2" x14ac:dyDescent="0.35">
      <c r="A47" s="25"/>
      <c r="B47" s="32" t="s">
        <v>99</v>
      </c>
    </row>
    <row r="48" spans="1:2" x14ac:dyDescent="0.35">
      <c r="A48" s="25"/>
      <c r="B48" s="32" t="s">
        <v>100</v>
      </c>
    </row>
    <row r="49" spans="1:2" x14ac:dyDescent="0.35">
      <c r="A49" s="25"/>
      <c r="B49" s="32" t="s">
        <v>101</v>
      </c>
    </row>
    <row r="50" spans="1:2" x14ac:dyDescent="0.35">
      <c r="A50" s="25"/>
      <c r="B50" s="32" t="s">
        <v>102</v>
      </c>
    </row>
    <row r="51" spans="1:2" x14ac:dyDescent="0.35">
      <c r="A51" s="25"/>
      <c r="B51" s="32" t="s">
        <v>103</v>
      </c>
    </row>
    <row r="52" spans="1:2" x14ac:dyDescent="0.35">
      <c r="A52" s="25"/>
      <c r="B52" s="32" t="s">
        <v>104</v>
      </c>
    </row>
    <row r="53" spans="1:2" x14ac:dyDescent="0.35">
      <c r="A53" s="25"/>
      <c r="B53" s="32" t="s">
        <v>105</v>
      </c>
    </row>
    <row r="54" spans="1:2" x14ac:dyDescent="0.35">
      <c r="A54" s="25"/>
      <c r="B54" s="32" t="s">
        <v>106</v>
      </c>
    </row>
    <row r="55" spans="1:2" x14ac:dyDescent="0.35">
      <c r="A55" s="25"/>
      <c r="B55" s="26" t="s">
        <v>107</v>
      </c>
    </row>
    <row r="56" spans="1:2" x14ac:dyDescent="0.35">
      <c r="A56" s="25"/>
      <c r="B56" s="31" t="s">
        <v>108</v>
      </c>
    </row>
    <row r="57" spans="1:2" ht="31" x14ac:dyDescent="0.35">
      <c r="A57" s="25"/>
      <c r="B57" s="26" t="s">
        <v>109</v>
      </c>
    </row>
    <row r="58" spans="1:2" x14ac:dyDescent="0.35">
      <c r="A58" s="25"/>
      <c r="B58" s="32" t="s">
        <v>110</v>
      </c>
    </row>
    <row r="59" spans="1:2" x14ac:dyDescent="0.35">
      <c r="A59" s="25"/>
      <c r="B59" s="32" t="s">
        <v>111</v>
      </c>
    </row>
    <row r="60" spans="1:2" x14ac:dyDescent="0.35">
      <c r="A60" s="25"/>
      <c r="B60" s="32" t="s">
        <v>112</v>
      </c>
    </row>
    <row r="61" spans="1:2" x14ac:dyDescent="0.35">
      <c r="A61" s="25"/>
      <c r="B61" s="26" t="s">
        <v>113</v>
      </c>
    </row>
    <row r="62" spans="1:2" x14ac:dyDescent="0.35">
      <c r="A62" s="25"/>
      <c r="B62" s="32" t="s">
        <v>114</v>
      </c>
    </row>
    <row r="63" spans="1:2" x14ac:dyDescent="0.35">
      <c r="A63" s="25"/>
      <c r="B63" s="32" t="s">
        <v>115</v>
      </c>
    </row>
    <row r="64" spans="1:2" x14ac:dyDescent="0.35">
      <c r="A64" s="25"/>
      <c r="B64" s="26" t="s">
        <v>116</v>
      </c>
    </row>
    <row r="65" spans="1:2" x14ac:dyDescent="0.35">
      <c r="A65" s="25"/>
      <c r="B65" s="31" t="s">
        <v>117</v>
      </c>
    </row>
    <row r="66" spans="1:2" ht="31" x14ac:dyDescent="0.35">
      <c r="A66" s="25"/>
      <c r="B66" s="26" t="s">
        <v>118</v>
      </c>
    </row>
    <row r="67" spans="1:2" x14ac:dyDescent="0.35">
      <c r="A67" s="25"/>
      <c r="B67" s="31" t="s">
        <v>119</v>
      </c>
    </row>
    <row r="68" spans="1:2" ht="46.5" x14ac:dyDescent="0.35">
      <c r="A68" s="25"/>
      <c r="B68" s="26" t="s">
        <v>120</v>
      </c>
    </row>
    <row r="69" spans="1:2" ht="66.75" customHeight="1" x14ac:dyDescent="0.35">
      <c r="A69" s="25"/>
      <c r="B69" s="26" t="s">
        <v>121</v>
      </c>
    </row>
    <row r="70" spans="1:2" x14ac:dyDescent="0.35">
      <c r="A70" s="25" t="s">
        <v>122</v>
      </c>
      <c r="B70" s="22" t="s">
        <v>123</v>
      </c>
    </row>
    <row r="71" spans="1:2" ht="39.75" customHeight="1" x14ac:dyDescent="0.35">
      <c r="A71" s="25"/>
      <c r="B71" s="26" t="s">
        <v>124</v>
      </c>
    </row>
    <row r="72" spans="1:2" x14ac:dyDescent="0.35">
      <c r="A72" s="25" t="s">
        <v>125</v>
      </c>
      <c r="B72" s="22" t="s">
        <v>126</v>
      </c>
    </row>
    <row r="73" spans="1:2" ht="22.5" customHeight="1" x14ac:dyDescent="0.35">
      <c r="A73" s="25"/>
      <c r="B73" s="26" t="s">
        <v>127</v>
      </c>
    </row>
    <row r="74" spans="1:2" x14ac:dyDescent="0.35">
      <c r="A74" s="25" t="s">
        <v>128</v>
      </c>
      <c r="B74" s="22" t="s">
        <v>129</v>
      </c>
    </row>
    <row r="75" spans="1:2" ht="72" customHeight="1" x14ac:dyDescent="0.35">
      <c r="A75" s="25"/>
      <c r="B75" s="26" t="s">
        <v>130</v>
      </c>
    </row>
    <row r="76" spans="1:2" x14ac:dyDescent="0.35">
      <c r="A76" s="25" t="s">
        <v>131</v>
      </c>
      <c r="B76" s="22" t="s">
        <v>132</v>
      </c>
    </row>
    <row r="77" spans="1:2" ht="31" x14ac:dyDescent="0.35">
      <c r="A77" s="25"/>
      <c r="B77" s="26" t="s">
        <v>133</v>
      </c>
    </row>
    <row r="78" spans="1:2" x14ac:dyDescent="0.35">
      <c r="A78" s="25"/>
      <c r="B78" s="26" t="s">
        <v>134</v>
      </c>
    </row>
    <row r="79" spans="1:2" x14ac:dyDescent="0.35">
      <c r="A79" s="25"/>
      <c r="B79" s="26" t="s">
        <v>135</v>
      </c>
    </row>
    <row r="80" spans="1:2" x14ac:dyDescent="0.35">
      <c r="A80" s="25"/>
      <c r="B80" s="26" t="s">
        <v>136</v>
      </c>
    </row>
    <row r="81" spans="1:2" x14ac:dyDescent="0.35">
      <c r="A81" s="25"/>
      <c r="B81" s="26" t="s">
        <v>137</v>
      </c>
    </row>
    <row r="82" spans="1:2" x14ac:dyDescent="0.35">
      <c r="A82" s="25"/>
      <c r="B82" s="26" t="s">
        <v>138</v>
      </c>
    </row>
    <row r="83" spans="1:2" x14ac:dyDescent="0.35">
      <c r="A83" s="25"/>
      <c r="B83" s="26" t="s">
        <v>139</v>
      </c>
    </row>
    <row r="84" spans="1:2" x14ac:dyDescent="0.35">
      <c r="A84" s="25"/>
      <c r="B84" s="26" t="s">
        <v>140</v>
      </c>
    </row>
    <row r="85" spans="1:2" x14ac:dyDescent="0.35">
      <c r="A85" s="25"/>
      <c r="B85" s="26" t="s">
        <v>141</v>
      </c>
    </row>
    <row r="86" spans="1:2" x14ac:dyDescent="0.35">
      <c r="A86" s="25"/>
      <c r="B86" s="26" t="s">
        <v>142</v>
      </c>
    </row>
    <row r="87" spans="1:2" x14ac:dyDescent="0.35">
      <c r="A87" s="25"/>
      <c r="B87" s="26" t="s">
        <v>143</v>
      </c>
    </row>
    <row r="88" spans="1:2" x14ac:dyDescent="0.35">
      <c r="A88" s="25"/>
      <c r="B88" s="32" t="s">
        <v>144</v>
      </c>
    </row>
    <row r="89" spans="1:2" ht="15" customHeight="1" x14ac:dyDescent="0.35">
      <c r="A89" s="25"/>
      <c r="B89" s="26" t="s">
        <v>145</v>
      </c>
    </row>
    <row r="90" spans="1:2" ht="21.75" customHeight="1" x14ac:dyDescent="0.35">
      <c r="A90" s="25"/>
      <c r="B90" s="33" t="s">
        <v>146</v>
      </c>
    </row>
    <row r="91" spans="1:2" x14ac:dyDescent="0.35">
      <c r="A91" s="25" t="s">
        <v>147</v>
      </c>
      <c r="B91" s="22" t="s">
        <v>148</v>
      </c>
    </row>
    <row r="92" spans="1:2" ht="93" x14ac:dyDescent="0.35">
      <c r="A92" s="25"/>
      <c r="B92" s="26" t="s">
        <v>149</v>
      </c>
    </row>
    <row r="93" spans="1:2" ht="51.75" customHeight="1" x14ac:dyDescent="0.35">
      <c r="A93" s="25"/>
      <c r="B93" s="26" t="s">
        <v>150</v>
      </c>
    </row>
    <row r="94" spans="1:2" x14ac:dyDescent="0.35">
      <c r="A94" s="25" t="s">
        <v>151</v>
      </c>
      <c r="B94" s="22" t="s">
        <v>152</v>
      </c>
    </row>
    <row r="95" spans="1:2" ht="49.5" customHeight="1" x14ac:dyDescent="0.35">
      <c r="A95" s="25"/>
      <c r="B95" s="26" t="s">
        <v>153</v>
      </c>
    </row>
    <row r="96" spans="1:2" x14ac:dyDescent="0.35">
      <c r="A96" s="25" t="s">
        <v>154</v>
      </c>
      <c r="B96" s="22" t="s">
        <v>155</v>
      </c>
    </row>
    <row r="97" spans="1:2" ht="31" x14ac:dyDescent="0.35">
      <c r="A97" s="25"/>
      <c r="B97" s="26" t="s">
        <v>156</v>
      </c>
    </row>
    <row r="98" spans="1:2" ht="36.75" customHeight="1" x14ac:dyDescent="0.35">
      <c r="A98" s="25"/>
      <c r="B98" s="26" t="s">
        <v>157</v>
      </c>
    </row>
    <row r="99" spans="1:2" x14ac:dyDescent="0.35">
      <c r="A99" s="25" t="s">
        <v>158</v>
      </c>
      <c r="B99" s="22" t="s">
        <v>159</v>
      </c>
    </row>
    <row r="100" spans="1:2" ht="40.5" customHeight="1" x14ac:dyDescent="0.35">
      <c r="A100" s="25"/>
      <c r="B100" s="26" t="s">
        <v>160</v>
      </c>
    </row>
    <row r="101" spans="1:2" x14ac:dyDescent="0.35">
      <c r="A101" s="25" t="s">
        <v>161</v>
      </c>
      <c r="B101" s="22" t="s">
        <v>162</v>
      </c>
    </row>
    <row r="102" spans="1:2" ht="58.5" customHeight="1" x14ac:dyDescent="0.35">
      <c r="A102" s="25"/>
      <c r="B102" s="26" t="s">
        <v>1028</v>
      </c>
    </row>
    <row r="103" spans="1:2" x14ac:dyDescent="0.35">
      <c r="A103" s="25" t="s">
        <v>163</v>
      </c>
      <c r="B103" s="22" t="s">
        <v>29</v>
      </c>
    </row>
    <row r="104" spans="1:2" ht="57.75" customHeight="1" x14ac:dyDescent="0.35">
      <c r="A104" s="25"/>
      <c r="B104" s="26" t="s">
        <v>164</v>
      </c>
    </row>
    <row r="105" spans="1:2" x14ac:dyDescent="0.35">
      <c r="A105" s="25" t="s">
        <v>165</v>
      </c>
      <c r="B105" s="22" t="s">
        <v>166</v>
      </c>
    </row>
    <row r="106" spans="1:2" ht="93" x14ac:dyDescent="0.35">
      <c r="A106" s="25"/>
      <c r="B106" s="26" t="s">
        <v>167</v>
      </c>
    </row>
    <row r="107" spans="1:2" x14ac:dyDescent="0.35">
      <c r="A107" s="25"/>
      <c r="B107" s="26" t="s">
        <v>168</v>
      </c>
    </row>
    <row r="108" spans="1:2" ht="77.5" x14ac:dyDescent="0.35">
      <c r="A108" s="25"/>
      <c r="B108" s="26" t="s">
        <v>169</v>
      </c>
    </row>
    <row r="109" spans="1:2" x14ac:dyDescent="0.35">
      <c r="A109" s="25"/>
      <c r="B109" s="26" t="s">
        <v>170</v>
      </c>
    </row>
    <row r="110" spans="1:2" ht="69" customHeight="1" x14ac:dyDescent="0.35">
      <c r="A110" s="25"/>
      <c r="B110" s="26" t="s">
        <v>171</v>
      </c>
    </row>
    <row r="111" spans="1:2" x14ac:dyDescent="0.35">
      <c r="A111" s="25" t="s">
        <v>172</v>
      </c>
      <c r="B111" s="22" t="s">
        <v>173</v>
      </c>
    </row>
    <row r="112" spans="1:2" ht="41.25" customHeight="1" x14ac:dyDescent="0.35">
      <c r="A112" s="25"/>
      <c r="B112" s="26" t="s">
        <v>174</v>
      </c>
    </row>
    <row r="113" spans="1:2" x14ac:dyDescent="0.35">
      <c r="A113" s="25" t="s">
        <v>175</v>
      </c>
      <c r="B113" s="22" t="s">
        <v>176</v>
      </c>
    </row>
    <row r="114" spans="1:2" ht="38.25" customHeight="1" x14ac:dyDescent="0.35">
      <c r="A114" s="25"/>
      <c r="B114" s="26" t="s">
        <v>177</v>
      </c>
    </row>
    <row r="115" spans="1:2" x14ac:dyDescent="0.35">
      <c r="A115" s="25" t="s">
        <v>178</v>
      </c>
      <c r="B115" s="22" t="s">
        <v>179</v>
      </c>
    </row>
    <row r="116" spans="1:2" ht="44.25" customHeight="1" x14ac:dyDescent="0.35">
      <c r="A116" s="25"/>
      <c r="B116" s="34" t="s">
        <v>180</v>
      </c>
    </row>
    <row r="117" spans="1:2" ht="21" customHeight="1" x14ac:dyDescent="0.35">
      <c r="A117" s="25"/>
      <c r="B117" s="22" t="s">
        <v>181</v>
      </c>
    </row>
    <row r="118" spans="1:2" x14ac:dyDescent="0.35">
      <c r="A118" s="25" t="s">
        <v>182</v>
      </c>
      <c r="B118" s="35" t="s">
        <v>183</v>
      </c>
    </row>
    <row r="119" spans="1:2" ht="46.5" x14ac:dyDescent="0.35">
      <c r="A119" s="25"/>
      <c r="B119" s="36" t="s">
        <v>184</v>
      </c>
    </row>
    <row r="120" spans="1:2" ht="62" x14ac:dyDescent="0.35">
      <c r="A120" s="25"/>
      <c r="B120" s="36" t="s">
        <v>185</v>
      </c>
    </row>
    <row r="121" spans="1:2" ht="51" customHeight="1" x14ac:dyDescent="0.35">
      <c r="A121" s="23"/>
      <c r="B121" s="26" t="s">
        <v>186</v>
      </c>
    </row>
    <row r="122" spans="1:2" x14ac:dyDescent="0.35">
      <c r="A122" s="25" t="s">
        <v>187</v>
      </c>
      <c r="B122" s="35" t="s">
        <v>188</v>
      </c>
    </row>
    <row r="123" spans="1:2" ht="62" x14ac:dyDescent="0.35">
      <c r="A123" s="25"/>
      <c r="B123" s="36" t="s">
        <v>189</v>
      </c>
    </row>
    <row r="124" spans="1:2" ht="84" customHeight="1" x14ac:dyDescent="0.35">
      <c r="A124" s="25"/>
      <c r="B124" s="26" t="s">
        <v>190</v>
      </c>
    </row>
    <row r="125" spans="1:2" x14ac:dyDescent="0.35">
      <c r="A125" s="25" t="s">
        <v>191</v>
      </c>
      <c r="B125" s="35" t="s">
        <v>192</v>
      </c>
    </row>
    <row r="126" spans="1:2" ht="51" customHeight="1" x14ac:dyDescent="0.35">
      <c r="A126" s="25"/>
      <c r="B126" s="26" t="s">
        <v>193</v>
      </c>
    </row>
    <row r="127" spans="1:2" ht="17.25" customHeight="1" x14ac:dyDescent="0.35">
      <c r="A127" s="23" t="s">
        <v>194</v>
      </c>
      <c r="B127" s="22" t="s">
        <v>195</v>
      </c>
    </row>
    <row r="128" spans="1:2" ht="39.75" customHeight="1" x14ac:dyDescent="0.35">
      <c r="A128" s="23"/>
      <c r="B128" s="26" t="s">
        <v>196</v>
      </c>
    </row>
    <row r="129" spans="1:2" x14ac:dyDescent="0.35">
      <c r="A129" s="23" t="s">
        <v>197</v>
      </c>
      <c r="B129" s="22" t="s">
        <v>198</v>
      </c>
    </row>
    <row r="130" spans="1:2" ht="93" x14ac:dyDescent="0.35">
      <c r="A130" s="23"/>
      <c r="B130" s="26" t="s">
        <v>1027</v>
      </c>
    </row>
    <row r="131" spans="1:2" x14ac:dyDescent="0.35">
      <c r="A131" s="23"/>
      <c r="B131" s="26"/>
    </row>
    <row r="132" spans="1:2" ht="21" customHeight="1" x14ac:dyDescent="0.35">
      <c r="A132" s="23"/>
      <c r="B132" s="22" t="s">
        <v>199</v>
      </c>
    </row>
    <row r="133" spans="1:2" x14ac:dyDescent="0.35">
      <c r="A133" s="23" t="s">
        <v>200</v>
      </c>
      <c r="B133" s="22" t="s">
        <v>201</v>
      </c>
    </row>
    <row r="134" spans="1:2" ht="46.5" x14ac:dyDescent="0.35">
      <c r="A134" s="23"/>
      <c r="B134" s="26" t="s">
        <v>202</v>
      </c>
    </row>
    <row r="135" spans="1:2" ht="51" customHeight="1" x14ac:dyDescent="0.35">
      <c r="A135" s="23"/>
      <c r="B135" s="32" t="s">
        <v>203</v>
      </c>
    </row>
    <row r="136" spans="1:2" ht="36.75" customHeight="1" x14ac:dyDescent="0.35">
      <c r="A136" s="23"/>
      <c r="B136" s="32" t="s">
        <v>204</v>
      </c>
    </row>
    <row r="137" spans="1:2" ht="18" customHeight="1" x14ac:dyDescent="0.35">
      <c r="A137" s="23"/>
      <c r="B137" s="32" t="s">
        <v>205</v>
      </c>
    </row>
    <row r="138" spans="1:2" ht="53.25" customHeight="1" x14ac:dyDescent="0.35">
      <c r="A138" s="23"/>
      <c r="B138" s="32" t="s">
        <v>206</v>
      </c>
    </row>
    <row r="139" spans="1:2" ht="21" customHeight="1" x14ac:dyDescent="0.35">
      <c r="A139" s="23"/>
      <c r="B139" s="32" t="s">
        <v>207</v>
      </c>
    </row>
    <row r="140" spans="1:2" ht="36.75" customHeight="1" x14ac:dyDescent="0.35">
      <c r="A140" s="23"/>
      <c r="B140" s="32" t="s">
        <v>208</v>
      </c>
    </row>
    <row r="141" spans="1:2" ht="48.75" customHeight="1" x14ac:dyDescent="0.35">
      <c r="A141" s="23"/>
      <c r="B141" s="32" t="s">
        <v>209</v>
      </c>
    </row>
    <row r="142" spans="1:2" ht="63.75" customHeight="1" x14ac:dyDescent="0.35">
      <c r="A142" s="23"/>
      <c r="B142" s="37" t="s">
        <v>210</v>
      </c>
    </row>
    <row r="143" spans="1:2" ht="20.25" customHeight="1" x14ac:dyDescent="0.35">
      <c r="A143" s="38"/>
      <c r="B143" s="32" t="s">
        <v>211</v>
      </c>
    </row>
    <row r="144" spans="1:2" ht="36" customHeight="1" x14ac:dyDescent="0.35">
      <c r="A144" s="38"/>
      <c r="B144" s="32" t="s">
        <v>212</v>
      </c>
    </row>
    <row r="145" spans="1:2" ht="66" customHeight="1" x14ac:dyDescent="0.35">
      <c r="A145" s="38"/>
      <c r="B145" s="32" t="s">
        <v>213</v>
      </c>
    </row>
    <row r="146" spans="1:2" ht="65.25" customHeight="1" x14ac:dyDescent="0.35">
      <c r="A146" s="38"/>
      <c r="B146" s="32" t="s">
        <v>214</v>
      </c>
    </row>
    <row r="147" spans="1:2" ht="33" customHeight="1" x14ac:dyDescent="0.35">
      <c r="A147" s="38"/>
      <c r="B147" s="32" t="s">
        <v>215</v>
      </c>
    </row>
    <row r="148" spans="1:2" ht="36.75" customHeight="1" x14ac:dyDescent="0.35">
      <c r="A148" s="38"/>
      <c r="B148" s="32" t="s">
        <v>216</v>
      </c>
    </row>
    <row r="149" spans="1:2" x14ac:dyDescent="0.35">
      <c r="A149" s="23" t="s">
        <v>217</v>
      </c>
      <c r="B149" s="22" t="s">
        <v>218</v>
      </c>
    </row>
    <row r="150" spans="1:2" ht="48.75" customHeight="1" x14ac:dyDescent="0.35">
      <c r="A150" s="39"/>
      <c r="B150" s="34" t="s">
        <v>219</v>
      </c>
    </row>
    <row r="151" spans="1:2" ht="16" thickBot="1" x14ac:dyDescent="0.4">
      <c r="A151" s="40"/>
      <c r="B151" s="41"/>
    </row>
  </sheetData>
  <hyperlinks>
    <hyperlink ref="A1" location="Contents!A1" display="Contents page" xr:uid="{695082BF-818A-45F8-B6E8-E1217AE6539F}"/>
    <hyperlink ref="B116" r:id="rId1" display="MA caseload outturn should be treated with caution due to known errors in the MA quarterly dataset: Maternity Allowance: quarterly statistics - GOV.UK’. This dataset has been suspended and therefore the latest MA caseload outturn is 2022/23." xr:uid="{2434B8D9-3F89-42ED-8246-FA9F8B43EE2B}"/>
    <hyperlink ref="B150" r:id="rId2"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55F4434E-9E59-4B7C-9913-A78416218748}"/>
    <hyperlink ref="B5" r:id="rId3" display="Forecast figures are consistent with the Autumn 2025 Economic and Fiscal Outlook (EFO) published by the Office for Budget Responsibility (OBR) on 26th November 2025. The OBR EFO is available at Economic and fiscal outlook – March 2025 - Office for Budget Responsibility. Forecasts reflect the Government's delivery plans and the OBR’s additional judgements as set out in the EFO. " xr:uid="{44115652-3C32-413E-9186-6C60DBA2F7E7}"/>
    <hyperlink ref="B7" r:id="rId4" display="https://obr.uk/efo/economic-and-fiscal-outlook-november-2025/" xr:uid="{3F028588-89F5-4B43-AD82-AFCCB15A0CDA}"/>
    <hyperlink ref="B26" r:id="rId5" display="https://www.gov.uk/government/statistics/gdp-deflators-at-market-prices-and-money-gdp-november-2025-budget-2025" xr:uid="{822E7CC3-A80D-42E1-92EC-D94BB3F2638C}"/>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DC90F-460B-4116-A112-FFA40540624D}">
  <dimension ref="A1:CH149"/>
  <sheetViews>
    <sheetView zoomScaleNormal="100" workbookViewId="0">
      <pane xSplit="2" topLeftCell="BS1" activePane="topRight" state="frozen"/>
      <selection activeCell="B8" sqref="B8"/>
      <selection pane="topRight" sqref="A1:XFD1048576"/>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78"/>
      <c r="BW1" s="478"/>
      <c r="BX1" s="478"/>
    </row>
    <row r="2" spans="1:86" ht="15.75" customHeight="1" x14ac:dyDescent="0.35">
      <c r="A2" s="46" t="s">
        <v>221</v>
      </c>
      <c r="B2" s="47" t="s">
        <v>761</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6.25" customHeight="1" x14ac:dyDescent="0.35">
      <c r="A4" s="110"/>
      <c r="B4" s="123" t="s">
        <v>273</v>
      </c>
      <c r="C4" s="123"/>
      <c r="D4" s="451">
        <f>SUM(D5:D6)</f>
        <v>0</v>
      </c>
      <c r="E4" s="451">
        <f t="shared" ref="E4:BP4" si="0">SUM(E5:E6)</f>
        <v>0</v>
      </c>
      <c r="F4" s="451">
        <f t="shared" si="0"/>
        <v>0</v>
      </c>
      <c r="G4" s="451">
        <f t="shared" si="0"/>
        <v>0</v>
      </c>
      <c r="H4" s="451">
        <f t="shared" si="0"/>
        <v>0</v>
      </c>
      <c r="I4" s="451">
        <f t="shared" si="0"/>
        <v>0</v>
      </c>
      <c r="J4" s="451">
        <f t="shared" si="0"/>
        <v>0</v>
      </c>
      <c r="K4" s="451">
        <f t="shared" si="0"/>
        <v>0</v>
      </c>
      <c r="L4" s="451">
        <f t="shared" si="0"/>
        <v>0</v>
      </c>
      <c r="M4" s="451">
        <f t="shared" si="0"/>
        <v>0</v>
      </c>
      <c r="N4" s="451">
        <f t="shared" si="0"/>
        <v>0</v>
      </c>
      <c r="O4" s="451">
        <f t="shared" si="0"/>
        <v>0</v>
      </c>
      <c r="P4" s="451">
        <f t="shared" si="0"/>
        <v>0</v>
      </c>
      <c r="Q4" s="451">
        <f t="shared" si="0"/>
        <v>0</v>
      </c>
      <c r="R4" s="451">
        <f t="shared" si="0"/>
        <v>0</v>
      </c>
      <c r="S4" s="451">
        <f t="shared" si="0"/>
        <v>0</v>
      </c>
      <c r="T4" s="451">
        <f t="shared" si="0"/>
        <v>0</v>
      </c>
      <c r="U4" s="451">
        <f t="shared" si="0"/>
        <v>0</v>
      </c>
      <c r="V4" s="451">
        <f t="shared" si="0"/>
        <v>0</v>
      </c>
      <c r="W4" s="451">
        <f t="shared" si="0"/>
        <v>0</v>
      </c>
      <c r="X4" s="451">
        <f t="shared" si="0"/>
        <v>0</v>
      </c>
      <c r="Y4" s="451">
        <f t="shared" si="0"/>
        <v>0</v>
      </c>
      <c r="Z4" s="451">
        <f t="shared" si="0"/>
        <v>0</v>
      </c>
      <c r="AA4" s="451">
        <f t="shared" si="0"/>
        <v>0</v>
      </c>
      <c r="AB4" s="451">
        <f t="shared" si="0"/>
        <v>0</v>
      </c>
      <c r="AC4" s="451">
        <f t="shared" si="0"/>
        <v>0</v>
      </c>
      <c r="AD4" s="451">
        <f t="shared" si="0"/>
        <v>0</v>
      </c>
      <c r="AE4" s="451">
        <f t="shared" si="0"/>
        <v>0</v>
      </c>
      <c r="AF4" s="451">
        <v>1.9</v>
      </c>
      <c r="AG4" s="451">
        <v>2.9</v>
      </c>
      <c r="AH4" s="451">
        <f t="shared" si="0"/>
        <v>4</v>
      </c>
      <c r="AI4" s="451">
        <f t="shared" si="0"/>
        <v>4</v>
      </c>
      <c r="AJ4" s="451">
        <f t="shared" si="0"/>
        <v>5</v>
      </c>
      <c r="AK4" s="451">
        <f t="shared" si="0"/>
        <v>6</v>
      </c>
      <c r="AL4" s="451">
        <f t="shared" si="0"/>
        <v>8</v>
      </c>
      <c r="AM4" s="451">
        <f t="shared" si="0"/>
        <v>10</v>
      </c>
      <c r="AN4" s="451">
        <f t="shared" si="0"/>
        <v>11</v>
      </c>
      <c r="AO4" s="451">
        <f t="shared" si="0"/>
        <v>13</v>
      </c>
      <c r="AP4" s="451">
        <f t="shared" si="0"/>
        <v>104</v>
      </c>
      <c r="AQ4" s="451">
        <f t="shared" si="0"/>
        <v>183.72300000000001</v>
      </c>
      <c r="AR4" s="451">
        <f t="shared" si="0"/>
        <v>173.41800000000001</v>
      </c>
      <c r="AS4" s="451">
        <f t="shared" si="0"/>
        <v>183.63200000000001</v>
      </c>
      <c r="AT4" s="451">
        <f t="shared" si="0"/>
        <v>208.02</v>
      </c>
      <c r="AU4" s="451">
        <f t="shared" si="0"/>
        <v>284.64699999999999</v>
      </c>
      <c r="AV4" s="451">
        <f t="shared" si="0"/>
        <v>345.29700000000008</v>
      </c>
      <c r="AW4" s="451">
        <f t="shared" si="0"/>
        <v>441.74999999999994</v>
      </c>
      <c r="AX4" s="451">
        <f t="shared" si="0"/>
        <v>526.322</v>
      </c>
      <c r="AY4" s="451">
        <f t="shared" si="0"/>
        <v>617.35</v>
      </c>
      <c r="AZ4" s="451">
        <f t="shared" si="0"/>
        <v>736.40099999999995</v>
      </c>
      <c r="BA4" s="451">
        <f t="shared" si="0"/>
        <v>745.90700000000004</v>
      </c>
      <c r="BB4" s="451">
        <f t="shared" si="0"/>
        <v>782.37199999999996</v>
      </c>
      <c r="BC4" s="451">
        <f t="shared" si="0"/>
        <v>834.52800000000002</v>
      </c>
      <c r="BD4" s="451">
        <f t="shared" si="0"/>
        <v>867.01099999999997</v>
      </c>
      <c r="BE4" s="451">
        <f t="shared" si="0"/>
        <v>931.78101869</v>
      </c>
      <c r="BF4" s="451">
        <f t="shared" si="0"/>
        <v>993.10799999999995</v>
      </c>
      <c r="BG4" s="451">
        <f t="shared" si="0"/>
        <v>1053.6691153298639</v>
      </c>
      <c r="BH4" s="451">
        <f t="shared" si="0"/>
        <v>1096.0409999999999</v>
      </c>
      <c r="BI4" s="451">
        <f t="shared" si="0"/>
        <v>1149.1385723000005</v>
      </c>
      <c r="BJ4" s="451">
        <f t="shared" si="0"/>
        <v>1181.2635561100005</v>
      </c>
      <c r="BK4" s="451">
        <f t="shared" si="0"/>
        <v>1279.8853888127105</v>
      </c>
      <c r="BL4" s="451">
        <f t="shared" si="0"/>
        <v>1362.9964772500002</v>
      </c>
      <c r="BM4" s="451">
        <f t="shared" si="0"/>
        <v>1494.8980367000006</v>
      </c>
      <c r="BN4" s="451">
        <f t="shared" si="0"/>
        <v>1572.0826307400002</v>
      </c>
      <c r="BO4" s="451">
        <f t="shared" si="0"/>
        <v>1732.9771967700003</v>
      </c>
      <c r="BP4" s="451">
        <f t="shared" si="0"/>
        <v>1927.2231981999998</v>
      </c>
      <c r="BQ4" s="451">
        <f t="shared" ref="BQ4:CG4" si="1">SUM(BQ5:BQ6)</f>
        <v>2088.2668163797011</v>
      </c>
      <c r="BR4" s="451">
        <f t="shared" si="1"/>
        <v>2319.2115774999988</v>
      </c>
      <c r="BS4" s="451">
        <f t="shared" si="1"/>
        <v>2545.4439678199992</v>
      </c>
      <c r="BT4" s="451">
        <f t="shared" si="1"/>
        <v>2666.973573598962</v>
      </c>
      <c r="BU4" s="451">
        <f t="shared" si="1"/>
        <v>2830.0153530399994</v>
      </c>
      <c r="BV4" s="451">
        <f t="shared" si="1"/>
        <v>2885.0112320200001</v>
      </c>
      <c r="BW4" s="451">
        <f t="shared" si="1"/>
        <v>2940.7993120999995</v>
      </c>
      <c r="BX4" s="452">
        <f t="shared" si="1"/>
        <v>3038.5844548800005</v>
      </c>
      <c r="BY4" s="452">
        <f t="shared" si="1"/>
        <v>3074.7655140199995</v>
      </c>
      <c r="BZ4" s="452">
        <f t="shared" si="1"/>
        <v>3249.8153584200004</v>
      </c>
      <c r="CA4" s="452">
        <f t="shared" si="1"/>
        <v>3737.83555217</v>
      </c>
      <c r="CB4" s="452">
        <f t="shared" si="1"/>
        <v>4239.2964173800001</v>
      </c>
      <c r="CC4" s="452">
        <f t="shared" si="1"/>
        <v>4569.3774413026795</v>
      </c>
      <c r="CD4" s="452">
        <f t="shared" si="1"/>
        <v>4994.5577133801871</v>
      </c>
      <c r="CE4" s="452">
        <f t="shared" si="1"/>
        <v>5379.8967968024681</v>
      </c>
      <c r="CF4" s="452">
        <f t="shared" si="1"/>
        <v>5661.3755657816773</v>
      </c>
      <c r="CG4" s="453">
        <f t="shared" si="1"/>
        <v>5951.1562486576031</v>
      </c>
      <c r="CH4" s="454">
        <f>SUM(CH5:CH6)</f>
        <v>6223.9030462732389</v>
      </c>
    </row>
    <row r="5" spans="1:86" x14ac:dyDescent="0.35">
      <c r="B5" s="72" t="s">
        <v>566</v>
      </c>
      <c r="C5" s="72"/>
      <c r="D5" s="456">
        <v>0</v>
      </c>
      <c r="E5" s="456">
        <v>0</v>
      </c>
      <c r="F5" s="456">
        <v>0</v>
      </c>
      <c r="G5" s="456">
        <v>0</v>
      </c>
      <c r="H5" s="456">
        <v>0</v>
      </c>
      <c r="I5" s="456">
        <v>0</v>
      </c>
      <c r="J5" s="456">
        <v>0</v>
      </c>
      <c r="K5" s="456">
        <v>0</v>
      </c>
      <c r="L5" s="456">
        <v>0</v>
      </c>
      <c r="M5" s="456">
        <v>0</v>
      </c>
      <c r="N5" s="456">
        <v>0</v>
      </c>
      <c r="O5" s="456">
        <v>0</v>
      </c>
      <c r="P5" s="456">
        <v>0</v>
      </c>
      <c r="Q5" s="456">
        <v>0</v>
      </c>
      <c r="R5" s="456">
        <v>0</v>
      </c>
      <c r="S5" s="456">
        <v>0</v>
      </c>
      <c r="T5" s="456">
        <v>0</v>
      </c>
      <c r="U5" s="456">
        <v>0</v>
      </c>
      <c r="V5" s="456">
        <v>0</v>
      </c>
      <c r="W5" s="456">
        <v>0</v>
      </c>
      <c r="X5" s="456">
        <v>0</v>
      </c>
      <c r="Y5" s="456">
        <v>0</v>
      </c>
      <c r="Z5" s="456">
        <v>0</v>
      </c>
      <c r="AA5" s="456">
        <v>0</v>
      </c>
      <c r="AB5" s="456">
        <v>0</v>
      </c>
      <c r="AC5" s="456">
        <v>0</v>
      </c>
      <c r="AD5" s="456">
        <v>0</v>
      </c>
      <c r="AE5" s="456">
        <v>0</v>
      </c>
      <c r="AF5" s="456">
        <v>1.9</v>
      </c>
      <c r="AG5" s="456">
        <v>2.9</v>
      </c>
      <c r="AH5" s="456">
        <v>4</v>
      </c>
      <c r="AI5" s="456">
        <v>4</v>
      </c>
      <c r="AJ5" s="456">
        <v>5</v>
      </c>
      <c r="AK5" s="456">
        <v>6</v>
      </c>
      <c r="AL5" s="456">
        <v>8</v>
      </c>
      <c r="AM5" s="456">
        <v>10</v>
      </c>
      <c r="AN5" s="456">
        <v>11</v>
      </c>
      <c r="AO5" s="456">
        <v>13</v>
      </c>
      <c r="AP5" s="456">
        <v>104</v>
      </c>
      <c r="AQ5" s="456">
        <v>183.72300000000001</v>
      </c>
      <c r="AR5" s="456">
        <v>173.41800000000001</v>
      </c>
      <c r="AS5" s="456">
        <v>183.63200000000001</v>
      </c>
      <c r="AT5" s="456">
        <v>208.02</v>
      </c>
      <c r="AU5" s="456">
        <v>269.96832117263904</v>
      </c>
      <c r="AV5" s="456">
        <v>327.97337600551521</v>
      </c>
      <c r="AW5" s="456">
        <v>419.73289899962754</v>
      </c>
      <c r="AX5" s="456">
        <v>500.04761254962028</v>
      </c>
      <c r="AY5" s="456">
        <v>586.19055781453687</v>
      </c>
      <c r="AZ5" s="456">
        <v>699.84472339379818</v>
      </c>
      <c r="BA5" s="456">
        <v>709.21133412100005</v>
      </c>
      <c r="BB5" s="456">
        <v>743.95880802719989</v>
      </c>
      <c r="BC5" s="456">
        <v>796.16035103942988</v>
      </c>
      <c r="BD5" s="456">
        <v>809.72477850657356</v>
      </c>
      <c r="BE5" s="456">
        <v>870.53092037570082</v>
      </c>
      <c r="BF5" s="456">
        <v>947.298</v>
      </c>
      <c r="BG5" s="456">
        <v>1017.4757964240732</v>
      </c>
      <c r="BH5" s="456">
        <v>1057.6289999999999</v>
      </c>
      <c r="BI5" s="456">
        <v>1113.5155272727516</v>
      </c>
      <c r="BJ5" s="456">
        <v>1142.0356692484781</v>
      </c>
      <c r="BK5" s="456">
        <v>1235.597033053456</v>
      </c>
      <c r="BL5" s="456">
        <v>1316.2793594178083</v>
      </c>
      <c r="BM5" s="456">
        <v>1446.1896739375136</v>
      </c>
      <c r="BN5" s="456">
        <v>1526.3989427992453</v>
      </c>
      <c r="BO5" s="456">
        <v>1691.4195913635774</v>
      </c>
      <c r="BP5" s="456">
        <v>1882.2267307552024</v>
      </c>
      <c r="BQ5" s="456">
        <v>2041.8053091705644</v>
      </c>
      <c r="BR5" s="456">
        <v>2274.4593787053836</v>
      </c>
      <c r="BS5" s="456">
        <v>2503.5602726161615</v>
      </c>
      <c r="BT5" s="456">
        <v>2626.7182223174623</v>
      </c>
      <c r="BU5" s="456">
        <v>2791.2308667358793</v>
      </c>
      <c r="BV5" s="456">
        <v>2855.414544307062</v>
      </c>
      <c r="BW5" s="456">
        <v>2913.4681466665274</v>
      </c>
      <c r="BX5" s="457">
        <v>3011.1487865259865</v>
      </c>
      <c r="BY5" s="457">
        <v>3044.3763376680545</v>
      </c>
      <c r="BZ5" s="457">
        <v>3219.2238696424706</v>
      </c>
      <c r="CA5" s="457">
        <v>3705.0208703008252</v>
      </c>
      <c r="CB5" s="457">
        <v>4202.8869185645062</v>
      </c>
      <c r="CC5" s="457">
        <v>4530.4355809264998</v>
      </c>
      <c r="CD5" s="457">
        <v>4954.5454086099799</v>
      </c>
      <c r="CE5" s="457">
        <v>5341.1632884754017</v>
      </c>
      <c r="CF5" s="457">
        <v>5622.1453112599902</v>
      </c>
      <c r="CG5" s="457">
        <v>5909.4118753101393</v>
      </c>
      <c r="CH5" s="458">
        <v>6179.8179150474425</v>
      </c>
    </row>
    <row r="6" spans="1:86" x14ac:dyDescent="0.35">
      <c r="B6" s="72" t="s">
        <v>565</v>
      </c>
      <c r="C6" s="72"/>
      <c r="D6" s="456">
        <v>0</v>
      </c>
      <c r="E6" s="456">
        <v>0</v>
      </c>
      <c r="F6" s="456">
        <v>0</v>
      </c>
      <c r="G6" s="456">
        <v>0</v>
      </c>
      <c r="H6" s="456">
        <v>0</v>
      </c>
      <c r="I6" s="456">
        <v>0</v>
      </c>
      <c r="J6" s="456">
        <v>0</v>
      </c>
      <c r="K6" s="456">
        <v>0</v>
      </c>
      <c r="L6" s="456">
        <v>0</v>
      </c>
      <c r="M6" s="456">
        <v>0</v>
      </c>
      <c r="N6" s="456">
        <v>0</v>
      </c>
      <c r="O6" s="456">
        <v>0</v>
      </c>
      <c r="P6" s="456">
        <v>0</v>
      </c>
      <c r="Q6" s="456">
        <v>0</v>
      </c>
      <c r="R6" s="456">
        <v>0</v>
      </c>
      <c r="S6" s="456">
        <v>0</v>
      </c>
      <c r="T6" s="456">
        <v>0</v>
      </c>
      <c r="U6" s="456">
        <v>0</v>
      </c>
      <c r="V6" s="456">
        <v>0</v>
      </c>
      <c r="W6" s="456">
        <v>0</v>
      </c>
      <c r="X6" s="456">
        <v>0</v>
      </c>
      <c r="Y6" s="456">
        <v>0</v>
      </c>
      <c r="Z6" s="456">
        <v>0</v>
      </c>
      <c r="AA6" s="456">
        <v>0</v>
      </c>
      <c r="AB6" s="456">
        <v>0</v>
      </c>
      <c r="AC6" s="456">
        <v>0</v>
      </c>
      <c r="AD6" s="456">
        <v>0</v>
      </c>
      <c r="AE6" s="456">
        <v>0</v>
      </c>
      <c r="AF6" s="456">
        <v>0</v>
      </c>
      <c r="AG6" s="456">
        <v>0</v>
      </c>
      <c r="AH6" s="456">
        <v>0</v>
      </c>
      <c r="AI6" s="456">
        <v>0</v>
      </c>
      <c r="AJ6" s="456">
        <v>0</v>
      </c>
      <c r="AK6" s="456">
        <v>0</v>
      </c>
      <c r="AL6" s="456">
        <v>0</v>
      </c>
      <c r="AM6" s="456">
        <v>0</v>
      </c>
      <c r="AN6" s="456">
        <v>0</v>
      </c>
      <c r="AO6" s="456">
        <v>0</v>
      </c>
      <c r="AP6" s="456">
        <v>0</v>
      </c>
      <c r="AQ6" s="456">
        <v>0</v>
      </c>
      <c r="AR6" s="456">
        <v>0</v>
      </c>
      <c r="AS6" s="456">
        <v>0</v>
      </c>
      <c r="AT6" s="456">
        <v>0</v>
      </c>
      <c r="AU6" s="456">
        <v>14.67867882736096</v>
      </c>
      <c r="AV6" s="456">
        <v>17.32362399448489</v>
      </c>
      <c r="AW6" s="456">
        <v>22.017101000372413</v>
      </c>
      <c r="AX6" s="456">
        <v>26.274387450379745</v>
      </c>
      <c r="AY6" s="456">
        <v>31.159442185463192</v>
      </c>
      <c r="AZ6" s="456">
        <v>36.556276606201791</v>
      </c>
      <c r="BA6" s="456">
        <v>36.695665879000003</v>
      </c>
      <c r="BB6" s="456">
        <v>38.413191972800014</v>
      </c>
      <c r="BC6" s="456">
        <v>38.367648960570129</v>
      </c>
      <c r="BD6" s="456">
        <v>57.286221493426368</v>
      </c>
      <c r="BE6" s="456">
        <v>61.250098314299194</v>
      </c>
      <c r="BF6" s="456">
        <v>45.81</v>
      </c>
      <c r="BG6" s="456">
        <v>36.193318905790619</v>
      </c>
      <c r="BH6" s="456">
        <v>38.411999999999999</v>
      </c>
      <c r="BI6" s="456">
        <v>35.623045027248956</v>
      </c>
      <c r="BJ6" s="456">
        <v>39.227886861522336</v>
      </c>
      <c r="BK6" s="456">
        <v>44.288355759254614</v>
      </c>
      <c r="BL6" s="456">
        <v>46.717117832191811</v>
      </c>
      <c r="BM6" s="456">
        <v>48.708362762486907</v>
      </c>
      <c r="BN6" s="456">
        <v>45.683687940754801</v>
      </c>
      <c r="BO6" s="456">
        <v>41.557605406422965</v>
      </c>
      <c r="BP6" s="456">
        <v>44.996467444797425</v>
      </c>
      <c r="BQ6" s="456">
        <v>46.46150720913667</v>
      </c>
      <c r="BR6" s="456">
        <v>44.752198794615161</v>
      </c>
      <c r="BS6" s="456">
        <v>41.883695203837881</v>
      </c>
      <c r="BT6" s="456">
        <v>40.255351281499983</v>
      </c>
      <c r="BU6" s="456">
        <v>38.784486304119874</v>
      </c>
      <c r="BV6" s="456">
        <v>29.596687712938138</v>
      </c>
      <c r="BW6" s="456">
        <v>27.331165433471856</v>
      </c>
      <c r="BX6" s="457">
        <v>27.435668354013988</v>
      </c>
      <c r="BY6" s="457">
        <v>30.389176351945164</v>
      </c>
      <c r="BZ6" s="457">
        <v>30.591488777529584</v>
      </c>
      <c r="CA6" s="457">
        <v>32.814681869174684</v>
      </c>
      <c r="CB6" s="457">
        <v>36.409498815493791</v>
      </c>
      <c r="CC6" s="457">
        <v>38.941860376179207</v>
      </c>
      <c r="CD6" s="457">
        <v>40.012304770207436</v>
      </c>
      <c r="CE6" s="457">
        <v>38.733508327066602</v>
      </c>
      <c r="CF6" s="457">
        <v>39.230254521687421</v>
      </c>
      <c r="CG6" s="457">
        <v>41.744373347463835</v>
      </c>
      <c r="CH6" s="458">
        <v>44.085131225796211</v>
      </c>
    </row>
    <row r="7" spans="1:86" s="408" customFormat="1" ht="35.25" customHeight="1" thickBot="1" x14ac:dyDescent="0.3">
      <c r="B7" s="479" t="s">
        <v>762</v>
      </c>
      <c r="C7" s="480"/>
      <c r="D7" s="481">
        <v>0</v>
      </c>
      <c r="E7" s="481">
        <v>0</v>
      </c>
      <c r="F7" s="481">
        <v>0</v>
      </c>
      <c r="G7" s="481">
        <v>0</v>
      </c>
      <c r="H7" s="481">
        <v>0</v>
      </c>
      <c r="I7" s="481">
        <v>0</v>
      </c>
      <c r="J7" s="481">
        <v>0</v>
      </c>
      <c r="K7" s="481">
        <v>0</v>
      </c>
      <c r="L7" s="481">
        <v>0</v>
      </c>
      <c r="M7" s="481">
        <v>0</v>
      </c>
      <c r="N7" s="481">
        <v>0</v>
      </c>
      <c r="O7" s="481">
        <v>0</v>
      </c>
      <c r="P7" s="481">
        <v>0</v>
      </c>
      <c r="Q7" s="481">
        <v>0</v>
      </c>
      <c r="R7" s="481">
        <v>0</v>
      </c>
      <c r="S7" s="481">
        <v>0</v>
      </c>
      <c r="T7" s="481">
        <v>0</v>
      </c>
      <c r="U7" s="481">
        <v>0</v>
      </c>
      <c r="V7" s="481">
        <v>0</v>
      </c>
      <c r="W7" s="481">
        <v>0</v>
      </c>
      <c r="X7" s="481">
        <v>0</v>
      </c>
      <c r="Y7" s="481">
        <v>0</v>
      </c>
      <c r="Z7" s="481">
        <v>0</v>
      </c>
      <c r="AA7" s="481">
        <v>0</v>
      </c>
      <c r="AB7" s="481">
        <v>0</v>
      </c>
      <c r="AC7" s="481">
        <v>0</v>
      </c>
      <c r="AD7" s="481">
        <v>0</v>
      </c>
      <c r="AE7" s="481">
        <v>0</v>
      </c>
      <c r="AF7" s="481" t="s">
        <v>613</v>
      </c>
      <c r="AG7" s="481" t="s">
        <v>613</v>
      </c>
      <c r="AH7" s="481" t="s">
        <v>613</v>
      </c>
      <c r="AI7" s="481" t="s">
        <v>613</v>
      </c>
      <c r="AJ7" s="481" t="s">
        <v>613</v>
      </c>
      <c r="AK7" s="481" t="s">
        <v>613</v>
      </c>
      <c r="AL7" s="481" t="s">
        <v>613</v>
      </c>
      <c r="AM7" s="481" t="s">
        <v>613</v>
      </c>
      <c r="AN7" s="481" t="s">
        <v>613</v>
      </c>
      <c r="AO7" s="481" t="s">
        <v>613</v>
      </c>
      <c r="AP7" s="481" t="s">
        <v>613</v>
      </c>
      <c r="AQ7" s="481" t="s">
        <v>613</v>
      </c>
      <c r="AR7" s="481" t="s">
        <v>613</v>
      </c>
      <c r="AS7" s="481" t="s">
        <v>613</v>
      </c>
      <c r="AT7" s="481" t="s">
        <v>613</v>
      </c>
      <c r="AU7" s="481" t="s">
        <v>613</v>
      </c>
      <c r="AV7" s="481" t="s">
        <v>613</v>
      </c>
      <c r="AW7" s="481" t="s">
        <v>613</v>
      </c>
      <c r="AX7" s="481" t="s">
        <v>613</v>
      </c>
      <c r="AY7" s="481" t="s">
        <v>613</v>
      </c>
      <c r="AZ7" s="481" t="s">
        <v>613</v>
      </c>
      <c r="BA7" s="481" t="s">
        <v>613</v>
      </c>
      <c r="BB7" s="481" t="s">
        <v>613</v>
      </c>
      <c r="BC7" s="481" t="s">
        <v>613</v>
      </c>
      <c r="BD7" s="481" t="s">
        <v>613</v>
      </c>
      <c r="BE7" s="481">
        <v>1.3540926892315711E-2</v>
      </c>
      <c r="BF7" s="481">
        <v>2.1977966900388161E-2</v>
      </c>
      <c r="BG7" s="481">
        <v>0.2155242747099195</v>
      </c>
      <c r="BH7" s="481">
        <v>0.20291748990917122</v>
      </c>
      <c r="BI7" s="481">
        <v>0.23287380703620139</v>
      </c>
      <c r="BJ7" s="481">
        <v>0.26961032804237534</v>
      </c>
      <c r="BK7" s="481">
        <v>0.49867797332341446</v>
      </c>
      <c r="BL7" s="481">
        <v>0.29094543864759853</v>
      </c>
      <c r="BM7" s="481">
        <v>0.38429314039836332</v>
      </c>
      <c r="BN7" s="481">
        <v>0.45292188988213572</v>
      </c>
      <c r="BO7" s="481">
        <v>0.59714108918121755</v>
      </c>
      <c r="BP7" s="481">
        <v>0.81735531188868504</v>
      </c>
      <c r="BQ7" s="481">
        <v>1.0010264415926948</v>
      </c>
      <c r="BR7" s="481">
        <v>1.1379327421129755</v>
      </c>
      <c r="BS7" s="481">
        <v>1.24893479417634</v>
      </c>
      <c r="BT7" s="481">
        <v>1.3085639021428659</v>
      </c>
      <c r="BU7" s="481">
        <v>1.3885611654189969</v>
      </c>
      <c r="BV7" s="481">
        <v>1.6374587138644847</v>
      </c>
      <c r="BW7" s="481">
        <v>2.1295017682079083</v>
      </c>
      <c r="BX7" s="481">
        <v>2.4039912675934061</v>
      </c>
      <c r="BY7" s="481">
        <v>2.5889225438796379</v>
      </c>
      <c r="BZ7" s="481">
        <v>2.4080711163920787</v>
      </c>
      <c r="CA7" s="481">
        <v>2.5504287442789364</v>
      </c>
      <c r="CB7" s="481">
        <v>5.373342383011507</v>
      </c>
      <c r="CC7" s="481">
        <v>5.791722741695585</v>
      </c>
      <c r="CD7" s="481">
        <v>6.3306421640336916</v>
      </c>
      <c r="CE7" s="481">
        <v>6.8190625585819475</v>
      </c>
      <c r="CF7" s="481">
        <v>7.1758391673307749</v>
      </c>
      <c r="CG7" s="481">
        <v>7.5431385188674041</v>
      </c>
      <c r="CH7" s="482">
        <v>7.8888472835223924</v>
      </c>
    </row>
    <row r="8" spans="1:86" ht="26.25" customHeight="1" x14ac:dyDescent="0.35">
      <c r="A8" s="465"/>
      <c r="B8" s="123" t="s">
        <v>761</v>
      </c>
      <c r="D8" s="50" t="s">
        <v>294</v>
      </c>
      <c r="E8" s="50" t="s">
        <v>295</v>
      </c>
      <c r="F8" s="50" t="s">
        <v>296</v>
      </c>
      <c r="G8" s="50" t="s">
        <v>297</v>
      </c>
      <c r="H8" s="50" t="s">
        <v>298</v>
      </c>
      <c r="I8" s="50" t="s">
        <v>299</v>
      </c>
      <c r="J8" s="50" t="s">
        <v>300</v>
      </c>
      <c r="K8" s="50" t="s">
        <v>301</v>
      </c>
      <c r="L8" s="50" t="s">
        <v>302</v>
      </c>
      <c r="M8" s="50" t="s">
        <v>303</v>
      </c>
      <c r="N8" s="50" t="s">
        <v>304</v>
      </c>
      <c r="O8" s="50" t="s">
        <v>305</v>
      </c>
      <c r="P8" s="50" t="s">
        <v>306</v>
      </c>
      <c r="Q8" s="50" t="s">
        <v>307</v>
      </c>
      <c r="R8" s="50" t="s">
        <v>308</v>
      </c>
      <c r="S8" s="50" t="s">
        <v>309</v>
      </c>
      <c r="T8" s="50" t="s">
        <v>310</v>
      </c>
      <c r="U8" s="50" t="s">
        <v>311</v>
      </c>
      <c r="V8" s="50" t="s">
        <v>312</v>
      </c>
      <c r="W8" s="50" t="s">
        <v>313</v>
      </c>
      <c r="X8" s="50" t="s">
        <v>314</v>
      </c>
      <c r="Y8" s="50" t="s">
        <v>315</v>
      </c>
      <c r="Z8" s="50" t="s">
        <v>316</v>
      </c>
      <c r="AA8" s="50" t="s">
        <v>317</v>
      </c>
      <c r="AB8" s="50" t="s">
        <v>318</v>
      </c>
      <c r="AC8" s="50" t="s">
        <v>319</v>
      </c>
      <c r="AD8" s="50" t="s">
        <v>320</v>
      </c>
      <c r="AE8" s="50" t="s">
        <v>321</v>
      </c>
      <c r="AF8" s="50" t="s">
        <v>322</v>
      </c>
      <c r="AG8" s="50" t="s">
        <v>323</v>
      </c>
      <c r="AH8" s="50" t="s">
        <v>324</v>
      </c>
      <c r="AI8" s="50" t="s">
        <v>325</v>
      </c>
      <c r="AJ8" s="50" t="s">
        <v>326</v>
      </c>
      <c r="AK8" s="50" t="s">
        <v>327</v>
      </c>
      <c r="AL8" s="50" t="s">
        <v>328</v>
      </c>
      <c r="AM8" s="50" t="s">
        <v>329</v>
      </c>
      <c r="AN8" s="50" t="s">
        <v>330</v>
      </c>
      <c r="AO8" s="50" t="s">
        <v>331</v>
      </c>
      <c r="AP8" s="50" t="s">
        <v>332</v>
      </c>
      <c r="AQ8" s="50" t="s">
        <v>333</v>
      </c>
      <c r="AR8" s="50" t="s">
        <v>334</v>
      </c>
      <c r="AS8" s="50" t="s">
        <v>335</v>
      </c>
      <c r="AT8" s="50" t="s">
        <v>336</v>
      </c>
      <c r="AU8" s="50" t="s">
        <v>337</v>
      </c>
      <c r="AV8" s="50" t="s">
        <v>338</v>
      </c>
      <c r="AW8" s="50" t="s">
        <v>339</v>
      </c>
      <c r="AX8" s="50" t="s">
        <v>340</v>
      </c>
      <c r="AY8" s="50" t="s">
        <v>223</v>
      </c>
      <c r="AZ8" s="50" t="s">
        <v>224</v>
      </c>
      <c r="BA8" s="50" t="s">
        <v>225</v>
      </c>
      <c r="BB8" s="50" t="s">
        <v>226</v>
      </c>
      <c r="BC8" s="50" t="s">
        <v>227</v>
      </c>
      <c r="BD8" s="50" t="s">
        <v>228</v>
      </c>
      <c r="BE8" s="50" t="s">
        <v>229</v>
      </c>
      <c r="BF8" s="50" t="s">
        <v>230</v>
      </c>
      <c r="BG8" s="50" t="s">
        <v>231</v>
      </c>
      <c r="BH8" s="50" t="s">
        <v>232</v>
      </c>
      <c r="BI8" s="50" t="s">
        <v>233</v>
      </c>
      <c r="BJ8" s="50" t="s">
        <v>234</v>
      </c>
      <c r="BK8" s="50" t="s">
        <v>235</v>
      </c>
      <c r="BL8" s="50" t="s">
        <v>236</v>
      </c>
      <c r="BM8" s="50" t="s">
        <v>237</v>
      </c>
      <c r="BN8" s="50" t="s">
        <v>238</v>
      </c>
      <c r="BO8" s="50" t="s">
        <v>239</v>
      </c>
      <c r="BP8" s="50" t="s">
        <v>240</v>
      </c>
      <c r="BQ8" s="50" t="s">
        <v>241</v>
      </c>
      <c r="BR8" s="50" t="s">
        <v>242</v>
      </c>
      <c r="BS8" s="50" t="s">
        <v>243</v>
      </c>
      <c r="BT8" s="50" t="s">
        <v>244</v>
      </c>
      <c r="BU8" s="50" t="s">
        <v>245</v>
      </c>
      <c r="BV8" s="50" t="s">
        <v>246</v>
      </c>
      <c r="BW8" s="50" t="s">
        <v>247</v>
      </c>
      <c r="BX8" s="50" t="s">
        <v>248</v>
      </c>
      <c r="BY8" s="50" t="s">
        <v>249</v>
      </c>
      <c r="BZ8" s="50" t="s">
        <v>250</v>
      </c>
      <c r="CA8" s="50" t="s">
        <v>251</v>
      </c>
      <c r="CB8" s="50" t="s">
        <v>252</v>
      </c>
      <c r="CC8" s="50" t="s">
        <v>253</v>
      </c>
      <c r="CD8" s="50" t="s">
        <v>254</v>
      </c>
      <c r="CE8" s="50" t="s">
        <v>255</v>
      </c>
      <c r="CF8" s="50" t="s">
        <v>256</v>
      </c>
      <c r="CG8" s="50" t="s">
        <v>257</v>
      </c>
      <c r="CH8" s="51" t="s">
        <v>258</v>
      </c>
    </row>
    <row r="9" spans="1:86" x14ac:dyDescent="0.35">
      <c r="A9" s="465"/>
      <c r="B9" s="437" t="s">
        <v>458</v>
      </c>
      <c r="C9" s="466"/>
      <c r="D9" s="320" t="s">
        <v>260</v>
      </c>
      <c r="E9" s="320" t="s">
        <v>260</v>
      </c>
      <c r="F9" s="320" t="s">
        <v>260</v>
      </c>
      <c r="G9" s="320" t="s">
        <v>260</v>
      </c>
      <c r="H9" s="320" t="s">
        <v>260</v>
      </c>
      <c r="I9" s="320" t="s">
        <v>260</v>
      </c>
      <c r="J9" s="320" t="s">
        <v>260</v>
      </c>
      <c r="K9" s="320" t="s">
        <v>260</v>
      </c>
      <c r="L9" s="320" t="s">
        <v>260</v>
      </c>
      <c r="M9" s="320" t="s">
        <v>260</v>
      </c>
      <c r="N9" s="320" t="s">
        <v>260</v>
      </c>
      <c r="O9" s="320" t="s">
        <v>260</v>
      </c>
      <c r="P9" s="320" t="s">
        <v>260</v>
      </c>
      <c r="Q9" s="320" t="s">
        <v>260</v>
      </c>
      <c r="R9" s="320" t="s">
        <v>260</v>
      </c>
      <c r="S9" s="320" t="s">
        <v>260</v>
      </c>
      <c r="T9" s="320" t="s">
        <v>260</v>
      </c>
      <c r="U9" s="320" t="s">
        <v>260</v>
      </c>
      <c r="V9" s="320" t="s">
        <v>260</v>
      </c>
      <c r="W9" s="320" t="s">
        <v>260</v>
      </c>
      <c r="X9" s="320" t="s">
        <v>260</v>
      </c>
      <c r="Y9" s="320" t="s">
        <v>260</v>
      </c>
      <c r="Z9" s="320" t="s">
        <v>260</v>
      </c>
      <c r="AA9" s="320" t="s">
        <v>260</v>
      </c>
      <c r="AB9" s="320" t="s">
        <v>260</v>
      </c>
      <c r="AC9" s="320" t="s">
        <v>260</v>
      </c>
      <c r="AD9" s="320" t="s">
        <v>260</v>
      </c>
      <c r="AE9" s="320" t="s">
        <v>260</v>
      </c>
      <c r="AF9" s="320" t="s">
        <v>260</v>
      </c>
      <c r="AG9" s="320" t="s">
        <v>260</v>
      </c>
      <c r="AH9" s="320" t="s">
        <v>260</v>
      </c>
      <c r="AI9" s="320" t="s">
        <v>260</v>
      </c>
      <c r="AJ9" s="320" t="s">
        <v>260</v>
      </c>
      <c r="AK9" s="320" t="s">
        <v>260</v>
      </c>
      <c r="AL9" s="320" t="s">
        <v>260</v>
      </c>
      <c r="AM9" s="320" t="s">
        <v>260</v>
      </c>
      <c r="AN9" s="320" t="s">
        <v>260</v>
      </c>
      <c r="AO9" s="320" t="s">
        <v>260</v>
      </c>
      <c r="AP9" s="320" t="s">
        <v>260</v>
      </c>
      <c r="AQ9" s="320" t="s">
        <v>260</v>
      </c>
      <c r="AR9" s="320" t="s">
        <v>260</v>
      </c>
      <c r="AS9" s="320" t="s">
        <v>260</v>
      </c>
      <c r="AT9" s="320" t="s">
        <v>260</v>
      </c>
      <c r="AU9" s="320" t="s">
        <v>260</v>
      </c>
      <c r="AV9" s="320" t="s">
        <v>260</v>
      </c>
      <c r="AW9" s="320" t="s">
        <v>260</v>
      </c>
      <c r="AX9" s="320" t="s">
        <v>260</v>
      </c>
      <c r="AY9" s="320" t="s">
        <v>260</v>
      </c>
      <c r="AZ9" s="320" t="s">
        <v>260</v>
      </c>
      <c r="BA9" s="320" t="s">
        <v>260</v>
      </c>
      <c r="BB9" s="320" t="s">
        <v>260</v>
      </c>
      <c r="BC9" s="320" t="s">
        <v>260</v>
      </c>
      <c r="BD9" s="320" t="s">
        <v>260</v>
      </c>
      <c r="BE9" s="320" t="s">
        <v>260</v>
      </c>
      <c r="BF9" s="320" t="s">
        <v>260</v>
      </c>
      <c r="BG9" s="320" t="s">
        <v>260</v>
      </c>
      <c r="BH9" s="320" t="s">
        <v>260</v>
      </c>
      <c r="BI9" s="320" t="s">
        <v>260</v>
      </c>
      <c r="BJ9" s="320" t="s">
        <v>260</v>
      </c>
      <c r="BK9" s="320" t="s">
        <v>260</v>
      </c>
      <c r="BL9" s="320" t="s">
        <v>260</v>
      </c>
      <c r="BM9" s="320" t="s">
        <v>260</v>
      </c>
      <c r="BN9" s="320" t="s">
        <v>260</v>
      </c>
      <c r="BO9" s="320" t="s">
        <v>260</v>
      </c>
      <c r="BP9" s="320" t="s">
        <v>260</v>
      </c>
      <c r="BQ9" s="320" t="s">
        <v>260</v>
      </c>
      <c r="BR9" s="320" t="s">
        <v>260</v>
      </c>
      <c r="BS9" s="320" t="s">
        <v>260</v>
      </c>
      <c r="BT9" s="320" t="s">
        <v>260</v>
      </c>
      <c r="BU9" s="320" t="s">
        <v>260</v>
      </c>
      <c r="BV9" s="320" t="s">
        <v>260</v>
      </c>
      <c r="BW9" s="320" t="s">
        <v>260</v>
      </c>
      <c r="BX9" s="320" t="s">
        <v>260</v>
      </c>
      <c r="BY9" s="320" t="s">
        <v>260</v>
      </c>
      <c r="BZ9" s="320" t="s">
        <v>260</v>
      </c>
      <c r="CA9" s="320" t="s">
        <v>260</v>
      </c>
      <c r="CB9" s="320" t="s">
        <v>261</v>
      </c>
      <c r="CC9" s="320" t="s">
        <v>261</v>
      </c>
      <c r="CD9" s="320" t="s">
        <v>261</v>
      </c>
      <c r="CE9" s="320" t="s">
        <v>261</v>
      </c>
      <c r="CF9" s="320" t="s">
        <v>261</v>
      </c>
      <c r="CG9" s="320" t="s">
        <v>261</v>
      </c>
      <c r="CH9" s="321" t="s">
        <v>261</v>
      </c>
    </row>
    <row r="10" spans="1:86" s="285" customFormat="1" ht="26.25" customHeight="1" x14ac:dyDescent="0.35">
      <c r="A10" s="455"/>
      <c r="B10" s="123" t="s">
        <v>273</v>
      </c>
      <c r="C10" s="123"/>
      <c r="D10" s="451">
        <v>0</v>
      </c>
      <c r="E10" s="451">
        <v>0</v>
      </c>
      <c r="F10" s="451">
        <v>0</v>
      </c>
      <c r="G10" s="451">
        <v>0</v>
      </c>
      <c r="H10" s="451">
        <v>0</v>
      </c>
      <c r="I10" s="451">
        <v>0</v>
      </c>
      <c r="J10" s="451">
        <v>0</v>
      </c>
      <c r="K10" s="451">
        <v>0</v>
      </c>
      <c r="L10" s="451">
        <v>0</v>
      </c>
      <c r="M10" s="451">
        <v>0</v>
      </c>
      <c r="N10" s="451">
        <v>0</v>
      </c>
      <c r="O10" s="451">
        <v>0</v>
      </c>
      <c r="P10" s="451">
        <v>0</v>
      </c>
      <c r="Q10" s="451">
        <v>0</v>
      </c>
      <c r="R10" s="451">
        <v>0</v>
      </c>
      <c r="S10" s="451">
        <v>0</v>
      </c>
      <c r="T10" s="451">
        <v>0</v>
      </c>
      <c r="U10" s="451">
        <v>0</v>
      </c>
      <c r="V10" s="451">
        <v>0</v>
      </c>
      <c r="W10" s="451">
        <v>0</v>
      </c>
      <c r="X10" s="451">
        <v>0</v>
      </c>
      <c r="Y10" s="451">
        <v>0</v>
      </c>
      <c r="Z10" s="451">
        <v>0</v>
      </c>
      <c r="AA10" s="451">
        <v>0</v>
      </c>
      <c r="AB10" s="451">
        <v>0</v>
      </c>
      <c r="AC10" s="451">
        <v>0</v>
      </c>
      <c r="AD10" s="451">
        <v>0</v>
      </c>
      <c r="AE10" s="451">
        <v>0</v>
      </c>
      <c r="AF10" s="451">
        <v>15.229338584911659</v>
      </c>
      <c r="AG10" s="451">
        <v>20.43626709268538</v>
      </c>
      <c r="AH10" s="451">
        <f>SUM(AH11:AH12)</f>
        <v>25.335634063701018</v>
      </c>
      <c r="AI10" s="451">
        <f t="shared" ref="AI10:CG10" si="2">SUM(AI11:AI12)</f>
        <v>21.677482956248014</v>
      </c>
      <c r="AJ10" s="451">
        <f t="shared" si="2"/>
        <v>22.754184206673177</v>
      </c>
      <c r="AK10" s="451">
        <f t="shared" si="2"/>
        <v>24.703086777372199</v>
      </c>
      <c r="AL10" s="451">
        <f t="shared" si="2"/>
        <v>30.676748385944485</v>
      </c>
      <c r="AM10" s="451">
        <f t="shared" si="2"/>
        <v>36.604339099668024</v>
      </c>
      <c r="AN10" s="451">
        <f t="shared" si="2"/>
        <v>38.040495851347174</v>
      </c>
      <c r="AO10" s="451">
        <f t="shared" si="2"/>
        <v>42.634968338328285</v>
      </c>
      <c r="AP10" s="451">
        <f t="shared" si="2"/>
        <v>327.76502357112753</v>
      </c>
      <c r="AQ10" s="451">
        <f t="shared" si="2"/>
        <v>547.16618079147759</v>
      </c>
      <c r="AR10" s="451">
        <f t="shared" si="2"/>
        <v>483.55149005268942</v>
      </c>
      <c r="AS10" s="451">
        <f t="shared" si="2"/>
        <v>473.72938690379857</v>
      </c>
      <c r="AT10" s="451">
        <f t="shared" si="2"/>
        <v>495.10716964069945</v>
      </c>
      <c r="AU10" s="451">
        <f t="shared" si="2"/>
        <v>639.05194507249598</v>
      </c>
      <c r="AV10" s="451">
        <f t="shared" si="2"/>
        <v>754.52925717255482</v>
      </c>
      <c r="AW10" s="451">
        <f t="shared" si="2"/>
        <v>938.58736575649937</v>
      </c>
      <c r="AX10" s="451">
        <f t="shared" si="2"/>
        <v>1100.0281424553964</v>
      </c>
      <c r="AY10" s="451">
        <f t="shared" si="2"/>
        <v>1250.6948378912637</v>
      </c>
      <c r="AZ10" s="451">
        <f t="shared" si="2"/>
        <v>1443.0683864257958</v>
      </c>
      <c r="BA10" s="451">
        <f t="shared" si="2"/>
        <v>1457.9193903180203</v>
      </c>
      <c r="BB10" s="451">
        <f t="shared" si="2"/>
        <v>1508.0045895446237</v>
      </c>
      <c r="BC10" s="451">
        <f t="shared" si="2"/>
        <v>1588.8843604887818</v>
      </c>
      <c r="BD10" s="451">
        <f t="shared" si="2"/>
        <v>1636.1472288930122</v>
      </c>
      <c r="BE10" s="451">
        <f t="shared" si="2"/>
        <v>1723.8174059994237</v>
      </c>
      <c r="BF10" s="451">
        <f t="shared" si="2"/>
        <v>1800.2555273371693</v>
      </c>
      <c r="BG10" s="451">
        <f t="shared" si="2"/>
        <v>1864.303616179297</v>
      </c>
      <c r="BH10" s="451">
        <f t="shared" si="2"/>
        <v>1883.1374416210306</v>
      </c>
      <c r="BI10" s="451">
        <f t="shared" si="2"/>
        <v>1921.5828043501783</v>
      </c>
      <c r="BJ10" s="451">
        <f t="shared" si="2"/>
        <v>1917.6646380379007</v>
      </c>
      <c r="BK10" s="451">
        <f t="shared" si="2"/>
        <v>2037.9040636766797</v>
      </c>
      <c r="BL10" s="451">
        <f t="shared" si="2"/>
        <v>2092.256326836929</v>
      </c>
      <c r="BM10" s="451">
        <f t="shared" si="2"/>
        <v>2265.4290170069335</v>
      </c>
      <c r="BN10" s="451">
        <f t="shared" si="2"/>
        <v>2342.543452814507</v>
      </c>
      <c r="BO10" s="451">
        <f t="shared" si="2"/>
        <v>2528.3137460109915</v>
      </c>
      <c r="BP10" s="451">
        <f t="shared" si="2"/>
        <v>2763.791617576323</v>
      </c>
      <c r="BQ10" s="451">
        <f t="shared" si="2"/>
        <v>2933.707406672178</v>
      </c>
      <c r="BR10" s="451">
        <f t="shared" si="2"/>
        <v>3212.7373283304514</v>
      </c>
      <c r="BS10" s="451">
        <f t="shared" si="2"/>
        <v>3501.8199074473414</v>
      </c>
      <c r="BT10" s="451">
        <f t="shared" si="2"/>
        <v>3596.9029580045831</v>
      </c>
      <c r="BU10" s="451">
        <f t="shared" si="2"/>
        <v>3769.0693945779753</v>
      </c>
      <c r="BV10" s="451">
        <f t="shared" si="2"/>
        <v>3756.6871816594316</v>
      </c>
      <c r="BW10" s="451">
        <f t="shared" si="2"/>
        <v>3730.8876265392169</v>
      </c>
      <c r="BX10" s="452">
        <f t="shared" si="2"/>
        <v>3663.4913669849175</v>
      </c>
      <c r="BY10" s="452">
        <f t="shared" si="2"/>
        <v>3698.2729921238879</v>
      </c>
      <c r="BZ10" s="452">
        <f t="shared" si="2"/>
        <v>3652.1146154524586</v>
      </c>
      <c r="CA10" s="452">
        <f t="shared" si="2"/>
        <v>3990.1614365765022</v>
      </c>
      <c r="CB10" s="452">
        <f t="shared" si="2"/>
        <v>4364.0637834542222</v>
      </c>
      <c r="CC10" s="452">
        <f t="shared" si="2"/>
        <v>4569.3774413026795</v>
      </c>
      <c r="CD10" s="452">
        <f t="shared" si="2"/>
        <v>4885.6118160665183</v>
      </c>
      <c r="CE10" s="452">
        <f t="shared" si="2"/>
        <v>5158.788369353998</v>
      </c>
      <c r="CF10" s="452">
        <f t="shared" si="2"/>
        <v>5328.2980286392276</v>
      </c>
      <c r="CG10" s="452">
        <f t="shared" si="2"/>
        <v>5499.541491881675</v>
      </c>
      <c r="CH10" s="460">
        <f>SUM(CH11:CH12)</f>
        <v>5641.4667417817673</v>
      </c>
    </row>
    <row r="11" spans="1:86" x14ac:dyDescent="0.35">
      <c r="B11" s="72" t="s">
        <v>566</v>
      </c>
      <c r="C11" s="72"/>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0</v>
      </c>
      <c r="AA11" s="456">
        <v>0</v>
      </c>
      <c r="AB11" s="456">
        <v>0</v>
      </c>
      <c r="AC11" s="456">
        <v>0</v>
      </c>
      <c r="AD11" s="456">
        <v>0</v>
      </c>
      <c r="AE11" s="456">
        <v>0</v>
      </c>
      <c r="AF11" s="456">
        <v>15.229338584911659</v>
      </c>
      <c r="AG11" s="456">
        <v>20.43626709268538</v>
      </c>
      <c r="AH11" s="456">
        <v>25.335634063701018</v>
      </c>
      <c r="AI11" s="456">
        <v>21.677482956248014</v>
      </c>
      <c r="AJ11" s="456">
        <v>22.754184206673177</v>
      </c>
      <c r="AK11" s="456">
        <v>24.703086777372199</v>
      </c>
      <c r="AL11" s="456">
        <v>30.676748385944485</v>
      </c>
      <c r="AM11" s="456">
        <v>36.604339099668024</v>
      </c>
      <c r="AN11" s="456">
        <v>38.040495851347174</v>
      </c>
      <c r="AO11" s="456">
        <v>42.634968338328285</v>
      </c>
      <c r="AP11" s="456">
        <v>327.76502357112753</v>
      </c>
      <c r="AQ11" s="456">
        <v>547.16618079147759</v>
      </c>
      <c r="AR11" s="456">
        <v>483.55149005268942</v>
      </c>
      <c r="AS11" s="456">
        <v>473.72938690379857</v>
      </c>
      <c r="AT11" s="456">
        <v>495.10716964069945</v>
      </c>
      <c r="AU11" s="456">
        <v>606.09730913493297</v>
      </c>
      <c r="AV11" s="456">
        <v>716.67436372113377</v>
      </c>
      <c r="AW11" s="456">
        <v>891.80757440497848</v>
      </c>
      <c r="AX11" s="456">
        <v>1045.1139157630016</v>
      </c>
      <c r="AY11" s="456">
        <v>1187.5686477350637</v>
      </c>
      <c r="AZ11" s="456">
        <v>1371.4318635315483</v>
      </c>
      <c r="BA11" s="456">
        <v>1386.1955389188172</v>
      </c>
      <c r="BB11" s="456">
        <v>1433.9640183150282</v>
      </c>
      <c r="BC11" s="456">
        <v>1515.8349752288821</v>
      </c>
      <c r="BD11" s="456">
        <v>1528.0416886516302</v>
      </c>
      <c r="BE11" s="456">
        <v>1610.5032436849708</v>
      </c>
      <c r="BF11" s="456">
        <v>1717.2134959495299</v>
      </c>
      <c r="BG11" s="456">
        <v>1800.2651677367116</v>
      </c>
      <c r="BH11" s="456">
        <v>1817.1407540814705</v>
      </c>
      <c r="BI11" s="456">
        <v>1862.0141566578936</v>
      </c>
      <c r="BJ11" s="456">
        <v>1853.9820406444635</v>
      </c>
      <c r="BK11" s="456">
        <v>1967.3857024513288</v>
      </c>
      <c r="BL11" s="456">
        <v>2020.5436063806005</v>
      </c>
      <c r="BM11" s="456">
        <v>2191.6143917522063</v>
      </c>
      <c r="BN11" s="456">
        <v>2274.4706797976951</v>
      </c>
      <c r="BO11" s="456">
        <v>2467.6835973880347</v>
      </c>
      <c r="BP11" s="456">
        <v>2699.2630981704606</v>
      </c>
      <c r="BQ11" s="456">
        <v>2868.435829900729</v>
      </c>
      <c r="BR11" s="456">
        <v>3150.7433899648495</v>
      </c>
      <c r="BS11" s="456">
        <v>3444.1996417819109</v>
      </c>
      <c r="BT11" s="456">
        <v>3542.611234406982</v>
      </c>
      <c r="BU11" s="456">
        <v>3717.4154626810127</v>
      </c>
      <c r="BV11" s="456">
        <v>3718.1481645087347</v>
      </c>
      <c r="BW11" s="456">
        <v>3696.213547789579</v>
      </c>
      <c r="BX11" s="457">
        <v>3630.4133546226244</v>
      </c>
      <c r="BY11" s="457">
        <v>3661.7214340805717</v>
      </c>
      <c r="BZ11" s="457">
        <v>3617.7361628479439</v>
      </c>
      <c r="CA11" s="457">
        <v>3955.1315706767323</v>
      </c>
      <c r="CB11" s="457">
        <v>4326.5827112406832</v>
      </c>
      <c r="CC11" s="457">
        <v>4530.4355809264998</v>
      </c>
      <c r="CD11" s="457">
        <v>4846.4722965751953</v>
      </c>
      <c r="CE11" s="457">
        <v>5121.6467698384258</v>
      </c>
      <c r="CF11" s="457">
        <v>5291.3758203521929</v>
      </c>
      <c r="CG11" s="457">
        <v>5460.9649693229267</v>
      </c>
      <c r="CH11" s="458">
        <v>5601.5071216256765</v>
      </c>
    </row>
    <row r="12" spans="1:86" ht="15" customHeight="1" x14ac:dyDescent="0.35">
      <c r="B12" s="72" t="s">
        <v>565</v>
      </c>
      <c r="C12" s="72"/>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32.954635937562962</v>
      </c>
      <c r="AV12" s="456">
        <v>37.854893451421027</v>
      </c>
      <c r="AW12" s="456">
        <v>46.779791351520842</v>
      </c>
      <c r="AX12" s="456">
        <v>54.914226692394784</v>
      </c>
      <c r="AY12" s="456">
        <v>63.126190156200025</v>
      </c>
      <c r="AZ12" s="456">
        <v>71.636522894247406</v>
      </c>
      <c r="BA12" s="456">
        <v>71.723851399203213</v>
      </c>
      <c r="BB12" s="456">
        <v>74.040571229595542</v>
      </c>
      <c r="BC12" s="456">
        <v>73.049385259899651</v>
      </c>
      <c r="BD12" s="456">
        <v>108.10554024138203</v>
      </c>
      <c r="BE12" s="456">
        <v>113.31416231445287</v>
      </c>
      <c r="BF12" s="456">
        <v>83.042031387639341</v>
      </c>
      <c r="BG12" s="456">
        <v>64.03844844258532</v>
      </c>
      <c r="BH12" s="456">
        <v>65.996687539560142</v>
      </c>
      <c r="BI12" s="456">
        <v>59.568647692284671</v>
      </c>
      <c r="BJ12" s="456">
        <v>63.682597393437085</v>
      </c>
      <c r="BK12" s="456">
        <v>70.518361225350944</v>
      </c>
      <c r="BL12" s="456">
        <v>71.712720456328398</v>
      </c>
      <c r="BM12" s="456">
        <v>73.814625254727119</v>
      </c>
      <c r="BN12" s="456">
        <v>68.072773016811681</v>
      </c>
      <c r="BO12" s="456">
        <v>60.630148622956625</v>
      </c>
      <c r="BP12" s="456">
        <v>64.528519405862468</v>
      </c>
      <c r="BQ12" s="456">
        <v>65.271576771449006</v>
      </c>
      <c r="BR12" s="456">
        <v>61.993938365601842</v>
      </c>
      <c r="BS12" s="456">
        <v>57.620265665430637</v>
      </c>
      <c r="BT12" s="456">
        <v>54.291723597600935</v>
      </c>
      <c r="BU12" s="456">
        <v>51.653931896962668</v>
      </c>
      <c r="BV12" s="456">
        <v>38.539017150696871</v>
      </c>
      <c r="BW12" s="456">
        <v>34.674078749637957</v>
      </c>
      <c r="BX12" s="457">
        <v>33.078012362292853</v>
      </c>
      <c r="BY12" s="457">
        <v>36.55155804331612</v>
      </c>
      <c r="BZ12" s="457">
        <v>34.378452604514614</v>
      </c>
      <c r="CA12" s="457">
        <v>35.02986589976976</v>
      </c>
      <c r="CB12" s="457">
        <v>37.481072213538738</v>
      </c>
      <c r="CC12" s="457">
        <v>38.941860376179207</v>
      </c>
      <c r="CD12" s="457">
        <v>39.139519491322737</v>
      </c>
      <c r="CE12" s="457">
        <v>37.141599515572281</v>
      </c>
      <c r="CF12" s="457">
        <v>36.92220828703509</v>
      </c>
      <c r="CG12" s="457">
        <v>38.576522558748465</v>
      </c>
      <c r="CH12" s="458">
        <v>39.959620156090665</v>
      </c>
    </row>
    <row r="13" spans="1:86" s="408" customFormat="1" ht="35.25" customHeight="1" thickBot="1" x14ac:dyDescent="0.3">
      <c r="B13" s="479" t="s">
        <v>763</v>
      </c>
      <c r="C13" s="480"/>
      <c r="D13" s="481">
        <v>0</v>
      </c>
      <c r="E13" s="481">
        <v>0</v>
      </c>
      <c r="F13" s="481">
        <v>0</v>
      </c>
      <c r="G13" s="481">
        <v>0</v>
      </c>
      <c r="H13" s="481">
        <v>0</v>
      </c>
      <c r="I13" s="481">
        <v>0</v>
      </c>
      <c r="J13" s="481">
        <v>0</v>
      </c>
      <c r="K13" s="481">
        <v>0</v>
      </c>
      <c r="L13" s="481">
        <v>0</v>
      </c>
      <c r="M13" s="481">
        <v>0</v>
      </c>
      <c r="N13" s="481">
        <v>0</v>
      </c>
      <c r="O13" s="481">
        <v>0</v>
      </c>
      <c r="P13" s="481">
        <v>0</v>
      </c>
      <c r="Q13" s="481">
        <v>0</v>
      </c>
      <c r="R13" s="481">
        <v>0</v>
      </c>
      <c r="S13" s="481">
        <v>0</v>
      </c>
      <c r="T13" s="481">
        <v>0</v>
      </c>
      <c r="U13" s="481">
        <v>0</v>
      </c>
      <c r="V13" s="481">
        <v>0</v>
      </c>
      <c r="W13" s="481">
        <v>0</v>
      </c>
      <c r="X13" s="481">
        <v>0</v>
      </c>
      <c r="Y13" s="481">
        <v>0</v>
      </c>
      <c r="Z13" s="481">
        <v>0</v>
      </c>
      <c r="AA13" s="481">
        <v>0</v>
      </c>
      <c r="AB13" s="481">
        <v>0</v>
      </c>
      <c r="AC13" s="481">
        <v>0</v>
      </c>
      <c r="AD13" s="481">
        <v>0</v>
      </c>
      <c r="AE13" s="481">
        <v>0</v>
      </c>
      <c r="AF13" s="481" t="s">
        <v>613</v>
      </c>
      <c r="AG13" s="481" t="s">
        <v>613</v>
      </c>
      <c r="AH13" s="481" t="s">
        <v>613</v>
      </c>
      <c r="AI13" s="481" t="s">
        <v>613</v>
      </c>
      <c r="AJ13" s="481" t="s">
        <v>613</v>
      </c>
      <c r="AK13" s="481" t="s">
        <v>613</v>
      </c>
      <c r="AL13" s="481" t="s">
        <v>613</v>
      </c>
      <c r="AM13" s="481" t="s">
        <v>613</v>
      </c>
      <c r="AN13" s="481" t="s">
        <v>613</v>
      </c>
      <c r="AO13" s="481" t="s">
        <v>613</v>
      </c>
      <c r="AP13" s="481" t="s">
        <v>613</v>
      </c>
      <c r="AQ13" s="481" t="s">
        <v>613</v>
      </c>
      <c r="AR13" s="481" t="s">
        <v>613</v>
      </c>
      <c r="AS13" s="481" t="s">
        <v>613</v>
      </c>
      <c r="AT13" s="481" t="s">
        <v>613</v>
      </c>
      <c r="AU13" s="481" t="s">
        <v>613</v>
      </c>
      <c r="AV13" s="481" t="s">
        <v>613</v>
      </c>
      <c r="AW13" s="481" t="s">
        <v>613</v>
      </c>
      <c r="AX13" s="481" t="s">
        <v>613</v>
      </c>
      <c r="AY13" s="481" t="s">
        <v>613</v>
      </c>
      <c r="AZ13" s="481" t="s">
        <v>613</v>
      </c>
      <c r="BA13" s="481" t="s">
        <v>613</v>
      </c>
      <c r="BB13" s="481" t="s">
        <v>613</v>
      </c>
      <c r="BC13" s="481" t="s">
        <v>613</v>
      </c>
      <c r="BD13" s="481" t="s">
        <v>613</v>
      </c>
      <c r="BE13" s="481">
        <v>2.5051042038993637E-2</v>
      </c>
      <c r="BF13" s="481">
        <v>3.9840537375650117E-2</v>
      </c>
      <c r="BG13" s="481">
        <v>0.38133668233251189</v>
      </c>
      <c r="BH13" s="481">
        <v>0.3486379823452937</v>
      </c>
      <c r="BI13" s="481">
        <v>0.38941021907278117</v>
      </c>
      <c r="BJ13" s="481">
        <v>0.43768572175311882</v>
      </c>
      <c r="BK13" s="481">
        <v>0.79402255638262409</v>
      </c>
      <c r="BL13" s="481">
        <v>0.4466133588275813</v>
      </c>
      <c r="BM13" s="481">
        <v>0.58237338595815114</v>
      </c>
      <c r="BN13" s="481">
        <v>0.67489404630108307</v>
      </c>
      <c r="BO13" s="481">
        <v>0.8711943970750482</v>
      </c>
      <c r="BP13" s="481">
        <v>1.172152639968896</v>
      </c>
      <c r="BQ13" s="481">
        <v>1.4062947622116559</v>
      </c>
      <c r="BR13" s="481">
        <v>1.5763456138213361</v>
      </c>
      <c r="BS13" s="481">
        <v>1.7181854248773745</v>
      </c>
      <c r="BT13" s="481">
        <v>1.7648383984563099</v>
      </c>
      <c r="BU13" s="481">
        <v>1.8493127203208835</v>
      </c>
      <c r="BV13" s="481">
        <v>2.1321997268496613</v>
      </c>
      <c r="BW13" s="481">
        <v>2.7016232508660587</v>
      </c>
      <c r="BX13" s="481">
        <v>2.8983894921832531</v>
      </c>
      <c r="BY13" s="481">
        <v>3.1139097531417348</v>
      </c>
      <c r="BZ13" s="481">
        <v>2.7061696586664468</v>
      </c>
      <c r="CA13" s="481">
        <v>2.7225976852432709</v>
      </c>
      <c r="CB13" s="481">
        <v>5.5314860252901621</v>
      </c>
      <c r="CC13" s="481">
        <v>5.791722741695585</v>
      </c>
      <c r="CD13" s="481">
        <v>6.19255236094968</v>
      </c>
      <c r="CE13" s="481">
        <v>6.538805844383095</v>
      </c>
      <c r="CF13" s="481">
        <v>6.7536607039850285</v>
      </c>
      <c r="CG13" s="481">
        <v>6.9707131740793464</v>
      </c>
      <c r="CH13" s="482">
        <v>7.1506045724210976</v>
      </c>
    </row>
    <row r="14" spans="1:86" ht="41.25" customHeight="1" x14ac:dyDescent="0.35">
      <c r="A14" s="483"/>
      <c r="B14" s="468" t="s">
        <v>764</v>
      </c>
      <c r="C14" s="484"/>
      <c r="D14" s="470" t="s">
        <v>677</v>
      </c>
      <c r="E14" s="470" t="s">
        <v>678</v>
      </c>
      <c r="F14" s="470" t="s">
        <v>679</v>
      </c>
      <c r="G14" s="470" t="s">
        <v>680</v>
      </c>
      <c r="H14" s="470" t="s">
        <v>681</v>
      </c>
      <c r="I14" s="470" t="s">
        <v>682</v>
      </c>
      <c r="J14" s="470" t="s">
        <v>683</v>
      </c>
      <c r="K14" s="470" t="s">
        <v>684</v>
      </c>
      <c r="L14" s="470" t="s">
        <v>685</v>
      </c>
      <c r="M14" s="470" t="s">
        <v>686</v>
      </c>
      <c r="N14" s="470" t="s">
        <v>687</v>
      </c>
      <c r="O14" s="470" t="s">
        <v>688</v>
      </c>
      <c r="P14" s="470" t="s">
        <v>689</v>
      </c>
      <c r="Q14" s="470" t="s">
        <v>690</v>
      </c>
      <c r="R14" s="470" t="s">
        <v>691</v>
      </c>
      <c r="S14" s="470" t="s">
        <v>692</v>
      </c>
      <c r="T14" s="470" t="s">
        <v>693</v>
      </c>
      <c r="U14" s="470" t="s">
        <v>694</v>
      </c>
      <c r="V14" s="470" t="s">
        <v>695</v>
      </c>
      <c r="W14" s="470" t="s">
        <v>696</v>
      </c>
      <c r="X14" s="470" t="s">
        <v>697</v>
      </c>
      <c r="Y14" s="470" t="s">
        <v>698</v>
      </c>
      <c r="Z14" s="470" t="s">
        <v>699</v>
      </c>
      <c r="AA14" s="470" t="s">
        <v>700</v>
      </c>
      <c r="AB14" s="470" t="s">
        <v>701</v>
      </c>
      <c r="AC14" s="470" t="s">
        <v>702</v>
      </c>
      <c r="AD14" s="470" t="s">
        <v>703</v>
      </c>
      <c r="AE14" s="470" t="s">
        <v>704</v>
      </c>
      <c r="AF14" s="470" t="s">
        <v>705</v>
      </c>
      <c r="AG14" s="470" t="s">
        <v>706</v>
      </c>
      <c r="AH14" s="470" t="s">
        <v>707</v>
      </c>
      <c r="AI14" s="470" t="s">
        <v>708</v>
      </c>
      <c r="AJ14" s="470" t="s">
        <v>709</v>
      </c>
      <c r="AK14" s="470" t="s">
        <v>710</v>
      </c>
      <c r="AL14" s="470" t="s">
        <v>711</v>
      </c>
      <c r="AM14" s="470" t="s">
        <v>712</v>
      </c>
      <c r="AN14" s="470" t="s">
        <v>713</v>
      </c>
      <c r="AO14" s="470" t="s">
        <v>714</v>
      </c>
      <c r="AP14" s="470" t="s">
        <v>715</v>
      </c>
      <c r="AQ14" s="470" t="s">
        <v>716</v>
      </c>
      <c r="AR14" s="470" t="s">
        <v>717</v>
      </c>
      <c r="AS14" s="470" t="s">
        <v>718</v>
      </c>
      <c r="AT14" s="470" t="s">
        <v>719</v>
      </c>
      <c r="AU14" s="470" t="s">
        <v>720</v>
      </c>
      <c r="AV14" s="470" t="s">
        <v>721</v>
      </c>
      <c r="AW14" s="470" t="s">
        <v>722</v>
      </c>
      <c r="AX14" s="470" t="s">
        <v>723</v>
      </c>
      <c r="AY14" s="470" t="s">
        <v>724</v>
      </c>
      <c r="AZ14" s="470" t="s">
        <v>725</v>
      </c>
      <c r="BA14" s="470" t="s">
        <v>726</v>
      </c>
      <c r="BB14" s="470" t="s">
        <v>727</v>
      </c>
      <c r="BC14" s="470" t="s">
        <v>728</v>
      </c>
      <c r="BD14" s="470" t="s">
        <v>729</v>
      </c>
      <c r="BE14" s="470" t="s">
        <v>730</v>
      </c>
      <c r="BF14" s="470" t="s">
        <v>731</v>
      </c>
      <c r="BG14" s="470" t="s">
        <v>732</v>
      </c>
      <c r="BH14" s="470" t="s">
        <v>733</v>
      </c>
      <c r="BI14" s="470" t="s">
        <v>734</v>
      </c>
      <c r="BJ14" s="470" t="s">
        <v>735</v>
      </c>
      <c r="BK14" s="470" t="s">
        <v>736</v>
      </c>
      <c r="BL14" s="470" t="s">
        <v>737</v>
      </c>
      <c r="BM14" s="470" t="s">
        <v>738</v>
      </c>
      <c r="BN14" s="470" t="s">
        <v>739</v>
      </c>
      <c r="BO14" s="470" t="s">
        <v>740</v>
      </c>
      <c r="BP14" s="470" t="s">
        <v>741</v>
      </c>
      <c r="BQ14" s="470" t="s">
        <v>742</v>
      </c>
      <c r="BR14" s="470" t="s">
        <v>743</v>
      </c>
      <c r="BS14" s="470" t="s">
        <v>744</v>
      </c>
      <c r="BT14" s="470" t="s">
        <v>745</v>
      </c>
      <c r="BU14" s="470" t="s">
        <v>746</v>
      </c>
      <c r="BV14" s="470" t="s">
        <v>747</v>
      </c>
      <c r="BW14" s="470" t="s">
        <v>748</v>
      </c>
      <c r="BX14" s="470" t="s">
        <v>749</v>
      </c>
      <c r="BY14" s="470" t="s">
        <v>750</v>
      </c>
      <c r="BZ14" s="470" t="s">
        <v>751</v>
      </c>
      <c r="CA14" s="470" t="s">
        <v>752</v>
      </c>
      <c r="CB14" s="470" t="s">
        <v>753</v>
      </c>
      <c r="CC14" s="470" t="s">
        <v>754</v>
      </c>
      <c r="CD14" s="470" t="s">
        <v>755</v>
      </c>
      <c r="CE14" s="470" t="s">
        <v>756</v>
      </c>
      <c r="CF14" s="470" t="s">
        <v>757</v>
      </c>
      <c r="CG14" s="470" t="s">
        <v>758</v>
      </c>
      <c r="CH14" s="471" t="s">
        <v>759</v>
      </c>
    </row>
    <row r="15" spans="1:86" s="487" customFormat="1" ht="26.25" customHeight="1" x14ac:dyDescent="0.35">
      <c r="A15" s="485"/>
      <c r="B15" s="65" t="s">
        <v>273</v>
      </c>
      <c r="C15" s="486"/>
      <c r="D15" s="451">
        <v>0</v>
      </c>
      <c r="E15" s="451">
        <v>0</v>
      </c>
      <c r="F15" s="451">
        <v>0</v>
      </c>
      <c r="G15" s="451">
        <v>0</v>
      </c>
      <c r="H15" s="451">
        <v>0</v>
      </c>
      <c r="I15" s="451">
        <v>0</v>
      </c>
      <c r="J15" s="451">
        <v>0</v>
      </c>
      <c r="K15" s="451">
        <v>0</v>
      </c>
      <c r="L15" s="451">
        <v>0</v>
      </c>
      <c r="M15" s="451">
        <v>0</v>
      </c>
      <c r="N15" s="451">
        <v>0</v>
      </c>
      <c r="O15" s="451">
        <v>0</v>
      </c>
      <c r="P15" s="451">
        <v>0</v>
      </c>
      <c r="Q15" s="451">
        <v>0</v>
      </c>
      <c r="R15" s="451">
        <v>0</v>
      </c>
      <c r="S15" s="451">
        <v>0</v>
      </c>
      <c r="T15" s="451">
        <v>0</v>
      </c>
      <c r="U15" s="451">
        <v>0</v>
      </c>
      <c r="V15" s="451">
        <v>0</v>
      </c>
      <c r="W15" s="451">
        <v>0</v>
      </c>
      <c r="X15" s="451">
        <v>0</v>
      </c>
      <c r="Y15" s="451">
        <v>0</v>
      </c>
      <c r="Z15" s="451">
        <v>0</v>
      </c>
      <c r="AA15" s="451">
        <v>0</v>
      </c>
      <c r="AB15" s="451">
        <v>0</v>
      </c>
      <c r="AC15" s="451">
        <v>0</v>
      </c>
      <c r="AD15" s="451">
        <v>0</v>
      </c>
      <c r="AE15" s="451">
        <v>0</v>
      </c>
      <c r="AF15" s="451">
        <v>0</v>
      </c>
      <c r="AG15" s="451">
        <v>0</v>
      </c>
      <c r="AH15" s="451">
        <v>0</v>
      </c>
      <c r="AI15" s="451">
        <v>0</v>
      </c>
      <c r="AJ15" s="451">
        <v>0</v>
      </c>
      <c r="AK15" s="451">
        <v>0</v>
      </c>
      <c r="AL15" s="451">
        <v>0</v>
      </c>
      <c r="AM15" s="451">
        <v>0</v>
      </c>
      <c r="AN15" s="451">
        <v>0</v>
      </c>
      <c r="AO15" s="451">
        <v>0</v>
      </c>
      <c r="AP15" s="451">
        <v>0</v>
      </c>
      <c r="AQ15" s="451">
        <v>0</v>
      </c>
      <c r="AR15" s="451">
        <v>0</v>
      </c>
      <c r="AS15" s="451">
        <v>0</v>
      </c>
      <c r="AT15" s="451">
        <v>0</v>
      </c>
      <c r="AU15" s="451">
        <v>0</v>
      </c>
      <c r="AV15" s="451">
        <v>0</v>
      </c>
      <c r="AW15" s="451">
        <v>0</v>
      </c>
      <c r="AX15" s="451">
        <v>0</v>
      </c>
      <c r="AY15" s="451">
        <v>0</v>
      </c>
      <c r="AZ15" s="451">
        <v>0</v>
      </c>
      <c r="BA15" s="451">
        <v>0</v>
      </c>
      <c r="BB15" s="451">
        <v>0</v>
      </c>
      <c r="BC15" s="451">
        <v>448</v>
      </c>
      <c r="BD15" s="451">
        <v>459</v>
      </c>
      <c r="BE15" s="451">
        <v>493</v>
      </c>
      <c r="BF15" s="451">
        <v>541</v>
      </c>
      <c r="BG15" s="451">
        <v>632</v>
      </c>
      <c r="BH15" s="451">
        <v>702</v>
      </c>
      <c r="BI15" s="451">
        <v>754</v>
      </c>
      <c r="BJ15" s="451">
        <v>803</v>
      </c>
      <c r="BK15" s="451">
        <v>852</v>
      </c>
      <c r="BL15" s="451">
        <v>907</v>
      </c>
      <c r="BM15" s="451">
        <v>961</v>
      </c>
      <c r="BN15" s="451">
        <v>1004</v>
      </c>
      <c r="BO15" s="451">
        <v>1032</v>
      </c>
      <c r="BP15" s="451">
        <v>1056</v>
      </c>
      <c r="BQ15" s="451">
        <v>1071</v>
      </c>
      <c r="BR15" s="451">
        <v>1108</v>
      </c>
      <c r="BS15" s="451">
        <v>1170</v>
      </c>
      <c r="BT15" s="451">
        <v>1210</v>
      </c>
      <c r="BU15" s="451">
        <v>1245</v>
      </c>
      <c r="BV15" s="451">
        <v>1219</v>
      </c>
      <c r="BW15" s="451">
        <v>1179</v>
      </c>
      <c r="BX15" s="452">
        <v>1181</v>
      </c>
      <c r="BY15" s="452">
        <v>1187</v>
      </c>
      <c r="BZ15" s="452">
        <v>1229</v>
      </c>
      <c r="CA15" s="452">
        <v>1258</v>
      </c>
      <c r="CB15" s="452">
        <v>1325</v>
      </c>
      <c r="CC15" s="452">
        <v>1399</v>
      </c>
      <c r="CD15" s="452">
        <v>1463</v>
      </c>
      <c r="CE15" s="452">
        <v>1501</v>
      </c>
      <c r="CF15" s="452">
        <v>1546</v>
      </c>
      <c r="CG15" s="452">
        <v>1589</v>
      </c>
      <c r="CH15" s="454">
        <v>1618</v>
      </c>
    </row>
    <row r="16" spans="1:86" s="285" customFormat="1" x14ac:dyDescent="0.35">
      <c r="A16" s="455"/>
      <c r="B16" s="72" t="s">
        <v>467</v>
      </c>
      <c r="C16" s="461"/>
      <c r="D16" s="456">
        <v>0</v>
      </c>
      <c r="E16" s="456">
        <v>0</v>
      </c>
      <c r="F16" s="456">
        <v>0</v>
      </c>
      <c r="G16" s="456">
        <v>0</v>
      </c>
      <c r="H16" s="456">
        <v>0</v>
      </c>
      <c r="I16" s="456">
        <v>0</v>
      </c>
      <c r="J16" s="456">
        <v>0</v>
      </c>
      <c r="K16" s="456">
        <v>0</v>
      </c>
      <c r="L16" s="456">
        <v>0</v>
      </c>
      <c r="M16" s="456">
        <v>0</v>
      </c>
      <c r="N16" s="456">
        <v>0</v>
      </c>
      <c r="O16" s="456">
        <v>0</v>
      </c>
      <c r="P16" s="456">
        <v>0</v>
      </c>
      <c r="Q16" s="456">
        <v>0</v>
      </c>
      <c r="R16" s="456">
        <v>0</v>
      </c>
      <c r="S16" s="456">
        <v>0</v>
      </c>
      <c r="T16" s="456">
        <v>0</v>
      </c>
      <c r="U16" s="456">
        <v>0</v>
      </c>
      <c r="V16" s="456">
        <v>0</v>
      </c>
      <c r="W16" s="456">
        <v>0</v>
      </c>
      <c r="X16" s="456">
        <v>0</v>
      </c>
      <c r="Y16" s="456">
        <v>0</v>
      </c>
      <c r="Z16" s="456">
        <v>0</v>
      </c>
      <c r="AA16" s="456">
        <v>0</v>
      </c>
      <c r="AB16" s="456">
        <v>0</v>
      </c>
      <c r="AC16" s="456">
        <v>0</v>
      </c>
      <c r="AD16" s="456">
        <v>0</v>
      </c>
      <c r="AE16" s="456">
        <v>0</v>
      </c>
      <c r="AF16" s="456">
        <v>0</v>
      </c>
      <c r="AG16" s="456">
        <v>0</v>
      </c>
      <c r="AH16" s="456">
        <v>6</v>
      </c>
      <c r="AI16" s="456">
        <v>6</v>
      </c>
      <c r="AJ16" s="456">
        <v>7</v>
      </c>
      <c r="AK16" s="456">
        <v>7</v>
      </c>
      <c r="AL16" s="456">
        <v>8</v>
      </c>
      <c r="AM16" s="456">
        <v>9</v>
      </c>
      <c r="AN16" s="456">
        <v>10</v>
      </c>
      <c r="AO16" s="456">
        <v>10</v>
      </c>
      <c r="AP16" s="456">
        <v>33</v>
      </c>
      <c r="AQ16" s="456">
        <v>76</v>
      </c>
      <c r="AR16" s="456">
        <v>104</v>
      </c>
      <c r="AS16" s="456">
        <v>118</v>
      </c>
      <c r="AT16" s="456">
        <v>130</v>
      </c>
      <c r="AU16" s="456">
        <v>152</v>
      </c>
      <c r="AV16" s="456">
        <v>182</v>
      </c>
      <c r="AW16" s="456">
        <v>220</v>
      </c>
      <c r="AX16" s="456">
        <v>263</v>
      </c>
      <c r="AY16" s="456">
        <v>326</v>
      </c>
      <c r="AZ16" s="456">
        <v>343</v>
      </c>
      <c r="BA16" s="456">
        <v>367</v>
      </c>
      <c r="BB16" s="456">
        <v>373</v>
      </c>
      <c r="BC16" s="456">
        <v>378</v>
      </c>
      <c r="BD16" s="456">
        <v>384</v>
      </c>
      <c r="BE16" s="456">
        <v>386</v>
      </c>
      <c r="BF16" s="456">
        <v>395</v>
      </c>
      <c r="BG16" s="456">
        <v>406</v>
      </c>
      <c r="BH16" s="456">
        <v>429</v>
      </c>
      <c r="BI16" s="456">
        <v>446</v>
      </c>
      <c r="BJ16" s="456">
        <v>458</v>
      </c>
      <c r="BK16" s="456">
        <v>471</v>
      </c>
      <c r="BL16" s="456">
        <v>492</v>
      </c>
      <c r="BM16" s="456">
        <v>521</v>
      </c>
      <c r="BN16" s="456">
        <v>553</v>
      </c>
      <c r="BO16" s="456">
        <v>584</v>
      </c>
      <c r="BP16" s="456">
        <v>618</v>
      </c>
      <c r="BQ16" s="456">
        <v>653</v>
      </c>
      <c r="BR16" s="456">
        <v>699</v>
      </c>
      <c r="BS16" s="456">
        <v>760</v>
      </c>
      <c r="BT16" s="456">
        <v>798</v>
      </c>
      <c r="BU16" s="456">
        <v>826</v>
      </c>
      <c r="BV16" s="456">
        <v>815</v>
      </c>
      <c r="BW16" s="456">
        <v>808</v>
      </c>
      <c r="BX16" s="457">
        <v>850</v>
      </c>
      <c r="BY16" s="457">
        <v>847</v>
      </c>
      <c r="BZ16" s="457">
        <v>871</v>
      </c>
      <c r="CA16" s="457">
        <v>903</v>
      </c>
      <c r="CB16" s="457">
        <v>954</v>
      </c>
      <c r="CC16" s="457">
        <v>1014</v>
      </c>
      <c r="CD16" s="457">
        <v>1077</v>
      </c>
      <c r="CE16" s="457">
        <v>1123</v>
      </c>
      <c r="CF16" s="457">
        <v>1167</v>
      </c>
      <c r="CG16" s="457">
        <v>1203</v>
      </c>
      <c r="CH16" s="439">
        <v>1227</v>
      </c>
    </row>
    <row r="17" spans="1:86" x14ac:dyDescent="0.35">
      <c r="B17" s="236" t="s">
        <v>566</v>
      </c>
      <c r="D17" s="456">
        <v>0</v>
      </c>
      <c r="E17" s="456">
        <v>0</v>
      </c>
      <c r="F17" s="456">
        <v>0</v>
      </c>
      <c r="G17" s="456">
        <v>0</v>
      </c>
      <c r="H17" s="456">
        <v>0</v>
      </c>
      <c r="I17" s="456">
        <v>0</v>
      </c>
      <c r="J17" s="456">
        <v>0</v>
      </c>
      <c r="K17" s="456">
        <v>0</v>
      </c>
      <c r="L17" s="456">
        <v>0</v>
      </c>
      <c r="M17" s="456">
        <v>0</v>
      </c>
      <c r="N17" s="456">
        <v>0</v>
      </c>
      <c r="O17" s="456">
        <v>0</v>
      </c>
      <c r="P17" s="456">
        <v>0</v>
      </c>
      <c r="Q17" s="456">
        <v>0</v>
      </c>
      <c r="R17" s="456">
        <v>0</v>
      </c>
      <c r="S17" s="456">
        <v>0</v>
      </c>
      <c r="T17" s="456">
        <v>0</v>
      </c>
      <c r="U17" s="456">
        <v>0</v>
      </c>
      <c r="V17" s="456">
        <v>0</v>
      </c>
      <c r="W17" s="456">
        <v>0</v>
      </c>
      <c r="X17" s="456">
        <v>0</v>
      </c>
      <c r="Y17" s="456">
        <v>0</v>
      </c>
      <c r="Z17" s="456">
        <v>0</v>
      </c>
      <c r="AA17" s="456">
        <v>0</v>
      </c>
      <c r="AB17" s="456">
        <v>0</v>
      </c>
      <c r="AC17" s="456">
        <v>0</v>
      </c>
      <c r="AD17" s="456">
        <v>0</v>
      </c>
      <c r="AE17" s="456">
        <v>0</v>
      </c>
      <c r="AF17" s="456">
        <v>0</v>
      </c>
      <c r="AG17" s="456">
        <v>0</v>
      </c>
      <c r="AH17" s="456">
        <v>0</v>
      </c>
      <c r="AI17" s="456">
        <v>0</v>
      </c>
      <c r="AJ17" s="456">
        <v>0</v>
      </c>
      <c r="AK17" s="456">
        <v>0</v>
      </c>
      <c r="AL17" s="456">
        <v>0</v>
      </c>
      <c r="AM17" s="456">
        <v>0</v>
      </c>
      <c r="AN17" s="456">
        <v>0</v>
      </c>
      <c r="AO17" s="456">
        <v>0</v>
      </c>
      <c r="AP17" s="456">
        <v>0</v>
      </c>
      <c r="AQ17" s="456">
        <v>0</v>
      </c>
      <c r="AR17" s="456">
        <v>0</v>
      </c>
      <c r="AS17" s="456">
        <v>0</v>
      </c>
      <c r="AT17" s="456">
        <v>0</v>
      </c>
      <c r="AU17" s="456">
        <v>0</v>
      </c>
      <c r="AV17" s="456">
        <v>0</v>
      </c>
      <c r="AW17" s="456">
        <v>0</v>
      </c>
      <c r="AX17" s="456">
        <v>0</v>
      </c>
      <c r="AY17" s="456">
        <v>0</v>
      </c>
      <c r="AZ17" s="456">
        <v>0</v>
      </c>
      <c r="BA17" s="456">
        <v>0</v>
      </c>
      <c r="BB17" s="456">
        <v>0</v>
      </c>
      <c r="BC17" s="456">
        <v>0</v>
      </c>
      <c r="BD17" s="456">
        <v>0</v>
      </c>
      <c r="BE17" s="456">
        <v>0</v>
      </c>
      <c r="BF17" s="456">
        <v>0</v>
      </c>
      <c r="BG17" s="456">
        <v>386</v>
      </c>
      <c r="BH17" s="456">
        <v>407</v>
      </c>
      <c r="BI17" s="456">
        <v>422</v>
      </c>
      <c r="BJ17" s="456">
        <v>432</v>
      </c>
      <c r="BK17" s="456">
        <v>442</v>
      </c>
      <c r="BL17" s="456">
        <v>462</v>
      </c>
      <c r="BM17" s="456">
        <v>491</v>
      </c>
      <c r="BN17" s="456">
        <v>523</v>
      </c>
      <c r="BO17" s="456">
        <v>558</v>
      </c>
      <c r="BP17" s="456">
        <v>595</v>
      </c>
      <c r="BQ17" s="456">
        <v>631</v>
      </c>
      <c r="BR17" s="456">
        <v>679</v>
      </c>
      <c r="BS17" s="456">
        <v>740</v>
      </c>
      <c r="BT17" s="456">
        <v>780</v>
      </c>
      <c r="BU17" s="456">
        <v>809</v>
      </c>
      <c r="BV17" s="456">
        <v>803</v>
      </c>
      <c r="BW17" s="456">
        <v>797</v>
      </c>
      <c r="BX17" s="457">
        <v>839</v>
      </c>
      <c r="BY17" s="457">
        <v>836</v>
      </c>
      <c r="BZ17" s="457">
        <v>861</v>
      </c>
      <c r="CA17" s="457">
        <v>893</v>
      </c>
      <c r="CB17" s="457">
        <v>944</v>
      </c>
      <c r="CC17" s="457">
        <v>1004</v>
      </c>
      <c r="CD17" s="457">
        <v>1066</v>
      </c>
      <c r="CE17" s="457">
        <v>1112</v>
      </c>
      <c r="CF17" s="457">
        <v>1156</v>
      </c>
      <c r="CG17" s="457">
        <v>1191</v>
      </c>
      <c r="CH17" s="458">
        <v>1215</v>
      </c>
    </row>
    <row r="18" spans="1:86" x14ac:dyDescent="0.35">
      <c r="B18" s="236" t="s">
        <v>565</v>
      </c>
      <c r="D18" s="456">
        <v>0</v>
      </c>
      <c r="E18" s="456">
        <v>0</v>
      </c>
      <c r="F18" s="456">
        <v>0</v>
      </c>
      <c r="G18" s="456">
        <v>0</v>
      </c>
      <c r="H18" s="456">
        <v>0</v>
      </c>
      <c r="I18" s="456">
        <v>0</v>
      </c>
      <c r="J18" s="456">
        <v>0</v>
      </c>
      <c r="K18" s="456">
        <v>0</v>
      </c>
      <c r="L18" s="456">
        <v>0</v>
      </c>
      <c r="M18" s="456">
        <v>0</v>
      </c>
      <c r="N18" s="456">
        <v>0</v>
      </c>
      <c r="O18" s="456">
        <v>0</v>
      </c>
      <c r="P18" s="456">
        <v>0</v>
      </c>
      <c r="Q18" s="456">
        <v>0</v>
      </c>
      <c r="R18" s="456">
        <v>0</v>
      </c>
      <c r="S18" s="456">
        <v>0</v>
      </c>
      <c r="T18" s="456">
        <v>0</v>
      </c>
      <c r="U18" s="456">
        <v>0</v>
      </c>
      <c r="V18" s="456">
        <v>0</v>
      </c>
      <c r="W18" s="456">
        <v>0</v>
      </c>
      <c r="X18" s="456">
        <v>0</v>
      </c>
      <c r="Y18" s="456">
        <v>0</v>
      </c>
      <c r="Z18" s="456">
        <v>0</v>
      </c>
      <c r="AA18" s="456">
        <v>0</v>
      </c>
      <c r="AB18" s="456">
        <v>0</v>
      </c>
      <c r="AC18" s="456">
        <v>0</v>
      </c>
      <c r="AD18" s="456">
        <v>0</v>
      </c>
      <c r="AE18" s="456">
        <v>0</v>
      </c>
      <c r="AF18" s="456">
        <v>0</v>
      </c>
      <c r="AG18" s="456">
        <v>0</v>
      </c>
      <c r="AH18" s="456">
        <v>0</v>
      </c>
      <c r="AI18" s="456">
        <v>0</v>
      </c>
      <c r="AJ18" s="456">
        <v>0</v>
      </c>
      <c r="AK18" s="456">
        <v>0</v>
      </c>
      <c r="AL18" s="456">
        <v>0</v>
      </c>
      <c r="AM18" s="456">
        <v>0</v>
      </c>
      <c r="AN18" s="456">
        <v>0</v>
      </c>
      <c r="AO18" s="456">
        <v>0</v>
      </c>
      <c r="AP18" s="456">
        <v>0</v>
      </c>
      <c r="AQ18" s="456">
        <v>0</v>
      </c>
      <c r="AR18" s="456">
        <v>0</v>
      </c>
      <c r="AS18" s="456">
        <v>0</v>
      </c>
      <c r="AT18" s="456">
        <v>0</v>
      </c>
      <c r="AU18" s="456">
        <v>0</v>
      </c>
      <c r="AV18" s="456">
        <v>0</v>
      </c>
      <c r="AW18" s="456">
        <v>0</v>
      </c>
      <c r="AX18" s="456">
        <v>0</v>
      </c>
      <c r="AY18" s="456">
        <v>0</v>
      </c>
      <c r="AZ18" s="456">
        <v>0</v>
      </c>
      <c r="BA18" s="456">
        <v>0</v>
      </c>
      <c r="BB18" s="456">
        <v>0</v>
      </c>
      <c r="BC18" s="456">
        <v>0</v>
      </c>
      <c r="BD18" s="456">
        <v>0</v>
      </c>
      <c r="BE18" s="456">
        <v>0</v>
      </c>
      <c r="BF18" s="456">
        <v>0</v>
      </c>
      <c r="BG18" s="456">
        <v>20</v>
      </c>
      <c r="BH18" s="456">
        <v>22</v>
      </c>
      <c r="BI18" s="456">
        <v>24</v>
      </c>
      <c r="BJ18" s="456">
        <v>26</v>
      </c>
      <c r="BK18" s="456">
        <v>28</v>
      </c>
      <c r="BL18" s="456">
        <v>30</v>
      </c>
      <c r="BM18" s="456">
        <v>31</v>
      </c>
      <c r="BN18" s="456">
        <v>30</v>
      </c>
      <c r="BO18" s="456">
        <v>26</v>
      </c>
      <c r="BP18" s="456">
        <v>22</v>
      </c>
      <c r="BQ18" s="456">
        <v>22</v>
      </c>
      <c r="BR18" s="456">
        <v>20</v>
      </c>
      <c r="BS18" s="456">
        <v>19</v>
      </c>
      <c r="BT18" s="456">
        <v>18</v>
      </c>
      <c r="BU18" s="456">
        <v>17</v>
      </c>
      <c r="BV18" s="456">
        <v>12</v>
      </c>
      <c r="BW18" s="456">
        <v>11</v>
      </c>
      <c r="BX18" s="457">
        <v>11</v>
      </c>
      <c r="BY18" s="457">
        <v>11</v>
      </c>
      <c r="BZ18" s="457">
        <v>10</v>
      </c>
      <c r="CA18" s="457">
        <v>10</v>
      </c>
      <c r="CB18" s="457">
        <v>10</v>
      </c>
      <c r="CC18" s="457">
        <v>10</v>
      </c>
      <c r="CD18" s="457">
        <v>11</v>
      </c>
      <c r="CE18" s="457">
        <v>11</v>
      </c>
      <c r="CF18" s="457">
        <v>11</v>
      </c>
      <c r="CG18" s="457">
        <v>12</v>
      </c>
      <c r="CH18" s="458">
        <v>12</v>
      </c>
    </row>
    <row r="19" spans="1:86" ht="25.5" customHeight="1" x14ac:dyDescent="0.35">
      <c r="B19" s="72" t="s">
        <v>468</v>
      </c>
      <c r="D19" s="456">
        <v>0</v>
      </c>
      <c r="E19" s="456">
        <v>0</v>
      </c>
      <c r="F19" s="456">
        <v>0</v>
      </c>
      <c r="G19" s="456">
        <v>0</v>
      </c>
      <c r="H19" s="456">
        <v>0</v>
      </c>
      <c r="I19" s="456">
        <v>0</v>
      </c>
      <c r="J19" s="456">
        <v>0</v>
      </c>
      <c r="K19" s="456">
        <v>0</v>
      </c>
      <c r="L19" s="456">
        <v>0</v>
      </c>
      <c r="M19" s="456">
        <v>0</v>
      </c>
      <c r="N19" s="456">
        <v>0</v>
      </c>
      <c r="O19" s="456">
        <v>0</v>
      </c>
      <c r="P19" s="456">
        <v>0</v>
      </c>
      <c r="Q19" s="456">
        <v>0</v>
      </c>
      <c r="R19" s="456">
        <v>0</v>
      </c>
      <c r="S19" s="456">
        <v>0</v>
      </c>
      <c r="T19" s="456">
        <v>0</v>
      </c>
      <c r="U19" s="456">
        <v>0</v>
      </c>
      <c r="V19" s="456">
        <v>0</v>
      </c>
      <c r="W19" s="456">
        <v>0</v>
      </c>
      <c r="X19" s="456">
        <v>0</v>
      </c>
      <c r="Y19" s="456">
        <v>0</v>
      </c>
      <c r="Z19" s="456">
        <v>0</v>
      </c>
      <c r="AA19" s="456">
        <v>0</v>
      </c>
      <c r="AB19" s="456">
        <v>0</v>
      </c>
      <c r="AC19" s="456">
        <v>0</v>
      </c>
      <c r="AD19" s="456">
        <v>0</v>
      </c>
      <c r="AE19" s="456">
        <v>0</v>
      </c>
      <c r="AF19" s="456">
        <v>0</v>
      </c>
      <c r="AG19" s="456">
        <v>0</v>
      </c>
      <c r="AH19" s="456">
        <v>0</v>
      </c>
      <c r="AI19" s="456">
        <v>0</v>
      </c>
      <c r="AJ19" s="456">
        <v>0</v>
      </c>
      <c r="AK19" s="456">
        <v>0</v>
      </c>
      <c r="AL19" s="456">
        <v>0</v>
      </c>
      <c r="AM19" s="456">
        <v>0</v>
      </c>
      <c r="AN19" s="456">
        <v>0</v>
      </c>
      <c r="AO19" s="456">
        <v>0</v>
      </c>
      <c r="AP19" s="456">
        <v>0</v>
      </c>
      <c r="AQ19" s="456">
        <v>0</v>
      </c>
      <c r="AR19" s="456">
        <v>0</v>
      </c>
      <c r="AS19" s="456">
        <v>0</v>
      </c>
      <c r="AT19" s="456">
        <v>0</v>
      </c>
      <c r="AU19" s="456">
        <v>0</v>
      </c>
      <c r="AV19" s="456">
        <v>0</v>
      </c>
      <c r="AW19" s="456">
        <v>0</v>
      </c>
      <c r="AX19" s="456">
        <v>0</v>
      </c>
      <c r="AY19" s="456">
        <v>0</v>
      </c>
      <c r="AZ19" s="456">
        <v>0</v>
      </c>
      <c r="BA19" s="456">
        <v>0</v>
      </c>
      <c r="BB19" s="456">
        <v>0</v>
      </c>
      <c r="BC19" s="456">
        <v>0</v>
      </c>
      <c r="BD19" s="456">
        <v>0</v>
      </c>
      <c r="BE19" s="456">
        <v>0</v>
      </c>
      <c r="BF19" s="456">
        <v>0</v>
      </c>
      <c r="BG19" s="456">
        <v>226</v>
      </c>
      <c r="BH19" s="456">
        <v>273</v>
      </c>
      <c r="BI19" s="456">
        <v>308</v>
      </c>
      <c r="BJ19" s="456">
        <v>345</v>
      </c>
      <c r="BK19" s="456">
        <v>381</v>
      </c>
      <c r="BL19" s="456">
        <v>414</v>
      </c>
      <c r="BM19" s="456">
        <v>439</v>
      </c>
      <c r="BN19" s="456">
        <v>451</v>
      </c>
      <c r="BO19" s="456">
        <v>448</v>
      </c>
      <c r="BP19" s="456">
        <v>438</v>
      </c>
      <c r="BQ19" s="456">
        <v>418</v>
      </c>
      <c r="BR19" s="456">
        <v>409</v>
      </c>
      <c r="BS19" s="456">
        <v>411</v>
      </c>
      <c r="BT19" s="456">
        <v>412</v>
      </c>
      <c r="BU19" s="456">
        <v>419</v>
      </c>
      <c r="BV19" s="456">
        <v>404</v>
      </c>
      <c r="BW19" s="456">
        <v>371</v>
      </c>
      <c r="BX19" s="457">
        <v>331</v>
      </c>
      <c r="BY19" s="457">
        <v>340</v>
      </c>
      <c r="BZ19" s="457">
        <v>358</v>
      </c>
      <c r="CA19" s="457">
        <v>355</v>
      </c>
      <c r="CB19" s="457">
        <v>371</v>
      </c>
      <c r="CC19" s="457">
        <v>386</v>
      </c>
      <c r="CD19" s="457">
        <v>386</v>
      </c>
      <c r="CE19" s="457">
        <v>378</v>
      </c>
      <c r="CF19" s="457">
        <v>379</v>
      </c>
      <c r="CG19" s="457">
        <v>386</v>
      </c>
      <c r="CH19" s="458">
        <v>391</v>
      </c>
    </row>
    <row r="20" spans="1:86" x14ac:dyDescent="0.35">
      <c r="B20" s="236" t="s">
        <v>566</v>
      </c>
      <c r="D20" s="456">
        <v>0</v>
      </c>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v>69</v>
      </c>
      <c r="BH20" s="456">
        <v>60</v>
      </c>
      <c r="BI20" s="456">
        <v>53</v>
      </c>
      <c r="BJ20" s="456">
        <v>52</v>
      </c>
      <c r="BK20" s="456">
        <v>54</v>
      </c>
      <c r="BL20" s="456">
        <v>57</v>
      </c>
      <c r="BM20" s="456">
        <v>59</v>
      </c>
      <c r="BN20" s="456">
        <v>61</v>
      </c>
      <c r="BO20" s="456">
        <v>57</v>
      </c>
      <c r="BP20" s="456">
        <v>55</v>
      </c>
      <c r="BQ20" s="456">
        <v>44</v>
      </c>
      <c r="BR20" s="456">
        <v>52</v>
      </c>
      <c r="BS20" s="456">
        <v>52</v>
      </c>
      <c r="BT20" s="456">
        <v>65</v>
      </c>
      <c r="BU20" s="456">
        <v>75</v>
      </c>
      <c r="BV20" s="456">
        <v>91</v>
      </c>
      <c r="BW20" s="456">
        <v>79</v>
      </c>
      <c r="BX20" s="457">
        <v>61</v>
      </c>
      <c r="BY20" s="457">
        <v>75</v>
      </c>
      <c r="BZ20" s="457">
        <v>89</v>
      </c>
      <c r="CA20" s="457">
        <v>80</v>
      </c>
      <c r="CB20" s="457">
        <v>85</v>
      </c>
      <c r="CC20" s="457">
        <v>89</v>
      </c>
      <c r="CD20" s="457">
        <v>95</v>
      </c>
      <c r="CE20" s="457">
        <v>101</v>
      </c>
      <c r="CF20" s="457">
        <v>106</v>
      </c>
      <c r="CG20" s="457">
        <v>110</v>
      </c>
      <c r="CH20" s="458">
        <v>114</v>
      </c>
    </row>
    <row r="21" spans="1:86" ht="15" customHeight="1" x14ac:dyDescent="0.35">
      <c r="A21" s="411"/>
      <c r="B21" s="236" t="s">
        <v>565</v>
      </c>
      <c r="C21" s="411"/>
      <c r="D21" s="457">
        <v>0</v>
      </c>
      <c r="E21" s="457">
        <v>0</v>
      </c>
      <c r="F21" s="457">
        <v>0</v>
      </c>
      <c r="G21" s="457">
        <v>0</v>
      </c>
      <c r="H21" s="457">
        <v>0</v>
      </c>
      <c r="I21" s="457">
        <v>0</v>
      </c>
      <c r="J21" s="457">
        <v>0</v>
      </c>
      <c r="K21" s="457">
        <v>0</v>
      </c>
      <c r="L21" s="457">
        <v>0</v>
      </c>
      <c r="M21" s="457">
        <v>0</v>
      </c>
      <c r="N21" s="457">
        <v>0</v>
      </c>
      <c r="O21" s="457">
        <v>0</v>
      </c>
      <c r="P21" s="457">
        <v>0</v>
      </c>
      <c r="Q21" s="457">
        <v>0</v>
      </c>
      <c r="R21" s="457">
        <v>0</v>
      </c>
      <c r="S21" s="457">
        <v>0</v>
      </c>
      <c r="T21" s="457">
        <v>0</v>
      </c>
      <c r="U21" s="457">
        <v>0</v>
      </c>
      <c r="V21" s="457">
        <v>0</v>
      </c>
      <c r="W21" s="457">
        <v>0</v>
      </c>
      <c r="X21" s="457">
        <v>0</v>
      </c>
      <c r="Y21" s="457">
        <v>0</v>
      </c>
      <c r="Z21" s="457">
        <v>0</v>
      </c>
      <c r="AA21" s="457">
        <v>0</v>
      </c>
      <c r="AB21" s="457">
        <v>0</v>
      </c>
      <c r="AC21" s="457">
        <v>0</v>
      </c>
      <c r="AD21" s="457">
        <v>0</v>
      </c>
      <c r="AE21" s="457">
        <v>0</v>
      </c>
      <c r="AF21" s="457">
        <v>0</v>
      </c>
      <c r="AG21" s="457">
        <v>0</v>
      </c>
      <c r="AH21" s="457">
        <v>0</v>
      </c>
      <c r="AI21" s="457">
        <v>0</v>
      </c>
      <c r="AJ21" s="457">
        <v>0</v>
      </c>
      <c r="AK21" s="457">
        <v>0</v>
      </c>
      <c r="AL21" s="457">
        <v>0</v>
      </c>
      <c r="AM21" s="457">
        <v>0</v>
      </c>
      <c r="AN21" s="457">
        <v>0</v>
      </c>
      <c r="AO21" s="457">
        <v>0</v>
      </c>
      <c r="AP21" s="457">
        <v>0</v>
      </c>
      <c r="AQ21" s="457">
        <v>0</v>
      </c>
      <c r="AR21" s="457">
        <v>0</v>
      </c>
      <c r="AS21" s="457">
        <v>0</v>
      </c>
      <c r="AT21" s="457">
        <v>0</v>
      </c>
      <c r="AU21" s="457">
        <v>0</v>
      </c>
      <c r="AV21" s="457">
        <v>0</v>
      </c>
      <c r="AW21" s="457">
        <v>0</v>
      </c>
      <c r="AX21" s="457">
        <v>0</v>
      </c>
      <c r="AY21" s="457">
        <v>0</v>
      </c>
      <c r="AZ21" s="457">
        <v>0</v>
      </c>
      <c r="BA21" s="457">
        <v>0</v>
      </c>
      <c r="BB21" s="457">
        <v>0</v>
      </c>
      <c r="BC21" s="457">
        <v>0</v>
      </c>
      <c r="BD21" s="457">
        <v>0</v>
      </c>
      <c r="BE21" s="457">
        <v>0</v>
      </c>
      <c r="BF21" s="457">
        <v>0</v>
      </c>
      <c r="BG21" s="457">
        <v>158</v>
      </c>
      <c r="BH21" s="457">
        <v>213</v>
      </c>
      <c r="BI21" s="457">
        <v>255</v>
      </c>
      <c r="BJ21" s="457">
        <v>292</v>
      </c>
      <c r="BK21" s="457">
        <v>327</v>
      </c>
      <c r="BL21" s="457">
        <v>357</v>
      </c>
      <c r="BM21" s="457">
        <v>381</v>
      </c>
      <c r="BN21" s="457">
        <v>390</v>
      </c>
      <c r="BO21" s="457">
        <v>391</v>
      </c>
      <c r="BP21" s="457">
        <v>383</v>
      </c>
      <c r="BQ21" s="457">
        <v>374</v>
      </c>
      <c r="BR21" s="457">
        <v>358</v>
      </c>
      <c r="BS21" s="457">
        <v>359</v>
      </c>
      <c r="BT21" s="457">
        <v>347</v>
      </c>
      <c r="BU21" s="457">
        <v>344</v>
      </c>
      <c r="BV21" s="457">
        <v>313</v>
      </c>
      <c r="BW21" s="457">
        <v>293</v>
      </c>
      <c r="BX21" s="457">
        <v>271</v>
      </c>
      <c r="BY21" s="457">
        <v>265</v>
      </c>
      <c r="BZ21" s="457">
        <v>269</v>
      </c>
      <c r="CA21" s="457">
        <v>275</v>
      </c>
      <c r="CB21" s="457">
        <v>286</v>
      </c>
      <c r="CC21" s="457">
        <v>296</v>
      </c>
      <c r="CD21" s="457">
        <v>291</v>
      </c>
      <c r="CE21" s="457">
        <v>277</v>
      </c>
      <c r="CF21" s="457">
        <v>273</v>
      </c>
      <c r="CG21" s="457">
        <v>276</v>
      </c>
      <c r="CH21" s="458">
        <v>277</v>
      </c>
    </row>
    <row r="22" spans="1:86" ht="25.5" customHeight="1" x14ac:dyDescent="0.35">
      <c r="A22" s="411"/>
      <c r="B22" s="236" t="s">
        <v>763</v>
      </c>
      <c r="C22" s="411"/>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v>0</v>
      </c>
      <c r="BH22" s="457">
        <v>0</v>
      </c>
      <c r="BI22" s="457">
        <v>0</v>
      </c>
      <c r="BJ22" s="457">
        <v>0</v>
      </c>
      <c r="BK22" s="457">
        <v>0</v>
      </c>
      <c r="BL22" s="457">
        <v>0</v>
      </c>
      <c r="BM22" s="457">
        <v>0</v>
      </c>
      <c r="BN22" s="457">
        <v>0</v>
      </c>
      <c r="BO22" s="457">
        <v>0</v>
      </c>
      <c r="BP22" s="457">
        <v>0</v>
      </c>
      <c r="BQ22" s="457">
        <v>0</v>
      </c>
      <c r="BR22" s="457">
        <v>0</v>
      </c>
      <c r="BS22" s="457">
        <v>0</v>
      </c>
      <c r="BT22" s="457">
        <v>0</v>
      </c>
      <c r="BU22" s="457">
        <v>0</v>
      </c>
      <c r="BV22" s="457">
        <v>1</v>
      </c>
      <c r="BW22" s="457">
        <v>1</v>
      </c>
      <c r="BX22" s="457">
        <v>1</v>
      </c>
      <c r="BY22" s="457">
        <v>2</v>
      </c>
      <c r="BZ22" s="457">
        <v>2</v>
      </c>
      <c r="CA22" s="457">
        <v>1</v>
      </c>
      <c r="CB22" s="457">
        <v>2</v>
      </c>
      <c r="CC22" s="457">
        <v>2</v>
      </c>
      <c r="CD22" s="457">
        <v>2</v>
      </c>
      <c r="CE22" s="457">
        <v>3</v>
      </c>
      <c r="CF22" s="457">
        <v>3</v>
      </c>
      <c r="CG22" s="457">
        <v>3</v>
      </c>
      <c r="CH22" s="458">
        <v>3</v>
      </c>
    </row>
    <row r="23" spans="1:86" ht="15" customHeight="1" thickBot="1" x14ac:dyDescent="0.4">
      <c r="A23" s="475"/>
      <c r="B23" s="488"/>
      <c r="C23" s="475"/>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c r="AG23" s="489"/>
      <c r="AH23" s="489"/>
      <c r="AI23" s="489"/>
      <c r="AJ23" s="489"/>
      <c r="AK23" s="489"/>
      <c r="AL23" s="489"/>
      <c r="AM23" s="489"/>
      <c r="AN23" s="489"/>
      <c r="AO23" s="489"/>
      <c r="AP23" s="489"/>
      <c r="AQ23" s="489"/>
      <c r="AR23" s="489"/>
      <c r="AS23" s="489"/>
      <c r="AT23" s="489"/>
      <c r="AU23" s="489"/>
      <c r="AV23" s="489"/>
      <c r="AW23" s="489"/>
      <c r="AX23" s="489"/>
      <c r="AY23" s="489"/>
      <c r="AZ23" s="489"/>
      <c r="BA23" s="489"/>
      <c r="BB23" s="489"/>
      <c r="BC23" s="489"/>
      <c r="BD23" s="489"/>
      <c r="BE23" s="489"/>
      <c r="BF23" s="489"/>
      <c r="BG23" s="489"/>
      <c r="BH23" s="489"/>
      <c r="BI23" s="489"/>
      <c r="BJ23" s="489"/>
      <c r="BK23" s="489"/>
      <c r="BL23" s="489"/>
      <c r="BM23" s="489"/>
      <c r="BN23" s="489"/>
      <c r="BO23" s="489"/>
      <c r="BP23" s="489"/>
      <c r="BQ23" s="489"/>
      <c r="BR23" s="489"/>
      <c r="BS23" s="489"/>
      <c r="BT23" s="489"/>
      <c r="BU23" s="489"/>
      <c r="BV23" s="489"/>
      <c r="BW23" s="489"/>
      <c r="BX23" s="489"/>
      <c r="BY23" s="489"/>
      <c r="BZ23" s="489"/>
      <c r="CA23" s="489"/>
      <c r="CB23" s="489"/>
      <c r="CC23" s="489"/>
      <c r="CD23" s="489"/>
      <c r="CE23" s="489"/>
      <c r="CF23" s="489"/>
      <c r="CG23" s="489"/>
      <c r="CH23" s="490"/>
    </row>
    <row r="149" spans="86:86" x14ac:dyDescent="0.35">
      <c r="CH149" s="449"/>
    </row>
  </sheetData>
  <hyperlinks>
    <hyperlink ref="B1" display="Information relating to this table can be found in the 'Notes' tab" xr:uid="{A11D693D-1526-4E2C-B7CD-B259E43DA2C4}"/>
    <hyperlink ref="A1" location="Contents!A1" display="Contents page" xr:uid="{17FEADC1-2B33-4349-8C8B-7B11939FB612}"/>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6D5B-80C6-43AD-B818-3484516F6AAA}">
  <dimension ref="A1:CH149"/>
  <sheetViews>
    <sheetView topLeftCell="A23" zoomScaleNormal="100" workbookViewId="0">
      <pane xSplit="2" topLeftCell="BW1" activePane="topRight" state="frozen"/>
      <selection activeCell="B8" sqref="B8"/>
      <selection pane="topRight" activeCell="A23" sqref="A1:XFD1048576"/>
    </sheetView>
  </sheetViews>
  <sheetFormatPr defaultColWidth="9" defaultRowHeight="15.5" x14ac:dyDescent="0.35"/>
  <cols>
    <col min="1" max="1" width="23" style="411" bestFit="1" customWidth="1"/>
    <col min="2" max="2" width="96.54296875" style="411" bestFit="1" customWidth="1"/>
    <col min="3" max="3" width="25.54296875" style="411" customWidth="1"/>
    <col min="4" max="75" width="12.54296875" style="233" customWidth="1"/>
    <col min="76" max="84" width="12.54296875" style="411" customWidth="1"/>
    <col min="85" max="85" width="12.1796875" style="411" customWidth="1"/>
    <col min="86" max="86" width="11.54296875" style="411" customWidth="1"/>
    <col min="87" max="16384" width="9" style="411"/>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row>
    <row r="2" spans="1:86" ht="15.75" customHeight="1" x14ac:dyDescent="0.35">
      <c r="A2" s="46" t="s">
        <v>221</v>
      </c>
      <c r="B2" s="47" t="s">
        <v>765</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491" t="s">
        <v>257</v>
      </c>
      <c r="CH2" s="410" t="s">
        <v>258</v>
      </c>
    </row>
    <row r="3" spans="1:86"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455"/>
      <c r="B4" s="79" t="s">
        <v>273</v>
      </c>
      <c r="C4" s="123"/>
      <c r="D4" s="456"/>
      <c r="E4" s="456"/>
      <c r="F4" s="456"/>
      <c r="G4" s="456"/>
      <c r="H4" s="456"/>
      <c r="I4" s="456"/>
      <c r="J4" s="456"/>
      <c r="K4" s="456"/>
      <c r="L4" s="456"/>
      <c r="M4" s="456"/>
      <c r="N4" s="456"/>
      <c r="O4" s="456"/>
      <c r="P4" s="456"/>
      <c r="Q4" s="456"/>
      <c r="R4" s="456"/>
      <c r="S4" s="456"/>
      <c r="T4" s="456"/>
      <c r="U4" s="456"/>
      <c r="V4" s="456"/>
      <c r="W4" s="456"/>
      <c r="X4" s="456"/>
      <c r="Y4" s="456"/>
      <c r="Z4" s="456"/>
      <c r="AA4" s="456"/>
      <c r="AB4" s="456"/>
      <c r="AC4" s="456"/>
      <c r="AD4" s="456"/>
      <c r="AE4" s="456"/>
      <c r="AF4" s="456"/>
      <c r="AG4" s="456"/>
      <c r="AH4" s="456"/>
      <c r="AI4" s="456"/>
      <c r="AJ4" s="456"/>
      <c r="AK4" s="456"/>
      <c r="AL4" s="456"/>
      <c r="AM4" s="456"/>
      <c r="AN4" s="456"/>
      <c r="AO4" s="456"/>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c r="BT4" s="456"/>
      <c r="BU4" s="456"/>
      <c r="BV4" s="456"/>
      <c r="BW4" s="456"/>
      <c r="BX4" s="456"/>
      <c r="BY4" s="456"/>
      <c r="BZ4" s="452">
        <f t="shared" ref="BZ4:CF4" si="0">SUM(BZ5:BZ15)</f>
        <v>7985.4546142966665</v>
      </c>
      <c r="CA4" s="452">
        <f>SUM(CA5:CA15)</f>
        <v>10130.53277618314</v>
      </c>
      <c r="CB4" s="452">
        <f t="shared" si="0"/>
        <v>-3.9066599799999961</v>
      </c>
      <c r="CC4" s="452">
        <f t="shared" si="0"/>
        <v>-18.762231576671912</v>
      </c>
      <c r="CD4" s="452">
        <f t="shared" si="0"/>
        <v>0</v>
      </c>
      <c r="CE4" s="452">
        <f t="shared" si="0"/>
        <v>0</v>
      </c>
      <c r="CF4" s="452">
        <f t="shared" si="0"/>
        <v>0</v>
      </c>
      <c r="CG4" s="452">
        <f>SUM(CG5:CG15)</f>
        <v>0</v>
      </c>
      <c r="CH4" s="460">
        <f>SUM(CH5:CH15)</f>
        <v>0</v>
      </c>
    </row>
    <row r="5" spans="1:86" x14ac:dyDescent="0.35">
      <c r="A5" s="407"/>
      <c r="B5" s="236" t="s">
        <v>766</v>
      </c>
      <c r="C5" s="236"/>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6"/>
      <c r="BY5" s="456"/>
      <c r="BZ5" s="457">
        <v>2761.7812549999999</v>
      </c>
      <c r="CA5" s="457">
        <v>4195.0034935699996</v>
      </c>
      <c r="CB5" s="457">
        <v>-19.458959209999996</v>
      </c>
      <c r="CC5" s="457">
        <v>-18.111749921671915</v>
      </c>
      <c r="CD5" s="457">
        <v>0</v>
      </c>
      <c r="CE5" s="457">
        <v>0</v>
      </c>
      <c r="CF5" s="457">
        <v>0</v>
      </c>
      <c r="CG5" s="457">
        <v>0</v>
      </c>
      <c r="CH5" s="458">
        <v>0</v>
      </c>
    </row>
    <row r="6" spans="1:86" x14ac:dyDescent="0.35">
      <c r="A6" s="407"/>
      <c r="B6" s="236" t="s">
        <v>767</v>
      </c>
      <c r="C6" s="236"/>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456"/>
      <c r="BI6" s="456"/>
      <c r="BJ6" s="456"/>
      <c r="BK6" s="456"/>
      <c r="BL6" s="456"/>
      <c r="BM6" s="456"/>
      <c r="BN6" s="456"/>
      <c r="BO6" s="456"/>
      <c r="BP6" s="456"/>
      <c r="BQ6" s="456"/>
      <c r="BR6" s="456"/>
      <c r="BS6" s="456"/>
      <c r="BT6" s="456"/>
      <c r="BU6" s="456"/>
      <c r="BV6" s="456"/>
      <c r="BW6" s="456"/>
      <c r="BX6" s="456"/>
      <c r="BY6" s="456"/>
      <c r="BZ6" s="457">
        <v>30.245169999999998</v>
      </c>
      <c r="CA6" s="457">
        <v>26.853881999999999</v>
      </c>
      <c r="CB6" s="457">
        <v>-9.1222000000000022E-3</v>
      </c>
      <c r="CC6" s="457">
        <v>-8.7399999999999995E-3</v>
      </c>
      <c r="CD6" s="457">
        <v>0</v>
      </c>
      <c r="CE6" s="457">
        <v>0</v>
      </c>
      <c r="CF6" s="457">
        <v>0</v>
      </c>
      <c r="CG6" s="457">
        <v>0</v>
      </c>
      <c r="CH6" s="458">
        <v>0</v>
      </c>
    </row>
    <row r="7" spans="1:86" x14ac:dyDescent="0.35">
      <c r="A7" s="407"/>
      <c r="B7" s="236" t="s">
        <v>768</v>
      </c>
      <c r="C7" s="236"/>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c r="AG7" s="451"/>
      <c r="AH7" s="451"/>
      <c r="AI7" s="451"/>
      <c r="AJ7" s="451"/>
      <c r="AK7" s="451"/>
      <c r="AL7" s="451"/>
      <c r="AM7" s="451"/>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c r="BQ7" s="451"/>
      <c r="BR7" s="451"/>
      <c r="BS7" s="451"/>
      <c r="BT7" s="451"/>
      <c r="BU7" s="451"/>
      <c r="BV7" s="451"/>
      <c r="BW7" s="451"/>
      <c r="BX7" s="451"/>
      <c r="BY7" s="451"/>
      <c r="BZ7" s="457">
        <v>763.77499599999999</v>
      </c>
      <c r="CA7" s="457">
        <v>957.62764193999999</v>
      </c>
      <c r="CB7" s="457">
        <v>-0.27480456000000009</v>
      </c>
      <c r="CC7" s="457">
        <v>-0.52875208399999984</v>
      </c>
      <c r="CD7" s="457">
        <v>0</v>
      </c>
      <c r="CE7" s="457">
        <v>0</v>
      </c>
      <c r="CF7" s="457">
        <v>0</v>
      </c>
      <c r="CG7" s="457">
        <v>0</v>
      </c>
      <c r="CH7" s="458">
        <v>0</v>
      </c>
    </row>
    <row r="8" spans="1:86" x14ac:dyDescent="0.35">
      <c r="A8" s="407"/>
      <c r="B8" s="236" t="s">
        <v>769</v>
      </c>
      <c r="C8" s="23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7">
        <v>114.89113400000001</v>
      </c>
      <c r="CA8" s="457">
        <v>128.26879732999998</v>
      </c>
      <c r="CB8" s="457">
        <v>-0.19174949999999999</v>
      </c>
      <c r="CC8" s="457">
        <v>-2.7976400000000002E-2</v>
      </c>
      <c r="CD8" s="457">
        <v>0</v>
      </c>
      <c r="CE8" s="457">
        <v>0</v>
      </c>
      <c r="CF8" s="457">
        <v>0</v>
      </c>
      <c r="CG8" s="457">
        <v>0</v>
      </c>
      <c r="CH8" s="458">
        <v>0</v>
      </c>
    </row>
    <row r="9" spans="1:86" x14ac:dyDescent="0.35">
      <c r="A9" s="407"/>
      <c r="B9" s="236" t="s">
        <v>770</v>
      </c>
      <c r="C9" s="23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c r="BV9" s="456"/>
      <c r="BW9" s="456"/>
      <c r="BX9" s="456"/>
      <c r="BY9" s="456"/>
      <c r="BZ9" s="457">
        <v>906.45928933333323</v>
      </c>
      <c r="CA9" s="457">
        <v>1247.8868476399998</v>
      </c>
      <c r="CB9" s="457">
        <v>10.38982569</v>
      </c>
      <c r="CC9" s="457">
        <v>-0.41260257199999906</v>
      </c>
      <c r="CD9" s="457">
        <v>0</v>
      </c>
      <c r="CE9" s="457">
        <v>0</v>
      </c>
      <c r="CF9" s="457">
        <v>0</v>
      </c>
      <c r="CG9" s="457">
        <v>0</v>
      </c>
      <c r="CH9" s="458">
        <v>0</v>
      </c>
    </row>
    <row r="10" spans="1:86" x14ac:dyDescent="0.35">
      <c r="A10" s="461"/>
      <c r="B10" s="236" t="s">
        <v>771</v>
      </c>
      <c r="C10" s="27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1"/>
      <c r="BC10" s="451"/>
      <c r="BD10" s="451"/>
      <c r="BE10" s="451"/>
      <c r="BF10" s="451"/>
      <c r="BG10" s="451"/>
      <c r="BH10" s="451"/>
      <c r="BI10" s="451"/>
      <c r="BJ10" s="451"/>
      <c r="BK10" s="451"/>
      <c r="BL10" s="451"/>
      <c r="BM10" s="451"/>
      <c r="BN10" s="451"/>
      <c r="BO10" s="451"/>
      <c r="BP10" s="451"/>
      <c r="BQ10" s="451"/>
      <c r="BR10" s="451"/>
      <c r="BS10" s="451"/>
      <c r="BT10" s="451"/>
      <c r="BU10" s="451"/>
      <c r="BV10" s="451"/>
      <c r="BW10" s="451"/>
      <c r="BX10" s="451"/>
      <c r="BY10" s="451"/>
      <c r="BZ10" s="457">
        <v>2531.1</v>
      </c>
      <c r="CA10" s="457">
        <v>2622.6487010831383</v>
      </c>
      <c r="CB10" s="457">
        <v>0</v>
      </c>
      <c r="CC10" s="457">
        <v>0</v>
      </c>
      <c r="CD10" s="457">
        <v>0</v>
      </c>
      <c r="CE10" s="457">
        <v>0</v>
      </c>
      <c r="CF10" s="457">
        <v>0</v>
      </c>
      <c r="CG10" s="457">
        <v>0</v>
      </c>
      <c r="CH10" s="458">
        <v>0</v>
      </c>
    </row>
    <row r="11" spans="1:86" x14ac:dyDescent="0.35">
      <c r="A11" s="407"/>
      <c r="B11" s="236" t="s">
        <v>772</v>
      </c>
      <c r="C11" s="236"/>
      <c r="D11" s="456"/>
      <c r="E11" s="456"/>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7">
        <v>213.04422526666664</v>
      </c>
      <c r="CA11" s="457">
        <v>222.714947</v>
      </c>
      <c r="CB11" s="457">
        <v>2.02807665</v>
      </c>
      <c r="CC11" s="457">
        <v>0.14407756500000002</v>
      </c>
      <c r="CD11" s="457">
        <v>0</v>
      </c>
      <c r="CE11" s="457">
        <v>0</v>
      </c>
      <c r="CF11" s="457">
        <v>0</v>
      </c>
      <c r="CG11" s="457">
        <v>0</v>
      </c>
      <c r="CH11" s="458">
        <v>0</v>
      </c>
    </row>
    <row r="12" spans="1:86" x14ac:dyDescent="0.35">
      <c r="A12" s="407"/>
      <c r="B12" s="236" t="s">
        <v>773</v>
      </c>
      <c r="C12" s="72"/>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451"/>
      <c r="BH12" s="451"/>
      <c r="BI12" s="451"/>
      <c r="BJ12" s="451"/>
      <c r="BK12" s="451"/>
      <c r="BL12" s="451"/>
      <c r="BM12" s="451"/>
      <c r="BN12" s="451"/>
      <c r="BO12" s="451"/>
      <c r="BP12" s="451"/>
      <c r="BQ12" s="451"/>
      <c r="BR12" s="451"/>
      <c r="BS12" s="451"/>
      <c r="BT12" s="451"/>
      <c r="BU12" s="451"/>
      <c r="BV12" s="451"/>
      <c r="BW12" s="451"/>
      <c r="BX12" s="451"/>
      <c r="BY12" s="451"/>
      <c r="BZ12" s="457">
        <v>201.84098246666667</v>
      </c>
      <c r="CA12" s="457">
        <v>194.2062889</v>
      </c>
      <c r="CB12" s="457">
        <v>0.56034018000000008</v>
      </c>
      <c r="CC12" s="457">
        <v>7.9965000000000008E-2</v>
      </c>
      <c r="CD12" s="457">
        <v>0</v>
      </c>
      <c r="CE12" s="457">
        <v>0</v>
      </c>
      <c r="CF12" s="457">
        <v>0</v>
      </c>
      <c r="CG12" s="457">
        <v>0</v>
      </c>
      <c r="CH12" s="458">
        <v>0</v>
      </c>
    </row>
    <row r="13" spans="1:86" x14ac:dyDescent="0.35">
      <c r="A13" s="407"/>
      <c r="B13" s="236" t="s">
        <v>774</v>
      </c>
      <c r="C13" s="23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7">
        <v>459.58864999999997</v>
      </c>
      <c r="CA13" s="457">
        <v>513.02347672000008</v>
      </c>
      <c r="CB13" s="457">
        <v>3.04973297</v>
      </c>
      <c r="CC13" s="457">
        <v>0.10354683599999986</v>
      </c>
      <c r="CD13" s="457">
        <v>0</v>
      </c>
      <c r="CE13" s="457">
        <v>0</v>
      </c>
      <c r="CF13" s="457">
        <v>0</v>
      </c>
      <c r="CG13" s="457">
        <v>0</v>
      </c>
      <c r="CH13" s="458">
        <v>0</v>
      </c>
    </row>
    <row r="14" spans="1:86" x14ac:dyDescent="0.35">
      <c r="A14" s="407"/>
      <c r="B14" s="236" t="s">
        <v>775</v>
      </c>
      <c r="C14" s="236"/>
      <c r="D14" s="456"/>
      <c r="E14" s="456"/>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7">
        <v>2.5177122299999999</v>
      </c>
      <c r="CA14" s="457">
        <v>10.7349</v>
      </c>
      <c r="CB14" s="457">
        <v>0</v>
      </c>
      <c r="CC14" s="457">
        <v>0</v>
      </c>
      <c r="CD14" s="457">
        <v>0</v>
      </c>
      <c r="CE14" s="457">
        <v>0</v>
      </c>
      <c r="CF14" s="457">
        <v>0</v>
      </c>
      <c r="CG14" s="457">
        <v>0</v>
      </c>
      <c r="CH14" s="458">
        <v>0</v>
      </c>
    </row>
    <row r="15" spans="1:86" ht="16" thickBot="1" x14ac:dyDescent="0.4">
      <c r="A15" s="407"/>
      <c r="B15" s="236" t="s">
        <v>776</v>
      </c>
      <c r="C15" s="23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7">
        <v>0.2112</v>
      </c>
      <c r="CA15" s="457">
        <v>11.563800000000001</v>
      </c>
      <c r="CB15" s="457">
        <v>0</v>
      </c>
      <c r="CC15" s="457">
        <v>0</v>
      </c>
      <c r="CD15" s="457">
        <v>0</v>
      </c>
      <c r="CE15" s="457">
        <v>0</v>
      </c>
      <c r="CF15" s="457">
        <v>0</v>
      </c>
      <c r="CG15" s="457">
        <v>0</v>
      </c>
      <c r="CH15" s="458">
        <v>0</v>
      </c>
    </row>
    <row r="16" spans="1:86" x14ac:dyDescent="0.35">
      <c r="A16" s="465"/>
      <c r="B16" s="47" t="s">
        <v>765</v>
      </c>
      <c r="C16" s="409"/>
      <c r="D16" s="50" t="s">
        <v>294</v>
      </c>
      <c r="E16" s="50" t="s">
        <v>295</v>
      </c>
      <c r="F16" s="50" t="s">
        <v>296</v>
      </c>
      <c r="G16" s="50" t="s">
        <v>297</v>
      </c>
      <c r="H16" s="50" t="s">
        <v>298</v>
      </c>
      <c r="I16" s="50" t="s">
        <v>299</v>
      </c>
      <c r="J16" s="50" t="s">
        <v>300</v>
      </c>
      <c r="K16" s="50" t="s">
        <v>301</v>
      </c>
      <c r="L16" s="50" t="s">
        <v>302</v>
      </c>
      <c r="M16" s="50" t="s">
        <v>303</v>
      </c>
      <c r="N16" s="50" t="s">
        <v>304</v>
      </c>
      <c r="O16" s="50" t="s">
        <v>305</v>
      </c>
      <c r="P16" s="50" t="s">
        <v>306</v>
      </c>
      <c r="Q16" s="50" t="s">
        <v>307</v>
      </c>
      <c r="R16" s="50" t="s">
        <v>308</v>
      </c>
      <c r="S16" s="50" t="s">
        <v>309</v>
      </c>
      <c r="T16" s="50" t="s">
        <v>310</v>
      </c>
      <c r="U16" s="50" t="s">
        <v>311</v>
      </c>
      <c r="V16" s="50" t="s">
        <v>312</v>
      </c>
      <c r="W16" s="50" t="s">
        <v>313</v>
      </c>
      <c r="X16" s="50" t="s">
        <v>314</v>
      </c>
      <c r="Y16" s="50" t="s">
        <v>315</v>
      </c>
      <c r="Z16" s="50" t="s">
        <v>316</v>
      </c>
      <c r="AA16" s="50" t="s">
        <v>317</v>
      </c>
      <c r="AB16" s="50" t="s">
        <v>318</v>
      </c>
      <c r="AC16" s="50" t="s">
        <v>319</v>
      </c>
      <c r="AD16" s="50" t="s">
        <v>320</v>
      </c>
      <c r="AE16" s="50" t="s">
        <v>321</v>
      </c>
      <c r="AF16" s="50" t="s">
        <v>322</v>
      </c>
      <c r="AG16" s="50" t="s">
        <v>323</v>
      </c>
      <c r="AH16" s="50" t="s">
        <v>324</v>
      </c>
      <c r="AI16" s="50" t="s">
        <v>325</v>
      </c>
      <c r="AJ16" s="50" t="s">
        <v>326</v>
      </c>
      <c r="AK16" s="50" t="s">
        <v>327</v>
      </c>
      <c r="AL16" s="50" t="s">
        <v>328</v>
      </c>
      <c r="AM16" s="50" t="s">
        <v>329</v>
      </c>
      <c r="AN16" s="50" t="s">
        <v>330</v>
      </c>
      <c r="AO16" s="50" t="s">
        <v>331</v>
      </c>
      <c r="AP16" s="50" t="s">
        <v>332</v>
      </c>
      <c r="AQ16" s="50" t="s">
        <v>333</v>
      </c>
      <c r="AR16" s="50" t="s">
        <v>334</v>
      </c>
      <c r="AS16" s="50" t="s">
        <v>335</v>
      </c>
      <c r="AT16" s="50" t="s">
        <v>336</v>
      </c>
      <c r="AU16" s="50" t="s">
        <v>337</v>
      </c>
      <c r="AV16" s="50" t="s">
        <v>338</v>
      </c>
      <c r="AW16" s="50" t="s">
        <v>339</v>
      </c>
      <c r="AX16" s="50" t="s">
        <v>340</v>
      </c>
      <c r="AY16" s="50" t="s">
        <v>223</v>
      </c>
      <c r="AZ16" s="50" t="s">
        <v>224</v>
      </c>
      <c r="BA16" s="50" t="s">
        <v>225</v>
      </c>
      <c r="BB16" s="50" t="s">
        <v>226</v>
      </c>
      <c r="BC16" s="50" t="s">
        <v>227</v>
      </c>
      <c r="BD16" s="50" t="s">
        <v>228</v>
      </c>
      <c r="BE16" s="50" t="s">
        <v>229</v>
      </c>
      <c r="BF16" s="50" t="s">
        <v>230</v>
      </c>
      <c r="BG16" s="50" t="s">
        <v>231</v>
      </c>
      <c r="BH16" s="50" t="s">
        <v>232</v>
      </c>
      <c r="BI16" s="50" t="s">
        <v>233</v>
      </c>
      <c r="BJ16" s="50" t="s">
        <v>234</v>
      </c>
      <c r="BK16" s="50" t="s">
        <v>235</v>
      </c>
      <c r="BL16" s="50" t="s">
        <v>236</v>
      </c>
      <c r="BM16" s="50" t="s">
        <v>237</v>
      </c>
      <c r="BN16" s="50" t="s">
        <v>238</v>
      </c>
      <c r="BO16" s="50" t="s">
        <v>239</v>
      </c>
      <c r="BP16" s="50" t="s">
        <v>240</v>
      </c>
      <c r="BQ16" s="50" t="s">
        <v>241</v>
      </c>
      <c r="BR16" s="50" t="s">
        <v>242</v>
      </c>
      <c r="BS16" s="50" t="s">
        <v>243</v>
      </c>
      <c r="BT16" s="50" t="s">
        <v>244</v>
      </c>
      <c r="BU16" s="50" t="s">
        <v>245</v>
      </c>
      <c r="BV16" s="50" t="s">
        <v>246</v>
      </c>
      <c r="BW16" s="50" t="s">
        <v>247</v>
      </c>
      <c r="BX16" s="50" t="s">
        <v>248</v>
      </c>
      <c r="BY16" s="50" t="s">
        <v>249</v>
      </c>
      <c r="BZ16" s="50" t="s">
        <v>250</v>
      </c>
      <c r="CA16" s="50" t="s">
        <v>251</v>
      </c>
      <c r="CB16" s="50" t="s">
        <v>252</v>
      </c>
      <c r="CC16" s="50" t="s">
        <v>253</v>
      </c>
      <c r="CD16" s="50" t="s">
        <v>254</v>
      </c>
      <c r="CE16" s="50" t="s">
        <v>255</v>
      </c>
      <c r="CF16" s="50" t="s">
        <v>256</v>
      </c>
      <c r="CG16" s="491" t="s">
        <v>257</v>
      </c>
      <c r="CH16" s="410" t="s">
        <v>258</v>
      </c>
    </row>
    <row r="17" spans="1:86" x14ac:dyDescent="0.35">
      <c r="A17" s="465"/>
      <c r="B17" s="437" t="s">
        <v>458</v>
      </c>
      <c r="C17" s="413"/>
      <c r="D17" s="320" t="s">
        <v>260</v>
      </c>
      <c r="E17" s="320" t="s">
        <v>260</v>
      </c>
      <c r="F17" s="320" t="s">
        <v>260</v>
      </c>
      <c r="G17" s="320" t="s">
        <v>260</v>
      </c>
      <c r="H17" s="320" t="s">
        <v>260</v>
      </c>
      <c r="I17" s="320" t="s">
        <v>260</v>
      </c>
      <c r="J17" s="320" t="s">
        <v>260</v>
      </c>
      <c r="K17" s="320" t="s">
        <v>260</v>
      </c>
      <c r="L17" s="320" t="s">
        <v>260</v>
      </c>
      <c r="M17" s="320" t="s">
        <v>260</v>
      </c>
      <c r="N17" s="320" t="s">
        <v>260</v>
      </c>
      <c r="O17" s="320" t="s">
        <v>260</v>
      </c>
      <c r="P17" s="320" t="s">
        <v>260</v>
      </c>
      <c r="Q17" s="320" t="s">
        <v>260</v>
      </c>
      <c r="R17" s="320" t="s">
        <v>260</v>
      </c>
      <c r="S17" s="320" t="s">
        <v>260</v>
      </c>
      <c r="T17" s="320" t="s">
        <v>260</v>
      </c>
      <c r="U17" s="320" t="s">
        <v>260</v>
      </c>
      <c r="V17" s="320" t="s">
        <v>260</v>
      </c>
      <c r="W17" s="320" t="s">
        <v>260</v>
      </c>
      <c r="X17" s="320" t="s">
        <v>260</v>
      </c>
      <c r="Y17" s="320" t="s">
        <v>260</v>
      </c>
      <c r="Z17" s="320" t="s">
        <v>260</v>
      </c>
      <c r="AA17" s="320" t="s">
        <v>260</v>
      </c>
      <c r="AB17" s="320" t="s">
        <v>260</v>
      </c>
      <c r="AC17" s="320" t="s">
        <v>260</v>
      </c>
      <c r="AD17" s="320" t="s">
        <v>260</v>
      </c>
      <c r="AE17" s="320" t="s">
        <v>260</v>
      </c>
      <c r="AF17" s="320" t="s">
        <v>260</v>
      </c>
      <c r="AG17" s="320" t="s">
        <v>260</v>
      </c>
      <c r="AH17" s="320" t="s">
        <v>260</v>
      </c>
      <c r="AI17" s="320" t="s">
        <v>260</v>
      </c>
      <c r="AJ17" s="320" t="s">
        <v>260</v>
      </c>
      <c r="AK17" s="320" t="s">
        <v>260</v>
      </c>
      <c r="AL17" s="320" t="s">
        <v>260</v>
      </c>
      <c r="AM17" s="320" t="s">
        <v>260</v>
      </c>
      <c r="AN17" s="320" t="s">
        <v>260</v>
      </c>
      <c r="AO17" s="320" t="s">
        <v>260</v>
      </c>
      <c r="AP17" s="320" t="s">
        <v>260</v>
      </c>
      <c r="AQ17" s="320" t="s">
        <v>260</v>
      </c>
      <c r="AR17" s="320" t="s">
        <v>260</v>
      </c>
      <c r="AS17" s="320" t="s">
        <v>260</v>
      </c>
      <c r="AT17" s="320" t="s">
        <v>260</v>
      </c>
      <c r="AU17" s="320" t="s">
        <v>260</v>
      </c>
      <c r="AV17" s="320" t="s">
        <v>260</v>
      </c>
      <c r="AW17" s="320" t="s">
        <v>260</v>
      </c>
      <c r="AX17" s="320" t="s">
        <v>260</v>
      </c>
      <c r="AY17" s="320" t="s">
        <v>260</v>
      </c>
      <c r="AZ17" s="320" t="s">
        <v>260</v>
      </c>
      <c r="BA17" s="320" t="s">
        <v>260</v>
      </c>
      <c r="BB17" s="320" t="s">
        <v>260</v>
      </c>
      <c r="BC17" s="320" t="s">
        <v>260</v>
      </c>
      <c r="BD17" s="320" t="s">
        <v>260</v>
      </c>
      <c r="BE17" s="320" t="s">
        <v>260</v>
      </c>
      <c r="BF17" s="320" t="s">
        <v>260</v>
      </c>
      <c r="BG17" s="320" t="s">
        <v>260</v>
      </c>
      <c r="BH17" s="320" t="s">
        <v>260</v>
      </c>
      <c r="BI17" s="320" t="s">
        <v>260</v>
      </c>
      <c r="BJ17" s="320" t="s">
        <v>260</v>
      </c>
      <c r="BK17" s="320" t="s">
        <v>260</v>
      </c>
      <c r="BL17" s="320" t="s">
        <v>260</v>
      </c>
      <c r="BM17" s="320" t="s">
        <v>260</v>
      </c>
      <c r="BN17" s="320" t="s">
        <v>260</v>
      </c>
      <c r="BO17" s="320" t="s">
        <v>260</v>
      </c>
      <c r="BP17" s="320" t="s">
        <v>260</v>
      </c>
      <c r="BQ17" s="320" t="s">
        <v>260</v>
      </c>
      <c r="BR17" s="320" t="s">
        <v>260</v>
      </c>
      <c r="BS17" s="320" t="s">
        <v>260</v>
      </c>
      <c r="BT17" s="320" t="s">
        <v>260</v>
      </c>
      <c r="BU17" s="320" t="s">
        <v>260</v>
      </c>
      <c r="BV17" s="320" t="s">
        <v>260</v>
      </c>
      <c r="BW17" s="320" t="s">
        <v>260</v>
      </c>
      <c r="BX17" s="320" t="s">
        <v>260</v>
      </c>
      <c r="BY17" s="320" t="s">
        <v>260</v>
      </c>
      <c r="BZ17" s="320" t="s">
        <v>260</v>
      </c>
      <c r="CA17" s="320" t="s">
        <v>260</v>
      </c>
      <c r="CB17" s="320" t="s">
        <v>261</v>
      </c>
      <c r="CC17" s="320" t="s">
        <v>261</v>
      </c>
      <c r="CD17" s="320" t="s">
        <v>261</v>
      </c>
      <c r="CE17" s="320" t="s">
        <v>261</v>
      </c>
      <c r="CF17" s="320" t="s">
        <v>261</v>
      </c>
      <c r="CG17" s="320" t="s">
        <v>261</v>
      </c>
      <c r="CH17" s="321" t="s">
        <v>261</v>
      </c>
    </row>
    <row r="18" spans="1:86" s="285" customFormat="1" ht="26.25" customHeight="1" x14ac:dyDescent="0.35">
      <c r="A18" s="455"/>
      <c r="B18" s="79" t="s">
        <v>273</v>
      </c>
      <c r="C18" s="123"/>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c r="BP18" s="451"/>
      <c r="BQ18" s="451"/>
      <c r="BR18" s="451"/>
      <c r="BS18" s="451"/>
      <c r="BT18" s="451"/>
      <c r="BU18" s="451"/>
      <c r="BV18" s="451"/>
      <c r="BW18" s="451"/>
      <c r="BX18" s="452"/>
      <c r="BY18" s="452"/>
      <c r="BZ18" s="452">
        <f t="shared" ref="BZ18:CH18" si="1">SUM(BZ19:BZ29)</f>
        <v>8973.9853780751491</v>
      </c>
      <c r="CA18" s="452">
        <f>SUM(CA19:CA29)</f>
        <v>10814.403322808836</v>
      </c>
      <c r="CB18" s="452">
        <f t="shared" si="1"/>
        <v>-4.0216374734005171</v>
      </c>
      <c r="CC18" s="452">
        <f t="shared" si="1"/>
        <v>-18.762231576671912</v>
      </c>
      <c r="CD18" s="452">
        <f t="shared" si="1"/>
        <v>0</v>
      </c>
      <c r="CE18" s="452">
        <f t="shared" si="1"/>
        <v>0</v>
      </c>
      <c r="CF18" s="452">
        <f t="shared" si="1"/>
        <v>0</v>
      </c>
      <c r="CG18" s="452">
        <f t="shared" si="1"/>
        <v>0</v>
      </c>
      <c r="CH18" s="460">
        <f t="shared" si="1"/>
        <v>0</v>
      </c>
    </row>
    <row r="19" spans="1:86" s="285" customFormat="1" x14ac:dyDescent="0.35">
      <c r="A19" s="455"/>
      <c r="B19" s="236" t="s">
        <v>766</v>
      </c>
      <c r="C19" s="123"/>
      <c r="D19" s="456"/>
      <c r="E19" s="456"/>
      <c r="F19" s="456"/>
      <c r="G19" s="456"/>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7">
        <v>3103.6660775004534</v>
      </c>
      <c r="CA19" s="457">
        <v>4478.1909029221579</v>
      </c>
      <c r="CB19" s="457">
        <v>-20.031658745051118</v>
      </c>
      <c r="CC19" s="457">
        <v>-18.111749921671915</v>
      </c>
      <c r="CD19" s="457">
        <v>0</v>
      </c>
      <c r="CE19" s="457">
        <v>0</v>
      </c>
      <c r="CF19" s="457">
        <v>0</v>
      </c>
      <c r="CG19" s="457">
        <v>0</v>
      </c>
      <c r="CH19" s="458">
        <v>0</v>
      </c>
    </row>
    <row r="20" spans="1:86" x14ac:dyDescent="0.35">
      <c r="A20" s="407"/>
      <c r="B20" s="236" t="s">
        <v>767</v>
      </c>
      <c r="C20" s="236"/>
      <c r="D20" s="456"/>
      <c r="E20" s="456"/>
      <c r="F20" s="456"/>
      <c r="G20" s="456"/>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7"/>
      <c r="BY20" s="457"/>
      <c r="BZ20" s="457">
        <v>33.98926253384046</v>
      </c>
      <c r="CA20" s="457">
        <v>28.666676980095922</v>
      </c>
      <c r="CB20" s="457">
        <v>-9.3906768307627994E-3</v>
      </c>
      <c r="CC20" s="457">
        <v>-8.7399999999999995E-3</v>
      </c>
      <c r="CD20" s="457">
        <v>0</v>
      </c>
      <c r="CE20" s="457">
        <v>0</v>
      </c>
      <c r="CF20" s="457">
        <v>0</v>
      </c>
      <c r="CG20" s="457">
        <v>0</v>
      </c>
      <c r="CH20" s="458">
        <v>0</v>
      </c>
    </row>
    <row r="21" spans="1:86" x14ac:dyDescent="0.35">
      <c r="A21" s="407"/>
      <c r="B21" s="236" t="s">
        <v>768</v>
      </c>
      <c r="C21" s="236"/>
      <c r="D21" s="456"/>
      <c r="E21" s="456"/>
      <c r="F21" s="456"/>
      <c r="G21" s="456"/>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7"/>
      <c r="BY21" s="457"/>
      <c r="BZ21" s="457">
        <v>858.32378709813668</v>
      </c>
      <c r="CA21" s="457">
        <v>1022.2731402001743</v>
      </c>
      <c r="CB21" s="457">
        <v>-0.28289237405230822</v>
      </c>
      <c r="CC21" s="457">
        <v>-0.52875208399999984</v>
      </c>
      <c r="CD21" s="457">
        <v>0</v>
      </c>
      <c r="CE21" s="457">
        <v>0</v>
      </c>
      <c r="CF21" s="457">
        <v>0</v>
      </c>
      <c r="CG21" s="457">
        <v>0</v>
      </c>
      <c r="CH21" s="458">
        <v>0</v>
      </c>
    </row>
    <row r="22" spans="1:86" x14ac:dyDescent="0.35">
      <c r="A22" s="407"/>
      <c r="B22" s="236" t="s">
        <v>769</v>
      </c>
      <c r="C22" s="236"/>
      <c r="D22" s="451"/>
      <c r="E22" s="451"/>
      <c r="F22" s="451"/>
      <c r="G22" s="451"/>
      <c r="H22" s="451"/>
      <c r="I22" s="451"/>
      <c r="J22" s="451"/>
      <c r="K22" s="451"/>
      <c r="L22" s="451"/>
      <c r="M22" s="451"/>
      <c r="N22" s="451"/>
      <c r="O22" s="451"/>
      <c r="P22" s="451"/>
      <c r="Q22" s="451"/>
      <c r="R22" s="451"/>
      <c r="S22" s="451"/>
      <c r="T22" s="451"/>
      <c r="U22" s="451"/>
      <c r="V22" s="451"/>
      <c r="W22" s="451"/>
      <c r="X22" s="451"/>
      <c r="Y22" s="451"/>
      <c r="Z22" s="451"/>
      <c r="AA22" s="451"/>
      <c r="AB22" s="451"/>
      <c r="AC22" s="451"/>
      <c r="AD22" s="451"/>
      <c r="AE22" s="451"/>
      <c r="AF22" s="451"/>
      <c r="AG22" s="451"/>
      <c r="AH22" s="451"/>
      <c r="AI22" s="451"/>
      <c r="AJ22" s="451"/>
      <c r="AK22" s="451"/>
      <c r="AL22" s="451"/>
      <c r="AM22" s="451"/>
      <c r="AN22" s="451"/>
      <c r="AO22" s="451"/>
      <c r="AP22" s="451"/>
      <c r="AQ22" s="451"/>
      <c r="AR22" s="451"/>
      <c r="AS22" s="451"/>
      <c r="AT22" s="451"/>
      <c r="AU22" s="451"/>
      <c r="AV22" s="451"/>
      <c r="AW22" s="451"/>
      <c r="AX22" s="451"/>
      <c r="AY22" s="451"/>
      <c r="AZ22" s="451"/>
      <c r="BA22" s="451"/>
      <c r="BB22" s="451"/>
      <c r="BC22" s="451"/>
      <c r="BD22" s="451"/>
      <c r="BE22" s="451"/>
      <c r="BF22" s="451"/>
      <c r="BG22" s="451"/>
      <c r="BH22" s="451"/>
      <c r="BI22" s="451"/>
      <c r="BJ22" s="451"/>
      <c r="BK22" s="451"/>
      <c r="BL22" s="451"/>
      <c r="BM22" s="451"/>
      <c r="BN22" s="451"/>
      <c r="BO22" s="451"/>
      <c r="BP22" s="451"/>
      <c r="BQ22" s="451"/>
      <c r="BR22" s="451"/>
      <c r="BS22" s="451"/>
      <c r="BT22" s="451"/>
      <c r="BU22" s="451"/>
      <c r="BV22" s="451"/>
      <c r="BW22" s="451"/>
      <c r="BX22" s="451"/>
      <c r="BY22" s="451"/>
      <c r="BZ22" s="457">
        <v>129.11367059059825</v>
      </c>
      <c r="CA22" s="457">
        <v>136.92769558175982</v>
      </c>
      <c r="CB22" s="457">
        <v>-0.19739290817569785</v>
      </c>
      <c r="CC22" s="457">
        <v>-2.7976400000000002E-2</v>
      </c>
      <c r="CD22" s="457">
        <v>0</v>
      </c>
      <c r="CE22" s="457">
        <v>0</v>
      </c>
      <c r="CF22" s="457">
        <v>0</v>
      </c>
      <c r="CG22" s="457">
        <v>0</v>
      </c>
      <c r="CH22" s="458">
        <v>0</v>
      </c>
    </row>
    <row r="23" spans="1:86" x14ac:dyDescent="0.35">
      <c r="A23" s="407"/>
      <c r="B23" s="236" t="s">
        <v>770</v>
      </c>
      <c r="C23" s="23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7">
        <v>1018.6711716743241</v>
      </c>
      <c r="CA23" s="457">
        <v>1332.1265494875583</v>
      </c>
      <c r="CB23" s="457">
        <v>10.695610201787629</v>
      </c>
      <c r="CC23" s="457">
        <v>-0.41260257199999906</v>
      </c>
      <c r="CD23" s="457">
        <v>0</v>
      </c>
      <c r="CE23" s="457">
        <v>0</v>
      </c>
      <c r="CF23" s="457">
        <v>0</v>
      </c>
      <c r="CG23" s="457">
        <v>0</v>
      </c>
      <c r="CH23" s="458">
        <v>0</v>
      </c>
    </row>
    <row r="24" spans="1:86" x14ac:dyDescent="0.35">
      <c r="A24" s="407"/>
      <c r="B24" s="236" t="s">
        <v>771</v>
      </c>
      <c r="C24" s="236"/>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7">
        <v>2844.4284624422212</v>
      </c>
      <c r="CA24" s="457">
        <v>2799.6929139041599</v>
      </c>
      <c r="CB24" s="457">
        <v>0</v>
      </c>
      <c r="CC24" s="457">
        <v>0</v>
      </c>
      <c r="CD24" s="457">
        <v>0</v>
      </c>
      <c r="CE24" s="457">
        <v>0</v>
      </c>
      <c r="CF24" s="457">
        <v>0</v>
      </c>
      <c r="CG24" s="457">
        <v>0</v>
      </c>
      <c r="CH24" s="458">
        <v>0</v>
      </c>
    </row>
    <row r="25" spans="1:86" x14ac:dyDescent="0.35">
      <c r="A25" s="407"/>
      <c r="B25" s="236" t="s">
        <v>772</v>
      </c>
      <c r="C25" s="236"/>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7"/>
      <c r="BY25" s="457"/>
      <c r="BZ25" s="457">
        <v>239.41727237464298</v>
      </c>
      <c r="CA25" s="457">
        <v>237.74951585354339</v>
      </c>
      <c r="CB25" s="457">
        <v>2.0877652768154649</v>
      </c>
      <c r="CC25" s="457">
        <v>0.14407756500000002</v>
      </c>
      <c r="CD25" s="457">
        <v>0</v>
      </c>
      <c r="CE25" s="457">
        <v>0</v>
      </c>
      <c r="CF25" s="457">
        <v>0</v>
      </c>
      <c r="CG25" s="457">
        <v>0</v>
      </c>
      <c r="CH25" s="458">
        <v>0</v>
      </c>
    </row>
    <row r="26" spans="1:86" x14ac:dyDescent="0.35">
      <c r="A26" s="407"/>
      <c r="B26" s="236" t="s">
        <v>773</v>
      </c>
      <c r="C26" s="236"/>
      <c r="D26" s="456"/>
      <c r="E26" s="456"/>
      <c r="F26" s="456"/>
      <c r="G26" s="456"/>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7"/>
      <c r="BY26" s="457"/>
      <c r="BZ26" s="457">
        <v>226.82716424301213</v>
      </c>
      <c r="CA26" s="457">
        <v>207.31635565388603</v>
      </c>
      <c r="CB26" s="457">
        <v>0.57683163553435102</v>
      </c>
      <c r="CC26" s="457">
        <v>7.9965000000000008E-2</v>
      </c>
      <c r="CD26" s="457">
        <v>0</v>
      </c>
      <c r="CE26" s="457">
        <v>0</v>
      </c>
      <c r="CF26" s="457">
        <v>0</v>
      </c>
      <c r="CG26" s="457">
        <v>0</v>
      </c>
      <c r="CH26" s="458">
        <v>0</v>
      </c>
    </row>
    <row r="27" spans="1:86" x14ac:dyDescent="0.35">
      <c r="A27" s="407"/>
      <c r="B27" s="236" t="s">
        <v>774</v>
      </c>
      <c r="C27" s="72"/>
      <c r="D27" s="451"/>
      <c r="E27" s="451"/>
      <c r="F27" s="451"/>
      <c r="G27" s="451"/>
      <c r="H27" s="451"/>
      <c r="I27" s="451"/>
      <c r="J27" s="451"/>
      <c r="K27" s="451"/>
      <c r="L27" s="451"/>
      <c r="M27" s="451"/>
      <c r="N27" s="451"/>
      <c r="O27" s="451"/>
      <c r="P27" s="451"/>
      <c r="Q27" s="451"/>
      <c r="R27" s="451"/>
      <c r="S27" s="451"/>
      <c r="T27" s="451"/>
      <c r="U27" s="451"/>
      <c r="V27" s="451"/>
      <c r="W27" s="451"/>
      <c r="X27" s="451"/>
      <c r="Y27" s="451"/>
      <c r="Z27" s="451"/>
      <c r="AA27" s="451"/>
      <c r="AB27" s="451"/>
      <c r="AC27" s="451"/>
      <c r="AD27" s="451"/>
      <c r="AE27" s="451"/>
      <c r="AF27" s="451"/>
      <c r="AG27" s="451"/>
      <c r="AH27" s="451"/>
      <c r="AI27" s="451"/>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c r="BT27" s="451"/>
      <c r="BU27" s="451"/>
      <c r="BV27" s="451"/>
      <c r="BW27" s="451"/>
      <c r="BX27" s="452"/>
      <c r="BY27" s="452"/>
      <c r="BZ27" s="457">
        <v>516.48178146868793</v>
      </c>
      <c r="CA27" s="457">
        <v>547.65557882238409</v>
      </c>
      <c r="CB27" s="457">
        <v>3.1394901165719249</v>
      </c>
      <c r="CC27" s="457">
        <v>0.10354683599999986</v>
      </c>
      <c r="CD27" s="457">
        <v>0</v>
      </c>
      <c r="CE27" s="457">
        <v>0</v>
      </c>
      <c r="CF27" s="457">
        <v>0</v>
      </c>
      <c r="CG27" s="457">
        <v>0</v>
      </c>
      <c r="CH27" s="458">
        <v>0</v>
      </c>
    </row>
    <row r="28" spans="1:86" x14ac:dyDescent="0.35">
      <c r="A28" s="407"/>
      <c r="B28" s="236" t="s">
        <v>775</v>
      </c>
      <c r="C28" s="72"/>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2"/>
      <c r="BY28" s="452"/>
      <c r="BZ28" s="457">
        <v>2.8293834013870951</v>
      </c>
      <c r="CA28" s="457">
        <v>11.459568888908937</v>
      </c>
      <c r="CB28" s="457">
        <v>0</v>
      </c>
      <c r="CC28" s="457">
        <v>0</v>
      </c>
      <c r="CD28" s="457">
        <v>0</v>
      </c>
      <c r="CE28" s="457">
        <v>0</v>
      </c>
      <c r="CF28" s="457">
        <v>0</v>
      </c>
      <c r="CG28" s="457">
        <v>0</v>
      </c>
      <c r="CH28" s="458">
        <v>0</v>
      </c>
    </row>
    <row r="29" spans="1:86" ht="16" thickBot="1" x14ac:dyDescent="0.4">
      <c r="A29" s="407"/>
      <c r="B29" s="236" t="s">
        <v>776</v>
      </c>
      <c r="C29" s="72"/>
      <c r="D29" s="451"/>
      <c r="E29" s="451"/>
      <c r="F29" s="451"/>
      <c r="G29" s="451"/>
      <c r="H29" s="451"/>
      <c r="I29" s="451"/>
      <c r="J29" s="451"/>
      <c r="K29" s="451"/>
      <c r="L29" s="451"/>
      <c r="M29" s="451"/>
      <c r="N29" s="451"/>
      <c r="O29" s="451"/>
      <c r="P29" s="451"/>
      <c r="Q29" s="451"/>
      <c r="R29" s="451"/>
      <c r="S29" s="451"/>
      <c r="T29" s="451"/>
      <c r="U29" s="451"/>
      <c r="V29" s="451"/>
      <c r="W29" s="451"/>
      <c r="X29" s="451"/>
      <c r="Y29" s="451"/>
      <c r="Z29" s="451"/>
      <c r="AA29" s="451"/>
      <c r="AB29" s="451"/>
      <c r="AC29" s="451"/>
      <c r="AD29" s="451"/>
      <c r="AE29" s="451"/>
      <c r="AF29" s="451"/>
      <c r="AG29" s="451"/>
      <c r="AH29" s="451"/>
      <c r="AI29" s="451"/>
      <c r="AJ29" s="451"/>
      <c r="AK29" s="451"/>
      <c r="AL29" s="451"/>
      <c r="AM29" s="451"/>
      <c r="AN29" s="451"/>
      <c r="AO29" s="451"/>
      <c r="AP29" s="451"/>
      <c r="AQ29" s="451"/>
      <c r="AR29" s="451"/>
      <c r="AS29" s="451"/>
      <c r="AT29" s="451"/>
      <c r="AU29" s="451"/>
      <c r="AV29" s="451"/>
      <c r="AW29" s="451"/>
      <c r="AX29" s="451"/>
      <c r="AY29" s="451"/>
      <c r="AZ29" s="451"/>
      <c r="BA29" s="451"/>
      <c r="BB29" s="451"/>
      <c r="BC29" s="451"/>
      <c r="BD29" s="451"/>
      <c r="BE29" s="451"/>
      <c r="BF29" s="451"/>
      <c r="BG29" s="451"/>
      <c r="BH29" s="451"/>
      <c r="BI29" s="451"/>
      <c r="BJ29" s="451"/>
      <c r="BK29" s="451"/>
      <c r="BL29" s="451"/>
      <c r="BM29" s="451"/>
      <c r="BN29" s="451"/>
      <c r="BO29" s="451"/>
      <c r="BP29" s="451"/>
      <c r="BQ29" s="451"/>
      <c r="BR29" s="451"/>
      <c r="BS29" s="451"/>
      <c r="BT29" s="451"/>
      <c r="BU29" s="451"/>
      <c r="BV29" s="451"/>
      <c r="BW29" s="451"/>
      <c r="BX29" s="452"/>
      <c r="BY29" s="452"/>
      <c r="BZ29" s="457">
        <v>0.23734474784394025</v>
      </c>
      <c r="CA29" s="457">
        <v>12.344424514207414</v>
      </c>
      <c r="CB29" s="457">
        <v>0</v>
      </c>
      <c r="CC29" s="457">
        <v>0</v>
      </c>
      <c r="CD29" s="457">
        <v>0</v>
      </c>
      <c r="CE29" s="457">
        <v>0</v>
      </c>
      <c r="CF29" s="457">
        <v>0</v>
      </c>
      <c r="CG29" s="457">
        <v>0</v>
      </c>
      <c r="CH29" s="458">
        <v>0</v>
      </c>
    </row>
    <row r="30" spans="1:86" x14ac:dyDescent="0.35">
      <c r="A30" s="483"/>
      <c r="B30" s="47" t="s">
        <v>777</v>
      </c>
      <c r="C30" s="409"/>
      <c r="D30" s="50" t="s">
        <v>294</v>
      </c>
      <c r="E30" s="50" t="s">
        <v>295</v>
      </c>
      <c r="F30" s="50" t="s">
        <v>296</v>
      </c>
      <c r="G30" s="50" t="s">
        <v>297</v>
      </c>
      <c r="H30" s="50" t="s">
        <v>298</v>
      </c>
      <c r="I30" s="50" t="s">
        <v>299</v>
      </c>
      <c r="J30" s="50" t="s">
        <v>300</v>
      </c>
      <c r="K30" s="50" t="s">
        <v>301</v>
      </c>
      <c r="L30" s="50" t="s">
        <v>302</v>
      </c>
      <c r="M30" s="50" t="s">
        <v>303</v>
      </c>
      <c r="N30" s="50" t="s">
        <v>304</v>
      </c>
      <c r="O30" s="50" t="s">
        <v>305</v>
      </c>
      <c r="P30" s="50" t="s">
        <v>306</v>
      </c>
      <c r="Q30" s="50" t="s">
        <v>307</v>
      </c>
      <c r="R30" s="50" t="s">
        <v>308</v>
      </c>
      <c r="S30" s="50" t="s">
        <v>309</v>
      </c>
      <c r="T30" s="50" t="s">
        <v>310</v>
      </c>
      <c r="U30" s="50" t="s">
        <v>311</v>
      </c>
      <c r="V30" s="50" t="s">
        <v>312</v>
      </c>
      <c r="W30" s="50" t="s">
        <v>313</v>
      </c>
      <c r="X30" s="50" t="s">
        <v>314</v>
      </c>
      <c r="Y30" s="50" t="s">
        <v>315</v>
      </c>
      <c r="Z30" s="50" t="s">
        <v>316</v>
      </c>
      <c r="AA30" s="50" t="s">
        <v>317</v>
      </c>
      <c r="AB30" s="50" t="s">
        <v>318</v>
      </c>
      <c r="AC30" s="50" t="s">
        <v>319</v>
      </c>
      <c r="AD30" s="50" t="s">
        <v>320</v>
      </c>
      <c r="AE30" s="50" t="s">
        <v>321</v>
      </c>
      <c r="AF30" s="50" t="s">
        <v>322</v>
      </c>
      <c r="AG30" s="50" t="s">
        <v>323</v>
      </c>
      <c r="AH30" s="50" t="s">
        <v>324</v>
      </c>
      <c r="AI30" s="50" t="s">
        <v>325</v>
      </c>
      <c r="AJ30" s="50" t="s">
        <v>326</v>
      </c>
      <c r="AK30" s="50" t="s">
        <v>327</v>
      </c>
      <c r="AL30" s="50" t="s">
        <v>328</v>
      </c>
      <c r="AM30" s="50" t="s">
        <v>329</v>
      </c>
      <c r="AN30" s="50" t="s">
        <v>330</v>
      </c>
      <c r="AO30" s="50" t="s">
        <v>331</v>
      </c>
      <c r="AP30" s="50" t="s">
        <v>332</v>
      </c>
      <c r="AQ30" s="50" t="s">
        <v>333</v>
      </c>
      <c r="AR30" s="50" t="s">
        <v>334</v>
      </c>
      <c r="AS30" s="50" t="s">
        <v>335</v>
      </c>
      <c r="AT30" s="50" t="s">
        <v>336</v>
      </c>
      <c r="AU30" s="50" t="s">
        <v>337</v>
      </c>
      <c r="AV30" s="50" t="s">
        <v>338</v>
      </c>
      <c r="AW30" s="50" t="s">
        <v>339</v>
      </c>
      <c r="AX30" s="50" t="s">
        <v>340</v>
      </c>
      <c r="AY30" s="50" t="s">
        <v>223</v>
      </c>
      <c r="AZ30" s="50" t="s">
        <v>224</v>
      </c>
      <c r="BA30" s="50" t="s">
        <v>225</v>
      </c>
      <c r="BB30" s="50" t="s">
        <v>226</v>
      </c>
      <c r="BC30" s="50" t="s">
        <v>227</v>
      </c>
      <c r="BD30" s="50" t="s">
        <v>228</v>
      </c>
      <c r="BE30" s="50" t="s">
        <v>229</v>
      </c>
      <c r="BF30" s="50" t="s">
        <v>230</v>
      </c>
      <c r="BG30" s="50" t="s">
        <v>231</v>
      </c>
      <c r="BH30" s="50" t="s">
        <v>232</v>
      </c>
      <c r="BI30" s="50" t="s">
        <v>233</v>
      </c>
      <c r="BJ30" s="50" t="s">
        <v>234</v>
      </c>
      <c r="BK30" s="50" t="s">
        <v>235</v>
      </c>
      <c r="BL30" s="50" t="s">
        <v>236</v>
      </c>
      <c r="BM30" s="50" t="s">
        <v>237</v>
      </c>
      <c r="BN30" s="50" t="s">
        <v>238</v>
      </c>
      <c r="BO30" s="50" t="s">
        <v>239</v>
      </c>
      <c r="BP30" s="50" t="s">
        <v>240</v>
      </c>
      <c r="BQ30" s="50" t="s">
        <v>241</v>
      </c>
      <c r="BR30" s="50" t="s">
        <v>242</v>
      </c>
      <c r="BS30" s="50" t="s">
        <v>243</v>
      </c>
      <c r="BT30" s="50" t="s">
        <v>244</v>
      </c>
      <c r="BU30" s="50" t="s">
        <v>245</v>
      </c>
      <c r="BV30" s="50" t="s">
        <v>246</v>
      </c>
      <c r="BW30" s="50" t="s">
        <v>247</v>
      </c>
      <c r="BX30" s="50" t="s">
        <v>248</v>
      </c>
      <c r="BY30" s="50" t="s">
        <v>249</v>
      </c>
      <c r="BZ30" s="50" t="s">
        <v>250</v>
      </c>
      <c r="CA30" s="50" t="s">
        <v>251</v>
      </c>
      <c r="CB30" s="50" t="s">
        <v>252</v>
      </c>
      <c r="CC30" s="50" t="s">
        <v>253</v>
      </c>
      <c r="CD30" s="50" t="s">
        <v>254</v>
      </c>
      <c r="CE30" s="50" t="s">
        <v>255</v>
      </c>
      <c r="CF30" s="50" t="s">
        <v>256</v>
      </c>
      <c r="CG30" s="491" t="s">
        <v>257</v>
      </c>
      <c r="CH30" s="410" t="s">
        <v>258</v>
      </c>
    </row>
    <row r="31" spans="1:86" s="285" customFormat="1" x14ac:dyDescent="0.35">
      <c r="A31" s="455"/>
      <c r="B31" s="412" t="s">
        <v>778</v>
      </c>
      <c r="C31" s="413"/>
      <c r="D31" s="320" t="s">
        <v>260</v>
      </c>
      <c r="E31" s="320" t="s">
        <v>260</v>
      </c>
      <c r="F31" s="320" t="s">
        <v>260</v>
      </c>
      <c r="G31" s="320" t="s">
        <v>260</v>
      </c>
      <c r="H31" s="320" t="s">
        <v>260</v>
      </c>
      <c r="I31" s="320" t="s">
        <v>260</v>
      </c>
      <c r="J31" s="320" t="s">
        <v>260</v>
      </c>
      <c r="K31" s="320" t="s">
        <v>260</v>
      </c>
      <c r="L31" s="320" t="s">
        <v>260</v>
      </c>
      <c r="M31" s="320" t="s">
        <v>260</v>
      </c>
      <c r="N31" s="320" t="s">
        <v>260</v>
      </c>
      <c r="O31" s="320" t="s">
        <v>260</v>
      </c>
      <c r="P31" s="320" t="s">
        <v>260</v>
      </c>
      <c r="Q31" s="320" t="s">
        <v>260</v>
      </c>
      <c r="R31" s="320" t="s">
        <v>260</v>
      </c>
      <c r="S31" s="320" t="s">
        <v>260</v>
      </c>
      <c r="T31" s="320" t="s">
        <v>260</v>
      </c>
      <c r="U31" s="320" t="s">
        <v>260</v>
      </c>
      <c r="V31" s="320" t="s">
        <v>260</v>
      </c>
      <c r="W31" s="320" t="s">
        <v>260</v>
      </c>
      <c r="X31" s="320" t="s">
        <v>260</v>
      </c>
      <c r="Y31" s="320" t="s">
        <v>260</v>
      </c>
      <c r="Z31" s="320" t="s">
        <v>260</v>
      </c>
      <c r="AA31" s="320" t="s">
        <v>260</v>
      </c>
      <c r="AB31" s="320" t="s">
        <v>260</v>
      </c>
      <c r="AC31" s="320" t="s">
        <v>260</v>
      </c>
      <c r="AD31" s="320" t="s">
        <v>260</v>
      </c>
      <c r="AE31" s="320" t="s">
        <v>260</v>
      </c>
      <c r="AF31" s="320" t="s">
        <v>260</v>
      </c>
      <c r="AG31" s="320" t="s">
        <v>260</v>
      </c>
      <c r="AH31" s="320" t="s">
        <v>260</v>
      </c>
      <c r="AI31" s="320" t="s">
        <v>260</v>
      </c>
      <c r="AJ31" s="320" t="s">
        <v>260</v>
      </c>
      <c r="AK31" s="320" t="s">
        <v>260</v>
      </c>
      <c r="AL31" s="320" t="s">
        <v>260</v>
      </c>
      <c r="AM31" s="320" t="s">
        <v>260</v>
      </c>
      <c r="AN31" s="320" t="s">
        <v>260</v>
      </c>
      <c r="AO31" s="320" t="s">
        <v>260</v>
      </c>
      <c r="AP31" s="320" t="s">
        <v>260</v>
      </c>
      <c r="AQ31" s="320" t="s">
        <v>260</v>
      </c>
      <c r="AR31" s="320" t="s">
        <v>260</v>
      </c>
      <c r="AS31" s="320" t="s">
        <v>260</v>
      </c>
      <c r="AT31" s="320" t="s">
        <v>260</v>
      </c>
      <c r="AU31" s="320" t="s">
        <v>260</v>
      </c>
      <c r="AV31" s="320" t="s">
        <v>260</v>
      </c>
      <c r="AW31" s="320" t="s">
        <v>260</v>
      </c>
      <c r="AX31" s="320" t="s">
        <v>260</v>
      </c>
      <c r="AY31" s="320" t="s">
        <v>260</v>
      </c>
      <c r="AZ31" s="320" t="s">
        <v>260</v>
      </c>
      <c r="BA31" s="320" t="s">
        <v>260</v>
      </c>
      <c r="BB31" s="320" t="s">
        <v>260</v>
      </c>
      <c r="BC31" s="320" t="s">
        <v>260</v>
      </c>
      <c r="BD31" s="320" t="s">
        <v>260</v>
      </c>
      <c r="BE31" s="320" t="s">
        <v>260</v>
      </c>
      <c r="BF31" s="320" t="s">
        <v>260</v>
      </c>
      <c r="BG31" s="320" t="s">
        <v>260</v>
      </c>
      <c r="BH31" s="320" t="s">
        <v>260</v>
      </c>
      <c r="BI31" s="320" t="s">
        <v>260</v>
      </c>
      <c r="BJ31" s="320" t="s">
        <v>260</v>
      </c>
      <c r="BK31" s="320" t="s">
        <v>260</v>
      </c>
      <c r="BL31" s="320" t="s">
        <v>260</v>
      </c>
      <c r="BM31" s="320" t="s">
        <v>260</v>
      </c>
      <c r="BN31" s="320" t="s">
        <v>260</v>
      </c>
      <c r="BO31" s="320" t="s">
        <v>260</v>
      </c>
      <c r="BP31" s="320" t="s">
        <v>260</v>
      </c>
      <c r="BQ31" s="320" t="s">
        <v>260</v>
      </c>
      <c r="BR31" s="320" t="s">
        <v>260</v>
      </c>
      <c r="BS31" s="320" t="s">
        <v>260</v>
      </c>
      <c r="BT31" s="320" t="s">
        <v>260</v>
      </c>
      <c r="BU31" s="320" t="s">
        <v>260</v>
      </c>
      <c r="BV31" s="320" t="s">
        <v>260</v>
      </c>
      <c r="BW31" s="320" t="s">
        <v>260</v>
      </c>
      <c r="BX31" s="320" t="s">
        <v>260</v>
      </c>
      <c r="BY31" s="320" t="s">
        <v>260</v>
      </c>
      <c r="BZ31" s="320" t="s">
        <v>260</v>
      </c>
      <c r="CA31" s="320" t="s">
        <v>260</v>
      </c>
      <c r="CB31" s="320" t="s">
        <v>261</v>
      </c>
      <c r="CC31" s="320" t="s">
        <v>261</v>
      </c>
      <c r="CD31" s="320" t="s">
        <v>261</v>
      </c>
      <c r="CE31" s="320" t="s">
        <v>261</v>
      </c>
      <c r="CF31" s="320" t="s">
        <v>261</v>
      </c>
      <c r="CG31" s="320" t="s">
        <v>261</v>
      </c>
      <c r="CH31" s="321" t="s">
        <v>261</v>
      </c>
    </row>
    <row r="32" spans="1:86" x14ac:dyDescent="0.35">
      <c r="A32" s="455"/>
      <c r="B32" s="79" t="s">
        <v>273</v>
      </c>
      <c r="C32" s="123"/>
      <c r="D32" s="456"/>
      <c r="E32" s="456"/>
      <c r="F32" s="456"/>
      <c r="G32" s="456"/>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c r="BB32" s="456"/>
      <c r="BC32" s="456"/>
      <c r="BD32" s="456"/>
      <c r="BE32" s="456"/>
      <c r="BF32" s="456"/>
      <c r="BG32" s="456"/>
      <c r="BH32" s="456"/>
      <c r="BI32" s="456"/>
      <c r="BJ32" s="456"/>
      <c r="BK32" s="456"/>
      <c r="BL32" s="456"/>
      <c r="BM32" s="456"/>
      <c r="BN32" s="456"/>
      <c r="BO32" s="456"/>
      <c r="BP32" s="456"/>
      <c r="BQ32" s="456"/>
      <c r="BR32" s="456"/>
      <c r="BS32" s="456"/>
      <c r="BT32" s="456"/>
      <c r="BU32" s="456"/>
      <c r="BV32" s="456"/>
      <c r="BW32" s="456"/>
      <c r="BX32" s="456"/>
      <c r="BY32" s="456"/>
      <c r="BZ32" s="492">
        <f>SUM(BZ33:BZ40)</f>
        <v>213.86099300000001</v>
      </c>
      <c r="CA32" s="492">
        <f>SUM(CA33:CA40)</f>
        <v>284.25853885000004</v>
      </c>
      <c r="CB32" s="492">
        <f t="shared" ref="CB32:CH32" si="2">SUM(CB33:CB40)</f>
        <v>0</v>
      </c>
      <c r="CC32" s="492">
        <f t="shared" si="2"/>
        <v>0</v>
      </c>
      <c r="CD32" s="492">
        <f t="shared" si="2"/>
        <v>0</v>
      </c>
      <c r="CE32" s="492">
        <f t="shared" si="2"/>
        <v>0</v>
      </c>
      <c r="CF32" s="492">
        <f t="shared" si="2"/>
        <v>0</v>
      </c>
      <c r="CG32" s="492">
        <f t="shared" si="2"/>
        <v>0</v>
      </c>
      <c r="CH32" s="493">
        <f t="shared" si="2"/>
        <v>0</v>
      </c>
    </row>
    <row r="33" spans="1:86" x14ac:dyDescent="0.35">
      <c r="A33" s="455"/>
      <c r="B33" s="236" t="s">
        <v>766</v>
      </c>
      <c r="C33" s="236"/>
      <c r="D33" s="456"/>
      <c r="E33" s="456"/>
      <c r="F33" s="456"/>
      <c r="G33" s="456"/>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6"/>
      <c r="BJ33" s="456"/>
      <c r="BK33" s="456"/>
      <c r="BL33" s="456"/>
      <c r="BM33" s="456"/>
      <c r="BN33" s="456"/>
      <c r="BO33" s="456"/>
      <c r="BP33" s="456"/>
      <c r="BQ33" s="456"/>
      <c r="BR33" s="456"/>
      <c r="BS33" s="456"/>
      <c r="BT33" s="456"/>
      <c r="BU33" s="456"/>
      <c r="BV33" s="456"/>
      <c r="BW33" s="456"/>
      <c r="BX33" s="456"/>
      <c r="BY33" s="456"/>
      <c r="BZ33" s="494">
        <v>72.505745000000005</v>
      </c>
      <c r="CA33" s="494">
        <v>112.5108915</v>
      </c>
      <c r="CB33" s="494">
        <v>0</v>
      </c>
      <c r="CC33" s="494">
        <v>0</v>
      </c>
      <c r="CD33" s="494">
        <v>0</v>
      </c>
      <c r="CE33" s="494">
        <v>0</v>
      </c>
      <c r="CF33" s="494">
        <v>0</v>
      </c>
      <c r="CG33" s="494">
        <v>0</v>
      </c>
      <c r="CH33" s="495">
        <v>0</v>
      </c>
    </row>
    <row r="34" spans="1:86" x14ac:dyDescent="0.35">
      <c r="A34" s="455"/>
      <c r="B34" s="236" t="s">
        <v>767</v>
      </c>
      <c r="C34" s="236"/>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6"/>
      <c r="BU34" s="456"/>
      <c r="BV34" s="456"/>
      <c r="BW34" s="456"/>
      <c r="BX34" s="456"/>
      <c r="BY34" s="456"/>
      <c r="BZ34" s="494">
        <v>3.51783</v>
      </c>
      <c r="CA34" s="494">
        <v>3.7034950000000002</v>
      </c>
      <c r="CB34" s="494">
        <v>0</v>
      </c>
      <c r="CC34" s="494">
        <v>0</v>
      </c>
      <c r="CD34" s="494">
        <v>0</v>
      </c>
      <c r="CE34" s="494">
        <v>0</v>
      </c>
      <c r="CF34" s="494">
        <v>0</v>
      </c>
      <c r="CG34" s="494">
        <v>0</v>
      </c>
      <c r="CH34" s="495">
        <v>0</v>
      </c>
    </row>
    <row r="35" spans="1:86" x14ac:dyDescent="0.35">
      <c r="A35" s="455"/>
      <c r="B35" s="236" t="s">
        <v>768</v>
      </c>
      <c r="C35" s="236"/>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c r="BP35" s="451"/>
      <c r="BQ35" s="451"/>
      <c r="BR35" s="451"/>
      <c r="BS35" s="451"/>
      <c r="BT35" s="451"/>
      <c r="BU35" s="451"/>
      <c r="BV35" s="451"/>
      <c r="BW35" s="451"/>
      <c r="BX35" s="451"/>
      <c r="BY35" s="451"/>
      <c r="BZ35" s="494">
        <v>43.587004</v>
      </c>
      <c r="CA35" s="494">
        <v>55.201610000000002</v>
      </c>
      <c r="CB35" s="494">
        <v>0</v>
      </c>
      <c r="CC35" s="494">
        <v>0</v>
      </c>
      <c r="CD35" s="494">
        <v>0</v>
      </c>
      <c r="CE35" s="494">
        <v>0</v>
      </c>
      <c r="CF35" s="494">
        <v>0</v>
      </c>
      <c r="CG35" s="494">
        <v>0</v>
      </c>
      <c r="CH35" s="495">
        <v>0</v>
      </c>
    </row>
    <row r="36" spans="1:86" x14ac:dyDescent="0.35">
      <c r="A36" s="472"/>
      <c r="B36" s="236" t="s">
        <v>769</v>
      </c>
      <c r="C36" s="236"/>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94">
        <v>10.020866</v>
      </c>
      <c r="CA36" s="494">
        <v>11.750628000000001</v>
      </c>
      <c r="CB36" s="494">
        <v>0</v>
      </c>
      <c r="CC36" s="494">
        <v>0</v>
      </c>
      <c r="CD36" s="494">
        <v>0</v>
      </c>
      <c r="CE36" s="494">
        <v>0</v>
      </c>
      <c r="CF36" s="494">
        <v>0</v>
      </c>
      <c r="CG36" s="494">
        <v>0</v>
      </c>
      <c r="CH36" s="495">
        <v>0</v>
      </c>
    </row>
    <row r="37" spans="1:86" x14ac:dyDescent="0.35">
      <c r="A37" s="472"/>
      <c r="B37" s="236" t="s">
        <v>770</v>
      </c>
      <c r="C37" s="236"/>
      <c r="D37" s="456"/>
      <c r="E37" s="456"/>
      <c r="F37" s="456"/>
      <c r="G37" s="456"/>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94">
        <v>39.905748000000003</v>
      </c>
      <c r="CA37" s="494">
        <v>53.737511349999998</v>
      </c>
      <c r="CB37" s="494">
        <v>0</v>
      </c>
      <c r="CC37" s="494">
        <v>0</v>
      </c>
      <c r="CD37" s="494">
        <v>0</v>
      </c>
      <c r="CE37" s="494">
        <v>0</v>
      </c>
      <c r="CF37" s="494">
        <v>0</v>
      </c>
      <c r="CG37" s="494">
        <v>0</v>
      </c>
      <c r="CH37" s="495">
        <v>0</v>
      </c>
    </row>
    <row r="38" spans="1:86" x14ac:dyDescent="0.35">
      <c r="B38" s="236" t="s">
        <v>772</v>
      </c>
      <c r="C38" s="236"/>
      <c r="D38" s="456"/>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94">
        <v>7.53735</v>
      </c>
      <c r="CA38" s="494">
        <v>7.9528499999999998</v>
      </c>
      <c r="CB38" s="494">
        <v>0</v>
      </c>
      <c r="CC38" s="494">
        <v>0</v>
      </c>
      <c r="CD38" s="494">
        <v>0</v>
      </c>
      <c r="CE38" s="494">
        <v>0</v>
      </c>
      <c r="CF38" s="494">
        <v>0</v>
      </c>
      <c r="CG38" s="494">
        <v>0</v>
      </c>
      <c r="CH38" s="495">
        <v>0</v>
      </c>
    </row>
    <row r="39" spans="1:86" x14ac:dyDescent="0.35">
      <c r="B39" s="236" t="s">
        <v>773</v>
      </c>
      <c r="C39" s="72"/>
      <c r="D39" s="451"/>
      <c r="E39" s="451"/>
      <c r="F39" s="451"/>
      <c r="G39" s="451"/>
      <c r="H39" s="451"/>
      <c r="I39" s="451"/>
      <c r="J39" s="451"/>
      <c r="K39" s="451"/>
      <c r="L39" s="451"/>
      <c r="M39" s="451"/>
      <c r="N39" s="451"/>
      <c r="O39" s="451"/>
      <c r="P39" s="451"/>
      <c r="Q39" s="451"/>
      <c r="R39" s="451"/>
      <c r="S39" s="451"/>
      <c r="T39" s="451"/>
      <c r="U39" s="451"/>
      <c r="V39" s="451"/>
      <c r="W39" s="451"/>
      <c r="X39" s="451"/>
      <c r="Y39" s="451"/>
      <c r="Z39" s="451"/>
      <c r="AA39" s="451"/>
      <c r="AB39" s="451"/>
      <c r="AC39" s="451"/>
      <c r="AD39" s="451"/>
      <c r="AE39" s="451"/>
      <c r="AF39" s="451"/>
      <c r="AG39" s="451"/>
      <c r="AH39" s="451"/>
      <c r="AI39" s="451"/>
      <c r="AJ39" s="451"/>
      <c r="AK39" s="451"/>
      <c r="AL39" s="451"/>
      <c r="AM39" s="451"/>
      <c r="AN39" s="451"/>
      <c r="AO39" s="451"/>
      <c r="AP39" s="451"/>
      <c r="AQ39" s="451"/>
      <c r="AR39" s="451"/>
      <c r="AS39" s="451"/>
      <c r="AT39" s="451"/>
      <c r="AU39" s="451"/>
      <c r="AV39" s="451"/>
      <c r="AW39" s="451"/>
      <c r="AX39" s="451"/>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1"/>
      <c r="BU39" s="451"/>
      <c r="BV39" s="451"/>
      <c r="BW39" s="451"/>
      <c r="BX39" s="451"/>
      <c r="BY39" s="451"/>
      <c r="BZ39" s="494">
        <v>10.9941</v>
      </c>
      <c r="CA39" s="494">
        <v>10.92465</v>
      </c>
      <c r="CB39" s="494">
        <v>0</v>
      </c>
      <c r="CC39" s="494">
        <v>0</v>
      </c>
      <c r="CD39" s="494">
        <v>0</v>
      </c>
      <c r="CE39" s="494">
        <v>0</v>
      </c>
      <c r="CF39" s="494">
        <v>0</v>
      </c>
      <c r="CG39" s="494">
        <v>0</v>
      </c>
      <c r="CH39" s="495">
        <v>0</v>
      </c>
    </row>
    <row r="40" spans="1:86" ht="16" thickBot="1" x14ac:dyDescent="0.4">
      <c r="B40" s="236" t="s">
        <v>774</v>
      </c>
      <c r="C40" s="23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94">
        <v>25.792349999999999</v>
      </c>
      <c r="CA40" s="494">
        <v>28.476903</v>
      </c>
      <c r="CB40" s="494">
        <v>0</v>
      </c>
      <c r="CC40" s="494">
        <v>0</v>
      </c>
      <c r="CD40" s="494">
        <v>0</v>
      </c>
      <c r="CE40" s="494">
        <v>0</v>
      </c>
      <c r="CF40" s="494">
        <v>0</v>
      </c>
      <c r="CG40" s="494">
        <v>0</v>
      </c>
      <c r="CH40" s="495">
        <v>0</v>
      </c>
    </row>
    <row r="41" spans="1:86" x14ac:dyDescent="0.35">
      <c r="B41" s="47" t="s">
        <v>777</v>
      </c>
      <c r="C41" s="409"/>
      <c r="D41" s="50" t="s">
        <v>294</v>
      </c>
      <c r="E41" s="50" t="s">
        <v>295</v>
      </c>
      <c r="F41" s="50" t="s">
        <v>296</v>
      </c>
      <c r="G41" s="50" t="s">
        <v>297</v>
      </c>
      <c r="H41" s="50" t="s">
        <v>298</v>
      </c>
      <c r="I41" s="50" t="s">
        <v>299</v>
      </c>
      <c r="J41" s="50" t="s">
        <v>300</v>
      </c>
      <c r="K41" s="50" t="s">
        <v>301</v>
      </c>
      <c r="L41" s="50" t="s">
        <v>302</v>
      </c>
      <c r="M41" s="50" t="s">
        <v>303</v>
      </c>
      <c r="N41" s="50" t="s">
        <v>304</v>
      </c>
      <c r="O41" s="50" t="s">
        <v>305</v>
      </c>
      <c r="P41" s="50" t="s">
        <v>306</v>
      </c>
      <c r="Q41" s="50" t="s">
        <v>307</v>
      </c>
      <c r="R41" s="50" t="s">
        <v>308</v>
      </c>
      <c r="S41" s="50" t="s">
        <v>309</v>
      </c>
      <c r="T41" s="50" t="s">
        <v>310</v>
      </c>
      <c r="U41" s="50" t="s">
        <v>311</v>
      </c>
      <c r="V41" s="50" t="s">
        <v>312</v>
      </c>
      <c r="W41" s="50" t="s">
        <v>313</v>
      </c>
      <c r="X41" s="50" t="s">
        <v>314</v>
      </c>
      <c r="Y41" s="50" t="s">
        <v>315</v>
      </c>
      <c r="Z41" s="50" t="s">
        <v>316</v>
      </c>
      <c r="AA41" s="50" t="s">
        <v>317</v>
      </c>
      <c r="AB41" s="50" t="s">
        <v>318</v>
      </c>
      <c r="AC41" s="50" t="s">
        <v>319</v>
      </c>
      <c r="AD41" s="50" t="s">
        <v>320</v>
      </c>
      <c r="AE41" s="50" t="s">
        <v>321</v>
      </c>
      <c r="AF41" s="50" t="s">
        <v>322</v>
      </c>
      <c r="AG41" s="50" t="s">
        <v>323</v>
      </c>
      <c r="AH41" s="50" t="s">
        <v>324</v>
      </c>
      <c r="AI41" s="50" t="s">
        <v>325</v>
      </c>
      <c r="AJ41" s="50" t="s">
        <v>326</v>
      </c>
      <c r="AK41" s="50" t="s">
        <v>327</v>
      </c>
      <c r="AL41" s="50" t="s">
        <v>328</v>
      </c>
      <c r="AM41" s="50" t="s">
        <v>329</v>
      </c>
      <c r="AN41" s="50" t="s">
        <v>330</v>
      </c>
      <c r="AO41" s="50" t="s">
        <v>331</v>
      </c>
      <c r="AP41" s="50" t="s">
        <v>332</v>
      </c>
      <c r="AQ41" s="50" t="s">
        <v>333</v>
      </c>
      <c r="AR41" s="50" t="s">
        <v>334</v>
      </c>
      <c r="AS41" s="50" t="s">
        <v>335</v>
      </c>
      <c r="AT41" s="50" t="s">
        <v>336</v>
      </c>
      <c r="AU41" s="50" t="s">
        <v>337</v>
      </c>
      <c r="AV41" s="50" t="s">
        <v>338</v>
      </c>
      <c r="AW41" s="50" t="s">
        <v>339</v>
      </c>
      <c r="AX41" s="50" t="s">
        <v>340</v>
      </c>
      <c r="AY41" s="50" t="s">
        <v>223</v>
      </c>
      <c r="AZ41" s="50" t="s">
        <v>224</v>
      </c>
      <c r="BA41" s="50" t="s">
        <v>225</v>
      </c>
      <c r="BB41" s="50" t="s">
        <v>226</v>
      </c>
      <c r="BC41" s="50" t="s">
        <v>227</v>
      </c>
      <c r="BD41" s="50" t="s">
        <v>228</v>
      </c>
      <c r="BE41" s="50" t="s">
        <v>229</v>
      </c>
      <c r="BF41" s="50" t="s">
        <v>230</v>
      </c>
      <c r="BG41" s="50" t="s">
        <v>231</v>
      </c>
      <c r="BH41" s="50" t="s">
        <v>232</v>
      </c>
      <c r="BI41" s="50" t="s">
        <v>233</v>
      </c>
      <c r="BJ41" s="50" t="s">
        <v>234</v>
      </c>
      <c r="BK41" s="50" t="s">
        <v>235</v>
      </c>
      <c r="BL41" s="50" t="s">
        <v>236</v>
      </c>
      <c r="BM41" s="50" t="s">
        <v>237</v>
      </c>
      <c r="BN41" s="50" t="s">
        <v>238</v>
      </c>
      <c r="BO41" s="50" t="s">
        <v>239</v>
      </c>
      <c r="BP41" s="50" t="s">
        <v>240</v>
      </c>
      <c r="BQ41" s="50" t="s">
        <v>241</v>
      </c>
      <c r="BR41" s="50" t="s">
        <v>242</v>
      </c>
      <c r="BS41" s="50" t="s">
        <v>243</v>
      </c>
      <c r="BT41" s="50" t="s">
        <v>244</v>
      </c>
      <c r="BU41" s="50" t="s">
        <v>245</v>
      </c>
      <c r="BV41" s="50" t="s">
        <v>246</v>
      </c>
      <c r="BW41" s="50" t="s">
        <v>247</v>
      </c>
      <c r="BX41" s="50" t="s">
        <v>248</v>
      </c>
      <c r="BY41" s="50" t="s">
        <v>249</v>
      </c>
      <c r="BZ41" s="50" t="s">
        <v>250</v>
      </c>
      <c r="CA41" s="50" t="s">
        <v>251</v>
      </c>
      <c r="CB41" s="50" t="s">
        <v>252</v>
      </c>
      <c r="CC41" s="50" t="s">
        <v>253</v>
      </c>
      <c r="CD41" s="50" t="s">
        <v>254</v>
      </c>
      <c r="CE41" s="50" t="s">
        <v>255</v>
      </c>
      <c r="CF41" s="50" t="s">
        <v>256</v>
      </c>
      <c r="CG41" s="491" t="s">
        <v>257</v>
      </c>
      <c r="CH41" s="410" t="s">
        <v>258</v>
      </c>
    </row>
    <row r="42" spans="1:86" x14ac:dyDescent="0.35">
      <c r="B42" s="437" t="s">
        <v>779</v>
      </c>
      <c r="C42" s="413"/>
      <c r="D42" s="320" t="s">
        <v>260</v>
      </c>
      <c r="E42" s="320" t="s">
        <v>260</v>
      </c>
      <c r="F42" s="320" t="s">
        <v>260</v>
      </c>
      <c r="G42" s="320" t="s">
        <v>260</v>
      </c>
      <c r="H42" s="320" t="s">
        <v>260</v>
      </c>
      <c r="I42" s="320" t="s">
        <v>260</v>
      </c>
      <c r="J42" s="320" t="s">
        <v>260</v>
      </c>
      <c r="K42" s="320" t="s">
        <v>260</v>
      </c>
      <c r="L42" s="320" t="s">
        <v>260</v>
      </c>
      <c r="M42" s="320" t="s">
        <v>260</v>
      </c>
      <c r="N42" s="320" t="s">
        <v>260</v>
      </c>
      <c r="O42" s="320" t="s">
        <v>260</v>
      </c>
      <c r="P42" s="320" t="s">
        <v>260</v>
      </c>
      <c r="Q42" s="320" t="s">
        <v>260</v>
      </c>
      <c r="R42" s="320" t="s">
        <v>260</v>
      </c>
      <c r="S42" s="320" t="s">
        <v>260</v>
      </c>
      <c r="T42" s="320" t="s">
        <v>260</v>
      </c>
      <c r="U42" s="320" t="s">
        <v>260</v>
      </c>
      <c r="V42" s="320" t="s">
        <v>260</v>
      </c>
      <c r="W42" s="320" t="s">
        <v>260</v>
      </c>
      <c r="X42" s="320" t="s">
        <v>260</v>
      </c>
      <c r="Y42" s="320" t="s">
        <v>260</v>
      </c>
      <c r="Z42" s="320" t="s">
        <v>260</v>
      </c>
      <c r="AA42" s="320" t="s">
        <v>260</v>
      </c>
      <c r="AB42" s="320" t="s">
        <v>260</v>
      </c>
      <c r="AC42" s="320" t="s">
        <v>260</v>
      </c>
      <c r="AD42" s="320" t="s">
        <v>260</v>
      </c>
      <c r="AE42" s="320" t="s">
        <v>260</v>
      </c>
      <c r="AF42" s="320" t="s">
        <v>260</v>
      </c>
      <c r="AG42" s="320" t="s">
        <v>260</v>
      </c>
      <c r="AH42" s="320" t="s">
        <v>260</v>
      </c>
      <c r="AI42" s="320" t="s">
        <v>260</v>
      </c>
      <c r="AJ42" s="320" t="s">
        <v>260</v>
      </c>
      <c r="AK42" s="320" t="s">
        <v>260</v>
      </c>
      <c r="AL42" s="320" t="s">
        <v>260</v>
      </c>
      <c r="AM42" s="320" t="s">
        <v>260</v>
      </c>
      <c r="AN42" s="320" t="s">
        <v>260</v>
      </c>
      <c r="AO42" s="320" t="s">
        <v>260</v>
      </c>
      <c r="AP42" s="320" t="s">
        <v>260</v>
      </c>
      <c r="AQ42" s="320" t="s">
        <v>260</v>
      </c>
      <c r="AR42" s="320" t="s">
        <v>260</v>
      </c>
      <c r="AS42" s="320" t="s">
        <v>260</v>
      </c>
      <c r="AT42" s="320" t="s">
        <v>260</v>
      </c>
      <c r="AU42" s="320" t="s">
        <v>260</v>
      </c>
      <c r="AV42" s="320" t="s">
        <v>260</v>
      </c>
      <c r="AW42" s="320" t="s">
        <v>260</v>
      </c>
      <c r="AX42" s="320" t="s">
        <v>260</v>
      </c>
      <c r="AY42" s="320" t="s">
        <v>260</v>
      </c>
      <c r="AZ42" s="320" t="s">
        <v>260</v>
      </c>
      <c r="BA42" s="320" t="s">
        <v>260</v>
      </c>
      <c r="BB42" s="320" t="s">
        <v>260</v>
      </c>
      <c r="BC42" s="320" t="s">
        <v>260</v>
      </c>
      <c r="BD42" s="320" t="s">
        <v>260</v>
      </c>
      <c r="BE42" s="320" t="s">
        <v>260</v>
      </c>
      <c r="BF42" s="320" t="s">
        <v>260</v>
      </c>
      <c r="BG42" s="320" t="s">
        <v>260</v>
      </c>
      <c r="BH42" s="320" t="s">
        <v>260</v>
      </c>
      <c r="BI42" s="320" t="s">
        <v>260</v>
      </c>
      <c r="BJ42" s="320" t="s">
        <v>260</v>
      </c>
      <c r="BK42" s="320" t="s">
        <v>260</v>
      </c>
      <c r="BL42" s="320" t="s">
        <v>260</v>
      </c>
      <c r="BM42" s="320" t="s">
        <v>260</v>
      </c>
      <c r="BN42" s="320" t="s">
        <v>260</v>
      </c>
      <c r="BO42" s="320" t="s">
        <v>260</v>
      </c>
      <c r="BP42" s="320" t="s">
        <v>260</v>
      </c>
      <c r="BQ42" s="320" t="s">
        <v>260</v>
      </c>
      <c r="BR42" s="320" t="s">
        <v>260</v>
      </c>
      <c r="BS42" s="320" t="s">
        <v>260</v>
      </c>
      <c r="BT42" s="320" t="s">
        <v>260</v>
      </c>
      <c r="BU42" s="320" t="s">
        <v>260</v>
      </c>
      <c r="BV42" s="320" t="s">
        <v>260</v>
      </c>
      <c r="BW42" s="320" t="s">
        <v>260</v>
      </c>
      <c r="BX42" s="320" t="s">
        <v>260</v>
      </c>
      <c r="BY42" s="320" t="s">
        <v>260</v>
      </c>
      <c r="BZ42" s="320" t="s">
        <v>260</v>
      </c>
      <c r="CA42" s="320" t="s">
        <v>260</v>
      </c>
      <c r="CB42" s="320" t="s">
        <v>261</v>
      </c>
      <c r="CC42" s="320" t="s">
        <v>261</v>
      </c>
      <c r="CD42" s="320" t="s">
        <v>261</v>
      </c>
      <c r="CE42" s="320" t="s">
        <v>261</v>
      </c>
      <c r="CF42" s="320" t="s">
        <v>261</v>
      </c>
      <c r="CG42" s="320" t="s">
        <v>261</v>
      </c>
      <c r="CH42" s="321" t="s">
        <v>261</v>
      </c>
    </row>
    <row r="43" spans="1:86" x14ac:dyDescent="0.35">
      <c r="B43" s="79" t="s">
        <v>273</v>
      </c>
      <c r="C43" s="123"/>
      <c r="D43" s="451"/>
      <c r="E43" s="451"/>
      <c r="F43" s="451"/>
      <c r="G43" s="451"/>
      <c r="H43" s="451"/>
      <c r="I43" s="451"/>
      <c r="J43" s="451"/>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451"/>
      <c r="AO43" s="451"/>
      <c r="AP43" s="451"/>
      <c r="AQ43" s="451"/>
      <c r="AR43" s="451"/>
      <c r="AS43" s="451"/>
      <c r="AT43" s="451"/>
      <c r="AU43" s="451"/>
      <c r="AV43" s="451"/>
      <c r="AW43" s="451"/>
      <c r="AX43" s="451"/>
      <c r="AY43" s="451"/>
      <c r="AZ43" s="451"/>
      <c r="BA43" s="451"/>
      <c r="BB43" s="451"/>
      <c r="BC43" s="451"/>
      <c r="BD43" s="451"/>
      <c r="BE43" s="451"/>
      <c r="BF43" s="451"/>
      <c r="BG43" s="451"/>
      <c r="BH43" s="451"/>
      <c r="BI43" s="451"/>
      <c r="BJ43" s="451"/>
      <c r="BK43" s="451"/>
      <c r="BL43" s="451"/>
      <c r="BM43" s="451"/>
      <c r="BN43" s="451"/>
      <c r="BO43" s="451"/>
      <c r="BP43" s="451"/>
      <c r="BQ43" s="451"/>
      <c r="BR43" s="451"/>
      <c r="BS43" s="451"/>
      <c r="BT43" s="451"/>
      <c r="BU43" s="451"/>
      <c r="BV43" s="451"/>
      <c r="BW43" s="451"/>
      <c r="BX43" s="452"/>
      <c r="BY43" s="452"/>
      <c r="BZ43" s="452">
        <f>SUM(BZ44:BZ51)</f>
        <v>240.3351489452636</v>
      </c>
      <c r="CA43" s="452">
        <f>SUM(CA44:CA51)</f>
        <v>303.44766213119561</v>
      </c>
      <c r="CB43" s="452">
        <f t="shared" ref="CB43:CH43" si="3">SUM(CB44:CB51)</f>
        <v>0</v>
      </c>
      <c r="CC43" s="452">
        <f t="shared" si="3"/>
        <v>0</v>
      </c>
      <c r="CD43" s="452">
        <f t="shared" si="3"/>
        <v>0</v>
      </c>
      <c r="CE43" s="452">
        <f t="shared" si="3"/>
        <v>0</v>
      </c>
      <c r="CF43" s="452">
        <f t="shared" si="3"/>
        <v>0</v>
      </c>
      <c r="CG43" s="452">
        <f t="shared" si="3"/>
        <v>0</v>
      </c>
      <c r="CH43" s="460">
        <f t="shared" si="3"/>
        <v>0</v>
      </c>
    </row>
    <row r="44" spans="1:86" x14ac:dyDescent="0.35">
      <c r="B44" s="236" t="s">
        <v>766</v>
      </c>
      <c r="C44" s="123"/>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7">
        <v>81.481334111089168</v>
      </c>
      <c r="CA44" s="457">
        <v>120.10603842577099</v>
      </c>
      <c r="CB44" s="457">
        <v>0</v>
      </c>
      <c r="CC44" s="457">
        <v>0</v>
      </c>
      <c r="CD44" s="457">
        <v>0</v>
      </c>
      <c r="CE44" s="457">
        <v>0</v>
      </c>
      <c r="CF44" s="457">
        <v>0</v>
      </c>
      <c r="CG44" s="457">
        <v>0</v>
      </c>
      <c r="CH44" s="458">
        <v>0</v>
      </c>
    </row>
    <row r="45" spans="1:86" x14ac:dyDescent="0.35">
      <c r="B45" s="236" t="s">
        <v>767</v>
      </c>
      <c r="C45" s="23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7"/>
      <c r="BY45" s="457"/>
      <c r="BZ45" s="457">
        <v>3.953307170018221</v>
      </c>
      <c r="CA45" s="457">
        <v>3.9535026951559686</v>
      </c>
      <c r="CB45" s="457">
        <v>0</v>
      </c>
      <c r="CC45" s="457">
        <v>0</v>
      </c>
      <c r="CD45" s="457">
        <v>0</v>
      </c>
      <c r="CE45" s="457">
        <v>0</v>
      </c>
      <c r="CF45" s="457">
        <v>0</v>
      </c>
      <c r="CG45" s="457">
        <v>0</v>
      </c>
      <c r="CH45" s="458">
        <v>0</v>
      </c>
    </row>
    <row r="46" spans="1:86" x14ac:dyDescent="0.35">
      <c r="B46" s="236" t="s">
        <v>768</v>
      </c>
      <c r="C46" s="236"/>
      <c r="D46" s="456"/>
      <c r="E46" s="456"/>
      <c r="F46" s="456"/>
      <c r="G46" s="456"/>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7"/>
      <c r="BY46" s="457"/>
      <c r="BZ46" s="457">
        <v>48.982701106310678</v>
      </c>
      <c r="CA46" s="457">
        <v>58.928043351468993</v>
      </c>
      <c r="CB46" s="457">
        <v>0</v>
      </c>
      <c r="CC46" s="457">
        <v>0</v>
      </c>
      <c r="CD46" s="457">
        <v>0</v>
      </c>
      <c r="CE46" s="457">
        <v>0</v>
      </c>
      <c r="CF46" s="457">
        <v>0</v>
      </c>
      <c r="CG46" s="457">
        <v>0</v>
      </c>
      <c r="CH46" s="458">
        <v>0</v>
      </c>
    </row>
    <row r="47" spans="1:86" x14ac:dyDescent="0.35">
      <c r="B47" s="236" t="s">
        <v>769</v>
      </c>
      <c r="C47" s="236"/>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7">
        <v>11.261363228920047</v>
      </c>
      <c r="CA47" s="457">
        <v>12.543864503064048</v>
      </c>
      <c r="CB47" s="457">
        <v>0</v>
      </c>
      <c r="CC47" s="457">
        <v>0</v>
      </c>
      <c r="CD47" s="457">
        <v>0</v>
      </c>
      <c r="CE47" s="457">
        <v>0</v>
      </c>
      <c r="CF47" s="457">
        <v>0</v>
      </c>
      <c r="CG47" s="457">
        <v>0</v>
      </c>
      <c r="CH47" s="458">
        <v>0</v>
      </c>
    </row>
    <row r="48" spans="1:86" x14ac:dyDescent="0.35">
      <c r="B48" s="236" t="s">
        <v>770</v>
      </c>
      <c r="C48" s="236"/>
      <c r="D48" s="456"/>
      <c r="E48" s="456"/>
      <c r="F48" s="456"/>
      <c r="G48" s="456"/>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7">
        <v>44.84573719973401</v>
      </c>
      <c r="CA48" s="457">
        <v>57.365109431280302</v>
      </c>
      <c r="CB48" s="457">
        <v>0</v>
      </c>
      <c r="CC48" s="457">
        <v>0</v>
      </c>
      <c r="CD48" s="457">
        <v>0</v>
      </c>
      <c r="CE48" s="457">
        <v>0</v>
      </c>
      <c r="CF48" s="457">
        <v>0</v>
      </c>
      <c r="CG48" s="457">
        <v>0</v>
      </c>
      <c r="CH48" s="458">
        <v>0</v>
      </c>
    </row>
    <row r="49" spans="2:86" x14ac:dyDescent="0.35">
      <c r="B49" s="236" t="s">
        <v>772</v>
      </c>
      <c r="C49" s="23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c r="BO49" s="456"/>
      <c r="BP49" s="456"/>
      <c r="BQ49" s="456"/>
      <c r="BR49" s="456"/>
      <c r="BS49" s="456"/>
      <c r="BT49" s="456"/>
      <c r="BU49" s="456"/>
      <c r="BV49" s="456"/>
      <c r="BW49" s="456"/>
      <c r="BX49" s="457"/>
      <c r="BY49" s="457"/>
      <c r="BZ49" s="457">
        <v>8.470409257393575</v>
      </c>
      <c r="CA49" s="457">
        <v>8.4897141508686094</v>
      </c>
      <c r="CB49" s="457">
        <v>0</v>
      </c>
      <c r="CC49" s="457">
        <v>0</v>
      </c>
      <c r="CD49" s="457">
        <v>0</v>
      </c>
      <c r="CE49" s="457">
        <v>0</v>
      </c>
      <c r="CF49" s="457">
        <v>0</v>
      </c>
      <c r="CG49" s="457">
        <v>0</v>
      </c>
      <c r="CH49" s="458">
        <v>0</v>
      </c>
    </row>
    <row r="50" spans="2:86" x14ac:dyDescent="0.35">
      <c r="B50" s="236" t="s">
        <v>773</v>
      </c>
      <c r="C50" s="23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7"/>
      <c r="BY50" s="457"/>
      <c r="BZ50" s="457">
        <v>12.355075247495565</v>
      </c>
      <c r="CA50" s="457">
        <v>11.662128129951748</v>
      </c>
      <c r="CB50" s="457">
        <v>0</v>
      </c>
      <c r="CC50" s="457">
        <v>0</v>
      </c>
      <c r="CD50" s="457">
        <v>0</v>
      </c>
      <c r="CE50" s="457">
        <v>0</v>
      </c>
      <c r="CF50" s="457">
        <v>0</v>
      </c>
      <c r="CG50" s="457">
        <v>0</v>
      </c>
      <c r="CH50" s="458">
        <v>0</v>
      </c>
    </row>
    <row r="51" spans="2:86" x14ac:dyDescent="0.35">
      <c r="B51" s="236" t="s">
        <v>774</v>
      </c>
      <c r="C51" s="72"/>
      <c r="D51" s="451"/>
      <c r="E51" s="451"/>
      <c r="F51" s="451"/>
      <c r="G51" s="451"/>
      <c r="H51" s="451"/>
      <c r="I51" s="451"/>
      <c r="J51" s="451"/>
      <c r="K51" s="451"/>
      <c r="L51" s="451"/>
      <c r="M51" s="451"/>
      <c r="N51" s="451"/>
      <c r="O51" s="451"/>
      <c r="P51" s="451"/>
      <c r="Q51" s="451"/>
      <c r="R51" s="451"/>
      <c r="S51" s="451"/>
      <c r="T51" s="451"/>
      <c r="U51" s="451"/>
      <c r="V51" s="451"/>
      <c r="W51" s="451"/>
      <c r="X51" s="451"/>
      <c r="Y51" s="451"/>
      <c r="Z51" s="451"/>
      <c r="AA51" s="451"/>
      <c r="AB51" s="451"/>
      <c r="AC51" s="451"/>
      <c r="AD51" s="451"/>
      <c r="AE51" s="451"/>
      <c r="AF51" s="451"/>
      <c r="AG51" s="451"/>
      <c r="AH51" s="451"/>
      <c r="AI51" s="451"/>
      <c r="AJ51" s="451"/>
      <c r="AK51" s="451"/>
      <c r="AL51" s="451"/>
      <c r="AM51" s="451"/>
      <c r="AN51" s="451"/>
      <c r="AO51" s="451"/>
      <c r="AP51" s="451"/>
      <c r="AQ51" s="451"/>
      <c r="AR51" s="451"/>
      <c r="AS51" s="451"/>
      <c r="AT51" s="451"/>
      <c r="AU51" s="451"/>
      <c r="AV51" s="451"/>
      <c r="AW51" s="451"/>
      <c r="AX51" s="451"/>
      <c r="AY51" s="451"/>
      <c r="AZ51" s="451"/>
      <c r="BA51" s="451"/>
      <c r="BB51" s="451"/>
      <c r="BC51" s="451"/>
      <c r="BD51" s="451"/>
      <c r="BE51" s="451"/>
      <c r="BF51" s="451"/>
      <c r="BG51" s="451"/>
      <c r="BH51" s="451"/>
      <c r="BI51" s="451"/>
      <c r="BJ51" s="451"/>
      <c r="BK51" s="451"/>
      <c r="BL51" s="451"/>
      <c r="BM51" s="451"/>
      <c r="BN51" s="451"/>
      <c r="BO51" s="451"/>
      <c r="BP51" s="451"/>
      <c r="BQ51" s="451"/>
      <c r="BR51" s="451"/>
      <c r="BS51" s="451"/>
      <c r="BT51" s="451"/>
      <c r="BU51" s="451"/>
      <c r="BV51" s="451"/>
      <c r="BW51" s="451"/>
      <c r="BX51" s="452"/>
      <c r="BY51" s="452"/>
      <c r="BZ51" s="457">
        <v>28.98522162430233</v>
      </c>
      <c r="CA51" s="457">
        <v>30.399261443635019</v>
      </c>
      <c r="CB51" s="457">
        <v>0</v>
      </c>
      <c r="CC51" s="457">
        <v>0</v>
      </c>
      <c r="CD51" s="457">
        <v>0</v>
      </c>
      <c r="CE51" s="457">
        <v>0</v>
      </c>
      <c r="CF51" s="457">
        <v>0</v>
      </c>
      <c r="CG51" s="457">
        <v>0</v>
      </c>
      <c r="CH51" s="458">
        <v>0</v>
      </c>
    </row>
    <row r="52" spans="2:86" ht="41.25" customHeight="1" thickBot="1" x14ac:dyDescent="0.4">
      <c r="B52" s="496" t="s">
        <v>780</v>
      </c>
      <c r="C52" s="72"/>
      <c r="D52" s="451"/>
      <c r="E52" s="451"/>
      <c r="F52" s="451"/>
      <c r="G52" s="451"/>
      <c r="H52" s="451"/>
      <c r="I52" s="451"/>
      <c r="J52" s="451"/>
      <c r="K52" s="451"/>
      <c r="L52" s="451"/>
      <c r="M52" s="451"/>
      <c r="N52" s="451"/>
      <c r="O52" s="451"/>
      <c r="P52" s="451"/>
      <c r="Q52" s="451"/>
      <c r="R52" s="451"/>
      <c r="S52" s="451"/>
      <c r="T52" s="451"/>
      <c r="U52" s="451"/>
      <c r="V52" s="451"/>
      <c r="W52" s="451"/>
      <c r="X52" s="451"/>
      <c r="Y52" s="451"/>
      <c r="Z52" s="451"/>
      <c r="AA52" s="451"/>
      <c r="AB52" s="451"/>
      <c r="AC52" s="451"/>
      <c r="AD52" s="451"/>
      <c r="AE52" s="451"/>
      <c r="AF52" s="451"/>
      <c r="AG52" s="451"/>
      <c r="AH52" s="451"/>
      <c r="AI52" s="451"/>
      <c r="AJ52" s="451"/>
      <c r="AK52" s="451"/>
      <c r="AL52" s="451"/>
      <c r="AM52" s="451"/>
      <c r="AN52" s="451"/>
      <c r="AO52" s="451"/>
      <c r="AP52" s="451"/>
      <c r="AQ52" s="451"/>
      <c r="AR52" s="451"/>
      <c r="AS52" s="451"/>
      <c r="AT52" s="451"/>
      <c r="AU52" s="451"/>
      <c r="AV52" s="451"/>
      <c r="AW52" s="451"/>
      <c r="AX52" s="451"/>
      <c r="AY52" s="451"/>
      <c r="AZ52" s="451"/>
      <c r="BA52" s="451"/>
      <c r="BB52" s="451"/>
      <c r="BC52" s="451"/>
      <c r="BD52" s="451"/>
      <c r="BE52" s="451"/>
      <c r="BF52" s="451"/>
      <c r="BG52" s="451"/>
      <c r="BH52" s="451"/>
      <c r="BI52" s="451"/>
      <c r="BJ52" s="451"/>
      <c r="BK52" s="451"/>
      <c r="BL52" s="451"/>
      <c r="BM52" s="451"/>
      <c r="BN52" s="451"/>
      <c r="BO52" s="451"/>
      <c r="BP52" s="451"/>
      <c r="BQ52" s="451"/>
      <c r="BR52" s="451"/>
      <c r="BS52" s="451"/>
      <c r="BT52" s="451"/>
      <c r="BU52" s="451"/>
      <c r="BV52" s="451"/>
      <c r="BW52" s="451"/>
      <c r="BX52" s="452"/>
      <c r="BY52" s="452"/>
      <c r="BZ52" s="457"/>
      <c r="CA52" s="457"/>
      <c r="CB52" s="457"/>
      <c r="CC52" s="457"/>
      <c r="CD52" s="457"/>
      <c r="CE52" s="457"/>
      <c r="CF52" s="457"/>
      <c r="CG52" s="497"/>
      <c r="CH52" s="498"/>
    </row>
    <row r="53" spans="2:86" x14ac:dyDescent="0.35">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row>
    <row r="149" spans="86:86" x14ac:dyDescent="0.35">
      <c r="CH149" s="449"/>
    </row>
  </sheetData>
  <hyperlinks>
    <hyperlink ref="B1" display="Information relating to this table can be found in the 'Notes' tab" xr:uid="{19EA3A6A-2189-41B4-97B1-37816482B89B}"/>
    <hyperlink ref="A1" location="Contents!A1" display="Contents page" xr:uid="{B8829148-4B5B-4DC0-BEED-6E924071B97A}"/>
  </hyperlinks>
  <pageMargins left="0.7" right="0.7" top="0.75" bottom="0.75" header="0.3" footer="0.3"/>
  <pageSetup paperSize="9" orientation="portrait" r:id="rId1"/>
  <headerFooter>
    <oddHeader>&amp;C&amp;"Calibri"&amp;12&amp;K000000 Official - DWP Use Only&amp;1#_x000D_</oddHeader>
    <oddFooter>&amp;C_x000D_&amp;1#&amp;"Calibri"&amp;12&amp;K000000 Official - DWP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EC809-381E-4691-BBD9-A6F03E634A6B}">
  <dimension ref="A1:CH149"/>
  <sheetViews>
    <sheetView zoomScale="85" zoomScaleNormal="85" workbookViewId="0">
      <pane xSplit="2" topLeftCell="BV1" activePane="topRight" state="frozen"/>
      <selection activeCell="B8" sqref="B8"/>
      <selection pane="topRight" sqref="A1:XFD1048576"/>
    </sheetView>
  </sheetViews>
  <sheetFormatPr defaultColWidth="9" defaultRowHeight="15.5" x14ac:dyDescent="0.35"/>
  <cols>
    <col min="1" max="1" width="23" style="407" bestFit="1" customWidth="1"/>
    <col min="2" max="2" width="90" style="407" customWidth="1"/>
    <col min="3" max="3" width="25.54296875" style="407" customWidth="1"/>
    <col min="4" max="75" width="12.54296875" style="529"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99"/>
      <c r="E1" s="499"/>
      <c r="F1" s="499"/>
      <c r="G1" s="499"/>
      <c r="H1" s="499"/>
      <c r="I1" s="499"/>
      <c r="J1" s="499"/>
      <c r="K1" s="499"/>
      <c r="L1" s="499"/>
      <c r="M1" s="499"/>
      <c r="N1" s="499"/>
      <c r="O1" s="499"/>
      <c r="P1" s="499"/>
      <c r="Q1" s="499"/>
      <c r="R1" s="499"/>
      <c r="S1" s="499"/>
      <c r="T1" s="499"/>
      <c r="U1" s="499"/>
      <c r="V1" s="499"/>
      <c r="W1" s="499"/>
      <c r="X1" s="499"/>
      <c r="Y1" s="499"/>
      <c r="Z1" s="499"/>
      <c r="AA1" s="499"/>
      <c r="AB1" s="499"/>
      <c r="AC1" s="499"/>
      <c r="AD1" s="499"/>
      <c r="AE1" s="499"/>
      <c r="AF1" s="499"/>
      <c r="AG1" s="499"/>
      <c r="AH1" s="499"/>
      <c r="AI1" s="499"/>
      <c r="AJ1" s="499"/>
      <c r="AK1" s="499"/>
      <c r="AL1" s="499"/>
      <c r="AM1" s="499"/>
      <c r="AN1" s="499"/>
      <c r="AO1" s="499"/>
      <c r="AP1" s="499"/>
      <c r="AQ1" s="499"/>
      <c r="AR1" s="499"/>
      <c r="AS1" s="499"/>
      <c r="AT1" s="499"/>
      <c r="AU1" s="499"/>
      <c r="AV1" s="499"/>
      <c r="AW1" s="499"/>
      <c r="AX1" s="499"/>
      <c r="AY1" s="499"/>
      <c r="AZ1" s="499"/>
      <c r="BA1" s="499"/>
      <c r="BB1" s="499"/>
      <c r="BC1" s="499"/>
      <c r="BD1" s="499"/>
      <c r="BE1" s="499"/>
      <c r="BF1" s="499"/>
      <c r="BG1" s="499"/>
      <c r="BH1" s="499"/>
      <c r="BI1" s="499"/>
      <c r="BJ1" s="499"/>
      <c r="BK1" s="499"/>
      <c r="BL1" s="499"/>
      <c r="BM1" s="499"/>
      <c r="BN1" s="499"/>
      <c r="BO1" s="499"/>
      <c r="BP1" s="499"/>
      <c r="BQ1" s="499"/>
      <c r="BR1" s="499"/>
      <c r="BS1" s="499"/>
      <c r="BT1" s="499"/>
      <c r="BU1" s="499"/>
      <c r="BV1" s="500"/>
      <c r="BW1" s="500"/>
      <c r="BX1" s="500"/>
    </row>
    <row r="2" spans="1:86" ht="15.75" customHeight="1" x14ac:dyDescent="0.35">
      <c r="A2" s="46" t="s">
        <v>221</v>
      </c>
      <c r="B2" s="47" t="s">
        <v>781</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110"/>
      <c r="B4" s="123" t="s">
        <v>273</v>
      </c>
      <c r="C4" s="502"/>
      <c r="D4" s="503">
        <f t="shared" ref="D4:BO4" si="0">SUM(D6,D11,D15,D16,D21,D22)</f>
        <v>0</v>
      </c>
      <c r="E4" s="503">
        <f t="shared" si="0"/>
        <v>0</v>
      </c>
      <c r="F4" s="503">
        <f t="shared" si="0"/>
        <v>0</v>
      </c>
      <c r="G4" s="503">
        <f t="shared" si="0"/>
        <v>0</v>
      </c>
      <c r="H4" s="503">
        <f t="shared" si="0"/>
        <v>0</v>
      </c>
      <c r="I4" s="503">
        <f t="shared" si="0"/>
        <v>0</v>
      </c>
      <c r="J4" s="503">
        <f t="shared" si="0"/>
        <v>0</v>
      </c>
      <c r="K4" s="503">
        <f t="shared" si="0"/>
        <v>0</v>
      </c>
      <c r="L4" s="503">
        <f t="shared" si="0"/>
        <v>0</v>
      </c>
      <c r="M4" s="503">
        <f t="shared" si="0"/>
        <v>0</v>
      </c>
      <c r="N4" s="503">
        <f t="shared" si="0"/>
        <v>0</v>
      </c>
      <c r="O4" s="503">
        <f t="shared" si="0"/>
        <v>0</v>
      </c>
      <c r="P4" s="503">
        <f t="shared" si="0"/>
        <v>0</v>
      </c>
      <c r="Q4" s="503">
        <f t="shared" si="0"/>
        <v>0</v>
      </c>
      <c r="R4" s="503">
        <f t="shared" si="0"/>
        <v>0</v>
      </c>
      <c r="S4" s="503">
        <f t="shared" si="0"/>
        <v>0</v>
      </c>
      <c r="T4" s="503">
        <f t="shared" si="0"/>
        <v>0</v>
      </c>
      <c r="U4" s="503">
        <f t="shared" si="0"/>
        <v>0</v>
      </c>
      <c r="V4" s="503">
        <f t="shared" si="0"/>
        <v>0</v>
      </c>
      <c r="W4" s="503">
        <f t="shared" si="0"/>
        <v>0</v>
      </c>
      <c r="X4" s="503">
        <f t="shared" si="0"/>
        <v>0</v>
      </c>
      <c r="Y4" s="503">
        <f t="shared" si="0"/>
        <v>0</v>
      </c>
      <c r="Z4" s="503">
        <f t="shared" si="0"/>
        <v>0</v>
      </c>
      <c r="AA4" s="503">
        <f t="shared" si="0"/>
        <v>6</v>
      </c>
      <c r="AB4" s="503">
        <f t="shared" si="0"/>
        <v>23.2</v>
      </c>
      <c r="AC4" s="503">
        <f t="shared" si="0"/>
        <v>35.799999999999997</v>
      </c>
      <c r="AD4" s="503">
        <f t="shared" si="0"/>
        <v>62.4</v>
      </c>
      <c r="AE4" s="503">
        <f t="shared" si="0"/>
        <v>96.100000000000009</v>
      </c>
      <c r="AF4" s="503">
        <f t="shared" si="0"/>
        <v>135.5</v>
      </c>
      <c r="AG4" s="503">
        <f t="shared" si="0"/>
        <v>186.5</v>
      </c>
      <c r="AH4" s="503">
        <f t="shared" si="0"/>
        <v>215</v>
      </c>
      <c r="AI4" s="503">
        <f t="shared" si="0"/>
        <v>280</v>
      </c>
      <c r="AJ4" s="503">
        <f t="shared" si="0"/>
        <v>385</v>
      </c>
      <c r="AK4" s="503">
        <f t="shared" si="0"/>
        <v>503</v>
      </c>
      <c r="AL4" s="503">
        <f t="shared" si="0"/>
        <v>639</v>
      </c>
      <c r="AM4" s="503">
        <f t="shared" si="0"/>
        <v>799</v>
      </c>
      <c r="AN4" s="503">
        <f t="shared" si="0"/>
        <v>932</v>
      </c>
      <c r="AO4" s="503">
        <f t="shared" si="0"/>
        <v>1108</v>
      </c>
      <c r="AP4" s="503">
        <f t="shared" si="0"/>
        <v>1293</v>
      </c>
      <c r="AQ4" s="503">
        <f t="shared" si="0"/>
        <v>1493.607</v>
      </c>
      <c r="AR4" s="503">
        <f t="shared" si="0"/>
        <v>1678.8070000000002</v>
      </c>
      <c r="AS4" s="503">
        <f t="shared" si="0"/>
        <v>1928.0260000000001</v>
      </c>
      <c r="AT4" s="503">
        <f t="shared" si="0"/>
        <v>2265.2670000000003</v>
      </c>
      <c r="AU4" s="503">
        <f t="shared" si="0"/>
        <v>2768.0990000000002</v>
      </c>
      <c r="AV4" s="503">
        <f t="shared" si="0"/>
        <v>3594.9789999999998</v>
      </c>
      <c r="AW4" s="503">
        <f t="shared" si="0"/>
        <v>4567.7079999999996</v>
      </c>
      <c r="AX4" s="503">
        <f t="shared" si="0"/>
        <v>5087.24</v>
      </c>
      <c r="AY4" s="503">
        <f t="shared" si="0"/>
        <v>5995.95</v>
      </c>
      <c r="AZ4" s="503">
        <f t="shared" si="0"/>
        <v>6890.7119999999995</v>
      </c>
      <c r="BA4" s="503">
        <f t="shared" si="0"/>
        <v>7474.6569999999992</v>
      </c>
      <c r="BB4" s="503">
        <f t="shared" si="0"/>
        <v>7996.1079999999984</v>
      </c>
      <c r="BC4" s="503">
        <f t="shared" si="0"/>
        <v>8482.7970000000005</v>
      </c>
      <c r="BD4" s="503">
        <f t="shared" si="0"/>
        <v>8998.760000000002</v>
      </c>
      <c r="BE4" s="503">
        <f t="shared" si="0"/>
        <v>9704.5185240909632</v>
      </c>
      <c r="BF4" s="503">
        <f t="shared" si="0"/>
        <v>10302.647677202764</v>
      </c>
      <c r="BG4" s="503">
        <f t="shared" si="0"/>
        <v>11039.131507160631</v>
      </c>
      <c r="BH4" s="503">
        <f t="shared" si="0"/>
        <v>11752.749</v>
      </c>
      <c r="BI4" s="503">
        <f t="shared" si="0"/>
        <v>12542.44267353</v>
      </c>
      <c r="BJ4" s="503">
        <f t="shared" si="0"/>
        <v>13304.85224679</v>
      </c>
      <c r="BK4" s="503">
        <f t="shared" si="0"/>
        <v>14311.464927031753</v>
      </c>
      <c r="BL4" s="503">
        <f t="shared" si="0"/>
        <v>15260.007289010002</v>
      </c>
      <c r="BM4" s="503">
        <f t="shared" si="0"/>
        <v>16658.767266159997</v>
      </c>
      <c r="BN4" s="503">
        <f t="shared" si="0"/>
        <v>17206.460356233183</v>
      </c>
      <c r="BO4" s="503">
        <f t="shared" si="0"/>
        <v>17995.037131910005</v>
      </c>
      <c r="BP4" s="503">
        <f t="shared" ref="BP4:CE4" si="1">SUM(BP6,BP11,BP15,BP16,BP21,BP22)</f>
        <v>18998.116495980001</v>
      </c>
      <c r="BQ4" s="503">
        <f t="shared" si="1"/>
        <v>19392.372994300884</v>
      </c>
      <c r="BR4" s="503">
        <f t="shared" si="1"/>
        <v>20884.292465899998</v>
      </c>
      <c r="BS4" s="503">
        <f t="shared" si="1"/>
        <v>21827.406377339998</v>
      </c>
      <c r="BT4" s="503">
        <f t="shared" si="1"/>
        <v>22263.8373985412</v>
      </c>
      <c r="BU4" s="503">
        <f t="shared" si="1"/>
        <v>23660.735911210013</v>
      </c>
      <c r="BV4" s="503">
        <f t="shared" si="1"/>
        <v>24559.349602219998</v>
      </c>
      <c r="BW4" s="503">
        <f t="shared" si="1"/>
        <v>25799.99570212001</v>
      </c>
      <c r="BX4" s="503">
        <f t="shared" si="1"/>
        <v>24955.767228940007</v>
      </c>
      <c r="BY4" s="503">
        <f t="shared" si="1"/>
        <v>26358.035157599996</v>
      </c>
      <c r="BZ4" s="503">
        <f t="shared" si="1"/>
        <v>29456.637087361232</v>
      </c>
      <c r="CA4" s="503">
        <f t="shared" si="1"/>
        <v>35496.370277480004</v>
      </c>
      <c r="CB4" s="503">
        <f t="shared" si="1"/>
        <v>41693.024137150001</v>
      </c>
      <c r="CC4" s="503">
        <f t="shared" si="1"/>
        <v>45712.83181089456</v>
      </c>
      <c r="CD4" s="503">
        <f t="shared" si="1"/>
        <v>50389.496376831521</v>
      </c>
      <c r="CE4" s="503">
        <f t="shared" si="1"/>
        <v>54216.013542067762</v>
      </c>
      <c r="CF4" s="503">
        <f>SUM(CF6,CF11,CF15,CF16,CF21,CF22)</f>
        <v>57724.942653392158</v>
      </c>
      <c r="CG4" s="504">
        <f>SUM(CG6,CG11,CG15,CG16,CG21,CG22)</f>
        <v>61647.921005108066</v>
      </c>
      <c r="CH4" s="505">
        <f>SUM(CH6,CH11,CH15,CH16,CH21,CH22)</f>
        <v>65976.788286053081</v>
      </c>
    </row>
    <row r="5" spans="1:86" s="285" customFormat="1" x14ac:dyDescent="0.35">
      <c r="A5" s="110"/>
      <c r="B5" s="123" t="s">
        <v>782</v>
      </c>
      <c r="C5" s="502"/>
      <c r="D5" s="503">
        <f t="shared" ref="D5:BO5" si="2">D4-D21-D15</f>
        <v>0</v>
      </c>
      <c r="E5" s="503">
        <f t="shared" si="2"/>
        <v>0</v>
      </c>
      <c r="F5" s="503">
        <f t="shared" si="2"/>
        <v>0</v>
      </c>
      <c r="G5" s="503">
        <f t="shared" si="2"/>
        <v>0</v>
      </c>
      <c r="H5" s="503">
        <f t="shared" si="2"/>
        <v>0</v>
      </c>
      <c r="I5" s="503">
        <f t="shared" si="2"/>
        <v>0</v>
      </c>
      <c r="J5" s="503">
        <f t="shared" si="2"/>
        <v>0</v>
      </c>
      <c r="K5" s="503">
        <f t="shared" si="2"/>
        <v>0</v>
      </c>
      <c r="L5" s="503">
        <f t="shared" si="2"/>
        <v>0</v>
      </c>
      <c r="M5" s="503">
        <f t="shared" si="2"/>
        <v>0</v>
      </c>
      <c r="N5" s="503">
        <f t="shared" si="2"/>
        <v>0</v>
      </c>
      <c r="O5" s="503">
        <f t="shared" si="2"/>
        <v>0</v>
      </c>
      <c r="P5" s="503">
        <f t="shared" si="2"/>
        <v>0</v>
      </c>
      <c r="Q5" s="503">
        <f t="shared" si="2"/>
        <v>0</v>
      </c>
      <c r="R5" s="503">
        <f t="shared" si="2"/>
        <v>0</v>
      </c>
      <c r="S5" s="503">
        <f t="shared" si="2"/>
        <v>0</v>
      </c>
      <c r="T5" s="503">
        <f t="shared" si="2"/>
        <v>0</v>
      </c>
      <c r="U5" s="503">
        <f t="shared" si="2"/>
        <v>0</v>
      </c>
      <c r="V5" s="503">
        <f t="shared" si="2"/>
        <v>0</v>
      </c>
      <c r="W5" s="503">
        <f t="shared" si="2"/>
        <v>0</v>
      </c>
      <c r="X5" s="503">
        <f t="shared" si="2"/>
        <v>0</v>
      </c>
      <c r="Y5" s="503">
        <f t="shared" si="2"/>
        <v>0</v>
      </c>
      <c r="Z5" s="503">
        <f t="shared" si="2"/>
        <v>0</v>
      </c>
      <c r="AA5" s="503">
        <f t="shared" si="2"/>
        <v>6</v>
      </c>
      <c r="AB5" s="503">
        <f t="shared" si="2"/>
        <v>23.2</v>
      </c>
      <c r="AC5" s="503">
        <f t="shared" si="2"/>
        <v>35.799999999999997</v>
      </c>
      <c r="AD5" s="503">
        <f t="shared" si="2"/>
        <v>62.4</v>
      </c>
      <c r="AE5" s="503">
        <f t="shared" si="2"/>
        <v>96.100000000000009</v>
      </c>
      <c r="AF5" s="503">
        <f t="shared" si="2"/>
        <v>135.5</v>
      </c>
      <c r="AG5" s="503">
        <f t="shared" si="2"/>
        <v>186.5</v>
      </c>
      <c r="AH5" s="503">
        <f t="shared" si="2"/>
        <v>215</v>
      </c>
      <c r="AI5" s="503">
        <f t="shared" si="2"/>
        <v>280</v>
      </c>
      <c r="AJ5" s="503">
        <f t="shared" si="2"/>
        <v>385</v>
      </c>
      <c r="AK5" s="503">
        <f t="shared" si="2"/>
        <v>503</v>
      </c>
      <c r="AL5" s="503">
        <f t="shared" si="2"/>
        <v>639</v>
      </c>
      <c r="AM5" s="503">
        <f t="shared" si="2"/>
        <v>799</v>
      </c>
      <c r="AN5" s="503">
        <f t="shared" si="2"/>
        <v>932</v>
      </c>
      <c r="AO5" s="503">
        <f t="shared" si="2"/>
        <v>1108</v>
      </c>
      <c r="AP5" s="503">
        <f t="shared" si="2"/>
        <v>1293</v>
      </c>
      <c r="AQ5" s="503">
        <f t="shared" si="2"/>
        <v>1493.607</v>
      </c>
      <c r="AR5" s="503">
        <f t="shared" si="2"/>
        <v>1678.8070000000002</v>
      </c>
      <c r="AS5" s="503">
        <f t="shared" si="2"/>
        <v>1928.0260000000001</v>
      </c>
      <c r="AT5" s="503">
        <f t="shared" si="2"/>
        <v>2265.2670000000003</v>
      </c>
      <c r="AU5" s="503">
        <f t="shared" si="2"/>
        <v>2768.0990000000002</v>
      </c>
      <c r="AV5" s="503">
        <f t="shared" si="2"/>
        <v>3594.9789999999998</v>
      </c>
      <c r="AW5" s="503">
        <f t="shared" si="2"/>
        <v>4567.7079999999996</v>
      </c>
      <c r="AX5" s="503">
        <f t="shared" si="2"/>
        <v>5087.24</v>
      </c>
      <c r="AY5" s="503">
        <f t="shared" si="2"/>
        <v>5995.95</v>
      </c>
      <c r="AZ5" s="503">
        <f t="shared" si="2"/>
        <v>6890.7119999999995</v>
      </c>
      <c r="BA5" s="503">
        <f t="shared" si="2"/>
        <v>7474.6569999999992</v>
      </c>
      <c r="BB5" s="503">
        <f t="shared" si="2"/>
        <v>7996.1079999999984</v>
      </c>
      <c r="BC5" s="503">
        <f t="shared" si="2"/>
        <v>8482.7970000000005</v>
      </c>
      <c r="BD5" s="503">
        <f t="shared" si="2"/>
        <v>8998.760000000002</v>
      </c>
      <c r="BE5" s="503">
        <f t="shared" si="2"/>
        <v>9704.5185240909632</v>
      </c>
      <c r="BF5" s="503">
        <f t="shared" si="2"/>
        <v>10302.647677202764</v>
      </c>
      <c r="BG5" s="503">
        <f t="shared" si="2"/>
        <v>11039.131507160631</v>
      </c>
      <c r="BH5" s="503">
        <f t="shared" si="2"/>
        <v>11752.749</v>
      </c>
      <c r="BI5" s="503">
        <f t="shared" si="2"/>
        <v>12542.44267353</v>
      </c>
      <c r="BJ5" s="503">
        <f t="shared" si="2"/>
        <v>13304.85224679</v>
      </c>
      <c r="BK5" s="503">
        <f t="shared" si="2"/>
        <v>14311.464927031753</v>
      </c>
      <c r="BL5" s="503">
        <f t="shared" si="2"/>
        <v>15260.007289010002</v>
      </c>
      <c r="BM5" s="503">
        <f t="shared" si="2"/>
        <v>16564.846266159999</v>
      </c>
      <c r="BN5" s="503">
        <f t="shared" si="2"/>
        <v>17104.362356233181</v>
      </c>
      <c r="BO5" s="503">
        <f t="shared" si="2"/>
        <v>17905.161131910005</v>
      </c>
      <c r="BP5" s="503">
        <f t="shared" ref="BP5:CG5" si="3">BP4-BP21-BP15</f>
        <v>18905.77449598</v>
      </c>
      <c r="BQ5" s="503">
        <f t="shared" si="3"/>
        <v>19283.124832550886</v>
      </c>
      <c r="BR5" s="503">
        <f t="shared" si="3"/>
        <v>20784.625401199999</v>
      </c>
      <c r="BS5" s="503">
        <f t="shared" si="3"/>
        <v>21727.252642039995</v>
      </c>
      <c r="BT5" s="503">
        <f t="shared" si="3"/>
        <v>22156.758997491201</v>
      </c>
      <c r="BU5" s="503">
        <f t="shared" si="3"/>
        <v>23546.373789020014</v>
      </c>
      <c r="BV5" s="503">
        <f t="shared" si="3"/>
        <v>24427.179315509999</v>
      </c>
      <c r="BW5" s="503">
        <f t="shared" si="3"/>
        <v>25644.454042460009</v>
      </c>
      <c r="BX5" s="503">
        <f t="shared" si="3"/>
        <v>24841.087548750005</v>
      </c>
      <c r="BY5" s="503">
        <f t="shared" si="3"/>
        <v>26199.146318899995</v>
      </c>
      <c r="BZ5" s="503">
        <f t="shared" si="3"/>
        <v>29263.050189531234</v>
      </c>
      <c r="CA5" s="503">
        <f t="shared" si="3"/>
        <v>35227.015012727461</v>
      </c>
      <c r="CB5" s="503">
        <f t="shared" si="3"/>
        <v>41365.322237175387</v>
      </c>
      <c r="CC5" s="503">
        <f t="shared" si="3"/>
        <v>45353.009148068952</v>
      </c>
      <c r="CD5" s="503">
        <f t="shared" si="3"/>
        <v>49950.344338639377</v>
      </c>
      <c r="CE5" s="503">
        <f t="shared" si="3"/>
        <v>53703.986146315554</v>
      </c>
      <c r="CF5" s="503">
        <f t="shared" si="3"/>
        <v>57171.51617160059</v>
      </c>
      <c r="CG5" s="503">
        <f t="shared" si="3"/>
        <v>61055.062587689135</v>
      </c>
      <c r="CH5" s="506">
        <f>CH4-CH21-CH15</f>
        <v>65343.803077049852</v>
      </c>
    </row>
    <row r="6" spans="1:86" s="285" customFormat="1" ht="26.25" customHeight="1" x14ac:dyDescent="0.35">
      <c r="A6" s="461"/>
      <c r="B6" s="444" t="s">
        <v>387</v>
      </c>
      <c r="C6" s="123"/>
      <c r="D6" s="507">
        <f>SUM(D7:D9)</f>
        <v>0</v>
      </c>
      <c r="E6" s="507">
        <f t="shared" ref="E6:BP6" si="4">SUM(E7:E9)</f>
        <v>0</v>
      </c>
      <c r="F6" s="507">
        <f t="shared" si="4"/>
        <v>0</v>
      </c>
      <c r="G6" s="507">
        <f t="shared" si="4"/>
        <v>0</v>
      </c>
      <c r="H6" s="507">
        <f t="shared" si="4"/>
        <v>0</v>
      </c>
      <c r="I6" s="507">
        <f t="shared" si="4"/>
        <v>0</v>
      </c>
      <c r="J6" s="507">
        <f t="shared" si="4"/>
        <v>0</v>
      </c>
      <c r="K6" s="507">
        <f t="shared" si="4"/>
        <v>0</v>
      </c>
      <c r="L6" s="507">
        <f t="shared" si="4"/>
        <v>0</v>
      </c>
      <c r="M6" s="507">
        <f t="shared" si="4"/>
        <v>0</v>
      </c>
      <c r="N6" s="507">
        <f t="shared" si="4"/>
        <v>0</v>
      </c>
      <c r="O6" s="507">
        <f t="shared" si="4"/>
        <v>0</v>
      </c>
      <c r="P6" s="507">
        <f t="shared" si="4"/>
        <v>0</v>
      </c>
      <c r="Q6" s="507">
        <f t="shared" si="4"/>
        <v>0</v>
      </c>
      <c r="R6" s="507">
        <f t="shared" si="4"/>
        <v>0</v>
      </c>
      <c r="S6" s="507">
        <f t="shared" si="4"/>
        <v>0</v>
      </c>
      <c r="T6" s="507">
        <f t="shared" si="4"/>
        <v>0</v>
      </c>
      <c r="U6" s="507">
        <f t="shared" si="4"/>
        <v>0</v>
      </c>
      <c r="V6" s="507">
        <f t="shared" si="4"/>
        <v>0</v>
      </c>
      <c r="W6" s="507">
        <f t="shared" si="4"/>
        <v>0</v>
      </c>
      <c r="X6" s="507">
        <f t="shared" si="4"/>
        <v>0</v>
      </c>
      <c r="Y6" s="507">
        <f t="shared" si="4"/>
        <v>0</v>
      </c>
      <c r="Z6" s="507">
        <f t="shared" si="4"/>
        <v>0</v>
      </c>
      <c r="AA6" s="507">
        <f t="shared" si="4"/>
        <v>0</v>
      </c>
      <c r="AB6" s="507">
        <f t="shared" si="4"/>
        <v>0</v>
      </c>
      <c r="AC6" s="507">
        <f t="shared" si="4"/>
        <v>0</v>
      </c>
      <c r="AD6" s="507">
        <f t="shared" si="4"/>
        <v>0</v>
      </c>
      <c r="AE6" s="507">
        <f t="shared" si="4"/>
        <v>0</v>
      </c>
      <c r="AF6" s="507">
        <f t="shared" si="4"/>
        <v>0</v>
      </c>
      <c r="AG6" s="507">
        <f t="shared" si="4"/>
        <v>0</v>
      </c>
      <c r="AH6" s="507">
        <f t="shared" si="4"/>
        <v>0</v>
      </c>
      <c r="AI6" s="507">
        <f t="shared" si="4"/>
        <v>0</v>
      </c>
      <c r="AJ6" s="507">
        <f t="shared" si="4"/>
        <v>0</v>
      </c>
      <c r="AK6" s="507">
        <f t="shared" si="4"/>
        <v>0</v>
      </c>
      <c r="AL6" s="507">
        <f t="shared" si="4"/>
        <v>0</v>
      </c>
      <c r="AM6" s="507">
        <f t="shared" si="4"/>
        <v>0</v>
      </c>
      <c r="AN6" s="507">
        <f t="shared" si="4"/>
        <v>0</v>
      </c>
      <c r="AO6" s="507">
        <f t="shared" si="4"/>
        <v>0</v>
      </c>
      <c r="AP6" s="507">
        <f t="shared" si="4"/>
        <v>0</v>
      </c>
      <c r="AQ6" s="507">
        <f t="shared" si="4"/>
        <v>0</v>
      </c>
      <c r="AR6" s="507">
        <f t="shared" si="4"/>
        <v>0</v>
      </c>
      <c r="AS6" s="507">
        <f t="shared" si="4"/>
        <v>0</v>
      </c>
      <c r="AT6" s="507">
        <f t="shared" si="4"/>
        <v>0</v>
      </c>
      <c r="AU6" s="507">
        <f t="shared" si="4"/>
        <v>0</v>
      </c>
      <c r="AV6" s="507">
        <f t="shared" si="4"/>
        <v>1973.203</v>
      </c>
      <c r="AW6" s="507">
        <f t="shared" si="4"/>
        <v>2772.2469999999998</v>
      </c>
      <c r="AX6" s="507">
        <f t="shared" si="4"/>
        <v>3124.558</v>
      </c>
      <c r="AY6" s="507">
        <f t="shared" si="4"/>
        <v>3801.788</v>
      </c>
      <c r="AZ6" s="507">
        <f t="shared" si="4"/>
        <v>4497.8189999999995</v>
      </c>
      <c r="BA6" s="507">
        <f t="shared" si="4"/>
        <v>4953.4069999999992</v>
      </c>
      <c r="BB6" s="507">
        <f t="shared" si="4"/>
        <v>5316.1329999999989</v>
      </c>
      <c r="BC6" s="507">
        <f t="shared" si="4"/>
        <v>5659.9930000000004</v>
      </c>
      <c r="BD6" s="507">
        <f t="shared" si="4"/>
        <v>6043.639000000001</v>
      </c>
      <c r="BE6" s="507">
        <f t="shared" si="4"/>
        <v>6580.0587643462241</v>
      </c>
      <c r="BF6" s="507">
        <f t="shared" si="4"/>
        <v>7051.9688886240428</v>
      </c>
      <c r="BG6" s="507">
        <f t="shared" si="4"/>
        <v>7582.0869577400717</v>
      </c>
      <c r="BH6" s="507">
        <f t="shared" si="4"/>
        <v>8079.1630000000005</v>
      </c>
      <c r="BI6" s="507">
        <f t="shared" si="4"/>
        <v>8618.3022954000007</v>
      </c>
      <c r="BJ6" s="507">
        <f t="shared" si="4"/>
        <v>9155.4464638600002</v>
      </c>
      <c r="BK6" s="507">
        <f t="shared" si="4"/>
        <v>9867.029829797455</v>
      </c>
      <c r="BL6" s="507">
        <f t="shared" si="4"/>
        <v>10525.20336705</v>
      </c>
      <c r="BM6" s="507">
        <f t="shared" si="4"/>
        <v>11458.592503259999</v>
      </c>
      <c r="BN6" s="507">
        <f t="shared" si="4"/>
        <v>11876.615118280002</v>
      </c>
      <c r="BO6" s="507">
        <f t="shared" si="4"/>
        <v>12565.735437840003</v>
      </c>
      <c r="BP6" s="507">
        <f t="shared" si="4"/>
        <v>13430.14958021</v>
      </c>
      <c r="BQ6" s="507">
        <f t="shared" ref="BQ6:BZ6" si="5">SUM(BQ7:BQ9)</f>
        <v>13762.514588680802</v>
      </c>
      <c r="BR6" s="507">
        <f t="shared" si="5"/>
        <v>13798.261242919998</v>
      </c>
      <c r="BS6" s="507">
        <f t="shared" si="5"/>
        <v>13233.124968690001</v>
      </c>
      <c r="BT6" s="507">
        <f t="shared" si="5"/>
        <v>11513.612393931196</v>
      </c>
      <c r="BU6" s="507">
        <f t="shared" si="5"/>
        <v>9379.593293240021</v>
      </c>
      <c r="BV6" s="507">
        <f t="shared" si="5"/>
        <v>8126.2184717899945</v>
      </c>
      <c r="BW6" s="507">
        <f t="shared" si="5"/>
        <v>7233.1409551300003</v>
      </c>
      <c r="BX6" s="503">
        <f t="shared" si="5"/>
        <v>5812.8455862999999</v>
      </c>
      <c r="BY6" s="503">
        <f t="shared" si="5"/>
        <v>5695.7842011700013</v>
      </c>
      <c r="BZ6" s="503">
        <f t="shared" si="5"/>
        <v>5974.8204106012308</v>
      </c>
      <c r="CA6" s="503">
        <f>SUM(CA7:CA9)</f>
        <v>6862.2812016099997</v>
      </c>
      <c r="CB6" s="503">
        <f t="shared" ref="CB6:CH6" si="6">SUM(CB7:CB9)</f>
        <v>7722.5930905599998</v>
      </c>
      <c r="CC6" s="503">
        <f t="shared" si="6"/>
        <v>8190.1158723086282</v>
      </c>
      <c r="CD6" s="503">
        <f t="shared" si="6"/>
        <v>8683.8454347695788</v>
      </c>
      <c r="CE6" s="503">
        <f t="shared" si="6"/>
        <v>9081.2469641085863</v>
      </c>
      <c r="CF6" s="503">
        <f t="shared" si="6"/>
        <v>9219.9061747951928</v>
      </c>
      <c r="CG6" s="503">
        <f t="shared" si="6"/>
        <v>9073.447121698915</v>
      </c>
      <c r="CH6" s="506">
        <f t="shared" si="6"/>
        <v>9310.3895356728208</v>
      </c>
    </row>
    <row r="7" spans="1:86" x14ac:dyDescent="0.35">
      <c r="B7" s="508" t="s">
        <v>783</v>
      </c>
      <c r="C7" s="508"/>
      <c r="D7" s="509">
        <v>0</v>
      </c>
      <c r="E7" s="509">
        <v>0</v>
      </c>
      <c r="F7" s="509">
        <v>0</v>
      </c>
      <c r="G7" s="509">
        <v>0</v>
      </c>
      <c r="H7" s="509">
        <v>0</v>
      </c>
      <c r="I7" s="509">
        <v>0</v>
      </c>
      <c r="J7" s="509">
        <v>0</v>
      </c>
      <c r="K7" s="509">
        <v>0</v>
      </c>
      <c r="L7" s="509">
        <v>0</v>
      </c>
      <c r="M7" s="509">
        <v>0</v>
      </c>
      <c r="N7" s="509">
        <v>0</v>
      </c>
      <c r="O7" s="509">
        <v>0</v>
      </c>
      <c r="P7" s="509">
        <v>0</v>
      </c>
      <c r="Q7" s="509">
        <v>0</v>
      </c>
      <c r="R7" s="509">
        <v>0</v>
      </c>
      <c r="S7" s="509">
        <v>0</v>
      </c>
      <c r="T7" s="509">
        <v>0</v>
      </c>
      <c r="U7" s="509">
        <v>0</v>
      </c>
      <c r="V7" s="509">
        <v>0</v>
      </c>
      <c r="W7" s="509">
        <v>0</v>
      </c>
      <c r="X7" s="509">
        <v>0</v>
      </c>
      <c r="Y7" s="509">
        <v>0</v>
      </c>
      <c r="Z7" s="509">
        <v>0</v>
      </c>
      <c r="AA7" s="509">
        <v>0</v>
      </c>
      <c r="AB7" s="509">
        <v>0</v>
      </c>
      <c r="AC7" s="509">
        <v>0</v>
      </c>
      <c r="AD7" s="509">
        <v>0</v>
      </c>
      <c r="AE7" s="509">
        <v>0</v>
      </c>
      <c r="AF7" s="509">
        <v>0</v>
      </c>
      <c r="AG7" s="509">
        <v>0</v>
      </c>
      <c r="AH7" s="509">
        <v>0</v>
      </c>
      <c r="AI7" s="509">
        <v>0</v>
      </c>
      <c r="AJ7" s="509">
        <v>0</v>
      </c>
      <c r="AK7" s="509">
        <v>0</v>
      </c>
      <c r="AL7" s="509">
        <v>0</v>
      </c>
      <c r="AM7" s="509">
        <v>0</v>
      </c>
      <c r="AN7" s="509">
        <v>0</v>
      </c>
      <c r="AO7" s="509">
        <v>0</v>
      </c>
      <c r="AP7" s="509">
        <v>0</v>
      </c>
      <c r="AQ7" s="509">
        <v>0</v>
      </c>
      <c r="AR7" s="509">
        <v>0</v>
      </c>
      <c r="AS7" s="509">
        <v>0</v>
      </c>
      <c r="AT7" s="509">
        <v>0</v>
      </c>
      <c r="AU7" s="509">
        <v>0</v>
      </c>
      <c r="AV7" s="509">
        <v>231.47411666314397</v>
      </c>
      <c r="AW7" s="509">
        <v>325.20902588180275</v>
      </c>
      <c r="AX7" s="509">
        <v>365.13545224968743</v>
      </c>
      <c r="AY7" s="509">
        <v>437.39160512525461</v>
      </c>
      <c r="AZ7" s="509">
        <v>443.26224191823394</v>
      </c>
      <c r="BA7" s="509">
        <v>488.61175918926864</v>
      </c>
      <c r="BB7" s="509">
        <v>528.58293270578872</v>
      </c>
      <c r="BC7" s="509">
        <v>566.36950568822147</v>
      </c>
      <c r="BD7" s="509">
        <v>607.03198548293733</v>
      </c>
      <c r="BE7" s="509">
        <v>673.62344552251193</v>
      </c>
      <c r="BF7" s="509">
        <v>762.23</v>
      </c>
      <c r="BG7" s="509">
        <v>793.54721823565706</v>
      </c>
      <c r="BH7" s="509">
        <v>842.13</v>
      </c>
      <c r="BI7" s="509">
        <v>923.7647969778385</v>
      </c>
      <c r="BJ7" s="509">
        <v>972.69087379439623</v>
      </c>
      <c r="BK7" s="509">
        <v>1039.8247158707195</v>
      </c>
      <c r="BL7" s="509">
        <v>1105.9393085337213</v>
      </c>
      <c r="BM7" s="509">
        <v>1192.1009182195146</v>
      </c>
      <c r="BN7" s="509">
        <v>1220.2044423261623</v>
      </c>
      <c r="BO7" s="509">
        <v>1314.7165739259212</v>
      </c>
      <c r="BP7" s="509">
        <v>1390.6353122046253</v>
      </c>
      <c r="BQ7" s="509">
        <v>1463.3914453663692</v>
      </c>
      <c r="BR7" s="509">
        <v>1717.304349681425</v>
      </c>
      <c r="BS7" s="509">
        <v>1834.7090892979174</v>
      </c>
      <c r="BT7" s="509">
        <v>1896.9720008984343</v>
      </c>
      <c r="BU7" s="509">
        <v>1965.0820231168198</v>
      </c>
      <c r="BV7" s="509">
        <v>2114.1233711450695</v>
      </c>
      <c r="BW7" s="509">
        <v>2299.5904607779121</v>
      </c>
      <c r="BX7" s="510">
        <v>2245.8835014780443</v>
      </c>
      <c r="BY7" s="510">
        <v>2446.6424104537009</v>
      </c>
      <c r="BZ7" s="510">
        <v>2844.1948579833138</v>
      </c>
      <c r="CA7" s="510">
        <v>3645.090537402672</v>
      </c>
      <c r="CB7" s="510">
        <v>4562.9314615151061</v>
      </c>
      <c r="CC7" s="510">
        <v>5166.4093020474074</v>
      </c>
      <c r="CD7" s="510">
        <v>5824.6855172914075</v>
      </c>
      <c r="CE7" s="510">
        <v>6423.7584003986576</v>
      </c>
      <c r="CF7" s="510">
        <v>6944.5778387766495</v>
      </c>
      <c r="CG7" s="510">
        <v>7451.5782426168644</v>
      </c>
      <c r="CH7" s="511">
        <v>7956.1257688417954</v>
      </c>
    </row>
    <row r="8" spans="1:86" x14ac:dyDescent="0.35">
      <c r="B8" s="508" t="s">
        <v>566</v>
      </c>
      <c r="C8" s="508"/>
      <c r="D8" s="509">
        <v>0</v>
      </c>
      <c r="E8" s="509">
        <v>0</v>
      </c>
      <c r="F8" s="509">
        <v>0</v>
      </c>
      <c r="G8" s="509">
        <v>0</v>
      </c>
      <c r="H8" s="509">
        <v>0</v>
      </c>
      <c r="I8" s="509">
        <v>0</v>
      </c>
      <c r="J8" s="509">
        <v>0</v>
      </c>
      <c r="K8" s="509">
        <v>0</v>
      </c>
      <c r="L8" s="509">
        <v>0</v>
      </c>
      <c r="M8" s="509">
        <v>0</v>
      </c>
      <c r="N8" s="509">
        <v>0</v>
      </c>
      <c r="O8" s="509">
        <v>0</v>
      </c>
      <c r="P8" s="509">
        <v>0</v>
      </c>
      <c r="Q8" s="509">
        <v>0</v>
      </c>
      <c r="R8" s="509">
        <v>0</v>
      </c>
      <c r="S8" s="509">
        <v>0</v>
      </c>
      <c r="T8" s="509">
        <v>0</v>
      </c>
      <c r="U8" s="509">
        <v>0</v>
      </c>
      <c r="V8" s="509">
        <v>0</v>
      </c>
      <c r="W8" s="509">
        <v>0</v>
      </c>
      <c r="X8" s="509">
        <v>0</v>
      </c>
      <c r="Y8" s="509">
        <v>0</v>
      </c>
      <c r="Z8" s="509">
        <v>0</v>
      </c>
      <c r="AA8" s="509">
        <v>0</v>
      </c>
      <c r="AB8" s="509">
        <v>0</v>
      </c>
      <c r="AC8" s="509">
        <v>0</v>
      </c>
      <c r="AD8" s="509">
        <v>0</v>
      </c>
      <c r="AE8" s="509">
        <v>0</v>
      </c>
      <c r="AF8" s="509">
        <v>0</v>
      </c>
      <c r="AG8" s="509">
        <v>0</v>
      </c>
      <c r="AH8" s="509">
        <v>0</v>
      </c>
      <c r="AI8" s="509">
        <v>0</v>
      </c>
      <c r="AJ8" s="509">
        <v>0</v>
      </c>
      <c r="AK8" s="509">
        <v>0</v>
      </c>
      <c r="AL8" s="509">
        <v>0</v>
      </c>
      <c r="AM8" s="509">
        <v>0</v>
      </c>
      <c r="AN8" s="509">
        <v>0</v>
      </c>
      <c r="AO8" s="509">
        <v>0</v>
      </c>
      <c r="AP8" s="509">
        <v>0</v>
      </c>
      <c r="AQ8" s="509">
        <v>0</v>
      </c>
      <c r="AR8" s="509">
        <v>0</v>
      </c>
      <c r="AS8" s="509">
        <v>0</v>
      </c>
      <c r="AT8" s="509">
        <v>0</v>
      </c>
      <c r="AU8" s="509">
        <v>0</v>
      </c>
      <c r="AV8" s="509">
        <v>1236.2204590686167</v>
      </c>
      <c r="AW8" s="509">
        <v>1736.8250803346616</v>
      </c>
      <c r="AX8" s="509">
        <v>1938.6567415590337</v>
      </c>
      <c r="AY8" s="509">
        <v>2356.4150170875105</v>
      </c>
      <c r="AZ8" s="509">
        <v>2842.0259956222508</v>
      </c>
      <c r="BA8" s="509">
        <v>3091.4517961447359</v>
      </c>
      <c r="BB8" s="509">
        <v>3258.3114352948169</v>
      </c>
      <c r="BC8" s="509">
        <v>3408.5922572418208</v>
      </c>
      <c r="BD8" s="509">
        <v>3589.6378004004227</v>
      </c>
      <c r="BE8" s="509">
        <v>3861.7406212620726</v>
      </c>
      <c r="BF8" s="509">
        <v>4105.2438886240434</v>
      </c>
      <c r="BG8" s="509">
        <v>4388.6272675576192</v>
      </c>
      <c r="BH8" s="509">
        <v>4628.2520000000004</v>
      </c>
      <c r="BI8" s="509">
        <v>4869.6964021188787</v>
      </c>
      <c r="BJ8" s="509">
        <v>5122.9964421995737</v>
      </c>
      <c r="BK8" s="509">
        <v>5468.0760196496631</v>
      </c>
      <c r="BL8" s="509">
        <v>5799.6705914329377</v>
      </c>
      <c r="BM8" s="509">
        <v>6277.2924692415208</v>
      </c>
      <c r="BN8" s="509">
        <v>6456.118999717567</v>
      </c>
      <c r="BO8" s="509">
        <v>6899.7753096582774</v>
      </c>
      <c r="BP8" s="509">
        <v>7419.4275888724915</v>
      </c>
      <c r="BQ8" s="509">
        <v>7528.3277963936862</v>
      </c>
      <c r="BR8" s="509">
        <v>7070.966334335757</v>
      </c>
      <c r="BS8" s="509">
        <v>6632.0880013466494</v>
      </c>
      <c r="BT8" s="509">
        <v>5138.3005447814785</v>
      </c>
      <c r="BU8" s="509">
        <v>3571.9593185363819</v>
      </c>
      <c r="BV8" s="509">
        <v>2486.5805035497042</v>
      </c>
      <c r="BW8" s="509">
        <v>1621.5160946707183</v>
      </c>
      <c r="BX8" s="510">
        <v>874.33412053569134</v>
      </c>
      <c r="BY8" s="510">
        <v>801.18649202329118</v>
      </c>
      <c r="BZ8" s="510">
        <v>767.88885855129126</v>
      </c>
      <c r="CA8" s="510">
        <v>784.70679178596833</v>
      </c>
      <c r="CB8" s="510">
        <v>804.19996864480026</v>
      </c>
      <c r="CC8" s="510">
        <v>811.43054250365651</v>
      </c>
      <c r="CD8" s="510">
        <v>763.77509618796512</v>
      </c>
      <c r="CE8" s="510">
        <v>711.97097324866024</v>
      </c>
      <c r="CF8" s="510">
        <v>541.90122029178713</v>
      </c>
      <c r="CG8" s="510">
        <v>166.37625255917851</v>
      </c>
      <c r="CH8" s="511">
        <v>62.193684688578124</v>
      </c>
    </row>
    <row r="9" spans="1:86" x14ac:dyDescent="0.35">
      <c r="B9" s="508" t="s">
        <v>565</v>
      </c>
      <c r="C9" s="508"/>
      <c r="D9" s="509">
        <v>0</v>
      </c>
      <c r="E9" s="509">
        <v>0</v>
      </c>
      <c r="F9" s="509">
        <v>0</v>
      </c>
      <c r="G9" s="509">
        <v>0</v>
      </c>
      <c r="H9" s="509">
        <v>0</v>
      </c>
      <c r="I9" s="509">
        <v>0</v>
      </c>
      <c r="J9" s="509">
        <v>0</v>
      </c>
      <c r="K9" s="509">
        <v>0</v>
      </c>
      <c r="L9" s="509">
        <v>0</v>
      </c>
      <c r="M9" s="509">
        <v>0</v>
      </c>
      <c r="N9" s="509">
        <v>0</v>
      </c>
      <c r="O9" s="509">
        <v>0</v>
      </c>
      <c r="P9" s="509">
        <v>0</v>
      </c>
      <c r="Q9" s="509">
        <v>0</v>
      </c>
      <c r="R9" s="509">
        <v>0</v>
      </c>
      <c r="S9" s="509">
        <v>0</v>
      </c>
      <c r="T9" s="509">
        <v>0</v>
      </c>
      <c r="U9" s="509">
        <v>0</v>
      </c>
      <c r="V9" s="509">
        <v>0</v>
      </c>
      <c r="W9" s="509">
        <v>0</v>
      </c>
      <c r="X9" s="509">
        <v>0</v>
      </c>
      <c r="Y9" s="509">
        <v>0</v>
      </c>
      <c r="Z9" s="509">
        <v>0</v>
      </c>
      <c r="AA9" s="509">
        <v>0</v>
      </c>
      <c r="AB9" s="509">
        <v>0</v>
      </c>
      <c r="AC9" s="509">
        <v>0</v>
      </c>
      <c r="AD9" s="509">
        <v>0</v>
      </c>
      <c r="AE9" s="509">
        <v>0</v>
      </c>
      <c r="AF9" s="509">
        <v>0</v>
      </c>
      <c r="AG9" s="509">
        <v>0</v>
      </c>
      <c r="AH9" s="509">
        <v>0</v>
      </c>
      <c r="AI9" s="509">
        <v>0</v>
      </c>
      <c r="AJ9" s="509">
        <v>0</v>
      </c>
      <c r="AK9" s="509">
        <v>0</v>
      </c>
      <c r="AL9" s="509">
        <v>0</v>
      </c>
      <c r="AM9" s="509">
        <v>0</v>
      </c>
      <c r="AN9" s="509">
        <v>0</v>
      </c>
      <c r="AO9" s="509">
        <v>0</v>
      </c>
      <c r="AP9" s="509">
        <v>0</v>
      </c>
      <c r="AQ9" s="509">
        <v>0</v>
      </c>
      <c r="AR9" s="509">
        <v>0</v>
      </c>
      <c r="AS9" s="509">
        <v>0</v>
      </c>
      <c r="AT9" s="509">
        <v>0</v>
      </c>
      <c r="AU9" s="509">
        <v>0</v>
      </c>
      <c r="AV9" s="509">
        <v>505.50842426823931</v>
      </c>
      <c r="AW9" s="509">
        <v>710.21289378353549</v>
      </c>
      <c r="AX9" s="509">
        <v>820.7658061912789</v>
      </c>
      <c r="AY9" s="509">
        <v>1007.9813777872349</v>
      </c>
      <c r="AZ9" s="509">
        <v>1212.5307624595152</v>
      </c>
      <c r="BA9" s="509">
        <v>1373.3434446659953</v>
      </c>
      <c r="BB9" s="509">
        <v>1529.2386319993936</v>
      </c>
      <c r="BC9" s="509">
        <v>1685.0312370699578</v>
      </c>
      <c r="BD9" s="509">
        <v>1846.9692141166404</v>
      </c>
      <c r="BE9" s="509">
        <v>2044.6946975616393</v>
      </c>
      <c r="BF9" s="509">
        <v>2184.4949999999999</v>
      </c>
      <c r="BG9" s="509">
        <v>2399.912471946795</v>
      </c>
      <c r="BH9" s="509">
        <v>2608.7809999999999</v>
      </c>
      <c r="BI9" s="509">
        <v>2824.8410963032829</v>
      </c>
      <c r="BJ9" s="509">
        <v>3059.7591478660306</v>
      </c>
      <c r="BK9" s="509">
        <v>3359.1290942770729</v>
      </c>
      <c r="BL9" s="509">
        <v>3619.5934670833412</v>
      </c>
      <c r="BM9" s="509">
        <v>3989.1991157989637</v>
      </c>
      <c r="BN9" s="509">
        <v>4200.2916762362729</v>
      </c>
      <c r="BO9" s="509">
        <v>4351.2435542558051</v>
      </c>
      <c r="BP9" s="509">
        <v>4620.0866791328817</v>
      </c>
      <c r="BQ9" s="509">
        <v>4770.7953469207459</v>
      </c>
      <c r="BR9" s="509">
        <v>5009.9905589028167</v>
      </c>
      <c r="BS9" s="509">
        <v>4766.3278780454339</v>
      </c>
      <c r="BT9" s="509">
        <v>4478.3398482512839</v>
      </c>
      <c r="BU9" s="509">
        <v>3842.5519515868186</v>
      </c>
      <c r="BV9" s="509">
        <v>3525.5145970952212</v>
      </c>
      <c r="BW9" s="509">
        <v>3312.0343996813695</v>
      </c>
      <c r="BX9" s="510">
        <v>2692.6279642862646</v>
      </c>
      <c r="BY9" s="510">
        <v>2447.9552986930094</v>
      </c>
      <c r="BZ9" s="510">
        <v>2362.7366940666257</v>
      </c>
      <c r="CA9" s="510">
        <v>2432.4838724213591</v>
      </c>
      <c r="CB9" s="510">
        <v>2355.4616604000935</v>
      </c>
      <c r="CC9" s="510">
        <v>2212.2760277575644</v>
      </c>
      <c r="CD9" s="510">
        <v>2095.3848212902062</v>
      </c>
      <c r="CE9" s="510">
        <v>1945.5175904612688</v>
      </c>
      <c r="CF9" s="510">
        <v>1733.4271157267563</v>
      </c>
      <c r="CG9" s="510">
        <v>1455.4926265228714</v>
      </c>
      <c r="CH9" s="511">
        <v>1292.070082142448</v>
      </c>
    </row>
    <row r="10" spans="1:86" ht="26.25" customHeight="1" x14ac:dyDescent="0.35">
      <c r="A10" s="411"/>
      <c r="B10" s="329" t="s">
        <v>784</v>
      </c>
      <c r="C10" s="508"/>
      <c r="D10" s="509">
        <v>0</v>
      </c>
      <c r="E10" s="509">
        <v>0</v>
      </c>
      <c r="F10" s="509">
        <v>0</v>
      </c>
      <c r="G10" s="509">
        <v>0</v>
      </c>
      <c r="H10" s="509">
        <v>0</v>
      </c>
      <c r="I10" s="509">
        <v>0</v>
      </c>
      <c r="J10" s="509">
        <v>0</v>
      </c>
      <c r="K10" s="509">
        <v>0</v>
      </c>
      <c r="L10" s="509">
        <v>0</v>
      </c>
      <c r="M10" s="509">
        <v>0</v>
      </c>
      <c r="N10" s="509">
        <v>0</v>
      </c>
      <c r="O10" s="509">
        <v>0</v>
      </c>
      <c r="P10" s="509">
        <v>0</v>
      </c>
      <c r="Q10" s="509">
        <v>0</v>
      </c>
      <c r="R10" s="509">
        <v>0</v>
      </c>
      <c r="S10" s="509">
        <v>0</v>
      </c>
      <c r="T10" s="509">
        <v>0</v>
      </c>
      <c r="U10" s="509">
        <v>0</v>
      </c>
      <c r="V10" s="509">
        <v>0</v>
      </c>
      <c r="W10" s="509">
        <v>0</v>
      </c>
      <c r="X10" s="509">
        <v>0</v>
      </c>
      <c r="Y10" s="509">
        <v>0</v>
      </c>
      <c r="Z10" s="509">
        <v>0</v>
      </c>
      <c r="AA10" s="509">
        <v>0</v>
      </c>
      <c r="AB10" s="509">
        <v>0</v>
      </c>
      <c r="AC10" s="509">
        <v>0</v>
      </c>
      <c r="AD10" s="509">
        <v>0</v>
      </c>
      <c r="AE10" s="509">
        <v>0</v>
      </c>
      <c r="AF10" s="509">
        <v>0</v>
      </c>
      <c r="AG10" s="509">
        <v>0</v>
      </c>
      <c r="AH10" s="509">
        <v>0</v>
      </c>
      <c r="AI10" s="509">
        <v>0</v>
      </c>
      <c r="AJ10" s="509">
        <v>0</v>
      </c>
      <c r="AK10" s="509">
        <v>0</v>
      </c>
      <c r="AL10" s="509">
        <v>0</v>
      </c>
      <c r="AM10" s="509">
        <v>0</v>
      </c>
      <c r="AN10" s="509">
        <v>0</v>
      </c>
      <c r="AO10" s="509">
        <v>0</v>
      </c>
      <c r="AP10" s="509">
        <v>0</v>
      </c>
      <c r="AQ10" s="509">
        <v>0</v>
      </c>
      <c r="AR10" s="509">
        <v>0</v>
      </c>
      <c r="AS10" s="509">
        <v>0</v>
      </c>
      <c r="AT10" s="509">
        <v>0</v>
      </c>
      <c r="AU10" s="509">
        <v>0</v>
      </c>
      <c r="AV10" s="509">
        <v>0</v>
      </c>
      <c r="AW10" s="509">
        <v>0</v>
      </c>
      <c r="AX10" s="509">
        <v>0</v>
      </c>
      <c r="AY10" s="509">
        <v>0</v>
      </c>
      <c r="AZ10" s="509">
        <v>0</v>
      </c>
      <c r="BA10" s="509">
        <v>0</v>
      </c>
      <c r="BB10" s="509">
        <v>0</v>
      </c>
      <c r="BC10" s="509">
        <v>0</v>
      </c>
      <c r="BD10" s="509">
        <v>0</v>
      </c>
      <c r="BE10" s="509">
        <v>0</v>
      </c>
      <c r="BF10" s="509">
        <v>4.5495586157305965</v>
      </c>
      <c r="BG10" s="509">
        <v>4.9847979268202049</v>
      </c>
      <c r="BH10" s="509">
        <v>5.5439400751780212</v>
      </c>
      <c r="BI10" s="509">
        <v>6.0838355036021321</v>
      </c>
      <c r="BJ10" s="509">
        <v>6.572944344723278</v>
      </c>
      <c r="BK10" s="509">
        <v>6.9128181204954586</v>
      </c>
      <c r="BL10" s="509">
        <v>8.5842708329285937</v>
      </c>
      <c r="BM10" s="509">
        <v>9.5547738078094557</v>
      </c>
      <c r="BN10" s="509">
        <v>10.176180661957776</v>
      </c>
      <c r="BO10" s="509">
        <v>11.455375983389244</v>
      </c>
      <c r="BP10" s="509">
        <v>12.87654510302391</v>
      </c>
      <c r="BQ10" s="509">
        <v>13.248237186508543</v>
      </c>
      <c r="BR10" s="509">
        <v>13.394228899687395</v>
      </c>
      <c r="BS10" s="509">
        <v>13.354571107474611</v>
      </c>
      <c r="BT10" s="509">
        <v>13.054729680496056</v>
      </c>
      <c r="BU10" s="509">
        <v>12.216766211486489</v>
      </c>
      <c r="BV10" s="509">
        <v>11.588419223941589</v>
      </c>
      <c r="BW10" s="509">
        <v>10.038927756872488</v>
      </c>
      <c r="BX10" s="510">
        <v>8.9936417041622896</v>
      </c>
      <c r="BY10" s="510">
        <v>8.5553212758329327</v>
      </c>
      <c r="BZ10" s="510">
        <v>8.4009691143624821</v>
      </c>
      <c r="CA10" s="510">
        <v>8.5271039157707769</v>
      </c>
      <c r="CB10" s="510">
        <v>8.0102763552521949</v>
      </c>
      <c r="CC10" s="510">
        <v>7.922199262450123</v>
      </c>
      <c r="CD10" s="510">
        <v>7.6006209455614728</v>
      </c>
      <c r="CE10" s="510">
        <v>7.0303613473832289</v>
      </c>
      <c r="CF10" s="510">
        <v>6.2613389464021667</v>
      </c>
      <c r="CG10" s="510">
        <v>5.2559989777083258</v>
      </c>
      <c r="CH10" s="511">
        <v>4.4746909849778733</v>
      </c>
    </row>
    <row r="11" spans="1:86" ht="25.5" customHeight="1" x14ac:dyDescent="0.35">
      <c r="A11" s="411"/>
      <c r="B11" s="455" t="s">
        <v>419</v>
      </c>
      <c r="C11" s="508"/>
      <c r="D11" s="507">
        <f>SUM(D12:D13)</f>
        <v>0</v>
      </c>
      <c r="E11" s="507">
        <f t="shared" ref="E11:BP11" si="7">SUM(E12:E13)</f>
        <v>0</v>
      </c>
      <c r="F11" s="507">
        <f t="shared" si="7"/>
        <v>0</v>
      </c>
      <c r="G11" s="507">
        <f t="shared" si="7"/>
        <v>0</v>
      </c>
      <c r="H11" s="507">
        <f t="shared" si="7"/>
        <v>0</v>
      </c>
      <c r="I11" s="507">
        <f t="shared" si="7"/>
        <v>0</v>
      </c>
      <c r="J11" s="507">
        <f t="shared" si="7"/>
        <v>0</v>
      </c>
      <c r="K11" s="507">
        <f t="shared" si="7"/>
        <v>0</v>
      </c>
      <c r="L11" s="507">
        <f t="shared" si="7"/>
        <v>0</v>
      </c>
      <c r="M11" s="507">
        <f t="shared" si="7"/>
        <v>0</v>
      </c>
      <c r="N11" s="507">
        <f t="shared" si="7"/>
        <v>0</v>
      </c>
      <c r="O11" s="507">
        <f t="shared" si="7"/>
        <v>0</v>
      </c>
      <c r="P11" s="507">
        <f t="shared" si="7"/>
        <v>0</v>
      </c>
      <c r="Q11" s="507">
        <f t="shared" si="7"/>
        <v>0</v>
      </c>
      <c r="R11" s="507">
        <f t="shared" si="7"/>
        <v>0</v>
      </c>
      <c r="S11" s="507">
        <f t="shared" si="7"/>
        <v>0</v>
      </c>
      <c r="T11" s="507">
        <f t="shared" si="7"/>
        <v>0</v>
      </c>
      <c r="U11" s="507">
        <f t="shared" si="7"/>
        <v>0</v>
      </c>
      <c r="V11" s="507">
        <f t="shared" si="7"/>
        <v>0</v>
      </c>
      <c r="W11" s="507">
        <f t="shared" si="7"/>
        <v>0</v>
      </c>
      <c r="X11" s="507">
        <f t="shared" si="7"/>
        <v>0</v>
      </c>
      <c r="Y11" s="507">
        <f t="shared" si="7"/>
        <v>0</v>
      </c>
      <c r="Z11" s="507">
        <f t="shared" si="7"/>
        <v>0</v>
      </c>
      <c r="AA11" s="507">
        <f t="shared" si="7"/>
        <v>0</v>
      </c>
      <c r="AB11" s="507">
        <f t="shared" si="7"/>
        <v>0</v>
      </c>
      <c r="AC11" s="507">
        <f t="shared" si="7"/>
        <v>0</v>
      </c>
      <c r="AD11" s="507">
        <f t="shared" si="7"/>
        <v>0</v>
      </c>
      <c r="AE11" s="507">
        <f t="shared" si="7"/>
        <v>0</v>
      </c>
      <c r="AF11" s="507">
        <f t="shared" si="7"/>
        <v>0</v>
      </c>
      <c r="AG11" s="507">
        <f t="shared" si="7"/>
        <v>0</v>
      </c>
      <c r="AH11" s="507">
        <f t="shared" si="7"/>
        <v>0</v>
      </c>
      <c r="AI11" s="507">
        <f t="shared" si="7"/>
        <v>0</v>
      </c>
      <c r="AJ11" s="507">
        <f t="shared" si="7"/>
        <v>0</v>
      </c>
      <c r="AK11" s="507">
        <f t="shared" si="7"/>
        <v>0</v>
      </c>
      <c r="AL11" s="507">
        <f t="shared" si="7"/>
        <v>0</v>
      </c>
      <c r="AM11" s="507">
        <f t="shared" si="7"/>
        <v>0</v>
      </c>
      <c r="AN11" s="507">
        <f t="shared" si="7"/>
        <v>0</v>
      </c>
      <c r="AO11" s="507">
        <f t="shared" si="7"/>
        <v>0</v>
      </c>
      <c r="AP11" s="507">
        <f t="shared" si="7"/>
        <v>0</v>
      </c>
      <c r="AQ11" s="507">
        <f t="shared" si="7"/>
        <v>0</v>
      </c>
      <c r="AR11" s="507">
        <f t="shared" si="7"/>
        <v>0</v>
      </c>
      <c r="AS11" s="507">
        <f t="shared" si="7"/>
        <v>0</v>
      </c>
      <c r="AT11" s="507">
        <f t="shared" si="7"/>
        <v>0</v>
      </c>
      <c r="AU11" s="507">
        <f t="shared" si="7"/>
        <v>0</v>
      </c>
      <c r="AV11" s="507">
        <f t="shared" si="7"/>
        <v>0</v>
      </c>
      <c r="AW11" s="507">
        <f t="shared" si="7"/>
        <v>0</v>
      </c>
      <c r="AX11" s="507">
        <f t="shared" si="7"/>
        <v>0</v>
      </c>
      <c r="AY11" s="507">
        <f t="shared" si="7"/>
        <v>0</v>
      </c>
      <c r="AZ11" s="507">
        <f t="shared" si="7"/>
        <v>0</v>
      </c>
      <c r="BA11" s="507">
        <f t="shared" si="7"/>
        <v>0</v>
      </c>
      <c r="BB11" s="507">
        <f t="shared" si="7"/>
        <v>0</v>
      </c>
      <c r="BC11" s="507">
        <f t="shared" si="7"/>
        <v>0</v>
      </c>
      <c r="BD11" s="507">
        <f t="shared" si="7"/>
        <v>0</v>
      </c>
      <c r="BE11" s="507">
        <f t="shared" si="7"/>
        <v>0</v>
      </c>
      <c r="BF11" s="507">
        <f t="shared" si="7"/>
        <v>0</v>
      </c>
      <c r="BG11" s="507">
        <f t="shared" si="7"/>
        <v>0</v>
      </c>
      <c r="BH11" s="507">
        <f t="shared" si="7"/>
        <v>0</v>
      </c>
      <c r="BI11" s="507">
        <f t="shared" si="7"/>
        <v>0</v>
      </c>
      <c r="BJ11" s="507">
        <f t="shared" si="7"/>
        <v>0</v>
      </c>
      <c r="BK11" s="507">
        <f t="shared" si="7"/>
        <v>0</v>
      </c>
      <c r="BL11" s="507">
        <f t="shared" si="7"/>
        <v>0</v>
      </c>
      <c r="BM11" s="507">
        <f t="shared" si="7"/>
        <v>0</v>
      </c>
      <c r="BN11" s="507">
        <f t="shared" si="7"/>
        <v>0</v>
      </c>
      <c r="BO11" s="507">
        <f t="shared" si="7"/>
        <v>0</v>
      </c>
      <c r="BP11" s="507">
        <f t="shared" si="7"/>
        <v>0</v>
      </c>
      <c r="BQ11" s="507">
        <f t="shared" ref="BQ11:BZ11" si="8">SUM(BQ12:BQ13)</f>
        <v>160.53506744000006</v>
      </c>
      <c r="BR11" s="507">
        <f t="shared" si="8"/>
        <v>1564.5904814800003</v>
      </c>
      <c r="BS11" s="507">
        <f t="shared" si="8"/>
        <v>3004.5842815999995</v>
      </c>
      <c r="BT11" s="507">
        <f t="shared" si="8"/>
        <v>5160.3790036200016</v>
      </c>
      <c r="BU11" s="507">
        <f t="shared" si="8"/>
        <v>8637.4619246299953</v>
      </c>
      <c r="BV11" s="507">
        <f t="shared" si="8"/>
        <v>10625.410146370003</v>
      </c>
      <c r="BW11" s="507">
        <f t="shared" si="8"/>
        <v>12502.829984840006</v>
      </c>
      <c r="BX11" s="503">
        <f t="shared" si="8"/>
        <v>13682.371110190006</v>
      </c>
      <c r="BY11" s="503">
        <f t="shared" si="8"/>
        <v>15196.107637329995</v>
      </c>
      <c r="BZ11" s="503">
        <f t="shared" si="8"/>
        <v>17620.176466190005</v>
      </c>
      <c r="CA11" s="503">
        <f>SUM(CA12:CA13)</f>
        <v>21668.789777107457</v>
      </c>
      <c r="CB11" s="503">
        <f t="shared" ref="CB11:CH11" si="9">SUM(CB12:CB13)</f>
        <v>25876.169886195385</v>
      </c>
      <c r="CC11" s="503">
        <f t="shared" si="9"/>
        <v>28629.789947449033</v>
      </c>
      <c r="CD11" s="503">
        <f t="shared" si="9"/>
        <v>32016.55552724357</v>
      </c>
      <c r="CE11" s="503">
        <f t="shared" si="9"/>
        <v>34898.85097008702</v>
      </c>
      <c r="CF11" s="503">
        <f t="shared" si="9"/>
        <v>37815.146937563026</v>
      </c>
      <c r="CG11" s="503">
        <f t="shared" si="9"/>
        <v>41361.329432705483</v>
      </c>
      <c r="CH11" s="506">
        <f t="shared" si="9"/>
        <v>44919.527906552772</v>
      </c>
    </row>
    <row r="12" spans="1:86" x14ac:dyDescent="0.35">
      <c r="A12" s="411"/>
      <c r="B12" s="329" t="s">
        <v>566</v>
      </c>
      <c r="C12" s="508"/>
      <c r="D12" s="509">
        <v>0</v>
      </c>
      <c r="E12" s="509">
        <v>0</v>
      </c>
      <c r="F12" s="509">
        <v>0</v>
      </c>
      <c r="G12" s="509">
        <v>0</v>
      </c>
      <c r="H12" s="509">
        <v>0</v>
      </c>
      <c r="I12" s="509">
        <v>0</v>
      </c>
      <c r="J12" s="509">
        <v>0</v>
      </c>
      <c r="K12" s="509">
        <v>0</v>
      </c>
      <c r="L12" s="509">
        <v>0</v>
      </c>
      <c r="M12" s="509">
        <v>0</v>
      </c>
      <c r="N12" s="509">
        <v>0</v>
      </c>
      <c r="O12" s="509">
        <v>0</v>
      </c>
      <c r="P12" s="509">
        <v>0</v>
      </c>
      <c r="Q12" s="509">
        <v>0</v>
      </c>
      <c r="R12" s="509">
        <v>0</v>
      </c>
      <c r="S12" s="509">
        <v>0</v>
      </c>
      <c r="T12" s="509">
        <v>0</v>
      </c>
      <c r="U12" s="509">
        <v>0</v>
      </c>
      <c r="V12" s="509">
        <v>0</v>
      </c>
      <c r="W12" s="509">
        <v>0</v>
      </c>
      <c r="X12" s="509">
        <v>0</v>
      </c>
      <c r="Y12" s="509">
        <v>0</v>
      </c>
      <c r="Z12" s="509">
        <v>0</v>
      </c>
      <c r="AA12" s="509">
        <v>0</v>
      </c>
      <c r="AB12" s="509">
        <v>0</v>
      </c>
      <c r="AC12" s="509">
        <v>0</v>
      </c>
      <c r="AD12" s="509">
        <v>0</v>
      </c>
      <c r="AE12" s="509">
        <v>0</v>
      </c>
      <c r="AF12" s="509">
        <v>0</v>
      </c>
      <c r="AG12" s="509">
        <v>0</v>
      </c>
      <c r="AH12" s="509">
        <v>0</v>
      </c>
      <c r="AI12" s="509">
        <v>0</v>
      </c>
      <c r="AJ12" s="509">
        <v>0</v>
      </c>
      <c r="AK12" s="509">
        <v>0</v>
      </c>
      <c r="AL12" s="509">
        <v>0</v>
      </c>
      <c r="AM12" s="509">
        <v>0</v>
      </c>
      <c r="AN12" s="509">
        <v>0</v>
      </c>
      <c r="AO12" s="509">
        <v>0</v>
      </c>
      <c r="AP12" s="509">
        <v>0</v>
      </c>
      <c r="AQ12" s="509">
        <v>0</v>
      </c>
      <c r="AR12" s="509">
        <v>0</v>
      </c>
      <c r="AS12" s="509">
        <v>0</v>
      </c>
      <c r="AT12" s="509">
        <v>0</v>
      </c>
      <c r="AU12" s="509">
        <v>0</v>
      </c>
      <c r="AV12" s="509">
        <v>0</v>
      </c>
      <c r="AW12" s="509">
        <v>0</v>
      </c>
      <c r="AX12" s="509">
        <v>0</v>
      </c>
      <c r="AY12" s="509">
        <v>0</v>
      </c>
      <c r="AZ12" s="509">
        <v>0</v>
      </c>
      <c r="BA12" s="509">
        <v>0</v>
      </c>
      <c r="BB12" s="509">
        <v>0</v>
      </c>
      <c r="BC12" s="509">
        <v>0</v>
      </c>
      <c r="BD12" s="509">
        <v>0</v>
      </c>
      <c r="BE12" s="509">
        <v>0</v>
      </c>
      <c r="BF12" s="509">
        <v>0</v>
      </c>
      <c r="BG12" s="509">
        <v>0</v>
      </c>
      <c r="BH12" s="509">
        <v>0</v>
      </c>
      <c r="BI12" s="509">
        <v>0</v>
      </c>
      <c r="BJ12" s="509">
        <v>0</v>
      </c>
      <c r="BK12" s="509">
        <v>0</v>
      </c>
      <c r="BL12" s="509">
        <v>0</v>
      </c>
      <c r="BM12" s="509">
        <v>0</v>
      </c>
      <c r="BN12" s="509">
        <v>0</v>
      </c>
      <c r="BO12" s="509">
        <v>0</v>
      </c>
      <c r="BP12" s="509">
        <v>0</v>
      </c>
      <c r="BQ12" s="509">
        <v>145.66823881438239</v>
      </c>
      <c r="BR12" s="509">
        <v>1436.2081898445697</v>
      </c>
      <c r="BS12" s="509">
        <v>2879.4073605188605</v>
      </c>
      <c r="BT12" s="509">
        <v>4731.643955192837</v>
      </c>
      <c r="BU12" s="509">
        <v>7727.2655064995752</v>
      </c>
      <c r="BV12" s="509">
        <v>9507.7874431559103</v>
      </c>
      <c r="BW12" s="509">
        <v>10807.669371652693</v>
      </c>
      <c r="BX12" s="510">
        <v>11816.065148405974</v>
      </c>
      <c r="BY12" s="510">
        <v>12971.932965199423</v>
      </c>
      <c r="BZ12" s="510">
        <v>14953.674096277042</v>
      </c>
      <c r="CA12" s="510">
        <v>18273.865579571757</v>
      </c>
      <c r="CB12" s="510">
        <v>21803.898997013323</v>
      </c>
      <c r="CC12" s="510">
        <v>23963.939153942116</v>
      </c>
      <c r="CD12" s="510">
        <v>26843.88557452635</v>
      </c>
      <c r="CE12" s="510">
        <v>29401.57455897707</v>
      </c>
      <c r="CF12" s="510">
        <v>31598.450568770168</v>
      </c>
      <c r="CG12" s="510">
        <v>34028.106607704671</v>
      </c>
      <c r="CH12" s="511">
        <v>36457.578131922499</v>
      </c>
    </row>
    <row r="13" spans="1:86" x14ac:dyDescent="0.35">
      <c r="A13" s="411"/>
      <c r="B13" s="329" t="s">
        <v>565</v>
      </c>
      <c r="C13" s="508"/>
      <c r="D13" s="509">
        <v>0</v>
      </c>
      <c r="E13" s="509">
        <v>0</v>
      </c>
      <c r="F13" s="509">
        <v>0</v>
      </c>
      <c r="G13" s="509">
        <v>0</v>
      </c>
      <c r="H13" s="509">
        <v>0</v>
      </c>
      <c r="I13" s="509">
        <v>0</v>
      </c>
      <c r="J13" s="509">
        <v>0</v>
      </c>
      <c r="K13" s="509">
        <v>0</v>
      </c>
      <c r="L13" s="509">
        <v>0</v>
      </c>
      <c r="M13" s="509">
        <v>0</v>
      </c>
      <c r="N13" s="509">
        <v>0</v>
      </c>
      <c r="O13" s="509">
        <v>0</v>
      </c>
      <c r="P13" s="509">
        <v>0</v>
      </c>
      <c r="Q13" s="509">
        <v>0</v>
      </c>
      <c r="R13" s="509">
        <v>0</v>
      </c>
      <c r="S13" s="509">
        <v>0</v>
      </c>
      <c r="T13" s="509">
        <v>0</v>
      </c>
      <c r="U13" s="509">
        <v>0</v>
      </c>
      <c r="V13" s="509">
        <v>0</v>
      </c>
      <c r="W13" s="509">
        <v>0</v>
      </c>
      <c r="X13" s="509">
        <v>0</v>
      </c>
      <c r="Y13" s="509">
        <v>0</v>
      </c>
      <c r="Z13" s="509">
        <v>0</v>
      </c>
      <c r="AA13" s="509">
        <v>0</v>
      </c>
      <c r="AB13" s="509">
        <v>0</v>
      </c>
      <c r="AC13" s="509">
        <v>0</v>
      </c>
      <c r="AD13" s="509">
        <v>0</v>
      </c>
      <c r="AE13" s="509">
        <v>0</v>
      </c>
      <c r="AF13" s="509">
        <v>0</v>
      </c>
      <c r="AG13" s="509">
        <v>0</v>
      </c>
      <c r="AH13" s="509">
        <v>0</v>
      </c>
      <c r="AI13" s="509">
        <v>0</v>
      </c>
      <c r="AJ13" s="509">
        <v>0</v>
      </c>
      <c r="AK13" s="509">
        <v>0</v>
      </c>
      <c r="AL13" s="509">
        <v>0</v>
      </c>
      <c r="AM13" s="509">
        <v>0</v>
      </c>
      <c r="AN13" s="509">
        <v>0</v>
      </c>
      <c r="AO13" s="509">
        <v>0</v>
      </c>
      <c r="AP13" s="509">
        <v>0</v>
      </c>
      <c r="AQ13" s="509">
        <v>0</v>
      </c>
      <c r="AR13" s="509">
        <v>0</v>
      </c>
      <c r="AS13" s="509">
        <v>0</v>
      </c>
      <c r="AT13" s="509">
        <v>0</v>
      </c>
      <c r="AU13" s="509">
        <v>0</v>
      </c>
      <c r="AV13" s="509">
        <v>0</v>
      </c>
      <c r="AW13" s="509">
        <v>0</v>
      </c>
      <c r="AX13" s="509">
        <v>0</v>
      </c>
      <c r="AY13" s="509">
        <v>0</v>
      </c>
      <c r="AZ13" s="509">
        <v>0</v>
      </c>
      <c r="BA13" s="509">
        <v>0</v>
      </c>
      <c r="BB13" s="509">
        <v>0</v>
      </c>
      <c r="BC13" s="509">
        <v>0</v>
      </c>
      <c r="BD13" s="509">
        <v>0</v>
      </c>
      <c r="BE13" s="509">
        <v>0</v>
      </c>
      <c r="BF13" s="509">
        <v>0</v>
      </c>
      <c r="BG13" s="509">
        <v>0</v>
      </c>
      <c r="BH13" s="509">
        <v>0</v>
      </c>
      <c r="BI13" s="509">
        <v>0</v>
      </c>
      <c r="BJ13" s="509">
        <v>0</v>
      </c>
      <c r="BK13" s="509">
        <v>0</v>
      </c>
      <c r="BL13" s="509">
        <v>0</v>
      </c>
      <c r="BM13" s="509">
        <v>0</v>
      </c>
      <c r="BN13" s="509">
        <v>0</v>
      </c>
      <c r="BO13" s="509">
        <v>0</v>
      </c>
      <c r="BP13" s="509">
        <v>0</v>
      </c>
      <c r="BQ13" s="509">
        <v>14.866828625617664</v>
      </c>
      <c r="BR13" s="509">
        <v>128.38229163543059</v>
      </c>
      <c r="BS13" s="509">
        <v>125.17692108113887</v>
      </c>
      <c r="BT13" s="509">
        <v>428.73504842716466</v>
      </c>
      <c r="BU13" s="509">
        <v>910.19641813042097</v>
      </c>
      <c r="BV13" s="509">
        <v>1117.6227032140916</v>
      </c>
      <c r="BW13" s="509">
        <v>1695.1606131873127</v>
      </c>
      <c r="BX13" s="510">
        <v>1866.3059617840313</v>
      </c>
      <c r="BY13" s="510">
        <v>2224.1746721305713</v>
      </c>
      <c r="BZ13" s="510">
        <v>2666.5023699129638</v>
      </c>
      <c r="CA13" s="510">
        <v>3394.9241975356986</v>
      </c>
      <c r="CB13" s="510">
        <v>4072.270889182063</v>
      </c>
      <c r="CC13" s="510">
        <v>4665.8507935069174</v>
      </c>
      <c r="CD13" s="510">
        <v>5172.6699527172213</v>
      </c>
      <c r="CE13" s="510">
        <v>5497.2764111099459</v>
      </c>
      <c r="CF13" s="510">
        <v>6216.6963687928619</v>
      </c>
      <c r="CG13" s="510">
        <v>7333.2228250008093</v>
      </c>
      <c r="CH13" s="511">
        <v>8461.9497746302713</v>
      </c>
    </row>
    <row r="14" spans="1:86" ht="27" customHeight="1" x14ac:dyDescent="0.35">
      <c r="A14" s="512"/>
      <c r="B14" s="513" t="s">
        <v>784</v>
      </c>
      <c r="C14" s="508"/>
      <c r="D14" s="509"/>
      <c r="E14" s="509"/>
      <c r="F14" s="509"/>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509"/>
      <c r="AE14" s="509"/>
      <c r="AF14" s="509"/>
      <c r="AG14" s="509"/>
      <c r="AH14" s="509"/>
      <c r="AI14" s="509"/>
      <c r="AJ14" s="509"/>
      <c r="AK14" s="509"/>
      <c r="AL14" s="509"/>
      <c r="AM14" s="509"/>
      <c r="AN14" s="509"/>
      <c r="AO14" s="509"/>
      <c r="AP14" s="509"/>
      <c r="AQ14" s="509"/>
      <c r="AR14" s="509"/>
      <c r="AS14" s="509"/>
      <c r="AT14" s="509"/>
      <c r="AU14" s="509"/>
      <c r="AV14" s="509"/>
      <c r="AW14" s="509"/>
      <c r="AX14" s="509"/>
      <c r="AY14" s="509"/>
      <c r="AZ14" s="509"/>
      <c r="BA14" s="509"/>
      <c r="BB14" s="509"/>
      <c r="BC14" s="509"/>
      <c r="BD14" s="509"/>
      <c r="BE14" s="509"/>
      <c r="BF14" s="509"/>
      <c r="BG14" s="509"/>
      <c r="BH14" s="509"/>
      <c r="BI14" s="509"/>
      <c r="BJ14" s="509"/>
      <c r="BK14" s="509"/>
      <c r="BL14" s="509"/>
      <c r="BM14" s="509"/>
      <c r="BN14" s="509"/>
      <c r="BO14" s="509"/>
      <c r="BP14" s="509"/>
      <c r="BQ14" s="509">
        <v>4.8285420399782446E-2</v>
      </c>
      <c r="BR14" s="509">
        <v>0.30362358177613769</v>
      </c>
      <c r="BS14" s="509">
        <v>0.78503982998327526</v>
      </c>
      <c r="BT14" s="509">
        <v>1.5261891811791428</v>
      </c>
      <c r="BU14" s="509">
        <v>2.698457286046819</v>
      </c>
      <c r="BV14" s="509">
        <v>4.2509305793652272</v>
      </c>
      <c r="BW14" s="509">
        <v>5.7994275578460135</v>
      </c>
      <c r="BX14" s="510">
        <v>7.52490404735022</v>
      </c>
      <c r="BY14" s="510">
        <v>9.019758046041412</v>
      </c>
      <c r="BZ14" s="510">
        <v>9.2354510625113928</v>
      </c>
      <c r="CA14" s="510">
        <v>10.884357673989104</v>
      </c>
      <c r="CB14" s="510">
        <v>11.318895220883164</v>
      </c>
      <c r="CC14" s="510">
        <v>12.711674256080101</v>
      </c>
      <c r="CD14" s="510">
        <v>13.810519818895152</v>
      </c>
      <c r="CE14" s="510">
        <v>14.265026100559606</v>
      </c>
      <c r="CF14" s="510">
        <v>15.163987147957574</v>
      </c>
      <c r="CG14" s="510">
        <v>15.974928445781829</v>
      </c>
      <c r="CH14" s="511">
        <v>16.599793840142894</v>
      </c>
    </row>
    <row r="15" spans="1:86" s="285" customFormat="1" ht="25.5" customHeight="1" x14ac:dyDescent="0.35">
      <c r="A15" s="512"/>
      <c r="B15" s="455" t="s">
        <v>375</v>
      </c>
      <c r="C15" s="514"/>
      <c r="D15" s="507"/>
      <c r="E15" s="507"/>
      <c r="F15" s="507"/>
      <c r="G15" s="507"/>
      <c r="H15" s="507"/>
      <c r="I15" s="507"/>
      <c r="J15" s="507"/>
      <c r="K15" s="507"/>
      <c r="L15" s="507"/>
      <c r="M15" s="507"/>
      <c r="N15" s="507"/>
      <c r="O15" s="507"/>
      <c r="P15" s="507"/>
      <c r="Q15" s="507"/>
      <c r="R15" s="507"/>
      <c r="S15" s="507"/>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v>4.7691617500000003</v>
      </c>
      <c r="BR15" s="507">
        <v>6.040064700000003</v>
      </c>
      <c r="BS15" s="507">
        <v>6.9357352999999913</v>
      </c>
      <c r="BT15" s="507">
        <v>7.3484010500000174</v>
      </c>
      <c r="BU15" s="507">
        <v>8.2211221899999884</v>
      </c>
      <c r="BV15" s="507">
        <v>9.1482867099999936</v>
      </c>
      <c r="BW15" s="507">
        <v>10.039949220000002</v>
      </c>
      <c r="BX15" s="503">
        <v>10.679680190000001</v>
      </c>
      <c r="BY15" s="503">
        <v>12.88883869999999</v>
      </c>
      <c r="BZ15" s="503">
        <v>16.58689783000003</v>
      </c>
      <c r="CA15" s="503">
        <v>20.355264752545114</v>
      </c>
      <c r="CB15" s="503">
        <v>21.383050794610032</v>
      </c>
      <c r="CC15" s="503">
        <v>22.665818319012022</v>
      </c>
      <c r="CD15" s="503">
        <v>25.628094194619997</v>
      </c>
      <c r="CE15" s="503">
        <v>28.23283782190769</v>
      </c>
      <c r="CF15" s="503">
        <v>30.690398194024645</v>
      </c>
      <c r="CG15" s="503">
        <v>33.347986268169997</v>
      </c>
      <c r="CH15" s="506">
        <v>36.0665158386144</v>
      </c>
    </row>
    <row r="16" spans="1:86" s="285" customFormat="1" ht="26.25" customHeight="1" x14ac:dyDescent="0.35">
      <c r="B16" s="444" t="s">
        <v>376</v>
      </c>
      <c r="C16" s="514"/>
      <c r="D16" s="507">
        <v>0</v>
      </c>
      <c r="E16" s="507">
        <v>0</v>
      </c>
      <c r="F16" s="507">
        <v>0</v>
      </c>
      <c r="G16" s="507">
        <v>0</v>
      </c>
      <c r="H16" s="507">
        <v>0</v>
      </c>
      <c r="I16" s="507">
        <v>0</v>
      </c>
      <c r="J16" s="507">
        <v>0</v>
      </c>
      <c r="K16" s="507">
        <v>0</v>
      </c>
      <c r="L16" s="507">
        <v>0</v>
      </c>
      <c r="M16" s="507">
        <v>0</v>
      </c>
      <c r="N16" s="507">
        <v>0</v>
      </c>
      <c r="O16" s="507">
        <v>0</v>
      </c>
      <c r="P16" s="507">
        <v>0</v>
      </c>
      <c r="Q16" s="507">
        <v>0</v>
      </c>
      <c r="R16" s="507">
        <v>0</v>
      </c>
      <c r="S16" s="507">
        <v>0</v>
      </c>
      <c r="T16" s="507">
        <v>0</v>
      </c>
      <c r="U16" s="507">
        <v>0</v>
      </c>
      <c r="V16" s="507">
        <v>0</v>
      </c>
      <c r="W16" s="507">
        <v>0</v>
      </c>
      <c r="X16" s="507">
        <v>0</v>
      </c>
      <c r="Y16" s="507">
        <v>0</v>
      </c>
      <c r="Z16" s="507">
        <v>0</v>
      </c>
      <c r="AA16" s="507">
        <v>6</v>
      </c>
      <c r="AB16" s="507">
        <v>23.2</v>
      </c>
      <c r="AC16" s="507">
        <f t="shared" ref="AC16:CG16" si="10">SUM(AC17:AC19)</f>
        <v>35.799999999999997</v>
      </c>
      <c r="AD16" s="507">
        <f t="shared" si="10"/>
        <v>62.4</v>
      </c>
      <c r="AE16" s="507">
        <f t="shared" si="10"/>
        <v>95.9</v>
      </c>
      <c r="AF16" s="507">
        <f t="shared" si="10"/>
        <v>127.30000000000001</v>
      </c>
      <c r="AG16" s="507">
        <f t="shared" si="10"/>
        <v>166.7</v>
      </c>
      <c r="AH16" s="507">
        <f t="shared" si="10"/>
        <v>168</v>
      </c>
      <c r="AI16" s="507">
        <f t="shared" si="10"/>
        <v>201</v>
      </c>
      <c r="AJ16" s="507">
        <f t="shared" si="10"/>
        <v>260</v>
      </c>
      <c r="AK16" s="507">
        <f t="shared" si="10"/>
        <v>330</v>
      </c>
      <c r="AL16" s="507">
        <f t="shared" si="10"/>
        <v>403</v>
      </c>
      <c r="AM16" s="507">
        <f t="shared" si="10"/>
        <v>495</v>
      </c>
      <c r="AN16" s="507">
        <f t="shared" si="10"/>
        <v>576</v>
      </c>
      <c r="AO16" s="507">
        <f t="shared" si="10"/>
        <v>686</v>
      </c>
      <c r="AP16" s="507">
        <f t="shared" si="10"/>
        <v>779</v>
      </c>
      <c r="AQ16" s="507">
        <f t="shared" si="10"/>
        <v>897.38499999999999</v>
      </c>
      <c r="AR16" s="507">
        <f t="shared" si="10"/>
        <v>1003.4670000000001</v>
      </c>
      <c r="AS16" s="507">
        <f t="shared" si="10"/>
        <v>1158.527</v>
      </c>
      <c r="AT16" s="507">
        <f t="shared" si="10"/>
        <v>1382.009</v>
      </c>
      <c r="AU16" s="507">
        <f t="shared" si="10"/>
        <v>1706.221</v>
      </c>
      <c r="AV16" s="507">
        <f t="shared" si="10"/>
        <v>1553.4739999999999</v>
      </c>
      <c r="AW16" s="507">
        <f t="shared" si="10"/>
        <v>1795.461</v>
      </c>
      <c r="AX16" s="507">
        <f t="shared" si="10"/>
        <v>1962.682</v>
      </c>
      <c r="AY16" s="507">
        <f t="shared" si="10"/>
        <v>2194.1619999999998</v>
      </c>
      <c r="AZ16" s="507">
        <f t="shared" si="10"/>
        <v>2392.893</v>
      </c>
      <c r="BA16" s="507">
        <f t="shared" si="10"/>
        <v>2521.25</v>
      </c>
      <c r="BB16" s="507">
        <f t="shared" si="10"/>
        <v>2679.9749999999999</v>
      </c>
      <c r="BC16" s="507">
        <f t="shared" si="10"/>
        <v>2822.8040000000001</v>
      </c>
      <c r="BD16" s="507">
        <f t="shared" si="10"/>
        <v>2955.1210000000001</v>
      </c>
      <c r="BE16" s="507">
        <f t="shared" si="10"/>
        <v>3124.4597597447382</v>
      </c>
      <c r="BF16" s="507">
        <f t="shared" si="10"/>
        <v>3250.6787885787207</v>
      </c>
      <c r="BG16" s="507">
        <f t="shared" si="10"/>
        <v>3457.0445494205601</v>
      </c>
      <c r="BH16" s="507">
        <f t="shared" si="10"/>
        <v>3673.5859999999998</v>
      </c>
      <c r="BI16" s="507">
        <f t="shared" si="10"/>
        <v>3924.14037813</v>
      </c>
      <c r="BJ16" s="507">
        <f t="shared" si="10"/>
        <v>4149.40578293</v>
      </c>
      <c r="BK16" s="507">
        <f t="shared" si="10"/>
        <v>4444.4350972342991</v>
      </c>
      <c r="BL16" s="507">
        <f t="shared" si="10"/>
        <v>4734.8039219600005</v>
      </c>
      <c r="BM16" s="507">
        <f t="shared" si="10"/>
        <v>5106.2537628999999</v>
      </c>
      <c r="BN16" s="507">
        <f t="shared" si="10"/>
        <v>5227.7472379531791</v>
      </c>
      <c r="BO16" s="507">
        <f t="shared" si="10"/>
        <v>5339.4256940699997</v>
      </c>
      <c r="BP16" s="507">
        <f t="shared" si="10"/>
        <v>5475.6249157700013</v>
      </c>
      <c r="BQ16" s="507">
        <f t="shared" si="10"/>
        <v>5360.0751764300812</v>
      </c>
      <c r="BR16" s="507">
        <f t="shared" si="10"/>
        <v>5421.7736767999995</v>
      </c>
      <c r="BS16" s="507">
        <f t="shared" si="10"/>
        <v>5489.5433917499959</v>
      </c>
      <c r="BT16" s="507">
        <f t="shared" si="10"/>
        <v>5482.7675999399999</v>
      </c>
      <c r="BU16" s="507">
        <f t="shared" si="10"/>
        <v>5529.3185711499982</v>
      </c>
      <c r="BV16" s="507">
        <f t="shared" si="10"/>
        <v>5675.5506973500005</v>
      </c>
      <c r="BW16" s="507">
        <f t="shared" si="10"/>
        <v>5908.4831024900022</v>
      </c>
      <c r="BX16" s="503">
        <f t="shared" si="10"/>
        <v>5345.8708522599982</v>
      </c>
      <c r="BY16" s="503">
        <f t="shared" si="10"/>
        <v>5307.254480399999</v>
      </c>
      <c r="BZ16" s="503">
        <f t="shared" si="10"/>
        <v>5668.0533127399995</v>
      </c>
      <c r="CA16" s="503">
        <f t="shared" si="10"/>
        <v>6695.9440340099991</v>
      </c>
      <c r="CB16" s="503">
        <f t="shared" si="10"/>
        <v>7766.5592604199992</v>
      </c>
      <c r="CC16" s="503">
        <f t="shared" si="10"/>
        <v>8533.103328311292</v>
      </c>
      <c r="CD16" s="503">
        <f t="shared" si="10"/>
        <v>9249.9433766262282</v>
      </c>
      <c r="CE16" s="503">
        <f t="shared" si="10"/>
        <v>9723.8882121199476</v>
      </c>
      <c r="CF16" s="503">
        <f t="shared" si="10"/>
        <v>10136.463059242369</v>
      </c>
      <c r="CG16" s="503">
        <f t="shared" si="10"/>
        <v>10620.286033284741</v>
      </c>
      <c r="CH16" s="57">
        <f>SUM(CH17:CH19)</f>
        <v>11113.885634824255</v>
      </c>
    </row>
    <row r="17" spans="1:86" x14ac:dyDescent="0.35">
      <c r="A17" s="411"/>
      <c r="B17" s="329" t="s">
        <v>783</v>
      </c>
      <c r="C17" s="508"/>
      <c r="D17" s="509">
        <v>0</v>
      </c>
      <c r="E17" s="509">
        <v>0</v>
      </c>
      <c r="F17" s="509">
        <v>0</v>
      </c>
      <c r="G17" s="509">
        <v>0</v>
      </c>
      <c r="H17" s="509">
        <v>0</v>
      </c>
      <c r="I17" s="509">
        <v>0</v>
      </c>
      <c r="J17" s="509">
        <v>0</v>
      </c>
      <c r="K17" s="509">
        <v>0</v>
      </c>
      <c r="L17" s="509">
        <v>0</v>
      </c>
      <c r="M17" s="509">
        <v>0</v>
      </c>
      <c r="N17" s="509">
        <v>0</v>
      </c>
      <c r="O17" s="509">
        <v>0</v>
      </c>
      <c r="P17" s="509">
        <v>0</v>
      </c>
      <c r="Q17" s="509">
        <v>0</v>
      </c>
      <c r="R17" s="509">
        <v>0</v>
      </c>
      <c r="S17" s="509">
        <v>0</v>
      </c>
      <c r="T17" s="509">
        <v>0</v>
      </c>
      <c r="U17" s="509">
        <v>0</v>
      </c>
      <c r="V17" s="509">
        <v>0</v>
      </c>
      <c r="W17" s="509">
        <v>0</v>
      </c>
      <c r="X17" s="509">
        <v>0</v>
      </c>
      <c r="Y17" s="509">
        <v>0</v>
      </c>
      <c r="Z17" s="509">
        <v>0</v>
      </c>
      <c r="AA17" s="509">
        <v>0</v>
      </c>
      <c r="AB17" s="509">
        <v>0</v>
      </c>
      <c r="AC17" s="509">
        <v>7.6447916666666655</v>
      </c>
      <c r="AD17" s="509">
        <v>13.060404095620544</v>
      </c>
      <c r="AE17" s="509">
        <v>19.217480173446685</v>
      </c>
      <c r="AF17" s="509">
        <v>24.278010196304265</v>
      </c>
      <c r="AG17" s="509">
        <v>30.829420382504928</v>
      </c>
      <c r="AH17" s="509">
        <v>29.110512129380052</v>
      </c>
      <c r="AI17" s="509">
        <v>33.549592894152475</v>
      </c>
      <c r="AJ17" s="509">
        <v>40.369007052134776</v>
      </c>
      <c r="AK17" s="509">
        <v>46.752225119122535</v>
      </c>
      <c r="AL17" s="509">
        <v>54.320191795418218</v>
      </c>
      <c r="AM17" s="509">
        <v>59.875101756018147</v>
      </c>
      <c r="AN17" s="509">
        <v>65.101994394921959</v>
      </c>
      <c r="AO17" s="509">
        <v>74.2190013532487</v>
      </c>
      <c r="AP17" s="509">
        <v>80.449906377863556</v>
      </c>
      <c r="AQ17" s="509">
        <v>90.01536154090887</v>
      </c>
      <c r="AR17" s="509">
        <v>97.347068426548574</v>
      </c>
      <c r="AS17" s="509">
        <v>106.17280948270272</v>
      </c>
      <c r="AT17" s="509">
        <v>124.86515488177545</v>
      </c>
      <c r="AU17" s="509">
        <v>152.5137354583984</v>
      </c>
      <c r="AV17" s="509">
        <v>0</v>
      </c>
      <c r="AW17" s="509">
        <v>0</v>
      </c>
      <c r="AX17" s="509">
        <v>0</v>
      </c>
      <c r="AY17" s="509">
        <v>0</v>
      </c>
      <c r="AZ17" s="509">
        <v>0</v>
      </c>
      <c r="BA17" s="509">
        <v>0</v>
      </c>
      <c r="BB17" s="509">
        <v>0</v>
      </c>
      <c r="BC17" s="509">
        <v>0</v>
      </c>
      <c r="BD17" s="509">
        <v>0</v>
      </c>
      <c r="BE17" s="509">
        <v>0</v>
      </c>
      <c r="BF17" s="509">
        <v>0</v>
      </c>
      <c r="BG17" s="509">
        <v>0</v>
      </c>
      <c r="BH17" s="509">
        <v>0</v>
      </c>
      <c r="BI17" s="509">
        <v>0</v>
      </c>
      <c r="BJ17" s="509">
        <v>0</v>
      </c>
      <c r="BK17" s="509">
        <v>0</v>
      </c>
      <c r="BL17" s="509">
        <v>0</v>
      </c>
      <c r="BM17" s="509">
        <v>0</v>
      </c>
      <c r="BN17" s="509">
        <v>0</v>
      </c>
      <c r="BO17" s="509">
        <v>0</v>
      </c>
      <c r="BP17" s="509">
        <v>0</v>
      </c>
      <c r="BQ17" s="509">
        <v>0</v>
      </c>
      <c r="BR17" s="509">
        <v>0</v>
      </c>
      <c r="BS17" s="509">
        <v>0</v>
      </c>
      <c r="BT17" s="509">
        <v>0</v>
      </c>
      <c r="BU17" s="509">
        <v>0</v>
      </c>
      <c r="BV17" s="509">
        <v>0</v>
      </c>
      <c r="BW17" s="509">
        <v>0</v>
      </c>
      <c r="BX17" s="510">
        <v>0</v>
      </c>
      <c r="BY17" s="510">
        <v>0</v>
      </c>
      <c r="BZ17" s="510">
        <v>0</v>
      </c>
      <c r="CA17" s="510">
        <v>0</v>
      </c>
      <c r="CB17" s="510">
        <v>0</v>
      </c>
      <c r="CC17" s="510">
        <v>0</v>
      </c>
      <c r="CD17" s="510">
        <v>0</v>
      </c>
      <c r="CE17" s="510">
        <v>0</v>
      </c>
      <c r="CF17" s="510">
        <v>0</v>
      </c>
      <c r="CG17" s="510">
        <v>0</v>
      </c>
      <c r="CH17" s="511">
        <v>0</v>
      </c>
    </row>
    <row r="18" spans="1:86" x14ac:dyDescent="0.35">
      <c r="A18" s="411"/>
      <c r="B18" s="329" t="s">
        <v>566</v>
      </c>
      <c r="C18" s="508"/>
      <c r="D18" s="509">
        <v>0</v>
      </c>
      <c r="E18" s="509">
        <v>0</v>
      </c>
      <c r="F18" s="509">
        <v>0</v>
      </c>
      <c r="G18" s="509">
        <v>0</v>
      </c>
      <c r="H18" s="509">
        <v>0</v>
      </c>
      <c r="I18" s="509">
        <v>0</v>
      </c>
      <c r="J18" s="509">
        <v>0</v>
      </c>
      <c r="K18" s="509">
        <v>0</v>
      </c>
      <c r="L18" s="509">
        <v>0</v>
      </c>
      <c r="M18" s="509">
        <v>0</v>
      </c>
      <c r="N18" s="509">
        <v>0</v>
      </c>
      <c r="O18" s="509">
        <v>0</v>
      </c>
      <c r="P18" s="509">
        <v>0</v>
      </c>
      <c r="Q18" s="509">
        <v>0</v>
      </c>
      <c r="R18" s="509">
        <v>0</v>
      </c>
      <c r="S18" s="509">
        <v>0</v>
      </c>
      <c r="T18" s="509">
        <v>0</v>
      </c>
      <c r="U18" s="509">
        <v>0</v>
      </c>
      <c r="V18" s="509">
        <v>0</v>
      </c>
      <c r="W18" s="509">
        <v>0</v>
      </c>
      <c r="X18" s="509">
        <v>0</v>
      </c>
      <c r="Y18" s="509">
        <v>0</v>
      </c>
      <c r="Z18" s="509">
        <v>0</v>
      </c>
      <c r="AA18" s="509">
        <v>0</v>
      </c>
      <c r="AB18" s="509">
        <v>0</v>
      </c>
      <c r="AC18" s="509">
        <v>9.9755208333333325</v>
      </c>
      <c r="AD18" s="509">
        <v>18.142219792696004</v>
      </c>
      <c r="AE18" s="509">
        <v>27.405666970959093</v>
      </c>
      <c r="AF18" s="509">
        <v>36.975452651547229</v>
      </c>
      <c r="AG18" s="509">
        <v>47.030814376786886</v>
      </c>
      <c r="AH18" s="509">
        <v>47.094339622641513</v>
      </c>
      <c r="AI18" s="509">
        <v>56.833456698741671</v>
      </c>
      <c r="AJ18" s="509">
        <v>70.134664795816093</v>
      </c>
      <c r="AK18" s="509">
        <v>89.996179088375442</v>
      </c>
      <c r="AL18" s="509">
        <v>107.5668620138519</v>
      </c>
      <c r="AM18" s="509">
        <v>131.12117688103268</v>
      </c>
      <c r="AN18" s="509">
        <v>148.84093337854017</v>
      </c>
      <c r="AO18" s="509">
        <v>171.82790159378595</v>
      </c>
      <c r="AP18" s="509">
        <v>194.35447124132716</v>
      </c>
      <c r="AQ18" s="509">
        <v>218.41677683791443</v>
      </c>
      <c r="AR18" s="509">
        <v>236.30305082986754</v>
      </c>
      <c r="AS18" s="509">
        <v>267.54749990048106</v>
      </c>
      <c r="AT18" s="509">
        <v>311.34100986175179</v>
      </c>
      <c r="AU18" s="509">
        <v>365.16189983173882</v>
      </c>
      <c r="AV18" s="509">
        <v>0</v>
      </c>
      <c r="AW18" s="509">
        <v>0</v>
      </c>
      <c r="AX18" s="509">
        <v>0</v>
      </c>
      <c r="AY18" s="509">
        <v>0</v>
      </c>
      <c r="AZ18" s="509">
        <v>0</v>
      </c>
      <c r="BA18" s="509">
        <v>0</v>
      </c>
      <c r="BB18" s="509">
        <v>0</v>
      </c>
      <c r="BC18" s="509">
        <v>0</v>
      </c>
      <c r="BD18" s="509">
        <v>0</v>
      </c>
      <c r="BE18" s="509">
        <v>0</v>
      </c>
      <c r="BF18" s="509">
        <v>0</v>
      </c>
      <c r="BG18" s="509">
        <v>0</v>
      </c>
      <c r="BH18" s="509">
        <v>0</v>
      </c>
      <c r="BI18" s="509">
        <v>0</v>
      </c>
      <c r="BJ18" s="509">
        <v>0</v>
      </c>
      <c r="BK18" s="509">
        <v>0</v>
      </c>
      <c r="BL18" s="509">
        <v>0</v>
      </c>
      <c r="BM18" s="509">
        <v>0</v>
      </c>
      <c r="BN18" s="509">
        <v>0</v>
      </c>
      <c r="BO18" s="509">
        <v>0</v>
      </c>
      <c r="BP18" s="509">
        <v>0</v>
      </c>
      <c r="BQ18" s="509">
        <v>0</v>
      </c>
      <c r="BR18" s="509">
        <v>0</v>
      </c>
      <c r="BS18" s="509">
        <v>0</v>
      </c>
      <c r="BT18" s="509">
        <v>0</v>
      </c>
      <c r="BU18" s="509">
        <v>0</v>
      </c>
      <c r="BV18" s="509">
        <v>0</v>
      </c>
      <c r="BW18" s="509">
        <v>0</v>
      </c>
      <c r="BX18" s="510">
        <v>0</v>
      </c>
      <c r="BY18" s="510">
        <v>0</v>
      </c>
      <c r="BZ18" s="510">
        <v>0</v>
      </c>
      <c r="CA18" s="510">
        <v>0</v>
      </c>
      <c r="CB18" s="510">
        <v>0</v>
      </c>
      <c r="CC18" s="510">
        <v>0</v>
      </c>
      <c r="CD18" s="510">
        <v>0</v>
      </c>
      <c r="CE18" s="510">
        <v>0</v>
      </c>
      <c r="CF18" s="510">
        <v>0</v>
      </c>
      <c r="CG18" s="510">
        <v>0</v>
      </c>
      <c r="CH18" s="511">
        <v>0</v>
      </c>
    </row>
    <row r="19" spans="1:86" x14ac:dyDescent="0.35">
      <c r="A19" s="411"/>
      <c r="B19" s="329" t="s">
        <v>565</v>
      </c>
      <c r="C19" s="508"/>
      <c r="D19" s="509">
        <v>0</v>
      </c>
      <c r="E19" s="509">
        <v>0</v>
      </c>
      <c r="F19" s="509">
        <v>0</v>
      </c>
      <c r="G19" s="509">
        <v>0</v>
      </c>
      <c r="H19" s="509">
        <v>0</v>
      </c>
      <c r="I19" s="509">
        <v>0</v>
      </c>
      <c r="J19" s="509">
        <v>0</v>
      </c>
      <c r="K19" s="509">
        <v>0</v>
      </c>
      <c r="L19" s="509">
        <v>0</v>
      </c>
      <c r="M19" s="509">
        <v>0</v>
      </c>
      <c r="N19" s="509">
        <v>0</v>
      </c>
      <c r="O19" s="509">
        <v>0</v>
      </c>
      <c r="P19" s="509">
        <v>0</v>
      </c>
      <c r="Q19" s="509">
        <v>0</v>
      </c>
      <c r="R19" s="509">
        <v>0</v>
      </c>
      <c r="S19" s="509">
        <v>0</v>
      </c>
      <c r="T19" s="509">
        <v>0</v>
      </c>
      <c r="U19" s="509">
        <v>0</v>
      </c>
      <c r="V19" s="509">
        <v>0</v>
      </c>
      <c r="W19" s="509">
        <v>0</v>
      </c>
      <c r="X19" s="509">
        <v>0</v>
      </c>
      <c r="Y19" s="509">
        <v>0</v>
      </c>
      <c r="Z19" s="509">
        <v>0</v>
      </c>
      <c r="AA19" s="509">
        <v>0</v>
      </c>
      <c r="AB19" s="509">
        <v>0</v>
      </c>
      <c r="AC19" s="509">
        <v>18.1796875</v>
      </c>
      <c r="AD19" s="509">
        <v>31.19737611168345</v>
      </c>
      <c r="AE19" s="509">
        <v>49.276852855594228</v>
      </c>
      <c r="AF19" s="509">
        <v>66.046537152148517</v>
      </c>
      <c r="AG19" s="509">
        <v>88.839765240708175</v>
      </c>
      <c r="AH19" s="509">
        <v>91.795148247978432</v>
      </c>
      <c r="AI19" s="509">
        <v>110.61695040710585</v>
      </c>
      <c r="AJ19" s="509">
        <v>149.4963281520491</v>
      </c>
      <c r="AK19" s="509">
        <v>193.25159579250203</v>
      </c>
      <c r="AL19" s="509">
        <v>241.11294619072987</v>
      </c>
      <c r="AM19" s="509">
        <v>304.00372136294919</v>
      </c>
      <c r="AN19" s="509">
        <v>362.05707222653785</v>
      </c>
      <c r="AO19" s="509">
        <v>439.95309705296535</v>
      </c>
      <c r="AP19" s="509">
        <v>504.19562238080925</v>
      </c>
      <c r="AQ19" s="509">
        <v>588.95286162117668</v>
      </c>
      <c r="AR19" s="509">
        <v>669.81688074358397</v>
      </c>
      <c r="AS19" s="509">
        <v>784.80669061681635</v>
      </c>
      <c r="AT19" s="509">
        <v>945.80283525647269</v>
      </c>
      <c r="AU19" s="509">
        <v>1188.5453647098627</v>
      </c>
      <c r="AV19" s="509">
        <v>1553.4739999999999</v>
      </c>
      <c r="AW19" s="509">
        <v>1795.461</v>
      </c>
      <c r="AX19" s="509">
        <v>1962.682</v>
      </c>
      <c r="AY19" s="509">
        <v>2194.1619999999998</v>
      </c>
      <c r="AZ19" s="509">
        <v>2392.893</v>
      </c>
      <c r="BA19" s="509">
        <v>2521.25</v>
      </c>
      <c r="BB19" s="509">
        <v>2679.9749999999999</v>
      </c>
      <c r="BC19" s="509">
        <v>2822.8040000000001</v>
      </c>
      <c r="BD19" s="509">
        <v>2955.1210000000001</v>
      </c>
      <c r="BE19" s="509">
        <v>3124.4597597447382</v>
      </c>
      <c r="BF19" s="509">
        <v>3250.6787885787207</v>
      </c>
      <c r="BG19" s="509">
        <v>3457.0445494205601</v>
      </c>
      <c r="BH19" s="509">
        <v>3673.5859999999998</v>
      </c>
      <c r="BI19" s="509">
        <v>3924.14037813</v>
      </c>
      <c r="BJ19" s="509">
        <v>4149.40578293</v>
      </c>
      <c r="BK19" s="509">
        <v>4444.4350972342991</v>
      </c>
      <c r="BL19" s="509">
        <v>4734.8039219600005</v>
      </c>
      <c r="BM19" s="509">
        <v>5106.2537628999999</v>
      </c>
      <c r="BN19" s="509">
        <v>5227.7472379531791</v>
      </c>
      <c r="BO19" s="509">
        <v>5339.4256940699997</v>
      </c>
      <c r="BP19" s="509">
        <v>5475.6249157700013</v>
      </c>
      <c r="BQ19" s="509">
        <v>5360.0751764300812</v>
      </c>
      <c r="BR19" s="509">
        <v>5421.7736767999995</v>
      </c>
      <c r="BS19" s="509">
        <v>5489.5433917499959</v>
      </c>
      <c r="BT19" s="509">
        <v>5482.7675999399999</v>
      </c>
      <c r="BU19" s="509">
        <v>5529.3185711499982</v>
      </c>
      <c r="BV19" s="509">
        <v>5675.5506973500005</v>
      </c>
      <c r="BW19" s="509">
        <v>5908.4831024900022</v>
      </c>
      <c r="BX19" s="510">
        <v>5345.8708522599982</v>
      </c>
      <c r="BY19" s="510">
        <v>5307.254480399999</v>
      </c>
      <c r="BZ19" s="510">
        <v>5668.0533127399995</v>
      </c>
      <c r="CA19" s="510">
        <v>6695.9440340099991</v>
      </c>
      <c r="CB19" s="510">
        <v>7766.5592604199992</v>
      </c>
      <c r="CC19" s="510">
        <v>8533.103328311292</v>
      </c>
      <c r="CD19" s="510">
        <v>9249.9433766262282</v>
      </c>
      <c r="CE19" s="510">
        <v>9723.8882121199476</v>
      </c>
      <c r="CF19" s="510">
        <v>10136.463059242369</v>
      </c>
      <c r="CG19" s="510">
        <v>10620.286033284741</v>
      </c>
      <c r="CH19" s="511">
        <v>11113.885634824255</v>
      </c>
    </row>
    <row r="20" spans="1:86" ht="25.5" customHeight="1" x14ac:dyDescent="0.35">
      <c r="A20" s="411"/>
      <c r="B20" s="513" t="s">
        <v>784</v>
      </c>
      <c r="C20" s="508"/>
      <c r="D20" s="509"/>
      <c r="E20" s="509"/>
      <c r="F20" s="509"/>
      <c r="G20" s="509"/>
      <c r="H20" s="509"/>
      <c r="I20" s="509"/>
      <c r="J20" s="509"/>
      <c r="K20" s="509"/>
      <c r="L20" s="509"/>
      <c r="M20" s="509"/>
      <c r="N20" s="509"/>
      <c r="O20" s="509"/>
      <c r="P20" s="509"/>
      <c r="Q20" s="509"/>
      <c r="R20" s="509"/>
      <c r="S20" s="509"/>
      <c r="T20" s="509"/>
      <c r="U20" s="509"/>
      <c r="V20" s="509"/>
      <c r="W20" s="509"/>
      <c r="X20" s="509"/>
      <c r="Y20" s="509"/>
      <c r="Z20" s="509"/>
      <c r="AA20" s="509">
        <v>0</v>
      </c>
      <c r="AB20" s="509">
        <v>0</v>
      </c>
      <c r="AC20" s="509">
        <v>0</v>
      </c>
      <c r="AD20" s="509">
        <v>0</v>
      </c>
      <c r="AE20" s="509">
        <v>0</v>
      </c>
      <c r="AF20" s="509">
        <v>0</v>
      </c>
      <c r="AG20" s="509">
        <v>0</v>
      </c>
      <c r="AH20" s="509">
        <v>0</v>
      </c>
      <c r="AI20" s="509">
        <v>0</v>
      </c>
      <c r="AJ20" s="509">
        <v>0</v>
      </c>
      <c r="AK20" s="509">
        <v>0</v>
      </c>
      <c r="AL20" s="509">
        <v>0</v>
      </c>
      <c r="AM20" s="509">
        <v>0</v>
      </c>
      <c r="AN20" s="509">
        <v>0</v>
      </c>
      <c r="AO20" s="509">
        <v>0</v>
      </c>
      <c r="AP20" s="509">
        <v>0</v>
      </c>
      <c r="AQ20" s="509">
        <v>0</v>
      </c>
      <c r="AR20" s="509">
        <v>0</v>
      </c>
      <c r="AS20" s="509">
        <v>0</v>
      </c>
      <c r="AT20" s="509">
        <v>0</v>
      </c>
      <c r="AU20" s="509">
        <v>0</v>
      </c>
      <c r="AV20" s="509">
        <v>0</v>
      </c>
      <c r="AW20" s="509">
        <v>0</v>
      </c>
      <c r="AX20" s="509">
        <v>0</v>
      </c>
      <c r="AY20" s="509">
        <v>0</v>
      </c>
      <c r="AZ20" s="509">
        <v>0</v>
      </c>
      <c r="BA20" s="509">
        <v>0</v>
      </c>
      <c r="BB20" s="509">
        <v>0</v>
      </c>
      <c r="BC20" s="509">
        <v>0</v>
      </c>
      <c r="BD20" s="509">
        <v>0</v>
      </c>
      <c r="BE20" s="509">
        <v>0</v>
      </c>
      <c r="BF20" s="509">
        <v>0.98050926263664173</v>
      </c>
      <c r="BG20" s="509">
        <v>1.1474342087825007</v>
      </c>
      <c r="BH20" s="509">
        <v>1.2809975466972452</v>
      </c>
      <c r="BI20" s="509">
        <v>1.3551307785987141</v>
      </c>
      <c r="BJ20" s="509">
        <v>1.221531470376489</v>
      </c>
      <c r="BK20" s="509">
        <v>1.4007757285709026</v>
      </c>
      <c r="BL20" s="509">
        <v>1.8244595136349979</v>
      </c>
      <c r="BM20" s="509">
        <v>2.6194879647483651</v>
      </c>
      <c r="BN20" s="509">
        <v>2.9938302080290007</v>
      </c>
      <c r="BO20" s="509">
        <v>3.60291287894885</v>
      </c>
      <c r="BP20" s="509">
        <v>4.6984212498278017</v>
      </c>
      <c r="BQ20" s="509">
        <v>5.9388008020396468</v>
      </c>
      <c r="BR20" s="509">
        <v>7.1040986012377694</v>
      </c>
      <c r="BS20" s="509">
        <v>8.6052891119556101</v>
      </c>
      <c r="BT20" s="509">
        <v>9.7416304714027984</v>
      </c>
      <c r="BU20" s="509">
        <v>10.656895383790856</v>
      </c>
      <c r="BV20" s="509">
        <v>12.174471764948578</v>
      </c>
      <c r="BW20" s="509">
        <v>13.679666973198302</v>
      </c>
      <c r="BX20" s="510">
        <v>15.172150288702387</v>
      </c>
      <c r="BY20" s="510">
        <v>17.118672748097286</v>
      </c>
      <c r="BZ20" s="510">
        <v>19.385844151240281</v>
      </c>
      <c r="CA20" s="510">
        <v>25.18600998585184</v>
      </c>
      <c r="CB20" s="510">
        <v>33.725793198645306</v>
      </c>
      <c r="CC20" s="510">
        <v>37.054462412965059</v>
      </c>
      <c r="CD20" s="510">
        <v>40.167295060645017</v>
      </c>
      <c r="CE20" s="510">
        <v>42.225370583339576</v>
      </c>
      <c r="CF20" s="510">
        <v>44.016950806505349</v>
      </c>
      <c r="CG20" s="510">
        <v>46.117921522130089</v>
      </c>
      <c r="CH20" s="511">
        <v>48.261346625353362</v>
      </c>
    </row>
    <row r="21" spans="1:86" ht="25.5" customHeight="1" x14ac:dyDescent="0.35">
      <c r="A21" s="411"/>
      <c r="B21" s="444" t="s">
        <v>373</v>
      </c>
      <c r="C21" s="508"/>
      <c r="D21" s="503">
        <v>0</v>
      </c>
      <c r="E21" s="503">
        <v>0</v>
      </c>
      <c r="F21" s="503">
        <v>0</v>
      </c>
      <c r="G21" s="503">
        <v>0</v>
      </c>
      <c r="H21" s="503">
        <v>0</v>
      </c>
      <c r="I21" s="503">
        <v>0</v>
      </c>
      <c r="J21" s="503">
        <v>0</v>
      </c>
      <c r="K21" s="503">
        <v>0</v>
      </c>
      <c r="L21" s="503">
        <v>0</v>
      </c>
      <c r="M21" s="503">
        <v>0</v>
      </c>
      <c r="N21" s="503">
        <v>0</v>
      </c>
      <c r="O21" s="503">
        <v>0</v>
      </c>
      <c r="P21" s="503">
        <v>0</v>
      </c>
      <c r="Q21" s="503">
        <v>0</v>
      </c>
      <c r="R21" s="503">
        <v>0</v>
      </c>
      <c r="S21" s="503">
        <v>0</v>
      </c>
      <c r="T21" s="503">
        <v>0</v>
      </c>
      <c r="U21" s="503">
        <v>0</v>
      </c>
      <c r="V21" s="503">
        <v>0</v>
      </c>
      <c r="W21" s="503">
        <v>0</v>
      </c>
      <c r="X21" s="503">
        <v>0</v>
      </c>
      <c r="Y21" s="503">
        <v>0</v>
      </c>
      <c r="Z21" s="503">
        <v>0</v>
      </c>
      <c r="AA21" s="503">
        <v>0</v>
      </c>
      <c r="AB21" s="503">
        <v>0</v>
      </c>
      <c r="AC21" s="503">
        <v>0</v>
      </c>
      <c r="AD21" s="503">
        <v>0</v>
      </c>
      <c r="AE21" s="503">
        <v>0</v>
      </c>
      <c r="AF21" s="503">
        <v>0</v>
      </c>
      <c r="AG21" s="503">
        <v>0</v>
      </c>
      <c r="AH21" s="503">
        <v>0</v>
      </c>
      <c r="AI21" s="503">
        <v>0</v>
      </c>
      <c r="AJ21" s="503">
        <v>0</v>
      </c>
      <c r="AK21" s="503">
        <v>0</v>
      </c>
      <c r="AL21" s="503">
        <v>0</v>
      </c>
      <c r="AM21" s="503">
        <v>0</v>
      </c>
      <c r="AN21" s="503">
        <v>0</v>
      </c>
      <c r="AO21" s="503">
        <v>0</v>
      </c>
      <c r="AP21" s="503">
        <v>0</v>
      </c>
      <c r="AQ21" s="503">
        <v>0</v>
      </c>
      <c r="AR21" s="503">
        <v>0</v>
      </c>
      <c r="AS21" s="503">
        <v>0</v>
      </c>
      <c r="AT21" s="503">
        <v>0</v>
      </c>
      <c r="AU21" s="503">
        <v>0</v>
      </c>
      <c r="AV21" s="503">
        <v>0</v>
      </c>
      <c r="AW21" s="503">
        <v>0</v>
      </c>
      <c r="AX21" s="503">
        <v>0</v>
      </c>
      <c r="AY21" s="503">
        <v>0</v>
      </c>
      <c r="AZ21" s="503">
        <v>0</v>
      </c>
      <c r="BA21" s="503">
        <v>0</v>
      </c>
      <c r="BB21" s="503">
        <v>0</v>
      </c>
      <c r="BC21" s="503">
        <v>0</v>
      </c>
      <c r="BD21" s="503">
        <v>0</v>
      </c>
      <c r="BE21" s="503">
        <v>0</v>
      </c>
      <c r="BF21" s="503">
        <v>0</v>
      </c>
      <c r="BG21" s="503">
        <v>0</v>
      </c>
      <c r="BH21" s="503">
        <v>0</v>
      </c>
      <c r="BI21" s="503">
        <v>0</v>
      </c>
      <c r="BJ21" s="503">
        <v>0</v>
      </c>
      <c r="BK21" s="503">
        <v>0</v>
      </c>
      <c r="BL21" s="503">
        <v>0</v>
      </c>
      <c r="BM21" s="503">
        <v>93.921000000000006</v>
      </c>
      <c r="BN21" s="503">
        <v>102.098</v>
      </c>
      <c r="BO21" s="503">
        <v>89.876000000000005</v>
      </c>
      <c r="BP21" s="503">
        <v>92.341999999999999</v>
      </c>
      <c r="BQ21" s="503">
        <v>104.479</v>
      </c>
      <c r="BR21" s="503">
        <v>93.626999999999995</v>
      </c>
      <c r="BS21" s="503">
        <v>93.218000000000004</v>
      </c>
      <c r="BT21" s="503">
        <v>99.73</v>
      </c>
      <c r="BU21" s="503">
        <v>106.14100000000001</v>
      </c>
      <c r="BV21" s="503">
        <v>123.02200000000001</v>
      </c>
      <c r="BW21" s="503">
        <v>145.50171044000001</v>
      </c>
      <c r="BX21" s="503">
        <v>104</v>
      </c>
      <c r="BY21" s="503">
        <v>146</v>
      </c>
      <c r="BZ21" s="503">
        <v>177</v>
      </c>
      <c r="CA21" s="503">
        <v>249</v>
      </c>
      <c r="CB21" s="503">
        <v>306.31884918000003</v>
      </c>
      <c r="CC21" s="503">
        <v>337.15684450660348</v>
      </c>
      <c r="CD21" s="503">
        <v>413.52394399752791</v>
      </c>
      <c r="CE21" s="503">
        <v>483.79455793029916</v>
      </c>
      <c r="CF21" s="503">
        <v>522.73608359754462</v>
      </c>
      <c r="CG21" s="503">
        <v>559.51043115076004</v>
      </c>
      <c r="CH21" s="506">
        <v>596.91869316462032</v>
      </c>
    </row>
    <row r="22" spans="1:86" s="285" customFormat="1" ht="26.25" customHeight="1" x14ac:dyDescent="0.35">
      <c r="B22" s="455" t="s">
        <v>412</v>
      </c>
      <c r="C22" s="514"/>
      <c r="D22" s="507">
        <v>0</v>
      </c>
      <c r="E22" s="507">
        <v>0</v>
      </c>
      <c r="F22" s="507">
        <v>0</v>
      </c>
      <c r="G22" s="507">
        <v>0</v>
      </c>
      <c r="H22" s="507">
        <v>0</v>
      </c>
      <c r="I22" s="507">
        <v>0</v>
      </c>
      <c r="J22" s="507">
        <v>0</v>
      </c>
      <c r="K22" s="507">
        <v>0</v>
      </c>
      <c r="L22" s="507">
        <v>0</v>
      </c>
      <c r="M22" s="507">
        <v>0</v>
      </c>
      <c r="N22" s="507">
        <v>0</v>
      </c>
      <c r="O22" s="507">
        <v>0</v>
      </c>
      <c r="P22" s="507">
        <v>0</v>
      </c>
      <c r="Q22" s="507">
        <v>0</v>
      </c>
      <c r="R22" s="507">
        <v>0</v>
      </c>
      <c r="S22" s="507">
        <v>0</v>
      </c>
      <c r="T22" s="507">
        <v>0</v>
      </c>
      <c r="U22" s="507">
        <v>0</v>
      </c>
      <c r="V22" s="507">
        <v>0</v>
      </c>
      <c r="W22" s="507">
        <v>0</v>
      </c>
      <c r="X22" s="507">
        <v>0</v>
      </c>
      <c r="Y22" s="507">
        <v>0</v>
      </c>
      <c r="Z22" s="507">
        <v>0</v>
      </c>
      <c r="AA22" s="507">
        <v>0</v>
      </c>
      <c r="AB22" s="507">
        <v>0</v>
      </c>
      <c r="AC22" s="507">
        <v>0</v>
      </c>
      <c r="AD22" s="507">
        <v>0</v>
      </c>
      <c r="AE22" s="507">
        <v>0.2</v>
      </c>
      <c r="AF22" s="507">
        <f t="shared" ref="AF22:CG22" si="11">SUM(AF23:AF25)</f>
        <v>8.1999999999999993</v>
      </c>
      <c r="AG22" s="507">
        <f t="shared" si="11"/>
        <v>19.8</v>
      </c>
      <c r="AH22" s="507">
        <f t="shared" si="11"/>
        <v>47</v>
      </c>
      <c r="AI22" s="507">
        <f t="shared" si="11"/>
        <v>79</v>
      </c>
      <c r="AJ22" s="507">
        <f t="shared" si="11"/>
        <v>125.00000000000001</v>
      </c>
      <c r="AK22" s="507">
        <f t="shared" si="11"/>
        <v>173</v>
      </c>
      <c r="AL22" s="507">
        <f t="shared" si="11"/>
        <v>236</v>
      </c>
      <c r="AM22" s="507">
        <f t="shared" si="11"/>
        <v>304</v>
      </c>
      <c r="AN22" s="507">
        <f t="shared" si="11"/>
        <v>356</v>
      </c>
      <c r="AO22" s="507">
        <f t="shared" si="11"/>
        <v>422</v>
      </c>
      <c r="AP22" s="507">
        <f t="shared" si="11"/>
        <v>514</v>
      </c>
      <c r="AQ22" s="507">
        <f t="shared" si="11"/>
        <v>596.22199999999998</v>
      </c>
      <c r="AR22" s="507">
        <f t="shared" si="11"/>
        <v>675.34</v>
      </c>
      <c r="AS22" s="507">
        <f t="shared" si="11"/>
        <v>769.49900000000002</v>
      </c>
      <c r="AT22" s="507">
        <f t="shared" si="11"/>
        <v>883.25800000000027</v>
      </c>
      <c r="AU22" s="507">
        <f t="shared" si="11"/>
        <v>1061.8779999999999</v>
      </c>
      <c r="AV22" s="507">
        <f t="shared" si="11"/>
        <v>68.302000000000007</v>
      </c>
      <c r="AW22" s="507">
        <f t="shared" si="11"/>
        <v>0</v>
      </c>
      <c r="AX22" s="507">
        <f t="shared" si="11"/>
        <v>0</v>
      </c>
      <c r="AY22" s="507">
        <f t="shared" si="11"/>
        <v>0</v>
      </c>
      <c r="AZ22" s="507">
        <f t="shared" si="11"/>
        <v>0</v>
      </c>
      <c r="BA22" s="507">
        <f t="shared" si="11"/>
        <v>0</v>
      </c>
      <c r="BB22" s="507">
        <f t="shared" si="11"/>
        <v>0</v>
      </c>
      <c r="BC22" s="507">
        <f t="shared" si="11"/>
        <v>0</v>
      </c>
      <c r="BD22" s="507">
        <f t="shared" si="11"/>
        <v>0</v>
      </c>
      <c r="BE22" s="507">
        <f t="shared" si="11"/>
        <v>0</v>
      </c>
      <c r="BF22" s="507">
        <f t="shared" si="11"/>
        <v>0</v>
      </c>
      <c r="BG22" s="507">
        <f t="shared" si="11"/>
        <v>0</v>
      </c>
      <c r="BH22" s="507">
        <f t="shared" si="11"/>
        <v>0</v>
      </c>
      <c r="BI22" s="507">
        <f t="shared" si="11"/>
        <v>0</v>
      </c>
      <c r="BJ22" s="507">
        <f t="shared" si="11"/>
        <v>0</v>
      </c>
      <c r="BK22" s="507">
        <f t="shared" si="11"/>
        <v>0</v>
      </c>
      <c r="BL22" s="507">
        <f t="shared" si="11"/>
        <v>0</v>
      </c>
      <c r="BM22" s="507">
        <f t="shared" si="11"/>
        <v>0</v>
      </c>
      <c r="BN22" s="507">
        <f t="shared" si="11"/>
        <v>0</v>
      </c>
      <c r="BO22" s="507">
        <f t="shared" si="11"/>
        <v>0</v>
      </c>
      <c r="BP22" s="507">
        <f t="shared" si="11"/>
        <v>0</v>
      </c>
      <c r="BQ22" s="507">
        <f t="shared" si="11"/>
        <v>0</v>
      </c>
      <c r="BR22" s="507">
        <f t="shared" si="11"/>
        <v>0</v>
      </c>
      <c r="BS22" s="507">
        <f t="shared" si="11"/>
        <v>0</v>
      </c>
      <c r="BT22" s="507">
        <f t="shared" si="11"/>
        <v>0</v>
      </c>
      <c r="BU22" s="507">
        <f t="shared" si="11"/>
        <v>0</v>
      </c>
      <c r="BV22" s="507">
        <f t="shared" si="11"/>
        <v>0</v>
      </c>
      <c r="BW22" s="507">
        <f t="shared" si="11"/>
        <v>0</v>
      </c>
      <c r="BX22" s="503">
        <f t="shared" si="11"/>
        <v>0</v>
      </c>
      <c r="BY22" s="503">
        <f t="shared" si="11"/>
        <v>0</v>
      </c>
      <c r="BZ22" s="503">
        <f t="shared" si="11"/>
        <v>0</v>
      </c>
      <c r="CA22" s="503">
        <f t="shared" si="11"/>
        <v>0</v>
      </c>
      <c r="CB22" s="503">
        <f t="shared" si="11"/>
        <v>0</v>
      </c>
      <c r="CC22" s="503">
        <f t="shared" si="11"/>
        <v>0</v>
      </c>
      <c r="CD22" s="503">
        <f t="shared" si="11"/>
        <v>0</v>
      </c>
      <c r="CE22" s="503">
        <f t="shared" si="11"/>
        <v>0</v>
      </c>
      <c r="CF22" s="503">
        <f t="shared" si="11"/>
        <v>0</v>
      </c>
      <c r="CG22" s="503">
        <f t="shared" si="11"/>
        <v>0</v>
      </c>
      <c r="CH22" s="506">
        <f>SUM(CH23:CH25)</f>
        <v>0</v>
      </c>
    </row>
    <row r="23" spans="1:86" x14ac:dyDescent="0.35">
      <c r="A23" s="411"/>
      <c r="B23" s="329" t="s">
        <v>783</v>
      </c>
      <c r="C23" s="508"/>
      <c r="D23" s="509">
        <v>0</v>
      </c>
      <c r="E23" s="509">
        <v>0</v>
      </c>
      <c r="F23" s="509">
        <v>0</v>
      </c>
      <c r="G23" s="509">
        <v>0</v>
      </c>
      <c r="H23" s="509">
        <v>0</v>
      </c>
      <c r="I23" s="509">
        <v>0</v>
      </c>
      <c r="J23" s="509">
        <v>0</v>
      </c>
      <c r="K23" s="509">
        <v>0</v>
      </c>
      <c r="L23" s="509">
        <v>0</v>
      </c>
      <c r="M23" s="509">
        <v>0</v>
      </c>
      <c r="N23" s="509">
        <v>0</v>
      </c>
      <c r="O23" s="509">
        <v>0</v>
      </c>
      <c r="P23" s="509">
        <v>0</v>
      </c>
      <c r="Q23" s="509">
        <v>0</v>
      </c>
      <c r="R23" s="509">
        <v>0</v>
      </c>
      <c r="S23" s="509">
        <v>0</v>
      </c>
      <c r="T23" s="509">
        <v>0</v>
      </c>
      <c r="U23" s="509">
        <v>0</v>
      </c>
      <c r="V23" s="509">
        <v>0</v>
      </c>
      <c r="W23" s="509">
        <v>0</v>
      </c>
      <c r="X23" s="509">
        <v>0</v>
      </c>
      <c r="Y23" s="509">
        <v>0</v>
      </c>
      <c r="Z23" s="509">
        <v>0</v>
      </c>
      <c r="AA23" s="509">
        <v>0</v>
      </c>
      <c r="AB23" s="509">
        <v>0</v>
      </c>
      <c r="AC23" s="509">
        <v>0</v>
      </c>
      <c r="AD23" s="509">
        <v>0</v>
      </c>
      <c r="AE23" s="509">
        <v>0</v>
      </c>
      <c r="AF23" s="509">
        <v>0.81776216467309248</v>
      </c>
      <c r="AG23" s="509">
        <v>4.0289296143389386</v>
      </c>
      <c r="AH23" s="509">
        <v>9.1014969282685811</v>
      </c>
      <c r="AI23" s="509">
        <v>11.640236243555856</v>
      </c>
      <c r="AJ23" s="509">
        <v>13.630234353478913</v>
      </c>
      <c r="AK23" s="509">
        <v>15.590189419879557</v>
      </c>
      <c r="AL23" s="509">
        <v>17.539349755901764</v>
      </c>
      <c r="AM23" s="509">
        <v>18.772171160752329</v>
      </c>
      <c r="AN23" s="509">
        <v>18.932891833284359</v>
      </c>
      <c r="AO23" s="509">
        <v>19.456935976129234</v>
      </c>
      <c r="AP23" s="509">
        <v>20.544119957107366</v>
      </c>
      <c r="AQ23" s="509">
        <v>21.373524682261195</v>
      </c>
      <c r="AR23" s="509">
        <v>22.393906028598739</v>
      </c>
      <c r="AS23" s="509">
        <v>23.906947632296195</v>
      </c>
      <c r="AT23" s="509">
        <v>26.429268414933048</v>
      </c>
      <c r="AU23" s="509">
        <v>30.590785383135724</v>
      </c>
      <c r="AV23" s="509">
        <v>1.9676571350371104</v>
      </c>
      <c r="AW23" s="509">
        <v>0</v>
      </c>
      <c r="AX23" s="509">
        <v>0</v>
      </c>
      <c r="AY23" s="509">
        <v>0</v>
      </c>
      <c r="AZ23" s="509">
        <v>0</v>
      </c>
      <c r="BA23" s="509">
        <v>0</v>
      </c>
      <c r="BB23" s="509">
        <v>0</v>
      </c>
      <c r="BC23" s="509">
        <v>0</v>
      </c>
      <c r="BD23" s="509">
        <v>0</v>
      </c>
      <c r="BE23" s="509">
        <v>0</v>
      </c>
      <c r="BF23" s="509">
        <v>0</v>
      </c>
      <c r="BG23" s="509">
        <v>0</v>
      </c>
      <c r="BH23" s="509">
        <v>0</v>
      </c>
      <c r="BI23" s="509">
        <v>0</v>
      </c>
      <c r="BJ23" s="509">
        <v>0</v>
      </c>
      <c r="BK23" s="509">
        <v>0</v>
      </c>
      <c r="BL23" s="509">
        <v>0</v>
      </c>
      <c r="BM23" s="509">
        <v>0</v>
      </c>
      <c r="BN23" s="509">
        <v>0</v>
      </c>
      <c r="BO23" s="509">
        <v>0</v>
      </c>
      <c r="BP23" s="509">
        <v>0</v>
      </c>
      <c r="BQ23" s="509">
        <v>0</v>
      </c>
      <c r="BR23" s="509">
        <v>0</v>
      </c>
      <c r="BS23" s="509">
        <v>0</v>
      </c>
      <c r="BT23" s="509">
        <v>0</v>
      </c>
      <c r="BU23" s="509">
        <v>0</v>
      </c>
      <c r="BV23" s="509">
        <v>0</v>
      </c>
      <c r="BW23" s="509">
        <v>0</v>
      </c>
      <c r="BX23" s="510">
        <v>0</v>
      </c>
      <c r="BY23" s="510">
        <v>0</v>
      </c>
      <c r="BZ23" s="510">
        <v>0</v>
      </c>
      <c r="CA23" s="510">
        <v>0</v>
      </c>
      <c r="CB23" s="510">
        <v>0</v>
      </c>
      <c r="CC23" s="510">
        <v>0</v>
      </c>
      <c r="CD23" s="510">
        <v>0</v>
      </c>
      <c r="CE23" s="510">
        <v>0</v>
      </c>
      <c r="CF23" s="510">
        <v>0</v>
      </c>
      <c r="CG23" s="510">
        <v>0</v>
      </c>
      <c r="CH23" s="511">
        <v>0</v>
      </c>
    </row>
    <row r="24" spans="1:86" x14ac:dyDescent="0.35">
      <c r="A24" s="411"/>
      <c r="B24" s="329" t="s">
        <v>566</v>
      </c>
      <c r="C24" s="508"/>
      <c r="D24" s="509">
        <v>0</v>
      </c>
      <c r="E24" s="509">
        <v>0</v>
      </c>
      <c r="F24" s="509">
        <v>0</v>
      </c>
      <c r="G24" s="509">
        <v>0</v>
      </c>
      <c r="H24" s="509">
        <v>0</v>
      </c>
      <c r="I24" s="509">
        <v>0</v>
      </c>
      <c r="J24" s="509">
        <v>0</v>
      </c>
      <c r="K24" s="509">
        <v>0</v>
      </c>
      <c r="L24" s="509">
        <v>0</v>
      </c>
      <c r="M24" s="509">
        <v>0</v>
      </c>
      <c r="N24" s="509">
        <v>0</v>
      </c>
      <c r="O24" s="509">
        <v>0</v>
      </c>
      <c r="P24" s="509">
        <v>0</v>
      </c>
      <c r="Q24" s="509">
        <v>0</v>
      </c>
      <c r="R24" s="509">
        <v>0</v>
      </c>
      <c r="S24" s="509">
        <v>0</v>
      </c>
      <c r="T24" s="509">
        <v>0</v>
      </c>
      <c r="U24" s="509">
        <v>0</v>
      </c>
      <c r="V24" s="509">
        <v>0</v>
      </c>
      <c r="W24" s="509">
        <v>0</v>
      </c>
      <c r="X24" s="509">
        <v>0</v>
      </c>
      <c r="Y24" s="509">
        <v>0</v>
      </c>
      <c r="Z24" s="509">
        <v>0</v>
      </c>
      <c r="AA24" s="509">
        <v>0</v>
      </c>
      <c r="AB24" s="509">
        <v>0</v>
      </c>
      <c r="AC24" s="509">
        <v>0</v>
      </c>
      <c r="AD24" s="509">
        <v>0</v>
      </c>
      <c r="AE24" s="509">
        <v>0</v>
      </c>
      <c r="AF24" s="509">
        <v>7.3822378353269071</v>
      </c>
      <c r="AG24" s="509">
        <v>15.771070385661062</v>
      </c>
      <c r="AH24" s="509">
        <v>37.898503071731419</v>
      </c>
      <c r="AI24" s="509">
        <v>64.855703618254054</v>
      </c>
      <c r="AJ24" s="509">
        <v>96.569209265311542</v>
      </c>
      <c r="AK24" s="509">
        <v>127.84580671123882</v>
      </c>
      <c r="AL24" s="509">
        <v>169.68592537968243</v>
      </c>
      <c r="AM24" s="509">
        <v>214.43796792257592</v>
      </c>
      <c r="AN24" s="509">
        <v>245.28870869995595</v>
      </c>
      <c r="AO24" s="509">
        <v>282.49343254041281</v>
      </c>
      <c r="AP24" s="509">
        <v>335.26923366467042</v>
      </c>
      <c r="AQ24" s="509">
        <v>380.55923785764566</v>
      </c>
      <c r="AR24" s="509">
        <v>421.4691414374301</v>
      </c>
      <c r="AS24" s="509">
        <v>470.12556674757064</v>
      </c>
      <c r="AT24" s="509">
        <v>529.02542592395196</v>
      </c>
      <c r="AU24" s="509">
        <v>628.73314831467371</v>
      </c>
      <c r="AV24" s="509">
        <v>40.441304458882144</v>
      </c>
      <c r="AW24" s="509">
        <v>0</v>
      </c>
      <c r="AX24" s="509">
        <v>0</v>
      </c>
      <c r="AY24" s="509">
        <v>0</v>
      </c>
      <c r="AZ24" s="509">
        <v>0</v>
      </c>
      <c r="BA24" s="509">
        <v>0</v>
      </c>
      <c r="BB24" s="509">
        <v>0</v>
      </c>
      <c r="BC24" s="509">
        <v>0</v>
      </c>
      <c r="BD24" s="509">
        <v>0</v>
      </c>
      <c r="BE24" s="509">
        <v>0</v>
      </c>
      <c r="BF24" s="509">
        <v>0</v>
      </c>
      <c r="BG24" s="509">
        <v>0</v>
      </c>
      <c r="BH24" s="509">
        <v>0</v>
      </c>
      <c r="BI24" s="509">
        <v>0</v>
      </c>
      <c r="BJ24" s="509">
        <v>0</v>
      </c>
      <c r="BK24" s="509">
        <v>0</v>
      </c>
      <c r="BL24" s="509">
        <v>0</v>
      </c>
      <c r="BM24" s="509">
        <v>0</v>
      </c>
      <c r="BN24" s="509">
        <v>0</v>
      </c>
      <c r="BO24" s="509">
        <v>0</v>
      </c>
      <c r="BP24" s="509">
        <v>0</v>
      </c>
      <c r="BQ24" s="509">
        <v>0</v>
      </c>
      <c r="BR24" s="509">
        <v>0</v>
      </c>
      <c r="BS24" s="509">
        <v>0</v>
      </c>
      <c r="BT24" s="509">
        <v>0</v>
      </c>
      <c r="BU24" s="509">
        <v>0</v>
      </c>
      <c r="BV24" s="509">
        <v>0</v>
      </c>
      <c r="BW24" s="509">
        <v>0</v>
      </c>
      <c r="BX24" s="510">
        <v>0</v>
      </c>
      <c r="BY24" s="510">
        <v>0</v>
      </c>
      <c r="BZ24" s="510">
        <v>0</v>
      </c>
      <c r="CA24" s="510">
        <v>0</v>
      </c>
      <c r="CB24" s="510">
        <v>0</v>
      </c>
      <c r="CC24" s="510">
        <v>0</v>
      </c>
      <c r="CD24" s="510">
        <v>0</v>
      </c>
      <c r="CE24" s="510">
        <v>0</v>
      </c>
      <c r="CF24" s="510">
        <v>0</v>
      </c>
      <c r="CG24" s="510">
        <v>0</v>
      </c>
      <c r="CH24" s="511">
        <v>0</v>
      </c>
    </row>
    <row r="25" spans="1:86" s="425" customFormat="1" ht="25.5" customHeight="1" thickBot="1" x14ac:dyDescent="0.3">
      <c r="B25" s="515" t="s">
        <v>565</v>
      </c>
      <c r="C25" s="516"/>
      <c r="D25" s="517">
        <v>0</v>
      </c>
      <c r="E25" s="517">
        <v>0</v>
      </c>
      <c r="F25" s="517">
        <v>0</v>
      </c>
      <c r="G25" s="517">
        <v>0</v>
      </c>
      <c r="H25" s="517">
        <v>0</v>
      </c>
      <c r="I25" s="517">
        <v>0</v>
      </c>
      <c r="J25" s="517">
        <v>0</v>
      </c>
      <c r="K25" s="517">
        <v>0</v>
      </c>
      <c r="L25" s="517">
        <v>0</v>
      </c>
      <c r="M25" s="517">
        <v>0</v>
      </c>
      <c r="N25" s="517">
        <v>0</v>
      </c>
      <c r="O25" s="517">
        <v>0</v>
      </c>
      <c r="P25" s="517">
        <v>0</v>
      </c>
      <c r="Q25" s="517">
        <v>0</v>
      </c>
      <c r="R25" s="517">
        <v>0</v>
      </c>
      <c r="S25" s="517">
        <v>0</v>
      </c>
      <c r="T25" s="517">
        <v>0</v>
      </c>
      <c r="U25" s="517">
        <v>0</v>
      </c>
      <c r="V25" s="517">
        <v>0</v>
      </c>
      <c r="W25" s="517">
        <v>0</v>
      </c>
      <c r="X25" s="517">
        <v>0</v>
      </c>
      <c r="Y25" s="517">
        <v>0</v>
      </c>
      <c r="Z25" s="517">
        <v>0</v>
      </c>
      <c r="AA25" s="517">
        <v>0</v>
      </c>
      <c r="AB25" s="517">
        <v>0</v>
      </c>
      <c r="AC25" s="517">
        <v>0</v>
      </c>
      <c r="AD25" s="517">
        <v>0</v>
      </c>
      <c r="AE25" s="517">
        <v>0</v>
      </c>
      <c r="AF25" s="517">
        <v>0</v>
      </c>
      <c r="AG25" s="517">
        <v>0</v>
      </c>
      <c r="AH25" s="517">
        <v>0</v>
      </c>
      <c r="AI25" s="517">
        <v>2.5040601381900864</v>
      </c>
      <c r="AJ25" s="517">
        <v>14.800556381209555</v>
      </c>
      <c r="AK25" s="517">
        <v>29.564003868881628</v>
      </c>
      <c r="AL25" s="517">
        <v>48.774724864415802</v>
      </c>
      <c r="AM25" s="517">
        <v>70.789860916671742</v>
      </c>
      <c r="AN25" s="517">
        <v>91.778399466759709</v>
      </c>
      <c r="AO25" s="517">
        <v>120.04963148345799</v>
      </c>
      <c r="AP25" s="517">
        <v>158.18664637822221</v>
      </c>
      <c r="AQ25" s="517">
        <v>194.28923746009318</v>
      </c>
      <c r="AR25" s="517">
        <v>231.47695253397123</v>
      </c>
      <c r="AS25" s="517">
        <v>275.4664856201332</v>
      </c>
      <c r="AT25" s="517">
        <v>327.80330566111519</v>
      </c>
      <c r="AU25" s="517">
        <v>402.55406630219051</v>
      </c>
      <c r="AV25" s="517">
        <v>25.893038406080755</v>
      </c>
      <c r="AW25" s="517">
        <v>0</v>
      </c>
      <c r="AX25" s="517">
        <v>0</v>
      </c>
      <c r="AY25" s="517">
        <v>0</v>
      </c>
      <c r="AZ25" s="517">
        <v>0</v>
      </c>
      <c r="BA25" s="517">
        <v>0</v>
      </c>
      <c r="BB25" s="517">
        <v>0</v>
      </c>
      <c r="BC25" s="517">
        <v>0</v>
      </c>
      <c r="BD25" s="517">
        <v>0</v>
      </c>
      <c r="BE25" s="517">
        <v>0</v>
      </c>
      <c r="BF25" s="517">
        <v>0</v>
      </c>
      <c r="BG25" s="517">
        <v>0</v>
      </c>
      <c r="BH25" s="517">
        <v>0</v>
      </c>
      <c r="BI25" s="517">
        <v>0</v>
      </c>
      <c r="BJ25" s="517">
        <v>0</v>
      </c>
      <c r="BK25" s="517">
        <v>0</v>
      </c>
      <c r="BL25" s="517">
        <v>0</v>
      </c>
      <c r="BM25" s="517">
        <v>0</v>
      </c>
      <c r="BN25" s="517">
        <v>0</v>
      </c>
      <c r="BO25" s="517">
        <v>0</v>
      </c>
      <c r="BP25" s="517">
        <v>0</v>
      </c>
      <c r="BQ25" s="517">
        <v>0</v>
      </c>
      <c r="BR25" s="517">
        <v>0</v>
      </c>
      <c r="BS25" s="517">
        <v>0</v>
      </c>
      <c r="BT25" s="517">
        <v>0</v>
      </c>
      <c r="BU25" s="517">
        <v>0</v>
      </c>
      <c r="BV25" s="517">
        <v>0</v>
      </c>
      <c r="BW25" s="517">
        <v>0</v>
      </c>
      <c r="BX25" s="517">
        <v>0</v>
      </c>
      <c r="BY25" s="517">
        <v>0</v>
      </c>
      <c r="BZ25" s="517">
        <v>0</v>
      </c>
      <c r="CA25" s="517">
        <v>0</v>
      </c>
      <c r="CB25" s="517">
        <v>0</v>
      </c>
      <c r="CC25" s="517">
        <v>0</v>
      </c>
      <c r="CD25" s="517">
        <v>0</v>
      </c>
      <c r="CE25" s="517">
        <v>0</v>
      </c>
      <c r="CF25" s="517">
        <v>0</v>
      </c>
      <c r="CG25" s="517">
        <v>0</v>
      </c>
      <c r="CH25" s="518">
        <v>0</v>
      </c>
    </row>
    <row r="26" spans="1:86" ht="26.25" customHeight="1" x14ac:dyDescent="0.35">
      <c r="A26" s="465"/>
      <c r="B26" s="123" t="s">
        <v>781</v>
      </c>
      <c r="D26" s="50" t="s">
        <v>294</v>
      </c>
      <c r="E26" s="50" t="s">
        <v>295</v>
      </c>
      <c r="F26" s="50" t="s">
        <v>296</v>
      </c>
      <c r="G26" s="50" t="s">
        <v>297</v>
      </c>
      <c r="H26" s="50" t="s">
        <v>298</v>
      </c>
      <c r="I26" s="50" t="s">
        <v>299</v>
      </c>
      <c r="J26" s="50" t="s">
        <v>300</v>
      </c>
      <c r="K26" s="50" t="s">
        <v>301</v>
      </c>
      <c r="L26" s="50" t="s">
        <v>302</v>
      </c>
      <c r="M26" s="50" t="s">
        <v>303</v>
      </c>
      <c r="N26" s="50" t="s">
        <v>304</v>
      </c>
      <c r="O26" s="50" t="s">
        <v>305</v>
      </c>
      <c r="P26" s="50" t="s">
        <v>306</v>
      </c>
      <c r="Q26" s="50" t="s">
        <v>307</v>
      </c>
      <c r="R26" s="50" t="s">
        <v>308</v>
      </c>
      <c r="S26" s="50" t="s">
        <v>309</v>
      </c>
      <c r="T26" s="50" t="s">
        <v>310</v>
      </c>
      <c r="U26" s="50" t="s">
        <v>311</v>
      </c>
      <c r="V26" s="50" t="s">
        <v>312</v>
      </c>
      <c r="W26" s="50" t="s">
        <v>313</v>
      </c>
      <c r="X26" s="50" t="s">
        <v>314</v>
      </c>
      <c r="Y26" s="50" t="s">
        <v>315</v>
      </c>
      <c r="Z26" s="50" t="s">
        <v>316</v>
      </c>
      <c r="AA26" s="50" t="s">
        <v>317</v>
      </c>
      <c r="AB26" s="50" t="s">
        <v>318</v>
      </c>
      <c r="AC26" s="50" t="s">
        <v>319</v>
      </c>
      <c r="AD26" s="50" t="s">
        <v>320</v>
      </c>
      <c r="AE26" s="50" t="s">
        <v>321</v>
      </c>
      <c r="AF26" s="50" t="s">
        <v>322</v>
      </c>
      <c r="AG26" s="50" t="s">
        <v>323</v>
      </c>
      <c r="AH26" s="50" t="s">
        <v>324</v>
      </c>
      <c r="AI26" s="50" t="s">
        <v>325</v>
      </c>
      <c r="AJ26" s="50" t="s">
        <v>326</v>
      </c>
      <c r="AK26" s="50" t="s">
        <v>327</v>
      </c>
      <c r="AL26" s="50" t="s">
        <v>328</v>
      </c>
      <c r="AM26" s="50" t="s">
        <v>329</v>
      </c>
      <c r="AN26" s="50" t="s">
        <v>330</v>
      </c>
      <c r="AO26" s="50" t="s">
        <v>331</v>
      </c>
      <c r="AP26" s="50" t="s">
        <v>332</v>
      </c>
      <c r="AQ26" s="50" t="s">
        <v>333</v>
      </c>
      <c r="AR26" s="50" t="s">
        <v>334</v>
      </c>
      <c r="AS26" s="50" t="s">
        <v>335</v>
      </c>
      <c r="AT26" s="50" t="s">
        <v>336</v>
      </c>
      <c r="AU26" s="50" t="s">
        <v>337</v>
      </c>
      <c r="AV26" s="50" t="s">
        <v>338</v>
      </c>
      <c r="AW26" s="50" t="s">
        <v>339</v>
      </c>
      <c r="AX26" s="50" t="s">
        <v>340</v>
      </c>
      <c r="AY26" s="50" t="s">
        <v>223</v>
      </c>
      <c r="AZ26" s="50" t="s">
        <v>224</v>
      </c>
      <c r="BA26" s="50" t="s">
        <v>225</v>
      </c>
      <c r="BB26" s="50" t="s">
        <v>226</v>
      </c>
      <c r="BC26" s="50" t="s">
        <v>227</v>
      </c>
      <c r="BD26" s="50" t="s">
        <v>228</v>
      </c>
      <c r="BE26" s="50" t="s">
        <v>229</v>
      </c>
      <c r="BF26" s="50" t="s">
        <v>230</v>
      </c>
      <c r="BG26" s="50" t="s">
        <v>231</v>
      </c>
      <c r="BH26" s="50" t="s">
        <v>232</v>
      </c>
      <c r="BI26" s="50" t="s">
        <v>233</v>
      </c>
      <c r="BJ26" s="50" t="s">
        <v>234</v>
      </c>
      <c r="BK26" s="50" t="s">
        <v>235</v>
      </c>
      <c r="BL26" s="50" t="s">
        <v>236</v>
      </c>
      <c r="BM26" s="50" t="s">
        <v>237</v>
      </c>
      <c r="BN26" s="50" t="s">
        <v>238</v>
      </c>
      <c r="BO26" s="50" t="s">
        <v>239</v>
      </c>
      <c r="BP26" s="50" t="s">
        <v>240</v>
      </c>
      <c r="BQ26" s="50" t="s">
        <v>241</v>
      </c>
      <c r="BR26" s="50" t="s">
        <v>242</v>
      </c>
      <c r="BS26" s="50" t="s">
        <v>243</v>
      </c>
      <c r="BT26" s="50" t="s">
        <v>244</v>
      </c>
      <c r="BU26" s="50" t="s">
        <v>245</v>
      </c>
      <c r="BV26" s="50" t="s">
        <v>246</v>
      </c>
      <c r="BW26" s="50" t="s">
        <v>247</v>
      </c>
      <c r="BX26" s="50" t="s">
        <v>248</v>
      </c>
      <c r="BY26" s="50" t="s">
        <v>249</v>
      </c>
      <c r="BZ26" s="50" t="s">
        <v>250</v>
      </c>
      <c r="CA26" s="50" t="s">
        <v>251</v>
      </c>
      <c r="CB26" s="50" t="s">
        <v>252</v>
      </c>
      <c r="CC26" s="50" t="s">
        <v>253</v>
      </c>
      <c r="CD26" s="50" t="s">
        <v>254</v>
      </c>
      <c r="CE26" s="50" t="s">
        <v>255</v>
      </c>
      <c r="CF26" s="50" t="s">
        <v>256</v>
      </c>
      <c r="CG26" s="50" t="s">
        <v>257</v>
      </c>
      <c r="CH26" s="51" t="s">
        <v>258</v>
      </c>
    </row>
    <row r="27" spans="1:86" x14ac:dyDescent="0.35">
      <c r="A27" s="465"/>
      <c r="B27" s="437" t="s">
        <v>458</v>
      </c>
      <c r="C27" s="466"/>
      <c r="D27" s="320" t="s">
        <v>260</v>
      </c>
      <c r="E27" s="320" t="s">
        <v>260</v>
      </c>
      <c r="F27" s="320" t="s">
        <v>260</v>
      </c>
      <c r="G27" s="320" t="s">
        <v>260</v>
      </c>
      <c r="H27" s="320" t="s">
        <v>260</v>
      </c>
      <c r="I27" s="320" t="s">
        <v>260</v>
      </c>
      <c r="J27" s="320" t="s">
        <v>260</v>
      </c>
      <c r="K27" s="320" t="s">
        <v>260</v>
      </c>
      <c r="L27" s="320" t="s">
        <v>260</v>
      </c>
      <c r="M27" s="320" t="s">
        <v>260</v>
      </c>
      <c r="N27" s="320" t="s">
        <v>260</v>
      </c>
      <c r="O27" s="320" t="s">
        <v>260</v>
      </c>
      <c r="P27" s="320" t="s">
        <v>260</v>
      </c>
      <c r="Q27" s="320" t="s">
        <v>260</v>
      </c>
      <c r="R27" s="320" t="s">
        <v>260</v>
      </c>
      <c r="S27" s="320" t="s">
        <v>260</v>
      </c>
      <c r="T27" s="320" t="s">
        <v>260</v>
      </c>
      <c r="U27" s="320" t="s">
        <v>260</v>
      </c>
      <c r="V27" s="320" t="s">
        <v>260</v>
      </c>
      <c r="W27" s="320" t="s">
        <v>260</v>
      </c>
      <c r="X27" s="320" t="s">
        <v>260</v>
      </c>
      <c r="Y27" s="320" t="s">
        <v>260</v>
      </c>
      <c r="Z27" s="320" t="s">
        <v>260</v>
      </c>
      <c r="AA27" s="320" t="s">
        <v>260</v>
      </c>
      <c r="AB27" s="320" t="s">
        <v>260</v>
      </c>
      <c r="AC27" s="320" t="s">
        <v>260</v>
      </c>
      <c r="AD27" s="320" t="s">
        <v>260</v>
      </c>
      <c r="AE27" s="320" t="s">
        <v>260</v>
      </c>
      <c r="AF27" s="320" t="s">
        <v>260</v>
      </c>
      <c r="AG27" s="320" t="s">
        <v>260</v>
      </c>
      <c r="AH27" s="320" t="s">
        <v>260</v>
      </c>
      <c r="AI27" s="320" t="s">
        <v>260</v>
      </c>
      <c r="AJ27" s="320" t="s">
        <v>260</v>
      </c>
      <c r="AK27" s="320" t="s">
        <v>260</v>
      </c>
      <c r="AL27" s="320" t="s">
        <v>260</v>
      </c>
      <c r="AM27" s="320" t="s">
        <v>260</v>
      </c>
      <c r="AN27" s="320" t="s">
        <v>260</v>
      </c>
      <c r="AO27" s="320" t="s">
        <v>260</v>
      </c>
      <c r="AP27" s="320" t="s">
        <v>260</v>
      </c>
      <c r="AQ27" s="320" t="s">
        <v>260</v>
      </c>
      <c r="AR27" s="320" t="s">
        <v>260</v>
      </c>
      <c r="AS27" s="320" t="s">
        <v>260</v>
      </c>
      <c r="AT27" s="320" t="s">
        <v>260</v>
      </c>
      <c r="AU27" s="320" t="s">
        <v>260</v>
      </c>
      <c r="AV27" s="320" t="s">
        <v>260</v>
      </c>
      <c r="AW27" s="320" t="s">
        <v>260</v>
      </c>
      <c r="AX27" s="320" t="s">
        <v>260</v>
      </c>
      <c r="AY27" s="320" t="s">
        <v>260</v>
      </c>
      <c r="AZ27" s="320" t="s">
        <v>260</v>
      </c>
      <c r="BA27" s="320" t="s">
        <v>260</v>
      </c>
      <c r="BB27" s="320" t="s">
        <v>260</v>
      </c>
      <c r="BC27" s="320" t="s">
        <v>260</v>
      </c>
      <c r="BD27" s="320" t="s">
        <v>260</v>
      </c>
      <c r="BE27" s="320" t="s">
        <v>260</v>
      </c>
      <c r="BF27" s="320" t="s">
        <v>260</v>
      </c>
      <c r="BG27" s="320" t="s">
        <v>260</v>
      </c>
      <c r="BH27" s="320" t="s">
        <v>260</v>
      </c>
      <c r="BI27" s="320" t="s">
        <v>260</v>
      </c>
      <c r="BJ27" s="320" t="s">
        <v>260</v>
      </c>
      <c r="BK27" s="320" t="s">
        <v>260</v>
      </c>
      <c r="BL27" s="320" t="s">
        <v>260</v>
      </c>
      <c r="BM27" s="320" t="s">
        <v>260</v>
      </c>
      <c r="BN27" s="320" t="s">
        <v>260</v>
      </c>
      <c r="BO27" s="320" t="s">
        <v>260</v>
      </c>
      <c r="BP27" s="320" t="s">
        <v>260</v>
      </c>
      <c r="BQ27" s="320" t="s">
        <v>260</v>
      </c>
      <c r="BR27" s="320" t="s">
        <v>260</v>
      </c>
      <c r="BS27" s="320" t="s">
        <v>260</v>
      </c>
      <c r="BT27" s="320" t="s">
        <v>260</v>
      </c>
      <c r="BU27" s="320" t="s">
        <v>260</v>
      </c>
      <c r="BV27" s="320" t="s">
        <v>260</v>
      </c>
      <c r="BW27" s="320" t="s">
        <v>260</v>
      </c>
      <c r="BX27" s="320" t="s">
        <v>260</v>
      </c>
      <c r="BY27" s="320" t="s">
        <v>260</v>
      </c>
      <c r="BZ27" s="320" t="s">
        <v>260</v>
      </c>
      <c r="CA27" s="320" t="s">
        <v>260</v>
      </c>
      <c r="CB27" s="320" t="s">
        <v>261</v>
      </c>
      <c r="CC27" s="320" t="s">
        <v>261</v>
      </c>
      <c r="CD27" s="320" t="s">
        <v>261</v>
      </c>
      <c r="CE27" s="320" t="s">
        <v>261</v>
      </c>
      <c r="CF27" s="320" t="s">
        <v>261</v>
      </c>
      <c r="CG27" s="320" t="s">
        <v>261</v>
      </c>
      <c r="CH27" s="321" t="s">
        <v>261</v>
      </c>
    </row>
    <row r="28" spans="1:86" s="285" customFormat="1" ht="24" customHeight="1" x14ac:dyDescent="0.35">
      <c r="A28" s="519"/>
      <c r="B28" s="123" t="s">
        <v>273</v>
      </c>
      <c r="C28" s="502"/>
      <c r="D28" s="503">
        <f t="shared" ref="D28:BO28" si="12">SUM(D30,D35,D39,D40,D45,D46)</f>
        <v>0</v>
      </c>
      <c r="E28" s="503">
        <f t="shared" si="12"/>
        <v>0</v>
      </c>
      <c r="F28" s="503">
        <f t="shared" si="12"/>
        <v>0</v>
      </c>
      <c r="G28" s="503">
        <f t="shared" si="12"/>
        <v>0</v>
      </c>
      <c r="H28" s="503">
        <f t="shared" si="12"/>
        <v>0</v>
      </c>
      <c r="I28" s="503">
        <f t="shared" si="12"/>
        <v>0</v>
      </c>
      <c r="J28" s="503">
        <f t="shared" si="12"/>
        <v>0</v>
      </c>
      <c r="K28" s="503">
        <f t="shared" si="12"/>
        <v>0</v>
      </c>
      <c r="L28" s="503">
        <f t="shared" si="12"/>
        <v>0</v>
      </c>
      <c r="M28" s="503">
        <f t="shared" si="12"/>
        <v>0</v>
      </c>
      <c r="N28" s="503">
        <f t="shared" si="12"/>
        <v>0</v>
      </c>
      <c r="O28" s="503">
        <f t="shared" si="12"/>
        <v>0</v>
      </c>
      <c r="P28" s="503">
        <f t="shared" si="12"/>
        <v>0</v>
      </c>
      <c r="Q28" s="503">
        <f t="shared" si="12"/>
        <v>0</v>
      </c>
      <c r="R28" s="503">
        <f t="shared" si="12"/>
        <v>0</v>
      </c>
      <c r="S28" s="503">
        <f t="shared" si="12"/>
        <v>0</v>
      </c>
      <c r="T28" s="503">
        <f t="shared" si="12"/>
        <v>0</v>
      </c>
      <c r="U28" s="503">
        <f t="shared" si="12"/>
        <v>0</v>
      </c>
      <c r="V28" s="503">
        <f t="shared" si="12"/>
        <v>0</v>
      </c>
      <c r="W28" s="503">
        <f t="shared" si="12"/>
        <v>0</v>
      </c>
      <c r="X28" s="503">
        <f t="shared" si="12"/>
        <v>0</v>
      </c>
      <c r="Y28" s="503">
        <f t="shared" si="12"/>
        <v>0</v>
      </c>
      <c r="Z28" s="503">
        <f t="shared" si="12"/>
        <v>0</v>
      </c>
      <c r="AA28" s="503">
        <f t="shared" si="12"/>
        <v>96.867884136673354</v>
      </c>
      <c r="AB28" s="503">
        <f t="shared" si="12"/>
        <v>345.20203317673753</v>
      </c>
      <c r="AC28" s="503">
        <f t="shared" si="12"/>
        <v>489.65820508299669</v>
      </c>
      <c r="AD28" s="503">
        <f t="shared" si="12"/>
        <v>709.3018530807251</v>
      </c>
      <c r="AE28" s="503">
        <f t="shared" si="12"/>
        <v>877.7556958302489</v>
      </c>
      <c r="AF28" s="503">
        <f t="shared" si="12"/>
        <v>1086.0923043450157</v>
      </c>
      <c r="AG28" s="503">
        <f t="shared" si="12"/>
        <v>1314.2633837192493</v>
      </c>
      <c r="AH28" s="503">
        <f t="shared" si="12"/>
        <v>1361.7903309239298</v>
      </c>
      <c r="AI28" s="503">
        <f t="shared" si="12"/>
        <v>1517.423806937361</v>
      </c>
      <c r="AJ28" s="503">
        <f t="shared" si="12"/>
        <v>1752.0721839138346</v>
      </c>
      <c r="AK28" s="503">
        <f t="shared" si="12"/>
        <v>2070.9421081697028</v>
      </c>
      <c r="AL28" s="503">
        <f t="shared" si="12"/>
        <v>2450.3052773273157</v>
      </c>
      <c r="AM28" s="503">
        <f t="shared" si="12"/>
        <v>2924.6866940634754</v>
      </c>
      <c r="AN28" s="503">
        <f t="shared" si="12"/>
        <v>3223.0674666777786</v>
      </c>
      <c r="AO28" s="503">
        <f t="shared" si="12"/>
        <v>3633.8111476052113</v>
      </c>
      <c r="AP28" s="503">
        <f t="shared" si="12"/>
        <v>4075.0016872833448</v>
      </c>
      <c r="AQ28" s="503">
        <f t="shared" si="12"/>
        <v>4448.2794086391814</v>
      </c>
      <c r="AR28" s="503">
        <f t="shared" si="12"/>
        <v>4681.115145837718</v>
      </c>
      <c r="AS28" s="503">
        <f t="shared" si="12"/>
        <v>4973.8747871535634</v>
      </c>
      <c r="AT28" s="503">
        <f t="shared" si="12"/>
        <v>5391.548566726653</v>
      </c>
      <c r="AU28" s="503">
        <f t="shared" si="12"/>
        <v>6214.5712061017011</v>
      </c>
      <c r="AV28" s="503">
        <f t="shared" si="12"/>
        <v>7855.6049847549584</v>
      </c>
      <c r="AW28" s="503">
        <f t="shared" si="12"/>
        <v>9705.0209830557742</v>
      </c>
      <c r="AX28" s="503">
        <f t="shared" si="12"/>
        <v>10632.478154864875</v>
      </c>
      <c r="AY28" s="503">
        <f t="shared" si="12"/>
        <v>12147.248259907865</v>
      </c>
      <c r="AZ28" s="503">
        <f t="shared" si="12"/>
        <v>13503.198185723359</v>
      </c>
      <c r="BA28" s="503">
        <f t="shared" si="12"/>
        <v>14609.659617454083</v>
      </c>
      <c r="BB28" s="503">
        <f t="shared" si="12"/>
        <v>15412.319922612878</v>
      </c>
      <c r="BC28" s="503">
        <f t="shared" si="12"/>
        <v>16150.666588180571</v>
      </c>
      <c r="BD28" s="503">
        <f t="shared" si="12"/>
        <v>16981.671786716994</v>
      </c>
      <c r="BE28" s="503">
        <f t="shared" si="12"/>
        <v>17953.593830652448</v>
      </c>
      <c r="BF28" s="503">
        <f t="shared" si="12"/>
        <v>18676.114206200858</v>
      </c>
      <c r="BG28" s="503">
        <f t="shared" si="12"/>
        <v>19532.026220428288</v>
      </c>
      <c r="BH28" s="503">
        <f t="shared" si="12"/>
        <v>20192.713305318077</v>
      </c>
      <c r="BI28" s="503">
        <f t="shared" si="12"/>
        <v>20973.399333175545</v>
      </c>
      <c r="BJ28" s="503">
        <f t="shared" si="12"/>
        <v>21599.112692521245</v>
      </c>
      <c r="BK28" s="503">
        <f t="shared" si="12"/>
        <v>22787.503308417054</v>
      </c>
      <c r="BL28" s="503">
        <f t="shared" si="12"/>
        <v>23424.746381169578</v>
      </c>
      <c r="BM28" s="503">
        <f t="shared" si="12"/>
        <v>25245.370470640148</v>
      </c>
      <c r="BN28" s="503">
        <f t="shared" si="12"/>
        <v>25639.161877027691</v>
      </c>
      <c r="BO28" s="503">
        <f t="shared" si="12"/>
        <v>26253.72095223513</v>
      </c>
      <c r="BP28" s="503">
        <f t="shared" ref="BP28:CE28" si="13">SUM(BP30,BP35,BP39,BP40,BP45,BP46)</f>
        <v>27244.812728680648</v>
      </c>
      <c r="BQ28" s="503">
        <f t="shared" si="13"/>
        <v>27243.428780312363</v>
      </c>
      <c r="BR28" s="503">
        <f t="shared" si="13"/>
        <v>28930.411796794062</v>
      </c>
      <c r="BS28" s="503">
        <f t="shared" si="13"/>
        <v>30028.414353812794</v>
      </c>
      <c r="BT28" s="503">
        <f t="shared" si="13"/>
        <v>30026.867678062641</v>
      </c>
      <c r="BU28" s="503">
        <f t="shared" si="13"/>
        <v>31511.827481903154</v>
      </c>
      <c r="BV28" s="503">
        <f t="shared" si="13"/>
        <v>31979.700049886298</v>
      </c>
      <c r="BW28" s="503">
        <f t="shared" si="13"/>
        <v>32731.538100458922</v>
      </c>
      <c r="BX28" s="503">
        <f t="shared" si="13"/>
        <v>30088.10160036094</v>
      </c>
      <c r="BY28" s="503">
        <f t="shared" si="13"/>
        <v>31702.973480198179</v>
      </c>
      <c r="BZ28" s="503">
        <f t="shared" si="13"/>
        <v>33103.116012453655</v>
      </c>
      <c r="CA28" s="503">
        <f t="shared" si="13"/>
        <v>37892.5840483844</v>
      </c>
      <c r="CB28" s="503">
        <f t="shared" si="13"/>
        <v>42920.097758125077</v>
      </c>
      <c r="CC28" s="503">
        <f t="shared" si="13"/>
        <v>45712.83181089456</v>
      </c>
      <c r="CD28" s="503">
        <f t="shared" si="13"/>
        <v>49290.354227917902</v>
      </c>
      <c r="CE28" s="503">
        <f t="shared" si="13"/>
        <v>51987.78910773727</v>
      </c>
      <c r="CF28" s="503">
        <f>SUM(CF30,CF35,CF39,CF40,CF45,CF46)</f>
        <v>54328.792458571741</v>
      </c>
      <c r="CG28" s="503">
        <f>SUM(CG30,CG35,CG39,CG40,CG45,CG46)</f>
        <v>56969.651827291811</v>
      </c>
      <c r="CH28" s="506">
        <f>SUM(CH30,CH35,CH39,CH40,CH45,CH46)</f>
        <v>59802.643787681685</v>
      </c>
    </row>
    <row r="29" spans="1:86" s="285" customFormat="1" x14ac:dyDescent="0.35">
      <c r="A29" s="519"/>
      <c r="B29" s="123" t="s">
        <v>782</v>
      </c>
      <c r="C29" s="502"/>
      <c r="D29" s="503">
        <f t="shared" ref="D29:BO29" si="14">D28-D45-D39</f>
        <v>0</v>
      </c>
      <c r="E29" s="503">
        <f t="shared" si="14"/>
        <v>0</v>
      </c>
      <c r="F29" s="503">
        <f t="shared" si="14"/>
        <v>0</v>
      </c>
      <c r="G29" s="503">
        <f t="shared" si="14"/>
        <v>0</v>
      </c>
      <c r="H29" s="503">
        <f t="shared" si="14"/>
        <v>0</v>
      </c>
      <c r="I29" s="503">
        <f t="shared" si="14"/>
        <v>0</v>
      </c>
      <c r="J29" s="503">
        <f t="shared" si="14"/>
        <v>0</v>
      </c>
      <c r="K29" s="503">
        <f t="shared" si="14"/>
        <v>0</v>
      </c>
      <c r="L29" s="503">
        <f t="shared" si="14"/>
        <v>0</v>
      </c>
      <c r="M29" s="503">
        <f t="shared" si="14"/>
        <v>0</v>
      </c>
      <c r="N29" s="503">
        <f t="shared" si="14"/>
        <v>0</v>
      </c>
      <c r="O29" s="503">
        <f t="shared" si="14"/>
        <v>0</v>
      </c>
      <c r="P29" s="503">
        <f t="shared" si="14"/>
        <v>0</v>
      </c>
      <c r="Q29" s="503">
        <f t="shared" si="14"/>
        <v>0</v>
      </c>
      <c r="R29" s="503">
        <f t="shared" si="14"/>
        <v>0</v>
      </c>
      <c r="S29" s="503">
        <f t="shared" si="14"/>
        <v>0</v>
      </c>
      <c r="T29" s="503">
        <f t="shared" si="14"/>
        <v>0</v>
      </c>
      <c r="U29" s="503">
        <f t="shared" si="14"/>
        <v>0</v>
      </c>
      <c r="V29" s="503">
        <f t="shared" si="14"/>
        <v>0</v>
      </c>
      <c r="W29" s="503">
        <f t="shared" si="14"/>
        <v>0</v>
      </c>
      <c r="X29" s="503">
        <f t="shared" si="14"/>
        <v>0</v>
      </c>
      <c r="Y29" s="503">
        <f t="shared" si="14"/>
        <v>0</v>
      </c>
      <c r="Z29" s="503">
        <f t="shared" si="14"/>
        <v>0</v>
      </c>
      <c r="AA29" s="503">
        <f t="shared" si="14"/>
        <v>96.867884136673354</v>
      </c>
      <c r="AB29" s="503">
        <f t="shared" si="14"/>
        <v>345.20203317673753</v>
      </c>
      <c r="AC29" s="503">
        <f t="shared" si="14"/>
        <v>489.65820508299669</v>
      </c>
      <c r="AD29" s="503">
        <f t="shared" si="14"/>
        <v>709.3018530807251</v>
      </c>
      <c r="AE29" s="503">
        <f t="shared" si="14"/>
        <v>877.7556958302489</v>
      </c>
      <c r="AF29" s="503">
        <f t="shared" si="14"/>
        <v>1086.0923043450157</v>
      </c>
      <c r="AG29" s="503">
        <f t="shared" si="14"/>
        <v>1314.2633837192493</v>
      </c>
      <c r="AH29" s="503">
        <f t="shared" si="14"/>
        <v>1361.7903309239298</v>
      </c>
      <c r="AI29" s="503">
        <f t="shared" si="14"/>
        <v>1517.423806937361</v>
      </c>
      <c r="AJ29" s="503">
        <f t="shared" si="14"/>
        <v>1752.0721839138346</v>
      </c>
      <c r="AK29" s="503">
        <f t="shared" si="14"/>
        <v>2070.9421081697028</v>
      </c>
      <c r="AL29" s="503">
        <f t="shared" si="14"/>
        <v>2450.3052773273157</v>
      </c>
      <c r="AM29" s="503">
        <f t="shared" si="14"/>
        <v>2924.6866940634754</v>
      </c>
      <c r="AN29" s="503">
        <f t="shared" si="14"/>
        <v>3223.0674666777786</v>
      </c>
      <c r="AO29" s="503">
        <f t="shared" si="14"/>
        <v>3633.8111476052113</v>
      </c>
      <c r="AP29" s="503">
        <f t="shared" si="14"/>
        <v>4075.0016872833448</v>
      </c>
      <c r="AQ29" s="503">
        <f t="shared" si="14"/>
        <v>4448.2794086391814</v>
      </c>
      <c r="AR29" s="503">
        <f t="shared" si="14"/>
        <v>4681.115145837718</v>
      </c>
      <c r="AS29" s="503">
        <f t="shared" si="14"/>
        <v>4973.8747871535634</v>
      </c>
      <c r="AT29" s="503">
        <f t="shared" si="14"/>
        <v>5391.548566726653</v>
      </c>
      <c r="AU29" s="503">
        <f t="shared" si="14"/>
        <v>6214.5712061017011</v>
      </c>
      <c r="AV29" s="503">
        <f t="shared" si="14"/>
        <v>7855.6049847549584</v>
      </c>
      <c r="AW29" s="503">
        <f t="shared" si="14"/>
        <v>9705.0209830557742</v>
      </c>
      <c r="AX29" s="503">
        <f t="shared" si="14"/>
        <v>10632.478154864875</v>
      </c>
      <c r="AY29" s="503">
        <f t="shared" si="14"/>
        <v>12147.248259907865</v>
      </c>
      <c r="AZ29" s="503">
        <f t="shared" si="14"/>
        <v>13503.198185723359</v>
      </c>
      <c r="BA29" s="503">
        <f t="shared" si="14"/>
        <v>14609.659617454083</v>
      </c>
      <c r="BB29" s="503">
        <f t="shared" si="14"/>
        <v>15412.319922612878</v>
      </c>
      <c r="BC29" s="503">
        <f t="shared" si="14"/>
        <v>16150.666588180571</v>
      </c>
      <c r="BD29" s="503">
        <f t="shared" si="14"/>
        <v>16981.671786716994</v>
      </c>
      <c r="BE29" s="503">
        <f t="shared" si="14"/>
        <v>17953.593830652448</v>
      </c>
      <c r="BF29" s="503">
        <f t="shared" si="14"/>
        <v>18676.114206200858</v>
      </c>
      <c r="BG29" s="503">
        <f t="shared" si="14"/>
        <v>19532.026220428288</v>
      </c>
      <c r="BH29" s="503">
        <f t="shared" si="14"/>
        <v>20192.713305318077</v>
      </c>
      <c r="BI29" s="503">
        <f t="shared" si="14"/>
        <v>20973.399333175545</v>
      </c>
      <c r="BJ29" s="503">
        <f t="shared" si="14"/>
        <v>21599.112692521245</v>
      </c>
      <c r="BK29" s="503">
        <f t="shared" si="14"/>
        <v>22787.503308417054</v>
      </c>
      <c r="BL29" s="503">
        <f t="shared" si="14"/>
        <v>23424.746381169578</v>
      </c>
      <c r="BM29" s="503">
        <f t="shared" si="14"/>
        <v>25103.038784141983</v>
      </c>
      <c r="BN29" s="503">
        <f t="shared" si="14"/>
        <v>25487.026743181148</v>
      </c>
      <c r="BO29" s="503">
        <f t="shared" si="14"/>
        <v>26122.597053628724</v>
      </c>
      <c r="BP29" s="503">
        <f t="shared" ref="BP29:CG29" si="15">BP28-BP45-BP39</f>
        <v>27112.386943339025</v>
      </c>
      <c r="BQ29" s="503">
        <f t="shared" si="15"/>
        <v>27089.951198435669</v>
      </c>
      <c r="BR29" s="503">
        <f t="shared" si="15"/>
        <v>28792.345868582379</v>
      </c>
      <c r="BS29" s="503">
        <f t="shared" si="15"/>
        <v>29890.630788936636</v>
      </c>
      <c r="BT29" s="503">
        <f t="shared" si="15"/>
        <v>29882.45281723018</v>
      </c>
      <c r="BU29" s="503">
        <f t="shared" si="15"/>
        <v>31359.517787122772</v>
      </c>
      <c r="BV29" s="503">
        <f t="shared" si="15"/>
        <v>31807.59589432221</v>
      </c>
      <c r="BW29" s="503">
        <f t="shared" si="15"/>
        <v>32534.207921874764</v>
      </c>
      <c r="BX29" s="503">
        <f t="shared" si="15"/>
        <v>29949.837212918974</v>
      </c>
      <c r="BY29" s="503">
        <f t="shared" si="15"/>
        <v>31511.864825494333</v>
      </c>
      <c r="BZ29" s="503">
        <f t="shared" si="15"/>
        <v>32885.564717702931</v>
      </c>
      <c r="CA29" s="503">
        <f t="shared" si="15"/>
        <v>37605.045719008056</v>
      </c>
      <c r="CB29" s="503">
        <f t="shared" si="15"/>
        <v>42582.751214584205</v>
      </c>
      <c r="CC29" s="503">
        <f t="shared" si="15"/>
        <v>45353.009148068952</v>
      </c>
      <c r="CD29" s="503">
        <f t="shared" si="15"/>
        <v>48860.781378835891</v>
      </c>
      <c r="CE29" s="503">
        <f t="shared" si="15"/>
        <v>51496.805530586309</v>
      </c>
      <c r="CF29" s="503">
        <f t="shared" si="15"/>
        <v>53807.925895726141</v>
      </c>
      <c r="CG29" s="503">
        <f t="shared" si="15"/>
        <v>56421.783593090739</v>
      </c>
      <c r="CH29" s="506">
        <f>CH28-CH45-CH39</f>
        <v>59228.893686164636</v>
      </c>
    </row>
    <row r="30" spans="1:86" s="285" customFormat="1" ht="26.15" customHeight="1" x14ac:dyDescent="0.35">
      <c r="A30" s="461"/>
      <c r="B30" s="444" t="s">
        <v>387</v>
      </c>
      <c r="C30" s="123"/>
      <c r="D30" s="507">
        <v>0</v>
      </c>
      <c r="E30" s="507">
        <v>0</v>
      </c>
      <c r="F30" s="507">
        <v>0</v>
      </c>
      <c r="G30" s="507">
        <v>0</v>
      </c>
      <c r="H30" s="507">
        <v>0</v>
      </c>
      <c r="I30" s="507">
        <v>0</v>
      </c>
      <c r="J30" s="507">
        <v>0</v>
      </c>
      <c r="K30" s="507">
        <v>0</v>
      </c>
      <c r="L30" s="507">
        <v>0</v>
      </c>
      <c r="M30" s="507">
        <v>0</v>
      </c>
      <c r="N30" s="507">
        <v>0</v>
      </c>
      <c r="O30" s="507">
        <v>0</v>
      </c>
      <c r="P30" s="507">
        <v>0</v>
      </c>
      <c r="Q30" s="507">
        <v>0</v>
      </c>
      <c r="R30" s="507">
        <v>0</v>
      </c>
      <c r="S30" s="507">
        <v>0</v>
      </c>
      <c r="T30" s="507">
        <v>0</v>
      </c>
      <c r="U30" s="507">
        <v>0</v>
      </c>
      <c r="V30" s="507">
        <v>0</v>
      </c>
      <c r="W30" s="507">
        <v>0</v>
      </c>
      <c r="X30" s="507">
        <v>0</v>
      </c>
      <c r="Y30" s="507">
        <v>0</v>
      </c>
      <c r="Z30" s="507">
        <v>0</v>
      </c>
      <c r="AA30" s="507">
        <f t="shared" ref="AA30:BT30" si="16">SUM(AA31:AA33)</f>
        <v>0</v>
      </c>
      <c r="AB30" s="507">
        <f t="shared" si="16"/>
        <v>0</v>
      </c>
      <c r="AC30" s="507">
        <f t="shared" si="16"/>
        <v>0</v>
      </c>
      <c r="AD30" s="507">
        <f t="shared" si="16"/>
        <v>0</v>
      </c>
      <c r="AE30" s="507">
        <f t="shared" si="16"/>
        <v>0</v>
      </c>
      <c r="AF30" s="507">
        <f t="shared" si="16"/>
        <v>0</v>
      </c>
      <c r="AG30" s="507">
        <f t="shared" si="16"/>
        <v>0</v>
      </c>
      <c r="AH30" s="507">
        <f t="shared" si="16"/>
        <v>0</v>
      </c>
      <c r="AI30" s="507">
        <f t="shared" si="16"/>
        <v>0</v>
      </c>
      <c r="AJ30" s="507">
        <f t="shared" si="16"/>
        <v>0</v>
      </c>
      <c r="AK30" s="507">
        <f t="shared" si="16"/>
        <v>0</v>
      </c>
      <c r="AL30" s="507">
        <f t="shared" si="16"/>
        <v>0</v>
      </c>
      <c r="AM30" s="507">
        <f t="shared" si="16"/>
        <v>0</v>
      </c>
      <c r="AN30" s="507">
        <f t="shared" si="16"/>
        <v>0</v>
      </c>
      <c r="AO30" s="507">
        <f t="shared" si="16"/>
        <v>0</v>
      </c>
      <c r="AP30" s="507">
        <f t="shared" si="16"/>
        <v>0</v>
      </c>
      <c r="AQ30" s="507">
        <f t="shared" si="16"/>
        <v>0</v>
      </c>
      <c r="AR30" s="507">
        <f t="shared" si="16"/>
        <v>0</v>
      </c>
      <c r="AS30" s="507">
        <f t="shared" si="16"/>
        <v>0</v>
      </c>
      <c r="AT30" s="507">
        <f t="shared" si="16"/>
        <v>0</v>
      </c>
      <c r="AU30" s="507">
        <f t="shared" si="16"/>
        <v>0</v>
      </c>
      <c r="AV30" s="507">
        <f t="shared" si="16"/>
        <v>4311.7646369376398</v>
      </c>
      <c r="AW30" s="507">
        <f t="shared" si="16"/>
        <v>5890.2003598332949</v>
      </c>
      <c r="AX30" s="507">
        <f t="shared" si="16"/>
        <v>6530.4162332833293</v>
      </c>
      <c r="AY30" s="507">
        <f t="shared" si="16"/>
        <v>7702.0760125649158</v>
      </c>
      <c r="AZ30" s="507">
        <f t="shared" si="16"/>
        <v>8814.0298652029069</v>
      </c>
      <c r="BA30" s="507">
        <f t="shared" si="16"/>
        <v>9681.727230656119</v>
      </c>
      <c r="BB30" s="507">
        <f t="shared" si="16"/>
        <v>10246.727851494723</v>
      </c>
      <c r="BC30" s="507">
        <f t="shared" si="16"/>
        <v>10776.240411557168</v>
      </c>
      <c r="BD30" s="507">
        <f t="shared" si="16"/>
        <v>11405.026236437297</v>
      </c>
      <c r="BE30" s="507">
        <f t="shared" si="16"/>
        <v>12173.267756007803</v>
      </c>
      <c r="BF30" s="507">
        <f t="shared" si="16"/>
        <v>12783.449504339093</v>
      </c>
      <c r="BG30" s="507">
        <f t="shared" si="16"/>
        <v>13415.323584838556</v>
      </c>
      <c r="BH30" s="507">
        <f t="shared" si="16"/>
        <v>13881.026660735588</v>
      </c>
      <c r="BI30" s="507">
        <f t="shared" si="16"/>
        <v>14411.474727878913</v>
      </c>
      <c r="BJ30" s="507">
        <f t="shared" si="16"/>
        <v>14862.962493323997</v>
      </c>
      <c r="BK30" s="507">
        <f t="shared" si="16"/>
        <v>15710.828768204434</v>
      </c>
      <c r="BL30" s="507">
        <f t="shared" si="16"/>
        <v>16156.625276381072</v>
      </c>
      <c r="BM30" s="507">
        <f t="shared" si="16"/>
        <v>17364.815066750103</v>
      </c>
      <c r="BN30" s="507">
        <f t="shared" si="16"/>
        <v>17697.21670026255</v>
      </c>
      <c r="BO30" s="507">
        <f t="shared" si="16"/>
        <v>18332.68302401375</v>
      </c>
      <c r="BP30" s="507">
        <f t="shared" si="16"/>
        <v>19259.904544138113</v>
      </c>
      <c r="BQ30" s="507">
        <f t="shared" si="16"/>
        <v>19334.306644417564</v>
      </c>
      <c r="BR30" s="507">
        <f t="shared" si="16"/>
        <v>19114.33583346038</v>
      </c>
      <c r="BS30" s="507">
        <f t="shared" si="16"/>
        <v>18205.083686357561</v>
      </c>
      <c r="BT30" s="507">
        <f t="shared" si="16"/>
        <v>15528.217784761877</v>
      </c>
      <c r="BU30" s="507">
        <f t="shared" ref="BU30:CG30" si="17">SUM(BU31:BU33)</f>
        <v>12491.924461527873</v>
      </c>
      <c r="BV30" s="507">
        <f t="shared" si="17"/>
        <v>10581.4703351997</v>
      </c>
      <c r="BW30" s="507">
        <f t="shared" si="17"/>
        <v>9176.4289999231805</v>
      </c>
      <c r="BX30" s="503">
        <f t="shared" si="17"/>
        <v>7008.2994036337968</v>
      </c>
      <c r="BY30" s="503">
        <f t="shared" si="17"/>
        <v>6850.7874126026563</v>
      </c>
      <c r="BZ30" s="503">
        <f t="shared" si="17"/>
        <v>6714.4519117754571</v>
      </c>
      <c r="CA30" s="503">
        <f t="shared" si="17"/>
        <v>7325.5255442449015</v>
      </c>
      <c r="CB30" s="503">
        <f t="shared" si="17"/>
        <v>7949.8778813148874</v>
      </c>
      <c r="CC30" s="503">
        <f t="shared" si="17"/>
        <v>8190.1158723086282</v>
      </c>
      <c r="CD30" s="503">
        <f t="shared" si="17"/>
        <v>8494.4253925324629</v>
      </c>
      <c r="CE30" s="503">
        <f t="shared" si="17"/>
        <v>8708.0167124244545</v>
      </c>
      <c r="CF30" s="503">
        <f t="shared" si="17"/>
        <v>8677.4684570174577</v>
      </c>
      <c r="CG30" s="503">
        <f t="shared" si="17"/>
        <v>8384.891411888806</v>
      </c>
      <c r="CH30" s="506">
        <f>SUM(CH31:CH33)</f>
        <v>8439.1181109387289</v>
      </c>
    </row>
    <row r="31" spans="1:86" x14ac:dyDescent="0.35">
      <c r="B31" s="508" t="s">
        <v>783</v>
      </c>
      <c r="C31" s="508"/>
      <c r="D31" s="509">
        <v>0</v>
      </c>
      <c r="E31" s="509">
        <v>0</v>
      </c>
      <c r="F31" s="509">
        <v>0</v>
      </c>
      <c r="G31" s="509">
        <v>0</v>
      </c>
      <c r="H31" s="509">
        <v>0</v>
      </c>
      <c r="I31" s="509">
        <v>0</v>
      </c>
      <c r="J31" s="509">
        <v>0</v>
      </c>
      <c r="K31" s="509">
        <v>0</v>
      </c>
      <c r="L31" s="509">
        <v>0</v>
      </c>
      <c r="M31" s="509">
        <v>0</v>
      </c>
      <c r="N31" s="509">
        <v>0</v>
      </c>
      <c r="O31" s="509">
        <v>0</v>
      </c>
      <c r="P31" s="509">
        <v>0</v>
      </c>
      <c r="Q31" s="509">
        <v>0</v>
      </c>
      <c r="R31" s="509">
        <v>0</v>
      </c>
      <c r="S31" s="509">
        <v>0</v>
      </c>
      <c r="T31" s="509">
        <v>0</v>
      </c>
      <c r="U31" s="509">
        <v>0</v>
      </c>
      <c r="V31" s="509">
        <v>0</v>
      </c>
      <c r="W31" s="509">
        <v>0</v>
      </c>
      <c r="X31" s="509">
        <v>0</v>
      </c>
      <c r="Y31" s="509">
        <v>0</v>
      </c>
      <c r="Z31" s="509">
        <v>0</v>
      </c>
      <c r="AA31" s="509">
        <v>0</v>
      </c>
      <c r="AB31" s="509">
        <v>0</v>
      </c>
      <c r="AC31" s="509">
        <v>0</v>
      </c>
      <c r="AD31" s="509">
        <v>0</v>
      </c>
      <c r="AE31" s="509">
        <v>0</v>
      </c>
      <c r="AF31" s="509">
        <v>0</v>
      </c>
      <c r="AG31" s="509">
        <v>0</v>
      </c>
      <c r="AH31" s="509">
        <v>0</v>
      </c>
      <c r="AI31" s="509">
        <v>0</v>
      </c>
      <c r="AJ31" s="509">
        <v>0</v>
      </c>
      <c r="AK31" s="509">
        <v>0</v>
      </c>
      <c r="AL31" s="509">
        <v>0</v>
      </c>
      <c r="AM31" s="509">
        <v>0</v>
      </c>
      <c r="AN31" s="509">
        <v>0</v>
      </c>
      <c r="AO31" s="509">
        <v>0</v>
      </c>
      <c r="AP31" s="509">
        <v>0</v>
      </c>
      <c r="AQ31" s="509">
        <v>0</v>
      </c>
      <c r="AR31" s="509">
        <v>0</v>
      </c>
      <c r="AS31" s="509">
        <v>0</v>
      </c>
      <c r="AT31" s="509">
        <v>0</v>
      </c>
      <c r="AU31" s="509">
        <v>0</v>
      </c>
      <c r="AV31" s="509">
        <v>505.80802410827567</v>
      </c>
      <c r="AW31" s="509">
        <v>690.97245709708761</v>
      </c>
      <c r="AX31" s="509">
        <v>763.14361414273912</v>
      </c>
      <c r="AY31" s="509">
        <v>886.11553035900192</v>
      </c>
      <c r="AZ31" s="509">
        <v>868.6269141519723</v>
      </c>
      <c r="BA31" s="509">
        <v>955.02060988760513</v>
      </c>
      <c r="BB31" s="509">
        <v>1018.8318197421258</v>
      </c>
      <c r="BC31" s="509">
        <v>1078.3288875217813</v>
      </c>
      <c r="BD31" s="509">
        <v>1145.5376009039462</v>
      </c>
      <c r="BE31" s="509">
        <v>1246.2196558946418</v>
      </c>
      <c r="BF31" s="509">
        <v>1381.731665239038</v>
      </c>
      <c r="BG31" s="509">
        <v>1404.0583775700868</v>
      </c>
      <c r="BH31" s="509">
        <v>1446.8861417705348</v>
      </c>
      <c r="BI31" s="509">
        <v>1544.714094474964</v>
      </c>
      <c r="BJ31" s="509">
        <v>1579.0675017184749</v>
      </c>
      <c r="BK31" s="509">
        <v>1655.6662280129185</v>
      </c>
      <c r="BL31" s="509">
        <v>1697.6628729414688</v>
      </c>
      <c r="BM31" s="509">
        <v>1806.5580026426005</v>
      </c>
      <c r="BN31" s="509">
        <v>1818.2135414350644</v>
      </c>
      <c r="BO31" s="509">
        <v>1918.0956288177538</v>
      </c>
      <c r="BP31" s="509">
        <v>1994.2818364611237</v>
      </c>
      <c r="BQ31" s="509">
        <v>2055.8495152333126</v>
      </c>
      <c r="BR31" s="509">
        <v>2378.9324966517711</v>
      </c>
      <c r="BS31" s="509">
        <v>2524.047236750002</v>
      </c>
      <c r="BT31" s="509">
        <v>2558.4146272869934</v>
      </c>
      <c r="BU31" s="509">
        <v>2617.1343922953947</v>
      </c>
      <c r="BV31" s="509">
        <v>2752.8836216233663</v>
      </c>
      <c r="BW31" s="509">
        <v>2917.4087333750676</v>
      </c>
      <c r="BX31" s="510">
        <v>2707.765718245802</v>
      </c>
      <c r="BY31" s="510">
        <v>2942.7777522247038</v>
      </c>
      <c r="BZ31" s="510">
        <v>3196.2817774009518</v>
      </c>
      <c r="CA31" s="510">
        <v>3891.1555878187983</v>
      </c>
      <c r="CB31" s="510">
        <v>4697.2237789139172</v>
      </c>
      <c r="CC31" s="510">
        <v>5166.4093020474074</v>
      </c>
      <c r="CD31" s="510">
        <v>5697.6321070262202</v>
      </c>
      <c r="CE31" s="510">
        <v>6159.7482953971594</v>
      </c>
      <c r="CF31" s="510">
        <v>6536.005247865276</v>
      </c>
      <c r="CG31" s="510">
        <v>6886.1011227050312</v>
      </c>
      <c r="CH31" s="511">
        <v>7211.5870997106458</v>
      </c>
    </row>
    <row r="32" spans="1:86" x14ac:dyDescent="0.35">
      <c r="B32" s="508" t="s">
        <v>566</v>
      </c>
      <c r="C32" s="508"/>
      <c r="D32" s="509">
        <v>0</v>
      </c>
      <c r="E32" s="509">
        <v>0</v>
      </c>
      <c r="F32" s="509">
        <v>0</v>
      </c>
      <c r="G32" s="509">
        <v>0</v>
      </c>
      <c r="H32" s="509">
        <v>0</v>
      </c>
      <c r="I32" s="509">
        <v>0</v>
      </c>
      <c r="J32" s="509">
        <v>0</v>
      </c>
      <c r="K32" s="509">
        <v>0</v>
      </c>
      <c r="L32" s="509">
        <v>0</v>
      </c>
      <c r="M32" s="509">
        <v>0</v>
      </c>
      <c r="N32" s="509">
        <v>0</v>
      </c>
      <c r="O32" s="509">
        <v>0</v>
      </c>
      <c r="P32" s="509">
        <v>0</v>
      </c>
      <c r="Q32" s="509">
        <v>0</v>
      </c>
      <c r="R32" s="509">
        <v>0</v>
      </c>
      <c r="S32" s="509">
        <v>0</v>
      </c>
      <c r="T32" s="509">
        <v>0</v>
      </c>
      <c r="U32" s="509">
        <v>0</v>
      </c>
      <c r="V32" s="509">
        <v>0</v>
      </c>
      <c r="W32" s="509">
        <v>0</v>
      </c>
      <c r="X32" s="509">
        <v>0</v>
      </c>
      <c r="Y32" s="509">
        <v>0</v>
      </c>
      <c r="Z32" s="509">
        <v>0</v>
      </c>
      <c r="AA32" s="509">
        <v>0</v>
      </c>
      <c r="AB32" s="509">
        <v>0</v>
      </c>
      <c r="AC32" s="509">
        <v>0</v>
      </c>
      <c r="AD32" s="509">
        <v>0</v>
      </c>
      <c r="AE32" s="509">
        <v>0</v>
      </c>
      <c r="AF32" s="509">
        <v>0</v>
      </c>
      <c r="AG32" s="509">
        <v>0</v>
      </c>
      <c r="AH32" s="509">
        <v>0</v>
      </c>
      <c r="AI32" s="509">
        <v>0</v>
      </c>
      <c r="AJ32" s="509">
        <v>0</v>
      </c>
      <c r="AK32" s="509">
        <v>0</v>
      </c>
      <c r="AL32" s="509">
        <v>0</v>
      </c>
      <c r="AM32" s="509">
        <v>0</v>
      </c>
      <c r="AN32" s="509">
        <v>0</v>
      </c>
      <c r="AO32" s="509">
        <v>0</v>
      </c>
      <c r="AP32" s="509">
        <v>0</v>
      </c>
      <c r="AQ32" s="509">
        <v>0</v>
      </c>
      <c r="AR32" s="509">
        <v>0</v>
      </c>
      <c r="AS32" s="509">
        <v>0</v>
      </c>
      <c r="AT32" s="509">
        <v>0</v>
      </c>
      <c r="AU32" s="509">
        <v>0</v>
      </c>
      <c r="AV32" s="509">
        <v>2701.3397298052337</v>
      </c>
      <c r="AW32" s="509">
        <v>3690.2367332906178</v>
      </c>
      <c r="AX32" s="509">
        <v>4051.848439312465</v>
      </c>
      <c r="AY32" s="509">
        <v>4773.8820730554835</v>
      </c>
      <c r="AZ32" s="509">
        <v>5569.2996990535958</v>
      </c>
      <c r="BA32" s="509">
        <v>6042.4255541681232</v>
      </c>
      <c r="BB32" s="509">
        <v>6280.3226580070796</v>
      </c>
      <c r="BC32" s="509">
        <v>6489.7270418903654</v>
      </c>
      <c r="BD32" s="509">
        <v>6774.0500868555991</v>
      </c>
      <c r="BE32" s="509">
        <v>7144.3134887482893</v>
      </c>
      <c r="BF32" s="509">
        <v>7441.7767267634217</v>
      </c>
      <c r="BG32" s="509">
        <v>7764.9933607566609</v>
      </c>
      <c r="BH32" s="509">
        <v>7951.9239065485872</v>
      </c>
      <c r="BI32" s="509">
        <v>8143.0778622185535</v>
      </c>
      <c r="BJ32" s="509">
        <v>8316.6784137080904</v>
      </c>
      <c r="BK32" s="509">
        <v>8706.5720402310963</v>
      </c>
      <c r="BL32" s="509">
        <v>8902.7357671372411</v>
      </c>
      <c r="BM32" s="509">
        <v>9512.8631912924902</v>
      </c>
      <c r="BN32" s="509">
        <v>9620.1936193778729</v>
      </c>
      <c r="BO32" s="509">
        <v>10066.374094425853</v>
      </c>
      <c r="BP32" s="509">
        <v>10640.05030475577</v>
      </c>
      <c r="BQ32" s="509">
        <v>10576.192104812148</v>
      </c>
      <c r="BR32" s="509">
        <v>9795.2070048634596</v>
      </c>
      <c r="BS32" s="509">
        <v>9123.9006179925691</v>
      </c>
      <c r="BT32" s="509">
        <v>6929.9405931872298</v>
      </c>
      <c r="BU32" s="509">
        <v>4757.2047733632189</v>
      </c>
      <c r="BV32" s="509">
        <v>3237.8747785009214</v>
      </c>
      <c r="BW32" s="509">
        <v>2057.1598711103961</v>
      </c>
      <c r="BX32" s="510">
        <v>1054.1472682447961</v>
      </c>
      <c r="BY32" s="510">
        <v>963.65278964974948</v>
      </c>
      <c r="BZ32" s="510">
        <v>862.94691053516726</v>
      </c>
      <c r="CA32" s="510">
        <v>837.67911560107927</v>
      </c>
      <c r="CB32" s="510">
        <v>827.86849804355245</v>
      </c>
      <c r="CC32" s="510">
        <v>811.43054250365651</v>
      </c>
      <c r="CD32" s="510">
        <v>747.11492966769129</v>
      </c>
      <c r="CE32" s="510">
        <v>682.70967173493386</v>
      </c>
      <c r="CF32" s="510">
        <v>510.01937077800108</v>
      </c>
      <c r="CG32" s="510">
        <v>153.75047570283189</v>
      </c>
      <c r="CH32" s="511">
        <v>56.37356512639866</v>
      </c>
    </row>
    <row r="33" spans="1:86" x14ac:dyDescent="0.35">
      <c r="B33" s="508" t="s">
        <v>565</v>
      </c>
      <c r="C33" s="508"/>
      <c r="D33" s="509">
        <v>0</v>
      </c>
      <c r="E33" s="509">
        <v>0</v>
      </c>
      <c r="F33" s="509">
        <v>0</v>
      </c>
      <c r="G33" s="509">
        <v>0</v>
      </c>
      <c r="H33" s="509">
        <v>0</v>
      </c>
      <c r="I33" s="509">
        <v>0</v>
      </c>
      <c r="J33" s="509">
        <v>0</v>
      </c>
      <c r="K33" s="509">
        <v>0</v>
      </c>
      <c r="L33" s="509">
        <v>0</v>
      </c>
      <c r="M33" s="509">
        <v>0</v>
      </c>
      <c r="N33" s="509">
        <v>0</v>
      </c>
      <c r="O33" s="509">
        <v>0</v>
      </c>
      <c r="P33" s="509">
        <v>0</v>
      </c>
      <c r="Q33" s="509">
        <v>0</v>
      </c>
      <c r="R33" s="509">
        <v>0</v>
      </c>
      <c r="S33" s="509">
        <v>0</v>
      </c>
      <c r="T33" s="509">
        <v>0</v>
      </c>
      <c r="U33" s="509">
        <v>0</v>
      </c>
      <c r="V33" s="509">
        <v>0</v>
      </c>
      <c r="W33" s="509">
        <v>0</v>
      </c>
      <c r="X33" s="509">
        <v>0</v>
      </c>
      <c r="Y33" s="509">
        <v>0</v>
      </c>
      <c r="Z33" s="509">
        <v>0</v>
      </c>
      <c r="AA33" s="509">
        <v>0</v>
      </c>
      <c r="AB33" s="509">
        <v>0</v>
      </c>
      <c r="AC33" s="509">
        <v>0</v>
      </c>
      <c r="AD33" s="509">
        <v>0</v>
      </c>
      <c r="AE33" s="509">
        <v>0</v>
      </c>
      <c r="AF33" s="509">
        <v>0</v>
      </c>
      <c r="AG33" s="509">
        <v>0</v>
      </c>
      <c r="AH33" s="509">
        <v>0</v>
      </c>
      <c r="AI33" s="509">
        <v>0</v>
      </c>
      <c r="AJ33" s="509">
        <v>0</v>
      </c>
      <c r="AK33" s="509">
        <v>0</v>
      </c>
      <c r="AL33" s="509">
        <v>0</v>
      </c>
      <c r="AM33" s="509">
        <v>0</v>
      </c>
      <c r="AN33" s="509">
        <v>0</v>
      </c>
      <c r="AO33" s="509">
        <v>0</v>
      </c>
      <c r="AP33" s="509">
        <v>0</v>
      </c>
      <c r="AQ33" s="509">
        <v>0</v>
      </c>
      <c r="AR33" s="509">
        <v>0</v>
      </c>
      <c r="AS33" s="509">
        <v>0</v>
      </c>
      <c r="AT33" s="509">
        <v>0</v>
      </c>
      <c r="AU33" s="509">
        <v>0</v>
      </c>
      <c r="AV33" s="509">
        <v>1104.6168830241304</v>
      </c>
      <c r="AW33" s="509">
        <v>1508.9911694455893</v>
      </c>
      <c r="AX33" s="509">
        <v>1715.424179828125</v>
      </c>
      <c r="AY33" s="509">
        <v>2042.0784091504304</v>
      </c>
      <c r="AZ33" s="509">
        <v>2376.1032519973392</v>
      </c>
      <c r="BA33" s="509">
        <v>2684.2810666003911</v>
      </c>
      <c r="BB33" s="509">
        <v>2947.5733737455171</v>
      </c>
      <c r="BC33" s="509">
        <v>3208.1844821450213</v>
      </c>
      <c r="BD33" s="509">
        <v>3485.4385486777514</v>
      </c>
      <c r="BE33" s="509">
        <v>3782.7346113648714</v>
      </c>
      <c r="BF33" s="509">
        <v>3959.9411123366331</v>
      </c>
      <c r="BG33" s="509">
        <v>4246.2718465118096</v>
      </c>
      <c r="BH33" s="509">
        <v>4482.2166124164651</v>
      </c>
      <c r="BI33" s="509">
        <v>4723.6827711853948</v>
      </c>
      <c r="BJ33" s="509">
        <v>4967.2165778974313</v>
      </c>
      <c r="BK33" s="509">
        <v>5348.590499960419</v>
      </c>
      <c r="BL33" s="509">
        <v>5556.2266363023609</v>
      </c>
      <c r="BM33" s="509">
        <v>6045.3938728150124</v>
      </c>
      <c r="BN33" s="509">
        <v>6258.8095394496104</v>
      </c>
      <c r="BO33" s="509">
        <v>6348.2133007701432</v>
      </c>
      <c r="BP33" s="509">
        <v>6625.5724029212188</v>
      </c>
      <c r="BQ33" s="509">
        <v>6702.2650243721055</v>
      </c>
      <c r="BR33" s="509">
        <v>6940.1963319451506</v>
      </c>
      <c r="BS33" s="509">
        <v>6557.1358316149881</v>
      </c>
      <c r="BT33" s="509">
        <v>6039.8625642876541</v>
      </c>
      <c r="BU33" s="509">
        <v>5117.5852958692585</v>
      </c>
      <c r="BV33" s="509">
        <v>4590.7119350754119</v>
      </c>
      <c r="BW33" s="509">
        <v>4201.8603954377159</v>
      </c>
      <c r="BX33" s="510">
        <v>3246.3864171431983</v>
      </c>
      <c r="BY33" s="510">
        <v>2944.3568707282034</v>
      </c>
      <c r="BZ33" s="510">
        <v>2655.2232238393381</v>
      </c>
      <c r="CA33" s="510">
        <v>2596.6908408250233</v>
      </c>
      <c r="CB33" s="510">
        <v>2424.785604357417</v>
      </c>
      <c r="CC33" s="510">
        <v>2212.2760277575644</v>
      </c>
      <c r="CD33" s="510">
        <v>2049.6783558385523</v>
      </c>
      <c r="CE33" s="510">
        <v>1865.5587452923619</v>
      </c>
      <c r="CF33" s="510">
        <v>1631.4438383741804</v>
      </c>
      <c r="CG33" s="510">
        <v>1345.0398134809429</v>
      </c>
      <c r="CH33" s="511">
        <v>1171.1574461016837</v>
      </c>
    </row>
    <row r="34" spans="1:86" ht="26.25" customHeight="1" x14ac:dyDescent="0.35">
      <c r="A34" s="411"/>
      <c r="B34" s="329" t="s">
        <v>784</v>
      </c>
      <c r="C34" s="508"/>
      <c r="D34" s="509">
        <v>0</v>
      </c>
      <c r="E34" s="509">
        <v>0</v>
      </c>
      <c r="F34" s="509">
        <v>0</v>
      </c>
      <c r="G34" s="509">
        <v>0</v>
      </c>
      <c r="H34" s="509">
        <v>0</v>
      </c>
      <c r="I34" s="509">
        <v>0</v>
      </c>
      <c r="J34" s="509">
        <v>0</v>
      </c>
      <c r="K34" s="509">
        <v>0</v>
      </c>
      <c r="L34" s="509">
        <v>0</v>
      </c>
      <c r="M34" s="509">
        <v>0</v>
      </c>
      <c r="N34" s="509">
        <v>0</v>
      </c>
      <c r="O34" s="509">
        <v>0</v>
      </c>
      <c r="P34" s="509">
        <v>0</v>
      </c>
      <c r="Q34" s="509">
        <v>0</v>
      </c>
      <c r="R34" s="509">
        <v>0</v>
      </c>
      <c r="S34" s="509">
        <v>0</v>
      </c>
      <c r="T34" s="509">
        <v>0</v>
      </c>
      <c r="U34" s="509">
        <v>0</v>
      </c>
      <c r="V34" s="509">
        <v>0</v>
      </c>
      <c r="W34" s="509">
        <v>0</v>
      </c>
      <c r="X34" s="509">
        <v>0</v>
      </c>
      <c r="Y34" s="509">
        <v>0</v>
      </c>
      <c r="Z34" s="509">
        <v>0</v>
      </c>
      <c r="AA34" s="509">
        <v>0</v>
      </c>
      <c r="AB34" s="509">
        <v>0</v>
      </c>
      <c r="AC34" s="509">
        <v>0</v>
      </c>
      <c r="AD34" s="509">
        <v>0</v>
      </c>
      <c r="AE34" s="509">
        <v>0</v>
      </c>
      <c r="AF34" s="509">
        <v>0</v>
      </c>
      <c r="AG34" s="509">
        <v>0</v>
      </c>
      <c r="AH34" s="509">
        <v>0</v>
      </c>
      <c r="AI34" s="509">
        <v>0</v>
      </c>
      <c r="AJ34" s="509">
        <v>0</v>
      </c>
      <c r="AK34" s="509">
        <v>0</v>
      </c>
      <c r="AL34" s="509">
        <v>0</v>
      </c>
      <c r="AM34" s="509">
        <v>0</v>
      </c>
      <c r="AN34" s="509">
        <v>0</v>
      </c>
      <c r="AO34" s="509">
        <v>0</v>
      </c>
      <c r="AP34" s="509">
        <v>0</v>
      </c>
      <c r="AQ34" s="509">
        <v>0</v>
      </c>
      <c r="AR34" s="509">
        <v>0</v>
      </c>
      <c r="AS34" s="509">
        <v>0</v>
      </c>
      <c r="AT34" s="509">
        <v>0</v>
      </c>
      <c r="AU34" s="509">
        <v>0</v>
      </c>
      <c r="AV34" s="509">
        <v>0</v>
      </c>
      <c r="AW34" s="509">
        <v>0</v>
      </c>
      <c r="AX34" s="509">
        <v>0</v>
      </c>
      <c r="AY34" s="509">
        <v>0</v>
      </c>
      <c r="AZ34" s="509">
        <v>0</v>
      </c>
      <c r="BA34" s="509">
        <v>0</v>
      </c>
      <c r="BB34" s="509">
        <v>0</v>
      </c>
      <c r="BC34" s="509">
        <v>0</v>
      </c>
      <c r="BD34" s="509">
        <v>0</v>
      </c>
      <c r="BE34" s="509">
        <v>0</v>
      </c>
      <c r="BF34" s="509">
        <v>8.2472078010784795</v>
      </c>
      <c r="BG34" s="509">
        <v>8.819824616368896</v>
      </c>
      <c r="BH34" s="509">
        <v>9.5251921503584676</v>
      </c>
      <c r="BI34" s="509">
        <v>10.173354171567182</v>
      </c>
      <c r="BJ34" s="509">
        <v>10.670525533840534</v>
      </c>
      <c r="BK34" s="509">
        <v>11.006970047750871</v>
      </c>
      <c r="BL34" s="509">
        <v>13.177213045857533</v>
      </c>
      <c r="BM34" s="509">
        <v>14.479691125243797</v>
      </c>
      <c r="BN34" s="509">
        <v>15.163417569918607</v>
      </c>
      <c r="BO34" s="509">
        <v>16.712732642131311</v>
      </c>
      <c r="BP34" s="509">
        <v>18.46599161545986</v>
      </c>
      <c r="BQ34" s="509">
        <v>18.611822615076676</v>
      </c>
      <c r="BR34" s="509">
        <v>18.554641408187013</v>
      </c>
      <c r="BS34" s="509">
        <v>18.372159651043901</v>
      </c>
      <c r="BT34" s="509">
        <v>17.606697069877843</v>
      </c>
      <c r="BU34" s="509">
        <v>16.270526440418656</v>
      </c>
      <c r="BV34" s="509">
        <v>15.089738809715424</v>
      </c>
      <c r="BW34" s="509">
        <v>12.736031050378275</v>
      </c>
      <c r="BX34" s="510">
        <v>10.843249292623414</v>
      </c>
      <c r="BY34" s="510">
        <v>10.290187485545612</v>
      </c>
      <c r="BZ34" s="510">
        <v>9.4409370080165402</v>
      </c>
      <c r="CA34" s="510">
        <v>9.1027335835136203</v>
      </c>
      <c r="CB34" s="510">
        <v>8.2460279951408495</v>
      </c>
      <c r="CC34" s="510">
        <v>7.922199262450123</v>
      </c>
      <c r="CD34" s="510">
        <v>7.4348291945047293</v>
      </c>
      <c r="CE34" s="510">
        <v>6.7414204623390566</v>
      </c>
      <c r="CF34" s="510">
        <v>5.8929635699147056</v>
      </c>
      <c r="CG34" s="510">
        <v>4.8571375462902378</v>
      </c>
      <c r="CH34" s="511">
        <v>4.0559469168818296</v>
      </c>
    </row>
    <row r="35" spans="1:86" ht="26.25" customHeight="1" x14ac:dyDescent="0.35">
      <c r="A35" s="411"/>
      <c r="B35" s="455" t="s">
        <v>419</v>
      </c>
      <c r="C35" s="508"/>
      <c r="D35" s="507">
        <v>0</v>
      </c>
      <c r="E35" s="507">
        <v>0</v>
      </c>
      <c r="F35" s="507">
        <v>0</v>
      </c>
      <c r="G35" s="507">
        <v>0</v>
      </c>
      <c r="H35" s="507">
        <v>0</v>
      </c>
      <c r="I35" s="507">
        <v>0</v>
      </c>
      <c r="J35" s="507">
        <v>0</v>
      </c>
      <c r="K35" s="507">
        <v>0</v>
      </c>
      <c r="L35" s="507">
        <v>0</v>
      </c>
      <c r="M35" s="507">
        <v>0</v>
      </c>
      <c r="N35" s="507">
        <v>0</v>
      </c>
      <c r="O35" s="507">
        <v>0</v>
      </c>
      <c r="P35" s="507">
        <v>0</v>
      </c>
      <c r="Q35" s="507">
        <v>0</v>
      </c>
      <c r="R35" s="507">
        <v>0</v>
      </c>
      <c r="S35" s="507">
        <v>0</v>
      </c>
      <c r="T35" s="507">
        <v>0</v>
      </c>
      <c r="U35" s="507">
        <v>0</v>
      </c>
      <c r="V35" s="507">
        <v>0</v>
      </c>
      <c r="W35" s="507">
        <v>0</v>
      </c>
      <c r="X35" s="507">
        <v>0</v>
      </c>
      <c r="Y35" s="507">
        <v>0</v>
      </c>
      <c r="Z35" s="507">
        <v>0</v>
      </c>
      <c r="AA35" s="507">
        <f t="shared" ref="AA35:BP35" si="18">SUM(AA36:AA37)</f>
        <v>0</v>
      </c>
      <c r="AB35" s="507">
        <f t="shared" si="18"/>
        <v>0</v>
      </c>
      <c r="AC35" s="507">
        <f t="shared" si="18"/>
        <v>0</v>
      </c>
      <c r="AD35" s="507">
        <f t="shared" si="18"/>
        <v>0</v>
      </c>
      <c r="AE35" s="507">
        <f t="shared" si="18"/>
        <v>0</v>
      </c>
      <c r="AF35" s="507">
        <f t="shared" si="18"/>
        <v>0</v>
      </c>
      <c r="AG35" s="507">
        <f t="shared" si="18"/>
        <v>0</v>
      </c>
      <c r="AH35" s="507">
        <f t="shared" si="18"/>
        <v>0</v>
      </c>
      <c r="AI35" s="507">
        <f t="shared" si="18"/>
        <v>0</v>
      </c>
      <c r="AJ35" s="507">
        <f t="shared" si="18"/>
        <v>0</v>
      </c>
      <c r="AK35" s="507">
        <f t="shared" si="18"/>
        <v>0</v>
      </c>
      <c r="AL35" s="507">
        <f t="shared" si="18"/>
        <v>0</v>
      </c>
      <c r="AM35" s="507">
        <f t="shared" si="18"/>
        <v>0</v>
      </c>
      <c r="AN35" s="507">
        <f t="shared" si="18"/>
        <v>0</v>
      </c>
      <c r="AO35" s="507">
        <f t="shared" si="18"/>
        <v>0</v>
      </c>
      <c r="AP35" s="507">
        <f t="shared" si="18"/>
        <v>0</v>
      </c>
      <c r="AQ35" s="507">
        <f t="shared" si="18"/>
        <v>0</v>
      </c>
      <c r="AR35" s="507">
        <f t="shared" si="18"/>
        <v>0</v>
      </c>
      <c r="AS35" s="507">
        <f t="shared" si="18"/>
        <v>0</v>
      </c>
      <c r="AT35" s="507">
        <f t="shared" si="18"/>
        <v>0</v>
      </c>
      <c r="AU35" s="507">
        <f t="shared" si="18"/>
        <v>0</v>
      </c>
      <c r="AV35" s="507">
        <f t="shared" si="18"/>
        <v>0</v>
      </c>
      <c r="AW35" s="507">
        <f t="shared" si="18"/>
        <v>0</v>
      </c>
      <c r="AX35" s="507">
        <f t="shared" si="18"/>
        <v>0</v>
      </c>
      <c r="AY35" s="507">
        <f t="shared" si="18"/>
        <v>0</v>
      </c>
      <c r="AZ35" s="507">
        <f t="shared" si="18"/>
        <v>0</v>
      </c>
      <c r="BA35" s="507">
        <f t="shared" si="18"/>
        <v>0</v>
      </c>
      <c r="BB35" s="507">
        <f t="shared" si="18"/>
        <v>0</v>
      </c>
      <c r="BC35" s="507">
        <f t="shared" si="18"/>
        <v>0</v>
      </c>
      <c r="BD35" s="507">
        <f t="shared" si="18"/>
        <v>0</v>
      </c>
      <c r="BE35" s="507">
        <f t="shared" si="18"/>
        <v>0</v>
      </c>
      <c r="BF35" s="507">
        <f t="shared" si="18"/>
        <v>0</v>
      </c>
      <c r="BG35" s="507">
        <f t="shared" si="18"/>
        <v>0</v>
      </c>
      <c r="BH35" s="507">
        <f t="shared" si="18"/>
        <v>0</v>
      </c>
      <c r="BI35" s="507">
        <f t="shared" si="18"/>
        <v>0</v>
      </c>
      <c r="BJ35" s="507">
        <f t="shared" si="18"/>
        <v>0</v>
      </c>
      <c r="BK35" s="507">
        <f t="shared" si="18"/>
        <v>0</v>
      </c>
      <c r="BL35" s="507">
        <f t="shared" si="18"/>
        <v>0</v>
      </c>
      <c r="BM35" s="507">
        <f t="shared" si="18"/>
        <v>0</v>
      </c>
      <c r="BN35" s="507">
        <f t="shared" si="18"/>
        <v>0</v>
      </c>
      <c r="BO35" s="507">
        <f t="shared" si="18"/>
        <v>0</v>
      </c>
      <c r="BP35" s="507">
        <f t="shared" si="18"/>
        <v>0</v>
      </c>
      <c r="BQ35" s="507">
        <f t="shared" ref="BQ35:CG35" si="19">SUM(BQ36:BQ37)</f>
        <v>225.52813303609597</v>
      </c>
      <c r="BR35" s="507">
        <f t="shared" si="19"/>
        <v>2167.3823519024377</v>
      </c>
      <c r="BS35" s="507">
        <f t="shared" si="19"/>
        <v>4133.4687323411063</v>
      </c>
      <c r="BT35" s="507">
        <f t="shared" si="19"/>
        <v>6959.7174438806924</v>
      </c>
      <c r="BU35" s="507">
        <f t="shared" si="19"/>
        <v>11503.539495637275</v>
      </c>
      <c r="BV35" s="507">
        <f t="shared" si="19"/>
        <v>13835.766618071015</v>
      </c>
      <c r="BW35" s="507">
        <f t="shared" si="19"/>
        <v>15861.896286235566</v>
      </c>
      <c r="BX35" s="503">
        <f t="shared" si="19"/>
        <v>16496.249877657083</v>
      </c>
      <c r="BY35" s="503">
        <f t="shared" si="19"/>
        <v>18277.606602615069</v>
      </c>
      <c r="BZ35" s="503">
        <f t="shared" si="19"/>
        <v>19801.403126579531</v>
      </c>
      <c r="CA35" s="503">
        <f t="shared" si="19"/>
        <v>23131.560535268014</v>
      </c>
      <c r="CB35" s="503">
        <f t="shared" si="19"/>
        <v>26637.735307182153</v>
      </c>
      <c r="CC35" s="503">
        <f t="shared" si="19"/>
        <v>28629.789947449033</v>
      </c>
      <c r="CD35" s="503">
        <f t="shared" si="19"/>
        <v>31318.180902106276</v>
      </c>
      <c r="CE35" s="503">
        <f t="shared" si="19"/>
        <v>33464.542776230825</v>
      </c>
      <c r="CF35" s="503">
        <f t="shared" si="19"/>
        <v>35590.356184451375</v>
      </c>
      <c r="CG35" s="503">
        <f t="shared" si="19"/>
        <v>38222.546656519124</v>
      </c>
      <c r="CH35" s="506">
        <f>SUM(CH36:CH37)</f>
        <v>40715.933531948896</v>
      </c>
    </row>
    <row r="36" spans="1:86" x14ac:dyDescent="0.35">
      <c r="A36" s="411"/>
      <c r="B36" s="329" t="s">
        <v>566</v>
      </c>
      <c r="C36" s="508"/>
      <c r="D36" s="509">
        <v>0</v>
      </c>
      <c r="E36" s="509">
        <v>0</v>
      </c>
      <c r="F36" s="509">
        <v>0</v>
      </c>
      <c r="G36" s="509">
        <v>0</v>
      </c>
      <c r="H36" s="509">
        <v>0</v>
      </c>
      <c r="I36" s="509">
        <v>0</v>
      </c>
      <c r="J36" s="509">
        <v>0</v>
      </c>
      <c r="K36" s="509">
        <v>0</v>
      </c>
      <c r="L36" s="509">
        <v>0</v>
      </c>
      <c r="M36" s="509">
        <v>0</v>
      </c>
      <c r="N36" s="509">
        <v>0</v>
      </c>
      <c r="O36" s="509">
        <v>0</v>
      </c>
      <c r="P36" s="509">
        <v>0</v>
      </c>
      <c r="Q36" s="509">
        <v>0</v>
      </c>
      <c r="R36" s="509">
        <v>0</v>
      </c>
      <c r="S36" s="509">
        <v>0</v>
      </c>
      <c r="T36" s="509">
        <v>0</v>
      </c>
      <c r="U36" s="509">
        <v>0</v>
      </c>
      <c r="V36" s="509">
        <v>0</v>
      </c>
      <c r="W36" s="509">
        <v>0</v>
      </c>
      <c r="X36" s="509">
        <v>0</v>
      </c>
      <c r="Y36" s="509">
        <v>0</v>
      </c>
      <c r="Z36" s="509">
        <v>0</v>
      </c>
      <c r="AA36" s="509">
        <v>0</v>
      </c>
      <c r="AB36" s="509">
        <v>0</v>
      </c>
      <c r="AC36" s="509">
        <v>0</v>
      </c>
      <c r="AD36" s="509">
        <v>0</v>
      </c>
      <c r="AE36" s="509">
        <v>0</v>
      </c>
      <c r="AF36" s="509">
        <v>0</v>
      </c>
      <c r="AG36" s="509">
        <v>0</v>
      </c>
      <c r="AH36" s="509">
        <v>0</v>
      </c>
      <c r="AI36" s="509">
        <v>0</v>
      </c>
      <c r="AJ36" s="509">
        <v>0</v>
      </c>
      <c r="AK36" s="509">
        <v>0</v>
      </c>
      <c r="AL36" s="509">
        <v>0</v>
      </c>
      <c r="AM36" s="509">
        <v>0</v>
      </c>
      <c r="AN36" s="509">
        <v>0</v>
      </c>
      <c r="AO36" s="509">
        <v>0</v>
      </c>
      <c r="AP36" s="509">
        <v>0</v>
      </c>
      <c r="AQ36" s="509">
        <v>0</v>
      </c>
      <c r="AR36" s="509">
        <v>0</v>
      </c>
      <c r="AS36" s="509">
        <v>0</v>
      </c>
      <c r="AT36" s="509">
        <v>0</v>
      </c>
      <c r="AU36" s="509">
        <v>0</v>
      </c>
      <c r="AV36" s="509">
        <v>0</v>
      </c>
      <c r="AW36" s="509">
        <v>0</v>
      </c>
      <c r="AX36" s="509">
        <v>0</v>
      </c>
      <c r="AY36" s="509">
        <v>0</v>
      </c>
      <c r="AZ36" s="509">
        <v>0</v>
      </c>
      <c r="BA36" s="509">
        <v>0</v>
      </c>
      <c r="BB36" s="509">
        <v>0</v>
      </c>
      <c r="BC36" s="509">
        <v>0</v>
      </c>
      <c r="BD36" s="509">
        <v>0</v>
      </c>
      <c r="BE36" s="509">
        <v>0</v>
      </c>
      <c r="BF36" s="509">
        <v>0</v>
      </c>
      <c r="BG36" s="509">
        <v>0</v>
      </c>
      <c r="BH36" s="509">
        <v>0</v>
      </c>
      <c r="BI36" s="509">
        <v>0</v>
      </c>
      <c r="BJ36" s="509">
        <v>0</v>
      </c>
      <c r="BK36" s="509">
        <v>0</v>
      </c>
      <c r="BL36" s="509">
        <v>0</v>
      </c>
      <c r="BM36" s="509">
        <v>0</v>
      </c>
      <c r="BN36" s="509">
        <v>0</v>
      </c>
      <c r="BO36" s="509">
        <v>0</v>
      </c>
      <c r="BP36" s="509">
        <v>0</v>
      </c>
      <c r="BQ36" s="509">
        <v>204.64242776577376</v>
      </c>
      <c r="BR36" s="509">
        <v>1989.5380428125509</v>
      </c>
      <c r="BS36" s="509">
        <v>3961.2602532951846</v>
      </c>
      <c r="BT36" s="509">
        <v>6381.4896057222186</v>
      </c>
      <c r="BU36" s="509">
        <v>10291.322233655028</v>
      </c>
      <c r="BV36" s="509">
        <v>12380.465911960338</v>
      </c>
      <c r="BW36" s="509">
        <v>13711.306230424876</v>
      </c>
      <c r="BX36" s="510">
        <v>14246.124570734095</v>
      </c>
      <c r="BY36" s="510">
        <v>15602.409068949421</v>
      </c>
      <c r="BZ36" s="510">
        <v>16804.810642619959</v>
      </c>
      <c r="CA36" s="510">
        <v>19507.4589866477</v>
      </c>
      <c r="CB36" s="510">
        <v>22445.612805194494</v>
      </c>
      <c r="CC36" s="510">
        <v>23963.939153942116</v>
      </c>
      <c r="CD36" s="510">
        <v>26258.341995068342</v>
      </c>
      <c r="CE36" s="510">
        <v>28193.198978406792</v>
      </c>
      <c r="CF36" s="510">
        <v>29739.408720959062</v>
      </c>
      <c r="CG36" s="510">
        <v>31445.819326531313</v>
      </c>
      <c r="CH36" s="511">
        <v>33045.857717900195</v>
      </c>
    </row>
    <row r="37" spans="1:86" x14ac:dyDescent="0.35">
      <c r="A37" s="411"/>
      <c r="B37" s="329" t="s">
        <v>565</v>
      </c>
      <c r="C37" s="508"/>
      <c r="D37" s="509">
        <v>0</v>
      </c>
      <c r="E37" s="509">
        <v>0</v>
      </c>
      <c r="F37" s="509">
        <v>0</v>
      </c>
      <c r="G37" s="509">
        <v>0</v>
      </c>
      <c r="H37" s="509">
        <v>0</v>
      </c>
      <c r="I37" s="509">
        <v>0</v>
      </c>
      <c r="J37" s="509">
        <v>0</v>
      </c>
      <c r="K37" s="509">
        <v>0</v>
      </c>
      <c r="L37" s="509">
        <v>0</v>
      </c>
      <c r="M37" s="509">
        <v>0</v>
      </c>
      <c r="N37" s="509">
        <v>0</v>
      </c>
      <c r="O37" s="509">
        <v>0</v>
      </c>
      <c r="P37" s="509">
        <v>0</v>
      </c>
      <c r="Q37" s="509">
        <v>0</v>
      </c>
      <c r="R37" s="509">
        <v>0</v>
      </c>
      <c r="S37" s="509">
        <v>0</v>
      </c>
      <c r="T37" s="509">
        <v>0</v>
      </c>
      <c r="U37" s="509">
        <v>0</v>
      </c>
      <c r="V37" s="509">
        <v>0</v>
      </c>
      <c r="W37" s="509">
        <v>0</v>
      </c>
      <c r="X37" s="509">
        <v>0</v>
      </c>
      <c r="Y37" s="509">
        <v>0</v>
      </c>
      <c r="Z37" s="509">
        <v>0</v>
      </c>
      <c r="AA37" s="509">
        <v>0</v>
      </c>
      <c r="AB37" s="509">
        <v>0</v>
      </c>
      <c r="AC37" s="509">
        <v>0</v>
      </c>
      <c r="AD37" s="509">
        <v>0</v>
      </c>
      <c r="AE37" s="509">
        <v>0</v>
      </c>
      <c r="AF37" s="509">
        <v>0</v>
      </c>
      <c r="AG37" s="509">
        <v>0</v>
      </c>
      <c r="AH37" s="509">
        <v>0</v>
      </c>
      <c r="AI37" s="509">
        <v>0</v>
      </c>
      <c r="AJ37" s="509">
        <v>0</v>
      </c>
      <c r="AK37" s="509">
        <v>0</v>
      </c>
      <c r="AL37" s="509">
        <v>0</v>
      </c>
      <c r="AM37" s="509">
        <v>0</v>
      </c>
      <c r="AN37" s="509">
        <v>0</v>
      </c>
      <c r="AO37" s="509">
        <v>0</v>
      </c>
      <c r="AP37" s="509">
        <v>0</v>
      </c>
      <c r="AQ37" s="509">
        <v>0</v>
      </c>
      <c r="AR37" s="509">
        <v>0</v>
      </c>
      <c r="AS37" s="509">
        <v>0</v>
      </c>
      <c r="AT37" s="509">
        <v>0</v>
      </c>
      <c r="AU37" s="509">
        <v>0</v>
      </c>
      <c r="AV37" s="509">
        <v>0</v>
      </c>
      <c r="AW37" s="509">
        <v>0</v>
      </c>
      <c r="AX37" s="509">
        <v>0</v>
      </c>
      <c r="AY37" s="509">
        <v>0</v>
      </c>
      <c r="AZ37" s="509">
        <v>0</v>
      </c>
      <c r="BA37" s="509">
        <v>0</v>
      </c>
      <c r="BB37" s="509">
        <v>0</v>
      </c>
      <c r="BC37" s="509">
        <v>0</v>
      </c>
      <c r="BD37" s="509">
        <v>0</v>
      </c>
      <c r="BE37" s="509">
        <v>0</v>
      </c>
      <c r="BF37" s="509">
        <v>0</v>
      </c>
      <c r="BG37" s="509">
        <v>0</v>
      </c>
      <c r="BH37" s="509">
        <v>0</v>
      </c>
      <c r="BI37" s="509">
        <v>0</v>
      </c>
      <c r="BJ37" s="509">
        <v>0</v>
      </c>
      <c r="BK37" s="509">
        <v>0</v>
      </c>
      <c r="BL37" s="509">
        <v>0</v>
      </c>
      <c r="BM37" s="509">
        <v>0</v>
      </c>
      <c r="BN37" s="509">
        <v>0</v>
      </c>
      <c r="BO37" s="509">
        <v>0</v>
      </c>
      <c r="BP37" s="509">
        <v>0</v>
      </c>
      <c r="BQ37" s="509">
        <v>20.885705270322209</v>
      </c>
      <c r="BR37" s="509">
        <v>177.84430908988696</v>
      </c>
      <c r="BS37" s="509">
        <v>172.20847904592122</v>
      </c>
      <c r="BT37" s="509">
        <v>578.22783815847356</v>
      </c>
      <c r="BU37" s="509">
        <v>1212.2172619822461</v>
      </c>
      <c r="BV37" s="509">
        <v>1455.3007061106773</v>
      </c>
      <c r="BW37" s="509">
        <v>2150.5900558106905</v>
      </c>
      <c r="BX37" s="510">
        <v>2250.1253069229883</v>
      </c>
      <c r="BY37" s="510">
        <v>2675.1975336656492</v>
      </c>
      <c r="BZ37" s="510">
        <v>2996.5924839595714</v>
      </c>
      <c r="CA37" s="510">
        <v>3624.101548620316</v>
      </c>
      <c r="CB37" s="510">
        <v>4192.1225019876583</v>
      </c>
      <c r="CC37" s="510">
        <v>4665.8507935069174</v>
      </c>
      <c r="CD37" s="510">
        <v>5059.8389070379344</v>
      </c>
      <c r="CE37" s="510">
        <v>5271.3437978240336</v>
      </c>
      <c r="CF37" s="510">
        <v>5850.9474634923108</v>
      </c>
      <c r="CG37" s="510">
        <v>6776.7273299878088</v>
      </c>
      <c r="CH37" s="511">
        <v>7670.0758140487005</v>
      </c>
    </row>
    <row r="38" spans="1:86" ht="25.5" customHeight="1" x14ac:dyDescent="0.35">
      <c r="A38" s="512"/>
      <c r="B38" s="513" t="s">
        <v>784</v>
      </c>
      <c r="C38" s="508"/>
      <c r="D38" s="509"/>
      <c r="E38" s="509"/>
      <c r="F38" s="509"/>
      <c r="G38" s="509"/>
      <c r="H38" s="509"/>
      <c r="I38" s="509"/>
      <c r="J38" s="509"/>
      <c r="K38" s="509"/>
      <c r="L38" s="509"/>
      <c r="M38" s="509"/>
      <c r="N38" s="509"/>
      <c r="O38" s="509"/>
      <c r="P38" s="509"/>
      <c r="Q38" s="509"/>
      <c r="R38" s="509"/>
      <c r="S38" s="509"/>
      <c r="T38" s="509"/>
      <c r="U38" s="509"/>
      <c r="V38" s="509"/>
      <c r="W38" s="509"/>
      <c r="X38" s="509"/>
      <c r="Y38" s="509"/>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v>6.7833906256625137E-2</v>
      </c>
      <c r="BR38" s="509">
        <v>0.4206010458024248</v>
      </c>
      <c r="BS38" s="509">
        <v>1.0799955290820644</v>
      </c>
      <c r="BT38" s="509">
        <v>2.0583459973508256</v>
      </c>
      <c r="BU38" s="509">
        <v>3.5938578066333409</v>
      </c>
      <c r="BV38" s="509">
        <v>5.5353047642882602</v>
      </c>
      <c r="BW38" s="509">
        <v>7.3575277400100578</v>
      </c>
      <c r="BX38" s="510">
        <v>9.0724550935498307</v>
      </c>
      <c r="BY38" s="510">
        <v>10.848803729932206</v>
      </c>
      <c r="BZ38" s="510">
        <v>10.378720661253865</v>
      </c>
      <c r="CA38" s="510">
        <v>11.619115834949817</v>
      </c>
      <c r="CB38" s="510">
        <v>11.652023316807272</v>
      </c>
      <c r="CC38" s="510">
        <v>12.711674256080101</v>
      </c>
      <c r="CD38" s="510">
        <v>13.509272028724064</v>
      </c>
      <c r="CE38" s="510">
        <v>13.678747662935903</v>
      </c>
      <c r="CF38" s="510">
        <v>14.271839394498278</v>
      </c>
      <c r="CG38" s="510">
        <v>14.762640761992317</v>
      </c>
      <c r="CH38" s="511">
        <v>15.046375911281945</v>
      </c>
    </row>
    <row r="39" spans="1:86" s="285" customFormat="1" ht="25.5" customHeight="1" x14ac:dyDescent="0.35">
      <c r="A39" s="512"/>
      <c r="B39" s="455" t="s">
        <v>375</v>
      </c>
      <c r="C39" s="514"/>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c r="BQ39" s="507">
        <v>6.6999700612245237</v>
      </c>
      <c r="BR39" s="507">
        <v>8.3671285170708352</v>
      </c>
      <c r="BS39" s="507">
        <v>9.5416344863116347</v>
      </c>
      <c r="BT39" s="507">
        <v>9.9106664329189176</v>
      </c>
      <c r="BU39" s="507">
        <v>10.949050153431045</v>
      </c>
      <c r="BV39" s="507">
        <v>11.912345794764677</v>
      </c>
      <c r="BW39" s="507">
        <v>12.737326944364556</v>
      </c>
      <c r="BX39" s="503">
        <v>12.876033810871965</v>
      </c>
      <c r="BY39" s="503">
        <v>15.502464772258755</v>
      </c>
      <c r="BZ39" s="503">
        <v>18.640213461053772</v>
      </c>
      <c r="CA39" s="503">
        <v>21.729364845855169</v>
      </c>
      <c r="CB39" s="503">
        <v>22.01237855648511</v>
      </c>
      <c r="CC39" s="503">
        <v>22.665818319012022</v>
      </c>
      <c r="CD39" s="503">
        <v>25.069070577575335</v>
      </c>
      <c r="CE39" s="503">
        <v>27.072496163138339</v>
      </c>
      <c r="CF39" s="503">
        <v>28.884780084854846</v>
      </c>
      <c r="CG39" s="503">
        <v>30.817311206350919</v>
      </c>
      <c r="CH39" s="506">
        <v>32.691391251237675</v>
      </c>
    </row>
    <row r="40" spans="1:86" s="285" customFormat="1" ht="26.25" customHeight="1" x14ac:dyDescent="0.35">
      <c r="B40" s="444" t="s">
        <v>376</v>
      </c>
      <c r="C40" s="514"/>
      <c r="D40" s="507">
        <v>0</v>
      </c>
      <c r="E40" s="507">
        <v>0</v>
      </c>
      <c r="F40" s="507">
        <v>0</v>
      </c>
      <c r="G40" s="507">
        <v>0</v>
      </c>
      <c r="H40" s="507">
        <v>0</v>
      </c>
      <c r="I40" s="507">
        <v>0</v>
      </c>
      <c r="J40" s="507">
        <v>0</v>
      </c>
      <c r="K40" s="507">
        <v>0</v>
      </c>
      <c r="L40" s="507">
        <v>0</v>
      </c>
      <c r="M40" s="507">
        <v>0</v>
      </c>
      <c r="N40" s="507">
        <v>0</v>
      </c>
      <c r="O40" s="507">
        <v>0</v>
      </c>
      <c r="P40" s="507">
        <v>0</v>
      </c>
      <c r="Q40" s="507">
        <v>0</v>
      </c>
      <c r="R40" s="507">
        <v>0</v>
      </c>
      <c r="S40" s="507">
        <v>0</v>
      </c>
      <c r="T40" s="507">
        <v>0</v>
      </c>
      <c r="U40" s="507">
        <v>0</v>
      </c>
      <c r="V40" s="507">
        <v>0</v>
      </c>
      <c r="W40" s="507">
        <v>0</v>
      </c>
      <c r="X40" s="507">
        <v>0</v>
      </c>
      <c r="Y40" s="507">
        <v>0</v>
      </c>
      <c r="Z40" s="507">
        <v>0</v>
      </c>
      <c r="AA40" s="507">
        <v>96.867884136673354</v>
      </c>
      <c r="AB40" s="507">
        <v>345.20203317673753</v>
      </c>
      <c r="AC40" s="507">
        <f t="shared" ref="AC40:AI40" si="20">SUM(AC41:AC43)</f>
        <v>489.65820508299669</v>
      </c>
      <c r="AD40" s="507">
        <f t="shared" si="20"/>
        <v>709.3018530807251</v>
      </c>
      <c r="AE40" s="507">
        <f t="shared" si="20"/>
        <v>875.92894100021715</v>
      </c>
      <c r="AF40" s="507">
        <f t="shared" si="20"/>
        <v>1020.3656851890812</v>
      </c>
      <c r="AG40" s="507">
        <f t="shared" si="20"/>
        <v>1174.7330083967768</v>
      </c>
      <c r="AH40" s="507">
        <f t="shared" si="20"/>
        <v>1064.0966306754428</v>
      </c>
      <c r="AI40" s="507">
        <f t="shared" si="20"/>
        <v>1089.2935185514627</v>
      </c>
      <c r="AJ40" s="507">
        <f t="shared" ref="AJ40:BL40" si="21">SUM(AJ41:AJ43)</f>
        <v>1183.2175787470051</v>
      </c>
      <c r="AK40" s="507">
        <f t="shared" si="21"/>
        <v>1358.6697727554711</v>
      </c>
      <c r="AL40" s="507">
        <f t="shared" si="21"/>
        <v>1545.3411999419532</v>
      </c>
      <c r="AM40" s="507">
        <f t="shared" si="21"/>
        <v>1811.9147854335674</v>
      </c>
      <c r="AN40" s="507">
        <f t="shared" si="21"/>
        <v>1991.938691852361</v>
      </c>
      <c r="AO40" s="507">
        <f t="shared" si="21"/>
        <v>2249.8144830840929</v>
      </c>
      <c r="AP40" s="507">
        <f t="shared" si="21"/>
        <v>2455.0860900183493</v>
      </c>
      <c r="AQ40" s="507">
        <f t="shared" si="21"/>
        <v>2672.6034473068698</v>
      </c>
      <c r="AR40" s="507">
        <f t="shared" si="21"/>
        <v>2798.0253668517807</v>
      </c>
      <c r="AS40" s="507">
        <f t="shared" si="21"/>
        <v>2988.7399005701463</v>
      </c>
      <c r="AT40" s="507">
        <f t="shared" si="21"/>
        <v>3289.3114335543378</v>
      </c>
      <c r="AU40" s="507">
        <f t="shared" si="21"/>
        <v>3830.5826120547172</v>
      </c>
      <c r="AV40" s="507">
        <f t="shared" si="21"/>
        <v>3394.5895367086218</v>
      </c>
      <c r="AW40" s="507">
        <f t="shared" si="21"/>
        <v>3814.8206232224793</v>
      </c>
      <c r="AX40" s="507">
        <f t="shared" si="21"/>
        <v>4102.0619215815459</v>
      </c>
      <c r="AY40" s="507">
        <f t="shared" si="21"/>
        <v>4445.17224734295</v>
      </c>
      <c r="AZ40" s="507">
        <f t="shared" si="21"/>
        <v>4689.1683205204527</v>
      </c>
      <c r="BA40" s="507">
        <f t="shared" si="21"/>
        <v>4927.9323867979638</v>
      </c>
      <c r="BB40" s="507">
        <f t="shared" si="21"/>
        <v>5165.5920711181552</v>
      </c>
      <c r="BC40" s="507">
        <f t="shared" si="21"/>
        <v>5374.4261766234022</v>
      </c>
      <c r="BD40" s="507">
        <f t="shared" si="21"/>
        <v>5576.6455502796944</v>
      </c>
      <c r="BE40" s="507">
        <f t="shared" si="21"/>
        <v>5780.3260746446458</v>
      </c>
      <c r="BF40" s="507">
        <f t="shared" si="21"/>
        <v>5892.6647018617668</v>
      </c>
      <c r="BG40" s="507">
        <f t="shared" si="21"/>
        <v>6116.7026355897315</v>
      </c>
      <c r="BH40" s="507">
        <f t="shared" si="21"/>
        <v>6311.686644582489</v>
      </c>
      <c r="BI40" s="507">
        <f t="shared" si="21"/>
        <v>6561.9246052966309</v>
      </c>
      <c r="BJ40" s="507">
        <f t="shared" si="21"/>
        <v>6736.1501991972482</v>
      </c>
      <c r="BK40" s="507">
        <f t="shared" si="21"/>
        <v>7076.6745402126189</v>
      </c>
      <c r="BL40" s="507">
        <f t="shared" si="21"/>
        <v>7268.1211047885081</v>
      </c>
      <c r="BM40" s="507">
        <f>SUM(BM41:BM43)</f>
        <v>7738.2237173918811</v>
      </c>
      <c r="BN40" s="507">
        <f>SUM(BN41:BN43)</f>
        <v>7789.8100429185979</v>
      </c>
      <c r="BO40" s="507">
        <f>SUM(BO41:BO43)</f>
        <v>7789.9140296149753</v>
      </c>
      <c r="BP40" s="507">
        <f>SUM(BP41:BP43)</f>
        <v>7852.4823992009115</v>
      </c>
      <c r="BQ40" s="507">
        <f t="shared" ref="BQ40:CG40" si="22">SUM(BQ41:BQ43)</f>
        <v>7530.1164209820099</v>
      </c>
      <c r="BR40" s="507">
        <f t="shared" si="22"/>
        <v>7510.6276832195599</v>
      </c>
      <c r="BS40" s="507">
        <f t="shared" si="22"/>
        <v>7552.0783702379713</v>
      </c>
      <c r="BT40" s="507">
        <f t="shared" si="22"/>
        <v>7394.5175885876079</v>
      </c>
      <c r="BU40" s="507">
        <f t="shared" si="22"/>
        <v>7364.0538299576228</v>
      </c>
      <c r="BV40" s="507">
        <f t="shared" si="22"/>
        <v>7390.3589410514942</v>
      </c>
      <c r="BW40" s="507">
        <f t="shared" si="22"/>
        <v>7495.8826357160178</v>
      </c>
      <c r="BX40" s="503">
        <f t="shared" si="22"/>
        <v>6445.2879316280969</v>
      </c>
      <c r="BY40" s="503">
        <f t="shared" si="22"/>
        <v>6383.4708102766072</v>
      </c>
      <c r="BZ40" s="503">
        <f t="shared" si="22"/>
        <v>6369.7096793479423</v>
      </c>
      <c r="CA40" s="503">
        <f t="shared" si="22"/>
        <v>7147.9596394951413</v>
      </c>
      <c r="CB40" s="503">
        <f t="shared" si="22"/>
        <v>7995.1380260871656</v>
      </c>
      <c r="CC40" s="503">
        <f t="shared" si="22"/>
        <v>8533.103328311292</v>
      </c>
      <c r="CD40" s="503">
        <f t="shared" si="22"/>
        <v>9048.1750841971552</v>
      </c>
      <c r="CE40" s="503">
        <f t="shared" si="22"/>
        <v>9324.2460419310282</v>
      </c>
      <c r="CF40" s="503">
        <f t="shared" si="22"/>
        <v>9540.1012542573098</v>
      </c>
      <c r="CG40" s="503">
        <f t="shared" si="22"/>
        <v>9814.3455246828107</v>
      </c>
      <c r="CH40" s="506">
        <f>SUM(CH41:CH43)</f>
        <v>10073.842043277005</v>
      </c>
    </row>
    <row r="41" spans="1:86" x14ac:dyDescent="0.35">
      <c r="A41" s="411"/>
      <c r="B41" s="329" t="s">
        <v>783</v>
      </c>
      <c r="C41" s="508"/>
      <c r="D41" s="509">
        <v>0</v>
      </c>
      <c r="E41" s="509">
        <v>0</v>
      </c>
      <c r="F41" s="509">
        <v>0</v>
      </c>
      <c r="G41" s="509">
        <v>0</v>
      </c>
      <c r="H41" s="509">
        <v>0</v>
      </c>
      <c r="I41" s="509">
        <v>0</v>
      </c>
      <c r="J41" s="509">
        <v>0</v>
      </c>
      <c r="K41" s="509">
        <v>0</v>
      </c>
      <c r="L41" s="509">
        <v>0</v>
      </c>
      <c r="M41" s="509">
        <v>0</v>
      </c>
      <c r="N41" s="509">
        <v>0</v>
      </c>
      <c r="O41" s="509">
        <v>0</v>
      </c>
      <c r="P41" s="509">
        <v>0</v>
      </c>
      <c r="Q41" s="509">
        <v>0</v>
      </c>
      <c r="R41" s="509">
        <v>0</v>
      </c>
      <c r="S41" s="509">
        <v>0</v>
      </c>
      <c r="T41" s="509">
        <v>0</v>
      </c>
      <c r="U41" s="509">
        <v>0</v>
      </c>
      <c r="V41" s="509">
        <v>0</v>
      </c>
      <c r="W41" s="509">
        <v>0</v>
      </c>
      <c r="X41" s="509">
        <v>0</v>
      </c>
      <c r="Y41" s="509">
        <v>0</v>
      </c>
      <c r="Z41" s="509">
        <v>0</v>
      </c>
      <c r="AA41" s="509">
        <v>0</v>
      </c>
      <c r="AB41" s="509">
        <v>0</v>
      </c>
      <c r="AC41" s="509">
        <v>104.56242921043157</v>
      </c>
      <c r="AD41" s="509">
        <v>148.45783376613372</v>
      </c>
      <c r="AE41" s="509">
        <v>175.52812363941422</v>
      </c>
      <c r="AF41" s="509">
        <v>194.59896707760802</v>
      </c>
      <c r="AG41" s="509">
        <v>217.25457560329292</v>
      </c>
      <c r="AH41" s="509">
        <v>184.38332067922573</v>
      </c>
      <c r="AI41" s="509">
        <v>181.81768203801244</v>
      </c>
      <c r="AJ41" s="509">
        <v>183.71276454095263</v>
      </c>
      <c r="AK41" s="509">
        <v>192.48737902548737</v>
      </c>
      <c r="AL41" s="509">
        <v>208.29585699803633</v>
      </c>
      <c r="AM41" s="509">
        <v>219.16885283044166</v>
      </c>
      <c r="AN41" s="509">
        <v>225.13746797222325</v>
      </c>
      <c r="AO41" s="509">
        <v>243.40959790754636</v>
      </c>
      <c r="AP41" s="509">
        <v>253.54486019457164</v>
      </c>
      <c r="AQ41" s="509">
        <v>268.08489730138933</v>
      </c>
      <c r="AR41" s="509">
        <v>271.43848960268645</v>
      </c>
      <c r="AS41" s="509">
        <v>273.9020429015344</v>
      </c>
      <c r="AT41" s="509">
        <v>297.1908154036314</v>
      </c>
      <c r="AU41" s="509">
        <v>342.40374672826903</v>
      </c>
      <c r="AV41" s="509">
        <v>0</v>
      </c>
      <c r="AW41" s="509">
        <v>0</v>
      </c>
      <c r="AX41" s="509">
        <v>0</v>
      </c>
      <c r="AY41" s="509">
        <v>0</v>
      </c>
      <c r="AZ41" s="509">
        <v>0</v>
      </c>
      <c r="BA41" s="509">
        <v>0</v>
      </c>
      <c r="BB41" s="509">
        <v>0</v>
      </c>
      <c r="BC41" s="509">
        <v>0</v>
      </c>
      <c r="BD41" s="509">
        <v>0</v>
      </c>
      <c r="BE41" s="509">
        <v>0</v>
      </c>
      <c r="BF41" s="509">
        <v>0</v>
      </c>
      <c r="BG41" s="509">
        <v>0</v>
      </c>
      <c r="BH41" s="509">
        <v>0</v>
      </c>
      <c r="BI41" s="509">
        <v>0</v>
      </c>
      <c r="BJ41" s="509">
        <v>0</v>
      </c>
      <c r="BK41" s="509">
        <v>0</v>
      </c>
      <c r="BL41" s="509">
        <v>0</v>
      </c>
      <c r="BM41" s="509">
        <v>0</v>
      </c>
      <c r="BN41" s="509">
        <v>0</v>
      </c>
      <c r="BO41" s="509">
        <v>0</v>
      </c>
      <c r="BP41" s="509">
        <v>0</v>
      </c>
      <c r="BQ41" s="509">
        <v>0</v>
      </c>
      <c r="BR41" s="509">
        <v>0</v>
      </c>
      <c r="BS41" s="509">
        <v>0</v>
      </c>
      <c r="BT41" s="509">
        <v>0</v>
      </c>
      <c r="BU41" s="509">
        <v>0</v>
      </c>
      <c r="BV41" s="509">
        <v>0</v>
      </c>
      <c r="BW41" s="509">
        <v>0</v>
      </c>
      <c r="BX41" s="510">
        <v>0</v>
      </c>
      <c r="BY41" s="510">
        <v>0</v>
      </c>
      <c r="BZ41" s="510">
        <v>0</v>
      </c>
      <c r="CA41" s="510">
        <v>0</v>
      </c>
      <c r="CB41" s="510">
        <v>0</v>
      </c>
      <c r="CC41" s="510">
        <v>0</v>
      </c>
      <c r="CD41" s="510">
        <v>0</v>
      </c>
      <c r="CE41" s="510">
        <v>0</v>
      </c>
      <c r="CF41" s="510">
        <v>0</v>
      </c>
      <c r="CG41" s="510">
        <v>0</v>
      </c>
      <c r="CH41" s="511">
        <v>0</v>
      </c>
    </row>
    <row r="42" spans="1:86" x14ac:dyDescent="0.35">
      <c r="A42" s="411"/>
      <c r="B42" s="329" t="s">
        <v>566</v>
      </c>
      <c r="C42" s="508"/>
      <c r="D42" s="509">
        <v>0</v>
      </c>
      <c r="E42" s="509">
        <v>0</v>
      </c>
      <c r="F42" s="509">
        <v>0</v>
      </c>
      <c r="G42" s="509">
        <v>0</v>
      </c>
      <c r="H42" s="509">
        <v>0</v>
      </c>
      <c r="I42" s="509">
        <v>0</v>
      </c>
      <c r="J42" s="509">
        <v>0</v>
      </c>
      <c r="K42" s="509">
        <v>0</v>
      </c>
      <c r="L42" s="509">
        <v>0</v>
      </c>
      <c r="M42" s="509">
        <v>0</v>
      </c>
      <c r="N42" s="509">
        <v>0</v>
      </c>
      <c r="O42" s="509">
        <v>0</v>
      </c>
      <c r="P42" s="509">
        <v>0</v>
      </c>
      <c r="Q42" s="509">
        <v>0</v>
      </c>
      <c r="R42" s="509">
        <v>0</v>
      </c>
      <c r="S42" s="509">
        <v>0</v>
      </c>
      <c r="T42" s="509">
        <v>0</v>
      </c>
      <c r="U42" s="509">
        <v>0</v>
      </c>
      <c r="V42" s="509">
        <v>0</v>
      </c>
      <c r="W42" s="509">
        <v>0</v>
      </c>
      <c r="X42" s="509">
        <v>0</v>
      </c>
      <c r="Y42" s="509">
        <v>0</v>
      </c>
      <c r="Z42" s="509">
        <v>0</v>
      </c>
      <c r="AA42" s="509">
        <v>0</v>
      </c>
      <c r="AB42" s="509">
        <v>0</v>
      </c>
      <c r="AC42" s="509">
        <v>136.44121860385584</v>
      </c>
      <c r="AD42" s="509">
        <v>206.22291855700456</v>
      </c>
      <c r="AE42" s="509">
        <v>250.31717254720363</v>
      </c>
      <c r="AF42" s="509">
        <v>296.37457250567491</v>
      </c>
      <c r="AG42" s="509">
        <v>331.42561523811185</v>
      </c>
      <c r="AH42" s="509">
        <v>298.29123878772521</v>
      </c>
      <c r="AI42" s="509">
        <v>308.00157223290802</v>
      </c>
      <c r="AJ42" s="509">
        <v>319.17141640745518</v>
      </c>
      <c r="AK42" s="509">
        <v>370.53057027534464</v>
      </c>
      <c r="AL42" s="509">
        <v>412.47519508306806</v>
      </c>
      <c r="AM42" s="509">
        <v>479.96040217008715</v>
      </c>
      <c r="AN42" s="509">
        <v>514.72571897245439</v>
      </c>
      <c r="AO42" s="509">
        <v>563.52901108403478</v>
      </c>
      <c r="AP42" s="509">
        <v>612.52497930353479</v>
      </c>
      <c r="AQ42" s="509">
        <v>650.49162926354393</v>
      </c>
      <c r="AR42" s="509">
        <v>658.89753274042403</v>
      </c>
      <c r="AS42" s="509">
        <v>690.21256151160469</v>
      </c>
      <c r="AT42" s="509">
        <v>741.02089311474379</v>
      </c>
      <c r="AU42" s="509">
        <v>819.81339116112451</v>
      </c>
      <c r="AV42" s="509">
        <v>0</v>
      </c>
      <c r="AW42" s="509">
        <v>0</v>
      </c>
      <c r="AX42" s="509">
        <v>0</v>
      </c>
      <c r="AY42" s="509">
        <v>0</v>
      </c>
      <c r="AZ42" s="509">
        <v>0</v>
      </c>
      <c r="BA42" s="509">
        <v>0</v>
      </c>
      <c r="BB42" s="509">
        <v>0</v>
      </c>
      <c r="BC42" s="509">
        <v>0</v>
      </c>
      <c r="BD42" s="509">
        <v>0</v>
      </c>
      <c r="BE42" s="509">
        <v>0</v>
      </c>
      <c r="BF42" s="509">
        <v>0</v>
      </c>
      <c r="BG42" s="509">
        <v>0</v>
      </c>
      <c r="BH42" s="509">
        <v>0</v>
      </c>
      <c r="BI42" s="509">
        <v>0</v>
      </c>
      <c r="BJ42" s="509">
        <v>0</v>
      </c>
      <c r="BK42" s="509">
        <v>0</v>
      </c>
      <c r="BL42" s="509">
        <v>0</v>
      </c>
      <c r="BM42" s="509">
        <v>0</v>
      </c>
      <c r="BN42" s="509">
        <v>0</v>
      </c>
      <c r="BO42" s="509">
        <v>0</v>
      </c>
      <c r="BP42" s="509">
        <v>0</v>
      </c>
      <c r="BQ42" s="509">
        <v>0</v>
      </c>
      <c r="BR42" s="509">
        <v>0</v>
      </c>
      <c r="BS42" s="509">
        <v>0</v>
      </c>
      <c r="BT42" s="509">
        <v>0</v>
      </c>
      <c r="BU42" s="509">
        <v>0</v>
      </c>
      <c r="BV42" s="509">
        <v>0</v>
      </c>
      <c r="BW42" s="509">
        <v>0</v>
      </c>
      <c r="BX42" s="510">
        <v>0</v>
      </c>
      <c r="BY42" s="510">
        <v>0</v>
      </c>
      <c r="BZ42" s="510">
        <v>0</v>
      </c>
      <c r="CA42" s="510">
        <v>0</v>
      </c>
      <c r="CB42" s="510">
        <v>0</v>
      </c>
      <c r="CC42" s="510">
        <v>0</v>
      </c>
      <c r="CD42" s="510">
        <v>0</v>
      </c>
      <c r="CE42" s="510">
        <v>0</v>
      </c>
      <c r="CF42" s="510">
        <v>0</v>
      </c>
      <c r="CG42" s="510">
        <v>0</v>
      </c>
      <c r="CH42" s="511">
        <v>0</v>
      </c>
    </row>
    <row r="43" spans="1:86" x14ac:dyDescent="0.35">
      <c r="A43" s="411"/>
      <c r="B43" s="329" t="s">
        <v>565</v>
      </c>
      <c r="C43" s="508"/>
      <c r="D43" s="509">
        <v>0</v>
      </c>
      <c r="E43" s="509">
        <v>0</v>
      </c>
      <c r="F43" s="509">
        <v>0</v>
      </c>
      <c r="G43" s="509">
        <v>0</v>
      </c>
      <c r="H43" s="509">
        <v>0</v>
      </c>
      <c r="I43" s="509">
        <v>0</v>
      </c>
      <c r="J43" s="509">
        <v>0</v>
      </c>
      <c r="K43" s="509">
        <v>0</v>
      </c>
      <c r="L43" s="509">
        <v>0</v>
      </c>
      <c r="M43" s="509">
        <v>0</v>
      </c>
      <c r="N43" s="509">
        <v>0</v>
      </c>
      <c r="O43" s="509">
        <v>0</v>
      </c>
      <c r="P43" s="509">
        <v>0</v>
      </c>
      <c r="Q43" s="509">
        <v>0</v>
      </c>
      <c r="R43" s="509">
        <v>0</v>
      </c>
      <c r="S43" s="509">
        <v>0</v>
      </c>
      <c r="T43" s="509">
        <v>0</v>
      </c>
      <c r="U43" s="509">
        <v>0</v>
      </c>
      <c r="V43" s="509">
        <v>0</v>
      </c>
      <c r="W43" s="509">
        <v>0</v>
      </c>
      <c r="X43" s="509">
        <v>0</v>
      </c>
      <c r="Y43" s="509">
        <v>0</v>
      </c>
      <c r="Z43" s="509">
        <v>0</v>
      </c>
      <c r="AA43" s="509">
        <v>0</v>
      </c>
      <c r="AB43" s="509">
        <v>0</v>
      </c>
      <c r="AC43" s="509">
        <v>248.65455726870928</v>
      </c>
      <c r="AD43" s="509">
        <v>354.62110075758682</v>
      </c>
      <c r="AE43" s="509">
        <v>450.08364481359934</v>
      </c>
      <c r="AF43" s="509">
        <v>529.39214560579831</v>
      </c>
      <c r="AG43" s="509">
        <v>626.05281755537214</v>
      </c>
      <c r="AH43" s="509">
        <v>581.42207120849184</v>
      </c>
      <c r="AI43" s="509">
        <v>599.47426428054223</v>
      </c>
      <c r="AJ43" s="509">
        <v>680.33339779859728</v>
      </c>
      <c r="AK43" s="509">
        <v>795.65182345463893</v>
      </c>
      <c r="AL43" s="509">
        <v>924.57014786084892</v>
      </c>
      <c r="AM43" s="509">
        <v>1112.7855304330385</v>
      </c>
      <c r="AN43" s="509">
        <v>1252.0755049076834</v>
      </c>
      <c r="AO43" s="509">
        <v>1442.8758740925116</v>
      </c>
      <c r="AP43" s="509">
        <v>1589.0162505202429</v>
      </c>
      <c r="AQ43" s="509">
        <v>1754.0269207419365</v>
      </c>
      <c r="AR43" s="509">
        <v>1867.6893445086703</v>
      </c>
      <c r="AS43" s="509">
        <v>2024.6252961570071</v>
      </c>
      <c r="AT43" s="509">
        <v>2251.0997250359624</v>
      </c>
      <c r="AU43" s="509">
        <v>2668.3654741653236</v>
      </c>
      <c r="AV43" s="509">
        <v>3394.5895367086218</v>
      </c>
      <c r="AW43" s="509">
        <v>3814.8206232224793</v>
      </c>
      <c r="AX43" s="509">
        <v>4102.0619215815459</v>
      </c>
      <c r="AY43" s="509">
        <v>4445.17224734295</v>
      </c>
      <c r="AZ43" s="509">
        <v>4689.1683205204527</v>
      </c>
      <c r="BA43" s="509">
        <v>4927.9323867979638</v>
      </c>
      <c r="BB43" s="509">
        <v>5165.5920711181552</v>
      </c>
      <c r="BC43" s="509">
        <v>5374.4261766234022</v>
      </c>
      <c r="BD43" s="509">
        <v>5576.6455502796944</v>
      </c>
      <c r="BE43" s="509">
        <v>5780.3260746446458</v>
      </c>
      <c r="BF43" s="509">
        <v>5892.6647018617668</v>
      </c>
      <c r="BG43" s="509">
        <v>6116.7026355897315</v>
      </c>
      <c r="BH43" s="509">
        <v>6311.686644582489</v>
      </c>
      <c r="BI43" s="509">
        <v>6561.9246052966309</v>
      </c>
      <c r="BJ43" s="509">
        <v>6736.1501991972482</v>
      </c>
      <c r="BK43" s="509">
        <v>7076.6745402126189</v>
      </c>
      <c r="BL43" s="509">
        <v>7268.1211047885081</v>
      </c>
      <c r="BM43" s="509">
        <v>7738.2237173918811</v>
      </c>
      <c r="BN43" s="509">
        <v>7789.8100429185979</v>
      </c>
      <c r="BO43" s="509">
        <v>7789.9140296149753</v>
      </c>
      <c r="BP43" s="509">
        <v>7852.4823992009115</v>
      </c>
      <c r="BQ43" s="509">
        <v>7530.1164209820099</v>
      </c>
      <c r="BR43" s="509">
        <v>7510.6276832195599</v>
      </c>
      <c r="BS43" s="509">
        <v>7552.0783702379713</v>
      </c>
      <c r="BT43" s="509">
        <v>7394.5175885876079</v>
      </c>
      <c r="BU43" s="509">
        <v>7364.0538299576228</v>
      </c>
      <c r="BV43" s="509">
        <v>7390.3589410514942</v>
      </c>
      <c r="BW43" s="509">
        <v>7495.8826357160178</v>
      </c>
      <c r="BX43" s="510">
        <v>6445.2879316280969</v>
      </c>
      <c r="BY43" s="510">
        <v>6383.4708102766072</v>
      </c>
      <c r="BZ43" s="510">
        <v>6369.7096793479423</v>
      </c>
      <c r="CA43" s="510">
        <v>7147.9596394951413</v>
      </c>
      <c r="CB43" s="510">
        <v>7995.1380260871656</v>
      </c>
      <c r="CC43" s="510">
        <v>8533.103328311292</v>
      </c>
      <c r="CD43" s="510">
        <v>9048.1750841971552</v>
      </c>
      <c r="CE43" s="510">
        <v>9324.2460419310282</v>
      </c>
      <c r="CF43" s="510">
        <v>9540.1012542573098</v>
      </c>
      <c r="CG43" s="510">
        <v>9814.3455246828107</v>
      </c>
      <c r="CH43" s="511">
        <v>10073.842043277005</v>
      </c>
    </row>
    <row r="44" spans="1:86" ht="25.5" customHeight="1" x14ac:dyDescent="0.35">
      <c r="A44" s="411"/>
      <c r="B44" s="513" t="s">
        <v>784</v>
      </c>
      <c r="C44" s="508"/>
      <c r="D44" s="509">
        <v>0</v>
      </c>
      <c r="E44" s="509">
        <v>0</v>
      </c>
      <c r="F44" s="509">
        <v>0</v>
      </c>
      <c r="G44" s="509">
        <v>0</v>
      </c>
      <c r="H44" s="509">
        <v>0</v>
      </c>
      <c r="I44" s="509">
        <v>0</v>
      </c>
      <c r="J44" s="509">
        <v>0</v>
      </c>
      <c r="K44" s="509">
        <v>0</v>
      </c>
      <c r="L44" s="509">
        <v>0</v>
      </c>
      <c r="M44" s="509">
        <v>0</v>
      </c>
      <c r="N44" s="509">
        <v>0</v>
      </c>
      <c r="O44" s="509">
        <v>0</v>
      </c>
      <c r="P44" s="509">
        <v>0</v>
      </c>
      <c r="Q44" s="509">
        <v>0</v>
      </c>
      <c r="R44" s="509">
        <v>0</v>
      </c>
      <c r="S44" s="509">
        <v>0</v>
      </c>
      <c r="T44" s="509">
        <v>0</v>
      </c>
      <c r="U44" s="509">
        <v>0</v>
      </c>
      <c r="V44" s="509">
        <v>0</v>
      </c>
      <c r="W44" s="509">
        <v>0</v>
      </c>
      <c r="X44" s="509">
        <v>0</v>
      </c>
      <c r="Y44" s="509">
        <v>0</v>
      </c>
      <c r="Z44" s="509">
        <v>0</v>
      </c>
      <c r="AA44" s="509">
        <v>0</v>
      </c>
      <c r="AB44" s="509">
        <v>0</v>
      </c>
      <c r="AC44" s="509">
        <v>0</v>
      </c>
      <c r="AD44" s="509">
        <v>0</v>
      </c>
      <c r="AE44" s="509">
        <v>0</v>
      </c>
      <c r="AF44" s="509">
        <v>0</v>
      </c>
      <c r="AG44" s="509">
        <v>0</v>
      </c>
      <c r="AH44" s="509">
        <v>0</v>
      </c>
      <c r="AI44" s="509">
        <v>0</v>
      </c>
      <c r="AJ44" s="509">
        <v>0</v>
      </c>
      <c r="AK44" s="509">
        <v>0</v>
      </c>
      <c r="AL44" s="509">
        <v>0</v>
      </c>
      <c r="AM44" s="509">
        <v>0</v>
      </c>
      <c r="AN44" s="509">
        <v>0</v>
      </c>
      <c r="AO44" s="509">
        <v>0</v>
      </c>
      <c r="AP44" s="509">
        <v>0</v>
      </c>
      <c r="AQ44" s="509">
        <v>0</v>
      </c>
      <c r="AR44" s="509">
        <v>0</v>
      </c>
      <c r="AS44" s="509">
        <v>0</v>
      </c>
      <c r="AT44" s="509">
        <v>0</v>
      </c>
      <c r="AU44" s="509">
        <v>0</v>
      </c>
      <c r="AV44" s="509">
        <v>0</v>
      </c>
      <c r="AW44" s="509">
        <v>0</v>
      </c>
      <c r="AX44" s="509">
        <v>0</v>
      </c>
      <c r="AY44" s="509">
        <v>0</v>
      </c>
      <c r="AZ44" s="509">
        <v>0</v>
      </c>
      <c r="BA44" s="509">
        <v>0</v>
      </c>
      <c r="BB44" s="509">
        <v>0</v>
      </c>
      <c r="BC44" s="509">
        <v>0</v>
      </c>
      <c r="BD44" s="509">
        <v>0</v>
      </c>
      <c r="BE44" s="509">
        <v>0</v>
      </c>
      <c r="BF44" s="509">
        <v>1.7774171788636346</v>
      </c>
      <c r="BG44" s="509">
        <v>2.0302063652035156</v>
      </c>
      <c r="BH44" s="509">
        <v>2.2009162456607623</v>
      </c>
      <c r="BI44" s="509">
        <v>2.2660417677818092</v>
      </c>
      <c r="BJ44" s="509">
        <v>1.9830356171364854</v>
      </c>
      <c r="BK44" s="509">
        <v>2.2303923261460352</v>
      </c>
      <c r="BL44" s="509">
        <v>2.8006212959276011</v>
      </c>
      <c r="BM44" s="509">
        <v>3.9696781314539136</v>
      </c>
      <c r="BN44" s="509">
        <v>4.4610742562275068</v>
      </c>
      <c r="BO44" s="509">
        <v>5.2564420204170705</v>
      </c>
      <c r="BP44" s="509">
        <v>6.737910418598525</v>
      </c>
      <c r="BQ44" s="509">
        <v>8.3431407150830701</v>
      </c>
      <c r="BR44" s="509">
        <v>9.8411041846123837</v>
      </c>
      <c r="BS44" s="509">
        <v>11.838474192536987</v>
      </c>
      <c r="BT44" s="509">
        <v>13.138375199980624</v>
      </c>
      <c r="BU44" s="509">
        <v>14.193060185740169</v>
      </c>
      <c r="BV44" s="509">
        <v>15.852860992445502</v>
      </c>
      <c r="BW44" s="509">
        <v>17.354907570703094</v>
      </c>
      <c r="BX44" s="510">
        <v>18.292412939845043</v>
      </c>
      <c r="BY44" s="510">
        <v>20.59003354780166</v>
      </c>
      <c r="BZ44" s="510">
        <v>21.785645321108184</v>
      </c>
      <c r="CA44" s="510">
        <v>26.886213795155761</v>
      </c>
      <c r="CB44" s="510">
        <v>34.718382055821628</v>
      </c>
      <c r="CC44" s="510">
        <v>37.054462412965059</v>
      </c>
      <c r="CD44" s="510">
        <v>39.291128990660155</v>
      </c>
      <c r="CE44" s="510">
        <v>40.489949693173031</v>
      </c>
      <c r="CF44" s="510">
        <v>41.427287323346746</v>
      </c>
      <c r="CG44" s="510">
        <v>42.618175751562205</v>
      </c>
      <c r="CH44" s="511">
        <v>43.7450229986407</v>
      </c>
    </row>
    <row r="45" spans="1:86" ht="25.5" customHeight="1" x14ac:dyDescent="0.35">
      <c r="A45" s="411"/>
      <c r="B45" s="444" t="s">
        <v>373</v>
      </c>
      <c r="C45" s="508"/>
      <c r="D45" s="503">
        <v>0</v>
      </c>
      <c r="E45" s="503">
        <v>0</v>
      </c>
      <c r="F45" s="503">
        <v>0</v>
      </c>
      <c r="G45" s="503">
        <v>0</v>
      </c>
      <c r="H45" s="503">
        <v>0</v>
      </c>
      <c r="I45" s="503">
        <v>0</v>
      </c>
      <c r="J45" s="503">
        <v>0</v>
      </c>
      <c r="K45" s="503">
        <v>0</v>
      </c>
      <c r="L45" s="503">
        <v>0</v>
      </c>
      <c r="M45" s="503">
        <v>0</v>
      </c>
      <c r="N45" s="503">
        <v>0</v>
      </c>
      <c r="O45" s="503">
        <v>0</v>
      </c>
      <c r="P45" s="503">
        <v>0</v>
      </c>
      <c r="Q45" s="503">
        <v>0</v>
      </c>
      <c r="R45" s="503">
        <v>0</v>
      </c>
      <c r="S45" s="503">
        <v>0</v>
      </c>
      <c r="T45" s="503">
        <v>0</v>
      </c>
      <c r="U45" s="503">
        <v>0</v>
      </c>
      <c r="V45" s="503">
        <v>0</v>
      </c>
      <c r="W45" s="503">
        <v>0</v>
      </c>
      <c r="X45" s="503">
        <v>0</v>
      </c>
      <c r="Y45" s="503">
        <v>0</v>
      </c>
      <c r="Z45" s="503">
        <v>0</v>
      </c>
      <c r="AA45" s="503">
        <v>0</v>
      </c>
      <c r="AB45" s="503">
        <v>0</v>
      </c>
      <c r="AC45" s="503">
        <v>0</v>
      </c>
      <c r="AD45" s="503">
        <v>0</v>
      </c>
      <c r="AE45" s="503">
        <v>0</v>
      </c>
      <c r="AF45" s="503">
        <v>0</v>
      </c>
      <c r="AG45" s="503">
        <v>0</v>
      </c>
      <c r="AH45" s="503">
        <v>0</v>
      </c>
      <c r="AI45" s="503">
        <v>0</v>
      </c>
      <c r="AJ45" s="503">
        <v>0</v>
      </c>
      <c r="AK45" s="503">
        <v>0</v>
      </c>
      <c r="AL45" s="503">
        <v>0</v>
      </c>
      <c r="AM45" s="503">
        <v>0</v>
      </c>
      <c r="AN45" s="503">
        <v>0</v>
      </c>
      <c r="AO45" s="503">
        <v>0</v>
      </c>
      <c r="AP45" s="503">
        <v>0</v>
      </c>
      <c r="AQ45" s="503">
        <v>0</v>
      </c>
      <c r="AR45" s="503">
        <v>0</v>
      </c>
      <c r="AS45" s="503">
        <v>0</v>
      </c>
      <c r="AT45" s="503">
        <v>0</v>
      </c>
      <c r="AU45" s="503">
        <v>0</v>
      </c>
      <c r="AV45" s="503">
        <v>0</v>
      </c>
      <c r="AW45" s="503">
        <v>0</v>
      </c>
      <c r="AX45" s="503">
        <v>0</v>
      </c>
      <c r="AY45" s="503">
        <v>0</v>
      </c>
      <c r="AZ45" s="503">
        <v>0</v>
      </c>
      <c r="BA45" s="503">
        <v>0</v>
      </c>
      <c r="BB45" s="503">
        <v>0</v>
      </c>
      <c r="BC45" s="503">
        <v>0</v>
      </c>
      <c r="BD45" s="503">
        <v>0</v>
      </c>
      <c r="BE45" s="503">
        <v>0</v>
      </c>
      <c r="BF45" s="503">
        <v>0</v>
      </c>
      <c r="BG45" s="503">
        <v>0</v>
      </c>
      <c r="BH45" s="503">
        <v>0</v>
      </c>
      <c r="BI45" s="503">
        <v>0</v>
      </c>
      <c r="BJ45" s="503">
        <v>0</v>
      </c>
      <c r="BK45" s="503">
        <v>0</v>
      </c>
      <c r="BL45" s="503">
        <v>0</v>
      </c>
      <c r="BM45" s="503">
        <v>142.33168649816594</v>
      </c>
      <c r="BN45" s="503">
        <v>152.13513384654311</v>
      </c>
      <c r="BO45" s="503">
        <v>131.12389860640636</v>
      </c>
      <c r="BP45" s="503">
        <v>132.42578534162479</v>
      </c>
      <c r="BQ45" s="503">
        <v>146.77761181546779</v>
      </c>
      <c r="BR45" s="503">
        <v>129.69879969461098</v>
      </c>
      <c r="BS45" s="503">
        <v>128.2419303898462</v>
      </c>
      <c r="BT45" s="503">
        <v>134.50419439954237</v>
      </c>
      <c r="BU45" s="503">
        <v>141.3606446269504</v>
      </c>
      <c r="BV45" s="503">
        <v>160.1918097693225</v>
      </c>
      <c r="BW45" s="503">
        <v>184.59285163979558</v>
      </c>
      <c r="BX45" s="503">
        <v>125.38835363109166</v>
      </c>
      <c r="BY45" s="503">
        <v>175.6061899315863</v>
      </c>
      <c r="BZ45" s="503">
        <v>198.91108128966582</v>
      </c>
      <c r="CA45" s="503">
        <v>265.80896453048706</v>
      </c>
      <c r="CB45" s="503">
        <v>315.33416498438424</v>
      </c>
      <c r="CC45" s="503">
        <v>337.15684450660348</v>
      </c>
      <c r="CD45" s="503">
        <v>404.50377850443397</v>
      </c>
      <c r="CE45" s="503">
        <v>463.91108098782803</v>
      </c>
      <c r="CF45" s="503">
        <v>491.98178276074435</v>
      </c>
      <c r="CG45" s="503">
        <v>517.05092299472017</v>
      </c>
      <c r="CH45" s="506">
        <v>541.0587102658094</v>
      </c>
    </row>
    <row r="46" spans="1:86" s="285" customFormat="1" ht="26.25" customHeight="1" x14ac:dyDescent="0.35">
      <c r="B46" s="455" t="s">
        <v>412</v>
      </c>
      <c r="C46" s="514"/>
      <c r="D46" s="507">
        <v>0</v>
      </c>
      <c r="E46" s="507">
        <v>0</v>
      </c>
      <c r="F46" s="507">
        <v>0</v>
      </c>
      <c r="G46" s="507">
        <v>0</v>
      </c>
      <c r="H46" s="507">
        <v>0</v>
      </c>
      <c r="I46" s="507">
        <v>0</v>
      </c>
      <c r="J46" s="507">
        <v>0</v>
      </c>
      <c r="K46" s="507">
        <v>0</v>
      </c>
      <c r="L46" s="507">
        <v>0</v>
      </c>
      <c r="M46" s="507">
        <v>0</v>
      </c>
      <c r="N46" s="507">
        <v>0</v>
      </c>
      <c r="O46" s="507">
        <v>0</v>
      </c>
      <c r="P46" s="507">
        <v>0</v>
      </c>
      <c r="Q46" s="507">
        <v>0</v>
      </c>
      <c r="R46" s="507">
        <v>0</v>
      </c>
      <c r="S46" s="507">
        <v>0</v>
      </c>
      <c r="T46" s="507">
        <v>0</v>
      </c>
      <c r="U46" s="507">
        <v>0</v>
      </c>
      <c r="V46" s="507">
        <v>0</v>
      </c>
      <c r="W46" s="507">
        <v>0</v>
      </c>
      <c r="X46" s="507">
        <v>0</v>
      </c>
      <c r="Y46" s="507">
        <v>0</v>
      </c>
      <c r="Z46" s="507">
        <v>0</v>
      </c>
      <c r="AA46" s="507">
        <v>0</v>
      </c>
      <c r="AB46" s="507">
        <v>0</v>
      </c>
      <c r="AC46" s="507">
        <v>0</v>
      </c>
      <c r="AD46" s="507">
        <v>0</v>
      </c>
      <c r="AE46" s="507">
        <v>1.8267548300317356</v>
      </c>
      <c r="AF46" s="507">
        <f t="shared" ref="AF46:BY46" si="23">SUM(AF47:AF49)</f>
        <v>65.726619155934529</v>
      </c>
      <c r="AG46" s="507">
        <f t="shared" si="23"/>
        <v>139.53037532247262</v>
      </c>
      <c r="AH46" s="507">
        <f t="shared" si="23"/>
        <v>297.693700248487</v>
      </c>
      <c r="AI46" s="507">
        <f t="shared" si="23"/>
        <v>428.13028838589827</v>
      </c>
      <c r="AJ46" s="507">
        <f t="shared" si="23"/>
        <v>568.85460516682951</v>
      </c>
      <c r="AK46" s="507">
        <f t="shared" si="23"/>
        <v>712.27233541423175</v>
      </c>
      <c r="AL46" s="507">
        <f t="shared" si="23"/>
        <v>904.96407738536232</v>
      </c>
      <c r="AM46" s="507">
        <f t="shared" si="23"/>
        <v>1112.7719086299078</v>
      </c>
      <c r="AN46" s="507">
        <f t="shared" si="23"/>
        <v>1231.1287748254176</v>
      </c>
      <c r="AO46" s="507">
        <f t="shared" si="23"/>
        <v>1383.9966645211184</v>
      </c>
      <c r="AP46" s="507">
        <f t="shared" si="23"/>
        <v>1619.9155972649955</v>
      </c>
      <c r="AQ46" s="507">
        <f t="shared" si="23"/>
        <v>1775.6759613323118</v>
      </c>
      <c r="AR46" s="507">
        <f t="shared" si="23"/>
        <v>1883.0897789859373</v>
      </c>
      <c r="AS46" s="507">
        <f t="shared" si="23"/>
        <v>1985.1348865834175</v>
      </c>
      <c r="AT46" s="507">
        <f t="shared" si="23"/>
        <v>2102.2371331723152</v>
      </c>
      <c r="AU46" s="507">
        <f t="shared" si="23"/>
        <v>2383.988594046984</v>
      </c>
      <c r="AV46" s="507">
        <f t="shared" si="23"/>
        <v>149.25081110869723</v>
      </c>
      <c r="AW46" s="507">
        <f t="shared" si="23"/>
        <v>0</v>
      </c>
      <c r="AX46" s="507">
        <f t="shared" si="23"/>
        <v>0</v>
      </c>
      <c r="AY46" s="507">
        <f t="shared" si="23"/>
        <v>0</v>
      </c>
      <c r="AZ46" s="507">
        <f t="shared" si="23"/>
        <v>0</v>
      </c>
      <c r="BA46" s="507">
        <f t="shared" si="23"/>
        <v>0</v>
      </c>
      <c r="BB46" s="507">
        <f t="shared" si="23"/>
        <v>0</v>
      </c>
      <c r="BC46" s="507">
        <f t="shared" si="23"/>
        <v>0</v>
      </c>
      <c r="BD46" s="507">
        <f t="shared" si="23"/>
        <v>0</v>
      </c>
      <c r="BE46" s="507">
        <f t="shared" si="23"/>
        <v>0</v>
      </c>
      <c r="BF46" s="507">
        <f t="shared" si="23"/>
        <v>0</v>
      </c>
      <c r="BG46" s="507">
        <f t="shared" si="23"/>
        <v>0</v>
      </c>
      <c r="BH46" s="507">
        <f t="shared" si="23"/>
        <v>0</v>
      </c>
      <c r="BI46" s="507">
        <f t="shared" si="23"/>
        <v>0</v>
      </c>
      <c r="BJ46" s="507">
        <f t="shared" si="23"/>
        <v>0</v>
      </c>
      <c r="BK46" s="507">
        <f t="shared" si="23"/>
        <v>0</v>
      </c>
      <c r="BL46" s="507">
        <f t="shared" si="23"/>
        <v>0</v>
      </c>
      <c r="BM46" s="507">
        <f t="shared" si="23"/>
        <v>0</v>
      </c>
      <c r="BN46" s="507">
        <f t="shared" si="23"/>
        <v>0</v>
      </c>
      <c r="BO46" s="507">
        <f t="shared" si="23"/>
        <v>0</v>
      </c>
      <c r="BP46" s="507">
        <f t="shared" si="23"/>
        <v>0</v>
      </c>
      <c r="BQ46" s="507">
        <f t="shared" si="23"/>
        <v>0</v>
      </c>
      <c r="BR46" s="507">
        <f t="shared" si="23"/>
        <v>0</v>
      </c>
      <c r="BS46" s="507">
        <f t="shared" si="23"/>
        <v>0</v>
      </c>
      <c r="BT46" s="507">
        <f t="shared" si="23"/>
        <v>0</v>
      </c>
      <c r="BU46" s="507">
        <f t="shared" si="23"/>
        <v>0</v>
      </c>
      <c r="BV46" s="507">
        <f t="shared" si="23"/>
        <v>0</v>
      </c>
      <c r="BW46" s="507">
        <f t="shared" si="23"/>
        <v>0</v>
      </c>
      <c r="BX46" s="503">
        <f t="shared" si="23"/>
        <v>0</v>
      </c>
      <c r="BY46" s="503">
        <f t="shared" si="23"/>
        <v>0</v>
      </c>
      <c r="BZ46" s="503">
        <f t="shared" ref="BZ46:CG46" si="24">SUM(BZ47:BZ49)</f>
        <v>0</v>
      </c>
      <c r="CA46" s="503">
        <f t="shared" si="24"/>
        <v>0</v>
      </c>
      <c r="CB46" s="503">
        <f t="shared" si="24"/>
        <v>0</v>
      </c>
      <c r="CC46" s="503">
        <f t="shared" si="24"/>
        <v>0</v>
      </c>
      <c r="CD46" s="503">
        <f t="shared" si="24"/>
        <v>0</v>
      </c>
      <c r="CE46" s="503">
        <f t="shared" si="24"/>
        <v>0</v>
      </c>
      <c r="CF46" s="503">
        <f t="shared" si="24"/>
        <v>0</v>
      </c>
      <c r="CG46" s="503">
        <f t="shared" si="24"/>
        <v>0</v>
      </c>
      <c r="CH46" s="506">
        <f>SUM(CH47:CH49)</f>
        <v>0</v>
      </c>
    </row>
    <row r="47" spans="1:86" x14ac:dyDescent="0.35">
      <c r="A47" s="411"/>
      <c r="B47" s="329" t="s">
        <v>783</v>
      </c>
      <c r="C47" s="508"/>
      <c r="D47" s="509">
        <v>0</v>
      </c>
      <c r="E47" s="509">
        <v>0</v>
      </c>
      <c r="F47" s="509">
        <v>0</v>
      </c>
      <c r="G47" s="509">
        <v>0</v>
      </c>
      <c r="H47" s="509">
        <v>0</v>
      </c>
      <c r="I47" s="509">
        <v>0</v>
      </c>
      <c r="J47" s="509">
        <v>0</v>
      </c>
      <c r="K47" s="509">
        <v>0</v>
      </c>
      <c r="L47" s="509">
        <v>0</v>
      </c>
      <c r="M47" s="509">
        <v>0</v>
      </c>
      <c r="N47" s="509">
        <v>0</v>
      </c>
      <c r="O47" s="509">
        <v>0</v>
      </c>
      <c r="P47" s="509">
        <v>0</v>
      </c>
      <c r="Q47" s="509">
        <v>0</v>
      </c>
      <c r="R47" s="509">
        <v>0</v>
      </c>
      <c r="S47" s="509">
        <v>0</v>
      </c>
      <c r="T47" s="509">
        <v>0</v>
      </c>
      <c r="U47" s="509">
        <v>0</v>
      </c>
      <c r="V47" s="509">
        <v>0</v>
      </c>
      <c r="W47" s="509">
        <v>0</v>
      </c>
      <c r="X47" s="509">
        <v>0</v>
      </c>
      <c r="Y47" s="509">
        <v>0</v>
      </c>
      <c r="Z47" s="509">
        <v>0</v>
      </c>
      <c r="AA47" s="509">
        <v>0</v>
      </c>
      <c r="AB47" s="509">
        <v>0</v>
      </c>
      <c r="AC47" s="509">
        <v>0</v>
      </c>
      <c r="AD47" s="509">
        <v>0</v>
      </c>
      <c r="AE47" s="509">
        <v>0</v>
      </c>
      <c r="AF47" s="509">
        <v>6.5547246777562158</v>
      </c>
      <c r="AG47" s="509">
        <v>28.391821274572571</v>
      </c>
      <c r="AH47" s="509">
        <v>57.648048901627917</v>
      </c>
      <c r="AI47" s="509">
        <v>63.082755694095624</v>
      </c>
      <c r="AJ47" s="509">
        <v>62.028972651836817</v>
      </c>
      <c r="AK47" s="509">
        <v>64.187633685825773</v>
      </c>
      <c r="AL47" s="509">
        <v>67.256277414359403</v>
      </c>
      <c r="AM47" s="509">
        <v>68.714291880518687</v>
      </c>
      <c r="AN47" s="509">
        <v>65.474235748914396</v>
      </c>
      <c r="AO47" s="509">
        <v>63.81121917716542</v>
      </c>
      <c r="AP47" s="509">
        <v>64.746576557590075</v>
      </c>
      <c r="AQ47" s="509">
        <v>63.654903688951499</v>
      </c>
      <c r="AR47" s="509">
        <v>62.442229919782399</v>
      </c>
      <c r="AS47" s="509">
        <v>61.674564588900054</v>
      </c>
      <c r="AT47" s="509">
        <v>62.904145181193329</v>
      </c>
      <c r="AU47" s="509">
        <v>68.67840131948752</v>
      </c>
      <c r="AV47" s="509">
        <v>4.2996460336169378</v>
      </c>
      <c r="AW47" s="509">
        <v>0</v>
      </c>
      <c r="AX47" s="509">
        <v>0</v>
      </c>
      <c r="AY47" s="509">
        <v>0</v>
      </c>
      <c r="AZ47" s="509">
        <v>0</v>
      </c>
      <c r="BA47" s="509">
        <v>0</v>
      </c>
      <c r="BB47" s="509">
        <v>0</v>
      </c>
      <c r="BC47" s="509">
        <v>0</v>
      </c>
      <c r="BD47" s="509">
        <v>0</v>
      </c>
      <c r="BE47" s="509">
        <v>0</v>
      </c>
      <c r="BF47" s="509">
        <v>0</v>
      </c>
      <c r="BG47" s="509">
        <v>0</v>
      </c>
      <c r="BH47" s="509">
        <v>0</v>
      </c>
      <c r="BI47" s="509">
        <v>0</v>
      </c>
      <c r="BJ47" s="509">
        <v>0</v>
      </c>
      <c r="BK47" s="509">
        <v>0</v>
      </c>
      <c r="BL47" s="509">
        <v>0</v>
      </c>
      <c r="BM47" s="509">
        <v>0</v>
      </c>
      <c r="BN47" s="509">
        <v>0</v>
      </c>
      <c r="BO47" s="509">
        <v>0</v>
      </c>
      <c r="BP47" s="509">
        <v>0</v>
      </c>
      <c r="BQ47" s="509">
        <v>0</v>
      </c>
      <c r="BR47" s="509">
        <v>0</v>
      </c>
      <c r="BS47" s="509">
        <v>0</v>
      </c>
      <c r="BT47" s="509">
        <v>0</v>
      </c>
      <c r="BU47" s="509">
        <v>0</v>
      </c>
      <c r="BV47" s="509">
        <v>0</v>
      </c>
      <c r="BW47" s="509">
        <v>0</v>
      </c>
      <c r="BX47" s="510">
        <v>0</v>
      </c>
      <c r="BY47" s="510">
        <v>0</v>
      </c>
      <c r="BZ47" s="510">
        <v>0</v>
      </c>
      <c r="CA47" s="510">
        <v>0</v>
      </c>
      <c r="CB47" s="510">
        <v>0</v>
      </c>
      <c r="CC47" s="510">
        <v>0</v>
      </c>
      <c r="CD47" s="510">
        <v>0</v>
      </c>
      <c r="CE47" s="510">
        <v>0</v>
      </c>
      <c r="CF47" s="510">
        <v>0</v>
      </c>
      <c r="CG47" s="510">
        <v>0</v>
      </c>
      <c r="CH47" s="511">
        <v>0</v>
      </c>
    </row>
    <row r="48" spans="1:86" x14ac:dyDescent="0.35">
      <c r="A48" s="411"/>
      <c r="B48" s="329" t="s">
        <v>566</v>
      </c>
      <c r="C48" s="508"/>
      <c r="D48" s="509">
        <v>0</v>
      </c>
      <c r="E48" s="509">
        <v>0</v>
      </c>
      <c r="F48" s="509">
        <v>0</v>
      </c>
      <c r="G48" s="509">
        <v>0</v>
      </c>
      <c r="H48" s="509">
        <v>0</v>
      </c>
      <c r="I48" s="509">
        <v>0</v>
      </c>
      <c r="J48" s="509">
        <v>0</v>
      </c>
      <c r="K48" s="509">
        <v>0</v>
      </c>
      <c r="L48" s="509">
        <v>0</v>
      </c>
      <c r="M48" s="509">
        <v>0</v>
      </c>
      <c r="N48" s="509">
        <v>0</v>
      </c>
      <c r="O48" s="509">
        <v>0</v>
      </c>
      <c r="P48" s="509">
        <v>0</v>
      </c>
      <c r="Q48" s="509">
        <v>0</v>
      </c>
      <c r="R48" s="509">
        <v>0</v>
      </c>
      <c r="S48" s="509">
        <v>0</v>
      </c>
      <c r="T48" s="509">
        <v>0</v>
      </c>
      <c r="U48" s="509">
        <v>0</v>
      </c>
      <c r="V48" s="509">
        <v>0</v>
      </c>
      <c r="W48" s="509">
        <v>0</v>
      </c>
      <c r="X48" s="509">
        <v>0</v>
      </c>
      <c r="Y48" s="509">
        <v>0</v>
      </c>
      <c r="Z48" s="509">
        <v>0</v>
      </c>
      <c r="AA48" s="509">
        <v>0</v>
      </c>
      <c r="AB48" s="509">
        <v>0</v>
      </c>
      <c r="AC48" s="509">
        <v>0</v>
      </c>
      <c r="AD48" s="509">
        <v>0</v>
      </c>
      <c r="AE48" s="509">
        <v>0</v>
      </c>
      <c r="AF48" s="509">
        <v>59.171894478178309</v>
      </c>
      <c r="AG48" s="509">
        <v>111.13855404790004</v>
      </c>
      <c r="AH48" s="509">
        <v>240.04565134685907</v>
      </c>
      <c r="AI48" s="509">
        <v>351.47710245004373</v>
      </c>
      <c r="AJ48" s="509">
        <v>439.4707152631338</v>
      </c>
      <c r="AK48" s="509">
        <v>526.36434288514761</v>
      </c>
      <c r="AL48" s="509">
        <v>650.67655468858368</v>
      </c>
      <c r="AM48" s="509">
        <v>784.93600936817029</v>
      </c>
      <c r="AN48" s="509">
        <v>848.26400960754358</v>
      </c>
      <c r="AO48" s="509">
        <v>926.46911939585982</v>
      </c>
      <c r="AP48" s="509">
        <v>1056.63007956514</v>
      </c>
      <c r="AQ48" s="509">
        <v>1133.3863737446234</v>
      </c>
      <c r="AR48" s="509">
        <v>1175.2069067414975</v>
      </c>
      <c r="AS48" s="509">
        <v>1212.8185528836341</v>
      </c>
      <c r="AT48" s="509">
        <v>1259.1302821708171</v>
      </c>
      <c r="AU48" s="509">
        <v>1411.5488354419556</v>
      </c>
      <c r="AV48" s="509">
        <v>88.370728423500537</v>
      </c>
      <c r="AW48" s="509">
        <v>0</v>
      </c>
      <c r="AX48" s="509">
        <v>0</v>
      </c>
      <c r="AY48" s="509">
        <v>0</v>
      </c>
      <c r="AZ48" s="509">
        <v>0</v>
      </c>
      <c r="BA48" s="509">
        <v>0</v>
      </c>
      <c r="BB48" s="509">
        <v>0</v>
      </c>
      <c r="BC48" s="509">
        <v>0</v>
      </c>
      <c r="BD48" s="509">
        <v>0</v>
      </c>
      <c r="BE48" s="509">
        <v>0</v>
      </c>
      <c r="BF48" s="509">
        <v>0</v>
      </c>
      <c r="BG48" s="509">
        <v>0</v>
      </c>
      <c r="BH48" s="509">
        <v>0</v>
      </c>
      <c r="BI48" s="509">
        <v>0</v>
      </c>
      <c r="BJ48" s="509">
        <v>0</v>
      </c>
      <c r="BK48" s="509">
        <v>0</v>
      </c>
      <c r="BL48" s="509">
        <v>0</v>
      </c>
      <c r="BM48" s="509">
        <v>0</v>
      </c>
      <c r="BN48" s="509">
        <v>0</v>
      </c>
      <c r="BO48" s="509">
        <v>0</v>
      </c>
      <c r="BP48" s="509">
        <v>0</v>
      </c>
      <c r="BQ48" s="509">
        <v>0</v>
      </c>
      <c r="BR48" s="509">
        <v>0</v>
      </c>
      <c r="BS48" s="509">
        <v>0</v>
      </c>
      <c r="BT48" s="509">
        <v>0</v>
      </c>
      <c r="BU48" s="509">
        <v>0</v>
      </c>
      <c r="BV48" s="509">
        <v>0</v>
      </c>
      <c r="BW48" s="509">
        <v>0</v>
      </c>
      <c r="BX48" s="510">
        <v>0</v>
      </c>
      <c r="BY48" s="510">
        <v>0</v>
      </c>
      <c r="BZ48" s="510">
        <v>0</v>
      </c>
      <c r="CA48" s="510">
        <v>0</v>
      </c>
      <c r="CB48" s="510">
        <v>0</v>
      </c>
      <c r="CC48" s="510">
        <v>0</v>
      </c>
      <c r="CD48" s="510">
        <v>0</v>
      </c>
      <c r="CE48" s="510">
        <v>0</v>
      </c>
      <c r="CF48" s="510">
        <v>0</v>
      </c>
      <c r="CG48" s="510">
        <v>0</v>
      </c>
      <c r="CH48" s="511">
        <v>0</v>
      </c>
    </row>
    <row r="49" spans="1:86" s="425" customFormat="1" ht="25.5" customHeight="1" thickBot="1" x14ac:dyDescent="0.3">
      <c r="B49" s="515" t="s">
        <v>565</v>
      </c>
      <c r="C49" s="516"/>
      <c r="D49" s="517">
        <v>0</v>
      </c>
      <c r="E49" s="517">
        <v>0</v>
      </c>
      <c r="F49" s="517">
        <v>0</v>
      </c>
      <c r="G49" s="517">
        <v>0</v>
      </c>
      <c r="H49" s="517">
        <v>0</v>
      </c>
      <c r="I49" s="517">
        <v>0</v>
      </c>
      <c r="J49" s="517">
        <v>0</v>
      </c>
      <c r="K49" s="517">
        <v>0</v>
      </c>
      <c r="L49" s="517">
        <v>0</v>
      </c>
      <c r="M49" s="517">
        <v>0</v>
      </c>
      <c r="N49" s="517">
        <v>0</v>
      </c>
      <c r="O49" s="517">
        <v>0</v>
      </c>
      <c r="P49" s="517">
        <v>0</v>
      </c>
      <c r="Q49" s="517">
        <v>0</v>
      </c>
      <c r="R49" s="517">
        <v>0</v>
      </c>
      <c r="S49" s="517">
        <v>0</v>
      </c>
      <c r="T49" s="517">
        <v>0</v>
      </c>
      <c r="U49" s="517">
        <v>0</v>
      </c>
      <c r="V49" s="517">
        <v>0</v>
      </c>
      <c r="W49" s="517">
        <v>0</v>
      </c>
      <c r="X49" s="517">
        <v>0</v>
      </c>
      <c r="Y49" s="517">
        <v>0</v>
      </c>
      <c r="Z49" s="517">
        <v>0</v>
      </c>
      <c r="AA49" s="517">
        <v>0</v>
      </c>
      <c r="AB49" s="517">
        <v>0</v>
      </c>
      <c r="AC49" s="517">
        <v>0</v>
      </c>
      <c r="AD49" s="517">
        <v>0</v>
      </c>
      <c r="AE49" s="517">
        <v>0</v>
      </c>
      <c r="AF49" s="517">
        <v>0</v>
      </c>
      <c r="AG49" s="517">
        <v>0</v>
      </c>
      <c r="AH49" s="517">
        <v>0</v>
      </c>
      <c r="AI49" s="517">
        <v>13.570430241758912</v>
      </c>
      <c r="AJ49" s="517">
        <v>67.354917251858879</v>
      </c>
      <c r="AK49" s="517">
        <v>121.72035884325838</v>
      </c>
      <c r="AL49" s="517">
        <v>187.03124528241921</v>
      </c>
      <c r="AM49" s="517">
        <v>259.12160738121889</v>
      </c>
      <c r="AN49" s="517">
        <v>317.39052946895964</v>
      </c>
      <c r="AO49" s="517">
        <v>393.71632594809307</v>
      </c>
      <c r="AP49" s="517">
        <v>498.53894114226551</v>
      </c>
      <c r="AQ49" s="517">
        <v>578.63468389873697</v>
      </c>
      <c r="AR49" s="517">
        <v>645.44064232465746</v>
      </c>
      <c r="AS49" s="517">
        <v>710.64176911088339</v>
      </c>
      <c r="AT49" s="517">
        <v>780.2027058203048</v>
      </c>
      <c r="AU49" s="517">
        <v>903.76135728554084</v>
      </c>
      <c r="AV49" s="517">
        <v>56.580436651579767</v>
      </c>
      <c r="AW49" s="517">
        <v>0</v>
      </c>
      <c r="AX49" s="517">
        <v>0</v>
      </c>
      <c r="AY49" s="517">
        <v>0</v>
      </c>
      <c r="AZ49" s="517">
        <v>0</v>
      </c>
      <c r="BA49" s="517">
        <v>0</v>
      </c>
      <c r="BB49" s="517">
        <v>0</v>
      </c>
      <c r="BC49" s="517">
        <v>0</v>
      </c>
      <c r="BD49" s="517">
        <v>0</v>
      </c>
      <c r="BE49" s="517">
        <v>0</v>
      </c>
      <c r="BF49" s="517">
        <v>0</v>
      </c>
      <c r="BG49" s="517">
        <v>0</v>
      </c>
      <c r="BH49" s="517">
        <v>0</v>
      </c>
      <c r="BI49" s="517">
        <v>0</v>
      </c>
      <c r="BJ49" s="517">
        <v>0</v>
      </c>
      <c r="BK49" s="517">
        <v>0</v>
      </c>
      <c r="BL49" s="517">
        <v>0</v>
      </c>
      <c r="BM49" s="517">
        <v>0</v>
      </c>
      <c r="BN49" s="517">
        <v>0</v>
      </c>
      <c r="BO49" s="517">
        <v>0</v>
      </c>
      <c r="BP49" s="517">
        <v>0</v>
      </c>
      <c r="BQ49" s="517">
        <v>0</v>
      </c>
      <c r="BR49" s="517">
        <v>0</v>
      </c>
      <c r="BS49" s="517">
        <v>0</v>
      </c>
      <c r="BT49" s="517">
        <v>0</v>
      </c>
      <c r="BU49" s="517">
        <v>0</v>
      </c>
      <c r="BV49" s="517">
        <v>0</v>
      </c>
      <c r="BW49" s="517">
        <v>0</v>
      </c>
      <c r="BX49" s="517">
        <v>0</v>
      </c>
      <c r="BY49" s="517">
        <v>0</v>
      </c>
      <c r="BZ49" s="517">
        <v>0</v>
      </c>
      <c r="CA49" s="517">
        <v>0</v>
      </c>
      <c r="CB49" s="517">
        <v>0</v>
      </c>
      <c r="CC49" s="517">
        <v>0</v>
      </c>
      <c r="CD49" s="517">
        <v>0</v>
      </c>
      <c r="CE49" s="517">
        <v>0</v>
      </c>
      <c r="CF49" s="517">
        <v>0</v>
      </c>
      <c r="CG49" s="517">
        <v>0</v>
      </c>
      <c r="CH49" s="518">
        <v>0</v>
      </c>
    </row>
    <row r="50" spans="1:86" ht="39.75" customHeight="1" x14ac:dyDescent="0.35">
      <c r="A50" s="483"/>
      <c r="B50" s="468" t="s">
        <v>785</v>
      </c>
      <c r="C50" s="484"/>
      <c r="D50" s="470" t="s">
        <v>677</v>
      </c>
      <c r="E50" s="470" t="s">
        <v>678</v>
      </c>
      <c r="F50" s="470" t="s">
        <v>679</v>
      </c>
      <c r="G50" s="470" t="s">
        <v>680</v>
      </c>
      <c r="H50" s="470" t="s">
        <v>681</v>
      </c>
      <c r="I50" s="470" t="s">
        <v>682</v>
      </c>
      <c r="J50" s="470" t="s">
        <v>683</v>
      </c>
      <c r="K50" s="470" t="s">
        <v>684</v>
      </c>
      <c r="L50" s="470" t="s">
        <v>685</v>
      </c>
      <c r="M50" s="470" t="s">
        <v>686</v>
      </c>
      <c r="N50" s="470" t="s">
        <v>687</v>
      </c>
      <c r="O50" s="470" t="s">
        <v>688</v>
      </c>
      <c r="P50" s="470" t="s">
        <v>689</v>
      </c>
      <c r="Q50" s="470" t="s">
        <v>690</v>
      </c>
      <c r="R50" s="470" t="s">
        <v>691</v>
      </c>
      <c r="S50" s="470" t="s">
        <v>692</v>
      </c>
      <c r="T50" s="470" t="s">
        <v>693</v>
      </c>
      <c r="U50" s="470" t="s">
        <v>694</v>
      </c>
      <c r="V50" s="470" t="s">
        <v>695</v>
      </c>
      <c r="W50" s="470" t="s">
        <v>696</v>
      </c>
      <c r="X50" s="470" t="s">
        <v>697</v>
      </c>
      <c r="Y50" s="470" t="s">
        <v>698</v>
      </c>
      <c r="Z50" s="470" t="s">
        <v>699</v>
      </c>
      <c r="AA50" s="470" t="s">
        <v>700</v>
      </c>
      <c r="AB50" s="470" t="s">
        <v>701</v>
      </c>
      <c r="AC50" s="470" t="s">
        <v>702</v>
      </c>
      <c r="AD50" s="470" t="s">
        <v>703</v>
      </c>
      <c r="AE50" s="470" t="s">
        <v>704</v>
      </c>
      <c r="AF50" s="470" t="s">
        <v>705</v>
      </c>
      <c r="AG50" s="470" t="s">
        <v>706</v>
      </c>
      <c r="AH50" s="470" t="s">
        <v>707</v>
      </c>
      <c r="AI50" s="470" t="s">
        <v>708</v>
      </c>
      <c r="AJ50" s="470" t="s">
        <v>709</v>
      </c>
      <c r="AK50" s="470" t="s">
        <v>710</v>
      </c>
      <c r="AL50" s="470" t="s">
        <v>711</v>
      </c>
      <c r="AM50" s="470" t="s">
        <v>712</v>
      </c>
      <c r="AN50" s="470" t="s">
        <v>713</v>
      </c>
      <c r="AO50" s="470" t="s">
        <v>714</v>
      </c>
      <c r="AP50" s="470" t="s">
        <v>715</v>
      </c>
      <c r="AQ50" s="470" t="s">
        <v>716</v>
      </c>
      <c r="AR50" s="470" t="s">
        <v>717</v>
      </c>
      <c r="AS50" s="470" t="s">
        <v>718</v>
      </c>
      <c r="AT50" s="470" t="s">
        <v>719</v>
      </c>
      <c r="AU50" s="470" t="s">
        <v>720</v>
      </c>
      <c r="AV50" s="470" t="s">
        <v>721</v>
      </c>
      <c r="AW50" s="470" t="s">
        <v>722</v>
      </c>
      <c r="AX50" s="470" t="s">
        <v>723</v>
      </c>
      <c r="AY50" s="470" t="s">
        <v>724</v>
      </c>
      <c r="AZ50" s="470" t="s">
        <v>725</v>
      </c>
      <c r="BA50" s="470" t="s">
        <v>726</v>
      </c>
      <c r="BB50" s="470" t="s">
        <v>727</v>
      </c>
      <c r="BC50" s="470" t="s">
        <v>728</v>
      </c>
      <c r="BD50" s="470" t="s">
        <v>729</v>
      </c>
      <c r="BE50" s="470" t="s">
        <v>730</v>
      </c>
      <c r="BF50" s="470" t="s">
        <v>731</v>
      </c>
      <c r="BG50" s="470" t="s">
        <v>732</v>
      </c>
      <c r="BH50" s="470" t="s">
        <v>733</v>
      </c>
      <c r="BI50" s="470" t="s">
        <v>734</v>
      </c>
      <c r="BJ50" s="470" t="s">
        <v>735</v>
      </c>
      <c r="BK50" s="470" t="s">
        <v>736</v>
      </c>
      <c r="BL50" s="470" t="s">
        <v>737</v>
      </c>
      <c r="BM50" s="470" t="s">
        <v>738</v>
      </c>
      <c r="BN50" s="470" t="s">
        <v>739</v>
      </c>
      <c r="BO50" s="470" t="s">
        <v>740</v>
      </c>
      <c r="BP50" s="470" t="s">
        <v>741</v>
      </c>
      <c r="BQ50" s="470" t="s">
        <v>742</v>
      </c>
      <c r="BR50" s="470" t="s">
        <v>743</v>
      </c>
      <c r="BS50" s="470" t="s">
        <v>744</v>
      </c>
      <c r="BT50" s="470" t="s">
        <v>745</v>
      </c>
      <c r="BU50" s="470" t="s">
        <v>746</v>
      </c>
      <c r="BV50" s="470" t="s">
        <v>747</v>
      </c>
      <c r="BW50" s="470" t="s">
        <v>748</v>
      </c>
      <c r="BX50" s="470" t="s">
        <v>749</v>
      </c>
      <c r="BY50" s="470" t="s">
        <v>750</v>
      </c>
      <c r="BZ50" s="470" t="s">
        <v>751</v>
      </c>
      <c r="CA50" s="470" t="s">
        <v>752</v>
      </c>
      <c r="CB50" s="470" t="s">
        <v>753</v>
      </c>
      <c r="CC50" s="470" t="s">
        <v>754</v>
      </c>
      <c r="CD50" s="470" t="s">
        <v>755</v>
      </c>
      <c r="CE50" s="470" t="s">
        <v>756</v>
      </c>
      <c r="CF50" s="470" t="s">
        <v>757</v>
      </c>
      <c r="CG50" s="470" t="s">
        <v>758</v>
      </c>
      <c r="CH50" s="471" t="s">
        <v>759</v>
      </c>
    </row>
    <row r="51" spans="1:86" ht="26.25" customHeight="1" x14ac:dyDescent="0.35">
      <c r="A51" s="519"/>
      <c r="B51" s="123" t="s">
        <v>273</v>
      </c>
      <c r="C51" s="508"/>
      <c r="D51" s="520"/>
      <c r="E51" s="520"/>
      <c r="F51" s="520"/>
      <c r="G51" s="520"/>
      <c r="H51" s="520"/>
      <c r="I51" s="520"/>
      <c r="J51" s="520"/>
      <c r="K51" s="520"/>
      <c r="L51" s="520"/>
      <c r="M51" s="520"/>
      <c r="N51" s="520"/>
      <c r="O51" s="520"/>
      <c r="P51" s="520"/>
      <c r="Q51" s="520"/>
      <c r="R51" s="520"/>
      <c r="S51" s="520"/>
      <c r="T51" s="520"/>
      <c r="U51" s="520"/>
      <c r="V51" s="520"/>
      <c r="W51" s="520"/>
      <c r="X51" s="520"/>
      <c r="Y51" s="520"/>
      <c r="Z51" s="520"/>
      <c r="AA51" s="520"/>
      <c r="AB51" s="520"/>
      <c r="AC51" s="520">
        <f t="shared" ref="AC51:CG51" si="25">SUM(AC54,AC64,AC73,AC81)</f>
        <v>143</v>
      </c>
      <c r="AD51" s="520">
        <f t="shared" si="25"/>
        <v>170</v>
      </c>
      <c r="AE51" s="520">
        <f t="shared" si="25"/>
        <v>193</v>
      </c>
      <c r="AF51" s="520">
        <f t="shared" si="25"/>
        <v>251</v>
      </c>
      <c r="AG51" s="520">
        <f t="shared" si="25"/>
        <v>298</v>
      </c>
      <c r="AH51" s="520">
        <f t="shared" si="25"/>
        <v>339</v>
      </c>
      <c r="AI51" s="520">
        <f t="shared" si="25"/>
        <v>383</v>
      </c>
      <c r="AJ51" s="520">
        <f t="shared" si="25"/>
        <v>461</v>
      </c>
      <c r="AK51" s="520">
        <f t="shared" si="25"/>
        <v>527</v>
      </c>
      <c r="AL51" s="520">
        <f t="shared" si="25"/>
        <v>602</v>
      </c>
      <c r="AM51" s="520">
        <f t="shared" si="25"/>
        <v>704</v>
      </c>
      <c r="AN51" s="520">
        <f t="shared" si="25"/>
        <v>821</v>
      </c>
      <c r="AO51" s="520">
        <f t="shared" si="25"/>
        <v>929</v>
      </c>
      <c r="AP51" s="520">
        <f t="shared" si="25"/>
        <v>1033</v>
      </c>
      <c r="AQ51" s="520">
        <f t="shared" si="25"/>
        <v>1151</v>
      </c>
      <c r="AR51" s="520">
        <f t="shared" si="25"/>
        <v>1257</v>
      </c>
      <c r="AS51" s="520">
        <f t="shared" si="25"/>
        <v>1363</v>
      </c>
      <c r="AT51" s="520">
        <f t="shared" si="25"/>
        <v>1482</v>
      </c>
      <c r="AU51" s="520">
        <f t="shared" si="25"/>
        <v>1642</v>
      </c>
      <c r="AV51" s="507">
        <f t="shared" si="25"/>
        <v>1935</v>
      </c>
      <c r="AW51" s="507">
        <f t="shared" si="25"/>
        <v>2248</v>
      </c>
      <c r="AX51" s="503">
        <f t="shared" si="25"/>
        <v>2512</v>
      </c>
      <c r="AY51" s="503">
        <f t="shared" si="25"/>
        <v>2937</v>
      </c>
      <c r="AZ51" s="503">
        <f t="shared" si="25"/>
        <v>3144</v>
      </c>
      <c r="BA51" s="503">
        <f t="shared" si="25"/>
        <v>3369</v>
      </c>
      <c r="BB51" s="503">
        <f t="shared" si="25"/>
        <v>3496</v>
      </c>
      <c r="BC51" s="503">
        <f t="shared" si="25"/>
        <v>3599</v>
      </c>
      <c r="BD51" s="503">
        <f t="shared" si="25"/>
        <v>3719</v>
      </c>
      <c r="BE51" s="503">
        <f t="shared" si="25"/>
        <v>3863</v>
      </c>
      <c r="BF51" s="503">
        <f t="shared" si="25"/>
        <v>4000</v>
      </c>
      <c r="BG51" s="503">
        <f t="shared" si="25"/>
        <v>4154</v>
      </c>
      <c r="BH51" s="503">
        <f t="shared" si="25"/>
        <v>4290</v>
      </c>
      <c r="BI51" s="503">
        <f t="shared" si="25"/>
        <v>4406</v>
      </c>
      <c r="BJ51" s="503">
        <f t="shared" si="25"/>
        <v>4518</v>
      </c>
      <c r="BK51" s="503">
        <f t="shared" si="25"/>
        <v>4641</v>
      </c>
      <c r="BL51" s="503">
        <f t="shared" si="25"/>
        <v>4771</v>
      </c>
      <c r="BM51" s="503">
        <f t="shared" si="25"/>
        <v>4909</v>
      </c>
      <c r="BN51" s="503">
        <f t="shared" si="25"/>
        <v>4987</v>
      </c>
      <c r="BO51" s="503">
        <f t="shared" si="25"/>
        <v>5009</v>
      </c>
      <c r="BP51" s="503">
        <f t="shared" si="25"/>
        <v>5017</v>
      </c>
      <c r="BQ51" s="503">
        <f t="shared" si="25"/>
        <v>4961</v>
      </c>
      <c r="BR51" s="503">
        <f t="shared" si="25"/>
        <v>5031</v>
      </c>
      <c r="BS51" s="503">
        <f t="shared" si="25"/>
        <v>5212</v>
      </c>
      <c r="BT51" s="503">
        <f t="shared" si="25"/>
        <v>5278</v>
      </c>
      <c r="BU51" s="503">
        <f t="shared" si="25"/>
        <v>5262</v>
      </c>
      <c r="BV51" s="503">
        <f t="shared" si="25"/>
        <v>5278</v>
      </c>
      <c r="BW51" s="503">
        <f t="shared" si="25"/>
        <v>5354</v>
      </c>
      <c r="BX51" s="503">
        <f t="shared" si="25"/>
        <v>4974</v>
      </c>
      <c r="BY51" s="503">
        <f t="shared" si="25"/>
        <v>5137</v>
      </c>
      <c r="BZ51" s="503">
        <f t="shared" si="25"/>
        <v>5501</v>
      </c>
      <c r="CA51" s="503">
        <f t="shared" si="25"/>
        <v>5953</v>
      </c>
      <c r="CB51" s="503">
        <f t="shared" si="25"/>
        <v>6503</v>
      </c>
      <c r="CC51" s="503">
        <f t="shared" si="25"/>
        <v>6961</v>
      </c>
      <c r="CD51" s="503">
        <f t="shared" si="25"/>
        <v>7405</v>
      </c>
      <c r="CE51" s="503">
        <f t="shared" si="25"/>
        <v>7718</v>
      </c>
      <c r="CF51" s="503">
        <f t="shared" si="25"/>
        <v>8087</v>
      </c>
      <c r="CG51" s="503">
        <f t="shared" si="25"/>
        <v>8405</v>
      </c>
      <c r="CH51" s="506">
        <f>SUM(CH54,CH64,CH73,CH81)</f>
        <v>8728</v>
      </c>
    </row>
    <row r="52" spans="1:86" x14ac:dyDescent="0.35">
      <c r="A52" s="519"/>
      <c r="B52" s="508" t="s">
        <v>467</v>
      </c>
      <c r="C52" s="508"/>
      <c r="D52" s="520"/>
      <c r="E52" s="520"/>
      <c r="F52" s="520"/>
      <c r="G52" s="520"/>
      <c r="H52" s="520"/>
      <c r="I52" s="520"/>
      <c r="J52" s="520"/>
      <c r="K52" s="520"/>
      <c r="L52" s="520"/>
      <c r="M52" s="520"/>
      <c r="N52" s="520"/>
      <c r="O52" s="520"/>
      <c r="P52" s="520"/>
      <c r="Q52" s="520"/>
      <c r="R52" s="520"/>
      <c r="S52" s="520"/>
      <c r="T52" s="520"/>
      <c r="U52" s="520"/>
      <c r="V52" s="520"/>
      <c r="W52" s="520"/>
      <c r="X52" s="520"/>
      <c r="Y52" s="520"/>
      <c r="Z52" s="520"/>
      <c r="AA52" s="520"/>
      <c r="AB52" s="520"/>
      <c r="AC52" s="520"/>
      <c r="AD52" s="520"/>
      <c r="AE52" s="520"/>
      <c r="AF52" s="520"/>
      <c r="AG52" s="520"/>
      <c r="AH52" s="520"/>
      <c r="AI52" s="520"/>
      <c r="AJ52" s="520"/>
      <c r="AK52" s="520"/>
      <c r="AL52" s="520"/>
      <c r="AM52" s="520"/>
      <c r="AN52" s="520"/>
      <c r="AO52" s="520"/>
      <c r="AP52" s="520"/>
      <c r="AQ52" s="520"/>
      <c r="AR52" s="520"/>
      <c r="AS52" s="520"/>
      <c r="AT52" s="520"/>
      <c r="AU52" s="520"/>
      <c r="AV52" s="510">
        <v>1873</v>
      </c>
      <c r="AW52" s="510">
        <v>2243</v>
      </c>
      <c r="AX52" s="510">
        <v>2501</v>
      </c>
      <c r="AY52" s="510">
        <v>2770</v>
      </c>
      <c r="AZ52" s="510">
        <v>2987</v>
      </c>
      <c r="BA52" s="510">
        <v>3202</v>
      </c>
      <c r="BB52" s="510">
        <v>3318</v>
      </c>
      <c r="BC52" s="510">
        <v>3406</v>
      </c>
      <c r="BD52" s="510">
        <v>3515</v>
      </c>
      <c r="BE52" s="510">
        <v>3646</v>
      </c>
      <c r="BF52" s="510">
        <v>3775</v>
      </c>
      <c r="BG52" s="510">
        <v>3931</v>
      </c>
      <c r="BH52" s="510">
        <v>4082</v>
      </c>
      <c r="BI52" s="510">
        <v>4202</v>
      </c>
      <c r="BJ52" s="510">
        <v>4319</v>
      </c>
      <c r="BK52" s="510">
        <v>4446</v>
      </c>
      <c r="BL52" s="510">
        <v>4577</v>
      </c>
      <c r="BM52" s="510">
        <v>4713</v>
      </c>
      <c r="BN52" s="510">
        <v>4796</v>
      </c>
      <c r="BO52" s="510">
        <v>4821</v>
      </c>
      <c r="BP52" s="510">
        <v>4831</v>
      </c>
      <c r="BQ52" s="510">
        <v>4781</v>
      </c>
      <c r="BR52" s="510">
        <v>4845</v>
      </c>
      <c r="BS52" s="510">
        <v>5037</v>
      </c>
      <c r="BT52" s="510">
        <v>5095</v>
      </c>
      <c r="BU52" s="510">
        <v>5082</v>
      </c>
      <c r="BV52" s="510">
        <v>5101</v>
      </c>
      <c r="BW52" s="510">
        <v>5165</v>
      </c>
      <c r="BX52" s="510">
        <v>4844</v>
      </c>
      <c r="BY52" s="510">
        <v>5004</v>
      </c>
      <c r="BZ52" s="510">
        <v>5344</v>
      </c>
      <c r="CA52" s="510">
        <v>5802</v>
      </c>
      <c r="CB52" s="510">
        <v>6350</v>
      </c>
      <c r="CC52" s="510">
        <v>6801</v>
      </c>
      <c r="CD52" s="510">
        <v>7237</v>
      </c>
      <c r="CE52" s="510">
        <v>7543</v>
      </c>
      <c r="CF52" s="510">
        <v>7905</v>
      </c>
      <c r="CG52" s="510">
        <v>8217</v>
      </c>
      <c r="CH52" s="511">
        <v>8535</v>
      </c>
    </row>
    <row r="53" spans="1:86" x14ac:dyDescent="0.35">
      <c r="A53" s="519"/>
      <c r="B53" s="508" t="s">
        <v>468</v>
      </c>
      <c r="C53" s="508"/>
      <c r="D53" s="520"/>
      <c r="E53" s="520"/>
      <c r="F53" s="520"/>
      <c r="G53" s="520"/>
      <c r="H53" s="520"/>
      <c r="I53" s="520"/>
      <c r="J53" s="520"/>
      <c r="K53" s="520"/>
      <c r="L53" s="520"/>
      <c r="M53" s="520"/>
      <c r="N53" s="520"/>
      <c r="O53" s="520"/>
      <c r="P53" s="520"/>
      <c r="Q53" s="520"/>
      <c r="R53" s="520"/>
      <c r="S53" s="520"/>
      <c r="T53" s="520"/>
      <c r="U53" s="520"/>
      <c r="V53" s="520"/>
      <c r="W53" s="520"/>
      <c r="X53" s="520"/>
      <c r="Y53" s="520"/>
      <c r="Z53" s="520"/>
      <c r="AA53" s="520"/>
      <c r="AB53" s="520"/>
      <c r="AC53" s="520"/>
      <c r="AD53" s="520"/>
      <c r="AE53" s="520"/>
      <c r="AF53" s="520"/>
      <c r="AG53" s="520"/>
      <c r="AH53" s="520"/>
      <c r="AI53" s="520"/>
      <c r="AJ53" s="520"/>
      <c r="AK53" s="520"/>
      <c r="AL53" s="520"/>
      <c r="AM53" s="520"/>
      <c r="AN53" s="520"/>
      <c r="AO53" s="520"/>
      <c r="AP53" s="520"/>
      <c r="AQ53" s="520"/>
      <c r="AR53" s="520"/>
      <c r="AS53" s="520"/>
      <c r="AT53" s="520"/>
      <c r="AU53" s="520"/>
      <c r="AV53" s="507"/>
      <c r="AW53" s="507"/>
      <c r="AX53" s="507"/>
      <c r="AY53" s="509">
        <v>167</v>
      </c>
      <c r="AZ53" s="509">
        <v>157</v>
      </c>
      <c r="BA53" s="509">
        <v>167</v>
      </c>
      <c r="BB53" s="509">
        <v>178</v>
      </c>
      <c r="BC53" s="509">
        <v>193</v>
      </c>
      <c r="BD53" s="509">
        <v>204</v>
      </c>
      <c r="BE53" s="509">
        <v>217</v>
      </c>
      <c r="BF53" s="509">
        <v>225</v>
      </c>
      <c r="BG53" s="509">
        <v>223</v>
      </c>
      <c r="BH53" s="509">
        <v>208</v>
      </c>
      <c r="BI53" s="509">
        <v>204</v>
      </c>
      <c r="BJ53" s="509">
        <v>199</v>
      </c>
      <c r="BK53" s="509">
        <v>195</v>
      </c>
      <c r="BL53" s="509">
        <v>193</v>
      </c>
      <c r="BM53" s="509">
        <v>196</v>
      </c>
      <c r="BN53" s="509">
        <v>192</v>
      </c>
      <c r="BO53" s="509">
        <v>188</v>
      </c>
      <c r="BP53" s="509">
        <v>187</v>
      </c>
      <c r="BQ53" s="509">
        <v>181</v>
      </c>
      <c r="BR53" s="509">
        <v>187</v>
      </c>
      <c r="BS53" s="509">
        <v>177</v>
      </c>
      <c r="BT53" s="509">
        <v>184</v>
      </c>
      <c r="BU53" s="509">
        <v>181</v>
      </c>
      <c r="BV53" s="509">
        <v>178</v>
      </c>
      <c r="BW53" s="509">
        <v>189</v>
      </c>
      <c r="BX53" s="510">
        <v>131</v>
      </c>
      <c r="BY53" s="510">
        <v>135</v>
      </c>
      <c r="BZ53" s="510">
        <v>159</v>
      </c>
      <c r="CA53" s="510">
        <v>152</v>
      </c>
      <c r="CB53" s="510">
        <v>155</v>
      </c>
      <c r="CC53" s="510">
        <v>162</v>
      </c>
      <c r="CD53" s="510">
        <v>171</v>
      </c>
      <c r="CE53" s="510">
        <v>177</v>
      </c>
      <c r="CF53" s="510">
        <v>184</v>
      </c>
      <c r="CG53" s="510">
        <v>191</v>
      </c>
      <c r="CH53" s="511">
        <v>196</v>
      </c>
    </row>
    <row r="54" spans="1:86" s="285" customFormat="1" ht="26.25" customHeight="1" x14ac:dyDescent="0.35">
      <c r="A54" s="461"/>
      <c r="B54" s="521" t="s">
        <v>387</v>
      </c>
      <c r="C54" s="522"/>
      <c r="D54" s="507">
        <v>0</v>
      </c>
      <c r="E54" s="507">
        <v>0</v>
      </c>
      <c r="F54" s="507">
        <v>0</v>
      </c>
      <c r="G54" s="507">
        <v>0</v>
      </c>
      <c r="H54" s="507">
        <v>0</v>
      </c>
      <c r="I54" s="507">
        <v>0</v>
      </c>
      <c r="J54" s="507">
        <v>0</v>
      </c>
      <c r="K54" s="507">
        <v>0</v>
      </c>
      <c r="L54" s="507">
        <v>0</v>
      </c>
      <c r="M54" s="507">
        <v>0</v>
      </c>
      <c r="N54" s="507">
        <v>0</v>
      </c>
      <c r="O54" s="507">
        <v>0</v>
      </c>
      <c r="P54" s="507">
        <v>0</v>
      </c>
      <c r="Q54" s="507">
        <v>0</v>
      </c>
      <c r="R54" s="507">
        <v>0</v>
      </c>
      <c r="S54" s="507">
        <v>0</v>
      </c>
      <c r="T54" s="507">
        <v>0</v>
      </c>
      <c r="U54" s="507">
        <v>0</v>
      </c>
      <c r="V54" s="507">
        <v>0</v>
      </c>
      <c r="W54" s="507">
        <v>0</v>
      </c>
      <c r="X54" s="507">
        <v>0</v>
      </c>
      <c r="Y54" s="507">
        <v>0</v>
      </c>
      <c r="Z54" s="507">
        <v>0</v>
      </c>
      <c r="AA54" s="507">
        <v>0</v>
      </c>
      <c r="AB54" s="507">
        <v>0</v>
      </c>
      <c r="AC54" s="507">
        <v>0</v>
      </c>
      <c r="AD54" s="507">
        <v>0</v>
      </c>
      <c r="AE54" s="507">
        <v>0</v>
      </c>
      <c r="AF54" s="507">
        <v>0</v>
      </c>
      <c r="AG54" s="507">
        <v>0</v>
      </c>
      <c r="AH54" s="507">
        <v>0</v>
      </c>
      <c r="AI54" s="507">
        <v>0</v>
      </c>
      <c r="AJ54" s="507">
        <v>0</v>
      </c>
      <c r="AK54" s="507">
        <v>0</v>
      </c>
      <c r="AL54" s="507">
        <v>0</v>
      </c>
      <c r="AM54" s="507">
        <v>0</v>
      </c>
      <c r="AN54" s="507">
        <v>0</v>
      </c>
      <c r="AO54" s="507">
        <v>0</v>
      </c>
      <c r="AP54" s="507">
        <v>0</v>
      </c>
      <c r="AQ54" s="507">
        <v>0</v>
      </c>
      <c r="AR54" s="507">
        <v>0</v>
      </c>
      <c r="AS54" s="507">
        <v>0</v>
      </c>
      <c r="AT54" s="507">
        <v>0</v>
      </c>
      <c r="AU54" s="507">
        <v>0</v>
      </c>
      <c r="AV54" s="507">
        <v>1045</v>
      </c>
      <c r="AW54" s="507">
        <v>1286</v>
      </c>
      <c r="AX54" s="507">
        <v>1466</v>
      </c>
      <c r="AY54" s="507">
        <v>1669</v>
      </c>
      <c r="AZ54" s="507">
        <v>1846</v>
      </c>
      <c r="BA54" s="507">
        <v>2004</v>
      </c>
      <c r="BB54" s="507">
        <v>2092</v>
      </c>
      <c r="BC54" s="507">
        <v>2165</v>
      </c>
      <c r="BD54" s="507">
        <v>2255</v>
      </c>
      <c r="BE54" s="507">
        <v>2368</v>
      </c>
      <c r="BF54" s="507">
        <v>2490</v>
      </c>
      <c r="BG54" s="507">
        <v>2607</v>
      </c>
      <c r="BH54" s="507">
        <v>2701</v>
      </c>
      <c r="BI54" s="507">
        <v>2777</v>
      </c>
      <c r="BJ54" s="507">
        <v>2852</v>
      </c>
      <c r="BK54" s="507">
        <v>2941</v>
      </c>
      <c r="BL54" s="507">
        <v>3034</v>
      </c>
      <c r="BM54" s="507">
        <v>3133</v>
      </c>
      <c r="BN54" s="507">
        <v>3205</v>
      </c>
      <c r="BO54" s="507">
        <v>3253</v>
      </c>
      <c r="BP54" s="507">
        <v>3307</v>
      </c>
      <c r="BQ54" s="507">
        <v>3307</v>
      </c>
      <c r="BR54" s="507">
        <v>3214</v>
      </c>
      <c r="BS54" s="507">
        <v>3015</v>
      </c>
      <c r="BT54" s="507">
        <v>2628</v>
      </c>
      <c r="BU54" s="507">
        <v>2126</v>
      </c>
      <c r="BV54" s="507">
        <v>1789</v>
      </c>
      <c r="BW54" s="507">
        <v>1554</v>
      </c>
      <c r="BX54" s="503">
        <v>1232</v>
      </c>
      <c r="BY54" s="503">
        <v>1206</v>
      </c>
      <c r="BZ54" s="503">
        <v>1214</v>
      </c>
      <c r="CA54" s="503">
        <v>1237</v>
      </c>
      <c r="CB54" s="503">
        <v>1290</v>
      </c>
      <c r="CC54" s="503">
        <v>1314</v>
      </c>
      <c r="CD54" s="503">
        <v>1340</v>
      </c>
      <c r="CE54" s="503">
        <v>1361</v>
      </c>
      <c r="CF54" s="503">
        <v>1349</v>
      </c>
      <c r="CG54" s="503">
        <v>1287</v>
      </c>
      <c r="CH54" s="506">
        <v>1282</v>
      </c>
    </row>
    <row r="55" spans="1:86" s="285" customFormat="1" x14ac:dyDescent="0.35">
      <c r="A55" s="461"/>
      <c r="B55" s="508" t="s">
        <v>467</v>
      </c>
      <c r="C55" s="522"/>
      <c r="D55" s="509">
        <v>0</v>
      </c>
      <c r="E55" s="509">
        <v>0</v>
      </c>
      <c r="F55" s="509">
        <v>0</v>
      </c>
      <c r="G55" s="509">
        <v>0</v>
      </c>
      <c r="H55" s="509">
        <v>0</v>
      </c>
      <c r="I55" s="509">
        <v>0</v>
      </c>
      <c r="J55" s="509">
        <v>0</v>
      </c>
      <c r="K55" s="509">
        <v>0</v>
      </c>
      <c r="L55" s="509">
        <v>0</v>
      </c>
      <c r="M55" s="509">
        <v>0</v>
      </c>
      <c r="N55" s="509">
        <v>0</v>
      </c>
      <c r="O55" s="509">
        <v>0</v>
      </c>
      <c r="P55" s="509">
        <v>0</v>
      </c>
      <c r="Q55" s="509">
        <v>0</v>
      </c>
      <c r="R55" s="509">
        <v>0</v>
      </c>
      <c r="S55" s="509">
        <v>0</v>
      </c>
      <c r="T55" s="509">
        <v>0</v>
      </c>
      <c r="U55" s="509">
        <v>0</v>
      </c>
      <c r="V55" s="509">
        <v>0</v>
      </c>
      <c r="W55" s="509">
        <v>0</v>
      </c>
      <c r="X55" s="509">
        <v>0</v>
      </c>
      <c r="Y55" s="509">
        <v>0</v>
      </c>
      <c r="Z55" s="509">
        <v>0</v>
      </c>
      <c r="AA55" s="509">
        <v>0</v>
      </c>
      <c r="AB55" s="509">
        <v>0</v>
      </c>
      <c r="AC55" s="509">
        <v>0</v>
      </c>
      <c r="AD55" s="509">
        <v>0</v>
      </c>
      <c r="AE55" s="509">
        <v>0</v>
      </c>
      <c r="AF55" s="509">
        <v>0</v>
      </c>
      <c r="AG55" s="509">
        <v>0</v>
      </c>
      <c r="AH55" s="509">
        <v>0</v>
      </c>
      <c r="AI55" s="509">
        <v>0</v>
      </c>
      <c r="AJ55" s="509">
        <v>0</v>
      </c>
      <c r="AK55" s="509">
        <v>0</v>
      </c>
      <c r="AL55" s="509">
        <v>0</v>
      </c>
      <c r="AM55" s="509">
        <v>0</v>
      </c>
      <c r="AN55" s="509">
        <v>0</v>
      </c>
      <c r="AO55" s="509">
        <v>0</v>
      </c>
      <c r="AP55" s="509">
        <v>0</v>
      </c>
      <c r="AQ55" s="509">
        <v>0</v>
      </c>
      <c r="AR55" s="509">
        <v>0</v>
      </c>
      <c r="AS55" s="509">
        <v>0</v>
      </c>
      <c r="AT55" s="509">
        <v>0</v>
      </c>
      <c r="AU55" s="509">
        <v>0</v>
      </c>
      <c r="AV55" s="509">
        <v>983</v>
      </c>
      <c r="AW55" s="509">
        <v>1281</v>
      </c>
      <c r="AX55" s="509">
        <v>1455</v>
      </c>
      <c r="AY55" s="509">
        <v>1655</v>
      </c>
      <c r="AZ55" s="509">
        <v>1835</v>
      </c>
      <c r="BA55" s="509">
        <v>1995</v>
      </c>
      <c r="BB55" s="509">
        <v>2080</v>
      </c>
      <c r="BC55" s="509">
        <v>2150</v>
      </c>
      <c r="BD55" s="509">
        <v>2239</v>
      </c>
      <c r="BE55" s="509">
        <v>2350</v>
      </c>
      <c r="BF55" s="509">
        <v>2471</v>
      </c>
      <c r="BG55" s="509">
        <v>2588</v>
      </c>
      <c r="BH55" s="509">
        <v>2682</v>
      </c>
      <c r="BI55" s="509">
        <v>2757</v>
      </c>
      <c r="BJ55" s="509">
        <v>2830</v>
      </c>
      <c r="BK55" s="509">
        <v>2918</v>
      </c>
      <c r="BL55" s="509">
        <v>3009</v>
      </c>
      <c r="BM55" s="509">
        <v>3106</v>
      </c>
      <c r="BN55" s="509">
        <v>3177</v>
      </c>
      <c r="BO55" s="509">
        <v>3224</v>
      </c>
      <c r="BP55" s="509">
        <v>3278</v>
      </c>
      <c r="BQ55" s="509">
        <v>3277</v>
      </c>
      <c r="BR55" s="509">
        <v>3185</v>
      </c>
      <c r="BS55" s="509">
        <v>2989</v>
      </c>
      <c r="BT55" s="509">
        <v>2604</v>
      </c>
      <c r="BU55" s="509">
        <v>2105</v>
      </c>
      <c r="BV55" s="509">
        <v>1771</v>
      </c>
      <c r="BW55" s="509">
        <v>1539</v>
      </c>
      <c r="BX55" s="510">
        <v>1219</v>
      </c>
      <c r="BY55" s="510">
        <v>1195</v>
      </c>
      <c r="BZ55" s="510">
        <v>1203</v>
      </c>
      <c r="CA55" s="510">
        <v>1228</v>
      </c>
      <c r="CB55" s="510">
        <v>1281</v>
      </c>
      <c r="CC55" s="510">
        <v>1306</v>
      </c>
      <c r="CD55" s="510">
        <v>1333</v>
      </c>
      <c r="CE55" s="510">
        <v>1354</v>
      </c>
      <c r="CF55" s="510">
        <v>1343</v>
      </c>
      <c r="CG55" s="510">
        <v>1281</v>
      </c>
      <c r="CH55" s="511">
        <v>1277</v>
      </c>
    </row>
    <row r="56" spans="1:86" x14ac:dyDescent="0.35">
      <c r="B56" s="508" t="s">
        <v>519</v>
      </c>
      <c r="C56" s="523"/>
      <c r="D56" s="509">
        <v>0</v>
      </c>
      <c r="E56" s="509">
        <v>0</v>
      </c>
      <c r="F56" s="509">
        <v>0</v>
      </c>
      <c r="G56" s="509">
        <v>0</v>
      </c>
      <c r="H56" s="509">
        <v>0</v>
      </c>
      <c r="I56" s="509">
        <v>0</v>
      </c>
      <c r="J56" s="509">
        <v>0</v>
      </c>
      <c r="K56" s="509">
        <v>0</v>
      </c>
      <c r="L56" s="509">
        <v>0</v>
      </c>
      <c r="M56" s="509">
        <v>0</v>
      </c>
      <c r="N56" s="509">
        <v>0</v>
      </c>
      <c r="O56" s="509">
        <v>0</v>
      </c>
      <c r="P56" s="509">
        <v>0</v>
      </c>
      <c r="Q56" s="509">
        <v>0</v>
      </c>
      <c r="R56" s="509">
        <v>0</v>
      </c>
      <c r="S56" s="509">
        <v>0</v>
      </c>
      <c r="T56" s="509">
        <v>0</v>
      </c>
      <c r="U56" s="509">
        <v>0</v>
      </c>
      <c r="V56" s="509">
        <v>0</v>
      </c>
      <c r="W56" s="509">
        <v>0</v>
      </c>
      <c r="X56" s="509">
        <v>0</v>
      </c>
      <c r="Y56" s="509">
        <v>0</v>
      </c>
      <c r="Z56" s="509">
        <v>0</v>
      </c>
      <c r="AA56" s="509">
        <v>0</v>
      </c>
      <c r="AB56" s="509">
        <v>0</v>
      </c>
      <c r="AC56" s="509">
        <v>0</v>
      </c>
      <c r="AD56" s="509">
        <v>0</v>
      </c>
      <c r="AE56" s="509">
        <v>0</v>
      </c>
      <c r="AF56" s="509">
        <v>0</v>
      </c>
      <c r="AG56" s="509">
        <v>0</v>
      </c>
      <c r="AH56" s="509">
        <v>0</v>
      </c>
      <c r="AI56" s="509">
        <v>0</v>
      </c>
      <c r="AJ56" s="509">
        <v>0</v>
      </c>
      <c r="AK56" s="509">
        <v>0</v>
      </c>
      <c r="AL56" s="509">
        <v>0</v>
      </c>
      <c r="AM56" s="509">
        <v>0</v>
      </c>
      <c r="AN56" s="509">
        <v>0</v>
      </c>
      <c r="AO56" s="509">
        <v>0</v>
      </c>
      <c r="AP56" s="509">
        <v>0</v>
      </c>
      <c r="AQ56" s="509">
        <v>0</v>
      </c>
      <c r="AR56" s="509">
        <v>0</v>
      </c>
      <c r="AS56" s="509">
        <v>0</v>
      </c>
      <c r="AT56" s="509">
        <v>0</v>
      </c>
      <c r="AU56" s="509">
        <v>0</v>
      </c>
      <c r="AV56" s="509">
        <v>99</v>
      </c>
      <c r="AW56" s="509">
        <v>128</v>
      </c>
      <c r="AX56" s="509">
        <v>145</v>
      </c>
      <c r="AY56" s="509">
        <v>164</v>
      </c>
      <c r="AZ56" s="509">
        <v>181</v>
      </c>
      <c r="BA56" s="509">
        <v>197</v>
      </c>
      <c r="BB56" s="509">
        <v>207</v>
      </c>
      <c r="BC56" s="509">
        <v>216</v>
      </c>
      <c r="BD56" s="509">
        <v>226</v>
      </c>
      <c r="BE56" s="509">
        <v>239</v>
      </c>
      <c r="BF56" s="509">
        <v>258</v>
      </c>
      <c r="BG56" s="509">
        <v>270</v>
      </c>
      <c r="BH56" s="509">
        <v>279</v>
      </c>
      <c r="BI56" s="509">
        <v>286</v>
      </c>
      <c r="BJ56" s="509">
        <v>292</v>
      </c>
      <c r="BK56" s="509">
        <v>300</v>
      </c>
      <c r="BL56" s="509">
        <v>310</v>
      </c>
      <c r="BM56" s="509">
        <v>322</v>
      </c>
      <c r="BN56" s="509">
        <v>331</v>
      </c>
      <c r="BO56" s="509">
        <v>339</v>
      </c>
      <c r="BP56" s="509">
        <v>350</v>
      </c>
      <c r="BQ56" s="509">
        <v>362</v>
      </c>
      <c r="BR56" s="509">
        <v>381</v>
      </c>
      <c r="BS56" s="509">
        <v>406</v>
      </c>
      <c r="BT56" s="509">
        <v>426</v>
      </c>
      <c r="BU56" s="509">
        <v>449</v>
      </c>
      <c r="BV56" s="509">
        <v>473</v>
      </c>
      <c r="BW56" s="509">
        <v>506</v>
      </c>
      <c r="BX56" s="510">
        <v>494</v>
      </c>
      <c r="BY56" s="510">
        <v>529</v>
      </c>
      <c r="BZ56" s="510">
        <v>591</v>
      </c>
      <c r="CA56" s="510">
        <v>669</v>
      </c>
      <c r="CB56" s="510">
        <v>761</v>
      </c>
      <c r="CC56" s="510">
        <v>827</v>
      </c>
      <c r="CD56" s="510">
        <v>897</v>
      </c>
      <c r="CE56" s="510">
        <v>959</v>
      </c>
      <c r="CF56" s="510">
        <v>1012</v>
      </c>
      <c r="CG56" s="510">
        <v>1057</v>
      </c>
      <c r="CH56" s="511">
        <v>1096</v>
      </c>
    </row>
    <row r="57" spans="1:86" x14ac:dyDescent="0.35">
      <c r="B57" s="508" t="s">
        <v>520</v>
      </c>
      <c r="C57" s="523"/>
      <c r="D57" s="509">
        <v>0</v>
      </c>
      <c r="E57" s="509">
        <v>0</v>
      </c>
      <c r="F57" s="509">
        <v>0</v>
      </c>
      <c r="G57" s="509">
        <v>0</v>
      </c>
      <c r="H57" s="509">
        <v>0</v>
      </c>
      <c r="I57" s="509">
        <v>0</v>
      </c>
      <c r="J57" s="509">
        <v>0</v>
      </c>
      <c r="K57" s="509">
        <v>0</v>
      </c>
      <c r="L57" s="509">
        <v>0</v>
      </c>
      <c r="M57" s="509">
        <v>0</v>
      </c>
      <c r="N57" s="509">
        <v>0</v>
      </c>
      <c r="O57" s="509">
        <v>0</v>
      </c>
      <c r="P57" s="509">
        <v>0</v>
      </c>
      <c r="Q57" s="509">
        <v>0</v>
      </c>
      <c r="R57" s="509">
        <v>0</v>
      </c>
      <c r="S57" s="509">
        <v>0</v>
      </c>
      <c r="T57" s="509">
        <v>0</v>
      </c>
      <c r="U57" s="509">
        <v>0</v>
      </c>
      <c r="V57" s="509">
        <v>0</v>
      </c>
      <c r="W57" s="509">
        <v>0</v>
      </c>
      <c r="X57" s="509">
        <v>0</v>
      </c>
      <c r="Y57" s="509">
        <v>0</v>
      </c>
      <c r="Z57" s="509">
        <v>0</v>
      </c>
      <c r="AA57" s="509">
        <v>0</v>
      </c>
      <c r="AB57" s="509">
        <v>0</v>
      </c>
      <c r="AC57" s="509">
        <v>0</v>
      </c>
      <c r="AD57" s="509">
        <v>0</v>
      </c>
      <c r="AE57" s="509">
        <v>0</v>
      </c>
      <c r="AF57" s="509">
        <v>0</v>
      </c>
      <c r="AG57" s="509">
        <v>0</v>
      </c>
      <c r="AH57" s="509">
        <v>0</v>
      </c>
      <c r="AI57" s="509">
        <v>0</v>
      </c>
      <c r="AJ57" s="509">
        <v>0</v>
      </c>
      <c r="AK57" s="509">
        <v>0</v>
      </c>
      <c r="AL57" s="509">
        <v>0</v>
      </c>
      <c r="AM57" s="509">
        <v>0</v>
      </c>
      <c r="AN57" s="509">
        <v>0</v>
      </c>
      <c r="AO57" s="509">
        <v>0</v>
      </c>
      <c r="AP57" s="509">
        <v>0</v>
      </c>
      <c r="AQ57" s="509">
        <v>0</v>
      </c>
      <c r="AR57" s="509">
        <v>0</v>
      </c>
      <c r="AS57" s="509">
        <v>0</v>
      </c>
      <c r="AT57" s="509">
        <v>0</v>
      </c>
      <c r="AU57" s="509">
        <v>0</v>
      </c>
      <c r="AV57" s="509">
        <v>591</v>
      </c>
      <c r="AW57" s="509">
        <v>796</v>
      </c>
      <c r="AX57" s="509">
        <v>908</v>
      </c>
      <c r="AY57" s="509">
        <v>1039</v>
      </c>
      <c r="AZ57" s="509">
        <v>1151</v>
      </c>
      <c r="BA57" s="509">
        <v>1243</v>
      </c>
      <c r="BB57" s="509">
        <v>1278</v>
      </c>
      <c r="BC57" s="509">
        <v>1302</v>
      </c>
      <c r="BD57" s="509">
        <v>1339</v>
      </c>
      <c r="BE57" s="509">
        <v>1396</v>
      </c>
      <c r="BF57" s="509">
        <v>1477</v>
      </c>
      <c r="BG57" s="509">
        <v>1539</v>
      </c>
      <c r="BH57" s="509">
        <v>1582</v>
      </c>
      <c r="BI57" s="509">
        <v>1612</v>
      </c>
      <c r="BJ57" s="509">
        <v>1641</v>
      </c>
      <c r="BK57" s="509">
        <v>1676</v>
      </c>
      <c r="BL57" s="509">
        <v>1715</v>
      </c>
      <c r="BM57" s="509">
        <v>1761</v>
      </c>
      <c r="BN57" s="509">
        <v>1800</v>
      </c>
      <c r="BO57" s="509">
        <v>1828</v>
      </c>
      <c r="BP57" s="509">
        <v>1858</v>
      </c>
      <c r="BQ57" s="509">
        <v>1846</v>
      </c>
      <c r="BR57" s="509">
        <v>1742</v>
      </c>
      <c r="BS57" s="509">
        <v>1555</v>
      </c>
      <c r="BT57" s="509">
        <v>1227</v>
      </c>
      <c r="BU57" s="509">
        <v>829</v>
      </c>
      <c r="BV57" s="509">
        <v>563</v>
      </c>
      <c r="BW57" s="509">
        <v>369</v>
      </c>
      <c r="BX57" s="510">
        <v>198</v>
      </c>
      <c r="BY57" s="510">
        <v>180</v>
      </c>
      <c r="BZ57" s="510">
        <v>165</v>
      </c>
      <c r="CA57" s="510">
        <v>153</v>
      </c>
      <c r="CB57" s="510">
        <v>150</v>
      </c>
      <c r="CC57" s="510">
        <v>141</v>
      </c>
      <c r="CD57" s="510">
        <v>128</v>
      </c>
      <c r="CE57" s="510">
        <v>117</v>
      </c>
      <c r="CF57" s="510">
        <v>88</v>
      </c>
      <c r="CG57" s="510">
        <v>28</v>
      </c>
      <c r="CH57" s="511">
        <v>11</v>
      </c>
    </row>
    <row r="58" spans="1:86" x14ac:dyDescent="0.35">
      <c r="B58" s="508" t="s">
        <v>521</v>
      </c>
      <c r="C58" s="524"/>
      <c r="D58" s="509">
        <v>0</v>
      </c>
      <c r="E58" s="509">
        <v>0</v>
      </c>
      <c r="F58" s="509">
        <v>0</v>
      </c>
      <c r="G58" s="509">
        <v>0</v>
      </c>
      <c r="H58" s="509">
        <v>0</v>
      </c>
      <c r="I58" s="509">
        <v>0</v>
      </c>
      <c r="J58" s="509">
        <v>0</v>
      </c>
      <c r="K58" s="509">
        <v>0</v>
      </c>
      <c r="L58" s="509">
        <v>0</v>
      </c>
      <c r="M58" s="509">
        <v>0</v>
      </c>
      <c r="N58" s="509">
        <v>0</v>
      </c>
      <c r="O58" s="509">
        <v>0</v>
      </c>
      <c r="P58" s="509">
        <v>0</v>
      </c>
      <c r="Q58" s="509">
        <v>0</v>
      </c>
      <c r="R58" s="509">
        <v>0</v>
      </c>
      <c r="S58" s="509">
        <v>0</v>
      </c>
      <c r="T58" s="509">
        <v>0</v>
      </c>
      <c r="U58" s="509">
        <v>0</v>
      </c>
      <c r="V58" s="509">
        <v>0</v>
      </c>
      <c r="W58" s="509">
        <v>0</v>
      </c>
      <c r="X58" s="509">
        <v>0</v>
      </c>
      <c r="Y58" s="509">
        <v>0</v>
      </c>
      <c r="Z58" s="509">
        <v>0</v>
      </c>
      <c r="AA58" s="509">
        <v>0</v>
      </c>
      <c r="AB58" s="509">
        <v>0</v>
      </c>
      <c r="AC58" s="509">
        <v>0</v>
      </c>
      <c r="AD58" s="509">
        <v>0</v>
      </c>
      <c r="AE58" s="509">
        <v>0</v>
      </c>
      <c r="AF58" s="509">
        <v>0</v>
      </c>
      <c r="AG58" s="509">
        <v>0</v>
      </c>
      <c r="AH58" s="509">
        <v>0</v>
      </c>
      <c r="AI58" s="509">
        <v>0</v>
      </c>
      <c r="AJ58" s="509">
        <v>0</v>
      </c>
      <c r="AK58" s="509">
        <v>0</v>
      </c>
      <c r="AL58" s="509">
        <v>0</v>
      </c>
      <c r="AM58" s="509">
        <v>0</v>
      </c>
      <c r="AN58" s="509">
        <v>0</v>
      </c>
      <c r="AO58" s="509">
        <v>0</v>
      </c>
      <c r="AP58" s="509">
        <v>0</v>
      </c>
      <c r="AQ58" s="509">
        <v>0</v>
      </c>
      <c r="AR58" s="509">
        <v>0</v>
      </c>
      <c r="AS58" s="509">
        <v>0</v>
      </c>
      <c r="AT58" s="509">
        <v>0</v>
      </c>
      <c r="AU58" s="509">
        <v>0</v>
      </c>
      <c r="AV58" s="509">
        <v>292</v>
      </c>
      <c r="AW58" s="509">
        <v>357</v>
      </c>
      <c r="AX58" s="509">
        <v>402</v>
      </c>
      <c r="AY58" s="509">
        <v>452</v>
      </c>
      <c r="AZ58" s="509">
        <v>503</v>
      </c>
      <c r="BA58" s="509">
        <v>555</v>
      </c>
      <c r="BB58" s="509">
        <v>595</v>
      </c>
      <c r="BC58" s="509">
        <v>632</v>
      </c>
      <c r="BD58" s="509">
        <v>674</v>
      </c>
      <c r="BE58" s="509">
        <v>715</v>
      </c>
      <c r="BF58" s="509">
        <v>736</v>
      </c>
      <c r="BG58" s="509">
        <v>779</v>
      </c>
      <c r="BH58" s="509">
        <v>821</v>
      </c>
      <c r="BI58" s="509">
        <v>859</v>
      </c>
      <c r="BJ58" s="509">
        <v>897</v>
      </c>
      <c r="BK58" s="509">
        <v>942</v>
      </c>
      <c r="BL58" s="509">
        <v>984</v>
      </c>
      <c r="BM58" s="509">
        <v>1023</v>
      </c>
      <c r="BN58" s="509">
        <v>1046</v>
      </c>
      <c r="BO58" s="509">
        <v>1057</v>
      </c>
      <c r="BP58" s="509">
        <v>1070</v>
      </c>
      <c r="BQ58" s="509">
        <v>1069</v>
      </c>
      <c r="BR58" s="509">
        <v>1062</v>
      </c>
      <c r="BS58" s="509">
        <v>1028</v>
      </c>
      <c r="BT58" s="509">
        <v>951</v>
      </c>
      <c r="BU58" s="509">
        <v>827</v>
      </c>
      <c r="BV58" s="509">
        <v>735</v>
      </c>
      <c r="BW58" s="509">
        <v>665</v>
      </c>
      <c r="BX58" s="510">
        <v>528</v>
      </c>
      <c r="BY58" s="510">
        <v>486</v>
      </c>
      <c r="BZ58" s="510">
        <v>447</v>
      </c>
      <c r="CA58" s="510">
        <v>406</v>
      </c>
      <c r="CB58" s="510">
        <v>370</v>
      </c>
      <c r="CC58" s="510">
        <v>338</v>
      </c>
      <c r="CD58" s="510">
        <v>308</v>
      </c>
      <c r="CE58" s="510">
        <v>278</v>
      </c>
      <c r="CF58" s="510">
        <v>243</v>
      </c>
      <c r="CG58" s="510">
        <v>197</v>
      </c>
      <c r="CH58" s="511">
        <v>170</v>
      </c>
    </row>
    <row r="59" spans="1:86" x14ac:dyDescent="0.35">
      <c r="B59" s="508" t="s">
        <v>468</v>
      </c>
      <c r="C59" s="524"/>
      <c r="D59" s="509">
        <v>0</v>
      </c>
      <c r="E59" s="509">
        <v>0</v>
      </c>
      <c r="F59" s="509">
        <v>0</v>
      </c>
      <c r="G59" s="509">
        <v>0</v>
      </c>
      <c r="H59" s="509">
        <v>0</v>
      </c>
      <c r="I59" s="509">
        <v>0</v>
      </c>
      <c r="J59" s="509">
        <v>0</v>
      </c>
      <c r="K59" s="509">
        <v>0</v>
      </c>
      <c r="L59" s="509">
        <v>0</v>
      </c>
      <c r="M59" s="509">
        <v>0</v>
      </c>
      <c r="N59" s="509">
        <v>0</v>
      </c>
      <c r="O59" s="509">
        <v>0</v>
      </c>
      <c r="P59" s="509">
        <v>0</v>
      </c>
      <c r="Q59" s="509">
        <v>0</v>
      </c>
      <c r="R59" s="509">
        <v>0</v>
      </c>
      <c r="S59" s="509">
        <v>0</v>
      </c>
      <c r="T59" s="509">
        <v>0</v>
      </c>
      <c r="U59" s="509">
        <v>0</v>
      </c>
      <c r="V59" s="509">
        <v>0</v>
      </c>
      <c r="W59" s="509">
        <v>0</v>
      </c>
      <c r="X59" s="509">
        <v>0</v>
      </c>
      <c r="Y59" s="509">
        <v>0</v>
      </c>
      <c r="Z59" s="509">
        <v>0</v>
      </c>
      <c r="AA59" s="509">
        <v>0</v>
      </c>
      <c r="AB59" s="509">
        <v>0</v>
      </c>
      <c r="AC59" s="509">
        <v>0</v>
      </c>
      <c r="AD59" s="509">
        <v>0</v>
      </c>
      <c r="AE59" s="509">
        <v>0</v>
      </c>
      <c r="AF59" s="509">
        <v>0</v>
      </c>
      <c r="AG59" s="509">
        <v>0</v>
      </c>
      <c r="AH59" s="509">
        <v>0</v>
      </c>
      <c r="AI59" s="509">
        <v>0</v>
      </c>
      <c r="AJ59" s="509">
        <v>0</v>
      </c>
      <c r="AK59" s="509">
        <v>0</v>
      </c>
      <c r="AL59" s="509">
        <v>0</v>
      </c>
      <c r="AM59" s="509">
        <v>0</v>
      </c>
      <c r="AN59" s="509">
        <v>0</v>
      </c>
      <c r="AO59" s="509">
        <v>0</v>
      </c>
      <c r="AP59" s="509">
        <v>0</v>
      </c>
      <c r="AQ59" s="509">
        <v>0</v>
      </c>
      <c r="AR59" s="509">
        <v>0</v>
      </c>
      <c r="AS59" s="509">
        <v>0</v>
      </c>
      <c r="AT59" s="509">
        <v>0</v>
      </c>
      <c r="AU59" s="509">
        <v>0</v>
      </c>
      <c r="AV59" s="509">
        <v>62</v>
      </c>
      <c r="AW59" s="509">
        <v>5</v>
      </c>
      <c r="AX59" s="509">
        <v>11</v>
      </c>
      <c r="AY59" s="509">
        <v>14</v>
      </c>
      <c r="AZ59" s="509">
        <v>11</v>
      </c>
      <c r="BA59" s="509">
        <v>9</v>
      </c>
      <c r="BB59" s="509">
        <v>12</v>
      </c>
      <c r="BC59" s="509">
        <v>15</v>
      </c>
      <c r="BD59" s="509">
        <v>16</v>
      </c>
      <c r="BE59" s="509">
        <v>18</v>
      </c>
      <c r="BF59" s="509">
        <v>19</v>
      </c>
      <c r="BG59" s="509">
        <v>19</v>
      </c>
      <c r="BH59" s="509">
        <v>19</v>
      </c>
      <c r="BI59" s="509">
        <v>20</v>
      </c>
      <c r="BJ59" s="509">
        <v>22</v>
      </c>
      <c r="BK59" s="509">
        <v>23</v>
      </c>
      <c r="BL59" s="509">
        <v>24</v>
      </c>
      <c r="BM59" s="509">
        <v>27</v>
      </c>
      <c r="BN59" s="509">
        <v>28</v>
      </c>
      <c r="BO59" s="509">
        <v>29</v>
      </c>
      <c r="BP59" s="509">
        <v>29</v>
      </c>
      <c r="BQ59" s="509">
        <v>30</v>
      </c>
      <c r="BR59" s="509">
        <v>30</v>
      </c>
      <c r="BS59" s="509">
        <v>26</v>
      </c>
      <c r="BT59" s="509">
        <v>24</v>
      </c>
      <c r="BU59" s="509">
        <v>20</v>
      </c>
      <c r="BV59" s="509">
        <v>17</v>
      </c>
      <c r="BW59" s="509">
        <v>15</v>
      </c>
      <c r="BX59" s="510">
        <v>13</v>
      </c>
      <c r="BY59" s="510">
        <v>12</v>
      </c>
      <c r="BZ59" s="510">
        <v>11</v>
      </c>
      <c r="CA59" s="510">
        <v>9</v>
      </c>
      <c r="CB59" s="510">
        <v>9</v>
      </c>
      <c r="CC59" s="510">
        <v>8</v>
      </c>
      <c r="CD59" s="510">
        <v>7</v>
      </c>
      <c r="CE59" s="510">
        <v>7</v>
      </c>
      <c r="CF59" s="510">
        <v>6</v>
      </c>
      <c r="CG59" s="510">
        <v>6</v>
      </c>
      <c r="CH59" s="511">
        <v>5</v>
      </c>
    </row>
    <row r="60" spans="1:86" x14ac:dyDescent="0.35">
      <c r="A60" s="512"/>
      <c r="B60" s="508" t="s">
        <v>519</v>
      </c>
      <c r="C60" s="524"/>
      <c r="D60" s="509"/>
      <c r="E60" s="509"/>
      <c r="F60" s="509"/>
      <c r="G60" s="509"/>
      <c r="H60" s="509"/>
      <c r="I60" s="509"/>
      <c r="J60" s="509"/>
      <c r="K60" s="509"/>
      <c r="L60" s="509"/>
      <c r="M60" s="509"/>
      <c r="N60" s="509"/>
      <c r="O60" s="509"/>
      <c r="P60" s="509"/>
      <c r="Q60" s="509"/>
      <c r="R60" s="509"/>
      <c r="S60" s="509"/>
      <c r="T60" s="509"/>
      <c r="U60" s="509"/>
      <c r="V60" s="509"/>
      <c r="W60" s="509"/>
      <c r="X60" s="509"/>
      <c r="Y60" s="509"/>
      <c r="Z60" s="509"/>
      <c r="AA60" s="509"/>
      <c r="AB60" s="509"/>
      <c r="AC60" s="509"/>
      <c r="AD60" s="509"/>
      <c r="AE60" s="509"/>
      <c r="AF60" s="509"/>
      <c r="AG60" s="509"/>
      <c r="AH60" s="509"/>
      <c r="AI60" s="509"/>
      <c r="AJ60" s="509"/>
      <c r="AK60" s="509"/>
      <c r="AL60" s="509"/>
      <c r="AM60" s="509"/>
      <c r="AN60" s="509"/>
      <c r="AO60" s="509"/>
      <c r="AP60" s="509"/>
      <c r="AQ60" s="509"/>
      <c r="AR60" s="509"/>
      <c r="AS60" s="509"/>
      <c r="AT60" s="509"/>
      <c r="AU60" s="509"/>
      <c r="AV60" s="509"/>
      <c r="AW60" s="509"/>
      <c r="AX60" s="509"/>
      <c r="AY60" s="509"/>
      <c r="AZ60" s="509"/>
      <c r="BA60" s="509"/>
      <c r="BB60" s="509"/>
      <c r="BC60" s="509"/>
      <c r="BD60" s="509"/>
      <c r="BE60" s="509"/>
      <c r="BF60" s="509"/>
      <c r="BG60" s="509"/>
      <c r="BH60" s="509"/>
      <c r="BI60" s="509"/>
      <c r="BJ60" s="509"/>
      <c r="BK60" s="509"/>
      <c r="BL60" s="509"/>
      <c r="BM60" s="509"/>
      <c r="BN60" s="509"/>
      <c r="BO60" s="509"/>
      <c r="BP60" s="509"/>
      <c r="BQ60" s="509">
        <v>0</v>
      </c>
      <c r="BR60" s="509">
        <v>0</v>
      </c>
      <c r="BS60" s="509">
        <v>0</v>
      </c>
      <c r="BT60" s="509">
        <v>0</v>
      </c>
      <c r="BU60" s="509">
        <v>0</v>
      </c>
      <c r="BV60" s="509">
        <v>1</v>
      </c>
      <c r="BW60" s="509">
        <v>0</v>
      </c>
      <c r="BX60" s="510">
        <v>0</v>
      </c>
      <c r="BY60" s="510">
        <v>0</v>
      </c>
      <c r="BZ60" s="510">
        <v>0</v>
      </c>
      <c r="CA60" s="510">
        <v>0</v>
      </c>
      <c r="CB60" s="510">
        <v>0</v>
      </c>
      <c r="CC60" s="510">
        <v>0</v>
      </c>
      <c r="CD60" s="510">
        <v>0</v>
      </c>
      <c r="CE60" s="510">
        <v>0</v>
      </c>
      <c r="CF60" s="510">
        <v>0</v>
      </c>
      <c r="CG60" s="510">
        <v>0</v>
      </c>
      <c r="CH60" s="511">
        <v>0</v>
      </c>
    </row>
    <row r="61" spans="1:86" x14ac:dyDescent="0.35">
      <c r="A61" s="512"/>
      <c r="B61" s="508" t="s">
        <v>520</v>
      </c>
      <c r="C61" s="524"/>
      <c r="D61" s="509"/>
      <c r="E61" s="509"/>
      <c r="F61" s="509"/>
      <c r="G61" s="509"/>
      <c r="H61" s="509"/>
      <c r="I61" s="509"/>
      <c r="J61" s="509"/>
      <c r="K61" s="509"/>
      <c r="L61" s="509"/>
      <c r="M61" s="509"/>
      <c r="N61" s="509"/>
      <c r="O61" s="509"/>
      <c r="P61" s="509"/>
      <c r="Q61" s="509"/>
      <c r="R61" s="509"/>
      <c r="S61" s="509"/>
      <c r="T61" s="509"/>
      <c r="U61" s="509"/>
      <c r="V61" s="509"/>
      <c r="W61" s="509"/>
      <c r="X61" s="509"/>
      <c r="Y61" s="509"/>
      <c r="Z61" s="509"/>
      <c r="AA61" s="509"/>
      <c r="AB61" s="509"/>
      <c r="AC61" s="509"/>
      <c r="AD61" s="509"/>
      <c r="AE61" s="509"/>
      <c r="AF61" s="509"/>
      <c r="AG61" s="509"/>
      <c r="AH61" s="509"/>
      <c r="AI61" s="509"/>
      <c r="AJ61" s="509"/>
      <c r="AK61" s="509"/>
      <c r="AL61" s="509"/>
      <c r="AM61" s="509"/>
      <c r="AN61" s="509"/>
      <c r="AO61" s="509"/>
      <c r="AP61" s="509"/>
      <c r="AQ61" s="509"/>
      <c r="AR61" s="509"/>
      <c r="AS61" s="509"/>
      <c r="AT61" s="509"/>
      <c r="AU61" s="509"/>
      <c r="AV61" s="509"/>
      <c r="AW61" s="509"/>
      <c r="AX61" s="509"/>
      <c r="AY61" s="509"/>
      <c r="AZ61" s="509"/>
      <c r="BA61" s="509"/>
      <c r="BB61" s="509"/>
      <c r="BC61" s="509"/>
      <c r="BD61" s="509"/>
      <c r="BE61" s="509"/>
      <c r="BF61" s="509"/>
      <c r="BG61" s="509"/>
      <c r="BH61" s="509"/>
      <c r="BI61" s="509"/>
      <c r="BJ61" s="509"/>
      <c r="BK61" s="509"/>
      <c r="BL61" s="509"/>
      <c r="BM61" s="509"/>
      <c r="BN61" s="509"/>
      <c r="BO61" s="509"/>
      <c r="BP61" s="509"/>
      <c r="BQ61" s="509">
        <v>20</v>
      </c>
      <c r="BR61" s="509">
        <v>19</v>
      </c>
      <c r="BS61" s="509">
        <v>8</v>
      </c>
      <c r="BT61" s="509">
        <v>9</v>
      </c>
      <c r="BU61" s="509">
        <v>8</v>
      </c>
      <c r="BV61" s="509">
        <v>7</v>
      </c>
      <c r="BW61" s="509">
        <v>8</v>
      </c>
      <c r="BX61" s="510">
        <v>7</v>
      </c>
      <c r="BY61" s="510">
        <v>6</v>
      </c>
      <c r="BZ61" s="510">
        <v>5</v>
      </c>
      <c r="CA61" s="510">
        <v>4</v>
      </c>
      <c r="CB61" s="510">
        <v>4</v>
      </c>
      <c r="CC61" s="510">
        <v>3</v>
      </c>
      <c r="CD61" s="510">
        <v>3</v>
      </c>
      <c r="CE61" s="510">
        <v>3</v>
      </c>
      <c r="CF61" s="510">
        <v>3</v>
      </c>
      <c r="CG61" s="510">
        <v>2</v>
      </c>
      <c r="CH61" s="511">
        <v>2</v>
      </c>
    </row>
    <row r="62" spans="1:86" x14ac:dyDescent="0.35">
      <c r="A62" s="512"/>
      <c r="B62" s="508" t="s">
        <v>521</v>
      </c>
      <c r="C62" s="524"/>
      <c r="D62" s="509"/>
      <c r="E62" s="509"/>
      <c r="F62" s="509"/>
      <c r="G62" s="509"/>
      <c r="H62" s="509"/>
      <c r="I62" s="509"/>
      <c r="J62" s="509"/>
      <c r="K62" s="509"/>
      <c r="L62" s="509"/>
      <c r="M62" s="509"/>
      <c r="N62" s="509"/>
      <c r="O62" s="509"/>
      <c r="P62" s="509"/>
      <c r="Q62" s="509"/>
      <c r="R62" s="509"/>
      <c r="S62" s="509"/>
      <c r="T62" s="509"/>
      <c r="U62" s="509"/>
      <c r="V62" s="509"/>
      <c r="W62" s="509"/>
      <c r="X62" s="509"/>
      <c r="Y62" s="509"/>
      <c r="Z62" s="509"/>
      <c r="AA62" s="509"/>
      <c r="AB62" s="509"/>
      <c r="AC62" s="509"/>
      <c r="AD62" s="509"/>
      <c r="AE62" s="509"/>
      <c r="AF62" s="509"/>
      <c r="AG62" s="509"/>
      <c r="AH62" s="509"/>
      <c r="AI62" s="509"/>
      <c r="AJ62" s="509"/>
      <c r="AK62" s="509"/>
      <c r="AL62" s="509"/>
      <c r="AM62" s="509"/>
      <c r="AN62" s="509"/>
      <c r="AO62" s="509"/>
      <c r="AP62" s="509"/>
      <c r="AQ62" s="509"/>
      <c r="AR62" s="509"/>
      <c r="AS62" s="509"/>
      <c r="AT62" s="509"/>
      <c r="AU62" s="509"/>
      <c r="AV62" s="509"/>
      <c r="AW62" s="509"/>
      <c r="AX62" s="509"/>
      <c r="AY62" s="509"/>
      <c r="AZ62" s="509"/>
      <c r="BA62" s="509"/>
      <c r="BB62" s="509"/>
      <c r="BC62" s="509"/>
      <c r="BD62" s="509"/>
      <c r="BE62" s="509"/>
      <c r="BF62" s="509"/>
      <c r="BG62" s="509"/>
      <c r="BH62" s="509"/>
      <c r="BI62" s="509"/>
      <c r="BJ62" s="509"/>
      <c r="BK62" s="509"/>
      <c r="BL62" s="509"/>
      <c r="BM62" s="509"/>
      <c r="BN62" s="509"/>
      <c r="BO62" s="509"/>
      <c r="BP62" s="509"/>
      <c r="BQ62" s="509">
        <v>10</v>
      </c>
      <c r="BR62" s="509">
        <v>10</v>
      </c>
      <c r="BS62" s="509">
        <v>18</v>
      </c>
      <c r="BT62" s="509">
        <v>15</v>
      </c>
      <c r="BU62" s="509">
        <v>12</v>
      </c>
      <c r="BV62" s="509">
        <v>10</v>
      </c>
      <c r="BW62" s="509">
        <v>7</v>
      </c>
      <c r="BX62" s="510">
        <v>6</v>
      </c>
      <c r="BY62" s="510">
        <v>5</v>
      </c>
      <c r="BZ62" s="510">
        <v>5</v>
      </c>
      <c r="CA62" s="510">
        <v>5</v>
      </c>
      <c r="CB62" s="510">
        <v>5</v>
      </c>
      <c r="CC62" s="510">
        <v>4</v>
      </c>
      <c r="CD62" s="510">
        <v>4</v>
      </c>
      <c r="CE62" s="510">
        <v>4</v>
      </c>
      <c r="CF62" s="510">
        <v>4</v>
      </c>
      <c r="CG62" s="510">
        <v>3</v>
      </c>
      <c r="CH62" s="511">
        <v>3</v>
      </c>
    </row>
    <row r="63" spans="1:86" ht="25.5" customHeight="1" x14ac:dyDescent="0.35">
      <c r="A63" s="512"/>
      <c r="B63" s="525" t="s">
        <v>784</v>
      </c>
      <c r="C63" s="524"/>
      <c r="D63" s="509"/>
      <c r="E63" s="509"/>
      <c r="F63" s="509"/>
      <c r="G63" s="509"/>
      <c r="H63" s="509"/>
      <c r="I63" s="509"/>
      <c r="J63" s="509"/>
      <c r="K63" s="509"/>
      <c r="L63" s="509"/>
      <c r="M63" s="509"/>
      <c r="N63" s="509"/>
      <c r="O63" s="509"/>
      <c r="P63" s="509"/>
      <c r="Q63" s="509"/>
      <c r="R63" s="509"/>
      <c r="S63" s="509"/>
      <c r="T63" s="509"/>
      <c r="U63" s="509"/>
      <c r="V63" s="509"/>
      <c r="W63" s="509"/>
      <c r="X63" s="509"/>
      <c r="Y63" s="509"/>
      <c r="Z63" s="509"/>
      <c r="AA63" s="509"/>
      <c r="AB63" s="509"/>
      <c r="AC63" s="509"/>
      <c r="AD63" s="509"/>
      <c r="AE63" s="509"/>
      <c r="AF63" s="509"/>
      <c r="AG63" s="509"/>
      <c r="AH63" s="509"/>
      <c r="AI63" s="509"/>
      <c r="AJ63" s="509"/>
      <c r="AK63" s="509"/>
      <c r="AL63" s="509"/>
      <c r="AM63" s="509"/>
      <c r="AN63" s="509"/>
      <c r="AO63" s="509"/>
      <c r="AP63" s="509"/>
      <c r="AQ63" s="509"/>
      <c r="AR63" s="509"/>
      <c r="AS63" s="509"/>
      <c r="AT63" s="509"/>
      <c r="AU63" s="509"/>
      <c r="AV63" s="509"/>
      <c r="AW63" s="509"/>
      <c r="AX63" s="509"/>
      <c r="AY63" s="509"/>
      <c r="AZ63" s="509"/>
      <c r="BA63" s="509"/>
      <c r="BB63" s="509"/>
      <c r="BC63" s="509"/>
      <c r="BD63" s="509"/>
      <c r="BE63" s="509"/>
      <c r="BF63" s="509"/>
      <c r="BG63" s="509">
        <v>2</v>
      </c>
      <c r="BH63" s="509">
        <v>2</v>
      </c>
      <c r="BI63" s="509">
        <v>2</v>
      </c>
      <c r="BJ63" s="509">
        <v>2</v>
      </c>
      <c r="BK63" s="509">
        <v>2</v>
      </c>
      <c r="BL63" s="509">
        <v>3</v>
      </c>
      <c r="BM63" s="509">
        <v>3</v>
      </c>
      <c r="BN63" s="509">
        <v>3</v>
      </c>
      <c r="BO63" s="509">
        <v>4</v>
      </c>
      <c r="BP63" s="509">
        <v>4</v>
      </c>
      <c r="BQ63" s="509">
        <v>4</v>
      </c>
      <c r="BR63" s="509">
        <v>4</v>
      </c>
      <c r="BS63" s="509">
        <v>4</v>
      </c>
      <c r="BT63" s="509">
        <v>4</v>
      </c>
      <c r="BU63" s="509">
        <v>4</v>
      </c>
      <c r="BV63" s="509">
        <v>4</v>
      </c>
      <c r="BW63" s="509">
        <v>3</v>
      </c>
      <c r="BX63" s="510">
        <v>3</v>
      </c>
      <c r="BY63" s="510">
        <v>3</v>
      </c>
      <c r="BZ63" s="510">
        <v>2</v>
      </c>
      <c r="CA63" s="510">
        <v>2</v>
      </c>
      <c r="CB63" s="510">
        <v>2</v>
      </c>
      <c r="CC63" s="510">
        <v>2</v>
      </c>
      <c r="CD63" s="510">
        <v>2</v>
      </c>
      <c r="CE63" s="510">
        <v>2</v>
      </c>
      <c r="CF63" s="510">
        <v>1</v>
      </c>
      <c r="CG63" s="510">
        <v>1</v>
      </c>
      <c r="CH63" s="511">
        <v>1</v>
      </c>
    </row>
    <row r="64" spans="1:86" ht="24" customHeight="1" x14ac:dyDescent="0.35">
      <c r="B64" s="455" t="s">
        <v>419</v>
      </c>
      <c r="C64" s="524"/>
      <c r="D64" s="507">
        <v>0</v>
      </c>
      <c r="E64" s="507">
        <v>0</v>
      </c>
      <c r="F64" s="507">
        <v>0</v>
      </c>
      <c r="G64" s="507">
        <v>0</v>
      </c>
      <c r="H64" s="507">
        <v>0</v>
      </c>
      <c r="I64" s="507">
        <v>0</v>
      </c>
      <c r="J64" s="507">
        <v>0</v>
      </c>
      <c r="K64" s="507">
        <v>0</v>
      </c>
      <c r="L64" s="507">
        <v>0</v>
      </c>
      <c r="M64" s="507">
        <v>0</v>
      </c>
      <c r="N64" s="507">
        <v>0</v>
      </c>
      <c r="O64" s="507">
        <v>0</v>
      </c>
      <c r="P64" s="507">
        <v>0</v>
      </c>
      <c r="Q64" s="507">
        <v>0</v>
      </c>
      <c r="R64" s="507">
        <v>0</v>
      </c>
      <c r="S64" s="507">
        <v>0</v>
      </c>
      <c r="T64" s="507">
        <v>0</v>
      </c>
      <c r="U64" s="507">
        <v>0</v>
      </c>
      <c r="V64" s="507">
        <v>0</v>
      </c>
      <c r="W64" s="507">
        <v>0</v>
      </c>
      <c r="X64" s="507">
        <v>0</v>
      </c>
      <c r="Y64" s="507">
        <v>0</v>
      </c>
      <c r="Z64" s="507">
        <v>0</v>
      </c>
      <c r="AA64" s="507">
        <v>0</v>
      </c>
      <c r="AB64" s="507">
        <v>0</v>
      </c>
      <c r="AC64" s="507">
        <v>0</v>
      </c>
      <c r="AD64" s="507">
        <v>0</v>
      </c>
      <c r="AE64" s="507">
        <v>0</v>
      </c>
      <c r="AF64" s="507">
        <v>0</v>
      </c>
      <c r="AG64" s="507">
        <v>0</v>
      </c>
      <c r="AH64" s="507">
        <v>0</v>
      </c>
      <c r="AI64" s="507">
        <v>0</v>
      </c>
      <c r="AJ64" s="507">
        <v>0</v>
      </c>
      <c r="AK64" s="507">
        <v>0</v>
      </c>
      <c r="AL64" s="507">
        <v>0</v>
      </c>
      <c r="AM64" s="507">
        <v>0</v>
      </c>
      <c r="AN64" s="507">
        <v>0</v>
      </c>
      <c r="AO64" s="507">
        <v>0</v>
      </c>
      <c r="AP64" s="507">
        <v>0</v>
      </c>
      <c r="AQ64" s="507">
        <v>0</v>
      </c>
      <c r="AR64" s="507">
        <v>0</v>
      </c>
      <c r="AS64" s="507">
        <v>0</v>
      </c>
      <c r="AT64" s="507">
        <v>0</v>
      </c>
      <c r="AU64" s="507">
        <v>0</v>
      </c>
      <c r="AV64" s="507">
        <v>0</v>
      </c>
      <c r="AW64" s="507">
        <v>0</v>
      </c>
      <c r="AX64" s="507">
        <v>0</v>
      </c>
      <c r="AY64" s="507">
        <v>0</v>
      </c>
      <c r="AZ64" s="507">
        <v>0</v>
      </c>
      <c r="BA64" s="507">
        <v>0</v>
      </c>
      <c r="BB64" s="507">
        <v>0</v>
      </c>
      <c r="BC64" s="507">
        <v>0</v>
      </c>
      <c r="BD64" s="507">
        <v>0</v>
      </c>
      <c r="BE64" s="507">
        <v>0</v>
      </c>
      <c r="BF64" s="507">
        <v>0</v>
      </c>
      <c r="BG64" s="507">
        <v>0</v>
      </c>
      <c r="BH64" s="507">
        <v>0</v>
      </c>
      <c r="BI64" s="507">
        <v>0</v>
      </c>
      <c r="BJ64" s="507">
        <v>0</v>
      </c>
      <c r="BK64" s="507">
        <v>0</v>
      </c>
      <c r="BL64" s="507">
        <v>0</v>
      </c>
      <c r="BM64" s="507">
        <v>0</v>
      </c>
      <c r="BN64" s="507">
        <v>0</v>
      </c>
      <c r="BO64" s="507">
        <v>0</v>
      </c>
      <c r="BP64" s="507">
        <v>0</v>
      </c>
      <c r="BQ64" s="507">
        <v>13</v>
      </c>
      <c r="BR64" s="507">
        <v>200</v>
      </c>
      <c r="BS64" s="507">
        <v>594</v>
      </c>
      <c r="BT64" s="507">
        <v>1056</v>
      </c>
      <c r="BU64" s="507">
        <v>1558</v>
      </c>
      <c r="BV64" s="507">
        <v>1919</v>
      </c>
      <c r="BW64" s="507">
        <v>2213</v>
      </c>
      <c r="BX64" s="503">
        <v>2360</v>
      </c>
      <c r="BY64" s="503">
        <v>2558</v>
      </c>
      <c r="BZ64" s="503">
        <v>2867</v>
      </c>
      <c r="CA64" s="503">
        <v>3198</v>
      </c>
      <c r="CB64" s="503">
        <v>3570</v>
      </c>
      <c r="CC64" s="503">
        <v>3878</v>
      </c>
      <c r="CD64" s="503">
        <v>4220</v>
      </c>
      <c r="CE64" s="503">
        <v>4467</v>
      </c>
      <c r="CF64" s="503">
        <v>4803</v>
      </c>
      <c r="CG64" s="503">
        <v>5135</v>
      </c>
      <c r="CH64" s="506">
        <v>5414</v>
      </c>
    </row>
    <row r="65" spans="1:86" x14ac:dyDescent="0.35">
      <c r="B65" s="508" t="s">
        <v>467</v>
      </c>
      <c r="C65" s="524"/>
      <c r="D65" s="509">
        <v>0</v>
      </c>
      <c r="E65" s="509">
        <v>0</v>
      </c>
      <c r="F65" s="509">
        <v>0</v>
      </c>
      <c r="G65" s="509">
        <v>0</v>
      </c>
      <c r="H65" s="509">
        <v>0</v>
      </c>
      <c r="I65" s="509">
        <v>0</v>
      </c>
      <c r="J65" s="509">
        <v>0</v>
      </c>
      <c r="K65" s="509">
        <v>0</v>
      </c>
      <c r="L65" s="509">
        <v>0</v>
      </c>
      <c r="M65" s="509">
        <v>0</v>
      </c>
      <c r="N65" s="509">
        <v>0</v>
      </c>
      <c r="O65" s="509">
        <v>0</v>
      </c>
      <c r="P65" s="509">
        <v>0</v>
      </c>
      <c r="Q65" s="509">
        <v>0</v>
      </c>
      <c r="R65" s="509">
        <v>0</v>
      </c>
      <c r="S65" s="509">
        <v>0</v>
      </c>
      <c r="T65" s="509">
        <v>0</v>
      </c>
      <c r="U65" s="509">
        <v>0</v>
      </c>
      <c r="V65" s="509">
        <v>0</v>
      </c>
      <c r="W65" s="509">
        <v>0</v>
      </c>
      <c r="X65" s="509">
        <v>0</v>
      </c>
      <c r="Y65" s="509">
        <v>0</v>
      </c>
      <c r="Z65" s="509">
        <v>0</v>
      </c>
      <c r="AA65" s="509">
        <v>0</v>
      </c>
      <c r="AB65" s="509">
        <v>0</v>
      </c>
      <c r="AC65" s="509">
        <v>0</v>
      </c>
      <c r="AD65" s="509">
        <v>0</v>
      </c>
      <c r="AE65" s="509">
        <v>0</v>
      </c>
      <c r="AF65" s="509">
        <v>0</v>
      </c>
      <c r="AG65" s="509">
        <v>0</v>
      </c>
      <c r="AH65" s="509">
        <v>0</v>
      </c>
      <c r="AI65" s="509">
        <v>0</v>
      </c>
      <c r="AJ65" s="509">
        <v>0</v>
      </c>
      <c r="AK65" s="509">
        <v>0</v>
      </c>
      <c r="AL65" s="509">
        <v>0</v>
      </c>
      <c r="AM65" s="509">
        <v>0</v>
      </c>
      <c r="AN65" s="509">
        <v>0</v>
      </c>
      <c r="AO65" s="509">
        <v>0</v>
      </c>
      <c r="AP65" s="509">
        <v>0</v>
      </c>
      <c r="AQ65" s="509">
        <v>0</v>
      </c>
      <c r="AR65" s="509">
        <v>0</v>
      </c>
      <c r="AS65" s="509">
        <v>0</v>
      </c>
      <c r="AT65" s="509">
        <v>0</v>
      </c>
      <c r="AU65" s="509">
        <v>0</v>
      </c>
      <c r="AV65" s="509">
        <v>0</v>
      </c>
      <c r="AW65" s="509">
        <v>0</v>
      </c>
      <c r="AX65" s="509">
        <v>0</v>
      </c>
      <c r="AY65" s="509">
        <v>0</v>
      </c>
      <c r="AZ65" s="509">
        <v>0</v>
      </c>
      <c r="BA65" s="509">
        <v>0</v>
      </c>
      <c r="BB65" s="509">
        <v>0</v>
      </c>
      <c r="BC65" s="509">
        <v>0</v>
      </c>
      <c r="BD65" s="509">
        <v>0</v>
      </c>
      <c r="BE65" s="509">
        <v>0</v>
      </c>
      <c r="BF65" s="509">
        <v>0</v>
      </c>
      <c r="BG65" s="509">
        <v>0</v>
      </c>
      <c r="BH65" s="509">
        <v>0</v>
      </c>
      <c r="BI65" s="509">
        <v>0</v>
      </c>
      <c r="BJ65" s="509">
        <v>0</v>
      </c>
      <c r="BK65" s="509">
        <v>0</v>
      </c>
      <c r="BL65" s="509">
        <v>0</v>
      </c>
      <c r="BM65" s="509">
        <v>0</v>
      </c>
      <c r="BN65" s="509">
        <v>0</v>
      </c>
      <c r="BO65" s="509">
        <v>0</v>
      </c>
      <c r="BP65" s="509">
        <v>0</v>
      </c>
      <c r="BQ65" s="509">
        <v>13</v>
      </c>
      <c r="BR65" s="509">
        <v>198</v>
      </c>
      <c r="BS65" s="509">
        <v>588</v>
      </c>
      <c r="BT65" s="509">
        <v>1045</v>
      </c>
      <c r="BU65" s="509">
        <v>1541</v>
      </c>
      <c r="BV65" s="509">
        <v>1898</v>
      </c>
      <c r="BW65" s="509">
        <v>2190</v>
      </c>
      <c r="BX65" s="510">
        <v>2334</v>
      </c>
      <c r="BY65" s="510">
        <v>2530</v>
      </c>
      <c r="BZ65" s="510">
        <v>2835</v>
      </c>
      <c r="CA65" s="510">
        <v>3163</v>
      </c>
      <c r="CB65" s="510">
        <v>3531</v>
      </c>
      <c r="CC65" s="510">
        <v>3836</v>
      </c>
      <c r="CD65" s="510">
        <v>4174</v>
      </c>
      <c r="CE65" s="510">
        <v>4419</v>
      </c>
      <c r="CF65" s="510">
        <v>4750</v>
      </c>
      <c r="CG65" s="510">
        <v>5079</v>
      </c>
      <c r="CH65" s="511">
        <v>5355</v>
      </c>
    </row>
    <row r="66" spans="1:86" x14ac:dyDescent="0.35">
      <c r="B66" s="508" t="s">
        <v>520</v>
      </c>
      <c r="C66" s="524"/>
      <c r="D66" s="509">
        <v>0</v>
      </c>
      <c r="E66" s="509">
        <v>0</v>
      </c>
      <c r="F66" s="509">
        <v>0</v>
      </c>
      <c r="G66" s="509">
        <v>0</v>
      </c>
      <c r="H66" s="509">
        <v>0</v>
      </c>
      <c r="I66" s="509">
        <v>0</v>
      </c>
      <c r="J66" s="509">
        <v>0</v>
      </c>
      <c r="K66" s="509">
        <v>0</v>
      </c>
      <c r="L66" s="509">
        <v>0</v>
      </c>
      <c r="M66" s="509">
        <v>0</v>
      </c>
      <c r="N66" s="509">
        <v>0</v>
      </c>
      <c r="O66" s="509">
        <v>0</v>
      </c>
      <c r="P66" s="509">
        <v>0</v>
      </c>
      <c r="Q66" s="509">
        <v>0</v>
      </c>
      <c r="R66" s="509">
        <v>0</v>
      </c>
      <c r="S66" s="509">
        <v>0</v>
      </c>
      <c r="T66" s="509">
        <v>0</v>
      </c>
      <c r="U66" s="509">
        <v>0</v>
      </c>
      <c r="V66" s="509">
        <v>0</v>
      </c>
      <c r="W66" s="509">
        <v>0</v>
      </c>
      <c r="X66" s="509">
        <v>0</v>
      </c>
      <c r="Y66" s="509">
        <v>0</v>
      </c>
      <c r="Z66" s="509">
        <v>0</v>
      </c>
      <c r="AA66" s="509">
        <v>0</v>
      </c>
      <c r="AB66" s="509">
        <v>0</v>
      </c>
      <c r="AC66" s="509">
        <v>0</v>
      </c>
      <c r="AD66" s="509">
        <v>0</v>
      </c>
      <c r="AE66" s="509">
        <v>0</v>
      </c>
      <c r="AF66" s="509">
        <v>0</v>
      </c>
      <c r="AG66" s="509">
        <v>0</v>
      </c>
      <c r="AH66" s="509">
        <v>0</v>
      </c>
      <c r="AI66" s="509">
        <v>0</v>
      </c>
      <c r="AJ66" s="509">
        <v>0</v>
      </c>
      <c r="AK66" s="509">
        <v>0</v>
      </c>
      <c r="AL66" s="509">
        <v>0</v>
      </c>
      <c r="AM66" s="509">
        <v>0</v>
      </c>
      <c r="AN66" s="509">
        <v>0</v>
      </c>
      <c r="AO66" s="509">
        <v>0</v>
      </c>
      <c r="AP66" s="509">
        <v>0</v>
      </c>
      <c r="AQ66" s="509">
        <v>0</v>
      </c>
      <c r="AR66" s="509">
        <v>0</v>
      </c>
      <c r="AS66" s="509">
        <v>0</v>
      </c>
      <c r="AT66" s="509">
        <v>0</v>
      </c>
      <c r="AU66" s="509">
        <v>0</v>
      </c>
      <c r="AV66" s="509">
        <v>0</v>
      </c>
      <c r="AW66" s="509">
        <v>0</v>
      </c>
      <c r="AX66" s="509">
        <v>0</v>
      </c>
      <c r="AY66" s="509">
        <v>0</v>
      </c>
      <c r="AZ66" s="509">
        <v>0</v>
      </c>
      <c r="BA66" s="509">
        <v>0</v>
      </c>
      <c r="BB66" s="509">
        <v>0</v>
      </c>
      <c r="BC66" s="509">
        <v>0</v>
      </c>
      <c r="BD66" s="509">
        <v>0</v>
      </c>
      <c r="BE66" s="509">
        <v>0</v>
      </c>
      <c r="BF66" s="509">
        <v>0</v>
      </c>
      <c r="BG66" s="509">
        <v>0</v>
      </c>
      <c r="BH66" s="509">
        <v>0</v>
      </c>
      <c r="BI66" s="509">
        <v>0</v>
      </c>
      <c r="BJ66" s="509">
        <v>0</v>
      </c>
      <c r="BK66" s="509">
        <v>0</v>
      </c>
      <c r="BL66" s="509">
        <v>0</v>
      </c>
      <c r="BM66" s="509">
        <v>0</v>
      </c>
      <c r="BN66" s="509">
        <v>0</v>
      </c>
      <c r="BO66" s="509">
        <v>0</v>
      </c>
      <c r="BP66" s="509">
        <v>0</v>
      </c>
      <c r="BQ66" s="509">
        <v>12</v>
      </c>
      <c r="BR66" s="509">
        <v>182</v>
      </c>
      <c r="BS66" s="509">
        <v>564</v>
      </c>
      <c r="BT66" s="509">
        <v>958</v>
      </c>
      <c r="BU66" s="509">
        <v>1379</v>
      </c>
      <c r="BV66" s="509">
        <v>1699</v>
      </c>
      <c r="BW66" s="509">
        <v>1916</v>
      </c>
      <c r="BX66" s="510">
        <v>2016</v>
      </c>
      <c r="BY66" s="510">
        <v>2160</v>
      </c>
      <c r="BZ66" s="510">
        <v>2406</v>
      </c>
      <c r="CA66" s="510">
        <v>2667</v>
      </c>
      <c r="CB66" s="510">
        <v>2975</v>
      </c>
      <c r="CC66" s="510">
        <v>3211</v>
      </c>
      <c r="CD66" s="510">
        <v>3451</v>
      </c>
      <c r="CE66" s="510">
        <v>3702</v>
      </c>
      <c r="CF66" s="510">
        <v>3952</v>
      </c>
      <c r="CG66" s="510">
        <v>4196</v>
      </c>
      <c r="CH66" s="511">
        <v>4405</v>
      </c>
    </row>
    <row r="67" spans="1:86" x14ac:dyDescent="0.35">
      <c r="B67" s="508" t="s">
        <v>521</v>
      </c>
      <c r="C67" s="524"/>
      <c r="D67" s="509">
        <v>0</v>
      </c>
      <c r="E67" s="509">
        <v>0</v>
      </c>
      <c r="F67" s="509">
        <v>0</v>
      </c>
      <c r="G67" s="509">
        <v>0</v>
      </c>
      <c r="H67" s="509">
        <v>0</v>
      </c>
      <c r="I67" s="509">
        <v>0</v>
      </c>
      <c r="J67" s="509">
        <v>0</v>
      </c>
      <c r="K67" s="509">
        <v>0</v>
      </c>
      <c r="L67" s="509">
        <v>0</v>
      </c>
      <c r="M67" s="509">
        <v>0</v>
      </c>
      <c r="N67" s="509">
        <v>0</v>
      </c>
      <c r="O67" s="509">
        <v>0</v>
      </c>
      <c r="P67" s="509">
        <v>0</v>
      </c>
      <c r="Q67" s="509">
        <v>0</v>
      </c>
      <c r="R67" s="509">
        <v>0</v>
      </c>
      <c r="S67" s="509">
        <v>0</v>
      </c>
      <c r="T67" s="509">
        <v>0</v>
      </c>
      <c r="U67" s="509">
        <v>0</v>
      </c>
      <c r="V67" s="509">
        <v>0</v>
      </c>
      <c r="W67" s="509">
        <v>0</v>
      </c>
      <c r="X67" s="509">
        <v>0</v>
      </c>
      <c r="Y67" s="509">
        <v>0</v>
      </c>
      <c r="Z67" s="509">
        <v>0</v>
      </c>
      <c r="AA67" s="509">
        <v>0</v>
      </c>
      <c r="AB67" s="509">
        <v>0</v>
      </c>
      <c r="AC67" s="509">
        <v>0</v>
      </c>
      <c r="AD67" s="509">
        <v>0</v>
      </c>
      <c r="AE67" s="509">
        <v>0</v>
      </c>
      <c r="AF67" s="509">
        <v>0</v>
      </c>
      <c r="AG67" s="509">
        <v>0</v>
      </c>
      <c r="AH67" s="509">
        <v>0</v>
      </c>
      <c r="AI67" s="509">
        <v>0</v>
      </c>
      <c r="AJ67" s="509">
        <v>0</v>
      </c>
      <c r="AK67" s="509">
        <v>0</v>
      </c>
      <c r="AL67" s="509">
        <v>0</v>
      </c>
      <c r="AM67" s="509">
        <v>0</v>
      </c>
      <c r="AN67" s="509">
        <v>0</v>
      </c>
      <c r="AO67" s="509">
        <v>0</v>
      </c>
      <c r="AP67" s="509">
        <v>0</v>
      </c>
      <c r="AQ67" s="509">
        <v>0</v>
      </c>
      <c r="AR67" s="509">
        <v>0</v>
      </c>
      <c r="AS67" s="509">
        <v>0</v>
      </c>
      <c r="AT67" s="509">
        <v>0</v>
      </c>
      <c r="AU67" s="509">
        <v>0</v>
      </c>
      <c r="AV67" s="509">
        <v>0</v>
      </c>
      <c r="AW67" s="509">
        <v>0</v>
      </c>
      <c r="AX67" s="509">
        <v>0</v>
      </c>
      <c r="AY67" s="509">
        <v>0</v>
      </c>
      <c r="AZ67" s="509">
        <v>0</v>
      </c>
      <c r="BA67" s="509">
        <v>0</v>
      </c>
      <c r="BB67" s="509">
        <v>0</v>
      </c>
      <c r="BC67" s="509">
        <v>0</v>
      </c>
      <c r="BD67" s="509">
        <v>0</v>
      </c>
      <c r="BE67" s="509">
        <v>0</v>
      </c>
      <c r="BF67" s="509">
        <v>0</v>
      </c>
      <c r="BG67" s="509">
        <v>0</v>
      </c>
      <c r="BH67" s="509">
        <v>0</v>
      </c>
      <c r="BI67" s="509">
        <v>0</v>
      </c>
      <c r="BJ67" s="509">
        <v>0</v>
      </c>
      <c r="BK67" s="509">
        <v>0</v>
      </c>
      <c r="BL67" s="509">
        <v>0</v>
      </c>
      <c r="BM67" s="509">
        <v>0</v>
      </c>
      <c r="BN67" s="509">
        <v>0</v>
      </c>
      <c r="BO67" s="509">
        <v>0</v>
      </c>
      <c r="BP67" s="509">
        <v>0</v>
      </c>
      <c r="BQ67" s="509">
        <v>1</v>
      </c>
      <c r="BR67" s="509">
        <v>16</v>
      </c>
      <c r="BS67" s="509">
        <v>24</v>
      </c>
      <c r="BT67" s="509">
        <v>87</v>
      </c>
      <c r="BU67" s="509">
        <v>162</v>
      </c>
      <c r="BV67" s="509">
        <v>200</v>
      </c>
      <c r="BW67" s="509">
        <v>274</v>
      </c>
      <c r="BX67" s="510">
        <v>318</v>
      </c>
      <c r="BY67" s="510">
        <v>370</v>
      </c>
      <c r="BZ67" s="510">
        <v>429</v>
      </c>
      <c r="CA67" s="510">
        <v>495</v>
      </c>
      <c r="CB67" s="510">
        <v>555</v>
      </c>
      <c r="CC67" s="510">
        <v>625</v>
      </c>
      <c r="CD67" s="510">
        <v>723</v>
      </c>
      <c r="CE67" s="510">
        <v>716</v>
      </c>
      <c r="CF67" s="510">
        <v>798</v>
      </c>
      <c r="CG67" s="510">
        <v>883</v>
      </c>
      <c r="CH67" s="511">
        <v>950</v>
      </c>
    </row>
    <row r="68" spans="1:86" x14ac:dyDescent="0.35">
      <c r="B68" s="508" t="s">
        <v>468</v>
      </c>
      <c r="C68" s="524"/>
      <c r="D68" s="509">
        <v>0</v>
      </c>
      <c r="E68" s="509">
        <v>0</v>
      </c>
      <c r="F68" s="509">
        <v>0</v>
      </c>
      <c r="G68" s="509">
        <v>0</v>
      </c>
      <c r="H68" s="509">
        <v>0</v>
      </c>
      <c r="I68" s="509">
        <v>0</v>
      </c>
      <c r="J68" s="509">
        <v>0</v>
      </c>
      <c r="K68" s="509">
        <v>0</v>
      </c>
      <c r="L68" s="509">
        <v>0</v>
      </c>
      <c r="M68" s="509">
        <v>0</v>
      </c>
      <c r="N68" s="509">
        <v>0</v>
      </c>
      <c r="O68" s="509">
        <v>0</v>
      </c>
      <c r="P68" s="509">
        <v>0</v>
      </c>
      <c r="Q68" s="509">
        <v>0</v>
      </c>
      <c r="R68" s="509">
        <v>0</v>
      </c>
      <c r="S68" s="509">
        <v>0</v>
      </c>
      <c r="T68" s="509">
        <v>0</v>
      </c>
      <c r="U68" s="509">
        <v>0</v>
      </c>
      <c r="V68" s="509">
        <v>0</v>
      </c>
      <c r="W68" s="509">
        <v>0</v>
      </c>
      <c r="X68" s="509">
        <v>0</v>
      </c>
      <c r="Y68" s="509">
        <v>0</v>
      </c>
      <c r="Z68" s="509">
        <v>0</v>
      </c>
      <c r="AA68" s="509">
        <v>0</v>
      </c>
      <c r="AB68" s="509">
        <v>0</v>
      </c>
      <c r="AC68" s="509">
        <v>0</v>
      </c>
      <c r="AD68" s="509">
        <v>0</v>
      </c>
      <c r="AE68" s="509">
        <v>0</v>
      </c>
      <c r="AF68" s="509">
        <v>0</v>
      </c>
      <c r="AG68" s="509">
        <v>0</v>
      </c>
      <c r="AH68" s="509">
        <v>0</v>
      </c>
      <c r="AI68" s="509">
        <v>0</v>
      </c>
      <c r="AJ68" s="509">
        <v>0</v>
      </c>
      <c r="AK68" s="509">
        <v>0</v>
      </c>
      <c r="AL68" s="509">
        <v>0</v>
      </c>
      <c r="AM68" s="509">
        <v>0</v>
      </c>
      <c r="AN68" s="509">
        <v>0</v>
      </c>
      <c r="AO68" s="509">
        <v>0</v>
      </c>
      <c r="AP68" s="509">
        <v>0</v>
      </c>
      <c r="AQ68" s="509">
        <v>0</v>
      </c>
      <c r="AR68" s="509">
        <v>0</v>
      </c>
      <c r="AS68" s="509">
        <v>0</v>
      </c>
      <c r="AT68" s="509">
        <v>0</v>
      </c>
      <c r="AU68" s="509">
        <v>0</v>
      </c>
      <c r="AV68" s="509">
        <v>0</v>
      </c>
      <c r="AW68" s="509">
        <v>0</v>
      </c>
      <c r="AX68" s="509">
        <v>0</v>
      </c>
      <c r="AY68" s="509">
        <v>0</v>
      </c>
      <c r="AZ68" s="509">
        <v>0</v>
      </c>
      <c r="BA68" s="509">
        <v>0</v>
      </c>
      <c r="BB68" s="509">
        <v>0</v>
      </c>
      <c r="BC68" s="509">
        <v>0</v>
      </c>
      <c r="BD68" s="509">
        <v>0</v>
      </c>
      <c r="BE68" s="509">
        <v>0</v>
      </c>
      <c r="BF68" s="509">
        <v>0</v>
      </c>
      <c r="BG68" s="509">
        <v>0</v>
      </c>
      <c r="BH68" s="509">
        <v>0</v>
      </c>
      <c r="BI68" s="509">
        <v>0</v>
      </c>
      <c r="BJ68" s="509">
        <v>0</v>
      </c>
      <c r="BK68" s="509">
        <v>0</v>
      </c>
      <c r="BL68" s="509">
        <v>0</v>
      </c>
      <c r="BM68" s="509">
        <v>0</v>
      </c>
      <c r="BN68" s="509">
        <v>0</v>
      </c>
      <c r="BO68" s="509">
        <v>0</v>
      </c>
      <c r="BP68" s="509">
        <v>0</v>
      </c>
      <c r="BQ68" s="509">
        <v>0</v>
      </c>
      <c r="BR68" s="509">
        <v>2</v>
      </c>
      <c r="BS68" s="509">
        <v>6</v>
      </c>
      <c r="BT68" s="509">
        <v>12</v>
      </c>
      <c r="BU68" s="509">
        <v>17</v>
      </c>
      <c r="BV68" s="509">
        <v>21</v>
      </c>
      <c r="BW68" s="509">
        <v>23</v>
      </c>
      <c r="BX68" s="510">
        <v>26</v>
      </c>
      <c r="BY68" s="510">
        <v>28</v>
      </c>
      <c r="BZ68" s="510">
        <v>31</v>
      </c>
      <c r="CA68" s="510">
        <v>35</v>
      </c>
      <c r="CB68" s="510">
        <v>39</v>
      </c>
      <c r="CC68" s="510">
        <v>42</v>
      </c>
      <c r="CD68" s="510">
        <v>46</v>
      </c>
      <c r="CE68" s="510">
        <v>49</v>
      </c>
      <c r="CF68" s="510">
        <v>52</v>
      </c>
      <c r="CG68" s="510">
        <v>56</v>
      </c>
      <c r="CH68" s="511">
        <v>59</v>
      </c>
    </row>
    <row r="69" spans="1:86" x14ac:dyDescent="0.35">
      <c r="A69" s="512"/>
      <c r="B69" s="508" t="s">
        <v>520</v>
      </c>
      <c r="C69" s="524"/>
      <c r="D69" s="509"/>
      <c r="E69" s="509"/>
      <c r="F69" s="509"/>
      <c r="G69" s="509"/>
      <c r="H69" s="509"/>
      <c r="I69" s="509"/>
      <c r="J69" s="509"/>
      <c r="K69" s="509"/>
      <c r="L69" s="509"/>
      <c r="M69" s="509"/>
      <c r="N69" s="509"/>
      <c r="O69" s="509"/>
      <c r="P69" s="509"/>
      <c r="Q69" s="509"/>
      <c r="R69" s="509"/>
      <c r="S69" s="509"/>
      <c r="T69" s="509"/>
      <c r="U69" s="509"/>
      <c r="V69" s="509"/>
      <c r="W69" s="509"/>
      <c r="X69" s="509"/>
      <c r="Y69" s="509"/>
      <c r="Z69" s="509"/>
      <c r="AA69" s="509"/>
      <c r="AB69" s="509"/>
      <c r="AC69" s="509"/>
      <c r="AD69" s="509"/>
      <c r="AE69" s="509"/>
      <c r="AF69" s="509"/>
      <c r="AG69" s="509"/>
      <c r="AH69" s="509"/>
      <c r="AI69" s="509"/>
      <c r="AJ69" s="509"/>
      <c r="AK69" s="509"/>
      <c r="AL69" s="509"/>
      <c r="AM69" s="509"/>
      <c r="AN69" s="509"/>
      <c r="AO69" s="509"/>
      <c r="AP69" s="509"/>
      <c r="AQ69" s="509"/>
      <c r="AR69" s="509"/>
      <c r="AS69" s="509"/>
      <c r="AT69" s="509"/>
      <c r="AU69" s="509"/>
      <c r="AV69" s="509"/>
      <c r="AW69" s="509"/>
      <c r="AX69" s="509"/>
      <c r="AY69" s="509"/>
      <c r="AZ69" s="509"/>
      <c r="BA69" s="509"/>
      <c r="BB69" s="509"/>
      <c r="BC69" s="509"/>
      <c r="BD69" s="509"/>
      <c r="BE69" s="509"/>
      <c r="BF69" s="509"/>
      <c r="BG69" s="509"/>
      <c r="BH69" s="509"/>
      <c r="BI69" s="509"/>
      <c r="BJ69" s="509"/>
      <c r="BK69" s="509"/>
      <c r="BL69" s="509"/>
      <c r="BM69" s="509"/>
      <c r="BN69" s="509"/>
      <c r="BO69" s="509"/>
      <c r="BP69" s="509"/>
      <c r="BQ69" s="509">
        <v>0</v>
      </c>
      <c r="BR69" s="509">
        <v>2</v>
      </c>
      <c r="BS69" s="509">
        <v>6</v>
      </c>
      <c r="BT69" s="509">
        <v>11</v>
      </c>
      <c r="BU69" s="509">
        <v>15</v>
      </c>
      <c r="BV69" s="509">
        <v>19</v>
      </c>
      <c r="BW69" s="509">
        <v>20</v>
      </c>
      <c r="BX69" s="510">
        <v>22</v>
      </c>
      <c r="BY69" s="510">
        <v>24</v>
      </c>
      <c r="BZ69" s="510">
        <v>26</v>
      </c>
      <c r="CA69" s="510">
        <v>29</v>
      </c>
      <c r="CB69" s="510">
        <v>33</v>
      </c>
      <c r="CC69" s="510">
        <v>35</v>
      </c>
      <c r="CD69" s="510">
        <v>38</v>
      </c>
      <c r="CE69" s="510">
        <v>41</v>
      </c>
      <c r="CF69" s="510">
        <v>43</v>
      </c>
      <c r="CG69" s="510">
        <v>46</v>
      </c>
      <c r="CH69" s="511">
        <v>48</v>
      </c>
    </row>
    <row r="70" spans="1:86" x14ac:dyDescent="0.35">
      <c r="A70" s="512"/>
      <c r="B70" s="508" t="s">
        <v>521</v>
      </c>
      <c r="C70" s="524"/>
      <c r="D70" s="509"/>
      <c r="E70" s="509"/>
      <c r="F70" s="509"/>
      <c r="G70" s="509"/>
      <c r="H70" s="509"/>
      <c r="I70" s="509"/>
      <c r="J70" s="509"/>
      <c r="K70" s="509"/>
      <c r="L70" s="509"/>
      <c r="M70" s="509"/>
      <c r="N70" s="509"/>
      <c r="O70" s="509"/>
      <c r="P70" s="509"/>
      <c r="Q70" s="509"/>
      <c r="R70" s="509"/>
      <c r="S70" s="509"/>
      <c r="T70" s="509"/>
      <c r="U70" s="509"/>
      <c r="V70" s="509"/>
      <c r="W70" s="509"/>
      <c r="X70" s="509"/>
      <c r="Y70" s="509"/>
      <c r="Z70" s="509"/>
      <c r="AA70" s="509"/>
      <c r="AB70" s="509"/>
      <c r="AC70" s="509"/>
      <c r="AD70" s="509"/>
      <c r="AE70" s="509"/>
      <c r="AF70" s="509"/>
      <c r="AG70" s="509"/>
      <c r="AH70" s="509"/>
      <c r="AI70" s="509"/>
      <c r="AJ70" s="509"/>
      <c r="AK70" s="509"/>
      <c r="AL70" s="509"/>
      <c r="AM70" s="509"/>
      <c r="AN70" s="509"/>
      <c r="AO70" s="509"/>
      <c r="AP70" s="509"/>
      <c r="AQ70" s="509"/>
      <c r="AR70" s="509"/>
      <c r="AS70" s="509"/>
      <c r="AT70" s="509"/>
      <c r="AU70" s="509"/>
      <c r="AV70" s="509"/>
      <c r="AW70" s="509"/>
      <c r="AX70" s="509"/>
      <c r="AY70" s="509"/>
      <c r="AZ70" s="509"/>
      <c r="BA70" s="509"/>
      <c r="BB70" s="509"/>
      <c r="BC70" s="509"/>
      <c r="BD70" s="509"/>
      <c r="BE70" s="509"/>
      <c r="BF70" s="509"/>
      <c r="BG70" s="509"/>
      <c r="BH70" s="509"/>
      <c r="BI70" s="509"/>
      <c r="BJ70" s="509"/>
      <c r="BK70" s="509"/>
      <c r="BL70" s="509"/>
      <c r="BM70" s="509"/>
      <c r="BN70" s="509"/>
      <c r="BO70" s="509"/>
      <c r="BP70" s="509"/>
      <c r="BQ70" s="509">
        <v>0</v>
      </c>
      <c r="BR70" s="509">
        <v>0</v>
      </c>
      <c r="BS70" s="509">
        <v>0</v>
      </c>
      <c r="BT70" s="509">
        <v>1</v>
      </c>
      <c r="BU70" s="509">
        <v>2</v>
      </c>
      <c r="BV70" s="509">
        <v>2</v>
      </c>
      <c r="BW70" s="509">
        <v>3</v>
      </c>
      <c r="BX70" s="510">
        <v>4</v>
      </c>
      <c r="BY70" s="510">
        <v>4</v>
      </c>
      <c r="BZ70" s="510">
        <v>5</v>
      </c>
      <c r="CA70" s="510">
        <v>6</v>
      </c>
      <c r="CB70" s="510">
        <v>6</v>
      </c>
      <c r="CC70" s="510">
        <v>7</v>
      </c>
      <c r="CD70" s="510">
        <v>8</v>
      </c>
      <c r="CE70" s="510">
        <v>8</v>
      </c>
      <c r="CF70" s="510">
        <v>9</v>
      </c>
      <c r="CG70" s="510">
        <v>10</v>
      </c>
      <c r="CH70" s="511">
        <v>11</v>
      </c>
    </row>
    <row r="71" spans="1:86" ht="27" customHeight="1" x14ac:dyDescent="0.35">
      <c r="A71" s="512"/>
      <c r="B71" s="525" t="s">
        <v>784</v>
      </c>
      <c r="C71" s="524"/>
      <c r="D71" s="509"/>
      <c r="E71" s="509"/>
      <c r="F71" s="509"/>
      <c r="G71" s="509"/>
      <c r="H71" s="509"/>
      <c r="I71" s="509"/>
      <c r="J71" s="509"/>
      <c r="K71" s="509"/>
      <c r="L71" s="509"/>
      <c r="M71" s="509"/>
      <c r="N71" s="509"/>
      <c r="O71" s="509"/>
      <c r="P71" s="509"/>
      <c r="Q71" s="509"/>
      <c r="R71" s="509"/>
      <c r="S71" s="509"/>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09"/>
      <c r="BN71" s="509"/>
      <c r="BO71" s="509"/>
      <c r="BP71" s="509"/>
      <c r="BQ71" s="509">
        <v>0</v>
      </c>
      <c r="BR71" s="509">
        <v>0</v>
      </c>
      <c r="BS71" s="509">
        <v>0</v>
      </c>
      <c r="BT71" s="509">
        <v>0</v>
      </c>
      <c r="BU71" s="509">
        <v>1</v>
      </c>
      <c r="BV71" s="509">
        <v>1</v>
      </c>
      <c r="BW71" s="509">
        <v>1</v>
      </c>
      <c r="BX71" s="510">
        <v>2</v>
      </c>
      <c r="BY71" s="510">
        <v>2</v>
      </c>
      <c r="BZ71" s="510">
        <v>2</v>
      </c>
      <c r="CA71" s="510">
        <v>2</v>
      </c>
      <c r="CB71" s="510">
        <v>2</v>
      </c>
      <c r="CC71" s="510">
        <v>2</v>
      </c>
      <c r="CD71" s="510">
        <v>3</v>
      </c>
      <c r="CE71" s="510">
        <v>3</v>
      </c>
      <c r="CF71" s="510">
        <v>3</v>
      </c>
      <c r="CG71" s="510">
        <v>3</v>
      </c>
      <c r="CH71" s="511">
        <v>3</v>
      </c>
    </row>
    <row r="72" spans="1:86" ht="25.5" customHeight="1" x14ac:dyDescent="0.35">
      <c r="A72" s="512"/>
      <c r="B72" s="455" t="s">
        <v>375</v>
      </c>
      <c r="C72" s="524"/>
      <c r="D72" s="509"/>
      <c r="E72" s="509"/>
      <c r="F72" s="509"/>
      <c r="G72" s="509"/>
      <c r="H72" s="509"/>
      <c r="I72" s="509"/>
      <c r="J72" s="509"/>
      <c r="K72" s="509"/>
      <c r="L72" s="509"/>
      <c r="M72" s="509"/>
      <c r="N72" s="509"/>
      <c r="O72" s="509"/>
      <c r="P72" s="509"/>
      <c r="Q72" s="509"/>
      <c r="R72" s="509"/>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09"/>
      <c r="BN72" s="509"/>
      <c r="BO72" s="509"/>
      <c r="BP72" s="509"/>
      <c r="BQ72" s="507">
        <v>1</v>
      </c>
      <c r="BR72" s="507">
        <v>1</v>
      </c>
      <c r="BS72" s="507">
        <v>1</v>
      </c>
      <c r="BT72" s="507">
        <v>1</v>
      </c>
      <c r="BU72" s="507">
        <v>1</v>
      </c>
      <c r="BV72" s="507">
        <v>1</v>
      </c>
      <c r="BW72" s="507">
        <v>1</v>
      </c>
      <c r="BX72" s="503">
        <v>1</v>
      </c>
      <c r="BY72" s="503">
        <v>1</v>
      </c>
      <c r="BZ72" s="503">
        <v>1</v>
      </c>
      <c r="CA72" s="503">
        <v>2</v>
      </c>
      <c r="CB72" s="503">
        <v>2</v>
      </c>
      <c r="CC72" s="503">
        <v>2</v>
      </c>
      <c r="CD72" s="503">
        <v>2</v>
      </c>
      <c r="CE72" s="503">
        <v>2</v>
      </c>
      <c r="CF72" s="503">
        <v>2</v>
      </c>
      <c r="CG72" s="503">
        <v>3</v>
      </c>
      <c r="CH72" s="506">
        <v>3</v>
      </c>
    </row>
    <row r="73" spans="1:86" s="285" customFormat="1" ht="26.25" customHeight="1" x14ac:dyDescent="0.35">
      <c r="B73" s="455" t="s">
        <v>376</v>
      </c>
      <c r="C73" s="461"/>
      <c r="D73" s="509">
        <v>0</v>
      </c>
      <c r="E73" s="509">
        <v>0</v>
      </c>
      <c r="F73" s="509">
        <v>0</v>
      </c>
      <c r="G73" s="509">
        <v>0</v>
      </c>
      <c r="H73" s="509">
        <v>0</v>
      </c>
      <c r="I73" s="509">
        <v>0</v>
      </c>
      <c r="J73" s="509">
        <v>0</v>
      </c>
      <c r="K73" s="509">
        <v>0</v>
      </c>
      <c r="L73" s="509">
        <v>0</v>
      </c>
      <c r="M73" s="509">
        <v>0</v>
      </c>
      <c r="N73" s="509">
        <v>0</v>
      </c>
      <c r="O73" s="509">
        <v>0</v>
      </c>
      <c r="P73" s="509">
        <v>0</v>
      </c>
      <c r="Q73" s="509">
        <v>0</v>
      </c>
      <c r="R73" s="509">
        <v>0</v>
      </c>
      <c r="S73" s="509">
        <v>0</v>
      </c>
      <c r="T73" s="509">
        <v>0</v>
      </c>
      <c r="U73" s="509">
        <v>0</v>
      </c>
      <c r="V73" s="509">
        <v>0</v>
      </c>
      <c r="W73" s="509">
        <v>0</v>
      </c>
      <c r="X73" s="509">
        <v>0</v>
      </c>
      <c r="Y73" s="509">
        <v>0</v>
      </c>
      <c r="Z73" s="509">
        <v>0</v>
      </c>
      <c r="AA73" s="507">
        <v>0</v>
      </c>
      <c r="AB73" s="507">
        <v>0</v>
      </c>
      <c r="AC73" s="507">
        <v>143</v>
      </c>
      <c r="AD73" s="507">
        <v>170</v>
      </c>
      <c r="AE73" s="507">
        <v>193</v>
      </c>
      <c r="AF73" s="507">
        <v>217</v>
      </c>
      <c r="AG73" s="507">
        <v>243</v>
      </c>
      <c r="AH73" s="507">
        <v>264</v>
      </c>
      <c r="AI73" s="507">
        <v>278</v>
      </c>
      <c r="AJ73" s="507">
        <v>314</v>
      </c>
      <c r="AK73" s="507">
        <v>350</v>
      </c>
      <c r="AL73" s="507">
        <v>388</v>
      </c>
      <c r="AM73" s="507">
        <v>441</v>
      </c>
      <c r="AN73" s="507">
        <v>507</v>
      </c>
      <c r="AO73" s="507">
        <v>562</v>
      </c>
      <c r="AP73" s="507">
        <v>611</v>
      </c>
      <c r="AQ73" s="507">
        <v>677</v>
      </c>
      <c r="AR73" s="507">
        <v>737</v>
      </c>
      <c r="AS73" s="507">
        <v>798</v>
      </c>
      <c r="AT73" s="507">
        <v>875</v>
      </c>
      <c r="AU73" s="507">
        <v>988</v>
      </c>
      <c r="AV73" s="507">
        <v>890</v>
      </c>
      <c r="AW73" s="507">
        <v>962</v>
      </c>
      <c r="AX73" s="507">
        <v>1046</v>
      </c>
      <c r="AY73" s="507">
        <v>1268</v>
      </c>
      <c r="AZ73" s="507">
        <v>1298</v>
      </c>
      <c r="BA73" s="507">
        <v>1365</v>
      </c>
      <c r="BB73" s="507">
        <v>1404</v>
      </c>
      <c r="BC73" s="507">
        <v>1434</v>
      </c>
      <c r="BD73" s="507">
        <v>1464</v>
      </c>
      <c r="BE73" s="507">
        <v>1495</v>
      </c>
      <c r="BF73" s="507">
        <v>1510</v>
      </c>
      <c r="BG73" s="507">
        <v>1547</v>
      </c>
      <c r="BH73" s="507">
        <v>1589</v>
      </c>
      <c r="BI73" s="507">
        <v>1629</v>
      </c>
      <c r="BJ73" s="507">
        <v>1666</v>
      </c>
      <c r="BK73" s="507">
        <v>1700</v>
      </c>
      <c r="BL73" s="507">
        <v>1737</v>
      </c>
      <c r="BM73" s="507">
        <v>1776</v>
      </c>
      <c r="BN73" s="507">
        <v>1782</v>
      </c>
      <c r="BO73" s="507">
        <v>1756</v>
      </c>
      <c r="BP73" s="507">
        <v>1710</v>
      </c>
      <c r="BQ73" s="507">
        <v>1641</v>
      </c>
      <c r="BR73" s="507">
        <v>1617</v>
      </c>
      <c r="BS73" s="507">
        <v>1603</v>
      </c>
      <c r="BT73" s="507">
        <v>1594</v>
      </c>
      <c r="BU73" s="507">
        <v>1578</v>
      </c>
      <c r="BV73" s="507">
        <v>1570</v>
      </c>
      <c r="BW73" s="507">
        <v>1587</v>
      </c>
      <c r="BX73" s="503">
        <v>1382</v>
      </c>
      <c r="BY73" s="503">
        <v>1373</v>
      </c>
      <c r="BZ73" s="503">
        <v>1420</v>
      </c>
      <c r="CA73" s="503">
        <v>1518</v>
      </c>
      <c r="CB73" s="503">
        <v>1643</v>
      </c>
      <c r="CC73" s="503">
        <v>1769</v>
      </c>
      <c r="CD73" s="503">
        <v>1845</v>
      </c>
      <c r="CE73" s="503">
        <v>1890</v>
      </c>
      <c r="CF73" s="503">
        <v>1935</v>
      </c>
      <c r="CG73" s="503">
        <v>1983</v>
      </c>
      <c r="CH73" s="506">
        <v>2032</v>
      </c>
    </row>
    <row r="74" spans="1:86" s="285" customFormat="1" x14ac:dyDescent="0.35">
      <c r="B74" s="508" t="s">
        <v>467</v>
      </c>
      <c r="C74" s="461"/>
      <c r="D74" s="509">
        <v>0</v>
      </c>
      <c r="E74" s="509">
        <v>0</v>
      </c>
      <c r="F74" s="509">
        <v>0</v>
      </c>
      <c r="G74" s="509">
        <v>0</v>
      </c>
      <c r="H74" s="509">
        <v>0</v>
      </c>
      <c r="I74" s="509">
        <v>0</v>
      </c>
      <c r="J74" s="509">
        <v>0</v>
      </c>
      <c r="K74" s="509">
        <v>0</v>
      </c>
      <c r="L74" s="509">
        <v>0</v>
      </c>
      <c r="M74" s="509">
        <v>0</v>
      </c>
      <c r="N74" s="509">
        <v>0</v>
      </c>
      <c r="O74" s="509">
        <v>0</v>
      </c>
      <c r="P74" s="509">
        <v>0</v>
      </c>
      <c r="Q74" s="509">
        <v>0</v>
      </c>
      <c r="R74" s="509">
        <v>0</v>
      </c>
      <c r="S74" s="509">
        <v>0</v>
      </c>
      <c r="T74" s="509">
        <v>0</v>
      </c>
      <c r="U74" s="509">
        <v>0</v>
      </c>
      <c r="V74" s="509">
        <v>0</v>
      </c>
      <c r="W74" s="509">
        <v>0</v>
      </c>
      <c r="X74" s="509">
        <v>0</v>
      </c>
      <c r="Y74" s="509">
        <v>0</v>
      </c>
      <c r="Z74" s="509">
        <v>0</v>
      </c>
      <c r="AA74" s="509">
        <v>0</v>
      </c>
      <c r="AB74" s="509">
        <v>0</v>
      </c>
      <c r="AC74" s="509">
        <v>143</v>
      </c>
      <c r="AD74" s="509">
        <v>170</v>
      </c>
      <c r="AE74" s="509">
        <v>193</v>
      </c>
      <c r="AF74" s="509">
        <v>217</v>
      </c>
      <c r="AG74" s="509">
        <v>243</v>
      </c>
      <c r="AH74" s="509">
        <v>264</v>
      </c>
      <c r="AI74" s="509">
        <v>278</v>
      </c>
      <c r="AJ74" s="509">
        <v>314</v>
      </c>
      <c r="AK74" s="509">
        <v>350</v>
      </c>
      <c r="AL74" s="509">
        <v>388</v>
      </c>
      <c r="AM74" s="509">
        <v>441</v>
      </c>
      <c r="AN74" s="509">
        <v>507</v>
      </c>
      <c r="AO74" s="509">
        <v>562</v>
      </c>
      <c r="AP74" s="509">
        <v>611</v>
      </c>
      <c r="AQ74" s="509">
        <v>677</v>
      </c>
      <c r="AR74" s="509">
        <v>737</v>
      </c>
      <c r="AS74" s="509">
        <v>798</v>
      </c>
      <c r="AT74" s="509">
        <v>875</v>
      </c>
      <c r="AU74" s="509">
        <v>988</v>
      </c>
      <c r="AV74" s="509">
        <v>890</v>
      </c>
      <c r="AW74" s="509">
        <v>962</v>
      </c>
      <c r="AX74" s="509">
        <v>1046</v>
      </c>
      <c r="AY74" s="509">
        <v>1115</v>
      </c>
      <c r="AZ74" s="509">
        <v>1152</v>
      </c>
      <c r="BA74" s="509">
        <v>1207</v>
      </c>
      <c r="BB74" s="509">
        <v>1238</v>
      </c>
      <c r="BC74" s="509">
        <v>1256</v>
      </c>
      <c r="BD74" s="509">
        <v>1276</v>
      </c>
      <c r="BE74" s="509">
        <v>1296</v>
      </c>
      <c r="BF74" s="509">
        <v>1304</v>
      </c>
      <c r="BG74" s="509">
        <v>1343</v>
      </c>
      <c r="BH74" s="509">
        <v>1400</v>
      </c>
      <c r="BI74" s="509">
        <v>1445</v>
      </c>
      <c r="BJ74" s="509">
        <v>1489</v>
      </c>
      <c r="BK74" s="509">
        <v>1528</v>
      </c>
      <c r="BL74" s="509">
        <v>1568</v>
      </c>
      <c r="BM74" s="509">
        <v>1607</v>
      </c>
      <c r="BN74" s="509">
        <v>1619</v>
      </c>
      <c r="BO74" s="509">
        <v>1597</v>
      </c>
      <c r="BP74" s="509">
        <v>1553</v>
      </c>
      <c r="BQ74" s="509">
        <v>1490</v>
      </c>
      <c r="BR74" s="509">
        <v>1462</v>
      </c>
      <c r="BS74" s="509">
        <v>1459</v>
      </c>
      <c r="BT74" s="509">
        <v>1445</v>
      </c>
      <c r="BU74" s="509">
        <v>1435</v>
      </c>
      <c r="BV74" s="509">
        <v>1430</v>
      </c>
      <c r="BW74" s="509">
        <v>1435</v>
      </c>
      <c r="BX74" s="510">
        <v>1290</v>
      </c>
      <c r="BY74" s="510">
        <v>1277</v>
      </c>
      <c r="BZ74" s="510">
        <v>1303</v>
      </c>
      <c r="CA74" s="510">
        <v>1410</v>
      </c>
      <c r="CB74" s="510">
        <v>1536</v>
      </c>
      <c r="CC74" s="510">
        <v>1657</v>
      </c>
      <c r="CD74" s="510">
        <v>1728</v>
      </c>
      <c r="CE74" s="510">
        <v>1768</v>
      </c>
      <c r="CF74" s="510">
        <v>1809</v>
      </c>
      <c r="CG74" s="510">
        <v>1854</v>
      </c>
      <c r="CH74" s="511">
        <v>1900</v>
      </c>
    </row>
    <row r="75" spans="1:86" x14ac:dyDescent="0.35">
      <c r="A75" s="411"/>
      <c r="B75" s="329" t="s">
        <v>783</v>
      </c>
      <c r="D75" s="509">
        <v>0</v>
      </c>
      <c r="E75" s="509">
        <v>0</v>
      </c>
      <c r="F75" s="509">
        <v>0</v>
      </c>
      <c r="G75" s="509">
        <v>0</v>
      </c>
      <c r="H75" s="509">
        <v>0</v>
      </c>
      <c r="I75" s="509">
        <v>0</v>
      </c>
      <c r="J75" s="509">
        <v>0</v>
      </c>
      <c r="K75" s="509">
        <v>0</v>
      </c>
      <c r="L75" s="509">
        <v>0</v>
      </c>
      <c r="M75" s="509">
        <v>0</v>
      </c>
      <c r="N75" s="509">
        <v>0</v>
      </c>
      <c r="O75" s="509">
        <v>0</v>
      </c>
      <c r="P75" s="509">
        <v>0</v>
      </c>
      <c r="Q75" s="509">
        <v>0</v>
      </c>
      <c r="R75" s="509">
        <v>0</v>
      </c>
      <c r="S75" s="509">
        <v>0</v>
      </c>
      <c r="T75" s="509">
        <v>0</v>
      </c>
      <c r="U75" s="509">
        <v>0</v>
      </c>
      <c r="V75" s="509">
        <v>0</v>
      </c>
      <c r="W75" s="509">
        <v>0</v>
      </c>
      <c r="X75" s="509">
        <v>0</v>
      </c>
      <c r="Y75" s="509">
        <v>0</v>
      </c>
      <c r="Z75" s="509">
        <v>0</v>
      </c>
      <c r="AA75" s="509">
        <v>0</v>
      </c>
      <c r="AB75" s="509">
        <v>0</v>
      </c>
      <c r="AC75" s="509">
        <v>30</v>
      </c>
      <c r="AD75" s="509">
        <v>35</v>
      </c>
      <c r="AE75" s="509">
        <v>39</v>
      </c>
      <c r="AF75" s="509">
        <v>41</v>
      </c>
      <c r="AG75" s="509">
        <v>45</v>
      </c>
      <c r="AH75" s="509">
        <v>46</v>
      </c>
      <c r="AI75" s="509">
        <v>47</v>
      </c>
      <c r="AJ75" s="509">
        <v>49</v>
      </c>
      <c r="AK75" s="509">
        <v>50</v>
      </c>
      <c r="AL75" s="509">
        <v>53</v>
      </c>
      <c r="AM75" s="509">
        <v>54</v>
      </c>
      <c r="AN75" s="509">
        <v>58</v>
      </c>
      <c r="AO75" s="509">
        <v>61</v>
      </c>
      <c r="AP75" s="509">
        <v>64</v>
      </c>
      <c r="AQ75" s="509">
        <v>68</v>
      </c>
      <c r="AR75" s="509">
        <v>72</v>
      </c>
      <c r="AS75" s="509">
        <v>74</v>
      </c>
      <c r="AT75" s="509">
        <v>80</v>
      </c>
      <c r="AU75" s="509">
        <v>90</v>
      </c>
      <c r="AV75" s="509">
        <v>0</v>
      </c>
      <c r="AW75" s="509">
        <v>0</v>
      </c>
      <c r="AX75" s="509">
        <v>0</v>
      </c>
      <c r="AY75" s="509">
        <v>0</v>
      </c>
      <c r="AZ75" s="509">
        <v>0</v>
      </c>
      <c r="BA75" s="509">
        <v>0</v>
      </c>
      <c r="BB75" s="509">
        <v>0</v>
      </c>
      <c r="BC75" s="509">
        <v>0</v>
      </c>
      <c r="BD75" s="509">
        <v>0</v>
      </c>
      <c r="BE75" s="509">
        <v>0</v>
      </c>
      <c r="BF75" s="509">
        <v>0</v>
      </c>
      <c r="BG75" s="509">
        <v>0</v>
      </c>
      <c r="BH75" s="509">
        <v>0</v>
      </c>
      <c r="BI75" s="509">
        <v>0</v>
      </c>
      <c r="BJ75" s="509">
        <v>0</v>
      </c>
      <c r="BK75" s="509">
        <v>0</v>
      </c>
      <c r="BL75" s="509">
        <v>0</v>
      </c>
      <c r="BM75" s="509">
        <v>0</v>
      </c>
      <c r="BN75" s="509">
        <v>0</v>
      </c>
      <c r="BO75" s="509">
        <v>0</v>
      </c>
      <c r="BP75" s="509">
        <v>0</v>
      </c>
      <c r="BQ75" s="509">
        <v>0</v>
      </c>
      <c r="BR75" s="509">
        <v>0</v>
      </c>
      <c r="BS75" s="509">
        <v>0</v>
      </c>
      <c r="BT75" s="509">
        <v>0</v>
      </c>
      <c r="BU75" s="509">
        <v>0</v>
      </c>
      <c r="BV75" s="509">
        <v>0</v>
      </c>
      <c r="BW75" s="509">
        <v>0</v>
      </c>
      <c r="BX75" s="510">
        <v>0</v>
      </c>
      <c r="BY75" s="510">
        <v>0</v>
      </c>
      <c r="BZ75" s="510">
        <v>0</v>
      </c>
      <c r="CA75" s="510">
        <v>0</v>
      </c>
      <c r="CB75" s="510">
        <v>0</v>
      </c>
      <c r="CC75" s="510">
        <v>0</v>
      </c>
      <c r="CD75" s="510">
        <v>0</v>
      </c>
      <c r="CE75" s="510">
        <v>0</v>
      </c>
      <c r="CF75" s="510">
        <v>0</v>
      </c>
      <c r="CG75" s="510">
        <v>0</v>
      </c>
      <c r="CH75" s="511">
        <v>0</v>
      </c>
    </row>
    <row r="76" spans="1:86" x14ac:dyDescent="0.35">
      <c r="A76" s="411"/>
      <c r="B76" s="329" t="s">
        <v>566</v>
      </c>
      <c r="D76" s="509">
        <v>0</v>
      </c>
      <c r="E76" s="509">
        <v>0</v>
      </c>
      <c r="F76" s="509">
        <v>0</v>
      </c>
      <c r="G76" s="509">
        <v>0</v>
      </c>
      <c r="H76" s="509">
        <v>0</v>
      </c>
      <c r="I76" s="509">
        <v>0</v>
      </c>
      <c r="J76" s="509">
        <v>0</v>
      </c>
      <c r="K76" s="509">
        <v>0</v>
      </c>
      <c r="L76" s="509">
        <v>0</v>
      </c>
      <c r="M76" s="509">
        <v>0</v>
      </c>
      <c r="N76" s="509">
        <v>0</v>
      </c>
      <c r="O76" s="509">
        <v>0</v>
      </c>
      <c r="P76" s="509">
        <v>0</v>
      </c>
      <c r="Q76" s="509">
        <v>0</v>
      </c>
      <c r="R76" s="509">
        <v>0</v>
      </c>
      <c r="S76" s="509">
        <v>0</v>
      </c>
      <c r="T76" s="509">
        <v>0</v>
      </c>
      <c r="U76" s="509">
        <v>0</v>
      </c>
      <c r="V76" s="509">
        <v>0</v>
      </c>
      <c r="W76" s="509">
        <v>0</v>
      </c>
      <c r="X76" s="509">
        <v>0</v>
      </c>
      <c r="Y76" s="509">
        <v>0</v>
      </c>
      <c r="Z76" s="509">
        <v>0</v>
      </c>
      <c r="AA76" s="509">
        <v>0</v>
      </c>
      <c r="AB76" s="509">
        <v>0</v>
      </c>
      <c r="AC76" s="509">
        <v>41</v>
      </c>
      <c r="AD76" s="509">
        <v>51</v>
      </c>
      <c r="AE76" s="509">
        <v>56</v>
      </c>
      <c r="AF76" s="509">
        <v>64</v>
      </c>
      <c r="AG76" s="509">
        <v>70</v>
      </c>
      <c r="AH76" s="509">
        <v>76</v>
      </c>
      <c r="AI76" s="509">
        <v>80</v>
      </c>
      <c r="AJ76" s="509">
        <v>86</v>
      </c>
      <c r="AK76" s="509">
        <v>97</v>
      </c>
      <c r="AL76" s="509">
        <v>105</v>
      </c>
      <c r="AM76" s="509">
        <v>118</v>
      </c>
      <c r="AN76" s="509">
        <v>132</v>
      </c>
      <c r="AO76" s="509">
        <v>142</v>
      </c>
      <c r="AP76" s="509">
        <v>154</v>
      </c>
      <c r="AQ76" s="509">
        <v>166</v>
      </c>
      <c r="AR76" s="509">
        <v>176</v>
      </c>
      <c r="AS76" s="509">
        <v>186</v>
      </c>
      <c r="AT76" s="509">
        <v>199</v>
      </c>
      <c r="AU76" s="509">
        <v>212</v>
      </c>
      <c r="AV76" s="509">
        <v>0</v>
      </c>
      <c r="AW76" s="509">
        <v>0</v>
      </c>
      <c r="AX76" s="509">
        <v>0</v>
      </c>
      <c r="AY76" s="509">
        <v>0</v>
      </c>
      <c r="AZ76" s="509">
        <v>0</v>
      </c>
      <c r="BA76" s="509">
        <v>0</v>
      </c>
      <c r="BB76" s="509">
        <v>0</v>
      </c>
      <c r="BC76" s="509">
        <v>0</v>
      </c>
      <c r="BD76" s="509">
        <v>0</v>
      </c>
      <c r="BE76" s="509">
        <v>0</v>
      </c>
      <c r="BF76" s="509">
        <v>0</v>
      </c>
      <c r="BG76" s="509">
        <v>0</v>
      </c>
      <c r="BH76" s="509">
        <v>0</v>
      </c>
      <c r="BI76" s="509">
        <v>0</v>
      </c>
      <c r="BJ76" s="509">
        <v>0</v>
      </c>
      <c r="BK76" s="509">
        <v>0</v>
      </c>
      <c r="BL76" s="509">
        <v>0</v>
      </c>
      <c r="BM76" s="509">
        <v>0</v>
      </c>
      <c r="BN76" s="509">
        <v>0</v>
      </c>
      <c r="BO76" s="509">
        <v>0</v>
      </c>
      <c r="BP76" s="509">
        <v>0</v>
      </c>
      <c r="BQ76" s="509">
        <v>0</v>
      </c>
      <c r="BR76" s="509">
        <v>0</v>
      </c>
      <c r="BS76" s="509">
        <v>0</v>
      </c>
      <c r="BT76" s="509">
        <v>0</v>
      </c>
      <c r="BU76" s="509">
        <v>0</v>
      </c>
      <c r="BV76" s="509">
        <v>0</v>
      </c>
      <c r="BW76" s="509">
        <v>0</v>
      </c>
      <c r="BX76" s="510">
        <v>0</v>
      </c>
      <c r="BY76" s="510">
        <v>0</v>
      </c>
      <c r="BZ76" s="510">
        <v>0</v>
      </c>
      <c r="CA76" s="510">
        <v>0</v>
      </c>
      <c r="CB76" s="510">
        <v>0</v>
      </c>
      <c r="CC76" s="510">
        <v>0</v>
      </c>
      <c r="CD76" s="510">
        <v>0</v>
      </c>
      <c r="CE76" s="510">
        <v>0</v>
      </c>
      <c r="CF76" s="510">
        <v>0</v>
      </c>
      <c r="CG76" s="510">
        <v>0</v>
      </c>
      <c r="CH76" s="511">
        <v>0</v>
      </c>
    </row>
    <row r="77" spans="1:86" x14ac:dyDescent="0.35">
      <c r="A77" s="411"/>
      <c r="B77" s="329" t="s">
        <v>565</v>
      </c>
      <c r="D77" s="509">
        <v>0</v>
      </c>
      <c r="E77" s="509">
        <v>0</v>
      </c>
      <c r="F77" s="509">
        <v>0</v>
      </c>
      <c r="G77" s="509">
        <v>0</v>
      </c>
      <c r="H77" s="509">
        <v>0</v>
      </c>
      <c r="I77" s="509">
        <v>0</v>
      </c>
      <c r="J77" s="509">
        <v>0</v>
      </c>
      <c r="K77" s="509">
        <v>0</v>
      </c>
      <c r="L77" s="509">
        <v>0</v>
      </c>
      <c r="M77" s="509">
        <v>0</v>
      </c>
      <c r="N77" s="509">
        <v>0</v>
      </c>
      <c r="O77" s="509">
        <v>0</v>
      </c>
      <c r="P77" s="509">
        <v>0</v>
      </c>
      <c r="Q77" s="509">
        <v>0</v>
      </c>
      <c r="R77" s="509">
        <v>0</v>
      </c>
      <c r="S77" s="509">
        <v>0</v>
      </c>
      <c r="T77" s="509">
        <v>0</v>
      </c>
      <c r="U77" s="509">
        <v>0</v>
      </c>
      <c r="V77" s="509">
        <v>0</v>
      </c>
      <c r="W77" s="509">
        <v>0</v>
      </c>
      <c r="X77" s="509">
        <v>0</v>
      </c>
      <c r="Y77" s="509">
        <v>0</v>
      </c>
      <c r="Z77" s="509">
        <v>0</v>
      </c>
      <c r="AA77" s="509">
        <v>0</v>
      </c>
      <c r="AB77" s="509">
        <v>0</v>
      </c>
      <c r="AC77" s="509">
        <v>72</v>
      </c>
      <c r="AD77" s="509">
        <v>84</v>
      </c>
      <c r="AE77" s="509">
        <v>99</v>
      </c>
      <c r="AF77" s="509">
        <v>112</v>
      </c>
      <c r="AG77" s="509">
        <v>129</v>
      </c>
      <c r="AH77" s="509">
        <v>143</v>
      </c>
      <c r="AI77" s="509">
        <v>151</v>
      </c>
      <c r="AJ77" s="509">
        <v>179</v>
      </c>
      <c r="AK77" s="509">
        <v>203</v>
      </c>
      <c r="AL77" s="509">
        <v>230</v>
      </c>
      <c r="AM77" s="509">
        <v>269</v>
      </c>
      <c r="AN77" s="509">
        <v>317</v>
      </c>
      <c r="AO77" s="509">
        <v>359</v>
      </c>
      <c r="AP77" s="509">
        <v>394</v>
      </c>
      <c r="AQ77" s="509">
        <v>443</v>
      </c>
      <c r="AR77" s="509">
        <v>490</v>
      </c>
      <c r="AS77" s="509">
        <v>538</v>
      </c>
      <c r="AT77" s="509">
        <v>596</v>
      </c>
      <c r="AU77" s="509">
        <v>686</v>
      </c>
      <c r="AV77" s="509">
        <v>890</v>
      </c>
      <c r="AW77" s="509">
        <v>962</v>
      </c>
      <c r="AX77" s="509">
        <v>1046</v>
      </c>
      <c r="AY77" s="509">
        <v>1115</v>
      </c>
      <c r="AZ77" s="509">
        <v>1152</v>
      </c>
      <c r="BA77" s="509">
        <v>1207</v>
      </c>
      <c r="BB77" s="509">
        <v>1238</v>
      </c>
      <c r="BC77" s="509">
        <v>1256</v>
      </c>
      <c r="BD77" s="509">
        <v>1276</v>
      </c>
      <c r="BE77" s="509">
        <v>1296</v>
      </c>
      <c r="BF77" s="509">
        <v>1304</v>
      </c>
      <c r="BG77" s="509">
        <v>1343</v>
      </c>
      <c r="BH77" s="509">
        <v>1400</v>
      </c>
      <c r="BI77" s="509">
        <v>1445</v>
      </c>
      <c r="BJ77" s="509">
        <v>1489</v>
      </c>
      <c r="BK77" s="509">
        <v>1528</v>
      </c>
      <c r="BL77" s="509">
        <v>1568</v>
      </c>
      <c r="BM77" s="509">
        <v>1607</v>
      </c>
      <c r="BN77" s="509">
        <v>1619</v>
      </c>
      <c r="BO77" s="509">
        <v>1597</v>
      </c>
      <c r="BP77" s="509">
        <v>1553</v>
      </c>
      <c r="BQ77" s="509">
        <v>1490</v>
      </c>
      <c r="BR77" s="509">
        <v>1462</v>
      </c>
      <c r="BS77" s="509">
        <v>1459</v>
      </c>
      <c r="BT77" s="509">
        <v>1445</v>
      </c>
      <c r="BU77" s="509">
        <v>1435</v>
      </c>
      <c r="BV77" s="509">
        <v>1430</v>
      </c>
      <c r="BW77" s="509">
        <v>1435</v>
      </c>
      <c r="BX77" s="510">
        <v>1290</v>
      </c>
      <c r="BY77" s="510">
        <v>1277</v>
      </c>
      <c r="BZ77" s="510">
        <v>1303</v>
      </c>
      <c r="CA77" s="510">
        <v>1410</v>
      </c>
      <c r="CB77" s="510">
        <v>1536</v>
      </c>
      <c r="CC77" s="510">
        <v>1657</v>
      </c>
      <c r="CD77" s="510">
        <v>1728</v>
      </c>
      <c r="CE77" s="510">
        <v>1768</v>
      </c>
      <c r="CF77" s="510">
        <v>1809</v>
      </c>
      <c r="CG77" s="510">
        <v>1854</v>
      </c>
      <c r="CH77" s="511">
        <v>1900</v>
      </c>
    </row>
    <row r="78" spans="1:86" x14ac:dyDescent="0.35">
      <c r="A78" s="411"/>
      <c r="B78" s="508" t="s">
        <v>468</v>
      </c>
      <c r="D78" s="509">
        <v>0</v>
      </c>
      <c r="E78" s="509">
        <v>0</v>
      </c>
      <c r="F78" s="509">
        <v>0</v>
      </c>
      <c r="G78" s="509">
        <v>0</v>
      </c>
      <c r="H78" s="509">
        <v>0</v>
      </c>
      <c r="I78" s="509">
        <v>0</v>
      </c>
      <c r="J78" s="509">
        <v>0</v>
      </c>
      <c r="K78" s="509">
        <v>0</v>
      </c>
      <c r="L78" s="509">
        <v>0</v>
      </c>
      <c r="M78" s="509">
        <v>0</v>
      </c>
      <c r="N78" s="509">
        <v>0</v>
      </c>
      <c r="O78" s="509">
        <v>0</v>
      </c>
      <c r="P78" s="509">
        <v>0</v>
      </c>
      <c r="Q78" s="509">
        <v>0</v>
      </c>
      <c r="R78" s="509">
        <v>0</v>
      </c>
      <c r="S78" s="509">
        <v>0</v>
      </c>
      <c r="T78" s="509">
        <v>0</v>
      </c>
      <c r="U78" s="509">
        <v>0</v>
      </c>
      <c r="V78" s="509">
        <v>0</v>
      </c>
      <c r="W78" s="509">
        <v>0</v>
      </c>
      <c r="X78" s="509">
        <v>0</v>
      </c>
      <c r="Y78" s="509">
        <v>0</v>
      </c>
      <c r="Z78" s="509">
        <v>0</v>
      </c>
      <c r="AA78" s="509">
        <v>0</v>
      </c>
      <c r="AB78" s="509">
        <v>0</v>
      </c>
      <c r="AC78" s="509">
        <v>0</v>
      </c>
      <c r="AD78" s="509">
        <v>0</v>
      </c>
      <c r="AE78" s="509">
        <v>0</v>
      </c>
      <c r="AF78" s="509">
        <v>0</v>
      </c>
      <c r="AG78" s="509">
        <v>0</v>
      </c>
      <c r="AH78" s="509">
        <v>0</v>
      </c>
      <c r="AI78" s="509">
        <v>0</v>
      </c>
      <c r="AJ78" s="509">
        <v>0</v>
      </c>
      <c r="AK78" s="509">
        <v>0</v>
      </c>
      <c r="AL78" s="509">
        <v>0</v>
      </c>
      <c r="AM78" s="509">
        <v>0</v>
      </c>
      <c r="AN78" s="509">
        <v>0</v>
      </c>
      <c r="AO78" s="509">
        <v>0</v>
      </c>
      <c r="AP78" s="509">
        <v>0</v>
      </c>
      <c r="AQ78" s="509">
        <v>0</v>
      </c>
      <c r="AR78" s="509">
        <v>0</v>
      </c>
      <c r="AS78" s="509">
        <v>0</v>
      </c>
      <c r="AT78" s="509">
        <v>0</v>
      </c>
      <c r="AU78" s="509">
        <v>0</v>
      </c>
      <c r="AV78" s="509">
        <v>0</v>
      </c>
      <c r="AW78" s="509">
        <v>0</v>
      </c>
      <c r="AX78" s="509">
        <v>0</v>
      </c>
      <c r="AY78" s="509">
        <v>153</v>
      </c>
      <c r="AZ78" s="509">
        <v>146</v>
      </c>
      <c r="BA78" s="509">
        <v>158</v>
      </c>
      <c r="BB78" s="509">
        <v>166</v>
      </c>
      <c r="BC78" s="509">
        <v>178</v>
      </c>
      <c r="BD78" s="509">
        <v>188</v>
      </c>
      <c r="BE78" s="509">
        <v>199</v>
      </c>
      <c r="BF78" s="509">
        <v>206</v>
      </c>
      <c r="BG78" s="509">
        <v>204</v>
      </c>
      <c r="BH78" s="509">
        <v>189</v>
      </c>
      <c r="BI78" s="509">
        <v>184</v>
      </c>
      <c r="BJ78" s="509">
        <v>177</v>
      </c>
      <c r="BK78" s="509">
        <v>172</v>
      </c>
      <c r="BL78" s="509">
        <v>169</v>
      </c>
      <c r="BM78" s="509">
        <v>169</v>
      </c>
      <c r="BN78" s="509">
        <v>163</v>
      </c>
      <c r="BO78" s="509">
        <v>160</v>
      </c>
      <c r="BP78" s="509">
        <v>158</v>
      </c>
      <c r="BQ78" s="509">
        <v>151</v>
      </c>
      <c r="BR78" s="509">
        <v>155</v>
      </c>
      <c r="BS78" s="509">
        <v>144</v>
      </c>
      <c r="BT78" s="509">
        <v>149</v>
      </c>
      <c r="BU78" s="509">
        <v>144</v>
      </c>
      <c r="BV78" s="509">
        <v>140</v>
      </c>
      <c r="BW78" s="509">
        <v>152</v>
      </c>
      <c r="BX78" s="510">
        <v>92</v>
      </c>
      <c r="BY78" s="510">
        <v>96</v>
      </c>
      <c r="BZ78" s="510">
        <v>117</v>
      </c>
      <c r="CA78" s="510">
        <v>108</v>
      </c>
      <c r="CB78" s="510">
        <v>107</v>
      </c>
      <c r="CC78" s="510">
        <v>111</v>
      </c>
      <c r="CD78" s="510">
        <v>117</v>
      </c>
      <c r="CE78" s="510">
        <v>122</v>
      </c>
      <c r="CF78" s="510">
        <v>125</v>
      </c>
      <c r="CG78" s="510">
        <v>129</v>
      </c>
      <c r="CH78" s="511">
        <v>132</v>
      </c>
    </row>
    <row r="79" spans="1:86" ht="25.5" customHeight="1" x14ac:dyDescent="0.35">
      <c r="A79" s="411"/>
      <c r="B79" s="513" t="s">
        <v>784</v>
      </c>
      <c r="D79" s="509"/>
      <c r="E79" s="509"/>
      <c r="F79" s="509"/>
      <c r="G79" s="509"/>
      <c r="H79" s="509"/>
      <c r="I79" s="509"/>
      <c r="J79" s="509"/>
      <c r="K79" s="509"/>
      <c r="L79" s="509"/>
      <c r="M79" s="509"/>
      <c r="N79" s="509"/>
      <c r="O79" s="509"/>
      <c r="P79" s="509"/>
      <c r="Q79" s="509"/>
      <c r="R79" s="509"/>
      <c r="S79" s="509"/>
      <c r="T79" s="509"/>
      <c r="U79" s="509"/>
      <c r="V79" s="509"/>
      <c r="W79" s="509"/>
      <c r="X79" s="509"/>
      <c r="Y79" s="509"/>
      <c r="Z79" s="509"/>
      <c r="AA79" s="509"/>
      <c r="AB79" s="509"/>
      <c r="AC79" s="509"/>
      <c r="AD79" s="509"/>
      <c r="AE79" s="509"/>
      <c r="AF79" s="509"/>
      <c r="AG79" s="509"/>
      <c r="AH79" s="509"/>
      <c r="AI79" s="509"/>
      <c r="AJ79" s="509"/>
      <c r="AK79" s="509"/>
      <c r="AL79" s="509"/>
      <c r="AM79" s="509"/>
      <c r="AN79" s="509"/>
      <c r="AO79" s="509"/>
      <c r="AP79" s="509"/>
      <c r="AQ79" s="509"/>
      <c r="AR79" s="509"/>
      <c r="AS79" s="509"/>
      <c r="AT79" s="509"/>
      <c r="AU79" s="509"/>
      <c r="AV79" s="509"/>
      <c r="AW79" s="509"/>
      <c r="AX79" s="509"/>
      <c r="AY79" s="509"/>
      <c r="AZ79" s="509"/>
      <c r="BA79" s="509"/>
      <c r="BB79" s="509"/>
      <c r="BC79" s="509"/>
      <c r="BD79" s="509"/>
      <c r="BE79" s="509"/>
      <c r="BF79" s="509"/>
      <c r="BG79" s="509">
        <v>0</v>
      </c>
      <c r="BH79" s="509">
        <v>0</v>
      </c>
      <c r="BI79" s="509">
        <v>0</v>
      </c>
      <c r="BJ79" s="509">
        <v>0</v>
      </c>
      <c r="BK79" s="509">
        <v>0</v>
      </c>
      <c r="BL79" s="509">
        <v>0</v>
      </c>
      <c r="BM79" s="509">
        <v>1</v>
      </c>
      <c r="BN79" s="509">
        <v>1</v>
      </c>
      <c r="BO79" s="509">
        <v>1</v>
      </c>
      <c r="BP79" s="509">
        <v>1</v>
      </c>
      <c r="BQ79" s="509">
        <v>2</v>
      </c>
      <c r="BR79" s="509">
        <v>2</v>
      </c>
      <c r="BS79" s="509">
        <v>2</v>
      </c>
      <c r="BT79" s="509">
        <v>3</v>
      </c>
      <c r="BU79" s="509">
        <v>3</v>
      </c>
      <c r="BV79" s="509">
        <v>3</v>
      </c>
      <c r="BW79" s="509">
        <v>3</v>
      </c>
      <c r="BX79" s="510">
        <v>4</v>
      </c>
      <c r="BY79" s="510">
        <v>5</v>
      </c>
      <c r="BZ79" s="510">
        <v>5</v>
      </c>
      <c r="CA79" s="510">
        <v>6</v>
      </c>
      <c r="CB79" s="510">
        <v>7</v>
      </c>
      <c r="CC79" s="510">
        <v>8</v>
      </c>
      <c r="CD79" s="510">
        <v>8</v>
      </c>
      <c r="CE79" s="510">
        <v>8</v>
      </c>
      <c r="CF79" s="510">
        <v>8</v>
      </c>
      <c r="CG79" s="510">
        <v>9</v>
      </c>
      <c r="CH79" s="511">
        <v>9</v>
      </c>
    </row>
    <row r="80" spans="1:86" ht="25.5" customHeight="1" x14ac:dyDescent="0.35">
      <c r="A80" s="411"/>
      <c r="B80" s="444" t="s">
        <v>373</v>
      </c>
      <c r="D80" s="509">
        <v>0</v>
      </c>
      <c r="E80" s="509">
        <v>0</v>
      </c>
      <c r="F80" s="509">
        <v>0</v>
      </c>
      <c r="G80" s="509">
        <v>0</v>
      </c>
      <c r="H80" s="509">
        <v>0</v>
      </c>
      <c r="I80" s="509">
        <v>0</v>
      </c>
      <c r="J80" s="509">
        <v>0</v>
      </c>
      <c r="K80" s="509">
        <v>0</v>
      </c>
      <c r="L80" s="509">
        <v>0</v>
      </c>
      <c r="M80" s="509">
        <v>0</v>
      </c>
      <c r="N80" s="509">
        <v>0</v>
      </c>
      <c r="O80" s="509">
        <v>0</v>
      </c>
      <c r="P80" s="509">
        <v>0</v>
      </c>
      <c r="Q80" s="509">
        <v>0</v>
      </c>
      <c r="R80" s="509">
        <v>0</v>
      </c>
      <c r="S80" s="509">
        <v>0</v>
      </c>
      <c r="T80" s="509">
        <v>0</v>
      </c>
      <c r="U80" s="509">
        <v>0</v>
      </c>
      <c r="V80" s="509">
        <v>0</v>
      </c>
      <c r="W80" s="509">
        <v>0</v>
      </c>
      <c r="X80" s="509">
        <v>0</v>
      </c>
      <c r="Y80" s="509">
        <v>0</v>
      </c>
      <c r="Z80" s="509">
        <v>0</v>
      </c>
      <c r="AA80" s="509">
        <v>0</v>
      </c>
      <c r="AB80" s="509">
        <v>0</v>
      </c>
      <c r="AC80" s="509">
        <v>0</v>
      </c>
      <c r="AD80" s="509">
        <v>0</v>
      </c>
      <c r="AE80" s="509">
        <v>0</v>
      </c>
      <c r="AF80" s="509">
        <v>0</v>
      </c>
      <c r="AG80" s="509">
        <v>0</v>
      </c>
      <c r="AH80" s="509">
        <v>0</v>
      </c>
      <c r="AI80" s="509">
        <v>0</v>
      </c>
      <c r="AJ80" s="509">
        <v>0</v>
      </c>
      <c r="AK80" s="509">
        <v>0</v>
      </c>
      <c r="AL80" s="509">
        <v>0</v>
      </c>
      <c r="AM80" s="509">
        <v>0</v>
      </c>
      <c r="AN80" s="509">
        <v>0</v>
      </c>
      <c r="AO80" s="509">
        <v>0</v>
      </c>
      <c r="AP80" s="509">
        <v>0</v>
      </c>
      <c r="AQ80" s="509">
        <v>0</v>
      </c>
      <c r="AR80" s="509">
        <v>0</v>
      </c>
      <c r="AS80" s="509">
        <v>0</v>
      </c>
      <c r="AT80" s="509">
        <v>0</v>
      </c>
      <c r="AU80" s="509">
        <v>0</v>
      </c>
      <c r="AV80" s="509">
        <v>0</v>
      </c>
      <c r="AW80" s="509">
        <v>0</v>
      </c>
      <c r="AX80" s="509">
        <v>0</v>
      </c>
      <c r="AY80" s="509">
        <v>0</v>
      </c>
      <c r="AZ80" s="509">
        <v>0</v>
      </c>
      <c r="BA80" s="509">
        <v>0</v>
      </c>
      <c r="BB80" s="509">
        <v>0</v>
      </c>
      <c r="BC80" s="509">
        <v>0</v>
      </c>
      <c r="BD80" s="509">
        <v>0</v>
      </c>
      <c r="BE80" s="509">
        <v>0</v>
      </c>
      <c r="BF80" s="509">
        <v>0</v>
      </c>
      <c r="BG80" s="509">
        <v>0</v>
      </c>
      <c r="BH80" s="509">
        <v>0</v>
      </c>
      <c r="BI80" s="509">
        <v>0</v>
      </c>
      <c r="BJ80" s="509">
        <v>0</v>
      </c>
      <c r="BK80" s="509">
        <v>0</v>
      </c>
      <c r="BL80" s="509">
        <v>0</v>
      </c>
      <c r="BM80" s="509">
        <v>23</v>
      </c>
      <c r="BN80" s="509">
        <v>23</v>
      </c>
      <c r="BO80" s="509">
        <v>19</v>
      </c>
      <c r="BP80" s="509">
        <v>19</v>
      </c>
      <c r="BQ80" s="509">
        <v>21</v>
      </c>
      <c r="BR80" s="509">
        <v>20</v>
      </c>
      <c r="BS80" s="509">
        <v>20</v>
      </c>
      <c r="BT80" s="509">
        <v>20</v>
      </c>
      <c r="BU80" s="509">
        <v>20</v>
      </c>
      <c r="BV80" s="509">
        <v>23</v>
      </c>
      <c r="BW80" s="509">
        <v>25</v>
      </c>
      <c r="BX80" s="509">
        <v>21</v>
      </c>
      <c r="BY80" s="509">
        <v>22</v>
      </c>
      <c r="BZ80" s="509">
        <v>25</v>
      </c>
      <c r="CA80" s="509">
        <v>37</v>
      </c>
      <c r="CB80" s="509">
        <v>40</v>
      </c>
      <c r="CC80" s="509">
        <v>47</v>
      </c>
      <c r="CD80" s="509">
        <v>53</v>
      </c>
      <c r="CE80" s="509">
        <v>60</v>
      </c>
      <c r="CF80" s="509">
        <v>63</v>
      </c>
      <c r="CG80" s="510">
        <v>66</v>
      </c>
      <c r="CH80" s="511">
        <v>69</v>
      </c>
    </row>
    <row r="81" spans="1:86" s="285" customFormat="1" ht="26.25" customHeight="1" x14ac:dyDescent="0.35">
      <c r="B81" s="455" t="s">
        <v>412</v>
      </c>
      <c r="C81" s="461"/>
      <c r="D81" s="507">
        <v>0</v>
      </c>
      <c r="E81" s="507">
        <v>0</v>
      </c>
      <c r="F81" s="507">
        <v>0</v>
      </c>
      <c r="G81" s="507">
        <v>0</v>
      </c>
      <c r="H81" s="507">
        <v>0</v>
      </c>
      <c r="I81" s="507">
        <v>0</v>
      </c>
      <c r="J81" s="507">
        <v>0</v>
      </c>
      <c r="K81" s="507">
        <v>0</v>
      </c>
      <c r="L81" s="507">
        <v>0</v>
      </c>
      <c r="M81" s="507">
        <v>0</v>
      </c>
      <c r="N81" s="507">
        <v>0</v>
      </c>
      <c r="O81" s="507">
        <v>0</v>
      </c>
      <c r="P81" s="507">
        <v>0</v>
      </c>
      <c r="Q81" s="507">
        <v>0</v>
      </c>
      <c r="R81" s="507">
        <v>0</v>
      </c>
      <c r="S81" s="507">
        <v>0</v>
      </c>
      <c r="T81" s="507">
        <v>0</v>
      </c>
      <c r="U81" s="507">
        <v>0</v>
      </c>
      <c r="V81" s="507">
        <v>0</v>
      </c>
      <c r="W81" s="507">
        <v>0</v>
      </c>
      <c r="X81" s="507">
        <v>0</v>
      </c>
      <c r="Y81" s="507">
        <v>0</v>
      </c>
      <c r="Z81" s="507">
        <v>0</v>
      </c>
      <c r="AA81" s="507">
        <v>0</v>
      </c>
      <c r="AB81" s="507">
        <v>0</v>
      </c>
      <c r="AC81" s="507">
        <v>0</v>
      </c>
      <c r="AD81" s="507">
        <v>0</v>
      </c>
      <c r="AE81" s="507">
        <v>0</v>
      </c>
      <c r="AF81" s="507">
        <v>34</v>
      </c>
      <c r="AG81" s="507">
        <v>55</v>
      </c>
      <c r="AH81" s="507">
        <v>75</v>
      </c>
      <c r="AI81" s="507">
        <v>105</v>
      </c>
      <c r="AJ81" s="507">
        <v>147</v>
      </c>
      <c r="AK81" s="507">
        <v>177</v>
      </c>
      <c r="AL81" s="507">
        <v>214</v>
      </c>
      <c r="AM81" s="507">
        <v>263</v>
      </c>
      <c r="AN81" s="507">
        <v>314</v>
      </c>
      <c r="AO81" s="507">
        <v>367</v>
      </c>
      <c r="AP81" s="507">
        <v>422</v>
      </c>
      <c r="AQ81" s="507">
        <v>474</v>
      </c>
      <c r="AR81" s="507">
        <v>520</v>
      </c>
      <c r="AS81" s="507">
        <v>565</v>
      </c>
      <c r="AT81" s="507">
        <v>607</v>
      </c>
      <c r="AU81" s="507">
        <v>654</v>
      </c>
      <c r="AV81" s="507">
        <v>0</v>
      </c>
      <c r="AW81" s="507">
        <v>0</v>
      </c>
      <c r="AX81" s="507">
        <v>0</v>
      </c>
      <c r="AY81" s="507">
        <v>0</v>
      </c>
      <c r="AZ81" s="507">
        <v>0</v>
      </c>
      <c r="BA81" s="507">
        <v>0</v>
      </c>
      <c r="BB81" s="507">
        <v>0</v>
      </c>
      <c r="BC81" s="507">
        <v>0</v>
      </c>
      <c r="BD81" s="507">
        <v>0</v>
      </c>
      <c r="BE81" s="507">
        <v>0</v>
      </c>
      <c r="BF81" s="507">
        <v>0</v>
      </c>
      <c r="BG81" s="507">
        <v>0</v>
      </c>
      <c r="BH81" s="507">
        <v>0</v>
      </c>
      <c r="BI81" s="507">
        <v>0</v>
      </c>
      <c r="BJ81" s="507">
        <v>0</v>
      </c>
      <c r="BK81" s="507">
        <v>0</v>
      </c>
      <c r="BL81" s="507">
        <v>0</v>
      </c>
      <c r="BM81" s="507">
        <v>0</v>
      </c>
      <c r="BN81" s="507">
        <v>0</v>
      </c>
      <c r="BO81" s="507">
        <v>0</v>
      </c>
      <c r="BP81" s="507">
        <v>0</v>
      </c>
      <c r="BQ81" s="507">
        <v>0</v>
      </c>
      <c r="BR81" s="507">
        <v>0</v>
      </c>
      <c r="BS81" s="507">
        <v>0</v>
      </c>
      <c r="BT81" s="507">
        <v>0</v>
      </c>
      <c r="BU81" s="507">
        <v>0</v>
      </c>
      <c r="BV81" s="507">
        <v>0</v>
      </c>
      <c r="BW81" s="507">
        <v>0</v>
      </c>
      <c r="BX81" s="503">
        <v>0</v>
      </c>
      <c r="BY81" s="503">
        <v>0</v>
      </c>
      <c r="BZ81" s="503">
        <v>0</v>
      </c>
      <c r="CA81" s="503">
        <v>0</v>
      </c>
      <c r="CB81" s="503">
        <v>0</v>
      </c>
      <c r="CC81" s="503">
        <v>0</v>
      </c>
      <c r="CD81" s="503">
        <v>0</v>
      </c>
      <c r="CE81" s="503">
        <v>0</v>
      </c>
      <c r="CF81" s="503">
        <v>0</v>
      </c>
      <c r="CG81" s="503">
        <v>0</v>
      </c>
      <c r="CH81" s="506">
        <v>0</v>
      </c>
    </row>
    <row r="82" spans="1:86" x14ac:dyDescent="0.35">
      <c r="A82" s="411"/>
      <c r="B82" s="508" t="s">
        <v>783</v>
      </c>
      <c r="D82" s="509">
        <v>0</v>
      </c>
      <c r="E82" s="509">
        <v>0</v>
      </c>
      <c r="F82" s="509">
        <v>0</v>
      </c>
      <c r="G82" s="509">
        <v>0</v>
      </c>
      <c r="H82" s="509">
        <v>0</v>
      </c>
      <c r="I82" s="509">
        <v>0</v>
      </c>
      <c r="J82" s="509">
        <v>0</v>
      </c>
      <c r="K82" s="509">
        <v>0</v>
      </c>
      <c r="L82" s="509">
        <v>0</v>
      </c>
      <c r="M82" s="509">
        <v>0</v>
      </c>
      <c r="N82" s="509">
        <v>0</v>
      </c>
      <c r="O82" s="509">
        <v>0</v>
      </c>
      <c r="P82" s="509">
        <v>0</v>
      </c>
      <c r="Q82" s="509">
        <v>0</v>
      </c>
      <c r="R82" s="509">
        <v>0</v>
      </c>
      <c r="S82" s="509">
        <v>0</v>
      </c>
      <c r="T82" s="509">
        <v>0</v>
      </c>
      <c r="U82" s="509">
        <v>0</v>
      </c>
      <c r="V82" s="509">
        <v>0</v>
      </c>
      <c r="W82" s="509">
        <v>0</v>
      </c>
      <c r="X82" s="509">
        <v>0</v>
      </c>
      <c r="Y82" s="509">
        <v>0</v>
      </c>
      <c r="Z82" s="509">
        <v>0</v>
      </c>
      <c r="AA82" s="509">
        <v>0</v>
      </c>
      <c r="AB82" s="509">
        <v>0</v>
      </c>
      <c r="AC82" s="509">
        <v>0</v>
      </c>
      <c r="AD82" s="509">
        <v>0</v>
      </c>
      <c r="AE82" s="509">
        <v>0</v>
      </c>
      <c r="AF82" s="509">
        <v>3</v>
      </c>
      <c r="AG82" s="509">
        <v>11</v>
      </c>
      <c r="AH82" s="509">
        <v>15</v>
      </c>
      <c r="AI82" s="509">
        <v>15</v>
      </c>
      <c r="AJ82" s="509">
        <v>16</v>
      </c>
      <c r="AK82" s="509">
        <v>16</v>
      </c>
      <c r="AL82" s="509">
        <v>16</v>
      </c>
      <c r="AM82" s="509">
        <v>16</v>
      </c>
      <c r="AN82" s="509">
        <v>17</v>
      </c>
      <c r="AO82" s="509">
        <v>17</v>
      </c>
      <c r="AP82" s="509">
        <v>17</v>
      </c>
      <c r="AQ82" s="509">
        <v>17</v>
      </c>
      <c r="AR82" s="509">
        <v>17</v>
      </c>
      <c r="AS82" s="509">
        <v>18</v>
      </c>
      <c r="AT82" s="509">
        <v>18</v>
      </c>
      <c r="AU82" s="509">
        <v>19</v>
      </c>
      <c r="AV82" s="509">
        <v>0</v>
      </c>
      <c r="AW82" s="509">
        <v>0</v>
      </c>
      <c r="AX82" s="509">
        <v>0</v>
      </c>
      <c r="AY82" s="509">
        <v>0</v>
      </c>
      <c r="AZ82" s="509">
        <v>0</v>
      </c>
      <c r="BA82" s="509">
        <v>0</v>
      </c>
      <c r="BB82" s="509">
        <v>0</v>
      </c>
      <c r="BC82" s="509">
        <v>0</v>
      </c>
      <c r="BD82" s="509">
        <v>0</v>
      </c>
      <c r="BE82" s="509">
        <v>0</v>
      </c>
      <c r="BF82" s="509">
        <v>0</v>
      </c>
      <c r="BG82" s="509">
        <v>0</v>
      </c>
      <c r="BH82" s="509">
        <v>0</v>
      </c>
      <c r="BI82" s="509">
        <v>0</v>
      </c>
      <c r="BJ82" s="509">
        <v>0</v>
      </c>
      <c r="BK82" s="509">
        <v>0</v>
      </c>
      <c r="BL82" s="509">
        <v>0</v>
      </c>
      <c r="BM82" s="509">
        <v>0</v>
      </c>
      <c r="BN82" s="509">
        <v>0</v>
      </c>
      <c r="BO82" s="509">
        <v>0</v>
      </c>
      <c r="BP82" s="509">
        <v>0</v>
      </c>
      <c r="BQ82" s="509">
        <v>0</v>
      </c>
      <c r="BR82" s="509">
        <v>0</v>
      </c>
      <c r="BS82" s="509">
        <v>0</v>
      </c>
      <c r="BT82" s="509">
        <v>0</v>
      </c>
      <c r="BU82" s="509">
        <v>0</v>
      </c>
      <c r="BV82" s="509">
        <v>0</v>
      </c>
      <c r="BW82" s="509">
        <v>0</v>
      </c>
      <c r="BX82" s="510">
        <v>0</v>
      </c>
      <c r="BY82" s="510">
        <v>0</v>
      </c>
      <c r="BZ82" s="510">
        <v>0</v>
      </c>
      <c r="CA82" s="510">
        <v>0</v>
      </c>
      <c r="CB82" s="510">
        <v>0</v>
      </c>
      <c r="CC82" s="510">
        <v>0</v>
      </c>
      <c r="CD82" s="510">
        <v>0</v>
      </c>
      <c r="CE82" s="510">
        <v>0</v>
      </c>
      <c r="CF82" s="510">
        <v>0</v>
      </c>
      <c r="CG82" s="510">
        <v>0</v>
      </c>
      <c r="CH82" s="511">
        <v>0</v>
      </c>
    </row>
    <row r="83" spans="1:86" x14ac:dyDescent="0.35">
      <c r="A83" s="411"/>
      <c r="B83" s="508" t="s">
        <v>566</v>
      </c>
      <c r="D83" s="509">
        <v>0</v>
      </c>
      <c r="E83" s="509">
        <v>0</v>
      </c>
      <c r="F83" s="509">
        <v>0</v>
      </c>
      <c r="G83" s="509">
        <v>0</v>
      </c>
      <c r="H83" s="509">
        <v>0</v>
      </c>
      <c r="I83" s="509">
        <v>0</v>
      </c>
      <c r="J83" s="509">
        <v>0</v>
      </c>
      <c r="K83" s="509">
        <v>0</v>
      </c>
      <c r="L83" s="509">
        <v>0</v>
      </c>
      <c r="M83" s="509">
        <v>0</v>
      </c>
      <c r="N83" s="509">
        <v>0</v>
      </c>
      <c r="O83" s="509">
        <v>0</v>
      </c>
      <c r="P83" s="509">
        <v>0</v>
      </c>
      <c r="Q83" s="509">
        <v>0</v>
      </c>
      <c r="R83" s="509">
        <v>0</v>
      </c>
      <c r="S83" s="509">
        <v>0</v>
      </c>
      <c r="T83" s="509">
        <v>0</v>
      </c>
      <c r="U83" s="509">
        <v>0</v>
      </c>
      <c r="V83" s="509">
        <v>0</v>
      </c>
      <c r="W83" s="509">
        <v>0</v>
      </c>
      <c r="X83" s="509">
        <v>0</v>
      </c>
      <c r="Y83" s="509">
        <v>0</v>
      </c>
      <c r="Z83" s="509">
        <v>0</v>
      </c>
      <c r="AA83" s="509">
        <v>0</v>
      </c>
      <c r="AB83" s="509">
        <v>0</v>
      </c>
      <c r="AC83" s="509">
        <v>0</v>
      </c>
      <c r="AD83" s="509">
        <v>0</v>
      </c>
      <c r="AE83" s="509">
        <v>0</v>
      </c>
      <c r="AF83" s="509">
        <v>31</v>
      </c>
      <c r="AG83" s="509">
        <v>44</v>
      </c>
      <c r="AH83" s="509">
        <v>61</v>
      </c>
      <c r="AI83" s="509">
        <v>86</v>
      </c>
      <c r="AJ83" s="509">
        <v>114</v>
      </c>
      <c r="AK83" s="509">
        <v>131</v>
      </c>
      <c r="AL83" s="509">
        <v>154</v>
      </c>
      <c r="AM83" s="509">
        <v>185</v>
      </c>
      <c r="AN83" s="509">
        <v>216</v>
      </c>
      <c r="AO83" s="509">
        <v>246</v>
      </c>
      <c r="AP83" s="509">
        <v>275</v>
      </c>
      <c r="AQ83" s="509">
        <v>303</v>
      </c>
      <c r="AR83" s="509">
        <v>325</v>
      </c>
      <c r="AS83" s="509">
        <v>345</v>
      </c>
      <c r="AT83" s="509">
        <v>364</v>
      </c>
      <c r="AU83" s="509">
        <v>387</v>
      </c>
      <c r="AV83" s="509">
        <v>0</v>
      </c>
      <c r="AW83" s="509">
        <v>0</v>
      </c>
      <c r="AX83" s="509">
        <v>0</v>
      </c>
      <c r="AY83" s="509">
        <v>0</v>
      </c>
      <c r="AZ83" s="509">
        <v>0</v>
      </c>
      <c r="BA83" s="509">
        <v>0</v>
      </c>
      <c r="BB83" s="509">
        <v>0</v>
      </c>
      <c r="BC83" s="509">
        <v>0</v>
      </c>
      <c r="BD83" s="509">
        <v>0</v>
      </c>
      <c r="BE83" s="509">
        <v>0</v>
      </c>
      <c r="BF83" s="509">
        <v>0</v>
      </c>
      <c r="BG83" s="509">
        <v>0</v>
      </c>
      <c r="BH83" s="509">
        <v>0</v>
      </c>
      <c r="BI83" s="509">
        <v>0</v>
      </c>
      <c r="BJ83" s="509">
        <v>0</v>
      </c>
      <c r="BK83" s="509">
        <v>0</v>
      </c>
      <c r="BL83" s="509">
        <v>0</v>
      </c>
      <c r="BM83" s="509">
        <v>0</v>
      </c>
      <c r="BN83" s="509">
        <v>0</v>
      </c>
      <c r="BO83" s="509">
        <v>0</v>
      </c>
      <c r="BP83" s="509">
        <v>0</v>
      </c>
      <c r="BQ83" s="509">
        <v>0</v>
      </c>
      <c r="BR83" s="509">
        <v>0</v>
      </c>
      <c r="BS83" s="509">
        <v>0</v>
      </c>
      <c r="BT83" s="509">
        <v>0</v>
      </c>
      <c r="BU83" s="509">
        <v>0</v>
      </c>
      <c r="BV83" s="509">
        <v>0</v>
      </c>
      <c r="BW83" s="509">
        <v>0</v>
      </c>
      <c r="BX83" s="510">
        <v>0</v>
      </c>
      <c r="BY83" s="510">
        <v>0</v>
      </c>
      <c r="BZ83" s="510">
        <v>0</v>
      </c>
      <c r="CA83" s="510">
        <v>0</v>
      </c>
      <c r="CB83" s="510">
        <v>0</v>
      </c>
      <c r="CC83" s="510">
        <v>0</v>
      </c>
      <c r="CD83" s="510">
        <v>0</v>
      </c>
      <c r="CE83" s="510">
        <v>0</v>
      </c>
      <c r="CF83" s="510">
        <v>0</v>
      </c>
      <c r="CG83" s="510">
        <v>0</v>
      </c>
      <c r="CH83" s="511">
        <v>0</v>
      </c>
    </row>
    <row r="84" spans="1:86" x14ac:dyDescent="0.35">
      <c r="A84" s="411"/>
      <c r="B84" s="508" t="s">
        <v>565</v>
      </c>
      <c r="D84" s="509">
        <v>0</v>
      </c>
      <c r="E84" s="509">
        <v>0</v>
      </c>
      <c r="F84" s="509">
        <v>0</v>
      </c>
      <c r="G84" s="509">
        <v>0</v>
      </c>
      <c r="H84" s="509">
        <v>0</v>
      </c>
      <c r="I84" s="509">
        <v>0</v>
      </c>
      <c r="J84" s="509">
        <v>0</v>
      </c>
      <c r="K84" s="509">
        <v>0</v>
      </c>
      <c r="L84" s="509">
        <v>0</v>
      </c>
      <c r="M84" s="509">
        <v>0</v>
      </c>
      <c r="N84" s="509">
        <v>0</v>
      </c>
      <c r="O84" s="509">
        <v>0</v>
      </c>
      <c r="P84" s="509">
        <v>0</v>
      </c>
      <c r="Q84" s="509">
        <v>0</v>
      </c>
      <c r="R84" s="509">
        <v>0</v>
      </c>
      <c r="S84" s="509">
        <v>0</v>
      </c>
      <c r="T84" s="509">
        <v>0</v>
      </c>
      <c r="U84" s="509">
        <v>0</v>
      </c>
      <c r="V84" s="509">
        <v>0</v>
      </c>
      <c r="W84" s="509">
        <v>0</v>
      </c>
      <c r="X84" s="509">
        <v>0</v>
      </c>
      <c r="Y84" s="509">
        <v>0</v>
      </c>
      <c r="Z84" s="509">
        <v>0</v>
      </c>
      <c r="AA84" s="509">
        <v>0</v>
      </c>
      <c r="AB84" s="509">
        <v>0</v>
      </c>
      <c r="AC84" s="509">
        <v>0</v>
      </c>
      <c r="AD84" s="509">
        <v>0</v>
      </c>
      <c r="AE84" s="509">
        <v>0</v>
      </c>
      <c r="AF84" s="509">
        <v>0</v>
      </c>
      <c r="AG84" s="509">
        <v>0</v>
      </c>
      <c r="AH84" s="509">
        <v>0</v>
      </c>
      <c r="AI84" s="509">
        <v>3</v>
      </c>
      <c r="AJ84" s="509">
        <v>17</v>
      </c>
      <c r="AK84" s="509">
        <v>30</v>
      </c>
      <c r="AL84" s="509">
        <v>44</v>
      </c>
      <c r="AM84" s="509">
        <v>61</v>
      </c>
      <c r="AN84" s="509">
        <v>81</v>
      </c>
      <c r="AO84" s="509">
        <v>104</v>
      </c>
      <c r="AP84" s="509">
        <v>130</v>
      </c>
      <c r="AQ84" s="509">
        <v>155</v>
      </c>
      <c r="AR84" s="509">
        <v>178</v>
      </c>
      <c r="AS84" s="509">
        <v>202</v>
      </c>
      <c r="AT84" s="509">
        <v>225</v>
      </c>
      <c r="AU84" s="509">
        <v>248</v>
      </c>
      <c r="AV84" s="509">
        <v>0</v>
      </c>
      <c r="AW84" s="509">
        <v>0</v>
      </c>
      <c r="AX84" s="509">
        <v>0</v>
      </c>
      <c r="AY84" s="509">
        <v>0</v>
      </c>
      <c r="AZ84" s="509">
        <v>0</v>
      </c>
      <c r="BA84" s="509">
        <v>0</v>
      </c>
      <c r="BB84" s="509">
        <v>0</v>
      </c>
      <c r="BC84" s="509">
        <v>0</v>
      </c>
      <c r="BD84" s="509">
        <v>0</v>
      </c>
      <c r="BE84" s="509">
        <v>0</v>
      </c>
      <c r="BF84" s="509">
        <v>0</v>
      </c>
      <c r="BG84" s="509">
        <v>0</v>
      </c>
      <c r="BH84" s="509">
        <v>0</v>
      </c>
      <c r="BI84" s="509">
        <v>0</v>
      </c>
      <c r="BJ84" s="509">
        <v>0</v>
      </c>
      <c r="BK84" s="509">
        <v>0</v>
      </c>
      <c r="BL84" s="509">
        <v>0</v>
      </c>
      <c r="BM84" s="509">
        <v>0</v>
      </c>
      <c r="BN84" s="509">
        <v>0</v>
      </c>
      <c r="BO84" s="509">
        <v>0</v>
      </c>
      <c r="BP84" s="509">
        <v>0</v>
      </c>
      <c r="BQ84" s="509">
        <v>0</v>
      </c>
      <c r="BR84" s="509">
        <v>0</v>
      </c>
      <c r="BS84" s="509">
        <v>0</v>
      </c>
      <c r="BT84" s="509">
        <v>0</v>
      </c>
      <c r="BU84" s="509">
        <v>0</v>
      </c>
      <c r="BV84" s="509">
        <v>0</v>
      </c>
      <c r="BW84" s="509">
        <v>0</v>
      </c>
      <c r="BX84" s="510">
        <v>0</v>
      </c>
      <c r="BY84" s="510">
        <v>0</v>
      </c>
      <c r="BZ84" s="510">
        <v>0</v>
      </c>
      <c r="CA84" s="510">
        <v>0</v>
      </c>
      <c r="CB84" s="510">
        <v>0</v>
      </c>
      <c r="CC84" s="510">
        <v>0</v>
      </c>
      <c r="CD84" s="510">
        <v>0</v>
      </c>
      <c r="CE84" s="510">
        <v>0</v>
      </c>
      <c r="CF84" s="510">
        <v>0</v>
      </c>
      <c r="CG84" s="510">
        <v>0</v>
      </c>
      <c r="CH84" s="511">
        <v>0</v>
      </c>
    </row>
    <row r="85" spans="1:86" ht="16" thickBot="1" x14ac:dyDescent="0.4">
      <c r="A85" s="475"/>
      <c r="B85" s="526"/>
      <c r="C85" s="475"/>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c r="AD85" s="527"/>
      <c r="AE85" s="527"/>
      <c r="AF85" s="527"/>
      <c r="AG85" s="527"/>
      <c r="AH85" s="527"/>
      <c r="AI85" s="527"/>
      <c r="AJ85" s="527"/>
      <c r="AK85" s="527"/>
      <c r="AL85" s="527"/>
      <c r="AM85" s="527"/>
      <c r="AN85" s="527"/>
      <c r="AO85" s="527"/>
      <c r="AP85" s="527"/>
      <c r="AQ85" s="527"/>
      <c r="AR85" s="527"/>
      <c r="AS85" s="527"/>
      <c r="AT85" s="527"/>
      <c r="AU85" s="527"/>
      <c r="AV85" s="527"/>
      <c r="AW85" s="527"/>
      <c r="AX85" s="527"/>
      <c r="AY85" s="527"/>
      <c r="AZ85" s="527"/>
      <c r="BA85" s="527"/>
      <c r="BB85" s="527"/>
      <c r="BC85" s="527"/>
      <c r="BD85" s="527"/>
      <c r="BE85" s="527"/>
      <c r="BF85" s="527"/>
      <c r="BG85" s="527"/>
      <c r="BH85" s="527"/>
      <c r="BI85" s="527"/>
      <c r="BJ85" s="527"/>
      <c r="BK85" s="527"/>
      <c r="BL85" s="527"/>
      <c r="BM85" s="527"/>
      <c r="BN85" s="527"/>
      <c r="BO85" s="527"/>
      <c r="BP85" s="527"/>
      <c r="BQ85" s="527"/>
      <c r="BR85" s="527"/>
      <c r="BS85" s="527"/>
      <c r="BT85" s="527"/>
      <c r="BU85" s="527"/>
      <c r="BV85" s="527"/>
      <c r="BW85" s="527"/>
      <c r="BX85" s="527"/>
      <c r="BY85" s="527"/>
      <c r="BZ85" s="527"/>
      <c r="CA85" s="527"/>
      <c r="CB85" s="527"/>
      <c r="CC85" s="527"/>
      <c r="CD85" s="527"/>
      <c r="CE85" s="527"/>
      <c r="CF85" s="527"/>
      <c r="CG85" s="527"/>
      <c r="CH85" s="528"/>
    </row>
    <row r="149" spans="86:86" x14ac:dyDescent="0.35">
      <c r="CH149" s="449"/>
    </row>
  </sheetData>
  <hyperlinks>
    <hyperlink ref="B1" display="Information relating to this table can be found in the 'Notes' tab" xr:uid="{E0E77E7F-500A-4797-A2AB-6F695D6737F7}"/>
    <hyperlink ref="A1" display="Contents page" xr:uid="{C00759E7-D4A4-4835-8A47-CF5FEE2AD1E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0C53C-937C-4CE2-AD72-7B6B26774828}">
  <dimension ref="A1:CN205"/>
  <sheetViews>
    <sheetView topLeftCell="A140" zoomScale="70" zoomScaleNormal="70" workbookViewId="0">
      <pane xSplit="2" topLeftCell="R1" activePane="topRight" state="frozen"/>
      <selection activeCell="B8" sqref="B8"/>
      <selection pane="topRight" activeCell="A140" sqref="A1:XFD1048576"/>
    </sheetView>
  </sheetViews>
  <sheetFormatPr defaultColWidth="9" defaultRowHeight="15.5" x14ac:dyDescent="0.35"/>
  <cols>
    <col min="1" max="1" width="23" style="407" bestFit="1" customWidth="1"/>
    <col min="2" max="2" width="53.1796875" style="407" customWidth="1"/>
    <col min="3" max="3" width="25.54296875" style="407" customWidth="1"/>
    <col min="4" max="75" width="12.54296875" style="579" customWidth="1"/>
    <col min="76" max="84" width="12.54296875" style="411" customWidth="1"/>
    <col min="85" max="85" width="12.1796875" style="411" customWidth="1"/>
    <col min="86" max="86" width="11.54296875" style="411" customWidth="1"/>
    <col min="87" max="87" width="10.81640625" style="411" bestFit="1" customWidth="1"/>
    <col min="88" max="16384" width="9" style="411"/>
  </cols>
  <sheetData>
    <row r="1" spans="1:86" s="408" customFormat="1" ht="25.5" customHeight="1" thickBot="1" x14ac:dyDescent="0.3">
      <c r="A1" s="42" t="s">
        <v>47</v>
      </c>
      <c r="B1" s="141" t="s">
        <v>220</v>
      </c>
      <c r="C1" s="142"/>
      <c r="D1" s="530"/>
      <c r="E1" s="530"/>
      <c r="F1" s="530"/>
      <c r="G1" s="530"/>
      <c r="H1" s="530"/>
      <c r="I1" s="530"/>
      <c r="J1" s="530"/>
      <c r="K1" s="530"/>
      <c r="L1" s="530"/>
      <c r="M1" s="530"/>
      <c r="N1" s="530"/>
      <c r="O1" s="530"/>
      <c r="P1" s="530"/>
      <c r="Q1" s="530"/>
      <c r="R1" s="530"/>
      <c r="S1" s="530"/>
      <c r="T1" s="530"/>
      <c r="U1" s="530"/>
      <c r="V1" s="530"/>
      <c r="W1" s="530"/>
      <c r="X1" s="530"/>
      <c r="Y1" s="530"/>
      <c r="Z1" s="530"/>
      <c r="AA1" s="530"/>
      <c r="AB1" s="530"/>
      <c r="AC1" s="530"/>
      <c r="AD1" s="530"/>
      <c r="AE1" s="530"/>
      <c r="AF1" s="530"/>
      <c r="AG1" s="530"/>
      <c r="AH1" s="530"/>
      <c r="AI1" s="530"/>
      <c r="AJ1" s="530"/>
      <c r="AK1" s="530"/>
      <c r="AL1" s="530"/>
      <c r="AM1" s="530"/>
      <c r="AN1" s="530"/>
      <c r="AO1" s="530"/>
      <c r="AP1" s="530"/>
      <c r="AQ1" s="530"/>
    </row>
    <row r="2" spans="1:86" x14ac:dyDescent="0.35">
      <c r="A2" s="46" t="s">
        <v>221</v>
      </c>
      <c r="B2" s="47" t="s">
        <v>786</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320" t="s">
        <v>261</v>
      </c>
      <c r="CH3" s="321" t="s">
        <v>261</v>
      </c>
    </row>
    <row r="4" spans="1:86" s="285" customFormat="1" ht="30.75" customHeight="1" x14ac:dyDescent="0.35">
      <c r="A4" s="53"/>
      <c r="B4" s="65" t="s">
        <v>787</v>
      </c>
      <c r="C4" s="123"/>
      <c r="D4" s="504">
        <f t="shared" ref="D4:BO4" si="0">SUM(D8,D17,D27,D34,D38,D42, D46)</f>
        <v>43.5</v>
      </c>
      <c r="E4" s="504">
        <f t="shared" si="0"/>
        <v>65.5</v>
      </c>
      <c r="F4" s="504">
        <f t="shared" si="0"/>
        <v>68.599999999999994</v>
      </c>
      <c r="G4" s="504">
        <f t="shared" si="0"/>
        <v>63.3</v>
      </c>
      <c r="H4" s="504">
        <f t="shared" si="0"/>
        <v>79.2</v>
      </c>
      <c r="I4" s="504">
        <f t="shared" si="0"/>
        <v>84.9</v>
      </c>
      <c r="J4" s="504">
        <f t="shared" si="0"/>
        <v>84.5</v>
      </c>
      <c r="K4" s="504">
        <f t="shared" si="0"/>
        <v>99.6</v>
      </c>
      <c r="L4" s="504">
        <f t="shared" si="0"/>
        <v>96.7</v>
      </c>
      <c r="M4" s="504">
        <f t="shared" si="0"/>
        <v>111.4</v>
      </c>
      <c r="N4" s="504">
        <f t="shared" si="0"/>
        <v>133.5</v>
      </c>
      <c r="O4" s="504">
        <f t="shared" si="0"/>
        <v>130.6</v>
      </c>
      <c r="P4" s="504">
        <f t="shared" si="0"/>
        <v>135</v>
      </c>
      <c r="Q4" s="504">
        <f t="shared" si="0"/>
        <v>154.6</v>
      </c>
      <c r="R4" s="504">
        <f t="shared" si="0"/>
        <v>161.5</v>
      </c>
      <c r="S4" s="504">
        <f t="shared" si="0"/>
        <v>191.4</v>
      </c>
      <c r="T4" s="504">
        <f t="shared" si="0"/>
        <v>200.9</v>
      </c>
      <c r="U4" s="504">
        <f t="shared" si="0"/>
        <v>248.5</v>
      </c>
      <c r="V4" s="504">
        <f t="shared" si="0"/>
        <v>261.8</v>
      </c>
      <c r="W4" s="504">
        <f t="shared" si="0"/>
        <v>322.89999999999998</v>
      </c>
      <c r="X4" s="504">
        <f t="shared" si="0"/>
        <v>348.4</v>
      </c>
      <c r="Y4" s="504">
        <f t="shared" si="0"/>
        <v>382.7</v>
      </c>
      <c r="Z4" s="504">
        <f t="shared" si="0"/>
        <v>373.7</v>
      </c>
      <c r="AA4" s="504">
        <f t="shared" si="0"/>
        <v>413.7</v>
      </c>
      <c r="AB4" s="504">
        <f t="shared" si="0"/>
        <v>486.6</v>
      </c>
      <c r="AC4" s="504">
        <f t="shared" si="0"/>
        <v>547.80899999999997</v>
      </c>
      <c r="AD4" s="504">
        <f t="shared" si="0"/>
        <v>664.90499999999997</v>
      </c>
      <c r="AE4" s="504">
        <f t="shared" si="0"/>
        <v>884.99400000000003</v>
      </c>
      <c r="AF4" s="504">
        <f t="shared" si="0"/>
        <v>1092.8500000000001</v>
      </c>
      <c r="AG4" s="504">
        <f t="shared" si="0"/>
        <v>1331.0940000000001</v>
      </c>
      <c r="AH4" s="504">
        <f t="shared" si="0"/>
        <v>1735</v>
      </c>
      <c r="AI4" s="504">
        <f t="shared" si="0"/>
        <v>1881</v>
      </c>
      <c r="AJ4" s="504">
        <f t="shared" si="0"/>
        <v>2084</v>
      </c>
      <c r="AK4" s="504">
        <f t="shared" si="0"/>
        <v>2378</v>
      </c>
      <c r="AL4" s="504">
        <f t="shared" si="0"/>
        <v>2560</v>
      </c>
      <c r="AM4" s="504">
        <f t="shared" si="0"/>
        <v>2624</v>
      </c>
      <c r="AN4" s="504">
        <f t="shared" si="0"/>
        <v>3010</v>
      </c>
      <c r="AO4" s="504">
        <f t="shared" si="0"/>
        <v>3323</v>
      </c>
      <c r="AP4" s="504">
        <f t="shared" si="0"/>
        <v>3676.8379999999997</v>
      </c>
      <c r="AQ4" s="504">
        <f t="shared" si="0"/>
        <v>4043.5760000000005</v>
      </c>
      <c r="AR4" s="504">
        <f t="shared" si="0"/>
        <v>4639.5419999999995</v>
      </c>
      <c r="AS4" s="504">
        <f t="shared" si="0"/>
        <v>5288.3220000000001</v>
      </c>
      <c r="AT4" s="504">
        <f t="shared" si="0"/>
        <v>6158.0410000000011</v>
      </c>
      <c r="AU4" s="504">
        <f t="shared" si="0"/>
        <v>7754.1389999999992</v>
      </c>
      <c r="AV4" s="504">
        <f t="shared" si="0"/>
        <v>9112.7169999999987</v>
      </c>
      <c r="AW4" s="504">
        <f t="shared" si="0"/>
        <v>10494.066999999999</v>
      </c>
      <c r="AX4" s="504">
        <f t="shared" si="0"/>
        <v>11580.523999999999</v>
      </c>
      <c r="AY4" s="504">
        <f t="shared" si="0"/>
        <v>11948.351999999999</v>
      </c>
      <c r="AZ4" s="504">
        <f t="shared" si="0"/>
        <v>12074.404999999999</v>
      </c>
      <c r="BA4" s="504">
        <f t="shared" si="0"/>
        <v>12090.098000000002</v>
      </c>
      <c r="BB4" s="504">
        <f t="shared" si="0"/>
        <v>12082.812</v>
      </c>
      <c r="BC4" s="504">
        <f t="shared" si="0"/>
        <v>11847.279</v>
      </c>
      <c r="BD4" s="504">
        <f t="shared" si="0"/>
        <v>12180.391</v>
      </c>
      <c r="BE4" s="504">
        <f t="shared" si="0"/>
        <v>12557.704338892207</v>
      </c>
      <c r="BF4" s="504">
        <f t="shared" si="0"/>
        <v>12488.598948891868</v>
      </c>
      <c r="BG4" s="504">
        <f t="shared" si="0"/>
        <v>12665.169673067492</v>
      </c>
      <c r="BH4" s="504">
        <f t="shared" si="0"/>
        <v>12297.070067599379</v>
      </c>
      <c r="BI4" s="504">
        <f t="shared" si="0"/>
        <v>12082.332327895077</v>
      </c>
      <c r="BJ4" s="504">
        <f t="shared" si="0"/>
        <v>12043.921697260022</v>
      </c>
      <c r="BK4" s="504">
        <f t="shared" si="0"/>
        <v>12612.190449657457</v>
      </c>
      <c r="BL4" s="504">
        <f t="shared" si="0"/>
        <v>12629.213878372164</v>
      </c>
      <c r="BM4" s="504">
        <f t="shared" si="0"/>
        <v>13267.210975195316</v>
      </c>
      <c r="BN4" s="504">
        <f t="shared" si="0"/>
        <v>13311.061557779602</v>
      </c>
      <c r="BO4" s="504">
        <f t="shared" si="0"/>
        <v>13412.354468304709</v>
      </c>
      <c r="BP4" s="504">
        <f t="shared" ref="BP4:CH4" si="1">SUM(BP8,BP17,BP27,BP34,BP38,BP42, BP46)</f>
        <v>13431.776763784655</v>
      </c>
      <c r="BQ4" s="504">
        <f t="shared" si="1"/>
        <v>13474.883556889312</v>
      </c>
      <c r="BR4" s="504">
        <f t="shared" si="1"/>
        <v>14275.504887299452</v>
      </c>
      <c r="BS4" s="504">
        <f t="shared" si="1"/>
        <v>15053.235121704973</v>
      </c>
      <c r="BT4" s="504">
        <f t="shared" si="1"/>
        <v>15396.415250669119</v>
      </c>
      <c r="BU4" s="504">
        <f t="shared" si="1"/>
        <v>15924.124502899393</v>
      </c>
      <c r="BV4" s="504">
        <f t="shared" si="1"/>
        <v>16323.329076766588</v>
      </c>
      <c r="BW4" s="504">
        <f>SUM(BW8,BW17,BW27,BW34,BW38,BW42, BW46)</f>
        <v>17157.687244716995</v>
      </c>
      <c r="BX4" s="504">
        <f>SUM(BX8,BX17,BX27,BX34,BX38,BX42, BX46)</f>
        <v>19177.892443427569</v>
      </c>
      <c r="BY4" s="504">
        <f t="shared" si="1"/>
        <v>20707.773041450433</v>
      </c>
      <c r="BZ4" s="504">
        <f t="shared" si="1"/>
        <v>21439.021189235988</v>
      </c>
      <c r="CA4" s="504">
        <f t="shared" si="1"/>
        <v>25280.054926100951</v>
      </c>
      <c r="CB4" s="504">
        <f t="shared" si="1"/>
        <v>29570.3795795021</v>
      </c>
      <c r="CC4" s="504">
        <f t="shared" si="1"/>
        <v>31384.236159782795</v>
      </c>
      <c r="CD4" s="504">
        <f t="shared" si="1"/>
        <v>33022.769391912174</v>
      </c>
      <c r="CE4" s="504">
        <f t="shared" si="1"/>
        <v>33872.157462088711</v>
      </c>
      <c r="CF4" s="504">
        <f t="shared" si="1"/>
        <v>34337.283916797147</v>
      </c>
      <c r="CG4" s="504">
        <f t="shared" si="1"/>
        <v>35080.082425147943</v>
      </c>
      <c r="CH4" s="505">
        <f t="shared" si="1"/>
        <v>35868.171555688939</v>
      </c>
    </row>
    <row r="5" spans="1:86" s="285" customFormat="1" x14ac:dyDescent="0.35">
      <c r="A5" s="455"/>
      <c r="B5" s="508" t="s">
        <v>566</v>
      </c>
      <c r="C5" s="123"/>
      <c r="D5" s="510">
        <f t="shared" ref="D5:BO5" si="2">D8+D22+D25+D29+D32+D35+D39+D42+D46</f>
        <v>0</v>
      </c>
      <c r="E5" s="510">
        <f t="shared" si="2"/>
        <v>0</v>
      </c>
      <c r="F5" s="510">
        <f t="shared" si="2"/>
        <v>0</v>
      </c>
      <c r="G5" s="510">
        <f t="shared" si="2"/>
        <v>0</v>
      </c>
      <c r="H5" s="510">
        <f t="shared" si="2"/>
        <v>0</v>
      </c>
      <c r="I5" s="510">
        <f t="shared" si="2"/>
        <v>0</v>
      </c>
      <c r="J5" s="510">
        <f t="shared" si="2"/>
        <v>0</v>
      </c>
      <c r="K5" s="510">
        <f t="shared" si="2"/>
        <v>0</v>
      </c>
      <c r="L5" s="510">
        <f t="shared" si="2"/>
        <v>0</v>
      </c>
      <c r="M5" s="510">
        <f t="shared" si="2"/>
        <v>0</v>
      </c>
      <c r="N5" s="510">
        <f t="shared" si="2"/>
        <v>0</v>
      </c>
      <c r="O5" s="510">
        <f t="shared" si="2"/>
        <v>0</v>
      </c>
      <c r="P5" s="510">
        <f t="shared" si="2"/>
        <v>0</v>
      </c>
      <c r="Q5" s="510">
        <f t="shared" si="2"/>
        <v>0</v>
      </c>
      <c r="R5" s="510">
        <f t="shared" si="2"/>
        <v>0</v>
      </c>
      <c r="S5" s="510">
        <f t="shared" si="2"/>
        <v>0</v>
      </c>
      <c r="T5" s="510">
        <f t="shared" si="2"/>
        <v>0</v>
      </c>
      <c r="U5" s="510">
        <f t="shared" si="2"/>
        <v>0</v>
      </c>
      <c r="V5" s="510">
        <f t="shared" si="2"/>
        <v>0</v>
      </c>
      <c r="W5" s="510">
        <f t="shared" si="2"/>
        <v>0</v>
      </c>
      <c r="X5" s="510">
        <f t="shared" si="2"/>
        <v>0</v>
      </c>
      <c r="Y5" s="510">
        <f t="shared" si="2"/>
        <v>0</v>
      </c>
      <c r="Z5" s="510">
        <f t="shared" si="2"/>
        <v>0</v>
      </c>
      <c r="AA5" s="510">
        <f t="shared" si="2"/>
        <v>0</v>
      </c>
      <c r="AB5" s="510">
        <f t="shared" si="2"/>
        <v>0</v>
      </c>
      <c r="AC5" s="510">
        <f t="shared" si="2"/>
        <v>0</v>
      </c>
      <c r="AD5" s="510">
        <f t="shared" si="2"/>
        <v>0</v>
      </c>
      <c r="AE5" s="510">
        <f t="shared" si="2"/>
        <v>0</v>
      </c>
      <c r="AF5" s="510">
        <f t="shared" si="2"/>
        <v>0</v>
      </c>
      <c r="AG5" s="510">
        <f t="shared" si="2"/>
        <v>0</v>
      </c>
      <c r="AH5" s="510">
        <f t="shared" si="2"/>
        <v>1659.9435153078261</v>
      </c>
      <c r="AI5" s="510">
        <f t="shared" si="2"/>
        <v>1792.1343128758599</v>
      </c>
      <c r="AJ5" s="510">
        <f t="shared" si="2"/>
        <v>1981.2107295895348</v>
      </c>
      <c r="AK5" s="510">
        <f t="shared" si="2"/>
        <v>2255.9282400413831</v>
      </c>
      <c r="AL5" s="510">
        <f t="shared" si="2"/>
        <v>2417.1250547400077</v>
      </c>
      <c r="AM5" s="510">
        <f t="shared" si="2"/>
        <v>2453.0162562895484</v>
      </c>
      <c r="AN5" s="510">
        <f t="shared" si="2"/>
        <v>2795.4057492428551</v>
      </c>
      <c r="AO5" s="510">
        <f t="shared" si="2"/>
        <v>3056.2766144896923</v>
      </c>
      <c r="AP5" s="510">
        <f t="shared" si="2"/>
        <v>3334.1359305710021</v>
      </c>
      <c r="AQ5" s="510">
        <f t="shared" si="2"/>
        <v>3619.0325436077005</v>
      </c>
      <c r="AR5" s="510">
        <f t="shared" si="2"/>
        <v>4120.4154610469932</v>
      </c>
      <c r="AS5" s="510">
        <f t="shared" si="2"/>
        <v>4649.1906503585542</v>
      </c>
      <c r="AT5" s="510">
        <f t="shared" si="2"/>
        <v>5362.9922575999344</v>
      </c>
      <c r="AU5" s="510">
        <f t="shared" si="2"/>
        <v>6739.9336377056543</v>
      </c>
      <c r="AV5" s="510">
        <f t="shared" si="2"/>
        <v>7963.9994719953866</v>
      </c>
      <c r="AW5" s="510">
        <f t="shared" si="2"/>
        <v>9216.9656368973046</v>
      </c>
      <c r="AX5" s="510">
        <f t="shared" si="2"/>
        <v>10225.021256654652</v>
      </c>
      <c r="AY5" s="510">
        <f t="shared" si="2"/>
        <v>10765.217292034049</v>
      </c>
      <c r="AZ5" s="510">
        <f t="shared" si="2"/>
        <v>11100.797527991303</v>
      </c>
      <c r="BA5" s="510">
        <f t="shared" si="2"/>
        <v>11285.78715130033</v>
      </c>
      <c r="BB5" s="510">
        <f t="shared" si="2"/>
        <v>11507.882074852045</v>
      </c>
      <c r="BC5" s="510">
        <f t="shared" si="2"/>
        <v>11542.301361696584</v>
      </c>
      <c r="BD5" s="510">
        <f t="shared" si="2"/>
        <v>12014.255000000001</v>
      </c>
      <c r="BE5" s="510">
        <f t="shared" si="2"/>
        <v>12392.217338892206</v>
      </c>
      <c r="BF5" s="510">
        <f t="shared" si="2"/>
        <v>12325.947699970275</v>
      </c>
      <c r="BG5" s="510">
        <f t="shared" si="2"/>
        <v>12495.266684366108</v>
      </c>
      <c r="BH5" s="510">
        <f t="shared" si="2"/>
        <v>12172.78706759938</v>
      </c>
      <c r="BI5" s="510">
        <f t="shared" si="2"/>
        <v>11954.071771256264</v>
      </c>
      <c r="BJ5" s="510">
        <f t="shared" si="2"/>
        <v>11908.755623242781</v>
      </c>
      <c r="BK5" s="510">
        <f t="shared" si="2"/>
        <v>12411.436029490982</v>
      </c>
      <c r="BL5" s="510">
        <f t="shared" si="2"/>
        <v>12453.678815330739</v>
      </c>
      <c r="BM5" s="510">
        <f t="shared" si="2"/>
        <v>13083.972559046761</v>
      </c>
      <c r="BN5" s="510">
        <f t="shared" si="2"/>
        <v>13141.076623992645</v>
      </c>
      <c r="BO5" s="510">
        <f t="shared" si="2"/>
        <v>13243.032113571322</v>
      </c>
      <c r="BP5" s="510">
        <f t="shared" ref="BP5:BV5" si="3">BP8+BP22+BP25+BP29+BP32+BP35+BP39+BP42+BP46</f>
        <v>13272.310041567645</v>
      </c>
      <c r="BQ5" s="510">
        <f t="shared" si="3"/>
        <v>13330.209035966524</v>
      </c>
      <c r="BR5" s="510">
        <f t="shared" si="3"/>
        <v>14137.195853360297</v>
      </c>
      <c r="BS5" s="510">
        <f t="shared" si="3"/>
        <v>14923.978229338798</v>
      </c>
      <c r="BT5" s="510">
        <f t="shared" si="3"/>
        <v>15275.93347966805</v>
      </c>
      <c r="BU5" s="510">
        <f t="shared" si="3"/>
        <v>15819.051281187107</v>
      </c>
      <c r="BV5" s="510">
        <f t="shared" si="3"/>
        <v>16227.373680752875</v>
      </c>
      <c r="BW5" s="510">
        <f>BW8+BW22+BW25+BW29+BW32+BW35+BW39+BW42+BW46</f>
        <v>17068.931284734652</v>
      </c>
      <c r="BX5" s="510">
        <f>BX8+BX22+BX25+BX29+BX32+BX35+BX39+BX42+BX46</f>
        <v>19105.983794088781</v>
      </c>
      <c r="BY5" s="510">
        <f t="shared" ref="BY5:CH5" si="4">BY8+BY22+BY25+BY29+BY32+BY35+BY39+BY42+BY46</f>
        <v>20645.512854163851</v>
      </c>
      <c r="BZ5" s="510">
        <f t="shared" si="4"/>
        <v>21380.743048212207</v>
      </c>
      <c r="CA5" s="510">
        <f t="shared" si="4"/>
        <v>25223.72169724205</v>
      </c>
      <c r="CB5" s="510">
        <f t="shared" si="4"/>
        <v>29516.675857785111</v>
      </c>
      <c r="CC5" s="510">
        <f t="shared" si="4"/>
        <v>31337.342350100087</v>
      </c>
      <c r="CD5" s="510">
        <f t="shared" si="4"/>
        <v>32980.663134233466</v>
      </c>
      <c r="CE5" s="510">
        <f t="shared" si="4"/>
        <v>33835.665523520081</v>
      </c>
      <c r="CF5" s="510">
        <f t="shared" si="4"/>
        <v>34307.22604747989</v>
      </c>
      <c r="CG5" s="510">
        <f t="shared" si="4"/>
        <v>35056.628270452318</v>
      </c>
      <c r="CH5" s="511">
        <f t="shared" si="4"/>
        <v>35851.529506009312</v>
      </c>
    </row>
    <row r="6" spans="1:86" s="285" customFormat="1" x14ac:dyDescent="0.35">
      <c r="A6" s="455"/>
      <c r="B6" s="508" t="s">
        <v>565</v>
      </c>
      <c r="C6" s="123"/>
      <c r="D6" s="510">
        <f t="shared" ref="D6:AG6" si="5">D23+D26+D30+D33+D36+D40</f>
        <v>0</v>
      </c>
      <c r="E6" s="510">
        <f t="shared" si="5"/>
        <v>0</v>
      </c>
      <c r="F6" s="510">
        <f t="shared" si="5"/>
        <v>0</v>
      </c>
      <c r="G6" s="510">
        <f t="shared" si="5"/>
        <v>0</v>
      </c>
      <c r="H6" s="510">
        <f t="shared" si="5"/>
        <v>0</v>
      </c>
      <c r="I6" s="510">
        <f t="shared" si="5"/>
        <v>0</v>
      </c>
      <c r="J6" s="510">
        <f t="shared" si="5"/>
        <v>0</v>
      </c>
      <c r="K6" s="510">
        <f t="shared" si="5"/>
        <v>0</v>
      </c>
      <c r="L6" s="510">
        <f t="shared" si="5"/>
        <v>0</v>
      </c>
      <c r="M6" s="510">
        <f t="shared" si="5"/>
        <v>0</v>
      </c>
      <c r="N6" s="510">
        <f t="shared" si="5"/>
        <v>0</v>
      </c>
      <c r="O6" s="510">
        <f t="shared" si="5"/>
        <v>0</v>
      </c>
      <c r="P6" s="510">
        <f t="shared" si="5"/>
        <v>0</v>
      </c>
      <c r="Q6" s="510">
        <f t="shared" si="5"/>
        <v>0</v>
      </c>
      <c r="R6" s="510">
        <f t="shared" si="5"/>
        <v>0</v>
      </c>
      <c r="S6" s="510">
        <f t="shared" si="5"/>
        <v>0</v>
      </c>
      <c r="T6" s="510">
        <f t="shared" si="5"/>
        <v>0</v>
      </c>
      <c r="U6" s="510">
        <f t="shared" si="5"/>
        <v>0</v>
      </c>
      <c r="V6" s="510">
        <f t="shared" si="5"/>
        <v>0</v>
      </c>
      <c r="W6" s="510">
        <f t="shared" si="5"/>
        <v>0</v>
      </c>
      <c r="X6" s="510">
        <f t="shared" si="5"/>
        <v>0</v>
      </c>
      <c r="Y6" s="510">
        <f t="shared" si="5"/>
        <v>0</v>
      </c>
      <c r="Z6" s="510">
        <f t="shared" si="5"/>
        <v>0</v>
      </c>
      <c r="AA6" s="510">
        <f t="shared" si="5"/>
        <v>0</v>
      </c>
      <c r="AB6" s="510">
        <f t="shared" si="5"/>
        <v>0</v>
      </c>
      <c r="AC6" s="510">
        <f t="shared" si="5"/>
        <v>0</v>
      </c>
      <c r="AD6" s="510">
        <f t="shared" si="5"/>
        <v>0</v>
      </c>
      <c r="AE6" s="510">
        <f t="shared" si="5"/>
        <v>0</v>
      </c>
      <c r="AF6" s="510">
        <f t="shared" si="5"/>
        <v>0</v>
      </c>
      <c r="AG6" s="510">
        <f t="shared" si="5"/>
        <v>0</v>
      </c>
      <c r="AH6" s="510">
        <f>AH23+AH26+AH30+AH33+AH36+AH40</f>
        <v>75.056484692173782</v>
      </c>
      <c r="AI6" s="510">
        <f t="shared" ref="AI6:CH6" si="6">AI23+AI26+AI30+AI33+AI36+AI40</f>
        <v>88.865687124140152</v>
      </c>
      <c r="AJ6" s="510">
        <f t="shared" si="6"/>
        <v>102.78927041046519</v>
      </c>
      <c r="AK6" s="510">
        <f t="shared" si="6"/>
        <v>122.07175995861695</v>
      </c>
      <c r="AL6" s="510">
        <f t="shared" si="6"/>
        <v>142.87494525999253</v>
      </c>
      <c r="AM6" s="510">
        <f t="shared" si="6"/>
        <v>170.98374371045185</v>
      </c>
      <c r="AN6" s="510">
        <f t="shared" si="6"/>
        <v>214.59425075714512</v>
      </c>
      <c r="AO6" s="510">
        <f t="shared" si="6"/>
        <v>266.72338551030731</v>
      </c>
      <c r="AP6" s="510">
        <f t="shared" si="6"/>
        <v>342.7020694289975</v>
      </c>
      <c r="AQ6" s="510">
        <f t="shared" si="6"/>
        <v>424.5434563922999</v>
      </c>
      <c r="AR6" s="510">
        <f t="shared" si="6"/>
        <v>519.12653895300627</v>
      </c>
      <c r="AS6" s="510">
        <f t="shared" si="6"/>
        <v>639.13134964144592</v>
      </c>
      <c r="AT6" s="510">
        <f t="shared" si="6"/>
        <v>795.04874240006654</v>
      </c>
      <c r="AU6" s="510">
        <f t="shared" si="6"/>
        <v>1014.2053622943447</v>
      </c>
      <c r="AV6" s="510">
        <f t="shared" si="6"/>
        <v>1148.7175280046133</v>
      </c>
      <c r="AW6" s="510">
        <f t="shared" si="6"/>
        <v>1277.1013631026954</v>
      </c>
      <c r="AX6" s="510">
        <f t="shared" si="6"/>
        <v>1355.5027433453472</v>
      </c>
      <c r="AY6" s="510">
        <f t="shared" si="6"/>
        <v>1183.1347079659499</v>
      </c>
      <c r="AZ6" s="510">
        <f t="shared" si="6"/>
        <v>973.60747200869753</v>
      </c>
      <c r="BA6" s="510">
        <f t="shared" si="6"/>
        <v>804.31084869967242</v>
      </c>
      <c r="BB6" s="510">
        <f t="shared" si="6"/>
        <v>574.92992514795503</v>
      </c>
      <c r="BC6" s="510">
        <f t="shared" si="6"/>
        <v>304.97763830341717</v>
      </c>
      <c r="BD6" s="510">
        <f t="shared" si="6"/>
        <v>166.136</v>
      </c>
      <c r="BE6" s="510">
        <f t="shared" si="6"/>
        <v>165.48699999999999</v>
      </c>
      <c r="BF6" s="510">
        <f t="shared" si="6"/>
        <v>162.65124892159454</v>
      </c>
      <c r="BG6" s="510">
        <f t="shared" si="6"/>
        <v>169.90298870138361</v>
      </c>
      <c r="BH6" s="510">
        <f t="shared" si="6"/>
        <v>124.283</v>
      </c>
      <c r="BI6" s="510">
        <f t="shared" si="6"/>
        <v>128.26055663881266</v>
      </c>
      <c r="BJ6" s="510">
        <f t="shared" si="6"/>
        <v>135.16607401724025</v>
      </c>
      <c r="BK6" s="510">
        <f t="shared" si="6"/>
        <v>200.75442016647554</v>
      </c>
      <c r="BL6" s="510">
        <f t="shared" si="6"/>
        <v>175.53506304142508</v>
      </c>
      <c r="BM6" s="510">
        <f t="shared" si="6"/>
        <v>183.23841614855513</v>
      </c>
      <c r="BN6" s="510">
        <f t="shared" si="6"/>
        <v>169.98493378695881</v>
      </c>
      <c r="BO6" s="510">
        <f t="shared" si="6"/>
        <v>169.32235473338639</v>
      </c>
      <c r="BP6" s="510">
        <f t="shared" si="6"/>
        <v>159.46672221701033</v>
      </c>
      <c r="BQ6" s="510">
        <f t="shared" si="6"/>
        <v>144.67452092278563</v>
      </c>
      <c r="BR6" s="510">
        <f t="shared" si="6"/>
        <v>138.30903393915511</v>
      </c>
      <c r="BS6" s="510">
        <f t="shared" si="6"/>
        <v>128.19760849598063</v>
      </c>
      <c r="BT6" s="510">
        <f t="shared" si="6"/>
        <v>120.30785280289261</v>
      </c>
      <c r="BU6" s="510">
        <f t="shared" si="6"/>
        <v>104.98221706204986</v>
      </c>
      <c r="BV6" s="510">
        <f>BV23+BV26+BV30+BV33+BV36+BV40</f>
        <v>95.955396013713354</v>
      </c>
      <c r="BW6" s="510">
        <f>BW23+BW26+BW30+BW33+BW36+BW40</f>
        <v>88.741009500324324</v>
      </c>
      <c r="BX6" s="510">
        <f>BX23+BX26+BX30+BX33+BX36+BX40</f>
        <v>71.893421583468523</v>
      </c>
      <c r="BY6" s="510">
        <f>BY23+BY26+BY30+BY33+BY36+BY40</f>
        <v>62.260187286584021</v>
      </c>
      <c r="BZ6" s="510">
        <f t="shared" si="6"/>
        <v>58.278141023782517</v>
      </c>
      <c r="CA6" s="510">
        <f t="shared" si="6"/>
        <v>56.333228858904526</v>
      </c>
      <c r="CB6" s="510">
        <f t="shared" si="6"/>
        <v>53.703721716988795</v>
      </c>
      <c r="CC6" s="510">
        <f t="shared" si="6"/>
        <v>46.893809682707023</v>
      </c>
      <c r="CD6" s="510">
        <f t="shared" si="6"/>
        <v>42.106257678702029</v>
      </c>
      <c r="CE6" s="510">
        <f t="shared" si="6"/>
        <v>36.491938568628981</v>
      </c>
      <c r="CF6" s="510">
        <f t="shared" si="6"/>
        <v>30.057869317261346</v>
      </c>
      <c r="CG6" s="510">
        <f t="shared" si="6"/>
        <v>23.454154695622965</v>
      </c>
      <c r="CH6" s="511">
        <f t="shared" si="6"/>
        <v>16.642049679623675</v>
      </c>
    </row>
    <row r="7" spans="1:86" s="285" customFormat="1" x14ac:dyDescent="0.35">
      <c r="A7" s="455"/>
      <c r="B7" s="531"/>
      <c r="C7" s="123"/>
      <c r="D7" s="510"/>
      <c r="E7" s="510"/>
      <c r="F7" s="510"/>
      <c r="G7" s="510"/>
      <c r="H7" s="510"/>
      <c r="I7" s="510"/>
      <c r="J7" s="510"/>
      <c r="K7" s="510"/>
      <c r="L7" s="510"/>
      <c r="M7" s="510"/>
      <c r="N7" s="510"/>
      <c r="O7" s="510"/>
      <c r="P7" s="510"/>
      <c r="Q7" s="510"/>
      <c r="R7" s="510"/>
      <c r="S7" s="510"/>
      <c r="T7" s="510"/>
      <c r="U7" s="510"/>
      <c r="V7" s="510"/>
      <c r="W7" s="510"/>
      <c r="X7" s="510"/>
      <c r="Y7" s="510"/>
      <c r="Z7" s="510"/>
      <c r="AA7" s="510"/>
      <c r="AB7" s="510"/>
      <c r="AC7" s="510"/>
      <c r="AD7" s="510"/>
      <c r="AE7" s="510"/>
      <c r="AF7" s="510"/>
      <c r="AG7" s="510"/>
      <c r="AH7" s="510"/>
      <c r="AI7" s="510"/>
      <c r="AJ7" s="510"/>
      <c r="AK7" s="510"/>
      <c r="AL7" s="510"/>
      <c r="AM7" s="510"/>
      <c r="AN7" s="510"/>
      <c r="AO7" s="510"/>
      <c r="AP7" s="510"/>
      <c r="AQ7" s="510"/>
      <c r="AR7" s="510"/>
      <c r="AS7" s="510"/>
      <c r="AT7" s="510"/>
      <c r="AU7" s="510"/>
      <c r="AV7" s="510"/>
      <c r="AW7" s="510"/>
      <c r="AX7" s="510"/>
      <c r="AY7" s="510"/>
      <c r="AZ7" s="510"/>
      <c r="BA7" s="510"/>
      <c r="BB7" s="510"/>
      <c r="BC7" s="510"/>
      <c r="BD7" s="510"/>
      <c r="BE7" s="510"/>
      <c r="BF7" s="510"/>
      <c r="BG7" s="510"/>
      <c r="BH7" s="510"/>
      <c r="BI7" s="510"/>
      <c r="BJ7" s="510"/>
      <c r="BK7" s="510"/>
      <c r="BL7" s="510"/>
      <c r="BM7" s="510"/>
      <c r="BN7" s="510"/>
      <c r="BO7" s="510"/>
      <c r="BP7" s="510"/>
      <c r="BQ7" s="510"/>
      <c r="BR7" s="510"/>
      <c r="BS7" s="510"/>
      <c r="BT7" s="510"/>
      <c r="BU7" s="510"/>
      <c r="BV7" s="510"/>
      <c r="BW7" s="510"/>
      <c r="BX7" s="510"/>
      <c r="BY7" s="510"/>
      <c r="BZ7" s="510"/>
      <c r="CA7" s="510"/>
      <c r="CB7" s="510"/>
      <c r="CC7" s="510"/>
      <c r="CD7" s="510"/>
      <c r="CE7" s="510"/>
      <c r="CF7" s="510"/>
      <c r="CG7" s="510"/>
      <c r="CH7" s="511"/>
    </row>
    <row r="8" spans="1:86" s="285" customFormat="1" x14ac:dyDescent="0.35">
      <c r="A8" s="461"/>
      <c r="B8" s="123" t="s">
        <v>391</v>
      </c>
      <c r="C8" s="123"/>
      <c r="D8" s="503">
        <f t="shared" ref="D8:BO8" si="7">SUM(D9,D13)</f>
        <v>0</v>
      </c>
      <c r="E8" s="503">
        <f t="shared" si="7"/>
        <v>0</v>
      </c>
      <c r="F8" s="503">
        <f t="shared" si="7"/>
        <v>0</v>
      </c>
      <c r="G8" s="503">
        <f t="shared" si="7"/>
        <v>0</v>
      </c>
      <c r="H8" s="503">
        <f t="shared" si="7"/>
        <v>0</v>
      </c>
      <c r="I8" s="503">
        <f t="shared" si="7"/>
        <v>0</v>
      </c>
      <c r="J8" s="503">
        <f t="shared" si="7"/>
        <v>0</v>
      </c>
      <c r="K8" s="503">
        <f t="shared" si="7"/>
        <v>0</v>
      </c>
      <c r="L8" s="503">
        <f t="shared" si="7"/>
        <v>0</v>
      </c>
      <c r="M8" s="503">
        <f t="shared" si="7"/>
        <v>0</v>
      </c>
      <c r="N8" s="503">
        <f t="shared" si="7"/>
        <v>0</v>
      </c>
      <c r="O8" s="503">
        <f t="shared" si="7"/>
        <v>0</v>
      </c>
      <c r="P8" s="503">
        <f t="shared" si="7"/>
        <v>0</v>
      </c>
      <c r="Q8" s="503">
        <f t="shared" si="7"/>
        <v>0</v>
      </c>
      <c r="R8" s="503">
        <f t="shared" si="7"/>
        <v>0</v>
      </c>
      <c r="S8" s="503">
        <f t="shared" si="7"/>
        <v>0</v>
      </c>
      <c r="T8" s="503">
        <f t="shared" si="7"/>
        <v>0</v>
      </c>
      <c r="U8" s="503">
        <f t="shared" si="7"/>
        <v>0</v>
      </c>
      <c r="V8" s="503">
        <f t="shared" si="7"/>
        <v>0</v>
      </c>
      <c r="W8" s="503">
        <f t="shared" si="7"/>
        <v>0</v>
      </c>
      <c r="X8" s="503">
        <f t="shared" si="7"/>
        <v>0</v>
      </c>
      <c r="Y8" s="503">
        <f t="shared" si="7"/>
        <v>0</v>
      </c>
      <c r="Z8" s="503">
        <f t="shared" si="7"/>
        <v>0</v>
      </c>
      <c r="AA8" s="503">
        <f t="shared" si="7"/>
        <v>0</v>
      </c>
      <c r="AB8" s="503">
        <f t="shared" si="7"/>
        <v>0</v>
      </c>
      <c r="AC8" s="503">
        <f t="shared" si="7"/>
        <v>0</v>
      </c>
      <c r="AD8" s="503">
        <f t="shared" si="7"/>
        <v>0</v>
      </c>
      <c r="AE8" s="503">
        <f t="shared" si="7"/>
        <v>0</v>
      </c>
      <c r="AF8" s="503">
        <f t="shared" si="7"/>
        <v>0</v>
      </c>
      <c r="AG8" s="503">
        <f t="shared" si="7"/>
        <v>0</v>
      </c>
      <c r="AH8" s="503">
        <f t="shared" si="7"/>
        <v>0</v>
      </c>
      <c r="AI8" s="503">
        <f t="shared" si="7"/>
        <v>0</v>
      </c>
      <c r="AJ8" s="503">
        <f t="shared" si="7"/>
        <v>0</v>
      </c>
      <c r="AK8" s="503">
        <f t="shared" si="7"/>
        <v>0</v>
      </c>
      <c r="AL8" s="503">
        <f t="shared" si="7"/>
        <v>0</v>
      </c>
      <c r="AM8" s="503">
        <f t="shared" si="7"/>
        <v>0</v>
      </c>
      <c r="AN8" s="503">
        <f t="shared" si="7"/>
        <v>0</v>
      </c>
      <c r="AO8" s="503">
        <f t="shared" si="7"/>
        <v>0</v>
      </c>
      <c r="AP8" s="503">
        <f t="shared" si="7"/>
        <v>0</v>
      </c>
      <c r="AQ8" s="503">
        <f t="shared" si="7"/>
        <v>0</v>
      </c>
      <c r="AR8" s="503">
        <f t="shared" si="7"/>
        <v>0</v>
      </c>
      <c r="AS8" s="503">
        <f t="shared" si="7"/>
        <v>0</v>
      </c>
      <c r="AT8" s="503">
        <f t="shared" si="7"/>
        <v>0</v>
      </c>
      <c r="AU8" s="503">
        <f t="shared" si="7"/>
        <v>0</v>
      </c>
      <c r="AV8" s="503">
        <f t="shared" si="7"/>
        <v>0</v>
      </c>
      <c r="AW8" s="503">
        <f t="shared" si="7"/>
        <v>0</v>
      </c>
      <c r="AX8" s="503">
        <f t="shared" si="7"/>
        <v>0</v>
      </c>
      <c r="AY8" s="503">
        <f t="shared" si="7"/>
        <v>0</v>
      </c>
      <c r="AZ8" s="503">
        <f t="shared" si="7"/>
        <v>0</v>
      </c>
      <c r="BA8" s="503">
        <f t="shared" si="7"/>
        <v>0</v>
      </c>
      <c r="BB8" s="503">
        <f t="shared" si="7"/>
        <v>0</v>
      </c>
      <c r="BC8" s="503">
        <f t="shared" si="7"/>
        <v>0</v>
      </c>
      <c r="BD8" s="503">
        <f t="shared" si="7"/>
        <v>0</v>
      </c>
      <c r="BE8" s="503">
        <f t="shared" si="7"/>
        <v>0</v>
      </c>
      <c r="BF8" s="503">
        <f t="shared" si="7"/>
        <v>0</v>
      </c>
      <c r="BG8" s="503">
        <f t="shared" si="7"/>
        <v>0</v>
      </c>
      <c r="BH8" s="503">
        <f t="shared" si="7"/>
        <v>0</v>
      </c>
      <c r="BI8" s="503">
        <f t="shared" si="7"/>
        <v>0</v>
      </c>
      <c r="BJ8" s="503">
        <f t="shared" si="7"/>
        <v>0</v>
      </c>
      <c r="BK8" s="503">
        <f t="shared" si="7"/>
        <v>0</v>
      </c>
      <c r="BL8" s="503">
        <f t="shared" si="7"/>
        <v>127.18792894999999</v>
      </c>
      <c r="BM8" s="503">
        <f t="shared" si="7"/>
        <v>1267.3993002300001</v>
      </c>
      <c r="BN8" s="503">
        <f>SUM(BN9,BN13)</f>
        <v>2231.7483618999995</v>
      </c>
      <c r="BO8" s="503">
        <f t="shared" si="7"/>
        <v>3554.1022156099998</v>
      </c>
      <c r="BP8" s="503">
        <f>SUM(BP9,BP13)</f>
        <v>6779.6544881600003</v>
      </c>
      <c r="BQ8" s="503">
        <f t="shared" ref="BQ8:CE8" si="8">SUM(BQ9,BQ13)</f>
        <v>10436.707839979998</v>
      </c>
      <c r="BR8" s="503">
        <f t="shared" si="8"/>
        <v>12827.382151169997</v>
      </c>
      <c r="BS8" s="503">
        <f t="shared" si="8"/>
        <v>14271.548569180002</v>
      </c>
      <c r="BT8" s="503">
        <f t="shared" si="8"/>
        <v>14830.444816650004</v>
      </c>
      <c r="BU8" s="503">
        <f t="shared" si="8"/>
        <v>15352.892355200001</v>
      </c>
      <c r="BV8" s="503">
        <f t="shared" si="8"/>
        <v>15097.869323739997</v>
      </c>
      <c r="BW8" s="503">
        <f t="shared" si="8"/>
        <v>13850.988828140005</v>
      </c>
      <c r="BX8" s="503">
        <f>SUM(BX9,BX13)</f>
        <v>13384.170061050003</v>
      </c>
      <c r="BY8" s="503">
        <f t="shared" si="8"/>
        <v>12688.526055580001</v>
      </c>
      <c r="BZ8" s="503">
        <f t="shared" si="8"/>
        <v>12088.05388639</v>
      </c>
      <c r="CA8" s="503">
        <f t="shared" si="8"/>
        <v>12357.095583569999</v>
      </c>
      <c r="CB8" s="503">
        <f t="shared" si="8"/>
        <v>12337.380917299997</v>
      </c>
      <c r="CC8" s="503">
        <f t="shared" si="8"/>
        <v>7085.7155813609961</v>
      </c>
      <c r="CD8" s="503">
        <f t="shared" si="8"/>
        <v>5115.6174590436167</v>
      </c>
      <c r="CE8" s="503">
        <f t="shared" si="8"/>
        <v>5171.7425159475742</v>
      </c>
      <c r="CF8" s="503">
        <f>SUM(CF9,CF13)</f>
        <v>5083.5711082346052</v>
      </c>
      <c r="CG8" s="503">
        <f>SUM(CG9,CG13)</f>
        <v>5043.9547768843686</v>
      </c>
      <c r="CH8" s="506">
        <f>SUM(CH9,CH13)</f>
        <v>5102.1077361619846</v>
      </c>
    </row>
    <row r="9" spans="1:86" x14ac:dyDescent="0.35">
      <c r="B9" s="72" t="s">
        <v>788</v>
      </c>
      <c r="C9" s="52"/>
      <c r="D9" s="510">
        <v>0</v>
      </c>
      <c r="E9" s="510">
        <v>0</v>
      </c>
      <c r="F9" s="510">
        <v>0</v>
      </c>
      <c r="G9" s="510">
        <v>0</v>
      </c>
      <c r="H9" s="510">
        <v>0</v>
      </c>
      <c r="I9" s="510">
        <v>0</v>
      </c>
      <c r="J9" s="510">
        <v>0</v>
      </c>
      <c r="K9" s="510">
        <v>0</v>
      </c>
      <c r="L9" s="510">
        <v>0</v>
      </c>
      <c r="M9" s="510">
        <v>0</v>
      </c>
      <c r="N9" s="510">
        <v>0</v>
      </c>
      <c r="O9" s="510">
        <v>0</v>
      </c>
      <c r="P9" s="510">
        <v>0</v>
      </c>
      <c r="Q9" s="510">
        <v>0</v>
      </c>
      <c r="R9" s="510">
        <v>0</v>
      </c>
      <c r="S9" s="510">
        <v>0</v>
      </c>
      <c r="T9" s="510">
        <v>0</v>
      </c>
      <c r="U9" s="510">
        <v>0</v>
      </c>
      <c r="V9" s="510">
        <v>0</v>
      </c>
      <c r="W9" s="510">
        <v>0</v>
      </c>
      <c r="X9" s="510">
        <v>0</v>
      </c>
      <c r="Y9" s="510">
        <v>0</v>
      </c>
      <c r="Z9" s="510">
        <v>0</v>
      </c>
      <c r="AA9" s="510">
        <v>0</v>
      </c>
      <c r="AB9" s="510">
        <v>0</v>
      </c>
      <c r="AC9" s="510">
        <v>0</v>
      </c>
      <c r="AD9" s="510">
        <v>0</v>
      </c>
      <c r="AE9" s="510">
        <v>0</v>
      </c>
      <c r="AF9" s="510">
        <v>0</v>
      </c>
      <c r="AG9" s="510">
        <v>0</v>
      </c>
      <c r="AH9" s="510">
        <v>0</v>
      </c>
      <c r="AI9" s="510">
        <v>0</v>
      </c>
      <c r="AJ9" s="510">
        <v>0</v>
      </c>
      <c r="AK9" s="510">
        <v>0</v>
      </c>
      <c r="AL9" s="510">
        <v>0</v>
      </c>
      <c r="AM9" s="510">
        <v>0</v>
      </c>
      <c r="AN9" s="510">
        <v>0</v>
      </c>
      <c r="AO9" s="510">
        <v>0</v>
      </c>
      <c r="AP9" s="510">
        <v>0</v>
      </c>
      <c r="AQ9" s="510">
        <v>0</v>
      </c>
      <c r="AR9" s="510">
        <v>0</v>
      </c>
      <c r="AS9" s="510">
        <v>0</v>
      </c>
      <c r="AT9" s="510">
        <v>0</v>
      </c>
      <c r="AU9" s="510">
        <v>0</v>
      </c>
      <c r="AV9" s="510">
        <v>0</v>
      </c>
      <c r="AW9" s="510">
        <v>0</v>
      </c>
      <c r="AX9" s="510">
        <v>0</v>
      </c>
      <c r="AY9" s="510">
        <v>0</v>
      </c>
      <c r="AZ9" s="510">
        <v>0</v>
      </c>
      <c r="BA9" s="510">
        <v>0</v>
      </c>
      <c r="BB9" s="510">
        <v>0</v>
      </c>
      <c r="BC9" s="510">
        <v>0</v>
      </c>
      <c r="BD9" s="510">
        <v>0</v>
      </c>
      <c r="BE9" s="510">
        <v>0</v>
      </c>
      <c r="BF9" s="510">
        <v>0</v>
      </c>
      <c r="BG9" s="510">
        <v>0</v>
      </c>
      <c r="BH9" s="510">
        <v>0</v>
      </c>
      <c r="BI9" s="510">
        <v>0</v>
      </c>
      <c r="BJ9" s="510">
        <v>0</v>
      </c>
      <c r="BK9" s="510">
        <v>0</v>
      </c>
      <c r="BL9" s="510">
        <f>SUM(BL10:BL12)</f>
        <v>64.379764080000001</v>
      </c>
      <c r="BM9" s="510">
        <f>SUM(BM10:BM12)</f>
        <v>580.96194385999991</v>
      </c>
      <c r="BN9" s="510">
        <f>SUM(BN10:BN12)</f>
        <v>954.84283311999991</v>
      </c>
      <c r="BO9" s="510">
        <f>SUM(BO10:BO12)</f>
        <v>1398.5169151799998</v>
      </c>
      <c r="BP9" s="510">
        <f t="shared" ref="BP9:CE9" si="9">SUM(BP10:BP12)</f>
        <v>2304.75857546</v>
      </c>
      <c r="BQ9" s="510">
        <f t="shared" si="9"/>
        <v>3538.8798924699986</v>
      </c>
      <c r="BR9" s="510">
        <f t="shared" si="9"/>
        <v>4100.9191948399985</v>
      </c>
      <c r="BS9" s="510">
        <f t="shared" si="9"/>
        <v>4456.6648349100014</v>
      </c>
      <c r="BT9" s="510">
        <f t="shared" si="9"/>
        <v>4687.0089817599983</v>
      </c>
      <c r="BU9" s="510">
        <f t="shared" si="9"/>
        <v>4711.3251268400008</v>
      </c>
      <c r="BV9" s="510">
        <f t="shared" si="9"/>
        <v>4562.8610960799988</v>
      </c>
      <c r="BW9" s="510">
        <f t="shared" si="9"/>
        <v>4511.989815750002</v>
      </c>
      <c r="BX9" s="510">
        <f>SUM(BX10:BX12)</f>
        <v>4567.4714387700005</v>
      </c>
      <c r="BY9" s="510">
        <f t="shared" si="9"/>
        <v>4506.7600548400005</v>
      </c>
      <c r="BZ9" s="510">
        <f t="shared" si="9"/>
        <v>4527.0250168000011</v>
      </c>
      <c r="CA9" s="510">
        <f t="shared" si="9"/>
        <v>4911.44486676</v>
      </c>
      <c r="CB9" s="510">
        <f t="shared" si="9"/>
        <v>5168.0190595399981</v>
      </c>
      <c r="CC9" s="510">
        <f t="shared" si="9"/>
        <v>5099.5722550216287</v>
      </c>
      <c r="CD9" s="510">
        <f t="shared" si="9"/>
        <v>5085.7008735362488</v>
      </c>
      <c r="CE9" s="510">
        <f t="shared" si="9"/>
        <v>5144.1848648904752</v>
      </c>
      <c r="CF9" s="510">
        <f>SUM(CF10:CF12)</f>
        <v>5058.1948804067588</v>
      </c>
      <c r="CG9" s="510">
        <f>SUM(CG10:CG12)</f>
        <v>5020.6017245490002</v>
      </c>
      <c r="CH9" s="511">
        <f>SUM(CH10:CH12)</f>
        <v>5080.629324023399</v>
      </c>
    </row>
    <row r="10" spans="1:86" x14ac:dyDescent="0.35">
      <c r="B10" s="329" t="s">
        <v>544</v>
      </c>
      <c r="C10" s="508"/>
      <c r="D10" s="510">
        <v>0</v>
      </c>
      <c r="E10" s="510">
        <v>0</v>
      </c>
      <c r="F10" s="510">
        <v>0</v>
      </c>
      <c r="G10" s="510">
        <v>0</v>
      </c>
      <c r="H10" s="510">
        <v>0</v>
      </c>
      <c r="I10" s="510">
        <v>0</v>
      </c>
      <c r="J10" s="510">
        <v>0</v>
      </c>
      <c r="K10" s="510">
        <v>0</v>
      </c>
      <c r="L10" s="510">
        <v>0</v>
      </c>
      <c r="M10" s="510">
        <v>0</v>
      </c>
      <c r="N10" s="510">
        <v>0</v>
      </c>
      <c r="O10" s="510">
        <v>0</v>
      </c>
      <c r="P10" s="510">
        <v>0</v>
      </c>
      <c r="Q10" s="510">
        <v>0</v>
      </c>
      <c r="R10" s="510">
        <v>0</v>
      </c>
      <c r="S10" s="510">
        <v>0</v>
      </c>
      <c r="T10" s="510">
        <v>0</v>
      </c>
      <c r="U10" s="510">
        <v>0</v>
      </c>
      <c r="V10" s="510">
        <v>0</v>
      </c>
      <c r="W10" s="510">
        <v>0</v>
      </c>
      <c r="X10" s="510">
        <v>0</v>
      </c>
      <c r="Y10" s="510">
        <v>0</v>
      </c>
      <c r="Z10" s="510">
        <v>0</v>
      </c>
      <c r="AA10" s="510">
        <v>0</v>
      </c>
      <c r="AB10" s="510">
        <v>0</v>
      </c>
      <c r="AC10" s="510">
        <v>0</v>
      </c>
      <c r="AD10" s="510">
        <v>0</v>
      </c>
      <c r="AE10" s="510">
        <v>0</v>
      </c>
      <c r="AF10" s="510">
        <v>0</v>
      </c>
      <c r="AG10" s="510">
        <v>0</v>
      </c>
      <c r="AH10" s="510">
        <v>0</v>
      </c>
      <c r="AI10" s="510">
        <v>0</v>
      </c>
      <c r="AJ10" s="510">
        <v>0</v>
      </c>
      <c r="AK10" s="510">
        <v>0</v>
      </c>
      <c r="AL10" s="510">
        <v>0</v>
      </c>
      <c r="AM10" s="510">
        <v>0</v>
      </c>
      <c r="AN10" s="510">
        <v>0</v>
      </c>
      <c r="AO10" s="510">
        <v>0</v>
      </c>
      <c r="AP10" s="510">
        <v>0</v>
      </c>
      <c r="AQ10" s="510">
        <v>0</v>
      </c>
      <c r="AR10" s="510">
        <v>0</v>
      </c>
      <c r="AS10" s="510">
        <v>0</v>
      </c>
      <c r="AT10" s="510">
        <v>0</v>
      </c>
      <c r="AU10" s="510">
        <v>0</v>
      </c>
      <c r="AV10" s="510">
        <v>0</v>
      </c>
      <c r="AW10" s="510">
        <v>0</v>
      </c>
      <c r="AX10" s="510">
        <v>0</v>
      </c>
      <c r="AY10" s="510">
        <v>0</v>
      </c>
      <c r="AZ10" s="510">
        <v>0</v>
      </c>
      <c r="BA10" s="510">
        <v>0</v>
      </c>
      <c r="BB10" s="510">
        <v>0</v>
      </c>
      <c r="BC10" s="510">
        <v>0</v>
      </c>
      <c r="BD10" s="510">
        <v>0</v>
      </c>
      <c r="BE10" s="510">
        <v>0</v>
      </c>
      <c r="BF10" s="510">
        <v>0</v>
      </c>
      <c r="BG10" s="510">
        <v>0</v>
      </c>
      <c r="BH10" s="510">
        <v>0</v>
      </c>
      <c r="BI10" s="510">
        <v>0</v>
      </c>
      <c r="BJ10" s="510">
        <v>0</v>
      </c>
      <c r="BK10" s="510">
        <v>0</v>
      </c>
      <c r="BL10" s="510">
        <v>59.439229722159169</v>
      </c>
      <c r="BM10" s="510">
        <v>398.34870338712346</v>
      </c>
      <c r="BN10" s="510">
        <v>468.20475344214412</v>
      </c>
      <c r="BO10" s="510">
        <v>471.00414737742267</v>
      </c>
      <c r="BP10" s="510">
        <v>555.63097238618491</v>
      </c>
      <c r="BQ10" s="510">
        <v>481.86507341433418</v>
      </c>
      <c r="BR10" s="510">
        <v>431.11865560276999</v>
      </c>
      <c r="BS10" s="510">
        <v>338.04319223048395</v>
      </c>
      <c r="BT10" s="510">
        <v>309.82324418737073</v>
      </c>
      <c r="BU10" s="510">
        <v>282.50107422928357</v>
      </c>
      <c r="BV10" s="510">
        <v>158.58573909275663</v>
      </c>
      <c r="BW10" s="510">
        <v>115.23896004314145</v>
      </c>
      <c r="BX10" s="510">
        <v>200.73141640560533</v>
      </c>
      <c r="BY10" s="510">
        <v>213.99291156878866</v>
      </c>
      <c r="BZ10" s="510">
        <v>191.40756997672975</v>
      </c>
      <c r="CA10" s="510">
        <v>191.53246605869012</v>
      </c>
      <c r="CB10" s="510">
        <v>179.15861942685152</v>
      </c>
      <c r="CC10" s="510">
        <v>161.63689968034677</v>
      </c>
      <c r="CD10" s="510">
        <v>163.99963078289196</v>
      </c>
      <c r="CE10" s="510">
        <v>173.25387065581313</v>
      </c>
      <c r="CF10" s="510">
        <v>178.64441188046004</v>
      </c>
      <c r="CG10" s="510">
        <v>182.47888669419638</v>
      </c>
      <c r="CH10" s="511">
        <v>186.4227490015802</v>
      </c>
    </row>
    <row r="11" spans="1:86" x14ac:dyDescent="0.35">
      <c r="B11" s="329" t="s">
        <v>789</v>
      </c>
      <c r="C11" s="508"/>
      <c r="D11" s="510">
        <v>0</v>
      </c>
      <c r="E11" s="510">
        <v>0</v>
      </c>
      <c r="F11" s="510">
        <v>0</v>
      </c>
      <c r="G11" s="510">
        <v>0</v>
      </c>
      <c r="H11" s="510">
        <v>0</v>
      </c>
      <c r="I11" s="510">
        <v>0</v>
      </c>
      <c r="J11" s="510">
        <v>0</v>
      </c>
      <c r="K11" s="510">
        <v>0</v>
      </c>
      <c r="L11" s="510">
        <v>0</v>
      </c>
      <c r="M11" s="510">
        <v>0</v>
      </c>
      <c r="N11" s="510">
        <v>0</v>
      </c>
      <c r="O11" s="510">
        <v>0</v>
      </c>
      <c r="P11" s="510">
        <v>0</v>
      </c>
      <c r="Q11" s="510">
        <v>0</v>
      </c>
      <c r="R11" s="510">
        <v>0</v>
      </c>
      <c r="S11" s="510">
        <v>0</v>
      </c>
      <c r="T11" s="510">
        <v>0</v>
      </c>
      <c r="U11" s="510">
        <v>0</v>
      </c>
      <c r="V11" s="510">
        <v>0</v>
      </c>
      <c r="W11" s="510">
        <v>0</v>
      </c>
      <c r="X11" s="510">
        <v>0</v>
      </c>
      <c r="Y11" s="510">
        <v>0</v>
      </c>
      <c r="Z11" s="510">
        <v>0</v>
      </c>
      <c r="AA11" s="510">
        <v>0</v>
      </c>
      <c r="AB11" s="510">
        <v>0</v>
      </c>
      <c r="AC11" s="510">
        <v>0</v>
      </c>
      <c r="AD11" s="510">
        <v>0</v>
      </c>
      <c r="AE11" s="510">
        <v>0</v>
      </c>
      <c r="AF11" s="510">
        <v>0</v>
      </c>
      <c r="AG11" s="510">
        <v>0</v>
      </c>
      <c r="AH11" s="510">
        <v>0</v>
      </c>
      <c r="AI11" s="510">
        <v>0</v>
      </c>
      <c r="AJ11" s="510">
        <v>0</v>
      </c>
      <c r="AK11" s="510">
        <v>0</v>
      </c>
      <c r="AL11" s="510">
        <v>0</v>
      </c>
      <c r="AM11" s="510">
        <v>0</v>
      </c>
      <c r="AN11" s="510">
        <v>0</v>
      </c>
      <c r="AO11" s="510">
        <v>0</v>
      </c>
      <c r="AP11" s="510">
        <v>0</v>
      </c>
      <c r="AQ11" s="510">
        <v>0</v>
      </c>
      <c r="AR11" s="510">
        <v>0</v>
      </c>
      <c r="AS11" s="510">
        <v>0</v>
      </c>
      <c r="AT11" s="510">
        <v>0</v>
      </c>
      <c r="AU11" s="510">
        <v>0</v>
      </c>
      <c r="AV11" s="510">
        <v>0</v>
      </c>
      <c r="AW11" s="510">
        <v>0</v>
      </c>
      <c r="AX11" s="510">
        <v>0</v>
      </c>
      <c r="AY11" s="510">
        <v>0</v>
      </c>
      <c r="AZ11" s="510">
        <v>0</v>
      </c>
      <c r="BA11" s="510">
        <v>0</v>
      </c>
      <c r="BB11" s="510">
        <v>0</v>
      </c>
      <c r="BC11" s="510">
        <v>0</v>
      </c>
      <c r="BD11" s="510">
        <v>0</v>
      </c>
      <c r="BE11" s="510">
        <v>0</v>
      </c>
      <c r="BF11" s="510">
        <v>0</v>
      </c>
      <c r="BG11" s="510">
        <v>0</v>
      </c>
      <c r="BH11" s="510">
        <v>0</v>
      </c>
      <c r="BI11" s="510">
        <v>0</v>
      </c>
      <c r="BJ11" s="510">
        <v>0</v>
      </c>
      <c r="BK11" s="510">
        <v>0</v>
      </c>
      <c r="BL11" s="510">
        <v>2.7215671600525173</v>
      </c>
      <c r="BM11" s="510">
        <v>124.95805821650838</v>
      </c>
      <c r="BN11" s="510">
        <v>353.35394914685565</v>
      </c>
      <c r="BO11" s="510">
        <v>595.95602065950209</v>
      </c>
      <c r="BP11" s="510">
        <v>677.67918756495885</v>
      </c>
      <c r="BQ11" s="510">
        <v>649.03122862517091</v>
      </c>
      <c r="BR11" s="510">
        <v>207.402013027555</v>
      </c>
      <c r="BS11" s="510">
        <v>86.777513749166062</v>
      </c>
      <c r="BT11" s="510">
        <v>100.20175081132075</v>
      </c>
      <c r="BU11" s="510">
        <v>122.06407750032587</v>
      </c>
      <c r="BV11" s="510">
        <v>81.542383029979874</v>
      </c>
      <c r="BW11" s="510">
        <v>51.3100452073</v>
      </c>
      <c r="BX11" s="510">
        <v>18.669103589259141</v>
      </c>
      <c r="BY11" s="510">
        <v>15.496824957643282</v>
      </c>
      <c r="BZ11" s="510">
        <v>18.120386940786286</v>
      </c>
      <c r="CA11" s="510">
        <v>24.314095512137971</v>
      </c>
      <c r="CB11" s="510">
        <v>27.028928279946822</v>
      </c>
      <c r="CC11" s="510">
        <v>18.758047509533082</v>
      </c>
      <c r="CD11" s="510">
        <v>13.970434095140444</v>
      </c>
      <c r="CE11" s="510">
        <v>41.026780283706508</v>
      </c>
      <c r="CF11" s="510">
        <v>67.66291099686056</v>
      </c>
      <c r="CG11" s="510">
        <v>80.275407343316616</v>
      </c>
      <c r="CH11" s="511">
        <v>92.013221563618941</v>
      </c>
    </row>
    <row r="12" spans="1:86" x14ac:dyDescent="0.35">
      <c r="B12" s="329" t="s">
        <v>546</v>
      </c>
      <c r="C12" s="508"/>
      <c r="D12" s="510">
        <v>0</v>
      </c>
      <c r="E12" s="510">
        <v>0</v>
      </c>
      <c r="F12" s="510">
        <v>0</v>
      </c>
      <c r="G12" s="510">
        <v>0</v>
      </c>
      <c r="H12" s="510">
        <v>0</v>
      </c>
      <c r="I12" s="510">
        <v>0</v>
      </c>
      <c r="J12" s="510">
        <v>0</v>
      </c>
      <c r="K12" s="510">
        <v>0</v>
      </c>
      <c r="L12" s="510">
        <v>0</v>
      </c>
      <c r="M12" s="510">
        <v>0</v>
      </c>
      <c r="N12" s="510">
        <v>0</v>
      </c>
      <c r="O12" s="510">
        <v>0</v>
      </c>
      <c r="P12" s="510">
        <v>0</v>
      </c>
      <c r="Q12" s="510">
        <v>0</v>
      </c>
      <c r="R12" s="510">
        <v>0</v>
      </c>
      <c r="S12" s="510">
        <v>0</v>
      </c>
      <c r="T12" s="510">
        <v>0</v>
      </c>
      <c r="U12" s="510">
        <v>0</v>
      </c>
      <c r="V12" s="510">
        <v>0</v>
      </c>
      <c r="W12" s="510">
        <v>0</v>
      </c>
      <c r="X12" s="510">
        <v>0</v>
      </c>
      <c r="Y12" s="510">
        <v>0</v>
      </c>
      <c r="Z12" s="510">
        <v>0</v>
      </c>
      <c r="AA12" s="510">
        <v>0</v>
      </c>
      <c r="AB12" s="510">
        <v>0</v>
      </c>
      <c r="AC12" s="510">
        <v>0</v>
      </c>
      <c r="AD12" s="510">
        <v>0</v>
      </c>
      <c r="AE12" s="510">
        <v>0</v>
      </c>
      <c r="AF12" s="510">
        <v>0</v>
      </c>
      <c r="AG12" s="510">
        <v>0</v>
      </c>
      <c r="AH12" s="510">
        <v>0</v>
      </c>
      <c r="AI12" s="510">
        <v>0</v>
      </c>
      <c r="AJ12" s="510">
        <v>0</v>
      </c>
      <c r="AK12" s="510">
        <v>0</v>
      </c>
      <c r="AL12" s="510">
        <v>0</v>
      </c>
      <c r="AM12" s="510">
        <v>0</v>
      </c>
      <c r="AN12" s="510">
        <v>0</v>
      </c>
      <c r="AO12" s="510">
        <v>0</v>
      </c>
      <c r="AP12" s="510">
        <v>0</v>
      </c>
      <c r="AQ12" s="510">
        <v>0</v>
      </c>
      <c r="AR12" s="510">
        <v>0</v>
      </c>
      <c r="AS12" s="510">
        <v>0</v>
      </c>
      <c r="AT12" s="510">
        <v>0</v>
      </c>
      <c r="AU12" s="510">
        <v>0</v>
      </c>
      <c r="AV12" s="510">
        <v>0</v>
      </c>
      <c r="AW12" s="510">
        <v>0</v>
      </c>
      <c r="AX12" s="510">
        <v>0</v>
      </c>
      <c r="AY12" s="510">
        <v>0</v>
      </c>
      <c r="AZ12" s="510">
        <v>0</v>
      </c>
      <c r="BA12" s="510">
        <v>0</v>
      </c>
      <c r="BB12" s="510">
        <v>0</v>
      </c>
      <c r="BC12" s="510">
        <v>0</v>
      </c>
      <c r="BD12" s="510">
        <v>0</v>
      </c>
      <c r="BE12" s="510">
        <v>0</v>
      </c>
      <c r="BF12" s="510">
        <v>0</v>
      </c>
      <c r="BG12" s="510">
        <v>0</v>
      </c>
      <c r="BH12" s="510">
        <v>0</v>
      </c>
      <c r="BI12" s="510">
        <v>0</v>
      </c>
      <c r="BJ12" s="510">
        <v>0</v>
      </c>
      <c r="BK12" s="510">
        <v>0</v>
      </c>
      <c r="BL12" s="510">
        <v>2.2189671977883112</v>
      </c>
      <c r="BM12" s="510">
        <v>57.655182256368107</v>
      </c>
      <c r="BN12" s="510">
        <v>133.28413053100019</v>
      </c>
      <c r="BO12" s="510">
        <v>331.55674714307514</v>
      </c>
      <c r="BP12" s="510">
        <v>1071.4484155088562</v>
      </c>
      <c r="BQ12" s="510">
        <v>2407.9835904304932</v>
      </c>
      <c r="BR12" s="510">
        <v>3462.3985262096739</v>
      </c>
      <c r="BS12" s="510">
        <v>4031.8441289303519</v>
      </c>
      <c r="BT12" s="510">
        <v>4276.9839867613073</v>
      </c>
      <c r="BU12" s="510">
        <v>4306.7599751103917</v>
      </c>
      <c r="BV12" s="510">
        <v>4322.7329739572624</v>
      </c>
      <c r="BW12" s="510">
        <v>4345.4408104995609</v>
      </c>
      <c r="BX12" s="510">
        <v>4348.0709187751363</v>
      </c>
      <c r="BY12" s="510">
        <v>4277.2703183135682</v>
      </c>
      <c r="BZ12" s="510">
        <v>4317.4970598824848</v>
      </c>
      <c r="CA12" s="510">
        <v>4695.5983051891717</v>
      </c>
      <c r="CB12" s="510">
        <v>4961.8315118332002</v>
      </c>
      <c r="CC12" s="510">
        <v>4919.1773078317492</v>
      </c>
      <c r="CD12" s="510">
        <v>4907.7308086582161</v>
      </c>
      <c r="CE12" s="510">
        <v>4929.9042139509556</v>
      </c>
      <c r="CF12" s="510">
        <v>4811.8875575294378</v>
      </c>
      <c r="CG12" s="510">
        <v>4757.8474305114869</v>
      </c>
      <c r="CH12" s="511">
        <v>4802.1933534581995</v>
      </c>
    </row>
    <row r="13" spans="1:86" x14ac:dyDescent="0.35">
      <c r="B13" s="72" t="s">
        <v>790</v>
      </c>
      <c r="C13" s="52"/>
      <c r="D13" s="510">
        <v>0</v>
      </c>
      <c r="E13" s="510">
        <v>0</v>
      </c>
      <c r="F13" s="510">
        <v>0</v>
      </c>
      <c r="G13" s="510">
        <v>0</v>
      </c>
      <c r="H13" s="510">
        <v>0</v>
      </c>
      <c r="I13" s="510">
        <v>0</v>
      </c>
      <c r="J13" s="510">
        <v>0</v>
      </c>
      <c r="K13" s="510">
        <v>0</v>
      </c>
      <c r="L13" s="510">
        <v>0</v>
      </c>
      <c r="M13" s="510">
        <v>0</v>
      </c>
      <c r="N13" s="510">
        <v>0</v>
      </c>
      <c r="O13" s="510">
        <v>0</v>
      </c>
      <c r="P13" s="510">
        <v>0</v>
      </c>
      <c r="Q13" s="510">
        <v>0</v>
      </c>
      <c r="R13" s="510">
        <v>0</v>
      </c>
      <c r="S13" s="510">
        <v>0</v>
      </c>
      <c r="T13" s="510">
        <v>0</v>
      </c>
      <c r="U13" s="510">
        <v>0</v>
      </c>
      <c r="V13" s="510">
        <v>0</v>
      </c>
      <c r="W13" s="510">
        <v>0</v>
      </c>
      <c r="X13" s="510">
        <v>0</v>
      </c>
      <c r="Y13" s="510">
        <v>0</v>
      </c>
      <c r="Z13" s="510">
        <v>0</v>
      </c>
      <c r="AA13" s="510">
        <v>0</v>
      </c>
      <c r="AB13" s="510">
        <v>0</v>
      </c>
      <c r="AC13" s="510">
        <v>0</v>
      </c>
      <c r="AD13" s="510">
        <v>0</v>
      </c>
      <c r="AE13" s="510">
        <v>0</v>
      </c>
      <c r="AF13" s="510">
        <v>0</v>
      </c>
      <c r="AG13" s="510">
        <v>0</v>
      </c>
      <c r="AH13" s="510">
        <v>0</v>
      </c>
      <c r="AI13" s="510">
        <v>0</v>
      </c>
      <c r="AJ13" s="510">
        <v>0</v>
      </c>
      <c r="AK13" s="510">
        <v>0</v>
      </c>
      <c r="AL13" s="510">
        <v>0</v>
      </c>
      <c r="AM13" s="510">
        <v>0</v>
      </c>
      <c r="AN13" s="510">
        <v>0</v>
      </c>
      <c r="AO13" s="510">
        <v>0</v>
      </c>
      <c r="AP13" s="510">
        <v>0</v>
      </c>
      <c r="AQ13" s="510">
        <v>0</v>
      </c>
      <c r="AR13" s="510">
        <v>0</v>
      </c>
      <c r="AS13" s="510">
        <v>0</v>
      </c>
      <c r="AT13" s="510">
        <v>0</v>
      </c>
      <c r="AU13" s="510">
        <v>0</v>
      </c>
      <c r="AV13" s="510">
        <v>0</v>
      </c>
      <c r="AW13" s="510">
        <v>0</v>
      </c>
      <c r="AX13" s="510">
        <v>0</v>
      </c>
      <c r="AY13" s="510">
        <v>0</v>
      </c>
      <c r="AZ13" s="510">
        <v>0</v>
      </c>
      <c r="BA13" s="510">
        <v>0</v>
      </c>
      <c r="BB13" s="510">
        <v>0</v>
      </c>
      <c r="BC13" s="510">
        <v>0</v>
      </c>
      <c r="BD13" s="510">
        <v>0</v>
      </c>
      <c r="BE13" s="510">
        <v>0</v>
      </c>
      <c r="BF13" s="510">
        <v>0</v>
      </c>
      <c r="BG13" s="510">
        <v>0</v>
      </c>
      <c r="BH13" s="510">
        <v>0</v>
      </c>
      <c r="BI13" s="510">
        <v>0</v>
      </c>
      <c r="BJ13" s="510">
        <v>0</v>
      </c>
      <c r="BK13" s="510">
        <v>0</v>
      </c>
      <c r="BL13" s="510">
        <f t="shared" ref="BL13:CH13" si="10">SUM(BL14:BL16)</f>
        <v>62.808164869999992</v>
      </c>
      <c r="BM13" s="510">
        <f t="shared" si="10"/>
        <v>686.4373563700002</v>
      </c>
      <c r="BN13" s="510">
        <f t="shared" si="10"/>
        <v>1276.9055287799997</v>
      </c>
      <c r="BO13" s="510">
        <f t="shared" si="10"/>
        <v>2155.5853004299997</v>
      </c>
      <c r="BP13" s="510">
        <f t="shared" si="10"/>
        <v>4474.8959126999998</v>
      </c>
      <c r="BQ13" s="510">
        <f t="shared" si="10"/>
        <v>6897.8279475099998</v>
      </c>
      <c r="BR13" s="510">
        <f t="shared" si="10"/>
        <v>8726.4629563299986</v>
      </c>
      <c r="BS13" s="510">
        <f t="shared" si="10"/>
        <v>9814.8837342700008</v>
      </c>
      <c r="BT13" s="510">
        <f t="shared" si="10"/>
        <v>10143.435834890006</v>
      </c>
      <c r="BU13" s="510">
        <f t="shared" si="10"/>
        <v>10641.56722836</v>
      </c>
      <c r="BV13" s="510">
        <f t="shared" si="10"/>
        <v>10535.008227659999</v>
      </c>
      <c r="BW13" s="510">
        <f t="shared" si="10"/>
        <v>9338.9990123900025</v>
      </c>
      <c r="BX13" s="510">
        <f t="shared" si="10"/>
        <v>8816.6986222800024</v>
      </c>
      <c r="BY13" s="510">
        <f t="shared" si="10"/>
        <v>8181.7660007400009</v>
      </c>
      <c r="BZ13" s="510">
        <f t="shared" si="10"/>
        <v>7561.0288695899999</v>
      </c>
      <c r="CA13" s="510">
        <f t="shared" si="10"/>
        <v>7445.6507168099988</v>
      </c>
      <c r="CB13" s="510">
        <f t="shared" si="10"/>
        <v>7169.3618577599991</v>
      </c>
      <c r="CC13" s="510">
        <f t="shared" si="10"/>
        <v>1986.1433263393674</v>
      </c>
      <c r="CD13" s="510">
        <f t="shared" si="10"/>
        <v>29.916585507368161</v>
      </c>
      <c r="CE13" s="510">
        <f t="shared" si="10"/>
        <v>27.557651057098699</v>
      </c>
      <c r="CF13" s="510">
        <f t="shared" si="10"/>
        <v>25.376227827846741</v>
      </c>
      <c r="CG13" s="510">
        <f t="shared" si="10"/>
        <v>23.353052335367988</v>
      </c>
      <c r="CH13" s="511">
        <f t="shared" si="10"/>
        <v>21.478412138585377</v>
      </c>
    </row>
    <row r="14" spans="1:86" x14ac:dyDescent="0.35">
      <c r="B14" s="329" t="s">
        <v>544</v>
      </c>
      <c r="C14" s="508"/>
      <c r="D14" s="510">
        <v>0</v>
      </c>
      <c r="E14" s="510">
        <v>0</v>
      </c>
      <c r="F14" s="510">
        <v>0</v>
      </c>
      <c r="G14" s="510">
        <v>0</v>
      </c>
      <c r="H14" s="510">
        <v>0</v>
      </c>
      <c r="I14" s="510">
        <v>0</v>
      </c>
      <c r="J14" s="510">
        <v>0</v>
      </c>
      <c r="K14" s="510">
        <v>0</v>
      </c>
      <c r="L14" s="510">
        <v>0</v>
      </c>
      <c r="M14" s="510">
        <v>0</v>
      </c>
      <c r="N14" s="510">
        <v>0</v>
      </c>
      <c r="O14" s="510">
        <v>0</v>
      </c>
      <c r="P14" s="510">
        <v>0</v>
      </c>
      <c r="Q14" s="510">
        <v>0</v>
      </c>
      <c r="R14" s="510">
        <v>0</v>
      </c>
      <c r="S14" s="510">
        <v>0</v>
      </c>
      <c r="T14" s="510">
        <v>0</v>
      </c>
      <c r="U14" s="510">
        <v>0</v>
      </c>
      <c r="V14" s="510">
        <v>0</v>
      </c>
      <c r="W14" s="510">
        <v>0</v>
      </c>
      <c r="X14" s="510">
        <v>0</v>
      </c>
      <c r="Y14" s="510">
        <v>0</v>
      </c>
      <c r="Z14" s="510">
        <v>0</v>
      </c>
      <c r="AA14" s="510">
        <v>0</v>
      </c>
      <c r="AB14" s="510">
        <v>0</v>
      </c>
      <c r="AC14" s="510">
        <v>0</v>
      </c>
      <c r="AD14" s="510">
        <v>0</v>
      </c>
      <c r="AE14" s="510">
        <v>0</v>
      </c>
      <c r="AF14" s="510">
        <v>0</v>
      </c>
      <c r="AG14" s="510">
        <v>0</v>
      </c>
      <c r="AH14" s="510">
        <v>0</v>
      </c>
      <c r="AI14" s="510">
        <v>0</v>
      </c>
      <c r="AJ14" s="510">
        <v>0</v>
      </c>
      <c r="AK14" s="510">
        <v>0</v>
      </c>
      <c r="AL14" s="510">
        <v>0</v>
      </c>
      <c r="AM14" s="510">
        <v>0</v>
      </c>
      <c r="AN14" s="510">
        <v>0</v>
      </c>
      <c r="AO14" s="510">
        <v>0</v>
      </c>
      <c r="AP14" s="510">
        <v>0</v>
      </c>
      <c r="AQ14" s="510">
        <v>0</v>
      </c>
      <c r="AR14" s="510">
        <v>0</v>
      </c>
      <c r="AS14" s="510">
        <v>0</v>
      </c>
      <c r="AT14" s="510">
        <v>0</v>
      </c>
      <c r="AU14" s="510">
        <v>0</v>
      </c>
      <c r="AV14" s="510">
        <v>0</v>
      </c>
      <c r="AW14" s="510">
        <v>0</v>
      </c>
      <c r="AX14" s="510">
        <v>0</v>
      </c>
      <c r="AY14" s="510">
        <v>0</v>
      </c>
      <c r="AZ14" s="510">
        <v>0</v>
      </c>
      <c r="BA14" s="510">
        <v>0</v>
      </c>
      <c r="BB14" s="510">
        <v>0</v>
      </c>
      <c r="BC14" s="510">
        <v>0</v>
      </c>
      <c r="BD14" s="510">
        <v>0</v>
      </c>
      <c r="BE14" s="510">
        <v>0</v>
      </c>
      <c r="BF14" s="510">
        <v>0</v>
      </c>
      <c r="BG14" s="510">
        <v>0</v>
      </c>
      <c r="BH14" s="510">
        <v>0</v>
      </c>
      <c r="BI14" s="510">
        <v>0</v>
      </c>
      <c r="BJ14" s="510">
        <v>0</v>
      </c>
      <c r="BK14" s="510">
        <v>0</v>
      </c>
      <c r="BL14" s="510">
        <v>56.760396859939483</v>
      </c>
      <c r="BM14" s="510">
        <v>485.65064439592379</v>
      </c>
      <c r="BN14" s="510">
        <v>706.84818816706706</v>
      </c>
      <c r="BO14" s="510">
        <v>863.27839205061048</v>
      </c>
      <c r="BP14" s="510">
        <v>1247.2615802462533</v>
      </c>
      <c r="BQ14" s="510">
        <v>1409.208543423181</v>
      </c>
      <c r="BR14" s="510">
        <v>1560.1474336531285</v>
      </c>
      <c r="BS14" s="510">
        <v>1209.9354977134094</v>
      </c>
      <c r="BT14" s="510">
        <v>886.98877892368671</v>
      </c>
      <c r="BU14" s="510">
        <v>833.65461441317314</v>
      </c>
      <c r="BV14" s="510">
        <v>401.60075936869799</v>
      </c>
      <c r="BW14" s="510">
        <v>100.11753022402326</v>
      </c>
      <c r="BX14" s="510">
        <v>51.134006851704562</v>
      </c>
      <c r="BY14" s="510">
        <v>24.142244723186369</v>
      </c>
      <c r="BZ14" s="510">
        <v>10.272410592974545</v>
      </c>
      <c r="CA14" s="510">
        <v>5.7221000186500115</v>
      </c>
      <c r="CB14" s="510">
        <v>3.07722597548636</v>
      </c>
      <c r="CC14" s="510">
        <v>0.26664900387280771</v>
      </c>
      <c r="CD14" s="510">
        <v>4.0164411193416294E-3</v>
      </c>
      <c r="CE14" s="510">
        <v>3.6997431685824979E-3</v>
      </c>
      <c r="CF14" s="510">
        <v>3.4068769270624993E-3</v>
      </c>
      <c r="CG14" s="510">
        <v>3.1352561821872339E-3</v>
      </c>
      <c r="CH14" s="511">
        <v>2.8835769934484677E-3</v>
      </c>
    </row>
    <row r="15" spans="1:86" x14ac:dyDescent="0.35">
      <c r="B15" s="329" t="s">
        <v>789</v>
      </c>
      <c r="C15" s="508"/>
      <c r="D15" s="510">
        <v>0</v>
      </c>
      <c r="E15" s="510">
        <v>0</v>
      </c>
      <c r="F15" s="510">
        <v>0</v>
      </c>
      <c r="G15" s="510">
        <v>0</v>
      </c>
      <c r="H15" s="510">
        <v>0</v>
      </c>
      <c r="I15" s="510">
        <v>0</v>
      </c>
      <c r="J15" s="510">
        <v>0</v>
      </c>
      <c r="K15" s="510">
        <v>0</v>
      </c>
      <c r="L15" s="510">
        <v>0</v>
      </c>
      <c r="M15" s="510">
        <v>0</v>
      </c>
      <c r="N15" s="510">
        <v>0</v>
      </c>
      <c r="O15" s="510">
        <v>0</v>
      </c>
      <c r="P15" s="510">
        <v>0</v>
      </c>
      <c r="Q15" s="510">
        <v>0</v>
      </c>
      <c r="R15" s="510">
        <v>0</v>
      </c>
      <c r="S15" s="510">
        <v>0</v>
      </c>
      <c r="T15" s="510">
        <v>0</v>
      </c>
      <c r="U15" s="510">
        <v>0</v>
      </c>
      <c r="V15" s="510">
        <v>0</v>
      </c>
      <c r="W15" s="510">
        <v>0</v>
      </c>
      <c r="X15" s="510">
        <v>0</v>
      </c>
      <c r="Y15" s="510">
        <v>0</v>
      </c>
      <c r="Z15" s="510">
        <v>0</v>
      </c>
      <c r="AA15" s="510">
        <v>0</v>
      </c>
      <c r="AB15" s="510">
        <v>0</v>
      </c>
      <c r="AC15" s="510">
        <v>0</v>
      </c>
      <c r="AD15" s="510">
        <v>0</v>
      </c>
      <c r="AE15" s="510">
        <v>0</v>
      </c>
      <c r="AF15" s="510">
        <v>0</v>
      </c>
      <c r="AG15" s="510">
        <v>0</v>
      </c>
      <c r="AH15" s="510">
        <v>0</v>
      </c>
      <c r="AI15" s="510">
        <v>0</v>
      </c>
      <c r="AJ15" s="510">
        <v>0</v>
      </c>
      <c r="AK15" s="510">
        <v>0</v>
      </c>
      <c r="AL15" s="510">
        <v>0</v>
      </c>
      <c r="AM15" s="510">
        <v>0</v>
      </c>
      <c r="AN15" s="510">
        <v>0</v>
      </c>
      <c r="AO15" s="510">
        <v>0</v>
      </c>
      <c r="AP15" s="510">
        <v>0</v>
      </c>
      <c r="AQ15" s="510">
        <v>0</v>
      </c>
      <c r="AR15" s="510">
        <v>0</v>
      </c>
      <c r="AS15" s="510">
        <v>0</v>
      </c>
      <c r="AT15" s="510">
        <v>0</v>
      </c>
      <c r="AU15" s="510">
        <v>0</v>
      </c>
      <c r="AV15" s="510">
        <v>0</v>
      </c>
      <c r="AW15" s="510">
        <v>0</v>
      </c>
      <c r="AX15" s="510">
        <v>0</v>
      </c>
      <c r="AY15" s="510">
        <v>0</v>
      </c>
      <c r="AZ15" s="510">
        <v>0</v>
      </c>
      <c r="BA15" s="510">
        <v>0</v>
      </c>
      <c r="BB15" s="510">
        <v>0</v>
      </c>
      <c r="BC15" s="510">
        <v>0</v>
      </c>
      <c r="BD15" s="510">
        <v>0</v>
      </c>
      <c r="BE15" s="510">
        <v>0</v>
      </c>
      <c r="BF15" s="510">
        <v>0</v>
      </c>
      <c r="BG15" s="510">
        <v>0</v>
      </c>
      <c r="BH15" s="510">
        <v>0</v>
      </c>
      <c r="BI15" s="510">
        <v>0</v>
      </c>
      <c r="BJ15" s="510">
        <v>0</v>
      </c>
      <c r="BK15" s="510">
        <v>0</v>
      </c>
      <c r="BL15" s="510">
        <v>0.87047432142392211</v>
      </c>
      <c r="BM15" s="510">
        <v>141.54873738557404</v>
      </c>
      <c r="BN15" s="510">
        <v>402.72970317666335</v>
      </c>
      <c r="BO15" s="510">
        <v>804.03284371611733</v>
      </c>
      <c r="BP15" s="510">
        <v>1746.6088386345339</v>
      </c>
      <c r="BQ15" s="510">
        <v>2450.2182244415649</v>
      </c>
      <c r="BR15" s="510">
        <v>2597.5443602920268</v>
      </c>
      <c r="BS15" s="510">
        <v>2506.7348625321101</v>
      </c>
      <c r="BT15" s="510">
        <v>2306.6235867474848</v>
      </c>
      <c r="BU15" s="510">
        <v>2286.1026620836897</v>
      </c>
      <c r="BV15" s="510">
        <v>2112.0283974449017</v>
      </c>
      <c r="BW15" s="510">
        <v>1497.592069636215</v>
      </c>
      <c r="BX15" s="510">
        <v>1183.3762528040088</v>
      </c>
      <c r="BY15" s="510">
        <v>1020.1811446740433</v>
      </c>
      <c r="BZ15" s="510">
        <v>933.29965663193434</v>
      </c>
      <c r="CA15" s="510">
        <v>856.06971835694173</v>
      </c>
      <c r="CB15" s="510">
        <v>653.22824036504289</v>
      </c>
      <c r="CC15" s="510">
        <v>140.83086956587292</v>
      </c>
      <c r="CD15" s="510">
        <v>2.1212863621527753</v>
      </c>
      <c r="CE15" s="510">
        <v>1.9540221040930934</v>
      </c>
      <c r="CF15" s="510">
        <v>1.7993445809795094</v>
      </c>
      <c r="CG15" s="510">
        <v>1.6558878827082482</v>
      </c>
      <c r="CH15" s="511">
        <v>1.5229633321308125</v>
      </c>
    </row>
    <row r="16" spans="1:86" x14ac:dyDescent="0.35">
      <c r="B16" s="329" t="s">
        <v>546</v>
      </c>
      <c r="C16" s="508"/>
      <c r="D16" s="510">
        <v>0</v>
      </c>
      <c r="E16" s="510">
        <v>0</v>
      </c>
      <c r="F16" s="510">
        <v>0</v>
      </c>
      <c r="G16" s="510">
        <v>0</v>
      </c>
      <c r="H16" s="510">
        <v>0</v>
      </c>
      <c r="I16" s="510">
        <v>0</v>
      </c>
      <c r="J16" s="510">
        <v>0</v>
      </c>
      <c r="K16" s="510">
        <v>0</v>
      </c>
      <c r="L16" s="510">
        <v>0</v>
      </c>
      <c r="M16" s="510">
        <v>0</v>
      </c>
      <c r="N16" s="510">
        <v>0</v>
      </c>
      <c r="O16" s="510">
        <v>0</v>
      </c>
      <c r="P16" s="510">
        <v>0</v>
      </c>
      <c r="Q16" s="510">
        <v>0</v>
      </c>
      <c r="R16" s="510">
        <v>0</v>
      </c>
      <c r="S16" s="510">
        <v>0</v>
      </c>
      <c r="T16" s="510">
        <v>0</v>
      </c>
      <c r="U16" s="510">
        <v>0</v>
      </c>
      <c r="V16" s="510">
        <v>0</v>
      </c>
      <c r="W16" s="510">
        <v>0</v>
      </c>
      <c r="X16" s="510">
        <v>0</v>
      </c>
      <c r="Y16" s="510">
        <v>0</v>
      </c>
      <c r="Z16" s="510">
        <v>0</v>
      </c>
      <c r="AA16" s="510">
        <v>0</v>
      </c>
      <c r="AB16" s="510">
        <v>0</v>
      </c>
      <c r="AC16" s="510">
        <v>0</v>
      </c>
      <c r="AD16" s="510">
        <v>0</v>
      </c>
      <c r="AE16" s="510">
        <v>0</v>
      </c>
      <c r="AF16" s="510">
        <v>0</v>
      </c>
      <c r="AG16" s="510">
        <v>0</v>
      </c>
      <c r="AH16" s="510">
        <v>0</v>
      </c>
      <c r="AI16" s="510">
        <v>0</v>
      </c>
      <c r="AJ16" s="510">
        <v>0</v>
      </c>
      <c r="AK16" s="510">
        <v>0</v>
      </c>
      <c r="AL16" s="510">
        <v>0</v>
      </c>
      <c r="AM16" s="510">
        <v>0</v>
      </c>
      <c r="AN16" s="510">
        <v>0</v>
      </c>
      <c r="AO16" s="510">
        <v>0</v>
      </c>
      <c r="AP16" s="510">
        <v>0</v>
      </c>
      <c r="AQ16" s="510">
        <v>0</v>
      </c>
      <c r="AR16" s="510">
        <v>0</v>
      </c>
      <c r="AS16" s="510">
        <v>0</v>
      </c>
      <c r="AT16" s="510">
        <v>0</v>
      </c>
      <c r="AU16" s="510">
        <v>0</v>
      </c>
      <c r="AV16" s="510">
        <v>0</v>
      </c>
      <c r="AW16" s="510">
        <v>0</v>
      </c>
      <c r="AX16" s="510">
        <v>0</v>
      </c>
      <c r="AY16" s="510">
        <v>0</v>
      </c>
      <c r="AZ16" s="510">
        <v>0</v>
      </c>
      <c r="BA16" s="510">
        <v>0</v>
      </c>
      <c r="BB16" s="510">
        <v>0</v>
      </c>
      <c r="BC16" s="510">
        <v>0</v>
      </c>
      <c r="BD16" s="510">
        <v>0</v>
      </c>
      <c r="BE16" s="510">
        <v>0</v>
      </c>
      <c r="BF16" s="510">
        <v>0</v>
      </c>
      <c r="BG16" s="510">
        <v>0</v>
      </c>
      <c r="BH16" s="510">
        <v>0</v>
      </c>
      <c r="BI16" s="510">
        <v>0</v>
      </c>
      <c r="BJ16" s="510">
        <v>0</v>
      </c>
      <c r="BK16" s="510">
        <v>0</v>
      </c>
      <c r="BL16" s="510">
        <v>5.1772936886365866</v>
      </c>
      <c r="BM16" s="510">
        <v>59.237974588502404</v>
      </c>
      <c r="BN16" s="510">
        <v>167.3276374362693</v>
      </c>
      <c r="BO16" s="510">
        <v>488.27406466327216</v>
      </c>
      <c r="BP16" s="510">
        <v>1481.0254938192129</v>
      </c>
      <c r="BQ16" s="510">
        <v>3038.4011796452542</v>
      </c>
      <c r="BR16" s="510">
        <v>4568.7711623848436</v>
      </c>
      <c r="BS16" s="510">
        <v>6098.2133740244808</v>
      </c>
      <c r="BT16" s="510">
        <v>6949.8234692188335</v>
      </c>
      <c r="BU16" s="510">
        <v>7521.8099518631361</v>
      </c>
      <c r="BV16" s="510">
        <v>8021.3790708463985</v>
      </c>
      <c r="BW16" s="510">
        <v>7741.2894125297644</v>
      </c>
      <c r="BX16" s="510">
        <v>7582.1883626242889</v>
      </c>
      <c r="BY16" s="510">
        <v>7137.4426113427717</v>
      </c>
      <c r="BZ16" s="510">
        <v>6617.4568023650909</v>
      </c>
      <c r="CA16" s="510">
        <v>6583.8588984344069</v>
      </c>
      <c r="CB16" s="510">
        <v>6513.0563914194699</v>
      </c>
      <c r="CC16" s="510">
        <v>1845.0458077696217</v>
      </c>
      <c r="CD16" s="510">
        <v>27.791282704096044</v>
      </c>
      <c r="CE16" s="510">
        <v>25.599929209837022</v>
      </c>
      <c r="CF16" s="510">
        <v>23.573476369940167</v>
      </c>
      <c r="CG16" s="510">
        <v>21.694029196477551</v>
      </c>
      <c r="CH16" s="439">
        <v>19.952565229461115</v>
      </c>
    </row>
    <row r="17" spans="1:92" s="285" customFormat="1" ht="25.5" customHeight="1" x14ac:dyDescent="0.35">
      <c r="B17" s="79" t="s">
        <v>402</v>
      </c>
      <c r="C17" s="271"/>
      <c r="D17" s="503">
        <f t="shared" ref="D17:BL17" si="11">SUM(D21,D24)</f>
        <v>0</v>
      </c>
      <c r="E17" s="503">
        <f t="shared" si="11"/>
        <v>0</v>
      </c>
      <c r="F17" s="503">
        <f t="shared" si="11"/>
        <v>0</v>
      </c>
      <c r="G17" s="503">
        <f t="shared" si="11"/>
        <v>0</v>
      </c>
      <c r="H17" s="503">
        <f t="shared" si="11"/>
        <v>0</v>
      </c>
      <c r="I17" s="503">
        <f t="shared" si="11"/>
        <v>0</v>
      </c>
      <c r="J17" s="503">
        <f t="shared" si="11"/>
        <v>0</v>
      </c>
      <c r="K17" s="503">
        <f t="shared" si="11"/>
        <v>0</v>
      </c>
      <c r="L17" s="503">
        <f t="shared" si="11"/>
        <v>0</v>
      </c>
      <c r="M17" s="503">
        <f t="shared" si="11"/>
        <v>0</v>
      </c>
      <c r="N17" s="503">
        <f t="shared" si="11"/>
        <v>0</v>
      </c>
      <c r="O17" s="503">
        <f t="shared" si="11"/>
        <v>0</v>
      </c>
      <c r="P17" s="503">
        <f t="shared" si="11"/>
        <v>0</v>
      </c>
      <c r="Q17" s="503">
        <f t="shared" si="11"/>
        <v>0</v>
      </c>
      <c r="R17" s="503">
        <f t="shared" si="11"/>
        <v>0</v>
      </c>
      <c r="S17" s="503">
        <f t="shared" si="11"/>
        <v>0</v>
      </c>
      <c r="T17" s="503">
        <f t="shared" si="11"/>
        <v>0</v>
      </c>
      <c r="U17" s="503">
        <f t="shared" si="11"/>
        <v>0</v>
      </c>
      <c r="V17" s="503">
        <f t="shared" si="11"/>
        <v>0</v>
      </c>
      <c r="W17" s="503">
        <f t="shared" si="11"/>
        <v>0</v>
      </c>
      <c r="X17" s="503">
        <f t="shared" si="11"/>
        <v>0</v>
      </c>
      <c r="Y17" s="503">
        <f t="shared" si="11"/>
        <v>0</v>
      </c>
      <c r="Z17" s="503">
        <f t="shared" si="11"/>
        <v>0</v>
      </c>
      <c r="AA17" s="503">
        <f t="shared" si="11"/>
        <v>0</v>
      </c>
      <c r="AB17" s="503">
        <f t="shared" si="11"/>
        <v>0</v>
      </c>
      <c r="AC17" s="503">
        <f t="shared" si="11"/>
        <v>0</v>
      </c>
      <c r="AD17" s="503">
        <f t="shared" si="11"/>
        <v>0</v>
      </c>
      <c r="AE17" s="503">
        <f t="shared" si="11"/>
        <v>0</v>
      </c>
      <c r="AF17" s="503">
        <f t="shared" si="11"/>
        <v>0</v>
      </c>
      <c r="AG17" s="503">
        <f t="shared" si="11"/>
        <v>0</v>
      </c>
      <c r="AH17" s="503">
        <f t="shared" si="11"/>
        <v>0</v>
      </c>
      <c r="AI17" s="503">
        <f t="shared" si="11"/>
        <v>0</v>
      </c>
      <c r="AJ17" s="503">
        <f t="shared" si="11"/>
        <v>0</v>
      </c>
      <c r="AK17" s="503">
        <f t="shared" si="11"/>
        <v>0</v>
      </c>
      <c r="AL17" s="503">
        <f t="shared" si="11"/>
        <v>0</v>
      </c>
      <c r="AM17" s="503">
        <f t="shared" si="11"/>
        <v>0</v>
      </c>
      <c r="AN17" s="503">
        <f t="shared" si="11"/>
        <v>0</v>
      </c>
      <c r="AO17" s="503">
        <f t="shared" si="11"/>
        <v>0</v>
      </c>
      <c r="AP17" s="503">
        <f t="shared" si="11"/>
        <v>0</v>
      </c>
      <c r="AQ17" s="503">
        <f t="shared" si="11"/>
        <v>0</v>
      </c>
      <c r="AR17" s="503">
        <f t="shared" si="11"/>
        <v>0</v>
      </c>
      <c r="AS17" s="503">
        <f t="shared" si="11"/>
        <v>0</v>
      </c>
      <c r="AT17" s="503">
        <f t="shared" si="11"/>
        <v>0</v>
      </c>
      <c r="AU17" s="503">
        <f t="shared" si="11"/>
        <v>0</v>
      </c>
      <c r="AV17" s="503">
        <f t="shared" si="11"/>
        <v>0</v>
      </c>
      <c r="AW17" s="503">
        <f t="shared" si="11"/>
        <v>0</v>
      </c>
      <c r="AX17" s="503">
        <f t="shared" si="11"/>
        <v>0</v>
      </c>
      <c r="AY17" s="503">
        <f t="shared" si="11"/>
        <v>7622.94</v>
      </c>
      <c r="AZ17" s="503">
        <f t="shared" si="11"/>
        <v>7661.6239999999998</v>
      </c>
      <c r="BA17" s="503">
        <f t="shared" si="11"/>
        <v>7412.2720000000008</v>
      </c>
      <c r="BB17" s="503">
        <f t="shared" si="11"/>
        <v>7250.5899999999992</v>
      </c>
      <c r="BC17" s="503">
        <f t="shared" si="11"/>
        <v>6790.04</v>
      </c>
      <c r="BD17" s="503">
        <f t="shared" si="11"/>
        <v>6766.183</v>
      </c>
      <c r="BE17" s="503">
        <f t="shared" si="11"/>
        <v>6749.0433528570848</v>
      </c>
      <c r="BF17" s="503">
        <f t="shared" si="11"/>
        <v>6757.9545089520052</v>
      </c>
      <c r="BG17" s="503">
        <f t="shared" si="11"/>
        <v>6724.1235550023994</v>
      </c>
      <c r="BH17" s="503">
        <f t="shared" si="11"/>
        <v>6662.027000000001</v>
      </c>
      <c r="BI17" s="503">
        <f t="shared" si="11"/>
        <v>6649.9306075200002</v>
      </c>
      <c r="BJ17" s="503">
        <f t="shared" si="11"/>
        <v>6566.1693209299992</v>
      </c>
      <c r="BK17" s="503">
        <f t="shared" si="11"/>
        <v>6657.0001817393668</v>
      </c>
      <c r="BL17" s="503">
        <f t="shared" si="11"/>
        <v>6515.843602259999</v>
      </c>
      <c r="BM17" s="503">
        <f>SUM(BM21,BM24)</f>
        <v>6108.3423565899984</v>
      </c>
      <c r="BN17" s="503">
        <f t="shared" ref="BN17:CE17" si="12">SUM(BN21,BN24)</f>
        <v>5556.0370140352552</v>
      </c>
      <c r="BO17" s="503">
        <f t="shared" si="12"/>
        <v>4935.2797263499997</v>
      </c>
      <c r="BP17" s="503">
        <f t="shared" si="12"/>
        <v>3275.8454461099991</v>
      </c>
      <c r="BQ17" s="503">
        <f>SUM(BQ21,BQ24)</f>
        <v>1186.7982191800002</v>
      </c>
      <c r="BR17" s="503">
        <f t="shared" si="12"/>
        <v>244.52811802000031</v>
      </c>
      <c r="BS17" s="503">
        <f t="shared" si="12"/>
        <v>62.986505620193512</v>
      </c>
      <c r="BT17" s="503">
        <f t="shared" si="12"/>
        <v>15.069286518175856</v>
      </c>
      <c r="BU17" s="503">
        <f t="shared" si="12"/>
        <v>9.0194682002369593</v>
      </c>
      <c r="BV17" s="503">
        <f t="shared" si="12"/>
        <v>0</v>
      </c>
      <c r="BW17" s="503">
        <f t="shared" si="12"/>
        <v>4.8390506620165654</v>
      </c>
      <c r="BX17" s="503">
        <f t="shared" si="12"/>
        <v>4.6422015553198532</v>
      </c>
      <c r="BY17" s="503">
        <f t="shared" si="12"/>
        <v>0</v>
      </c>
      <c r="BZ17" s="503">
        <f t="shared" si="12"/>
        <v>11.75940172</v>
      </c>
      <c r="CA17" s="503">
        <f t="shared" si="12"/>
        <v>-0.90839022999999974</v>
      </c>
      <c r="CB17" s="503">
        <f>SUM(CB21,CB24)</f>
        <v>0.89388662999999979</v>
      </c>
      <c r="CC17" s="503">
        <f t="shared" si="12"/>
        <v>1.5606463180632462</v>
      </c>
      <c r="CD17" s="503">
        <f t="shared" si="12"/>
        <v>0.86886212140230334</v>
      </c>
      <c r="CE17" s="503">
        <f t="shared" si="12"/>
        <v>0.906483646806437</v>
      </c>
      <c r="CF17" s="503">
        <f>SUM(CF21,CF24)</f>
        <v>0.92843779502457313</v>
      </c>
      <c r="CG17" s="503">
        <f>SUM(CG21,CG24)</f>
        <v>0.47096909659226383</v>
      </c>
      <c r="CH17" s="506">
        <f>SUM(CH21,CH24)</f>
        <v>1.4671848599929844</v>
      </c>
    </row>
    <row r="18" spans="1:92" x14ac:dyDescent="0.35">
      <c r="B18" s="72" t="s">
        <v>791</v>
      </c>
      <c r="C18" s="52"/>
      <c r="D18" s="510">
        <v>0</v>
      </c>
      <c r="E18" s="510">
        <v>0</v>
      </c>
      <c r="F18" s="510">
        <v>0</v>
      </c>
      <c r="G18" s="510">
        <v>0</v>
      </c>
      <c r="H18" s="510">
        <v>0</v>
      </c>
      <c r="I18" s="510">
        <v>0</v>
      </c>
      <c r="J18" s="510">
        <v>0</v>
      </c>
      <c r="K18" s="510">
        <v>0</v>
      </c>
      <c r="L18" s="510">
        <v>0</v>
      </c>
      <c r="M18" s="510">
        <v>0</v>
      </c>
      <c r="N18" s="510">
        <v>0</v>
      </c>
      <c r="O18" s="510">
        <v>0</v>
      </c>
      <c r="P18" s="510">
        <v>0</v>
      </c>
      <c r="Q18" s="510">
        <v>0</v>
      </c>
      <c r="R18" s="510">
        <v>0</v>
      </c>
      <c r="S18" s="510">
        <v>0</v>
      </c>
      <c r="T18" s="510">
        <v>0</v>
      </c>
      <c r="U18" s="510">
        <v>0</v>
      </c>
      <c r="V18" s="510">
        <v>0</v>
      </c>
      <c r="W18" s="510">
        <v>0</v>
      </c>
      <c r="X18" s="510">
        <v>0</v>
      </c>
      <c r="Y18" s="510">
        <v>0</v>
      </c>
      <c r="Z18" s="510">
        <v>0</v>
      </c>
      <c r="AA18" s="510">
        <v>0</v>
      </c>
      <c r="AB18" s="510">
        <v>0</v>
      </c>
      <c r="AC18" s="510">
        <v>0</v>
      </c>
      <c r="AD18" s="510">
        <v>0</v>
      </c>
      <c r="AE18" s="510">
        <v>0</v>
      </c>
      <c r="AF18" s="510">
        <v>0</v>
      </c>
      <c r="AG18" s="510">
        <v>0</v>
      </c>
      <c r="AH18" s="510">
        <v>0</v>
      </c>
      <c r="AI18" s="510">
        <v>0</v>
      </c>
      <c r="AJ18" s="510">
        <v>0</v>
      </c>
      <c r="AK18" s="510">
        <v>0</v>
      </c>
      <c r="AL18" s="510">
        <v>0</v>
      </c>
      <c r="AM18" s="510">
        <v>0</v>
      </c>
      <c r="AN18" s="510">
        <v>0</v>
      </c>
      <c r="AO18" s="510">
        <v>0</v>
      </c>
      <c r="AP18" s="510">
        <v>0</v>
      </c>
      <c r="AQ18" s="510">
        <v>0</v>
      </c>
      <c r="AR18" s="510">
        <v>0</v>
      </c>
      <c r="AS18" s="510">
        <v>0</v>
      </c>
      <c r="AT18" s="510">
        <v>0</v>
      </c>
      <c r="AU18" s="510">
        <v>0</v>
      </c>
      <c r="AV18" s="510">
        <v>0</v>
      </c>
      <c r="AW18" s="510">
        <v>0</v>
      </c>
      <c r="AX18" s="510">
        <v>0</v>
      </c>
      <c r="AY18" s="510">
        <v>278.33999999999997</v>
      </c>
      <c r="AZ18" s="510">
        <v>312.73</v>
      </c>
      <c r="BA18" s="510">
        <v>317.79700000000003</v>
      </c>
      <c r="BB18" s="510">
        <v>282.72800000000001</v>
      </c>
      <c r="BC18" s="510">
        <v>330.15090755271024</v>
      </c>
      <c r="BD18" s="510">
        <v>333.25174293093409</v>
      </c>
      <c r="BE18" s="510">
        <v>333.04137154438575</v>
      </c>
      <c r="BF18" s="510">
        <v>382.88721096740397</v>
      </c>
      <c r="BG18" s="510">
        <v>327.37031524653656</v>
      </c>
      <c r="BH18" s="510">
        <v>304.44139058878591</v>
      </c>
      <c r="BI18" s="510">
        <v>278.06156262040605</v>
      </c>
      <c r="BJ18" s="510">
        <v>289.99861489743967</v>
      </c>
      <c r="BK18" s="510">
        <v>275.18506486688074</v>
      </c>
      <c r="BL18" s="510">
        <v>233.47537700891493</v>
      </c>
      <c r="BM18" s="510">
        <v>25.701808144413643</v>
      </c>
      <c r="BN18" s="510">
        <v>25.203064663515647</v>
      </c>
      <c r="BO18" s="510">
        <v>12.429903442670245</v>
      </c>
      <c r="BP18" s="510">
        <v>4.7759055965311905</v>
      </c>
      <c r="BQ18" s="510">
        <v>3.1683124134191218</v>
      </c>
      <c r="BR18" s="510">
        <v>0.57839741453015014</v>
      </c>
      <c r="BS18" s="510">
        <v>7.8663114070179882E-2</v>
      </c>
      <c r="BT18" s="510">
        <v>1.6086072841076982E-2</v>
      </c>
      <c r="BU18" s="510">
        <v>7.756634753931453E-3</v>
      </c>
      <c r="BV18" s="510">
        <v>0</v>
      </c>
      <c r="BW18" s="510">
        <v>0</v>
      </c>
      <c r="BX18" s="510">
        <v>0</v>
      </c>
      <c r="BY18" s="510">
        <v>0</v>
      </c>
      <c r="BZ18" s="510">
        <v>0</v>
      </c>
      <c r="CA18" s="510">
        <v>0</v>
      </c>
      <c r="CB18" s="510">
        <v>0</v>
      </c>
      <c r="CC18" s="510">
        <v>0</v>
      </c>
      <c r="CD18" s="510">
        <v>0</v>
      </c>
      <c r="CE18" s="510">
        <v>0</v>
      </c>
      <c r="CF18" s="510">
        <v>0</v>
      </c>
      <c r="CG18" s="510">
        <v>0</v>
      </c>
      <c r="CH18" s="511">
        <v>0</v>
      </c>
    </row>
    <row r="19" spans="1:92" x14ac:dyDescent="0.35">
      <c r="B19" s="72" t="s">
        <v>792</v>
      </c>
      <c r="C19" s="52"/>
      <c r="D19" s="510">
        <v>0</v>
      </c>
      <c r="E19" s="510">
        <v>0</v>
      </c>
      <c r="F19" s="510">
        <v>0</v>
      </c>
      <c r="G19" s="510">
        <v>0</v>
      </c>
      <c r="H19" s="510">
        <v>0</v>
      </c>
      <c r="I19" s="510">
        <v>0</v>
      </c>
      <c r="J19" s="510">
        <v>0</v>
      </c>
      <c r="K19" s="510">
        <v>0</v>
      </c>
      <c r="L19" s="510">
        <v>0</v>
      </c>
      <c r="M19" s="510">
        <v>0</v>
      </c>
      <c r="N19" s="510">
        <v>0</v>
      </c>
      <c r="O19" s="510">
        <v>0</v>
      </c>
      <c r="P19" s="510">
        <v>0</v>
      </c>
      <c r="Q19" s="510">
        <v>0</v>
      </c>
      <c r="R19" s="510">
        <v>0</v>
      </c>
      <c r="S19" s="510">
        <v>0</v>
      </c>
      <c r="T19" s="510">
        <v>0</v>
      </c>
      <c r="U19" s="510">
        <v>0</v>
      </c>
      <c r="V19" s="510">
        <v>0</v>
      </c>
      <c r="W19" s="510">
        <v>0</v>
      </c>
      <c r="X19" s="510">
        <v>0</v>
      </c>
      <c r="Y19" s="510">
        <v>0</v>
      </c>
      <c r="Z19" s="510">
        <v>0</v>
      </c>
      <c r="AA19" s="510">
        <v>0</v>
      </c>
      <c r="AB19" s="510">
        <v>0</v>
      </c>
      <c r="AC19" s="510">
        <v>0</v>
      </c>
      <c r="AD19" s="510">
        <v>0</v>
      </c>
      <c r="AE19" s="510">
        <v>0</v>
      </c>
      <c r="AF19" s="510">
        <v>0</v>
      </c>
      <c r="AG19" s="510">
        <v>0</v>
      </c>
      <c r="AH19" s="510">
        <v>0</v>
      </c>
      <c r="AI19" s="510">
        <v>0</v>
      </c>
      <c r="AJ19" s="510">
        <v>0</v>
      </c>
      <c r="AK19" s="510">
        <v>0</v>
      </c>
      <c r="AL19" s="510">
        <v>0</v>
      </c>
      <c r="AM19" s="510">
        <v>0</v>
      </c>
      <c r="AN19" s="510">
        <v>0</v>
      </c>
      <c r="AO19" s="510">
        <v>0</v>
      </c>
      <c r="AP19" s="510">
        <v>0</v>
      </c>
      <c r="AQ19" s="510">
        <v>0</v>
      </c>
      <c r="AR19" s="510">
        <v>0</v>
      </c>
      <c r="AS19" s="510">
        <v>0</v>
      </c>
      <c r="AT19" s="510">
        <v>0</v>
      </c>
      <c r="AU19" s="510">
        <v>0</v>
      </c>
      <c r="AV19" s="510">
        <v>0</v>
      </c>
      <c r="AW19" s="510">
        <v>0</v>
      </c>
      <c r="AX19" s="510">
        <v>0</v>
      </c>
      <c r="AY19" s="510">
        <v>255.893</v>
      </c>
      <c r="AZ19" s="510">
        <v>296.48399999999998</v>
      </c>
      <c r="BA19" s="510">
        <v>316.82499999999999</v>
      </c>
      <c r="BB19" s="510">
        <v>304.512</v>
      </c>
      <c r="BC19" s="510">
        <v>389.09290450278598</v>
      </c>
      <c r="BD19" s="510">
        <v>388.42224478490493</v>
      </c>
      <c r="BE19" s="510">
        <v>403.02054330646723</v>
      </c>
      <c r="BF19" s="510">
        <v>434.43669273899275</v>
      </c>
      <c r="BG19" s="510">
        <v>395.20975548624494</v>
      </c>
      <c r="BH19" s="510">
        <v>385.52086790840985</v>
      </c>
      <c r="BI19" s="510">
        <v>338.42995165229138</v>
      </c>
      <c r="BJ19" s="510">
        <v>343.23821262673005</v>
      </c>
      <c r="BK19" s="510">
        <v>333.42902642687261</v>
      </c>
      <c r="BL19" s="510">
        <v>303.88524745009164</v>
      </c>
      <c r="BM19" s="510">
        <v>89.11510244239652</v>
      </c>
      <c r="BN19" s="510">
        <v>23.972191081960425</v>
      </c>
      <c r="BO19" s="510">
        <v>14.68613337390328</v>
      </c>
      <c r="BP19" s="510">
        <v>6.2138376610834092</v>
      </c>
      <c r="BQ19" s="510">
        <v>1.5341430366137312</v>
      </c>
      <c r="BR19" s="510">
        <v>0.92562324341331403</v>
      </c>
      <c r="BS19" s="510">
        <v>0.11088457245345321</v>
      </c>
      <c r="BT19" s="510">
        <v>2.4473953737035307E-2</v>
      </c>
      <c r="BU19" s="510">
        <v>1.6556657835364592E-2</v>
      </c>
      <c r="BV19" s="510">
        <v>0</v>
      </c>
      <c r="BW19" s="510">
        <v>1.3571335505842021E-2</v>
      </c>
      <c r="BX19" s="510">
        <v>0</v>
      </c>
      <c r="BY19" s="510">
        <v>0</v>
      </c>
      <c r="BZ19" s="510">
        <v>0</v>
      </c>
      <c r="CA19" s="510">
        <v>0</v>
      </c>
      <c r="CB19" s="510">
        <v>0</v>
      </c>
      <c r="CC19" s="510">
        <v>0</v>
      </c>
      <c r="CD19" s="510">
        <v>0</v>
      </c>
      <c r="CE19" s="510">
        <v>0</v>
      </c>
      <c r="CF19" s="510">
        <v>0</v>
      </c>
      <c r="CG19" s="510">
        <v>0</v>
      </c>
      <c r="CH19" s="511">
        <v>0</v>
      </c>
    </row>
    <row r="20" spans="1:92" x14ac:dyDescent="0.35">
      <c r="B20" s="72" t="s">
        <v>793</v>
      </c>
      <c r="C20" s="52"/>
      <c r="D20" s="510">
        <v>0</v>
      </c>
      <c r="E20" s="510">
        <v>0</v>
      </c>
      <c r="F20" s="510">
        <v>0</v>
      </c>
      <c r="G20" s="510">
        <v>0</v>
      </c>
      <c r="H20" s="510">
        <v>0</v>
      </c>
      <c r="I20" s="510">
        <v>0</v>
      </c>
      <c r="J20" s="510">
        <v>0</v>
      </c>
      <c r="K20" s="510">
        <v>0</v>
      </c>
      <c r="L20" s="510">
        <v>0</v>
      </c>
      <c r="M20" s="510">
        <v>0</v>
      </c>
      <c r="N20" s="510">
        <v>0</v>
      </c>
      <c r="O20" s="510">
        <v>0</v>
      </c>
      <c r="P20" s="510">
        <v>0</v>
      </c>
      <c r="Q20" s="510">
        <v>0</v>
      </c>
      <c r="R20" s="510">
        <v>0</v>
      </c>
      <c r="S20" s="510">
        <v>0</v>
      </c>
      <c r="T20" s="510">
        <v>0</v>
      </c>
      <c r="U20" s="510">
        <v>0</v>
      </c>
      <c r="V20" s="510">
        <v>0</v>
      </c>
      <c r="W20" s="510">
        <v>0</v>
      </c>
      <c r="X20" s="510">
        <v>0</v>
      </c>
      <c r="Y20" s="510">
        <v>0</v>
      </c>
      <c r="Z20" s="510">
        <v>0</v>
      </c>
      <c r="AA20" s="510">
        <v>0</v>
      </c>
      <c r="AB20" s="510">
        <v>0</v>
      </c>
      <c r="AC20" s="510">
        <v>0</v>
      </c>
      <c r="AD20" s="510">
        <v>0</v>
      </c>
      <c r="AE20" s="510">
        <v>0</v>
      </c>
      <c r="AF20" s="510">
        <v>0</v>
      </c>
      <c r="AG20" s="510">
        <v>0</v>
      </c>
      <c r="AH20" s="510">
        <v>0</v>
      </c>
      <c r="AI20" s="510">
        <v>0</v>
      </c>
      <c r="AJ20" s="510">
        <v>0</v>
      </c>
      <c r="AK20" s="510">
        <v>0</v>
      </c>
      <c r="AL20" s="510">
        <v>0</v>
      </c>
      <c r="AM20" s="510">
        <v>0</v>
      </c>
      <c r="AN20" s="510">
        <v>0</v>
      </c>
      <c r="AO20" s="510">
        <v>0</v>
      </c>
      <c r="AP20" s="510">
        <v>0</v>
      </c>
      <c r="AQ20" s="510">
        <v>0</v>
      </c>
      <c r="AR20" s="510">
        <v>0</v>
      </c>
      <c r="AS20" s="510">
        <v>0</v>
      </c>
      <c r="AT20" s="510">
        <v>0</v>
      </c>
      <c r="AU20" s="510">
        <v>0</v>
      </c>
      <c r="AV20" s="510">
        <v>0</v>
      </c>
      <c r="AW20" s="510">
        <v>0</v>
      </c>
      <c r="AX20" s="510">
        <v>0</v>
      </c>
      <c r="AY20" s="510">
        <v>5708.9949999999999</v>
      </c>
      <c r="AZ20" s="510">
        <v>5792.4780000000001</v>
      </c>
      <c r="BA20" s="510">
        <v>5715.9560000000001</v>
      </c>
      <c r="BB20" s="510">
        <v>5743.7889999999998</v>
      </c>
      <c r="BC20" s="510">
        <v>5318.2371879445036</v>
      </c>
      <c r="BD20" s="510">
        <v>5349.2100122841612</v>
      </c>
      <c r="BE20" s="510">
        <v>5496.5920851491464</v>
      </c>
      <c r="BF20" s="510">
        <v>5467.9550307962018</v>
      </c>
      <c r="BG20" s="510">
        <v>5553.812341810718</v>
      </c>
      <c r="BH20" s="510">
        <v>5590.5197415028051</v>
      </c>
      <c r="BI20" s="510">
        <v>5720.7396083745025</v>
      </c>
      <c r="BJ20" s="510">
        <v>5649.4461624454298</v>
      </c>
      <c r="BK20" s="510">
        <v>5800.6336650356134</v>
      </c>
      <c r="BL20" s="510">
        <v>5763.5421717209929</v>
      </c>
      <c r="BM20" s="510">
        <v>5815.048541423188</v>
      </c>
      <c r="BN20" s="510">
        <v>5349.4641971087312</v>
      </c>
      <c r="BO20" s="510">
        <v>4781.9556614559224</v>
      </c>
      <c r="BP20" s="510">
        <v>3181.2062019864088</v>
      </c>
      <c r="BQ20" s="510">
        <v>1153.9482224260289</v>
      </c>
      <c r="BR20" s="510">
        <v>237.86477993205682</v>
      </c>
      <c r="BS20" s="510">
        <v>61.737674063476376</v>
      </c>
      <c r="BT20" s="510">
        <v>14.854808293421895</v>
      </c>
      <c r="BU20" s="510">
        <v>8.9041502574107003</v>
      </c>
      <c r="BV20" s="510">
        <v>0</v>
      </c>
      <c r="BW20" s="510">
        <v>4.810528844494157</v>
      </c>
      <c r="BX20" s="510">
        <v>4.6269738000000009</v>
      </c>
      <c r="BY20" s="510">
        <v>0</v>
      </c>
      <c r="BZ20" s="510">
        <v>11.75940172</v>
      </c>
      <c r="CA20" s="510">
        <v>-0.90839022999999974</v>
      </c>
      <c r="CB20" s="510">
        <v>0.89388662999999979</v>
      </c>
      <c r="CC20" s="510">
        <v>1.5606463180632462</v>
      </c>
      <c r="CD20" s="510">
        <v>0.86886212140230334</v>
      </c>
      <c r="CE20" s="510">
        <v>0.906483646806437</v>
      </c>
      <c r="CF20" s="510">
        <v>0.92843779502457313</v>
      </c>
      <c r="CG20" s="510">
        <v>0.47096909659226383</v>
      </c>
      <c r="CH20" s="511">
        <v>1.4671848599929844</v>
      </c>
    </row>
    <row r="21" spans="1:92" x14ac:dyDescent="0.35">
      <c r="B21" s="72" t="s">
        <v>794</v>
      </c>
      <c r="C21" s="52"/>
      <c r="D21" s="510">
        <v>0</v>
      </c>
      <c r="E21" s="510">
        <v>0</v>
      </c>
      <c r="F21" s="510">
        <v>0</v>
      </c>
      <c r="G21" s="510">
        <v>0</v>
      </c>
      <c r="H21" s="510">
        <v>0</v>
      </c>
      <c r="I21" s="510">
        <v>0</v>
      </c>
      <c r="J21" s="510">
        <v>0</v>
      </c>
      <c r="K21" s="510">
        <v>0</v>
      </c>
      <c r="L21" s="510">
        <v>0</v>
      </c>
      <c r="M21" s="510">
        <v>0</v>
      </c>
      <c r="N21" s="510">
        <v>0</v>
      </c>
      <c r="O21" s="510">
        <v>0</v>
      </c>
      <c r="P21" s="510">
        <v>0</v>
      </c>
      <c r="Q21" s="510">
        <v>0</v>
      </c>
      <c r="R21" s="510">
        <v>0</v>
      </c>
      <c r="S21" s="510">
        <v>0</v>
      </c>
      <c r="T21" s="510">
        <v>0</v>
      </c>
      <c r="U21" s="510">
        <v>0</v>
      </c>
      <c r="V21" s="510">
        <v>0</v>
      </c>
      <c r="W21" s="510">
        <v>0</v>
      </c>
      <c r="X21" s="510">
        <v>0</v>
      </c>
      <c r="Y21" s="510">
        <v>0</v>
      </c>
      <c r="Z21" s="510">
        <v>0</v>
      </c>
      <c r="AA21" s="510">
        <v>0</v>
      </c>
      <c r="AB21" s="510">
        <v>0</v>
      </c>
      <c r="AC21" s="510">
        <v>0</v>
      </c>
      <c r="AD21" s="510">
        <v>0</v>
      </c>
      <c r="AE21" s="510">
        <v>0</v>
      </c>
      <c r="AF21" s="510">
        <v>0</v>
      </c>
      <c r="AG21" s="510">
        <v>0</v>
      </c>
      <c r="AH21" s="510">
        <v>0</v>
      </c>
      <c r="AI21" s="510">
        <v>0</v>
      </c>
      <c r="AJ21" s="510">
        <v>0</v>
      </c>
      <c r="AK21" s="510">
        <v>0</v>
      </c>
      <c r="AL21" s="510">
        <v>0</v>
      </c>
      <c r="AM21" s="510">
        <v>0</v>
      </c>
      <c r="AN21" s="510">
        <v>0</v>
      </c>
      <c r="AO21" s="510">
        <v>0</v>
      </c>
      <c r="AP21" s="510">
        <v>0</v>
      </c>
      <c r="AQ21" s="510">
        <v>0</v>
      </c>
      <c r="AR21" s="510">
        <v>0</v>
      </c>
      <c r="AS21" s="510">
        <v>0</v>
      </c>
      <c r="AT21" s="510">
        <v>0</v>
      </c>
      <c r="AU21" s="510">
        <v>0</v>
      </c>
      <c r="AV21" s="510">
        <v>0</v>
      </c>
      <c r="AW21" s="510">
        <v>0</v>
      </c>
      <c r="AX21" s="510">
        <v>0</v>
      </c>
      <c r="AY21" s="510">
        <f t="shared" ref="AY21:BO21" si="13">SUM(AY18:AY20)</f>
        <v>6243.2280000000001</v>
      </c>
      <c r="AZ21" s="510">
        <f t="shared" si="13"/>
        <v>6401.692</v>
      </c>
      <c r="BA21" s="510">
        <f t="shared" si="13"/>
        <v>6350.5780000000004</v>
      </c>
      <c r="BB21" s="510">
        <f t="shared" si="13"/>
        <v>6331.0289999999995</v>
      </c>
      <c r="BC21" s="510">
        <f t="shared" si="13"/>
        <v>6037.4809999999998</v>
      </c>
      <c r="BD21" s="510">
        <f t="shared" si="13"/>
        <v>6070.884</v>
      </c>
      <c r="BE21" s="510">
        <f t="shared" si="13"/>
        <v>6232.6539999999995</v>
      </c>
      <c r="BF21" s="510">
        <f t="shared" si="13"/>
        <v>6285.2789345025985</v>
      </c>
      <c r="BG21" s="510">
        <f t="shared" si="13"/>
        <v>6276.3924125434996</v>
      </c>
      <c r="BH21" s="510">
        <f t="shared" si="13"/>
        <v>6280.4820000000009</v>
      </c>
      <c r="BI21" s="510">
        <f t="shared" si="13"/>
        <v>6337.2311226472002</v>
      </c>
      <c r="BJ21" s="510">
        <f t="shared" si="13"/>
        <v>6282.6829899695995</v>
      </c>
      <c r="BK21" s="510">
        <f t="shared" si="13"/>
        <v>6409.2477563293669</v>
      </c>
      <c r="BL21" s="510">
        <f t="shared" si="13"/>
        <v>6300.9027961799993</v>
      </c>
      <c r="BM21" s="510">
        <f t="shared" si="13"/>
        <v>5929.8654520099981</v>
      </c>
      <c r="BN21" s="510">
        <f t="shared" si="13"/>
        <v>5398.6394528542069</v>
      </c>
      <c r="BO21" s="510">
        <f t="shared" si="13"/>
        <v>4809.0716982724962</v>
      </c>
      <c r="BP21" s="510">
        <f t="shared" ref="BP21:CH21" si="14">SUM(BP18:BP20)</f>
        <v>3192.1959452440233</v>
      </c>
      <c r="BQ21" s="510">
        <f t="shared" si="14"/>
        <v>1158.6506778760618</v>
      </c>
      <c r="BR21" s="510">
        <f t="shared" si="14"/>
        <v>239.36880059000029</v>
      </c>
      <c r="BS21" s="510">
        <f t="shared" si="14"/>
        <v>61.927221750000008</v>
      </c>
      <c r="BT21" s="510">
        <f t="shared" si="14"/>
        <v>14.895368320000006</v>
      </c>
      <c r="BU21" s="510">
        <f t="shared" si="14"/>
        <v>8.9284635499999965</v>
      </c>
      <c r="BV21" s="510">
        <f t="shared" si="14"/>
        <v>0</v>
      </c>
      <c r="BW21" s="510">
        <f t="shared" si="14"/>
        <v>4.8241001799999994</v>
      </c>
      <c r="BX21" s="510">
        <f t="shared" si="14"/>
        <v>4.6269738000000009</v>
      </c>
      <c r="BY21" s="510">
        <f t="shared" si="14"/>
        <v>0</v>
      </c>
      <c r="BZ21" s="510">
        <f t="shared" si="14"/>
        <v>11.75940172</v>
      </c>
      <c r="CA21" s="510">
        <f t="shared" si="14"/>
        <v>-0.90839022999999974</v>
      </c>
      <c r="CB21" s="510">
        <f t="shared" si="14"/>
        <v>0.89388662999999979</v>
      </c>
      <c r="CC21" s="510">
        <f t="shared" si="14"/>
        <v>1.5606463180632462</v>
      </c>
      <c r="CD21" s="510">
        <f t="shared" si="14"/>
        <v>0.86886212140230334</v>
      </c>
      <c r="CE21" s="510">
        <f t="shared" si="14"/>
        <v>0.906483646806437</v>
      </c>
      <c r="CF21" s="510">
        <f t="shared" si="14"/>
        <v>0.92843779502457313</v>
      </c>
      <c r="CG21" s="510">
        <f t="shared" si="14"/>
        <v>0.47096909659226383</v>
      </c>
      <c r="CH21" s="511">
        <f t="shared" si="14"/>
        <v>1.4671848599929844</v>
      </c>
    </row>
    <row r="22" spans="1:92" x14ac:dyDescent="0.35">
      <c r="B22" s="329" t="s">
        <v>566</v>
      </c>
      <c r="C22" s="508"/>
      <c r="D22" s="510">
        <v>0</v>
      </c>
      <c r="E22" s="510">
        <v>0</v>
      </c>
      <c r="F22" s="510">
        <v>0</v>
      </c>
      <c r="G22" s="510">
        <v>0</v>
      </c>
      <c r="H22" s="510">
        <v>0</v>
      </c>
      <c r="I22" s="510">
        <v>0</v>
      </c>
      <c r="J22" s="510">
        <v>0</v>
      </c>
      <c r="K22" s="510">
        <v>0</v>
      </c>
      <c r="L22" s="510">
        <v>0</v>
      </c>
      <c r="M22" s="510">
        <v>0</v>
      </c>
      <c r="N22" s="510">
        <v>0</v>
      </c>
      <c r="O22" s="510">
        <v>0</v>
      </c>
      <c r="P22" s="510">
        <v>0</v>
      </c>
      <c r="Q22" s="510">
        <v>0</v>
      </c>
      <c r="R22" s="510">
        <v>0</v>
      </c>
      <c r="S22" s="510">
        <v>0</v>
      </c>
      <c r="T22" s="510">
        <v>0</v>
      </c>
      <c r="U22" s="510">
        <v>0</v>
      </c>
      <c r="V22" s="510">
        <v>0</v>
      </c>
      <c r="W22" s="510">
        <v>0</v>
      </c>
      <c r="X22" s="510">
        <v>0</v>
      </c>
      <c r="Y22" s="510">
        <v>0</v>
      </c>
      <c r="Z22" s="510">
        <v>0</v>
      </c>
      <c r="AA22" s="510">
        <v>0</v>
      </c>
      <c r="AB22" s="510">
        <v>0</v>
      </c>
      <c r="AC22" s="510">
        <v>0</v>
      </c>
      <c r="AD22" s="510">
        <v>0</v>
      </c>
      <c r="AE22" s="510">
        <v>0</v>
      </c>
      <c r="AF22" s="510">
        <v>0</v>
      </c>
      <c r="AG22" s="510">
        <v>0</v>
      </c>
      <c r="AH22" s="510">
        <v>0</v>
      </c>
      <c r="AI22" s="510">
        <v>0</v>
      </c>
      <c r="AJ22" s="510">
        <v>0</v>
      </c>
      <c r="AK22" s="510">
        <v>0</v>
      </c>
      <c r="AL22" s="510">
        <v>0</v>
      </c>
      <c r="AM22" s="510">
        <v>0</v>
      </c>
      <c r="AN22" s="510">
        <v>0</v>
      </c>
      <c r="AO22" s="510">
        <v>0</v>
      </c>
      <c r="AP22" s="510">
        <v>0</v>
      </c>
      <c r="AQ22" s="510">
        <v>0</v>
      </c>
      <c r="AR22" s="510">
        <v>0</v>
      </c>
      <c r="AS22" s="510">
        <v>0</v>
      </c>
      <c r="AT22" s="510">
        <v>0</v>
      </c>
      <c r="AU22" s="510">
        <v>0</v>
      </c>
      <c r="AV22" s="510">
        <v>0</v>
      </c>
      <c r="AW22" s="510">
        <v>0</v>
      </c>
      <c r="AX22" s="510">
        <v>0</v>
      </c>
      <c r="AY22" s="510">
        <v>5326.5479309760121</v>
      </c>
      <c r="AZ22" s="510">
        <v>5634.0700627548977</v>
      </c>
      <c r="BA22" s="510">
        <v>5761.3166007132186</v>
      </c>
      <c r="BB22" s="510">
        <v>5954.2356985493152</v>
      </c>
      <c r="BC22" s="510">
        <v>5897.0027550317054</v>
      </c>
      <c r="BD22" s="510">
        <v>6067.8</v>
      </c>
      <c r="BE22" s="510">
        <v>6232.6540000000005</v>
      </c>
      <c r="BF22" s="510">
        <v>6285.2789345025994</v>
      </c>
      <c r="BG22" s="510">
        <v>6276.3924125434996</v>
      </c>
      <c r="BH22" s="510">
        <v>6280.482</v>
      </c>
      <c r="BI22" s="510">
        <v>6337.2311226471993</v>
      </c>
      <c r="BJ22" s="510">
        <v>6282.6829899695995</v>
      </c>
      <c r="BK22" s="510">
        <v>6409.2477563293669</v>
      </c>
      <c r="BL22" s="510">
        <v>6300.9027961799993</v>
      </c>
      <c r="BM22" s="510">
        <v>5929.8654520099981</v>
      </c>
      <c r="BN22" s="510">
        <v>5398.6394528542078</v>
      </c>
      <c r="BO22" s="510">
        <v>4809.0716982724962</v>
      </c>
      <c r="BP22" s="510">
        <v>3192.1959452440233</v>
      </c>
      <c r="BQ22" s="510">
        <v>1158.650677876062</v>
      </c>
      <c r="BR22" s="510">
        <v>239.36880059000026</v>
      </c>
      <c r="BS22" s="510">
        <v>60.867937879806497</v>
      </c>
      <c r="BT22" s="510">
        <v>14.721450121824157</v>
      </c>
      <c r="BU22" s="510">
        <v>8.8374588997630372</v>
      </c>
      <c r="BV22" s="510">
        <v>0</v>
      </c>
      <c r="BW22" s="510">
        <v>4.8091496979834343</v>
      </c>
      <c r="BX22" s="510">
        <v>4.6117460446801477</v>
      </c>
      <c r="BY22" s="510">
        <v>0</v>
      </c>
      <c r="BZ22" s="510">
        <v>11.75940172</v>
      </c>
      <c r="CA22" s="510">
        <v>-0.90839022999999974</v>
      </c>
      <c r="CB22" s="510">
        <v>0.89388662999999979</v>
      </c>
      <c r="CC22" s="510">
        <v>1.5606463180632462</v>
      </c>
      <c r="CD22" s="510">
        <v>0.86886212140230334</v>
      </c>
      <c r="CE22" s="510">
        <v>0.906483646806437</v>
      </c>
      <c r="CF22" s="510">
        <v>0.92843779502457313</v>
      </c>
      <c r="CG22" s="510">
        <v>0.47096909659226383</v>
      </c>
      <c r="CH22" s="511">
        <v>1.4671848599929844</v>
      </c>
    </row>
    <row r="23" spans="1:92" x14ac:dyDescent="0.35">
      <c r="B23" s="329" t="s">
        <v>565</v>
      </c>
      <c r="C23" s="508"/>
      <c r="D23" s="510">
        <v>0</v>
      </c>
      <c r="E23" s="510">
        <v>0</v>
      </c>
      <c r="F23" s="510">
        <v>0</v>
      </c>
      <c r="G23" s="510">
        <v>0</v>
      </c>
      <c r="H23" s="510">
        <v>0</v>
      </c>
      <c r="I23" s="510">
        <v>0</v>
      </c>
      <c r="J23" s="510">
        <v>0</v>
      </c>
      <c r="K23" s="510">
        <v>0</v>
      </c>
      <c r="L23" s="510">
        <v>0</v>
      </c>
      <c r="M23" s="510">
        <v>0</v>
      </c>
      <c r="N23" s="510">
        <v>0</v>
      </c>
      <c r="O23" s="510">
        <v>0</v>
      </c>
      <c r="P23" s="510">
        <v>0</v>
      </c>
      <c r="Q23" s="510">
        <v>0</v>
      </c>
      <c r="R23" s="510">
        <v>0</v>
      </c>
      <c r="S23" s="510">
        <v>0</v>
      </c>
      <c r="T23" s="510">
        <v>0</v>
      </c>
      <c r="U23" s="510">
        <v>0</v>
      </c>
      <c r="V23" s="510">
        <v>0</v>
      </c>
      <c r="W23" s="510">
        <v>0</v>
      </c>
      <c r="X23" s="510">
        <v>0</v>
      </c>
      <c r="Y23" s="510">
        <v>0</v>
      </c>
      <c r="Z23" s="510">
        <v>0</v>
      </c>
      <c r="AA23" s="510">
        <v>0</v>
      </c>
      <c r="AB23" s="510">
        <v>0</v>
      </c>
      <c r="AC23" s="510">
        <v>0</v>
      </c>
      <c r="AD23" s="510">
        <v>0</v>
      </c>
      <c r="AE23" s="510">
        <v>0</v>
      </c>
      <c r="AF23" s="510">
        <v>0</v>
      </c>
      <c r="AG23" s="510">
        <v>0</v>
      </c>
      <c r="AH23" s="510">
        <v>0</v>
      </c>
      <c r="AI23" s="510">
        <v>0</v>
      </c>
      <c r="AJ23" s="510">
        <v>0</v>
      </c>
      <c r="AK23" s="510">
        <v>0</v>
      </c>
      <c r="AL23" s="510">
        <v>0</v>
      </c>
      <c r="AM23" s="510">
        <v>0</v>
      </c>
      <c r="AN23" s="510">
        <v>0</v>
      </c>
      <c r="AO23" s="510">
        <v>0</v>
      </c>
      <c r="AP23" s="510">
        <v>0</v>
      </c>
      <c r="AQ23" s="510">
        <v>0</v>
      </c>
      <c r="AR23" s="510">
        <v>0</v>
      </c>
      <c r="AS23" s="510">
        <v>0</v>
      </c>
      <c r="AT23" s="510">
        <v>0</v>
      </c>
      <c r="AU23" s="510">
        <v>0</v>
      </c>
      <c r="AV23" s="510">
        <v>0</v>
      </c>
      <c r="AW23" s="510">
        <v>0</v>
      </c>
      <c r="AX23" s="510">
        <v>0</v>
      </c>
      <c r="AY23" s="510">
        <v>916.68006902398884</v>
      </c>
      <c r="AZ23" s="510">
        <v>767.62193724510246</v>
      </c>
      <c r="BA23" s="510">
        <v>589.26139928678288</v>
      </c>
      <c r="BB23" s="510">
        <v>376.793301450684</v>
      </c>
      <c r="BC23" s="510">
        <v>140.4782449682954</v>
      </c>
      <c r="BD23" s="510">
        <v>3.0840000000000001</v>
      </c>
      <c r="BE23" s="510">
        <v>0</v>
      </c>
      <c r="BF23" s="510">
        <v>0</v>
      </c>
      <c r="BG23" s="510">
        <v>0</v>
      </c>
      <c r="BH23" s="510">
        <v>0</v>
      </c>
      <c r="BI23" s="510">
        <v>0</v>
      </c>
      <c r="BJ23" s="510">
        <v>0</v>
      </c>
      <c r="BK23" s="510">
        <v>0</v>
      </c>
      <c r="BL23" s="510">
        <v>0</v>
      </c>
      <c r="BM23" s="510">
        <v>0</v>
      </c>
      <c r="BN23" s="510">
        <v>0</v>
      </c>
      <c r="BO23" s="510">
        <v>0</v>
      </c>
      <c r="BP23" s="510">
        <v>0</v>
      </c>
      <c r="BQ23" s="510">
        <v>0</v>
      </c>
      <c r="BR23" s="510">
        <v>0</v>
      </c>
      <c r="BS23" s="510">
        <v>0</v>
      </c>
      <c r="BT23" s="510">
        <v>0</v>
      </c>
      <c r="BU23" s="510">
        <v>0</v>
      </c>
      <c r="BV23" s="510">
        <v>0</v>
      </c>
      <c r="BW23" s="510">
        <v>0</v>
      </c>
      <c r="BX23" s="510">
        <v>0</v>
      </c>
      <c r="BY23" s="510">
        <v>0</v>
      </c>
      <c r="BZ23" s="510">
        <v>0</v>
      </c>
      <c r="CA23" s="510">
        <v>0</v>
      </c>
      <c r="CB23" s="510">
        <v>0</v>
      </c>
      <c r="CC23" s="510">
        <v>0</v>
      </c>
      <c r="CD23" s="510">
        <v>0</v>
      </c>
      <c r="CE23" s="510">
        <v>0</v>
      </c>
      <c r="CF23" s="510">
        <v>0</v>
      </c>
      <c r="CG23" s="510">
        <v>0</v>
      </c>
      <c r="CH23" s="511">
        <v>0</v>
      </c>
    </row>
    <row r="24" spans="1:92" x14ac:dyDescent="0.35">
      <c r="B24" s="72" t="s">
        <v>795</v>
      </c>
      <c r="C24" s="52"/>
      <c r="D24" s="510">
        <v>0</v>
      </c>
      <c r="E24" s="510">
        <v>0</v>
      </c>
      <c r="F24" s="510">
        <v>0</v>
      </c>
      <c r="G24" s="510">
        <v>0</v>
      </c>
      <c r="H24" s="510">
        <v>0</v>
      </c>
      <c r="I24" s="510">
        <v>0</v>
      </c>
      <c r="J24" s="510">
        <v>0</v>
      </c>
      <c r="K24" s="510">
        <v>0</v>
      </c>
      <c r="L24" s="510">
        <v>0</v>
      </c>
      <c r="M24" s="510">
        <v>0</v>
      </c>
      <c r="N24" s="510">
        <v>0</v>
      </c>
      <c r="O24" s="510">
        <v>0</v>
      </c>
      <c r="P24" s="510">
        <v>0</v>
      </c>
      <c r="Q24" s="510">
        <v>0</v>
      </c>
      <c r="R24" s="510">
        <v>0</v>
      </c>
      <c r="S24" s="510">
        <v>0</v>
      </c>
      <c r="T24" s="510">
        <v>0</v>
      </c>
      <c r="U24" s="510">
        <v>0</v>
      </c>
      <c r="V24" s="510">
        <v>0</v>
      </c>
      <c r="W24" s="510">
        <v>0</v>
      </c>
      <c r="X24" s="510">
        <v>0</v>
      </c>
      <c r="Y24" s="510">
        <v>0</v>
      </c>
      <c r="Z24" s="510">
        <v>0</v>
      </c>
      <c r="AA24" s="510">
        <v>0</v>
      </c>
      <c r="AB24" s="510">
        <v>0</v>
      </c>
      <c r="AC24" s="510">
        <v>0</v>
      </c>
      <c r="AD24" s="510">
        <v>0</v>
      </c>
      <c r="AE24" s="510">
        <v>0</v>
      </c>
      <c r="AF24" s="510">
        <v>0</v>
      </c>
      <c r="AG24" s="510">
        <v>0</v>
      </c>
      <c r="AH24" s="510">
        <v>0</v>
      </c>
      <c r="AI24" s="510">
        <v>0</v>
      </c>
      <c r="AJ24" s="510">
        <v>0</v>
      </c>
      <c r="AK24" s="510">
        <v>0</v>
      </c>
      <c r="AL24" s="510">
        <v>0</v>
      </c>
      <c r="AM24" s="510">
        <v>0</v>
      </c>
      <c r="AN24" s="510">
        <v>0</v>
      </c>
      <c r="AO24" s="510">
        <v>0</v>
      </c>
      <c r="AP24" s="510">
        <v>0</v>
      </c>
      <c r="AQ24" s="510">
        <v>0</v>
      </c>
      <c r="AR24" s="510">
        <v>0</v>
      </c>
      <c r="AS24" s="510">
        <v>0</v>
      </c>
      <c r="AT24" s="510">
        <v>0</v>
      </c>
      <c r="AU24" s="510">
        <v>0</v>
      </c>
      <c r="AV24" s="510">
        <v>0</v>
      </c>
      <c r="AW24" s="510">
        <v>0</v>
      </c>
      <c r="AX24" s="510">
        <v>0</v>
      </c>
      <c r="AY24" s="510">
        <f>SUM(AY25:AY26)</f>
        <v>1379.7119999999998</v>
      </c>
      <c r="AZ24" s="510">
        <f t="shared" ref="AZ24:CH24" si="15">SUM(AZ25:AZ26)</f>
        <v>1259.932</v>
      </c>
      <c r="BA24" s="510">
        <f t="shared" si="15"/>
        <v>1061.694</v>
      </c>
      <c r="BB24" s="510">
        <f t="shared" si="15"/>
        <v>919.56100000000004</v>
      </c>
      <c r="BC24" s="510">
        <f t="shared" si="15"/>
        <v>752.55899999999997</v>
      </c>
      <c r="BD24" s="510">
        <f t="shared" si="15"/>
        <v>695.29899999999998</v>
      </c>
      <c r="BE24" s="510">
        <f t="shared" si="15"/>
        <v>516.38935285708476</v>
      </c>
      <c r="BF24" s="510">
        <f t="shared" si="15"/>
        <v>472.67557444940707</v>
      </c>
      <c r="BG24" s="510">
        <f t="shared" si="15"/>
        <v>447.73114245890002</v>
      </c>
      <c r="BH24" s="510">
        <f t="shared" si="15"/>
        <v>381.54500000000002</v>
      </c>
      <c r="BI24" s="510">
        <f t="shared" si="15"/>
        <v>312.69948487280004</v>
      </c>
      <c r="BJ24" s="510">
        <f t="shared" si="15"/>
        <v>283.48633096040004</v>
      </c>
      <c r="BK24" s="510">
        <f t="shared" si="15"/>
        <v>247.75242540999994</v>
      </c>
      <c r="BL24" s="510">
        <f t="shared" si="15"/>
        <v>214.94080607999948</v>
      </c>
      <c r="BM24" s="510">
        <f t="shared" si="15"/>
        <v>178.47690458000002</v>
      </c>
      <c r="BN24" s="510">
        <f t="shared" si="15"/>
        <v>157.3975611810487</v>
      </c>
      <c r="BO24" s="510">
        <f t="shared" si="15"/>
        <v>126.20802807750385</v>
      </c>
      <c r="BP24" s="510">
        <f t="shared" si="15"/>
        <v>83.64950086597598</v>
      </c>
      <c r="BQ24" s="510">
        <f t="shared" si="15"/>
        <v>28.147541303938436</v>
      </c>
      <c r="BR24" s="510">
        <f t="shared" si="15"/>
        <v>5.1593174300000015</v>
      </c>
      <c r="BS24" s="510">
        <f t="shared" si="15"/>
        <v>1.0592838701935048</v>
      </c>
      <c r="BT24" s="510">
        <f t="shared" si="15"/>
        <v>0.17391819817584997</v>
      </c>
      <c r="BU24" s="510">
        <f t="shared" si="15"/>
        <v>9.1004650236962456E-2</v>
      </c>
      <c r="BV24" s="510">
        <f t="shared" si="15"/>
        <v>0</v>
      </c>
      <c r="BW24" s="510">
        <f t="shared" si="15"/>
        <v>1.495048201656634E-2</v>
      </c>
      <c r="BX24" s="510">
        <f t="shared" si="15"/>
        <v>1.522775531985252E-2</v>
      </c>
      <c r="BY24" s="510">
        <f t="shared" si="15"/>
        <v>0</v>
      </c>
      <c r="BZ24" s="510">
        <f t="shared" si="15"/>
        <v>0</v>
      </c>
      <c r="CA24" s="510">
        <f t="shared" si="15"/>
        <v>0</v>
      </c>
      <c r="CB24" s="510">
        <f t="shared" si="15"/>
        <v>0</v>
      </c>
      <c r="CC24" s="510">
        <f t="shared" si="15"/>
        <v>0</v>
      </c>
      <c r="CD24" s="510">
        <f t="shared" si="15"/>
        <v>0</v>
      </c>
      <c r="CE24" s="510">
        <f t="shared" si="15"/>
        <v>0</v>
      </c>
      <c r="CF24" s="510">
        <f t="shared" si="15"/>
        <v>0</v>
      </c>
      <c r="CG24" s="510">
        <f t="shared" si="15"/>
        <v>0</v>
      </c>
      <c r="CH24" s="511">
        <f t="shared" si="15"/>
        <v>0</v>
      </c>
      <c r="CI24" s="532"/>
      <c r="CJ24" s="532"/>
      <c r="CK24" s="532"/>
      <c r="CL24" s="532"/>
      <c r="CM24" s="532"/>
      <c r="CN24" s="532"/>
    </row>
    <row r="25" spans="1:92" x14ac:dyDescent="0.35">
      <c r="B25" s="329" t="s">
        <v>566</v>
      </c>
      <c r="C25" s="52"/>
      <c r="D25" s="510">
        <v>0</v>
      </c>
      <c r="E25" s="510">
        <v>0</v>
      </c>
      <c r="F25" s="510">
        <v>0</v>
      </c>
      <c r="G25" s="510">
        <v>0</v>
      </c>
      <c r="H25" s="510">
        <v>0</v>
      </c>
      <c r="I25" s="510">
        <v>0</v>
      </c>
      <c r="J25" s="510">
        <v>0</v>
      </c>
      <c r="K25" s="510">
        <v>0</v>
      </c>
      <c r="L25" s="510">
        <v>0</v>
      </c>
      <c r="M25" s="510">
        <v>0</v>
      </c>
      <c r="N25" s="510">
        <v>0</v>
      </c>
      <c r="O25" s="510">
        <v>0</v>
      </c>
      <c r="P25" s="510">
        <v>0</v>
      </c>
      <c r="Q25" s="510">
        <v>0</v>
      </c>
      <c r="R25" s="510">
        <v>0</v>
      </c>
      <c r="S25" s="510">
        <v>0</v>
      </c>
      <c r="T25" s="510">
        <v>0</v>
      </c>
      <c r="U25" s="510">
        <v>0</v>
      </c>
      <c r="V25" s="510">
        <v>0</v>
      </c>
      <c r="W25" s="510">
        <v>0</v>
      </c>
      <c r="X25" s="510">
        <v>0</v>
      </c>
      <c r="Y25" s="510">
        <v>0</v>
      </c>
      <c r="Z25" s="510">
        <v>0</v>
      </c>
      <c r="AA25" s="510">
        <v>0</v>
      </c>
      <c r="AB25" s="510">
        <v>0</v>
      </c>
      <c r="AC25" s="510">
        <v>0</v>
      </c>
      <c r="AD25" s="510">
        <v>0</v>
      </c>
      <c r="AE25" s="510">
        <v>0</v>
      </c>
      <c r="AF25" s="510">
        <v>0</v>
      </c>
      <c r="AG25" s="510">
        <v>0</v>
      </c>
      <c r="AH25" s="510">
        <v>0</v>
      </c>
      <c r="AI25" s="510">
        <v>0</v>
      </c>
      <c r="AJ25" s="510">
        <v>0</v>
      </c>
      <c r="AK25" s="510">
        <v>0</v>
      </c>
      <c r="AL25" s="510">
        <v>0</v>
      </c>
      <c r="AM25" s="510">
        <v>0</v>
      </c>
      <c r="AN25" s="510">
        <v>0</v>
      </c>
      <c r="AO25" s="510">
        <v>0</v>
      </c>
      <c r="AP25" s="510">
        <v>0</v>
      </c>
      <c r="AQ25" s="510">
        <v>0</v>
      </c>
      <c r="AR25" s="510">
        <v>0</v>
      </c>
      <c r="AS25" s="510">
        <v>0</v>
      </c>
      <c r="AT25" s="510">
        <v>0</v>
      </c>
      <c r="AU25" s="510">
        <v>0</v>
      </c>
      <c r="AV25" s="510">
        <v>0</v>
      </c>
      <c r="AW25" s="510">
        <v>0</v>
      </c>
      <c r="AX25" s="510">
        <v>0</v>
      </c>
      <c r="AY25" s="510">
        <v>1268.1704446426761</v>
      </c>
      <c r="AZ25" s="510">
        <v>1158.6590688085946</v>
      </c>
      <c r="BA25" s="510">
        <v>983.02751623229062</v>
      </c>
      <c r="BB25" s="510">
        <v>865.6060445406921</v>
      </c>
      <c r="BC25" s="510">
        <v>732.30471410880648</v>
      </c>
      <c r="BD25" s="510">
        <v>695.29899999999998</v>
      </c>
      <c r="BE25" s="510">
        <v>516.38935285708476</v>
      </c>
      <c r="BF25" s="510">
        <v>472.67557444940707</v>
      </c>
      <c r="BG25" s="510">
        <v>447.73114245890002</v>
      </c>
      <c r="BH25" s="510">
        <v>381.54500000000002</v>
      </c>
      <c r="BI25" s="510">
        <v>312.69948487280004</v>
      </c>
      <c r="BJ25" s="510">
        <v>283.48633096040004</v>
      </c>
      <c r="BK25" s="510">
        <v>247.75242540999994</v>
      </c>
      <c r="BL25" s="510">
        <v>214.94080607999948</v>
      </c>
      <c r="BM25" s="510">
        <v>178.47690458000002</v>
      </c>
      <c r="BN25" s="510">
        <v>157.3975611810487</v>
      </c>
      <c r="BO25" s="510">
        <v>126.20802807750385</v>
      </c>
      <c r="BP25" s="510">
        <v>83.64950086597598</v>
      </c>
      <c r="BQ25" s="510">
        <v>28.147541303938436</v>
      </c>
      <c r="BR25" s="510">
        <v>5.1593174300000015</v>
      </c>
      <c r="BS25" s="510">
        <v>1.0592838701935048</v>
      </c>
      <c r="BT25" s="510">
        <v>0.17391819817584997</v>
      </c>
      <c r="BU25" s="510">
        <v>9.1004650236962456E-2</v>
      </c>
      <c r="BV25" s="510">
        <v>0</v>
      </c>
      <c r="BW25" s="510">
        <v>1.495048201656634E-2</v>
      </c>
      <c r="BX25" s="510">
        <v>1.522775531985252E-2</v>
      </c>
      <c r="BY25" s="510">
        <v>0</v>
      </c>
      <c r="BZ25" s="510">
        <v>0</v>
      </c>
      <c r="CA25" s="510">
        <v>0</v>
      </c>
      <c r="CB25" s="510">
        <v>0</v>
      </c>
      <c r="CC25" s="510">
        <v>0</v>
      </c>
      <c r="CD25" s="510">
        <v>0</v>
      </c>
      <c r="CE25" s="510">
        <v>0</v>
      </c>
      <c r="CF25" s="510">
        <v>0</v>
      </c>
      <c r="CG25" s="510">
        <v>0</v>
      </c>
      <c r="CH25" s="511">
        <v>0</v>
      </c>
    </row>
    <row r="26" spans="1:92" x14ac:dyDescent="0.35">
      <c r="B26" s="329" t="s">
        <v>565</v>
      </c>
      <c r="C26" s="52"/>
      <c r="D26" s="510">
        <v>0</v>
      </c>
      <c r="E26" s="510">
        <v>0</v>
      </c>
      <c r="F26" s="510">
        <v>0</v>
      </c>
      <c r="G26" s="510">
        <v>0</v>
      </c>
      <c r="H26" s="510">
        <v>0</v>
      </c>
      <c r="I26" s="510">
        <v>0</v>
      </c>
      <c r="J26" s="510">
        <v>0</v>
      </c>
      <c r="K26" s="510">
        <v>0</v>
      </c>
      <c r="L26" s="510">
        <v>0</v>
      </c>
      <c r="M26" s="510">
        <v>0</v>
      </c>
      <c r="N26" s="510">
        <v>0</v>
      </c>
      <c r="O26" s="510">
        <v>0</v>
      </c>
      <c r="P26" s="510">
        <v>0</v>
      </c>
      <c r="Q26" s="510">
        <v>0</v>
      </c>
      <c r="R26" s="510">
        <v>0</v>
      </c>
      <c r="S26" s="510">
        <v>0</v>
      </c>
      <c r="T26" s="510">
        <v>0</v>
      </c>
      <c r="U26" s="510">
        <v>0</v>
      </c>
      <c r="V26" s="510">
        <v>0</v>
      </c>
      <c r="W26" s="510">
        <v>0</v>
      </c>
      <c r="X26" s="510">
        <v>0</v>
      </c>
      <c r="Y26" s="510">
        <v>0</v>
      </c>
      <c r="Z26" s="510">
        <v>0</v>
      </c>
      <c r="AA26" s="510">
        <v>0</v>
      </c>
      <c r="AB26" s="510">
        <v>0</v>
      </c>
      <c r="AC26" s="510">
        <v>0</v>
      </c>
      <c r="AD26" s="510">
        <v>0</v>
      </c>
      <c r="AE26" s="510">
        <v>0</v>
      </c>
      <c r="AF26" s="510">
        <v>0</v>
      </c>
      <c r="AG26" s="510">
        <v>0</v>
      </c>
      <c r="AH26" s="510">
        <v>0</v>
      </c>
      <c r="AI26" s="510">
        <v>0</v>
      </c>
      <c r="AJ26" s="510">
        <v>0</v>
      </c>
      <c r="AK26" s="510">
        <v>0</v>
      </c>
      <c r="AL26" s="510">
        <v>0</v>
      </c>
      <c r="AM26" s="510">
        <v>0</v>
      </c>
      <c r="AN26" s="510">
        <v>0</v>
      </c>
      <c r="AO26" s="510">
        <v>0</v>
      </c>
      <c r="AP26" s="510">
        <v>0</v>
      </c>
      <c r="AQ26" s="510">
        <v>0</v>
      </c>
      <c r="AR26" s="510">
        <v>0</v>
      </c>
      <c r="AS26" s="510">
        <v>0</v>
      </c>
      <c r="AT26" s="510">
        <v>0</v>
      </c>
      <c r="AU26" s="510">
        <v>0</v>
      </c>
      <c r="AV26" s="510">
        <v>0</v>
      </c>
      <c r="AW26" s="510">
        <v>0</v>
      </c>
      <c r="AX26" s="510">
        <v>0</v>
      </c>
      <c r="AY26" s="510">
        <v>111.54155535732374</v>
      </c>
      <c r="AZ26" s="510">
        <v>101.27293119140541</v>
      </c>
      <c r="BA26" s="510">
        <v>78.666483767709352</v>
      </c>
      <c r="BB26" s="510">
        <v>53.954955459307946</v>
      </c>
      <c r="BC26" s="510">
        <v>20.254285891193518</v>
      </c>
      <c r="BD26" s="510">
        <v>0</v>
      </c>
      <c r="BE26" s="510">
        <v>0</v>
      </c>
      <c r="BF26" s="510">
        <v>0</v>
      </c>
      <c r="BG26" s="510">
        <v>0</v>
      </c>
      <c r="BH26" s="510">
        <v>0</v>
      </c>
      <c r="BI26" s="510">
        <v>0</v>
      </c>
      <c r="BJ26" s="510">
        <v>0</v>
      </c>
      <c r="BK26" s="510">
        <v>0</v>
      </c>
      <c r="BL26" s="510">
        <v>0</v>
      </c>
      <c r="BM26" s="510">
        <v>0</v>
      </c>
      <c r="BN26" s="510">
        <v>0</v>
      </c>
      <c r="BO26" s="510">
        <v>0</v>
      </c>
      <c r="BP26" s="510">
        <v>0</v>
      </c>
      <c r="BQ26" s="510">
        <v>0</v>
      </c>
      <c r="BR26" s="510">
        <v>0</v>
      </c>
      <c r="BS26" s="510">
        <v>0</v>
      </c>
      <c r="BT26" s="510">
        <v>0</v>
      </c>
      <c r="BU26" s="510">
        <v>0</v>
      </c>
      <c r="BV26" s="510">
        <v>0</v>
      </c>
      <c r="BW26" s="510">
        <v>0</v>
      </c>
      <c r="BX26" s="510">
        <v>0</v>
      </c>
      <c r="BY26" s="510">
        <v>0</v>
      </c>
      <c r="BZ26" s="510">
        <v>0</v>
      </c>
      <c r="CA26" s="510">
        <v>0</v>
      </c>
      <c r="CB26" s="510">
        <v>0</v>
      </c>
      <c r="CC26" s="510">
        <v>0</v>
      </c>
      <c r="CD26" s="510">
        <v>0</v>
      </c>
      <c r="CE26" s="510">
        <v>0</v>
      </c>
      <c r="CF26" s="510">
        <v>0</v>
      </c>
      <c r="CG26" s="510">
        <v>0</v>
      </c>
      <c r="CH26" s="511">
        <v>0</v>
      </c>
    </row>
    <row r="27" spans="1:92" s="285" customFormat="1" ht="26.25" customHeight="1" x14ac:dyDescent="0.35">
      <c r="A27" s="455"/>
      <c r="B27" s="123" t="s">
        <v>405</v>
      </c>
      <c r="C27" s="123"/>
      <c r="D27" s="503">
        <f>SUM(D28,D31)</f>
        <v>0</v>
      </c>
      <c r="E27" s="503">
        <f t="shared" ref="E27:BP27" si="16">SUM(E28,E31)</f>
        <v>0</v>
      </c>
      <c r="F27" s="503">
        <f t="shared" si="16"/>
        <v>0</v>
      </c>
      <c r="G27" s="503">
        <f t="shared" si="16"/>
        <v>0</v>
      </c>
      <c r="H27" s="503">
        <f t="shared" si="16"/>
        <v>0</v>
      </c>
      <c r="I27" s="503">
        <f t="shared" si="16"/>
        <v>0</v>
      </c>
      <c r="J27" s="503">
        <f t="shared" si="16"/>
        <v>0</v>
      </c>
      <c r="K27" s="503">
        <f t="shared" si="16"/>
        <v>0</v>
      </c>
      <c r="L27" s="503">
        <f t="shared" si="16"/>
        <v>0</v>
      </c>
      <c r="M27" s="503">
        <f t="shared" si="16"/>
        <v>0</v>
      </c>
      <c r="N27" s="503">
        <f t="shared" si="16"/>
        <v>0</v>
      </c>
      <c r="O27" s="503">
        <f t="shared" si="16"/>
        <v>0</v>
      </c>
      <c r="P27" s="503">
        <f t="shared" si="16"/>
        <v>0</v>
      </c>
      <c r="Q27" s="503">
        <f t="shared" si="16"/>
        <v>0</v>
      </c>
      <c r="R27" s="503">
        <f t="shared" si="16"/>
        <v>0</v>
      </c>
      <c r="S27" s="503">
        <f t="shared" si="16"/>
        <v>0</v>
      </c>
      <c r="T27" s="503">
        <f t="shared" si="16"/>
        <v>0</v>
      </c>
      <c r="U27" s="503">
        <f t="shared" si="16"/>
        <v>0</v>
      </c>
      <c r="V27" s="503">
        <f t="shared" si="16"/>
        <v>0</v>
      </c>
      <c r="W27" s="503">
        <f t="shared" si="16"/>
        <v>0</v>
      </c>
      <c r="X27" s="503">
        <f t="shared" si="16"/>
        <v>0</v>
      </c>
      <c r="Y27" s="503">
        <f t="shared" si="16"/>
        <v>0</v>
      </c>
      <c r="Z27" s="503">
        <f t="shared" si="16"/>
        <v>0</v>
      </c>
      <c r="AA27" s="503">
        <f t="shared" si="16"/>
        <v>91</v>
      </c>
      <c r="AB27" s="503">
        <f t="shared" si="16"/>
        <v>196</v>
      </c>
      <c r="AC27" s="503">
        <f t="shared" si="16"/>
        <v>241.541</v>
      </c>
      <c r="AD27" s="503">
        <f t="shared" si="16"/>
        <v>319.58499999999998</v>
      </c>
      <c r="AE27" s="503">
        <f t="shared" si="16"/>
        <v>448.238</v>
      </c>
      <c r="AF27" s="503">
        <f t="shared" si="16"/>
        <v>562.80799999999999</v>
      </c>
      <c r="AG27" s="503">
        <f t="shared" si="16"/>
        <v>701.21900000000005</v>
      </c>
      <c r="AH27" s="503">
        <f t="shared" si="16"/>
        <v>840</v>
      </c>
      <c r="AI27" s="503">
        <f t="shared" si="16"/>
        <v>995</v>
      </c>
      <c r="AJ27" s="503">
        <f t="shared" si="16"/>
        <v>1150</v>
      </c>
      <c r="AK27" s="503">
        <f t="shared" si="16"/>
        <v>1370</v>
      </c>
      <c r="AL27" s="503">
        <f t="shared" si="16"/>
        <v>1593</v>
      </c>
      <c r="AM27" s="503">
        <f t="shared" si="16"/>
        <v>1872</v>
      </c>
      <c r="AN27" s="503">
        <f t="shared" si="16"/>
        <v>2142</v>
      </c>
      <c r="AO27" s="503">
        <f t="shared" si="16"/>
        <v>2349</v>
      </c>
      <c r="AP27" s="503">
        <f t="shared" si="16"/>
        <v>2673.8379999999997</v>
      </c>
      <c r="AQ27" s="503">
        <f t="shared" si="16"/>
        <v>2968.4050000000002</v>
      </c>
      <c r="AR27" s="503">
        <f t="shared" si="16"/>
        <v>3359.3579999999997</v>
      </c>
      <c r="AS27" s="503">
        <f t="shared" si="16"/>
        <v>3836.6360000000004</v>
      </c>
      <c r="AT27" s="503">
        <f t="shared" si="16"/>
        <v>4431.0190000000002</v>
      </c>
      <c r="AU27" s="503">
        <f t="shared" si="16"/>
        <v>5485.4179999999997</v>
      </c>
      <c r="AV27" s="503">
        <f t="shared" si="16"/>
        <v>6209.601999999999</v>
      </c>
      <c r="AW27" s="503">
        <f t="shared" si="16"/>
        <v>7067.8279999999995</v>
      </c>
      <c r="AX27" s="503">
        <f t="shared" si="16"/>
        <v>7705.1339999999991</v>
      </c>
      <c r="AY27" s="503">
        <f t="shared" si="16"/>
        <v>271</v>
      </c>
      <c r="AZ27" s="503">
        <f t="shared" si="16"/>
        <v>0</v>
      </c>
      <c r="BA27" s="503">
        <f t="shared" si="16"/>
        <v>0</v>
      </c>
      <c r="BB27" s="503">
        <f t="shared" si="16"/>
        <v>0</v>
      </c>
      <c r="BC27" s="503">
        <f t="shared" si="16"/>
        <v>0</v>
      </c>
      <c r="BD27" s="503">
        <f t="shared" si="16"/>
        <v>0</v>
      </c>
      <c r="BE27" s="503">
        <f t="shared" si="16"/>
        <v>0</v>
      </c>
      <c r="BF27" s="503">
        <f t="shared" si="16"/>
        <v>0</v>
      </c>
      <c r="BG27" s="503">
        <f t="shared" si="16"/>
        <v>0</v>
      </c>
      <c r="BH27" s="503">
        <f t="shared" si="16"/>
        <v>0</v>
      </c>
      <c r="BI27" s="503">
        <f t="shared" si="16"/>
        <v>0</v>
      </c>
      <c r="BJ27" s="503">
        <f t="shared" si="16"/>
        <v>0</v>
      </c>
      <c r="BK27" s="503">
        <f t="shared" si="16"/>
        <v>0</v>
      </c>
      <c r="BL27" s="503">
        <f t="shared" si="16"/>
        <v>0</v>
      </c>
      <c r="BM27" s="503">
        <f t="shared" si="16"/>
        <v>0</v>
      </c>
      <c r="BN27" s="503">
        <f t="shared" si="16"/>
        <v>0</v>
      </c>
      <c r="BO27" s="503">
        <f t="shared" si="16"/>
        <v>0</v>
      </c>
      <c r="BP27" s="503">
        <f t="shared" si="16"/>
        <v>0</v>
      </c>
      <c r="BQ27" s="503">
        <f t="shared" ref="BQ27:CH27" si="17">SUM(BQ28,BQ31)</f>
        <v>0</v>
      </c>
      <c r="BR27" s="503">
        <f t="shared" si="17"/>
        <v>0</v>
      </c>
      <c r="BS27" s="503">
        <f t="shared" si="17"/>
        <v>0</v>
      </c>
      <c r="BT27" s="503">
        <f t="shared" si="17"/>
        <v>0</v>
      </c>
      <c r="BU27" s="503">
        <f t="shared" si="17"/>
        <v>0</v>
      </c>
      <c r="BV27" s="503">
        <f t="shared" si="17"/>
        <v>0</v>
      </c>
      <c r="BW27" s="503">
        <f t="shared" si="17"/>
        <v>0</v>
      </c>
      <c r="BX27" s="503">
        <f t="shared" si="17"/>
        <v>0</v>
      </c>
      <c r="BY27" s="503">
        <f t="shared" si="17"/>
        <v>0</v>
      </c>
      <c r="BZ27" s="503">
        <f t="shared" si="17"/>
        <v>0</v>
      </c>
      <c r="CA27" s="503">
        <f t="shared" si="17"/>
        <v>0</v>
      </c>
      <c r="CB27" s="503">
        <f t="shared" si="17"/>
        <v>0</v>
      </c>
      <c r="CC27" s="503">
        <f t="shared" si="17"/>
        <v>0</v>
      </c>
      <c r="CD27" s="503">
        <f t="shared" si="17"/>
        <v>0</v>
      </c>
      <c r="CE27" s="503">
        <f t="shared" si="17"/>
        <v>0</v>
      </c>
      <c r="CF27" s="503">
        <f t="shared" si="17"/>
        <v>0</v>
      </c>
      <c r="CG27" s="503">
        <f t="shared" si="17"/>
        <v>0</v>
      </c>
      <c r="CH27" s="506">
        <f t="shared" si="17"/>
        <v>0</v>
      </c>
    </row>
    <row r="28" spans="1:92" x14ac:dyDescent="0.35">
      <c r="B28" s="72" t="s">
        <v>796</v>
      </c>
      <c r="C28" s="72"/>
      <c r="D28" s="510">
        <v>0</v>
      </c>
      <c r="E28" s="510">
        <v>0</v>
      </c>
      <c r="F28" s="510">
        <v>0</v>
      </c>
      <c r="G28" s="510">
        <v>0</v>
      </c>
      <c r="H28" s="510">
        <v>0</v>
      </c>
      <c r="I28" s="510">
        <v>0</v>
      </c>
      <c r="J28" s="510">
        <v>0</v>
      </c>
      <c r="K28" s="510">
        <v>0</v>
      </c>
      <c r="L28" s="510">
        <v>0</v>
      </c>
      <c r="M28" s="510">
        <v>0</v>
      </c>
      <c r="N28" s="510">
        <v>0</v>
      </c>
      <c r="O28" s="510">
        <v>0</v>
      </c>
      <c r="P28" s="510">
        <v>0</v>
      </c>
      <c r="Q28" s="510">
        <v>0</v>
      </c>
      <c r="R28" s="510">
        <v>0</v>
      </c>
      <c r="S28" s="510">
        <v>0</v>
      </c>
      <c r="T28" s="510">
        <v>0</v>
      </c>
      <c r="U28" s="510">
        <v>0</v>
      </c>
      <c r="V28" s="510">
        <v>0</v>
      </c>
      <c r="W28" s="510">
        <v>0</v>
      </c>
      <c r="X28" s="510">
        <v>0</v>
      </c>
      <c r="Y28" s="510">
        <v>0</v>
      </c>
      <c r="Z28" s="510">
        <v>0</v>
      </c>
      <c r="AA28" s="510">
        <v>91</v>
      </c>
      <c r="AB28" s="510">
        <v>196</v>
      </c>
      <c r="AC28" s="510">
        <v>241.541</v>
      </c>
      <c r="AD28" s="510">
        <v>319.58499999999998</v>
      </c>
      <c r="AE28" s="510">
        <v>448.238</v>
      </c>
      <c r="AF28" s="510">
        <v>562.80799999999999</v>
      </c>
      <c r="AG28" s="510">
        <v>701.21900000000005</v>
      </c>
      <c r="AH28" s="510">
        <f>SUM(AH29:AH30)</f>
        <v>840</v>
      </c>
      <c r="AI28" s="510">
        <f t="shared" ref="AI28:AY28" si="18">SUM(AI29:AI30)</f>
        <v>992</v>
      </c>
      <c r="AJ28" s="510">
        <f t="shared" si="18"/>
        <v>1140</v>
      </c>
      <c r="AK28" s="510">
        <f t="shared" si="18"/>
        <v>1344</v>
      </c>
      <c r="AL28" s="510">
        <f t="shared" si="18"/>
        <v>1540</v>
      </c>
      <c r="AM28" s="510">
        <f t="shared" si="18"/>
        <v>1805</v>
      </c>
      <c r="AN28" s="510">
        <f t="shared" si="18"/>
        <v>2042</v>
      </c>
      <c r="AO28" s="510">
        <f t="shared" si="18"/>
        <v>2222</v>
      </c>
      <c r="AP28" s="510">
        <f t="shared" si="18"/>
        <v>2480.3919999999998</v>
      </c>
      <c r="AQ28" s="510">
        <f t="shared" si="18"/>
        <v>2707.1950000000002</v>
      </c>
      <c r="AR28" s="510">
        <f t="shared" si="18"/>
        <v>3026.1489999999999</v>
      </c>
      <c r="AS28" s="510">
        <f t="shared" si="18"/>
        <v>3400.9540000000006</v>
      </c>
      <c r="AT28" s="510">
        <f t="shared" si="18"/>
        <v>3859.9520000000002</v>
      </c>
      <c r="AU28" s="510">
        <f t="shared" si="18"/>
        <v>4694.4589999999998</v>
      </c>
      <c r="AV28" s="510">
        <f t="shared" si="18"/>
        <v>5219.8249999999989</v>
      </c>
      <c r="AW28" s="510">
        <f t="shared" si="18"/>
        <v>5832.9319999999998</v>
      </c>
      <c r="AX28" s="510">
        <f t="shared" si="18"/>
        <v>6262.347999999999</v>
      </c>
      <c r="AY28" s="510">
        <f t="shared" si="18"/>
        <v>219.97</v>
      </c>
      <c r="AZ28" s="510">
        <v>0</v>
      </c>
      <c r="BA28" s="510">
        <v>0</v>
      </c>
      <c r="BB28" s="510">
        <v>0</v>
      </c>
      <c r="BC28" s="510">
        <v>0</v>
      </c>
      <c r="BD28" s="510">
        <v>0</v>
      </c>
      <c r="BE28" s="510">
        <v>0</v>
      </c>
      <c r="BF28" s="510">
        <v>0</v>
      </c>
      <c r="BG28" s="510">
        <v>0</v>
      </c>
      <c r="BH28" s="510">
        <v>0</v>
      </c>
      <c r="BI28" s="510">
        <v>0</v>
      </c>
      <c r="BJ28" s="510">
        <v>0</v>
      </c>
      <c r="BK28" s="510">
        <v>0</v>
      </c>
      <c r="BL28" s="510">
        <v>0</v>
      </c>
      <c r="BM28" s="510">
        <v>0</v>
      </c>
      <c r="BN28" s="510">
        <v>0</v>
      </c>
      <c r="BO28" s="510">
        <v>0</v>
      </c>
      <c r="BP28" s="510">
        <v>0</v>
      </c>
      <c r="BQ28" s="510">
        <v>0</v>
      </c>
      <c r="BR28" s="510">
        <v>0</v>
      </c>
      <c r="BS28" s="510">
        <v>0</v>
      </c>
      <c r="BT28" s="510">
        <v>0</v>
      </c>
      <c r="BU28" s="510">
        <v>0</v>
      </c>
      <c r="BV28" s="510">
        <v>0</v>
      </c>
      <c r="BW28" s="510">
        <v>0</v>
      </c>
      <c r="BX28" s="510">
        <v>0</v>
      </c>
      <c r="BY28" s="510">
        <v>0</v>
      </c>
      <c r="BZ28" s="510">
        <v>0</v>
      </c>
      <c r="CA28" s="510">
        <v>0</v>
      </c>
      <c r="CB28" s="510">
        <v>0</v>
      </c>
      <c r="CC28" s="510">
        <v>0</v>
      </c>
      <c r="CD28" s="510">
        <v>0</v>
      </c>
      <c r="CE28" s="510">
        <v>0</v>
      </c>
      <c r="CF28" s="510">
        <v>0</v>
      </c>
      <c r="CG28" s="510">
        <v>0</v>
      </c>
      <c r="CH28" s="511">
        <v>0</v>
      </c>
    </row>
    <row r="29" spans="1:92" x14ac:dyDescent="0.35">
      <c r="B29" s="329" t="s">
        <v>566</v>
      </c>
      <c r="C29" s="72"/>
      <c r="D29" s="510">
        <v>0</v>
      </c>
      <c r="E29" s="510">
        <v>0</v>
      </c>
      <c r="F29" s="510">
        <v>0</v>
      </c>
      <c r="G29" s="510">
        <v>0</v>
      </c>
      <c r="H29" s="510">
        <v>0</v>
      </c>
      <c r="I29" s="510">
        <v>0</v>
      </c>
      <c r="J29" s="510">
        <v>0</v>
      </c>
      <c r="K29" s="510">
        <v>0</v>
      </c>
      <c r="L29" s="510">
        <v>0</v>
      </c>
      <c r="M29" s="510">
        <v>0</v>
      </c>
      <c r="N29" s="510">
        <v>0</v>
      </c>
      <c r="O29" s="510">
        <v>0</v>
      </c>
      <c r="P29" s="510">
        <v>0</v>
      </c>
      <c r="Q29" s="510">
        <v>0</v>
      </c>
      <c r="R29" s="510">
        <v>0</v>
      </c>
      <c r="S29" s="510">
        <v>0</v>
      </c>
      <c r="T29" s="510">
        <v>0</v>
      </c>
      <c r="U29" s="510">
        <v>0</v>
      </c>
      <c r="V29" s="510">
        <v>0</v>
      </c>
      <c r="W29" s="510">
        <v>0</v>
      </c>
      <c r="X29" s="510">
        <v>0</v>
      </c>
      <c r="Y29" s="510">
        <v>0</v>
      </c>
      <c r="Z29" s="510">
        <v>0</v>
      </c>
      <c r="AA29" s="510">
        <v>0</v>
      </c>
      <c r="AB29" s="510">
        <v>0</v>
      </c>
      <c r="AC29" s="510">
        <v>0</v>
      </c>
      <c r="AD29" s="510">
        <v>0</v>
      </c>
      <c r="AE29" s="510">
        <v>0</v>
      </c>
      <c r="AF29" s="510">
        <v>0</v>
      </c>
      <c r="AG29" s="510">
        <v>0</v>
      </c>
      <c r="AH29" s="510">
        <v>772.81210362020079</v>
      </c>
      <c r="AI29" s="510">
        <v>912.65429379909426</v>
      </c>
      <c r="AJ29" s="510">
        <v>1049.5810005581873</v>
      </c>
      <c r="AK29" s="510">
        <v>1237.2938535808794</v>
      </c>
      <c r="AL29" s="510">
        <v>1415.0885796393793</v>
      </c>
      <c r="AM29" s="510">
        <v>1655.2739886496092</v>
      </c>
      <c r="AN29" s="510">
        <v>1856.8768123129773</v>
      </c>
      <c r="AO29" s="510">
        <v>1989.2295129625934</v>
      </c>
      <c r="AP29" s="510">
        <v>2178.8480527078132</v>
      </c>
      <c r="AQ29" s="510">
        <v>2332.7579787363456</v>
      </c>
      <c r="AR29" s="510">
        <v>2568.7201034171771</v>
      </c>
      <c r="AS29" s="510">
        <v>2839.3256443284918</v>
      </c>
      <c r="AT29" s="510">
        <v>3168.1453738208279</v>
      </c>
      <c r="AU29" s="510">
        <v>3823.4211065045206</v>
      </c>
      <c r="AV29" s="510">
        <v>4244.0094411830742</v>
      </c>
      <c r="AW29" s="510">
        <v>4760.0621334919697</v>
      </c>
      <c r="AX29" s="510">
        <v>5131.4675237746787</v>
      </c>
      <c r="AY29" s="510">
        <v>180.24691556660795</v>
      </c>
      <c r="AZ29" s="510">
        <v>0</v>
      </c>
      <c r="BA29" s="510">
        <v>0</v>
      </c>
      <c r="BB29" s="510">
        <v>0</v>
      </c>
      <c r="BC29" s="510">
        <v>0</v>
      </c>
      <c r="BD29" s="510">
        <v>0</v>
      </c>
      <c r="BE29" s="510">
        <v>0</v>
      </c>
      <c r="BF29" s="510">
        <v>0</v>
      </c>
      <c r="BG29" s="510">
        <v>0</v>
      </c>
      <c r="BH29" s="510">
        <v>0</v>
      </c>
      <c r="BI29" s="510">
        <v>0</v>
      </c>
      <c r="BJ29" s="510">
        <v>0</v>
      </c>
      <c r="BK29" s="510">
        <v>0</v>
      </c>
      <c r="BL29" s="510">
        <v>0</v>
      </c>
      <c r="BM29" s="510">
        <v>0</v>
      </c>
      <c r="BN29" s="510">
        <v>0</v>
      </c>
      <c r="BO29" s="510">
        <v>0</v>
      </c>
      <c r="BP29" s="510">
        <v>0</v>
      </c>
      <c r="BQ29" s="510">
        <v>0</v>
      </c>
      <c r="BR29" s="510">
        <v>0</v>
      </c>
      <c r="BS29" s="510">
        <v>0</v>
      </c>
      <c r="BT29" s="510">
        <v>0</v>
      </c>
      <c r="BU29" s="510">
        <v>0</v>
      </c>
      <c r="BV29" s="510">
        <v>0</v>
      </c>
      <c r="BW29" s="510">
        <v>0</v>
      </c>
      <c r="BX29" s="510">
        <v>0</v>
      </c>
      <c r="BY29" s="510">
        <v>0</v>
      </c>
      <c r="BZ29" s="510">
        <v>0</v>
      </c>
      <c r="CA29" s="510">
        <v>0</v>
      </c>
      <c r="CB29" s="510">
        <v>0</v>
      </c>
      <c r="CC29" s="510">
        <v>0</v>
      </c>
      <c r="CD29" s="510">
        <v>0</v>
      </c>
      <c r="CE29" s="510">
        <v>0</v>
      </c>
      <c r="CF29" s="510">
        <v>0</v>
      </c>
      <c r="CG29" s="510">
        <v>0</v>
      </c>
      <c r="CH29" s="511">
        <v>0</v>
      </c>
    </row>
    <row r="30" spans="1:92" x14ac:dyDescent="0.35">
      <c r="B30" s="329" t="s">
        <v>565</v>
      </c>
      <c r="C30" s="72"/>
      <c r="D30" s="510">
        <v>0</v>
      </c>
      <c r="E30" s="510">
        <v>0</v>
      </c>
      <c r="F30" s="510">
        <v>0</v>
      </c>
      <c r="G30" s="510">
        <v>0</v>
      </c>
      <c r="H30" s="510">
        <v>0</v>
      </c>
      <c r="I30" s="510">
        <v>0</v>
      </c>
      <c r="J30" s="510">
        <v>0</v>
      </c>
      <c r="K30" s="510">
        <v>0</v>
      </c>
      <c r="L30" s="510">
        <v>0</v>
      </c>
      <c r="M30" s="510">
        <v>0</v>
      </c>
      <c r="N30" s="510">
        <v>0</v>
      </c>
      <c r="O30" s="510">
        <v>0</v>
      </c>
      <c r="P30" s="510">
        <v>0</v>
      </c>
      <c r="Q30" s="510">
        <v>0</v>
      </c>
      <c r="R30" s="510">
        <v>0</v>
      </c>
      <c r="S30" s="510">
        <v>0</v>
      </c>
      <c r="T30" s="510">
        <v>0</v>
      </c>
      <c r="U30" s="510">
        <v>0</v>
      </c>
      <c r="V30" s="510">
        <v>0</v>
      </c>
      <c r="W30" s="510">
        <v>0</v>
      </c>
      <c r="X30" s="510">
        <v>0</v>
      </c>
      <c r="Y30" s="510">
        <v>0</v>
      </c>
      <c r="Z30" s="510">
        <v>0</v>
      </c>
      <c r="AA30" s="510">
        <v>0</v>
      </c>
      <c r="AB30" s="510">
        <v>0</v>
      </c>
      <c r="AC30" s="510">
        <v>0</v>
      </c>
      <c r="AD30" s="510">
        <v>0</v>
      </c>
      <c r="AE30" s="510">
        <v>0</v>
      </c>
      <c r="AF30" s="510">
        <v>0</v>
      </c>
      <c r="AG30" s="510">
        <v>0</v>
      </c>
      <c r="AH30" s="510">
        <v>67.18789637979917</v>
      </c>
      <c r="AI30" s="510">
        <v>79.345706200905695</v>
      </c>
      <c r="AJ30" s="510">
        <v>90.418999441812772</v>
      </c>
      <c r="AK30" s="510">
        <v>106.7061464191205</v>
      </c>
      <c r="AL30" s="510">
        <v>124.91142036062074</v>
      </c>
      <c r="AM30" s="510">
        <v>149.72601135039079</v>
      </c>
      <c r="AN30" s="510">
        <v>185.12318768702264</v>
      </c>
      <c r="AO30" s="510">
        <v>232.77048703740655</v>
      </c>
      <c r="AP30" s="510">
        <v>301.54394729218672</v>
      </c>
      <c r="AQ30" s="510">
        <v>374.43702126365451</v>
      </c>
      <c r="AR30" s="510">
        <v>457.42889658282257</v>
      </c>
      <c r="AS30" s="510">
        <v>561.62835567150864</v>
      </c>
      <c r="AT30" s="510">
        <v>691.80662617917244</v>
      </c>
      <c r="AU30" s="510">
        <v>871.03789349547901</v>
      </c>
      <c r="AV30" s="510">
        <v>975.8155588169252</v>
      </c>
      <c r="AW30" s="510">
        <v>1072.8698665080299</v>
      </c>
      <c r="AX30" s="510">
        <v>1130.8804762253205</v>
      </c>
      <c r="AY30" s="510">
        <v>39.723084433392039</v>
      </c>
      <c r="AZ30" s="510">
        <v>0</v>
      </c>
      <c r="BA30" s="510">
        <v>0</v>
      </c>
      <c r="BB30" s="510">
        <v>0</v>
      </c>
      <c r="BC30" s="510">
        <v>0</v>
      </c>
      <c r="BD30" s="510">
        <v>0</v>
      </c>
      <c r="BE30" s="510">
        <v>0</v>
      </c>
      <c r="BF30" s="510">
        <v>0</v>
      </c>
      <c r="BG30" s="510">
        <v>0</v>
      </c>
      <c r="BH30" s="510">
        <v>0</v>
      </c>
      <c r="BI30" s="510">
        <v>0</v>
      </c>
      <c r="BJ30" s="510">
        <v>0</v>
      </c>
      <c r="BK30" s="510">
        <v>0</v>
      </c>
      <c r="BL30" s="510">
        <v>0</v>
      </c>
      <c r="BM30" s="510">
        <v>0</v>
      </c>
      <c r="BN30" s="510">
        <v>0</v>
      </c>
      <c r="BO30" s="510">
        <v>0</v>
      </c>
      <c r="BP30" s="510">
        <v>0</v>
      </c>
      <c r="BQ30" s="510">
        <v>0</v>
      </c>
      <c r="BR30" s="510">
        <v>0</v>
      </c>
      <c r="BS30" s="510">
        <v>0</v>
      </c>
      <c r="BT30" s="510">
        <v>0</v>
      </c>
      <c r="BU30" s="510">
        <v>0</v>
      </c>
      <c r="BV30" s="510">
        <v>0</v>
      </c>
      <c r="BW30" s="510">
        <v>0</v>
      </c>
      <c r="BX30" s="510">
        <v>0</v>
      </c>
      <c r="BY30" s="510">
        <v>0</v>
      </c>
      <c r="BZ30" s="510">
        <v>0</v>
      </c>
      <c r="CA30" s="510">
        <v>0</v>
      </c>
      <c r="CB30" s="510">
        <v>0</v>
      </c>
      <c r="CC30" s="510">
        <v>0</v>
      </c>
      <c r="CD30" s="510">
        <v>0</v>
      </c>
      <c r="CE30" s="510">
        <v>0</v>
      </c>
      <c r="CF30" s="510">
        <v>0</v>
      </c>
      <c r="CG30" s="510">
        <v>0</v>
      </c>
      <c r="CH30" s="511">
        <v>0</v>
      </c>
    </row>
    <row r="31" spans="1:92" ht="24" customHeight="1" x14ac:dyDescent="0.35">
      <c r="A31" s="411"/>
      <c r="B31" s="72" t="s">
        <v>797</v>
      </c>
      <c r="C31" s="72"/>
      <c r="D31" s="510">
        <v>0</v>
      </c>
      <c r="E31" s="510">
        <v>0</v>
      </c>
      <c r="F31" s="510">
        <v>0</v>
      </c>
      <c r="G31" s="510">
        <v>0</v>
      </c>
      <c r="H31" s="510">
        <v>0</v>
      </c>
      <c r="I31" s="510">
        <v>0</v>
      </c>
      <c r="J31" s="510">
        <v>0</v>
      </c>
      <c r="K31" s="510">
        <v>0</v>
      </c>
      <c r="L31" s="510">
        <v>0</v>
      </c>
      <c r="M31" s="510">
        <v>0</v>
      </c>
      <c r="N31" s="510">
        <v>0</v>
      </c>
      <c r="O31" s="510">
        <v>0</v>
      </c>
      <c r="P31" s="510">
        <v>0</v>
      </c>
      <c r="Q31" s="510">
        <v>0</v>
      </c>
      <c r="R31" s="510">
        <v>0</v>
      </c>
      <c r="S31" s="510">
        <v>0</v>
      </c>
      <c r="T31" s="510">
        <v>0</v>
      </c>
      <c r="U31" s="510">
        <v>0</v>
      </c>
      <c r="V31" s="510">
        <v>0</v>
      </c>
      <c r="W31" s="510">
        <v>0</v>
      </c>
      <c r="X31" s="510">
        <v>0</v>
      </c>
      <c r="Y31" s="510">
        <v>0</v>
      </c>
      <c r="Z31" s="510">
        <v>0</v>
      </c>
      <c r="AA31" s="510">
        <v>0</v>
      </c>
      <c r="AB31" s="510">
        <v>0</v>
      </c>
      <c r="AC31" s="510">
        <v>0</v>
      </c>
      <c r="AD31" s="510">
        <v>0</v>
      </c>
      <c r="AE31" s="510">
        <v>0</v>
      </c>
      <c r="AF31" s="510">
        <v>0</v>
      </c>
      <c r="AG31" s="510">
        <v>0</v>
      </c>
      <c r="AH31" s="510">
        <f>SUM(AH32:AH33)</f>
        <v>0</v>
      </c>
      <c r="AI31" s="510">
        <f t="shared" ref="AI31:AY31" si="19">SUM(AI32:AI33)</f>
        <v>3</v>
      </c>
      <c r="AJ31" s="510">
        <f t="shared" si="19"/>
        <v>10</v>
      </c>
      <c r="AK31" s="510">
        <f t="shared" si="19"/>
        <v>26</v>
      </c>
      <c r="AL31" s="510">
        <f t="shared" si="19"/>
        <v>53</v>
      </c>
      <c r="AM31" s="510">
        <f t="shared" si="19"/>
        <v>67</v>
      </c>
      <c r="AN31" s="510">
        <f t="shared" si="19"/>
        <v>100</v>
      </c>
      <c r="AO31" s="510">
        <f t="shared" si="19"/>
        <v>127</v>
      </c>
      <c r="AP31" s="510">
        <f t="shared" si="19"/>
        <v>193.446</v>
      </c>
      <c r="AQ31" s="510">
        <f t="shared" si="19"/>
        <v>261.20999999999998</v>
      </c>
      <c r="AR31" s="510">
        <f t="shared" si="19"/>
        <v>333.20899999999995</v>
      </c>
      <c r="AS31" s="510">
        <f t="shared" si="19"/>
        <v>435.68200000000002</v>
      </c>
      <c r="AT31" s="510">
        <f t="shared" si="19"/>
        <v>571.06700000000001</v>
      </c>
      <c r="AU31" s="510">
        <f t="shared" si="19"/>
        <v>790.95899999999995</v>
      </c>
      <c r="AV31" s="510">
        <f t="shared" si="19"/>
        <v>989.77700000000004</v>
      </c>
      <c r="AW31" s="510">
        <f t="shared" si="19"/>
        <v>1234.896</v>
      </c>
      <c r="AX31" s="510">
        <f t="shared" si="19"/>
        <v>1442.7860000000001</v>
      </c>
      <c r="AY31" s="510">
        <f t="shared" si="19"/>
        <v>51.029999999999994</v>
      </c>
      <c r="AZ31" s="510">
        <v>0</v>
      </c>
      <c r="BA31" s="510">
        <v>0</v>
      </c>
      <c r="BB31" s="510">
        <v>0</v>
      </c>
      <c r="BC31" s="510">
        <v>0</v>
      </c>
      <c r="BD31" s="510">
        <v>0</v>
      </c>
      <c r="BE31" s="510">
        <v>0</v>
      </c>
      <c r="BF31" s="510">
        <v>0</v>
      </c>
      <c r="BG31" s="510">
        <v>0</v>
      </c>
      <c r="BH31" s="510">
        <v>0</v>
      </c>
      <c r="BI31" s="510">
        <v>0</v>
      </c>
      <c r="BJ31" s="510">
        <v>0</v>
      </c>
      <c r="BK31" s="510">
        <v>0</v>
      </c>
      <c r="BL31" s="510">
        <v>0</v>
      </c>
      <c r="BM31" s="510">
        <v>0</v>
      </c>
      <c r="BN31" s="510">
        <v>0</v>
      </c>
      <c r="BO31" s="510">
        <v>0</v>
      </c>
      <c r="BP31" s="510">
        <v>0</v>
      </c>
      <c r="BQ31" s="510">
        <v>0</v>
      </c>
      <c r="BR31" s="510">
        <v>0</v>
      </c>
      <c r="BS31" s="510">
        <v>0</v>
      </c>
      <c r="BT31" s="510">
        <v>0</v>
      </c>
      <c r="BU31" s="510">
        <v>0</v>
      </c>
      <c r="BV31" s="510">
        <v>0</v>
      </c>
      <c r="BW31" s="510">
        <v>0</v>
      </c>
      <c r="BX31" s="510">
        <v>0</v>
      </c>
      <c r="BY31" s="510">
        <v>0</v>
      </c>
      <c r="BZ31" s="510">
        <v>0</v>
      </c>
      <c r="CA31" s="510">
        <v>0</v>
      </c>
      <c r="CB31" s="510">
        <v>0</v>
      </c>
      <c r="CC31" s="510">
        <v>0</v>
      </c>
      <c r="CD31" s="510">
        <v>0</v>
      </c>
      <c r="CE31" s="510">
        <v>0</v>
      </c>
      <c r="CF31" s="510">
        <v>0</v>
      </c>
      <c r="CG31" s="510">
        <v>0</v>
      </c>
      <c r="CH31" s="511">
        <v>0</v>
      </c>
    </row>
    <row r="32" spans="1:92" x14ac:dyDescent="0.35">
      <c r="A32" s="411"/>
      <c r="B32" s="329" t="s">
        <v>566</v>
      </c>
      <c r="C32" s="72"/>
      <c r="D32" s="510">
        <v>0</v>
      </c>
      <c r="E32" s="510">
        <v>0</v>
      </c>
      <c r="F32" s="510">
        <v>0</v>
      </c>
      <c r="G32" s="510">
        <v>0</v>
      </c>
      <c r="H32" s="510">
        <v>0</v>
      </c>
      <c r="I32" s="510">
        <v>0</v>
      </c>
      <c r="J32" s="510">
        <v>0</v>
      </c>
      <c r="K32" s="510">
        <v>0</v>
      </c>
      <c r="L32" s="510">
        <v>0</v>
      </c>
      <c r="M32" s="510">
        <v>0</v>
      </c>
      <c r="N32" s="510">
        <v>0</v>
      </c>
      <c r="O32" s="510">
        <v>0</v>
      </c>
      <c r="P32" s="510">
        <v>0</v>
      </c>
      <c r="Q32" s="510">
        <v>0</v>
      </c>
      <c r="R32" s="510">
        <v>0</v>
      </c>
      <c r="S32" s="510">
        <v>0</v>
      </c>
      <c r="T32" s="510">
        <v>0</v>
      </c>
      <c r="U32" s="510">
        <v>0</v>
      </c>
      <c r="V32" s="510">
        <v>0</v>
      </c>
      <c r="W32" s="510">
        <v>0</v>
      </c>
      <c r="X32" s="510">
        <v>0</v>
      </c>
      <c r="Y32" s="510">
        <v>0</v>
      </c>
      <c r="Z32" s="510">
        <v>0</v>
      </c>
      <c r="AA32" s="510">
        <v>0</v>
      </c>
      <c r="AB32" s="510">
        <v>0</v>
      </c>
      <c r="AC32" s="510">
        <v>0</v>
      </c>
      <c r="AD32" s="510">
        <v>0</v>
      </c>
      <c r="AE32" s="510">
        <v>0</v>
      </c>
      <c r="AF32" s="510">
        <v>0</v>
      </c>
      <c r="AG32" s="510">
        <v>0</v>
      </c>
      <c r="AH32" s="510">
        <v>0</v>
      </c>
      <c r="AI32" s="510">
        <v>2.8974368625987705</v>
      </c>
      <c r="AJ32" s="510">
        <v>9.6609895148372367</v>
      </c>
      <c r="AK32" s="510">
        <v>25.117688783350097</v>
      </c>
      <c r="AL32" s="510">
        <v>51.162549786587917</v>
      </c>
      <c r="AM32" s="510">
        <v>64.624510381642168</v>
      </c>
      <c r="AN32" s="510">
        <v>96.125074410163435</v>
      </c>
      <c r="AO32" s="510">
        <v>121.31348922174391</v>
      </c>
      <c r="AP32" s="510">
        <v>183.4891118201582</v>
      </c>
      <c r="AQ32" s="510">
        <v>245.98525168976292</v>
      </c>
      <c r="AR32" s="510">
        <v>311.65002502751975</v>
      </c>
      <c r="AS32" s="510">
        <v>404.55730617143536</v>
      </c>
      <c r="AT32" s="510">
        <v>526.74289399371503</v>
      </c>
      <c r="AU32" s="510">
        <v>727.27916232282041</v>
      </c>
      <c r="AV32" s="510">
        <v>911.30117816056713</v>
      </c>
      <c r="AW32" s="510">
        <v>1137.0936137204967</v>
      </c>
      <c r="AX32" s="510">
        <v>1326.7305100097926</v>
      </c>
      <c r="AY32" s="510">
        <v>46.925225172547911</v>
      </c>
      <c r="AZ32" s="510">
        <v>0</v>
      </c>
      <c r="BA32" s="510">
        <v>0</v>
      </c>
      <c r="BB32" s="510">
        <v>0</v>
      </c>
      <c r="BC32" s="510">
        <v>0</v>
      </c>
      <c r="BD32" s="510">
        <v>0</v>
      </c>
      <c r="BE32" s="510">
        <v>0</v>
      </c>
      <c r="BF32" s="510">
        <v>0</v>
      </c>
      <c r="BG32" s="510">
        <v>0</v>
      </c>
      <c r="BH32" s="510">
        <v>0</v>
      </c>
      <c r="BI32" s="510">
        <v>0</v>
      </c>
      <c r="BJ32" s="510">
        <v>0</v>
      </c>
      <c r="BK32" s="510">
        <v>0</v>
      </c>
      <c r="BL32" s="510">
        <v>0</v>
      </c>
      <c r="BM32" s="510">
        <v>0</v>
      </c>
      <c r="BN32" s="510">
        <v>0</v>
      </c>
      <c r="BO32" s="510">
        <v>0</v>
      </c>
      <c r="BP32" s="510">
        <v>0</v>
      </c>
      <c r="BQ32" s="510">
        <v>0</v>
      </c>
      <c r="BR32" s="510">
        <v>0</v>
      </c>
      <c r="BS32" s="510">
        <v>0</v>
      </c>
      <c r="BT32" s="510">
        <v>0</v>
      </c>
      <c r="BU32" s="510">
        <v>0</v>
      </c>
      <c r="BV32" s="510">
        <v>0</v>
      </c>
      <c r="BW32" s="510">
        <v>0</v>
      </c>
      <c r="BX32" s="510">
        <v>0</v>
      </c>
      <c r="BY32" s="510">
        <v>0</v>
      </c>
      <c r="BZ32" s="510">
        <v>0</v>
      </c>
      <c r="CA32" s="510">
        <v>0</v>
      </c>
      <c r="CB32" s="510">
        <v>0</v>
      </c>
      <c r="CC32" s="510">
        <v>0</v>
      </c>
      <c r="CD32" s="510">
        <v>0</v>
      </c>
      <c r="CE32" s="510">
        <v>0</v>
      </c>
      <c r="CF32" s="510">
        <v>0</v>
      </c>
      <c r="CG32" s="510">
        <v>0</v>
      </c>
      <c r="CH32" s="511">
        <v>0</v>
      </c>
    </row>
    <row r="33" spans="1:86" x14ac:dyDescent="0.35">
      <c r="A33" s="411"/>
      <c r="B33" s="329" t="s">
        <v>565</v>
      </c>
      <c r="C33" s="72"/>
      <c r="D33" s="510">
        <v>0</v>
      </c>
      <c r="E33" s="510">
        <v>0</v>
      </c>
      <c r="F33" s="510">
        <v>0</v>
      </c>
      <c r="G33" s="510">
        <v>0</v>
      </c>
      <c r="H33" s="510">
        <v>0</v>
      </c>
      <c r="I33" s="510">
        <v>0</v>
      </c>
      <c r="J33" s="510">
        <v>0</v>
      </c>
      <c r="K33" s="510">
        <v>0</v>
      </c>
      <c r="L33" s="510">
        <v>0</v>
      </c>
      <c r="M33" s="510">
        <v>0</v>
      </c>
      <c r="N33" s="510">
        <v>0</v>
      </c>
      <c r="O33" s="510">
        <v>0</v>
      </c>
      <c r="P33" s="510">
        <v>0</v>
      </c>
      <c r="Q33" s="510">
        <v>0</v>
      </c>
      <c r="R33" s="510">
        <v>0</v>
      </c>
      <c r="S33" s="510">
        <v>0</v>
      </c>
      <c r="T33" s="510">
        <v>0</v>
      </c>
      <c r="U33" s="510">
        <v>0</v>
      </c>
      <c r="V33" s="510">
        <v>0</v>
      </c>
      <c r="W33" s="510">
        <v>0</v>
      </c>
      <c r="X33" s="510">
        <v>0</v>
      </c>
      <c r="Y33" s="510">
        <v>0</v>
      </c>
      <c r="Z33" s="510">
        <v>0</v>
      </c>
      <c r="AA33" s="510">
        <v>0</v>
      </c>
      <c r="AB33" s="510">
        <v>0</v>
      </c>
      <c r="AC33" s="510">
        <v>0</v>
      </c>
      <c r="AD33" s="510">
        <v>0</v>
      </c>
      <c r="AE33" s="510">
        <v>0</v>
      </c>
      <c r="AF33" s="510">
        <v>0</v>
      </c>
      <c r="AG33" s="510">
        <v>0</v>
      </c>
      <c r="AH33" s="510">
        <v>0</v>
      </c>
      <c r="AI33" s="510">
        <v>0.10256313740122944</v>
      </c>
      <c r="AJ33" s="510">
        <v>0.339010485162763</v>
      </c>
      <c r="AK33" s="510">
        <v>0.88231121664990164</v>
      </c>
      <c r="AL33" s="510">
        <v>1.8374502134120854</v>
      </c>
      <c r="AM33" s="510">
        <v>2.3754896183578387</v>
      </c>
      <c r="AN33" s="510">
        <v>3.874925589836558</v>
      </c>
      <c r="AO33" s="510">
        <v>5.6865107782560864</v>
      </c>
      <c r="AP33" s="510">
        <v>9.9568881798417888</v>
      </c>
      <c r="AQ33" s="510">
        <v>15.224748310237054</v>
      </c>
      <c r="AR33" s="510">
        <v>21.558974972480229</v>
      </c>
      <c r="AS33" s="510">
        <v>31.124693828564666</v>
      </c>
      <c r="AT33" s="510">
        <v>44.324106006285028</v>
      </c>
      <c r="AU33" s="510">
        <v>63.679837677179577</v>
      </c>
      <c r="AV33" s="510">
        <v>78.475821839432896</v>
      </c>
      <c r="AW33" s="510">
        <v>97.802386279503267</v>
      </c>
      <c r="AX33" s="510">
        <v>116.05548999020743</v>
      </c>
      <c r="AY33" s="510">
        <v>4.1047748274520854</v>
      </c>
      <c r="AZ33" s="510">
        <v>0</v>
      </c>
      <c r="BA33" s="510">
        <v>0</v>
      </c>
      <c r="BB33" s="510">
        <v>0</v>
      </c>
      <c r="BC33" s="510">
        <v>0</v>
      </c>
      <c r="BD33" s="510">
        <v>0</v>
      </c>
      <c r="BE33" s="510">
        <v>0</v>
      </c>
      <c r="BF33" s="510">
        <v>0</v>
      </c>
      <c r="BG33" s="510">
        <v>0</v>
      </c>
      <c r="BH33" s="510">
        <v>0</v>
      </c>
      <c r="BI33" s="510">
        <v>0</v>
      </c>
      <c r="BJ33" s="510">
        <v>0</v>
      </c>
      <c r="BK33" s="510">
        <v>0</v>
      </c>
      <c r="BL33" s="510">
        <v>0</v>
      </c>
      <c r="BM33" s="510">
        <v>0</v>
      </c>
      <c r="BN33" s="510">
        <v>0</v>
      </c>
      <c r="BO33" s="510">
        <v>0</v>
      </c>
      <c r="BP33" s="510">
        <v>0</v>
      </c>
      <c r="BQ33" s="510">
        <v>0</v>
      </c>
      <c r="BR33" s="510">
        <v>0</v>
      </c>
      <c r="BS33" s="510">
        <v>0</v>
      </c>
      <c r="BT33" s="510">
        <v>0</v>
      </c>
      <c r="BU33" s="510">
        <v>0</v>
      </c>
      <c r="BV33" s="510">
        <v>0</v>
      </c>
      <c r="BW33" s="510">
        <v>0</v>
      </c>
      <c r="BX33" s="510">
        <v>0</v>
      </c>
      <c r="BY33" s="510">
        <v>0</v>
      </c>
      <c r="BZ33" s="510">
        <v>0</v>
      </c>
      <c r="CA33" s="510">
        <v>0</v>
      </c>
      <c r="CB33" s="510">
        <v>0</v>
      </c>
      <c r="CC33" s="510">
        <v>0</v>
      </c>
      <c r="CD33" s="510">
        <v>0</v>
      </c>
      <c r="CE33" s="510">
        <v>0</v>
      </c>
      <c r="CF33" s="510">
        <v>0</v>
      </c>
      <c r="CG33" s="510">
        <v>0</v>
      </c>
      <c r="CH33" s="511">
        <v>0</v>
      </c>
    </row>
    <row r="34" spans="1:86" s="285" customFormat="1" ht="26.25" customHeight="1" x14ac:dyDescent="0.35">
      <c r="B34" s="79" t="s">
        <v>424</v>
      </c>
      <c r="C34" s="271"/>
      <c r="D34" s="503">
        <v>43.5</v>
      </c>
      <c r="E34" s="503">
        <v>65.5</v>
      </c>
      <c r="F34" s="503">
        <v>68.599999999999994</v>
      </c>
      <c r="G34" s="503">
        <v>63.3</v>
      </c>
      <c r="H34" s="503">
        <v>79.2</v>
      </c>
      <c r="I34" s="503">
        <v>84.9</v>
      </c>
      <c r="J34" s="503">
        <v>84.5</v>
      </c>
      <c r="K34" s="503">
        <v>99.6</v>
      </c>
      <c r="L34" s="503">
        <v>96.7</v>
      </c>
      <c r="M34" s="503">
        <v>111.4</v>
      </c>
      <c r="N34" s="503">
        <v>133.5</v>
      </c>
      <c r="O34" s="503">
        <v>130.6</v>
      </c>
      <c r="P34" s="503">
        <v>135</v>
      </c>
      <c r="Q34" s="503">
        <v>154.6</v>
      </c>
      <c r="R34" s="503">
        <v>161.5</v>
      </c>
      <c r="S34" s="503">
        <v>191.4</v>
      </c>
      <c r="T34" s="503">
        <v>200.9</v>
      </c>
      <c r="U34" s="503">
        <v>248.5</v>
      </c>
      <c r="V34" s="503">
        <v>261.8</v>
      </c>
      <c r="W34" s="503">
        <v>322.89999999999998</v>
      </c>
      <c r="X34" s="503">
        <v>348.4</v>
      </c>
      <c r="Y34" s="503">
        <v>382.7</v>
      </c>
      <c r="Z34" s="503">
        <v>373.7</v>
      </c>
      <c r="AA34" s="503">
        <v>322.7</v>
      </c>
      <c r="AB34" s="503">
        <v>290.60000000000002</v>
      </c>
      <c r="AC34" s="503">
        <v>306.26799999999997</v>
      </c>
      <c r="AD34" s="503">
        <v>345.32</v>
      </c>
      <c r="AE34" s="503">
        <v>425.15600000000001</v>
      </c>
      <c r="AF34" s="503">
        <v>496.142</v>
      </c>
      <c r="AG34" s="503">
        <v>585.375</v>
      </c>
      <c r="AH34" s="503">
        <f>SUM(AH35:AH36)</f>
        <v>696</v>
      </c>
      <c r="AI34" s="503">
        <f t="shared" ref="AI34:CH34" si="20">SUM(AI35:AI36)</f>
        <v>655</v>
      </c>
      <c r="AJ34" s="503">
        <f t="shared" si="20"/>
        <v>654</v>
      </c>
      <c r="AK34" s="503">
        <f t="shared" si="20"/>
        <v>680</v>
      </c>
      <c r="AL34" s="503">
        <f t="shared" si="20"/>
        <v>554</v>
      </c>
      <c r="AM34" s="503">
        <f t="shared" si="20"/>
        <v>265</v>
      </c>
      <c r="AN34" s="503">
        <f t="shared" si="20"/>
        <v>279</v>
      </c>
      <c r="AO34" s="503">
        <f t="shared" si="20"/>
        <v>276</v>
      </c>
      <c r="AP34" s="503">
        <f t="shared" si="20"/>
        <v>179</v>
      </c>
      <c r="AQ34" s="503">
        <f t="shared" si="20"/>
        <v>193.001</v>
      </c>
      <c r="AR34" s="503">
        <f t="shared" si="20"/>
        <v>191.96</v>
      </c>
      <c r="AS34" s="503">
        <f t="shared" si="20"/>
        <v>203.69200000000001</v>
      </c>
      <c r="AT34" s="503">
        <f t="shared" si="20"/>
        <v>216.292</v>
      </c>
      <c r="AU34" s="503">
        <f t="shared" si="20"/>
        <v>273.512</v>
      </c>
      <c r="AV34" s="503">
        <f t="shared" si="20"/>
        <v>364</v>
      </c>
      <c r="AW34" s="503">
        <f t="shared" si="20"/>
        <v>365</v>
      </c>
      <c r="AX34" s="503">
        <f t="shared" si="20"/>
        <v>341.84</v>
      </c>
      <c r="AY34" s="503">
        <f t="shared" si="20"/>
        <v>12</v>
      </c>
      <c r="AZ34" s="503">
        <f t="shared" si="20"/>
        <v>0</v>
      </c>
      <c r="BA34" s="503">
        <f t="shared" si="20"/>
        <v>0</v>
      </c>
      <c r="BB34" s="503">
        <f t="shared" si="20"/>
        <v>0</v>
      </c>
      <c r="BC34" s="503">
        <f t="shared" si="20"/>
        <v>0</v>
      </c>
      <c r="BD34" s="503">
        <f t="shared" si="20"/>
        <v>0</v>
      </c>
      <c r="BE34" s="503">
        <f t="shared" si="20"/>
        <v>0</v>
      </c>
      <c r="BF34" s="503">
        <f t="shared" si="20"/>
        <v>0</v>
      </c>
      <c r="BG34" s="503">
        <f t="shared" si="20"/>
        <v>0</v>
      </c>
      <c r="BH34" s="503">
        <f t="shared" si="20"/>
        <v>0</v>
      </c>
      <c r="BI34" s="503">
        <f t="shared" si="20"/>
        <v>0</v>
      </c>
      <c r="BJ34" s="503">
        <f t="shared" si="20"/>
        <v>0</v>
      </c>
      <c r="BK34" s="503">
        <f t="shared" si="20"/>
        <v>0</v>
      </c>
      <c r="BL34" s="503">
        <f t="shared" si="20"/>
        <v>0</v>
      </c>
      <c r="BM34" s="503">
        <f t="shared" si="20"/>
        <v>0</v>
      </c>
      <c r="BN34" s="503">
        <f t="shared" si="20"/>
        <v>0</v>
      </c>
      <c r="BO34" s="503">
        <f t="shared" si="20"/>
        <v>0</v>
      </c>
      <c r="BP34" s="503">
        <f t="shared" si="20"/>
        <v>0</v>
      </c>
      <c r="BQ34" s="503">
        <f t="shared" si="20"/>
        <v>0</v>
      </c>
      <c r="BR34" s="503">
        <f t="shared" si="20"/>
        <v>0</v>
      </c>
      <c r="BS34" s="503">
        <f t="shared" si="20"/>
        <v>0</v>
      </c>
      <c r="BT34" s="503">
        <f t="shared" si="20"/>
        <v>0</v>
      </c>
      <c r="BU34" s="503">
        <f t="shared" si="20"/>
        <v>0</v>
      </c>
      <c r="BV34" s="503">
        <f t="shared" si="20"/>
        <v>0</v>
      </c>
      <c r="BW34" s="503">
        <f t="shared" si="20"/>
        <v>0</v>
      </c>
      <c r="BX34" s="503">
        <f t="shared" si="20"/>
        <v>0</v>
      </c>
      <c r="BY34" s="503">
        <f t="shared" si="20"/>
        <v>0</v>
      </c>
      <c r="BZ34" s="503">
        <f t="shared" si="20"/>
        <v>0</v>
      </c>
      <c r="CA34" s="503">
        <f t="shared" si="20"/>
        <v>0</v>
      </c>
      <c r="CB34" s="503">
        <f t="shared" si="20"/>
        <v>0</v>
      </c>
      <c r="CC34" s="503">
        <f t="shared" si="20"/>
        <v>0</v>
      </c>
      <c r="CD34" s="503">
        <f t="shared" si="20"/>
        <v>0</v>
      </c>
      <c r="CE34" s="503">
        <f t="shared" si="20"/>
        <v>0</v>
      </c>
      <c r="CF34" s="503">
        <f t="shared" si="20"/>
        <v>0</v>
      </c>
      <c r="CG34" s="503">
        <f t="shared" si="20"/>
        <v>0</v>
      </c>
      <c r="CH34" s="506">
        <f t="shared" si="20"/>
        <v>0</v>
      </c>
    </row>
    <row r="35" spans="1:86" x14ac:dyDescent="0.35">
      <c r="A35" s="411"/>
      <c r="B35" s="508" t="s">
        <v>566</v>
      </c>
      <c r="C35" s="72"/>
      <c r="D35" s="510">
        <v>0</v>
      </c>
      <c r="E35" s="510">
        <v>0</v>
      </c>
      <c r="F35" s="510">
        <v>0</v>
      </c>
      <c r="G35" s="510">
        <v>0</v>
      </c>
      <c r="H35" s="510">
        <v>0</v>
      </c>
      <c r="I35" s="510">
        <v>0</v>
      </c>
      <c r="J35" s="510">
        <v>0</v>
      </c>
      <c r="K35" s="510">
        <v>0</v>
      </c>
      <c r="L35" s="510">
        <v>0</v>
      </c>
      <c r="M35" s="510">
        <v>0</v>
      </c>
      <c r="N35" s="510">
        <v>0</v>
      </c>
      <c r="O35" s="510">
        <v>0</v>
      </c>
      <c r="P35" s="510">
        <v>0</v>
      </c>
      <c r="Q35" s="510">
        <v>0</v>
      </c>
      <c r="R35" s="510">
        <v>0</v>
      </c>
      <c r="S35" s="510">
        <v>0</v>
      </c>
      <c r="T35" s="510">
        <v>0</v>
      </c>
      <c r="U35" s="510">
        <v>0</v>
      </c>
      <c r="V35" s="510">
        <v>0</v>
      </c>
      <c r="W35" s="510">
        <v>0</v>
      </c>
      <c r="X35" s="510">
        <v>0</v>
      </c>
      <c r="Y35" s="510">
        <v>0</v>
      </c>
      <c r="Z35" s="510">
        <v>0</v>
      </c>
      <c r="AA35" s="510">
        <v>0</v>
      </c>
      <c r="AB35" s="510">
        <v>0</v>
      </c>
      <c r="AC35" s="510">
        <v>0</v>
      </c>
      <c r="AD35" s="510">
        <v>0</v>
      </c>
      <c r="AE35" s="510">
        <v>0</v>
      </c>
      <c r="AF35" s="510">
        <v>0</v>
      </c>
      <c r="AG35" s="510">
        <v>0</v>
      </c>
      <c r="AH35" s="510">
        <v>692.06779661016947</v>
      </c>
      <c r="AI35" s="510">
        <v>651.10284251412429</v>
      </c>
      <c r="AJ35" s="510">
        <v>650.38790467625904</v>
      </c>
      <c r="AK35" s="510">
        <v>676.92556782599399</v>
      </c>
      <c r="AL35" s="510">
        <v>552.13472446683784</v>
      </c>
      <c r="AM35" s="510">
        <v>263.61462111751996</v>
      </c>
      <c r="AN35" s="510">
        <v>276.69102132243557</v>
      </c>
      <c r="AO35" s="510">
        <v>274.81545064377684</v>
      </c>
      <c r="AP35" s="510">
        <v>178.54797979797979</v>
      </c>
      <c r="AQ35" s="510">
        <v>192.06056974676341</v>
      </c>
      <c r="AR35" s="510">
        <v>190.63684421681606</v>
      </c>
      <c r="AS35" s="510">
        <v>201.85271023236854</v>
      </c>
      <c r="AT35" s="510">
        <v>214.42086405082213</v>
      </c>
      <c r="AU35" s="510">
        <v>271.85824636591479</v>
      </c>
      <c r="AV35" s="510">
        <v>362.03859649122808</v>
      </c>
      <c r="AW35" s="510">
        <v>362.42036586127239</v>
      </c>
      <c r="AX35" s="510">
        <v>340.62348754448396</v>
      </c>
      <c r="AY35" s="510">
        <v>11.957295373665481</v>
      </c>
      <c r="AZ35" s="510">
        <v>0</v>
      </c>
      <c r="BA35" s="510">
        <v>0</v>
      </c>
      <c r="BB35" s="510">
        <v>0</v>
      </c>
      <c r="BC35" s="510">
        <v>0</v>
      </c>
      <c r="BD35" s="510">
        <v>0</v>
      </c>
      <c r="BE35" s="510">
        <v>0</v>
      </c>
      <c r="BF35" s="510">
        <v>0</v>
      </c>
      <c r="BG35" s="510">
        <v>0</v>
      </c>
      <c r="BH35" s="510">
        <v>0</v>
      </c>
      <c r="BI35" s="510">
        <v>0</v>
      </c>
      <c r="BJ35" s="510">
        <v>0</v>
      </c>
      <c r="BK35" s="510">
        <v>0</v>
      </c>
      <c r="BL35" s="510">
        <v>0</v>
      </c>
      <c r="BM35" s="510">
        <v>0</v>
      </c>
      <c r="BN35" s="510">
        <v>0</v>
      </c>
      <c r="BO35" s="510">
        <v>0</v>
      </c>
      <c r="BP35" s="510">
        <v>0</v>
      </c>
      <c r="BQ35" s="510">
        <v>0</v>
      </c>
      <c r="BR35" s="510">
        <v>0</v>
      </c>
      <c r="BS35" s="510">
        <v>0</v>
      </c>
      <c r="BT35" s="510">
        <v>0</v>
      </c>
      <c r="BU35" s="510">
        <v>0</v>
      </c>
      <c r="BV35" s="510">
        <v>0</v>
      </c>
      <c r="BW35" s="510">
        <v>0</v>
      </c>
      <c r="BX35" s="510">
        <v>0</v>
      </c>
      <c r="BY35" s="510">
        <v>0</v>
      </c>
      <c r="BZ35" s="510">
        <v>0</v>
      </c>
      <c r="CA35" s="510">
        <v>0</v>
      </c>
      <c r="CB35" s="510">
        <v>0</v>
      </c>
      <c r="CC35" s="510">
        <v>0</v>
      </c>
      <c r="CD35" s="510">
        <v>0</v>
      </c>
      <c r="CE35" s="510">
        <v>0</v>
      </c>
      <c r="CF35" s="510">
        <v>0</v>
      </c>
      <c r="CG35" s="510">
        <v>0</v>
      </c>
      <c r="CH35" s="511">
        <v>0</v>
      </c>
    </row>
    <row r="36" spans="1:86" x14ac:dyDescent="0.35">
      <c r="A36" s="411"/>
      <c r="B36" s="508" t="s">
        <v>565</v>
      </c>
      <c r="C36" s="72"/>
      <c r="D36" s="510">
        <v>0</v>
      </c>
      <c r="E36" s="510">
        <v>0</v>
      </c>
      <c r="F36" s="510">
        <v>0</v>
      </c>
      <c r="G36" s="510">
        <v>0</v>
      </c>
      <c r="H36" s="510">
        <v>0</v>
      </c>
      <c r="I36" s="510">
        <v>0</v>
      </c>
      <c r="J36" s="510">
        <v>0</v>
      </c>
      <c r="K36" s="510">
        <v>0</v>
      </c>
      <c r="L36" s="510">
        <v>0</v>
      </c>
      <c r="M36" s="510">
        <v>0</v>
      </c>
      <c r="N36" s="510">
        <v>0</v>
      </c>
      <c r="O36" s="510">
        <v>0</v>
      </c>
      <c r="P36" s="510">
        <v>0</v>
      </c>
      <c r="Q36" s="510">
        <v>0</v>
      </c>
      <c r="R36" s="510">
        <v>0</v>
      </c>
      <c r="S36" s="510">
        <v>0</v>
      </c>
      <c r="T36" s="510">
        <v>0</v>
      </c>
      <c r="U36" s="510">
        <v>0</v>
      </c>
      <c r="V36" s="510">
        <v>0</v>
      </c>
      <c r="W36" s="510">
        <v>0</v>
      </c>
      <c r="X36" s="510">
        <v>0</v>
      </c>
      <c r="Y36" s="510">
        <v>0</v>
      </c>
      <c r="Z36" s="510">
        <v>0</v>
      </c>
      <c r="AA36" s="510">
        <v>0</v>
      </c>
      <c r="AB36" s="510">
        <v>0</v>
      </c>
      <c r="AC36" s="510">
        <v>0</v>
      </c>
      <c r="AD36" s="510">
        <v>0</v>
      </c>
      <c r="AE36" s="510">
        <v>0</v>
      </c>
      <c r="AF36" s="510">
        <v>0</v>
      </c>
      <c r="AG36" s="510">
        <v>0</v>
      </c>
      <c r="AH36" s="510">
        <v>3.9322033898305087</v>
      </c>
      <c r="AI36" s="510">
        <v>3.8971574858757063</v>
      </c>
      <c r="AJ36" s="510">
        <v>3.6120953237410074</v>
      </c>
      <c r="AK36" s="510">
        <v>3.0744321740060183</v>
      </c>
      <c r="AL36" s="510">
        <v>1.8652755331622144</v>
      </c>
      <c r="AM36" s="510">
        <v>1.3853788824800299</v>
      </c>
      <c r="AN36" s="510">
        <v>2.3089786775644203</v>
      </c>
      <c r="AO36" s="510">
        <v>1.1845493562231759</v>
      </c>
      <c r="AP36" s="510">
        <v>0.45202020202020204</v>
      </c>
      <c r="AQ36" s="510">
        <v>0.94043025323659124</v>
      </c>
      <c r="AR36" s="510">
        <v>1.3231557831839522</v>
      </c>
      <c r="AS36" s="510">
        <v>1.8392897676314719</v>
      </c>
      <c r="AT36" s="510">
        <v>1.8711359491778774</v>
      </c>
      <c r="AU36" s="510">
        <v>1.653753634085213</v>
      </c>
      <c r="AV36" s="510">
        <v>1.9614035087719299</v>
      </c>
      <c r="AW36" s="510">
        <v>2.5796341387276018</v>
      </c>
      <c r="AX36" s="510">
        <v>1.2165124555160141</v>
      </c>
      <c r="AY36" s="510">
        <v>4.2704626334519574E-2</v>
      </c>
      <c r="AZ36" s="510">
        <v>0</v>
      </c>
      <c r="BA36" s="510">
        <v>0</v>
      </c>
      <c r="BB36" s="510">
        <v>0</v>
      </c>
      <c r="BC36" s="510">
        <v>0</v>
      </c>
      <c r="BD36" s="510">
        <v>0</v>
      </c>
      <c r="BE36" s="510">
        <v>0</v>
      </c>
      <c r="BF36" s="510">
        <v>0</v>
      </c>
      <c r="BG36" s="510">
        <v>0</v>
      </c>
      <c r="BH36" s="510">
        <v>0</v>
      </c>
      <c r="BI36" s="510">
        <v>0</v>
      </c>
      <c r="BJ36" s="510">
        <v>0</v>
      </c>
      <c r="BK36" s="510">
        <v>0</v>
      </c>
      <c r="BL36" s="510">
        <v>0</v>
      </c>
      <c r="BM36" s="510">
        <v>0</v>
      </c>
      <c r="BN36" s="510">
        <v>0</v>
      </c>
      <c r="BO36" s="510">
        <v>0</v>
      </c>
      <c r="BP36" s="510">
        <v>0</v>
      </c>
      <c r="BQ36" s="510">
        <v>0</v>
      </c>
      <c r="BR36" s="510">
        <v>0</v>
      </c>
      <c r="BS36" s="510">
        <v>0</v>
      </c>
      <c r="BT36" s="510">
        <v>0</v>
      </c>
      <c r="BU36" s="510">
        <v>0</v>
      </c>
      <c r="BV36" s="510">
        <v>0</v>
      </c>
      <c r="BW36" s="510">
        <v>0</v>
      </c>
      <c r="BX36" s="510">
        <v>0</v>
      </c>
      <c r="BY36" s="510">
        <v>0</v>
      </c>
      <c r="BZ36" s="510">
        <v>0</v>
      </c>
      <c r="CA36" s="510">
        <v>0</v>
      </c>
      <c r="CB36" s="510">
        <v>0</v>
      </c>
      <c r="CC36" s="510">
        <v>0</v>
      </c>
      <c r="CD36" s="510">
        <v>0</v>
      </c>
      <c r="CE36" s="510">
        <v>0</v>
      </c>
      <c r="CF36" s="510">
        <v>0</v>
      </c>
      <c r="CG36" s="510">
        <v>0</v>
      </c>
      <c r="CH36" s="511">
        <v>0</v>
      </c>
    </row>
    <row r="37" spans="1:86" x14ac:dyDescent="0.35">
      <c r="A37" s="411"/>
      <c r="B37" s="508"/>
      <c r="C37" s="72"/>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c r="AJ37" s="510"/>
      <c r="AK37" s="510"/>
      <c r="AL37" s="510"/>
      <c r="AM37" s="510"/>
      <c r="AN37" s="510"/>
      <c r="AO37" s="510"/>
      <c r="AP37" s="510"/>
      <c r="AQ37" s="510"/>
      <c r="AR37" s="510"/>
      <c r="AS37" s="510"/>
      <c r="AT37" s="510"/>
      <c r="AU37" s="510"/>
      <c r="AV37" s="510"/>
      <c r="AW37" s="510"/>
      <c r="AX37" s="510"/>
      <c r="AY37" s="510"/>
      <c r="AZ37" s="510"/>
      <c r="BA37" s="510"/>
      <c r="BB37" s="510"/>
      <c r="BC37" s="510"/>
      <c r="BD37" s="510"/>
      <c r="BE37" s="510"/>
      <c r="BF37" s="510"/>
      <c r="BG37" s="510"/>
      <c r="BH37" s="510"/>
      <c r="BI37" s="510"/>
      <c r="BJ37" s="510"/>
      <c r="BK37" s="510"/>
      <c r="BL37" s="510"/>
      <c r="BM37" s="510"/>
      <c r="BN37" s="510"/>
      <c r="BO37" s="510"/>
      <c r="BP37" s="510"/>
      <c r="BQ37" s="510"/>
      <c r="BR37" s="510"/>
      <c r="BS37" s="510"/>
      <c r="BT37" s="510"/>
      <c r="BU37" s="510"/>
      <c r="BV37" s="510"/>
      <c r="BW37" s="510"/>
      <c r="BX37" s="510"/>
      <c r="BY37" s="510"/>
      <c r="BZ37" s="510"/>
      <c r="CA37" s="510"/>
      <c r="CB37" s="510"/>
      <c r="CC37" s="510"/>
      <c r="CD37" s="510"/>
      <c r="CE37" s="510"/>
      <c r="CF37" s="510"/>
      <c r="CG37" s="510"/>
      <c r="CH37" s="511"/>
    </row>
    <row r="38" spans="1:86" s="285" customFormat="1" x14ac:dyDescent="0.35">
      <c r="A38" s="461"/>
      <c r="B38" s="123" t="s">
        <v>798</v>
      </c>
      <c r="C38" s="123"/>
      <c r="D38" s="503">
        <v>0</v>
      </c>
      <c r="E38" s="503">
        <v>0</v>
      </c>
      <c r="F38" s="503">
        <v>0</v>
      </c>
      <c r="G38" s="503">
        <v>0</v>
      </c>
      <c r="H38" s="503">
        <v>0</v>
      </c>
      <c r="I38" s="503">
        <v>0</v>
      </c>
      <c r="J38" s="503">
        <v>0</v>
      </c>
      <c r="K38" s="503">
        <v>0</v>
      </c>
      <c r="L38" s="503">
        <v>0</v>
      </c>
      <c r="M38" s="503">
        <v>0</v>
      </c>
      <c r="N38" s="503">
        <v>0</v>
      </c>
      <c r="O38" s="503">
        <v>0</v>
      </c>
      <c r="P38" s="503">
        <v>0</v>
      </c>
      <c r="Q38" s="503">
        <v>0</v>
      </c>
      <c r="R38" s="503">
        <v>0</v>
      </c>
      <c r="S38" s="503">
        <v>0</v>
      </c>
      <c r="T38" s="503">
        <v>0</v>
      </c>
      <c r="U38" s="503">
        <v>0</v>
      </c>
      <c r="V38" s="503">
        <v>0</v>
      </c>
      <c r="W38" s="503">
        <v>0</v>
      </c>
      <c r="X38" s="503">
        <v>0</v>
      </c>
      <c r="Y38" s="503">
        <v>0</v>
      </c>
      <c r="Z38" s="503">
        <v>0</v>
      </c>
      <c r="AA38" s="503">
        <v>0</v>
      </c>
      <c r="AB38" s="503">
        <v>0</v>
      </c>
      <c r="AC38" s="503">
        <v>0</v>
      </c>
      <c r="AD38" s="503">
        <v>0</v>
      </c>
      <c r="AE38" s="503">
        <v>11.6</v>
      </c>
      <c r="AF38" s="503">
        <v>33.9</v>
      </c>
      <c r="AG38" s="503">
        <v>44.5</v>
      </c>
      <c r="AH38" s="503">
        <f>SUM(AH39:AH40)</f>
        <v>69</v>
      </c>
      <c r="AI38" s="503">
        <f t="shared" ref="AI38:CH38" si="21">SUM(AI39:AI40)</f>
        <v>85</v>
      </c>
      <c r="AJ38" s="503">
        <f t="shared" si="21"/>
        <v>108</v>
      </c>
      <c r="AK38" s="503">
        <f t="shared" si="21"/>
        <v>130</v>
      </c>
      <c r="AL38" s="503">
        <f t="shared" si="21"/>
        <v>154</v>
      </c>
      <c r="AM38" s="503">
        <f t="shared" si="21"/>
        <v>182</v>
      </c>
      <c r="AN38" s="503">
        <f t="shared" si="21"/>
        <v>236</v>
      </c>
      <c r="AO38" s="503">
        <f t="shared" si="21"/>
        <v>266</v>
      </c>
      <c r="AP38" s="503">
        <f t="shared" si="21"/>
        <v>285</v>
      </c>
      <c r="AQ38" s="503">
        <f t="shared" si="21"/>
        <v>295.17</v>
      </c>
      <c r="AR38" s="503">
        <f t="shared" si="21"/>
        <v>316.22399999999999</v>
      </c>
      <c r="AS38" s="503">
        <f t="shared" si="21"/>
        <v>345.99400000000003</v>
      </c>
      <c r="AT38" s="503">
        <f t="shared" si="21"/>
        <v>428.738</v>
      </c>
      <c r="AU38" s="503">
        <f t="shared" si="21"/>
        <v>596.20899999999983</v>
      </c>
      <c r="AV38" s="503">
        <f t="shared" si="21"/>
        <v>640.11500000000001</v>
      </c>
      <c r="AW38" s="503">
        <f t="shared" si="21"/>
        <v>703.23900000000003</v>
      </c>
      <c r="AX38" s="503">
        <f t="shared" si="21"/>
        <v>775.55</v>
      </c>
      <c r="AY38" s="503">
        <f t="shared" si="21"/>
        <v>820.41200000000003</v>
      </c>
      <c r="AZ38" s="503">
        <f t="shared" si="21"/>
        <v>905.78099999999995</v>
      </c>
      <c r="BA38" s="503">
        <f t="shared" si="21"/>
        <v>998.82600000000002</v>
      </c>
      <c r="BB38" s="503">
        <f t="shared" si="21"/>
        <v>984.22199999999998</v>
      </c>
      <c r="BC38" s="503">
        <f t="shared" si="21"/>
        <v>1006.239</v>
      </c>
      <c r="BD38" s="503">
        <f t="shared" si="21"/>
        <v>1014.208</v>
      </c>
      <c r="BE38" s="503">
        <f t="shared" si="21"/>
        <v>1039.6609860351221</v>
      </c>
      <c r="BF38" s="503">
        <f t="shared" si="21"/>
        <v>957.64443993986208</v>
      </c>
      <c r="BG38" s="503">
        <f t="shared" si="21"/>
        <v>936.04611806509195</v>
      </c>
      <c r="BH38" s="503">
        <f t="shared" si="21"/>
        <v>918.404</v>
      </c>
      <c r="BI38" s="503">
        <f t="shared" si="21"/>
        <v>900.21167600999991</v>
      </c>
      <c r="BJ38" s="503">
        <f t="shared" si="21"/>
        <v>903.50131326000019</v>
      </c>
      <c r="BK38" s="503">
        <f t="shared" si="21"/>
        <v>898.33186294287157</v>
      </c>
      <c r="BL38" s="503">
        <f t="shared" si="21"/>
        <v>887.43066767999994</v>
      </c>
      <c r="BM38" s="503">
        <f t="shared" si="21"/>
        <v>906.54925574000004</v>
      </c>
      <c r="BN38" s="503">
        <f t="shared" si="21"/>
        <v>888.26432449502204</v>
      </c>
      <c r="BO38" s="503">
        <f t="shared" si="21"/>
        <v>880.68628874000012</v>
      </c>
      <c r="BP38" s="503">
        <f t="shared" si="21"/>
        <v>886.86491193999996</v>
      </c>
      <c r="BQ38" s="503">
        <f t="shared" si="21"/>
        <v>859.72773397999993</v>
      </c>
      <c r="BR38" s="503">
        <f t="shared" si="21"/>
        <v>735.16706013999999</v>
      </c>
      <c r="BS38" s="503">
        <f t="shared" si="21"/>
        <v>469.59270565999998</v>
      </c>
      <c r="BT38" s="503">
        <f t="shared" si="21"/>
        <v>234.28937809000001</v>
      </c>
      <c r="BU38" s="503">
        <f t="shared" si="21"/>
        <v>119.58597664999999</v>
      </c>
      <c r="BV38" s="503">
        <f t="shared" si="21"/>
        <v>97.159200739999974</v>
      </c>
      <c r="BW38" s="503">
        <f t="shared" si="21"/>
        <v>89.01216091000002</v>
      </c>
      <c r="BX38" s="503">
        <f t="shared" si="21"/>
        <v>72.050411350000033</v>
      </c>
      <c r="BY38" s="503">
        <f t="shared" si="21"/>
        <v>62.393181790000007</v>
      </c>
      <c r="BZ38" s="503">
        <f t="shared" si="21"/>
        <v>58.390374389999984</v>
      </c>
      <c r="CA38" s="503">
        <f t="shared" si="21"/>
        <v>56.45326820999999</v>
      </c>
      <c r="CB38" s="503">
        <f t="shared" si="21"/>
        <v>53.808942069999986</v>
      </c>
      <c r="CC38" s="503">
        <f t="shared" si="21"/>
        <v>46.993339456317933</v>
      </c>
      <c r="CD38" s="503">
        <f t="shared" si="21"/>
        <v>42.209775922894309</v>
      </c>
      <c r="CE38" s="503">
        <f t="shared" si="21"/>
        <v>36.426289913208706</v>
      </c>
      <c r="CF38" s="503">
        <f t="shared" si="21"/>
        <v>30.048998190824491</v>
      </c>
      <c r="CG38" s="503">
        <f t="shared" si="21"/>
        <v>23.518212152474611</v>
      </c>
      <c r="CH38" s="506">
        <f t="shared" si="21"/>
        <v>16.722727846344057</v>
      </c>
    </row>
    <row r="39" spans="1:86" x14ac:dyDescent="0.35">
      <c r="B39" s="508" t="s">
        <v>566</v>
      </c>
      <c r="C39" s="508"/>
      <c r="D39" s="510">
        <v>0</v>
      </c>
      <c r="E39" s="510">
        <v>0</v>
      </c>
      <c r="F39" s="510">
        <v>0</v>
      </c>
      <c r="G39" s="510">
        <v>0</v>
      </c>
      <c r="H39" s="510">
        <v>0</v>
      </c>
      <c r="I39" s="510">
        <v>0</v>
      </c>
      <c r="J39" s="510">
        <v>0</v>
      </c>
      <c r="K39" s="510">
        <v>0</v>
      </c>
      <c r="L39" s="510">
        <v>0</v>
      </c>
      <c r="M39" s="510">
        <v>0</v>
      </c>
      <c r="N39" s="510">
        <v>0</v>
      </c>
      <c r="O39" s="510">
        <v>0</v>
      </c>
      <c r="P39" s="510">
        <v>0</v>
      </c>
      <c r="Q39" s="510">
        <v>0</v>
      </c>
      <c r="R39" s="510">
        <v>0</v>
      </c>
      <c r="S39" s="510">
        <v>0</v>
      </c>
      <c r="T39" s="510">
        <v>0</v>
      </c>
      <c r="U39" s="510">
        <v>0</v>
      </c>
      <c r="V39" s="510">
        <v>0</v>
      </c>
      <c r="W39" s="510">
        <v>0</v>
      </c>
      <c r="X39" s="510">
        <v>0</v>
      </c>
      <c r="Y39" s="510">
        <v>0</v>
      </c>
      <c r="Z39" s="510">
        <v>0</v>
      </c>
      <c r="AA39" s="510">
        <v>0</v>
      </c>
      <c r="AB39" s="510">
        <v>0</v>
      </c>
      <c r="AC39" s="510">
        <v>0</v>
      </c>
      <c r="AD39" s="510">
        <v>0</v>
      </c>
      <c r="AE39" s="510">
        <v>0</v>
      </c>
      <c r="AF39" s="510">
        <v>0</v>
      </c>
      <c r="AG39" s="510">
        <v>0</v>
      </c>
      <c r="AH39" s="510">
        <v>65.063615077455893</v>
      </c>
      <c r="AI39" s="510">
        <v>79.479739700042487</v>
      </c>
      <c r="AJ39" s="510">
        <v>99.580834840251342</v>
      </c>
      <c r="AK39" s="510">
        <v>118.59112985115947</v>
      </c>
      <c r="AL39" s="510">
        <v>139.73920084720251</v>
      </c>
      <c r="AM39" s="510">
        <v>164.50313614077683</v>
      </c>
      <c r="AN39" s="510">
        <v>212.71284119727849</v>
      </c>
      <c r="AO39" s="510">
        <v>238.91816166157855</v>
      </c>
      <c r="AP39" s="510">
        <v>254.25078624505122</v>
      </c>
      <c r="AQ39" s="510">
        <v>261.22874343482823</v>
      </c>
      <c r="AR39" s="510">
        <v>277.40848838548044</v>
      </c>
      <c r="AS39" s="510">
        <v>301.45498962625896</v>
      </c>
      <c r="AT39" s="510">
        <v>371.69112573456874</v>
      </c>
      <c r="AU39" s="510">
        <v>518.375122512399</v>
      </c>
      <c r="AV39" s="510">
        <v>547.65025616051685</v>
      </c>
      <c r="AW39" s="510">
        <v>599.38952382356536</v>
      </c>
      <c r="AX39" s="510">
        <v>668.19973532569691</v>
      </c>
      <c r="AY39" s="510">
        <v>709.36948030254121</v>
      </c>
      <c r="AZ39" s="510">
        <v>801.06839642781028</v>
      </c>
      <c r="BA39" s="510">
        <v>862.44303435481982</v>
      </c>
      <c r="BB39" s="510">
        <v>840.04033176203689</v>
      </c>
      <c r="BC39" s="510">
        <v>861.99389255607184</v>
      </c>
      <c r="BD39" s="510">
        <v>851.15599999999995</v>
      </c>
      <c r="BE39" s="510">
        <v>874.17398603512197</v>
      </c>
      <c r="BF39" s="510">
        <v>794.99319101826757</v>
      </c>
      <c r="BG39" s="510">
        <v>766.14312936370834</v>
      </c>
      <c r="BH39" s="510">
        <v>794.12099999999998</v>
      </c>
      <c r="BI39" s="510">
        <v>771.95111937118725</v>
      </c>
      <c r="BJ39" s="510">
        <v>768.33523924275994</v>
      </c>
      <c r="BK39" s="510">
        <v>697.57744277639608</v>
      </c>
      <c r="BL39" s="510">
        <v>711.89560463857492</v>
      </c>
      <c r="BM39" s="510">
        <v>723.31083959144485</v>
      </c>
      <c r="BN39" s="510">
        <v>718.27939070806326</v>
      </c>
      <c r="BO39" s="510">
        <v>711.3639340066137</v>
      </c>
      <c r="BP39" s="510">
        <v>727.39818972298963</v>
      </c>
      <c r="BQ39" s="510">
        <v>715.05321305721429</v>
      </c>
      <c r="BR39" s="510">
        <v>596.85802620084485</v>
      </c>
      <c r="BS39" s="510">
        <v>341.39509716401932</v>
      </c>
      <c r="BT39" s="510">
        <v>113.98152528710739</v>
      </c>
      <c r="BU39" s="510">
        <v>14.603759587950137</v>
      </c>
      <c r="BV39" s="510">
        <v>1.2038047262866163</v>
      </c>
      <c r="BW39" s="510">
        <v>0.2711514096756944</v>
      </c>
      <c r="BX39" s="510">
        <v>0.1569897665315084</v>
      </c>
      <c r="BY39" s="510">
        <v>0.13299450341598951</v>
      </c>
      <c r="BZ39" s="510">
        <v>0.11223336621746766</v>
      </c>
      <c r="CA39" s="510">
        <v>0.12003935109546741</v>
      </c>
      <c r="CB39" s="510">
        <v>0.10522035301119421</v>
      </c>
      <c r="CC39" s="510">
        <v>9.9529773610911934E-2</v>
      </c>
      <c r="CD39" s="510">
        <v>0.10351824419227641</v>
      </c>
      <c r="CE39" s="510">
        <v>-6.5648655420272498E-2</v>
      </c>
      <c r="CF39" s="510">
        <v>-8.8711264368550313E-3</v>
      </c>
      <c r="CG39" s="510">
        <v>6.4057456851646641E-2</v>
      </c>
      <c r="CH39" s="511">
        <v>8.0678166720382888E-2</v>
      </c>
    </row>
    <row r="40" spans="1:86" x14ac:dyDescent="0.35">
      <c r="B40" s="508" t="s">
        <v>565</v>
      </c>
      <c r="C40" s="508"/>
      <c r="D40" s="510">
        <v>0</v>
      </c>
      <c r="E40" s="510">
        <v>0</v>
      </c>
      <c r="F40" s="510">
        <v>0</v>
      </c>
      <c r="G40" s="510">
        <v>0</v>
      </c>
      <c r="H40" s="510">
        <v>0</v>
      </c>
      <c r="I40" s="510">
        <v>0</v>
      </c>
      <c r="J40" s="510">
        <v>0</v>
      </c>
      <c r="K40" s="510">
        <v>0</v>
      </c>
      <c r="L40" s="510">
        <v>0</v>
      </c>
      <c r="M40" s="510">
        <v>0</v>
      </c>
      <c r="N40" s="510">
        <v>0</v>
      </c>
      <c r="O40" s="510">
        <v>0</v>
      </c>
      <c r="P40" s="510">
        <v>0</v>
      </c>
      <c r="Q40" s="510">
        <v>0</v>
      </c>
      <c r="R40" s="510">
        <v>0</v>
      </c>
      <c r="S40" s="510">
        <v>0</v>
      </c>
      <c r="T40" s="510">
        <v>0</v>
      </c>
      <c r="U40" s="510">
        <v>0</v>
      </c>
      <c r="V40" s="510">
        <v>0</v>
      </c>
      <c r="W40" s="510">
        <v>0</v>
      </c>
      <c r="X40" s="510">
        <v>0</v>
      </c>
      <c r="Y40" s="510">
        <v>0</v>
      </c>
      <c r="Z40" s="510">
        <v>0</v>
      </c>
      <c r="AA40" s="510">
        <v>0</v>
      </c>
      <c r="AB40" s="510">
        <v>0</v>
      </c>
      <c r="AC40" s="510">
        <v>0</v>
      </c>
      <c r="AD40" s="510">
        <v>0</v>
      </c>
      <c r="AE40" s="510">
        <v>0</v>
      </c>
      <c r="AF40" s="510">
        <v>0</v>
      </c>
      <c r="AG40" s="510">
        <v>0</v>
      </c>
      <c r="AH40" s="510">
        <v>3.9363849225441023</v>
      </c>
      <c r="AI40" s="510">
        <v>5.5202602999575197</v>
      </c>
      <c r="AJ40" s="510">
        <v>8.4191651597486601</v>
      </c>
      <c r="AK40" s="510">
        <v>11.40887014884054</v>
      </c>
      <c r="AL40" s="510">
        <v>14.260799152797492</v>
      </c>
      <c r="AM40" s="510">
        <v>17.496863859223165</v>
      </c>
      <c r="AN40" s="510">
        <v>23.287158802721503</v>
      </c>
      <c r="AO40" s="510">
        <v>27.081838338421456</v>
      </c>
      <c r="AP40" s="510">
        <v>30.749213754948787</v>
      </c>
      <c r="AQ40" s="510">
        <v>33.941256565171791</v>
      </c>
      <c r="AR40" s="510">
        <v>38.815511614519529</v>
      </c>
      <c r="AS40" s="510">
        <v>44.539010373741071</v>
      </c>
      <c r="AT40" s="510">
        <v>57.046874265431249</v>
      </c>
      <c r="AU40" s="510">
        <v>77.833877487600887</v>
      </c>
      <c r="AV40" s="510">
        <v>92.464743839483148</v>
      </c>
      <c r="AW40" s="510">
        <v>103.84947617643465</v>
      </c>
      <c r="AX40" s="510">
        <v>107.35026467430309</v>
      </c>
      <c r="AY40" s="510">
        <v>111.04251969745886</v>
      </c>
      <c r="AZ40" s="510">
        <v>104.71260357218971</v>
      </c>
      <c r="BA40" s="510">
        <v>136.38296564518024</v>
      </c>
      <c r="BB40" s="510">
        <v>144.18166823796307</v>
      </c>
      <c r="BC40" s="510">
        <v>144.24510744392822</v>
      </c>
      <c r="BD40" s="510">
        <v>163.05199999999999</v>
      </c>
      <c r="BE40" s="510">
        <v>165.48699999999999</v>
      </c>
      <c r="BF40" s="510">
        <v>162.65124892159454</v>
      </c>
      <c r="BG40" s="510">
        <v>169.90298870138361</v>
      </c>
      <c r="BH40" s="510">
        <v>124.283</v>
      </c>
      <c r="BI40" s="510">
        <v>128.26055663881266</v>
      </c>
      <c r="BJ40" s="510">
        <v>135.16607401724025</v>
      </c>
      <c r="BK40" s="510">
        <v>200.75442016647554</v>
      </c>
      <c r="BL40" s="510">
        <v>175.53506304142508</v>
      </c>
      <c r="BM40" s="510">
        <v>183.23841614855513</v>
      </c>
      <c r="BN40" s="510">
        <v>169.98493378695881</v>
      </c>
      <c r="BO40" s="510">
        <v>169.32235473338639</v>
      </c>
      <c r="BP40" s="510">
        <v>159.46672221701033</v>
      </c>
      <c r="BQ40" s="510">
        <v>144.67452092278563</v>
      </c>
      <c r="BR40" s="510">
        <v>138.30903393915511</v>
      </c>
      <c r="BS40" s="510">
        <v>128.19760849598063</v>
      </c>
      <c r="BT40" s="510">
        <v>120.30785280289261</v>
      </c>
      <c r="BU40" s="510">
        <v>104.98221706204986</v>
      </c>
      <c r="BV40" s="510">
        <v>95.955396013713354</v>
      </c>
      <c r="BW40" s="510">
        <v>88.741009500324324</v>
      </c>
      <c r="BX40" s="510">
        <v>71.893421583468523</v>
      </c>
      <c r="BY40" s="510">
        <v>62.260187286584021</v>
      </c>
      <c r="BZ40" s="510">
        <v>58.278141023782517</v>
      </c>
      <c r="CA40" s="510">
        <v>56.333228858904526</v>
      </c>
      <c r="CB40" s="510">
        <v>53.703721716988795</v>
      </c>
      <c r="CC40" s="510">
        <v>46.893809682707023</v>
      </c>
      <c r="CD40" s="510">
        <v>42.106257678702029</v>
      </c>
      <c r="CE40" s="510">
        <v>36.491938568628981</v>
      </c>
      <c r="CF40" s="510">
        <v>30.057869317261346</v>
      </c>
      <c r="CG40" s="510">
        <v>23.454154695622965</v>
      </c>
      <c r="CH40" s="511">
        <v>16.642049679623675</v>
      </c>
    </row>
    <row r="41" spans="1:86" x14ac:dyDescent="0.35">
      <c r="B41" s="508"/>
      <c r="C41" s="508"/>
      <c r="D41" s="510"/>
      <c r="E41" s="510"/>
      <c r="F41" s="510"/>
      <c r="G41" s="510"/>
      <c r="H41" s="510"/>
      <c r="I41" s="510"/>
      <c r="J41" s="510"/>
      <c r="K41" s="510"/>
      <c r="L41" s="510"/>
      <c r="M41" s="510"/>
      <c r="N41" s="510"/>
      <c r="O41" s="510"/>
      <c r="P41" s="510"/>
      <c r="Q41" s="510"/>
      <c r="R41" s="510"/>
      <c r="S41" s="510"/>
      <c r="T41" s="510"/>
      <c r="U41" s="510"/>
      <c r="V41" s="510"/>
      <c r="W41" s="510"/>
      <c r="X41" s="510"/>
      <c r="Y41" s="510"/>
      <c r="Z41" s="510"/>
      <c r="AA41" s="510"/>
      <c r="AB41" s="510"/>
      <c r="AC41" s="510"/>
      <c r="AD41" s="510"/>
      <c r="AE41" s="510"/>
      <c r="AF41" s="510"/>
      <c r="AG41" s="510"/>
      <c r="AH41" s="510"/>
      <c r="AI41" s="510"/>
      <c r="AJ41" s="510"/>
      <c r="AK41" s="510"/>
      <c r="AL41" s="510"/>
      <c r="AM41" s="510"/>
      <c r="AN41" s="510"/>
      <c r="AO41" s="510"/>
      <c r="AP41" s="510"/>
      <c r="AQ41" s="510"/>
      <c r="AR41" s="510"/>
      <c r="AS41" s="510"/>
      <c r="AT41" s="510"/>
      <c r="AU41" s="510"/>
      <c r="AV41" s="510"/>
      <c r="AW41" s="510"/>
      <c r="AX41" s="510"/>
      <c r="AY41" s="510"/>
      <c r="AZ41" s="510"/>
      <c r="BA41" s="510"/>
      <c r="BB41" s="510"/>
      <c r="BC41" s="510"/>
      <c r="BD41" s="510"/>
      <c r="BE41" s="510"/>
      <c r="BF41" s="510"/>
      <c r="BG41" s="510"/>
      <c r="BH41" s="510"/>
      <c r="BI41" s="510"/>
      <c r="BJ41" s="510"/>
      <c r="BK41" s="510"/>
      <c r="BL41" s="510"/>
      <c r="BM41" s="510"/>
      <c r="BN41" s="510"/>
      <c r="BO41" s="510"/>
      <c r="BP41" s="510"/>
      <c r="BQ41" s="510"/>
      <c r="BR41" s="510"/>
      <c r="BS41" s="510"/>
      <c r="BT41" s="510"/>
      <c r="BU41" s="510"/>
      <c r="BV41" s="510"/>
      <c r="BW41" s="510"/>
      <c r="BX41" s="510"/>
      <c r="BY41" s="510"/>
      <c r="BZ41" s="510"/>
      <c r="CA41" s="510"/>
      <c r="CB41" s="510"/>
      <c r="CC41" s="510"/>
      <c r="CD41" s="510"/>
      <c r="CE41" s="510"/>
      <c r="CF41" s="510"/>
      <c r="CG41" s="510"/>
      <c r="CH41" s="511"/>
    </row>
    <row r="42" spans="1:86" s="533" customFormat="1" x14ac:dyDescent="0.35">
      <c r="B42" s="534" t="s">
        <v>799</v>
      </c>
      <c r="C42" s="535"/>
      <c r="D42" s="536">
        <v>0</v>
      </c>
      <c r="E42" s="536">
        <v>0</v>
      </c>
      <c r="F42" s="536">
        <v>0</v>
      </c>
      <c r="G42" s="536">
        <v>0</v>
      </c>
      <c r="H42" s="536">
        <v>0</v>
      </c>
      <c r="I42" s="536">
        <v>0</v>
      </c>
      <c r="J42" s="536">
        <v>0</v>
      </c>
      <c r="K42" s="536">
        <v>0</v>
      </c>
      <c r="L42" s="536">
        <v>0</v>
      </c>
      <c r="M42" s="536">
        <v>0</v>
      </c>
      <c r="N42" s="536">
        <v>0</v>
      </c>
      <c r="O42" s="536">
        <v>0</v>
      </c>
      <c r="P42" s="536">
        <v>0</v>
      </c>
      <c r="Q42" s="536">
        <v>0</v>
      </c>
      <c r="R42" s="536">
        <v>0</v>
      </c>
      <c r="S42" s="536">
        <v>0</v>
      </c>
      <c r="T42" s="536">
        <v>0</v>
      </c>
      <c r="U42" s="536">
        <v>0</v>
      </c>
      <c r="V42" s="536">
        <v>0</v>
      </c>
      <c r="W42" s="536">
        <v>0</v>
      </c>
      <c r="X42" s="536">
        <v>0</v>
      </c>
      <c r="Y42" s="536">
        <v>0</v>
      </c>
      <c r="Z42" s="536">
        <v>0</v>
      </c>
      <c r="AA42" s="536">
        <v>0</v>
      </c>
      <c r="AB42" s="536">
        <v>0</v>
      </c>
      <c r="AC42" s="536">
        <v>0</v>
      </c>
      <c r="AD42" s="536">
        <v>0</v>
      </c>
      <c r="AE42" s="536">
        <v>0</v>
      </c>
      <c r="AF42" s="536">
        <v>0</v>
      </c>
      <c r="AG42" s="536">
        <v>0</v>
      </c>
      <c r="AH42" s="536">
        <v>0</v>
      </c>
      <c r="AI42" s="536">
        <v>0</v>
      </c>
      <c r="AJ42" s="536">
        <v>0</v>
      </c>
      <c r="AK42" s="536">
        <v>0</v>
      </c>
      <c r="AL42" s="536">
        <v>0</v>
      </c>
      <c r="AM42" s="536">
        <v>0</v>
      </c>
      <c r="AN42" s="536">
        <v>0</v>
      </c>
      <c r="AO42" s="536">
        <v>0</v>
      </c>
      <c r="AP42" s="536">
        <v>0</v>
      </c>
      <c r="AQ42" s="536">
        <v>0</v>
      </c>
      <c r="AR42" s="536">
        <v>0</v>
      </c>
      <c r="AS42" s="536">
        <v>0</v>
      </c>
      <c r="AT42" s="536">
        <v>0</v>
      </c>
      <c r="AU42" s="536">
        <v>0</v>
      </c>
      <c r="AV42" s="536">
        <v>0</v>
      </c>
      <c r="AW42" s="536">
        <v>0</v>
      </c>
      <c r="AX42" s="536">
        <v>0</v>
      </c>
      <c r="AY42" s="536">
        <v>0</v>
      </c>
      <c r="AZ42" s="536">
        <v>0</v>
      </c>
      <c r="BA42" s="536">
        <v>0</v>
      </c>
      <c r="BB42" s="536">
        <v>0</v>
      </c>
      <c r="BC42" s="536">
        <v>0</v>
      </c>
      <c r="BD42" s="536">
        <v>0</v>
      </c>
      <c r="BE42" s="536">
        <v>0</v>
      </c>
      <c r="BF42" s="536">
        <v>0</v>
      </c>
      <c r="BG42" s="536">
        <v>0</v>
      </c>
      <c r="BH42" s="536">
        <v>0</v>
      </c>
      <c r="BI42" s="536">
        <v>0</v>
      </c>
      <c r="BJ42" s="536">
        <v>0</v>
      </c>
      <c r="BK42" s="536">
        <v>0</v>
      </c>
      <c r="BL42" s="536">
        <v>0</v>
      </c>
      <c r="BM42" s="536">
        <v>0</v>
      </c>
      <c r="BN42" s="536">
        <v>0</v>
      </c>
      <c r="BO42" s="536">
        <v>0</v>
      </c>
      <c r="BP42" s="536">
        <v>0</v>
      </c>
      <c r="BQ42" s="536">
        <v>0</v>
      </c>
      <c r="BR42" s="537">
        <v>8.5842064338530673</v>
      </c>
      <c r="BS42" s="537">
        <v>15.913092580289941</v>
      </c>
      <c r="BT42" s="537">
        <v>216.88252404106768</v>
      </c>
      <c r="BU42" s="537">
        <v>413.66593266033817</v>
      </c>
      <c r="BV42" s="537">
        <v>1125.1525304895706</v>
      </c>
      <c r="BW42" s="536">
        <v>3211.4080262590705</v>
      </c>
      <c r="BX42" s="536">
        <v>5715.9063563706541</v>
      </c>
      <c r="BY42" s="536">
        <v>7956.0074742342695</v>
      </c>
      <c r="BZ42" s="536">
        <v>9279.8787006430412</v>
      </c>
      <c r="CA42" s="536">
        <v>12866.773781501321</v>
      </c>
      <c r="CB42" s="536">
        <v>17177.99328888888</v>
      </c>
      <c r="CC42" s="536">
        <v>24249.947660275582</v>
      </c>
      <c r="CD42" s="536">
        <v>27864.068765890639</v>
      </c>
      <c r="CE42" s="536">
        <v>28663.080192614427</v>
      </c>
      <c r="CF42" s="536">
        <v>29222.734611073116</v>
      </c>
      <c r="CG42" s="536">
        <v>30012.138442819341</v>
      </c>
      <c r="CH42" s="538">
        <v>30747.872451901498</v>
      </c>
    </row>
    <row r="43" spans="1:86" s="533" customFormat="1" x14ac:dyDescent="0.35">
      <c r="B43" s="539" t="s">
        <v>800</v>
      </c>
      <c r="C43" s="539"/>
      <c r="D43" s="540">
        <v>0</v>
      </c>
      <c r="E43" s="540">
        <v>0</v>
      </c>
      <c r="F43" s="540">
        <v>0</v>
      </c>
      <c r="G43" s="540">
        <v>0</v>
      </c>
      <c r="H43" s="540">
        <v>0</v>
      </c>
      <c r="I43" s="540">
        <v>0</v>
      </c>
      <c r="J43" s="540">
        <v>0</v>
      </c>
      <c r="K43" s="540">
        <v>0</v>
      </c>
      <c r="L43" s="540">
        <v>0</v>
      </c>
      <c r="M43" s="540">
        <v>0</v>
      </c>
      <c r="N43" s="540">
        <v>0</v>
      </c>
      <c r="O43" s="540">
        <v>0</v>
      </c>
      <c r="P43" s="540">
        <v>0</v>
      </c>
      <c r="Q43" s="540">
        <v>0</v>
      </c>
      <c r="R43" s="540">
        <v>0</v>
      </c>
      <c r="S43" s="540">
        <v>0</v>
      </c>
      <c r="T43" s="540">
        <v>0</v>
      </c>
      <c r="U43" s="540">
        <v>0</v>
      </c>
      <c r="V43" s="540">
        <v>0</v>
      </c>
      <c r="W43" s="540">
        <v>0</v>
      </c>
      <c r="X43" s="540">
        <v>0</v>
      </c>
      <c r="Y43" s="540">
        <v>0</v>
      </c>
      <c r="Z43" s="540">
        <v>0</v>
      </c>
      <c r="AA43" s="540">
        <v>0</v>
      </c>
      <c r="AB43" s="540">
        <v>0</v>
      </c>
      <c r="AC43" s="540">
        <v>0</v>
      </c>
      <c r="AD43" s="540">
        <v>0</v>
      </c>
      <c r="AE43" s="540">
        <v>0</v>
      </c>
      <c r="AF43" s="540">
        <v>0</v>
      </c>
      <c r="AG43" s="540">
        <v>0</v>
      </c>
      <c r="AH43" s="540">
        <v>0</v>
      </c>
      <c r="AI43" s="540">
        <v>0</v>
      </c>
      <c r="AJ43" s="540">
        <v>0</v>
      </c>
      <c r="AK43" s="540">
        <v>0</v>
      </c>
      <c r="AL43" s="540">
        <v>0</v>
      </c>
      <c r="AM43" s="540">
        <v>0</v>
      </c>
      <c r="AN43" s="540">
        <v>0</v>
      </c>
      <c r="AO43" s="540">
        <v>0</v>
      </c>
      <c r="AP43" s="540">
        <v>0</v>
      </c>
      <c r="AQ43" s="540">
        <v>0</v>
      </c>
      <c r="AR43" s="540">
        <v>0</v>
      </c>
      <c r="AS43" s="540">
        <v>0</v>
      </c>
      <c r="AT43" s="540">
        <v>0</v>
      </c>
      <c r="AU43" s="540">
        <v>0</v>
      </c>
      <c r="AV43" s="540">
        <v>0</v>
      </c>
      <c r="AW43" s="540">
        <v>0</v>
      </c>
      <c r="AX43" s="540">
        <v>0</v>
      </c>
      <c r="AY43" s="540">
        <v>0</v>
      </c>
      <c r="AZ43" s="540">
        <v>0</v>
      </c>
      <c r="BA43" s="540">
        <v>0</v>
      </c>
      <c r="BB43" s="540">
        <v>0</v>
      </c>
      <c r="BC43" s="540">
        <v>0</v>
      </c>
      <c r="BD43" s="540">
        <v>0</v>
      </c>
      <c r="BE43" s="540">
        <v>0</v>
      </c>
      <c r="BF43" s="540">
        <v>0</v>
      </c>
      <c r="BG43" s="540">
        <v>0</v>
      </c>
      <c r="BH43" s="540">
        <v>0</v>
      </c>
      <c r="BI43" s="540">
        <v>0</v>
      </c>
      <c r="BJ43" s="540">
        <v>0</v>
      </c>
      <c r="BK43" s="540">
        <v>0</v>
      </c>
      <c r="BL43" s="540">
        <v>0</v>
      </c>
      <c r="BM43" s="540">
        <v>0</v>
      </c>
      <c r="BN43" s="540">
        <v>0</v>
      </c>
      <c r="BO43" s="540">
        <v>0</v>
      </c>
      <c r="BP43" s="540">
        <v>0</v>
      </c>
      <c r="BQ43" s="540">
        <v>0</v>
      </c>
      <c r="BR43" s="540">
        <v>0</v>
      </c>
      <c r="BS43" s="540">
        <v>0</v>
      </c>
      <c r="BT43" s="540">
        <v>0</v>
      </c>
      <c r="BU43" s="540">
        <v>0</v>
      </c>
      <c r="BV43" s="540">
        <v>0</v>
      </c>
      <c r="BW43" s="540">
        <v>564.9696651319739</v>
      </c>
      <c r="BX43" s="540">
        <v>578.99373086072421</v>
      </c>
      <c r="BY43" s="540">
        <v>833.53055768761499</v>
      </c>
      <c r="BZ43" s="540">
        <v>699.82771086017362</v>
      </c>
      <c r="CA43" s="540">
        <v>833.53964959666848</v>
      </c>
      <c r="CB43" s="540">
        <v>1070.3497944166079</v>
      </c>
      <c r="CC43" s="540">
        <v>855.42296788459362</v>
      </c>
      <c r="CD43" s="540">
        <v>879.75719188965797</v>
      </c>
      <c r="CE43" s="540">
        <v>874.59390978849081</v>
      </c>
      <c r="CF43" s="540">
        <v>875.21503263741272</v>
      </c>
      <c r="CG43" s="540">
        <v>892.38239105315813</v>
      </c>
      <c r="CH43" s="541">
        <v>910.71182438440565</v>
      </c>
    </row>
    <row r="44" spans="1:86" s="533" customFormat="1" x14ac:dyDescent="0.35">
      <c r="B44" s="539" t="s">
        <v>801</v>
      </c>
      <c r="C44" s="539"/>
      <c r="D44" s="540">
        <v>0</v>
      </c>
      <c r="E44" s="540">
        <v>0</v>
      </c>
      <c r="F44" s="540">
        <v>0</v>
      </c>
      <c r="G44" s="540">
        <v>0</v>
      </c>
      <c r="H44" s="540">
        <v>0</v>
      </c>
      <c r="I44" s="540">
        <v>0</v>
      </c>
      <c r="J44" s="540">
        <v>0</v>
      </c>
      <c r="K44" s="540">
        <v>0</v>
      </c>
      <c r="L44" s="540">
        <v>0</v>
      </c>
      <c r="M44" s="540">
        <v>0</v>
      </c>
      <c r="N44" s="540">
        <v>0</v>
      </c>
      <c r="O44" s="540">
        <v>0</v>
      </c>
      <c r="P44" s="540">
        <v>0</v>
      </c>
      <c r="Q44" s="540">
        <v>0</v>
      </c>
      <c r="R44" s="540">
        <v>0</v>
      </c>
      <c r="S44" s="540">
        <v>0</v>
      </c>
      <c r="T44" s="540">
        <v>0</v>
      </c>
      <c r="U44" s="540">
        <v>0</v>
      </c>
      <c r="V44" s="540">
        <v>0</v>
      </c>
      <c r="W44" s="540">
        <v>0</v>
      </c>
      <c r="X44" s="540">
        <v>0</v>
      </c>
      <c r="Y44" s="540">
        <v>0</v>
      </c>
      <c r="Z44" s="540">
        <v>0</v>
      </c>
      <c r="AA44" s="540">
        <v>0</v>
      </c>
      <c r="AB44" s="540">
        <v>0</v>
      </c>
      <c r="AC44" s="540">
        <v>0</v>
      </c>
      <c r="AD44" s="540">
        <v>0</v>
      </c>
      <c r="AE44" s="540">
        <v>0</v>
      </c>
      <c r="AF44" s="540">
        <v>0</v>
      </c>
      <c r="AG44" s="540">
        <v>0</v>
      </c>
      <c r="AH44" s="540">
        <v>0</v>
      </c>
      <c r="AI44" s="540">
        <v>0</v>
      </c>
      <c r="AJ44" s="540">
        <v>0</v>
      </c>
      <c r="AK44" s="540">
        <v>0</v>
      </c>
      <c r="AL44" s="540">
        <v>0</v>
      </c>
      <c r="AM44" s="540">
        <v>0</v>
      </c>
      <c r="AN44" s="540">
        <v>0</v>
      </c>
      <c r="AO44" s="540">
        <v>0</v>
      </c>
      <c r="AP44" s="540">
        <v>0</v>
      </c>
      <c r="AQ44" s="540">
        <v>0</v>
      </c>
      <c r="AR44" s="540">
        <v>0</v>
      </c>
      <c r="AS44" s="540">
        <v>0</v>
      </c>
      <c r="AT44" s="540">
        <v>0</v>
      </c>
      <c r="AU44" s="540">
        <v>0</v>
      </c>
      <c r="AV44" s="540">
        <v>0</v>
      </c>
      <c r="AW44" s="540">
        <v>0</v>
      </c>
      <c r="AX44" s="540">
        <v>0</v>
      </c>
      <c r="AY44" s="540">
        <v>0</v>
      </c>
      <c r="AZ44" s="540">
        <v>0</v>
      </c>
      <c r="BA44" s="540">
        <v>0</v>
      </c>
      <c r="BB44" s="540">
        <v>0</v>
      </c>
      <c r="BC44" s="540">
        <v>0</v>
      </c>
      <c r="BD44" s="540">
        <v>0</v>
      </c>
      <c r="BE44" s="540">
        <v>0</v>
      </c>
      <c r="BF44" s="540">
        <v>0</v>
      </c>
      <c r="BG44" s="540">
        <v>0</v>
      </c>
      <c r="BH44" s="540">
        <v>0</v>
      </c>
      <c r="BI44" s="540">
        <v>0</v>
      </c>
      <c r="BJ44" s="540">
        <v>0</v>
      </c>
      <c r="BK44" s="540">
        <v>0</v>
      </c>
      <c r="BL44" s="540">
        <v>0</v>
      </c>
      <c r="BM44" s="540">
        <v>0</v>
      </c>
      <c r="BN44" s="540">
        <v>0</v>
      </c>
      <c r="BO44" s="540">
        <v>0</v>
      </c>
      <c r="BP44" s="540">
        <v>0</v>
      </c>
      <c r="BQ44" s="540">
        <v>0</v>
      </c>
      <c r="BR44" s="540">
        <v>0</v>
      </c>
      <c r="BS44" s="540">
        <v>0</v>
      </c>
      <c r="BT44" s="540">
        <v>0</v>
      </c>
      <c r="BU44" s="540">
        <v>0</v>
      </c>
      <c r="BV44" s="540">
        <v>0</v>
      </c>
      <c r="BW44" s="540">
        <v>555.39338053550023</v>
      </c>
      <c r="BX44" s="540">
        <v>961.17078966015458</v>
      </c>
      <c r="BY44" s="540">
        <v>1198.1034091089944</v>
      </c>
      <c r="BZ44" s="540">
        <v>1043.7370107916267</v>
      </c>
      <c r="CA44" s="540">
        <v>1387.6855026528167</v>
      </c>
      <c r="CB44" s="540">
        <v>1626.8450288595716</v>
      </c>
      <c r="CC44" s="540">
        <v>2017.8522306768571</v>
      </c>
      <c r="CD44" s="540">
        <v>2295.9007526502951</v>
      </c>
      <c r="CE44" s="540">
        <v>2409.8812164245614</v>
      </c>
      <c r="CF44" s="540">
        <v>2505.4438165104875</v>
      </c>
      <c r="CG44" s="540">
        <v>2619.4445738008176</v>
      </c>
      <c r="CH44" s="541">
        <v>2699.2806727905745</v>
      </c>
    </row>
    <row r="45" spans="1:86" s="542" customFormat="1" x14ac:dyDescent="0.35">
      <c r="B45" s="543" t="s">
        <v>802</v>
      </c>
      <c r="C45" s="544"/>
      <c r="D45" s="540">
        <v>0</v>
      </c>
      <c r="E45" s="540">
        <v>0</v>
      </c>
      <c r="F45" s="540">
        <v>0</v>
      </c>
      <c r="G45" s="540">
        <v>0</v>
      </c>
      <c r="H45" s="540">
        <v>0</v>
      </c>
      <c r="I45" s="540">
        <v>0</v>
      </c>
      <c r="J45" s="540">
        <v>0</v>
      </c>
      <c r="K45" s="540">
        <v>0</v>
      </c>
      <c r="L45" s="540">
        <v>0</v>
      </c>
      <c r="M45" s="540">
        <v>0</v>
      </c>
      <c r="N45" s="540">
        <v>0</v>
      </c>
      <c r="O45" s="540">
        <v>0</v>
      </c>
      <c r="P45" s="540">
        <v>0</v>
      </c>
      <c r="Q45" s="540">
        <v>0</v>
      </c>
      <c r="R45" s="540">
        <v>0</v>
      </c>
      <c r="S45" s="540">
        <v>0</v>
      </c>
      <c r="T45" s="540">
        <v>0</v>
      </c>
      <c r="U45" s="540">
        <v>0</v>
      </c>
      <c r="V45" s="540">
        <v>0</v>
      </c>
      <c r="W45" s="540">
        <v>0</v>
      </c>
      <c r="X45" s="540">
        <v>0</v>
      </c>
      <c r="Y45" s="540">
        <v>0</v>
      </c>
      <c r="Z45" s="540">
        <v>0</v>
      </c>
      <c r="AA45" s="540">
        <v>0</v>
      </c>
      <c r="AB45" s="540">
        <v>0</v>
      </c>
      <c r="AC45" s="540">
        <v>0</v>
      </c>
      <c r="AD45" s="540">
        <v>0</v>
      </c>
      <c r="AE45" s="540">
        <v>0</v>
      </c>
      <c r="AF45" s="540">
        <v>0</v>
      </c>
      <c r="AG45" s="540">
        <v>0</v>
      </c>
      <c r="AH45" s="540">
        <v>0</v>
      </c>
      <c r="AI45" s="540">
        <v>0</v>
      </c>
      <c r="AJ45" s="540">
        <v>0</v>
      </c>
      <c r="AK45" s="540">
        <v>0</v>
      </c>
      <c r="AL45" s="540">
        <v>0</v>
      </c>
      <c r="AM45" s="540">
        <v>0</v>
      </c>
      <c r="AN45" s="540">
        <v>0</v>
      </c>
      <c r="AO45" s="540">
        <v>0</v>
      </c>
      <c r="AP45" s="540">
        <v>0</v>
      </c>
      <c r="AQ45" s="540">
        <v>0</v>
      </c>
      <c r="AR45" s="540">
        <v>0</v>
      </c>
      <c r="AS45" s="540">
        <v>0</v>
      </c>
      <c r="AT45" s="540">
        <v>0</v>
      </c>
      <c r="AU45" s="540">
        <v>0</v>
      </c>
      <c r="AV45" s="540">
        <v>0</v>
      </c>
      <c r="AW45" s="540">
        <v>0</v>
      </c>
      <c r="AX45" s="540">
        <v>0</v>
      </c>
      <c r="AY45" s="540">
        <v>0</v>
      </c>
      <c r="AZ45" s="540">
        <v>0</v>
      </c>
      <c r="BA45" s="540">
        <v>0</v>
      </c>
      <c r="BB45" s="540">
        <v>0</v>
      </c>
      <c r="BC45" s="540">
        <v>0</v>
      </c>
      <c r="BD45" s="540">
        <v>0</v>
      </c>
      <c r="BE45" s="540">
        <v>0</v>
      </c>
      <c r="BF45" s="540">
        <v>0</v>
      </c>
      <c r="BG45" s="540">
        <v>0</v>
      </c>
      <c r="BH45" s="540">
        <v>0</v>
      </c>
      <c r="BI45" s="540">
        <v>0</v>
      </c>
      <c r="BJ45" s="540">
        <v>0</v>
      </c>
      <c r="BK45" s="540">
        <v>0</v>
      </c>
      <c r="BL45" s="540">
        <v>0</v>
      </c>
      <c r="BM45" s="540">
        <v>0</v>
      </c>
      <c r="BN45" s="540">
        <v>0</v>
      </c>
      <c r="BO45" s="540">
        <v>0</v>
      </c>
      <c r="BP45" s="540">
        <v>0</v>
      </c>
      <c r="BQ45" s="540">
        <v>0</v>
      </c>
      <c r="BR45" s="540">
        <v>0</v>
      </c>
      <c r="BS45" s="540">
        <v>0</v>
      </c>
      <c r="BT45" s="540">
        <v>0</v>
      </c>
      <c r="BU45" s="540">
        <v>0</v>
      </c>
      <c r="BV45" s="540">
        <v>0</v>
      </c>
      <c r="BW45" s="540">
        <v>2091.0449805915955</v>
      </c>
      <c r="BX45" s="540">
        <v>4175.7418358497744</v>
      </c>
      <c r="BY45" s="540">
        <v>5924.3735074376564</v>
      </c>
      <c r="BZ45" s="540">
        <v>7536.3139789912402</v>
      </c>
      <c r="CA45" s="540">
        <v>10645.548629251836</v>
      </c>
      <c r="CB45" s="540">
        <v>14480.798465612701</v>
      </c>
      <c r="CC45" s="540">
        <v>21376.672461714134</v>
      </c>
      <c r="CD45" s="540">
        <v>24688.410821350688</v>
      </c>
      <c r="CE45" s="540">
        <v>25378.605066401375</v>
      </c>
      <c r="CF45" s="540">
        <v>25842.075761925214</v>
      </c>
      <c r="CG45" s="540">
        <v>26500.311477965366</v>
      </c>
      <c r="CH45" s="541">
        <v>27137.879954726519</v>
      </c>
    </row>
    <row r="46" spans="1:86" ht="25.4" customHeight="1" x14ac:dyDescent="0.35">
      <c r="A46" s="411"/>
      <c r="B46" s="444" t="s">
        <v>803</v>
      </c>
      <c r="C46" s="514"/>
      <c r="D46" s="503">
        <f t="shared" ref="D46:Q46" si="22">SUM(D48:D49)</f>
        <v>0</v>
      </c>
      <c r="E46" s="503">
        <f t="shared" si="22"/>
        <v>0</v>
      </c>
      <c r="F46" s="503">
        <f t="shared" si="22"/>
        <v>0</v>
      </c>
      <c r="G46" s="503">
        <f t="shared" si="22"/>
        <v>0</v>
      </c>
      <c r="H46" s="503">
        <f t="shared" si="22"/>
        <v>0</v>
      </c>
      <c r="I46" s="503">
        <f t="shared" si="22"/>
        <v>0</v>
      </c>
      <c r="J46" s="503">
        <f t="shared" si="22"/>
        <v>0</v>
      </c>
      <c r="K46" s="503">
        <f t="shared" si="22"/>
        <v>0</v>
      </c>
      <c r="L46" s="503">
        <f t="shared" si="22"/>
        <v>0</v>
      </c>
      <c r="M46" s="503">
        <f t="shared" si="22"/>
        <v>0</v>
      </c>
      <c r="N46" s="503">
        <f t="shared" si="22"/>
        <v>0</v>
      </c>
      <c r="O46" s="503">
        <f t="shared" si="22"/>
        <v>0</v>
      </c>
      <c r="P46" s="503">
        <f t="shared" si="22"/>
        <v>0</v>
      </c>
      <c r="Q46" s="503">
        <f t="shared" si="22"/>
        <v>0</v>
      </c>
      <c r="R46" s="503">
        <f t="shared" ref="R46:BG46" si="23">SUM(R48:R49)</f>
        <v>0</v>
      </c>
      <c r="S46" s="503">
        <f t="shared" si="23"/>
        <v>0</v>
      </c>
      <c r="T46" s="503">
        <f t="shared" si="23"/>
        <v>0</v>
      </c>
      <c r="U46" s="503">
        <f t="shared" si="23"/>
        <v>0</v>
      </c>
      <c r="V46" s="503">
        <f t="shared" si="23"/>
        <v>0</v>
      </c>
      <c r="W46" s="503">
        <f t="shared" si="23"/>
        <v>0</v>
      </c>
      <c r="X46" s="503">
        <f t="shared" si="23"/>
        <v>0</v>
      </c>
      <c r="Y46" s="503">
        <f t="shared" si="23"/>
        <v>0</v>
      </c>
      <c r="Z46" s="503">
        <f t="shared" si="23"/>
        <v>0</v>
      </c>
      <c r="AA46" s="503">
        <f t="shared" si="23"/>
        <v>0</v>
      </c>
      <c r="AB46" s="503">
        <f t="shared" si="23"/>
        <v>0</v>
      </c>
      <c r="AC46" s="503">
        <f t="shared" si="23"/>
        <v>0</v>
      </c>
      <c r="AD46" s="503">
        <f t="shared" si="23"/>
        <v>0</v>
      </c>
      <c r="AE46" s="503">
        <f t="shared" si="23"/>
        <v>0</v>
      </c>
      <c r="AF46" s="503">
        <f t="shared" si="23"/>
        <v>0</v>
      </c>
      <c r="AG46" s="503">
        <f t="shared" si="23"/>
        <v>0</v>
      </c>
      <c r="AH46" s="503">
        <f>SUM(AH48:AH49)</f>
        <v>130</v>
      </c>
      <c r="AI46" s="503">
        <f t="shared" si="23"/>
        <v>146</v>
      </c>
      <c r="AJ46" s="503">
        <f t="shared" si="23"/>
        <v>172</v>
      </c>
      <c r="AK46" s="503">
        <f t="shared" si="23"/>
        <v>198</v>
      </c>
      <c r="AL46" s="503">
        <f t="shared" si="23"/>
        <v>259</v>
      </c>
      <c r="AM46" s="503">
        <f t="shared" si="23"/>
        <v>305</v>
      </c>
      <c r="AN46" s="503">
        <f t="shared" si="23"/>
        <v>353</v>
      </c>
      <c r="AO46" s="503">
        <f t="shared" si="23"/>
        <v>432</v>
      </c>
      <c r="AP46" s="503">
        <f t="shared" si="23"/>
        <v>539</v>
      </c>
      <c r="AQ46" s="503">
        <f t="shared" si="23"/>
        <v>587</v>
      </c>
      <c r="AR46" s="503">
        <f t="shared" si="23"/>
        <v>772</v>
      </c>
      <c r="AS46" s="503">
        <f t="shared" si="23"/>
        <v>902</v>
      </c>
      <c r="AT46" s="503">
        <f t="shared" si="23"/>
        <v>1081.992</v>
      </c>
      <c r="AU46" s="503">
        <f t="shared" si="23"/>
        <v>1399</v>
      </c>
      <c r="AV46" s="503">
        <f t="shared" si="23"/>
        <v>1899</v>
      </c>
      <c r="AW46" s="503">
        <f t="shared" si="23"/>
        <v>2358</v>
      </c>
      <c r="AX46" s="503">
        <f t="shared" si="23"/>
        <v>2758</v>
      </c>
      <c r="AY46" s="503">
        <f t="shared" si="23"/>
        <v>3222</v>
      </c>
      <c r="AZ46" s="503">
        <f t="shared" si="23"/>
        <v>3507</v>
      </c>
      <c r="BA46" s="503">
        <f t="shared" si="23"/>
        <v>3679</v>
      </c>
      <c r="BB46" s="503">
        <f t="shared" si="23"/>
        <v>3848</v>
      </c>
      <c r="BC46" s="503">
        <f t="shared" si="23"/>
        <v>4051</v>
      </c>
      <c r="BD46" s="503">
        <f t="shared" si="23"/>
        <v>4400</v>
      </c>
      <c r="BE46" s="503">
        <f t="shared" si="23"/>
        <v>4769</v>
      </c>
      <c r="BF46" s="503">
        <f t="shared" si="23"/>
        <v>4773</v>
      </c>
      <c r="BG46" s="503">
        <f t="shared" si="23"/>
        <v>5005</v>
      </c>
      <c r="BH46" s="503">
        <f t="shared" ref="BH46:CE46" si="24">+BH50</f>
        <v>4716.6390675993789</v>
      </c>
      <c r="BI46" s="503">
        <f t="shared" si="24"/>
        <v>4532.1900443650775</v>
      </c>
      <c r="BJ46" s="503">
        <f t="shared" si="24"/>
        <v>4574.2510630700235</v>
      </c>
      <c r="BK46" s="503">
        <f t="shared" si="24"/>
        <v>5056.8584049752199</v>
      </c>
      <c r="BL46" s="503">
        <f t="shared" si="24"/>
        <v>5098.7516794821649</v>
      </c>
      <c r="BM46" s="503">
        <f t="shared" si="24"/>
        <v>4984.9200626353177</v>
      </c>
      <c r="BN46" s="503">
        <f t="shared" si="24"/>
        <v>4635.0118573493246</v>
      </c>
      <c r="BO46" s="503">
        <f t="shared" si="24"/>
        <v>4042.2862376047092</v>
      </c>
      <c r="BP46" s="503">
        <f t="shared" si="24"/>
        <v>2489.4119175746559</v>
      </c>
      <c r="BQ46" s="503">
        <f t="shared" si="24"/>
        <v>991.64976374931302</v>
      </c>
      <c r="BR46" s="503">
        <f t="shared" si="24"/>
        <v>459.84335153560301</v>
      </c>
      <c r="BS46" s="503">
        <f t="shared" si="24"/>
        <v>233.19424866448765</v>
      </c>
      <c r="BT46" s="503">
        <f t="shared" si="24"/>
        <v>99.729245369872473</v>
      </c>
      <c r="BU46" s="503">
        <f t="shared" si="24"/>
        <v>28.960770188816397</v>
      </c>
      <c r="BV46" s="503">
        <f t="shared" si="24"/>
        <v>3.1480217970206676</v>
      </c>
      <c r="BW46" s="503">
        <f t="shared" si="24"/>
        <v>1.4391787459022238</v>
      </c>
      <c r="BX46" s="503">
        <f t="shared" si="24"/>
        <v>1.123413101591578</v>
      </c>
      <c r="BY46" s="503">
        <f t="shared" si="24"/>
        <v>0.84632984616620466</v>
      </c>
      <c r="BZ46" s="503">
        <f t="shared" si="24"/>
        <v>0.93882609294886721</v>
      </c>
      <c r="CA46" s="503">
        <f t="shared" si="24"/>
        <v>0.6406830496333823</v>
      </c>
      <c r="CB46" s="503">
        <f t="shared" si="24"/>
        <v>0.30254461322335224</v>
      </c>
      <c r="CC46" s="503">
        <f t="shared" si="24"/>
        <v>1.8932371835653335E-2</v>
      </c>
      <c r="CD46" s="503">
        <f t="shared" si="24"/>
        <v>4.5289336186003452E-3</v>
      </c>
      <c r="CE46" s="503">
        <f t="shared" si="24"/>
        <v>1.9799666919347284E-3</v>
      </c>
      <c r="CF46" s="503">
        <f>+CF50</f>
        <v>7.6150358006036125E-4</v>
      </c>
      <c r="CG46" s="503">
        <f>+CG50</f>
        <v>2.419516024878005E-5</v>
      </c>
      <c r="CH46" s="506">
        <f>+CH50</f>
        <v>1.454919116121556E-3</v>
      </c>
    </row>
    <row r="47" spans="1:86" ht="15" customHeight="1" x14ac:dyDescent="0.35">
      <c r="A47" s="411"/>
      <c r="B47" s="508" t="s">
        <v>804</v>
      </c>
      <c r="C47" s="514"/>
      <c r="D47" s="510">
        <f>+D48+D49</f>
        <v>0</v>
      </c>
      <c r="E47" s="510">
        <f t="shared" ref="E47:BP47" si="25">+E48+E49</f>
        <v>0</v>
      </c>
      <c r="F47" s="510">
        <f t="shared" si="25"/>
        <v>0</v>
      </c>
      <c r="G47" s="510">
        <f t="shared" si="25"/>
        <v>0</v>
      </c>
      <c r="H47" s="510">
        <f t="shared" si="25"/>
        <v>0</v>
      </c>
      <c r="I47" s="510">
        <f t="shared" si="25"/>
        <v>0</v>
      </c>
      <c r="J47" s="510">
        <f t="shared" si="25"/>
        <v>0</v>
      </c>
      <c r="K47" s="510">
        <f t="shared" si="25"/>
        <v>0</v>
      </c>
      <c r="L47" s="510">
        <f t="shared" si="25"/>
        <v>0</v>
      </c>
      <c r="M47" s="510">
        <f t="shared" si="25"/>
        <v>0</v>
      </c>
      <c r="N47" s="510">
        <f t="shared" si="25"/>
        <v>0</v>
      </c>
      <c r="O47" s="510">
        <f t="shared" si="25"/>
        <v>0</v>
      </c>
      <c r="P47" s="510">
        <f t="shared" si="25"/>
        <v>0</v>
      </c>
      <c r="Q47" s="510">
        <f t="shared" si="25"/>
        <v>0</v>
      </c>
      <c r="R47" s="510">
        <f t="shared" si="25"/>
        <v>0</v>
      </c>
      <c r="S47" s="510">
        <f t="shared" si="25"/>
        <v>0</v>
      </c>
      <c r="T47" s="510">
        <f t="shared" si="25"/>
        <v>0</v>
      </c>
      <c r="U47" s="510">
        <f t="shared" si="25"/>
        <v>0</v>
      </c>
      <c r="V47" s="510">
        <f t="shared" si="25"/>
        <v>0</v>
      </c>
      <c r="W47" s="510">
        <f t="shared" si="25"/>
        <v>0</v>
      </c>
      <c r="X47" s="510">
        <f t="shared" si="25"/>
        <v>0</v>
      </c>
      <c r="Y47" s="510">
        <f t="shared" si="25"/>
        <v>0</v>
      </c>
      <c r="Z47" s="510">
        <f t="shared" si="25"/>
        <v>0</v>
      </c>
      <c r="AA47" s="510">
        <f t="shared" si="25"/>
        <v>0</v>
      </c>
      <c r="AB47" s="510">
        <f t="shared" si="25"/>
        <v>0</v>
      </c>
      <c r="AC47" s="510">
        <f t="shared" si="25"/>
        <v>0</v>
      </c>
      <c r="AD47" s="510">
        <f t="shared" si="25"/>
        <v>0</v>
      </c>
      <c r="AE47" s="510">
        <f t="shared" si="25"/>
        <v>0</v>
      </c>
      <c r="AF47" s="510">
        <f t="shared" si="25"/>
        <v>0</v>
      </c>
      <c r="AG47" s="510">
        <f t="shared" si="25"/>
        <v>0</v>
      </c>
      <c r="AH47" s="510">
        <f t="shared" si="25"/>
        <v>130</v>
      </c>
      <c r="AI47" s="510">
        <f t="shared" si="25"/>
        <v>146</v>
      </c>
      <c r="AJ47" s="510">
        <f t="shared" si="25"/>
        <v>172</v>
      </c>
      <c r="AK47" s="510">
        <f t="shared" si="25"/>
        <v>198</v>
      </c>
      <c r="AL47" s="510">
        <f t="shared" si="25"/>
        <v>259</v>
      </c>
      <c r="AM47" s="510">
        <f t="shared" si="25"/>
        <v>305</v>
      </c>
      <c r="AN47" s="510">
        <f t="shared" si="25"/>
        <v>353</v>
      </c>
      <c r="AO47" s="510">
        <f t="shared" si="25"/>
        <v>432</v>
      </c>
      <c r="AP47" s="510">
        <f t="shared" si="25"/>
        <v>539</v>
      </c>
      <c r="AQ47" s="510">
        <f t="shared" si="25"/>
        <v>587</v>
      </c>
      <c r="AR47" s="510">
        <f t="shared" si="25"/>
        <v>772</v>
      </c>
      <c r="AS47" s="510">
        <f t="shared" si="25"/>
        <v>902</v>
      </c>
      <c r="AT47" s="510">
        <f t="shared" si="25"/>
        <v>1081.992</v>
      </c>
      <c r="AU47" s="510">
        <f t="shared" si="25"/>
        <v>1399</v>
      </c>
      <c r="AV47" s="510">
        <f t="shared" si="25"/>
        <v>1899</v>
      </c>
      <c r="AW47" s="510">
        <f t="shared" si="25"/>
        <v>2358</v>
      </c>
      <c r="AX47" s="510">
        <f t="shared" si="25"/>
        <v>2758</v>
      </c>
      <c r="AY47" s="510">
        <f t="shared" si="25"/>
        <v>3222</v>
      </c>
      <c r="AZ47" s="510">
        <f t="shared" si="25"/>
        <v>3507</v>
      </c>
      <c r="BA47" s="510">
        <f t="shared" si="25"/>
        <v>3679</v>
      </c>
      <c r="BB47" s="510">
        <f t="shared" si="25"/>
        <v>3848</v>
      </c>
      <c r="BC47" s="510">
        <f t="shared" si="25"/>
        <v>4051</v>
      </c>
      <c r="BD47" s="510">
        <f t="shared" si="25"/>
        <v>4400</v>
      </c>
      <c r="BE47" s="510">
        <f t="shared" si="25"/>
        <v>4769</v>
      </c>
      <c r="BF47" s="510">
        <f t="shared" si="25"/>
        <v>4773</v>
      </c>
      <c r="BG47" s="510">
        <f t="shared" si="25"/>
        <v>5005</v>
      </c>
      <c r="BH47" s="510">
        <f t="shared" si="25"/>
        <v>5066</v>
      </c>
      <c r="BI47" s="510">
        <f t="shared" si="25"/>
        <v>5028</v>
      </c>
      <c r="BJ47" s="510">
        <f t="shared" si="25"/>
        <v>5094</v>
      </c>
      <c r="BK47" s="510">
        <f t="shared" si="25"/>
        <v>5397</v>
      </c>
      <c r="BL47" s="510">
        <f t="shared" si="25"/>
        <v>5322</v>
      </c>
      <c r="BM47" s="510">
        <f t="shared" si="25"/>
        <v>5211</v>
      </c>
      <c r="BN47" s="510">
        <f t="shared" si="25"/>
        <v>0</v>
      </c>
      <c r="BO47" s="510">
        <f t="shared" si="25"/>
        <v>0</v>
      </c>
      <c r="BP47" s="510">
        <f t="shared" si="25"/>
        <v>0</v>
      </c>
      <c r="BQ47" s="510">
        <f t="shared" ref="BQ47:CH47" si="26">+BQ48+BQ49</f>
        <v>0</v>
      </c>
      <c r="BR47" s="510">
        <f t="shared" si="26"/>
        <v>0</v>
      </c>
      <c r="BS47" s="510">
        <f t="shared" si="26"/>
        <v>0</v>
      </c>
      <c r="BT47" s="510">
        <f t="shared" si="26"/>
        <v>0</v>
      </c>
      <c r="BU47" s="510">
        <f t="shared" si="26"/>
        <v>0</v>
      </c>
      <c r="BV47" s="510">
        <f t="shared" si="26"/>
        <v>0</v>
      </c>
      <c r="BW47" s="510">
        <f t="shared" si="26"/>
        <v>0</v>
      </c>
      <c r="BX47" s="510">
        <f t="shared" si="26"/>
        <v>0</v>
      </c>
      <c r="BY47" s="510">
        <f t="shared" si="26"/>
        <v>0</v>
      </c>
      <c r="BZ47" s="510">
        <f t="shared" si="26"/>
        <v>0</v>
      </c>
      <c r="CA47" s="510">
        <f t="shared" si="26"/>
        <v>0</v>
      </c>
      <c r="CB47" s="510">
        <f t="shared" si="26"/>
        <v>0</v>
      </c>
      <c r="CC47" s="510">
        <f t="shared" si="26"/>
        <v>0</v>
      </c>
      <c r="CD47" s="510">
        <f t="shared" si="26"/>
        <v>0</v>
      </c>
      <c r="CE47" s="510">
        <f t="shared" si="26"/>
        <v>0</v>
      </c>
      <c r="CF47" s="510">
        <f t="shared" si="26"/>
        <v>0</v>
      </c>
      <c r="CG47" s="510">
        <f t="shared" si="26"/>
        <v>0</v>
      </c>
      <c r="CH47" s="511">
        <f t="shared" si="26"/>
        <v>0</v>
      </c>
    </row>
    <row r="48" spans="1:86" x14ac:dyDescent="0.35">
      <c r="A48" s="411"/>
      <c r="B48" s="329" t="s">
        <v>805</v>
      </c>
      <c r="C48" s="508"/>
      <c r="D48" s="510">
        <v>0</v>
      </c>
      <c r="E48" s="510">
        <v>0</v>
      </c>
      <c r="F48" s="510">
        <v>0</v>
      </c>
      <c r="G48" s="510">
        <v>0</v>
      </c>
      <c r="H48" s="510">
        <v>0</v>
      </c>
      <c r="I48" s="510">
        <v>0</v>
      </c>
      <c r="J48" s="510">
        <v>0</v>
      </c>
      <c r="K48" s="510">
        <v>0</v>
      </c>
      <c r="L48" s="510">
        <v>0</v>
      </c>
      <c r="M48" s="510">
        <v>0</v>
      </c>
      <c r="N48" s="510">
        <v>0</v>
      </c>
      <c r="O48" s="510">
        <v>0</v>
      </c>
      <c r="P48" s="510">
        <v>0</v>
      </c>
      <c r="Q48" s="510">
        <v>0</v>
      </c>
      <c r="R48" s="510">
        <v>0</v>
      </c>
      <c r="S48" s="510">
        <v>0</v>
      </c>
      <c r="T48" s="510">
        <v>0</v>
      </c>
      <c r="U48" s="510">
        <v>0</v>
      </c>
      <c r="V48" s="510">
        <v>0</v>
      </c>
      <c r="W48" s="510">
        <v>0</v>
      </c>
      <c r="X48" s="510">
        <v>0</v>
      </c>
      <c r="Y48" s="510">
        <v>0</v>
      </c>
      <c r="Z48" s="510">
        <v>0</v>
      </c>
      <c r="AA48" s="510">
        <v>0</v>
      </c>
      <c r="AB48" s="510">
        <v>0</v>
      </c>
      <c r="AC48" s="510">
        <v>0</v>
      </c>
      <c r="AD48" s="510">
        <v>0</v>
      </c>
      <c r="AE48" s="510">
        <v>0</v>
      </c>
      <c r="AF48" s="510">
        <v>0</v>
      </c>
      <c r="AG48" s="510">
        <v>0</v>
      </c>
      <c r="AH48" s="510">
        <v>99</v>
      </c>
      <c r="AI48" s="510">
        <v>112</v>
      </c>
      <c r="AJ48" s="510">
        <v>131</v>
      </c>
      <c r="AK48" s="510">
        <v>151</v>
      </c>
      <c r="AL48" s="510">
        <v>198</v>
      </c>
      <c r="AM48" s="510">
        <v>233</v>
      </c>
      <c r="AN48" s="510">
        <v>270</v>
      </c>
      <c r="AO48" s="510">
        <v>331</v>
      </c>
      <c r="AP48" s="510">
        <v>412</v>
      </c>
      <c r="AQ48" s="510">
        <v>449</v>
      </c>
      <c r="AR48" s="510">
        <v>590</v>
      </c>
      <c r="AS48" s="510">
        <v>704</v>
      </c>
      <c r="AT48" s="510">
        <v>918.399</v>
      </c>
      <c r="AU48" s="510">
        <v>1130</v>
      </c>
      <c r="AV48" s="510">
        <v>1632</v>
      </c>
      <c r="AW48" s="510">
        <v>2094</v>
      </c>
      <c r="AX48" s="510">
        <v>2473</v>
      </c>
      <c r="AY48" s="510">
        <v>2858</v>
      </c>
      <c r="AZ48" s="510">
        <v>3010</v>
      </c>
      <c r="BA48" s="510">
        <v>3163</v>
      </c>
      <c r="BB48" s="510">
        <v>3396</v>
      </c>
      <c r="BC48" s="510">
        <v>3604</v>
      </c>
      <c r="BD48" s="510">
        <v>3952</v>
      </c>
      <c r="BE48" s="510">
        <v>4332</v>
      </c>
      <c r="BF48" s="510">
        <v>4346</v>
      </c>
      <c r="BG48" s="510">
        <v>4567</v>
      </c>
      <c r="BH48" s="510">
        <v>4659</v>
      </c>
      <c r="BI48" s="510">
        <v>4720</v>
      </c>
      <c r="BJ48" s="510">
        <v>4790</v>
      </c>
      <c r="BK48" s="510">
        <v>5049</v>
      </c>
      <c r="BL48" s="510">
        <v>5055</v>
      </c>
      <c r="BM48" s="510">
        <v>5136</v>
      </c>
      <c r="BN48" s="510">
        <v>0</v>
      </c>
      <c r="BO48" s="510">
        <v>0</v>
      </c>
      <c r="BP48" s="510">
        <v>0</v>
      </c>
      <c r="BQ48" s="510">
        <v>0</v>
      </c>
      <c r="BR48" s="510">
        <v>0</v>
      </c>
      <c r="BS48" s="510">
        <v>0</v>
      </c>
      <c r="BT48" s="510">
        <v>0</v>
      </c>
      <c r="BU48" s="510">
        <v>0</v>
      </c>
      <c r="BV48" s="510">
        <v>0</v>
      </c>
      <c r="BW48" s="510">
        <v>0</v>
      </c>
      <c r="BX48" s="510">
        <v>0</v>
      </c>
      <c r="BY48" s="510">
        <v>0</v>
      </c>
      <c r="BZ48" s="510">
        <v>0</v>
      </c>
      <c r="CA48" s="510">
        <v>0</v>
      </c>
      <c r="CB48" s="510">
        <v>0</v>
      </c>
      <c r="CC48" s="510">
        <v>0</v>
      </c>
      <c r="CD48" s="510">
        <v>0</v>
      </c>
      <c r="CE48" s="510">
        <v>0</v>
      </c>
      <c r="CF48" s="510">
        <v>0</v>
      </c>
      <c r="CG48" s="510">
        <v>0</v>
      </c>
      <c r="CH48" s="511">
        <v>0</v>
      </c>
    </row>
    <row r="49" spans="1:86" x14ac:dyDescent="0.35">
      <c r="A49" s="411"/>
      <c r="B49" s="329" t="s">
        <v>806</v>
      </c>
      <c r="C49" s="508"/>
      <c r="D49" s="510">
        <v>0</v>
      </c>
      <c r="E49" s="510">
        <v>0</v>
      </c>
      <c r="F49" s="510">
        <v>0</v>
      </c>
      <c r="G49" s="510">
        <v>0</v>
      </c>
      <c r="H49" s="510">
        <v>0</v>
      </c>
      <c r="I49" s="510">
        <v>0</v>
      </c>
      <c r="J49" s="510">
        <v>0</v>
      </c>
      <c r="K49" s="510">
        <v>0</v>
      </c>
      <c r="L49" s="510">
        <v>0</v>
      </c>
      <c r="M49" s="510">
        <v>0</v>
      </c>
      <c r="N49" s="510">
        <v>0</v>
      </c>
      <c r="O49" s="510">
        <v>0</v>
      </c>
      <c r="P49" s="510">
        <v>0</v>
      </c>
      <c r="Q49" s="510">
        <v>0</v>
      </c>
      <c r="R49" s="510">
        <v>0</v>
      </c>
      <c r="S49" s="510">
        <v>0</v>
      </c>
      <c r="T49" s="510">
        <v>0</v>
      </c>
      <c r="U49" s="510">
        <v>0</v>
      </c>
      <c r="V49" s="510">
        <v>0</v>
      </c>
      <c r="W49" s="510">
        <v>0</v>
      </c>
      <c r="X49" s="510">
        <v>0</v>
      </c>
      <c r="Y49" s="510">
        <v>0</v>
      </c>
      <c r="Z49" s="510">
        <v>0</v>
      </c>
      <c r="AA49" s="510">
        <v>0</v>
      </c>
      <c r="AB49" s="510">
        <v>0</v>
      </c>
      <c r="AC49" s="510">
        <v>0</v>
      </c>
      <c r="AD49" s="510">
        <v>0</v>
      </c>
      <c r="AE49" s="510">
        <v>0</v>
      </c>
      <c r="AF49" s="510">
        <v>0</v>
      </c>
      <c r="AG49" s="510">
        <v>0</v>
      </c>
      <c r="AH49" s="510">
        <v>31</v>
      </c>
      <c r="AI49" s="510">
        <v>34</v>
      </c>
      <c r="AJ49" s="510">
        <v>41</v>
      </c>
      <c r="AK49" s="510">
        <v>47</v>
      </c>
      <c r="AL49" s="510">
        <v>61</v>
      </c>
      <c r="AM49" s="510">
        <v>72</v>
      </c>
      <c r="AN49" s="510">
        <v>83</v>
      </c>
      <c r="AO49" s="510">
        <v>101</v>
      </c>
      <c r="AP49" s="510">
        <v>127</v>
      </c>
      <c r="AQ49" s="510">
        <v>138</v>
      </c>
      <c r="AR49" s="510">
        <v>182</v>
      </c>
      <c r="AS49" s="510">
        <v>198</v>
      </c>
      <c r="AT49" s="510">
        <v>163.59299999999999</v>
      </c>
      <c r="AU49" s="510">
        <v>269</v>
      </c>
      <c r="AV49" s="510">
        <v>267</v>
      </c>
      <c r="AW49" s="510">
        <v>264</v>
      </c>
      <c r="AX49" s="510">
        <v>285</v>
      </c>
      <c r="AY49" s="510">
        <v>364</v>
      </c>
      <c r="AZ49" s="510">
        <v>497</v>
      </c>
      <c r="BA49" s="510">
        <v>516</v>
      </c>
      <c r="BB49" s="510">
        <v>452</v>
      </c>
      <c r="BC49" s="510">
        <v>447</v>
      </c>
      <c r="BD49" s="510">
        <v>448</v>
      </c>
      <c r="BE49" s="510">
        <v>437</v>
      </c>
      <c r="BF49" s="510">
        <v>427</v>
      </c>
      <c r="BG49" s="510">
        <v>438</v>
      </c>
      <c r="BH49" s="510">
        <v>407</v>
      </c>
      <c r="BI49" s="510">
        <v>308</v>
      </c>
      <c r="BJ49" s="510">
        <v>304</v>
      </c>
      <c r="BK49" s="510">
        <v>348</v>
      </c>
      <c r="BL49" s="510">
        <v>267</v>
      </c>
      <c r="BM49" s="510">
        <v>75</v>
      </c>
      <c r="BN49" s="510">
        <v>0</v>
      </c>
      <c r="BO49" s="510">
        <v>0</v>
      </c>
      <c r="BP49" s="510">
        <v>0</v>
      </c>
      <c r="BQ49" s="510">
        <v>0</v>
      </c>
      <c r="BR49" s="510">
        <v>0</v>
      </c>
      <c r="BS49" s="510">
        <v>0</v>
      </c>
      <c r="BT49" s="510">
        <v>0</v>
      </c>
      <c r="BU49" s="510">
        <v>0</v>
      </c>
      <c r="BV49" s="510">
        <v>0</v>
      </c>
      <c r="BW49" s="510">
        <v>0</v>
      </c>
      <c r="BX49" s="510">
        <v>0</v>
      </c>
      <c r="BY49" s="510">
        <v>0</v>
      </c>
      <c r="BZ49" s="510">
        <v>0</v>
      </c>
      <c r="CA49" s="510">
        <v>0</v>
      </c>
      <c r="CB49" s="510">
        <v>0</v>
      </c>
      <c r="CC49" s="510">
        <v>0</v>
      </c>
      <c r="CD49" s="510">
        <v>0</v>
      </c>
      <c r="CE49" s="510">
        <v>0</v>
      </c>
      <c r="CF49" s="510">
        <v>0</v>
      </c>
      <c r="CG49" s="510">
        <v>0</v>
      </c>
      <c r="CH49" s="511">
        <v>0</v>
      </c>
    </row>
    <row r="50" spans="1:86" x14ac:dyDescent="0.35">
      <c r="A50" s="411"/>
      <c r="B50" s="508" t="s">
        <v>807</v>
      </c>
      <c r="C50" s="508"/>
      <c r="D50" s="510">
        <v>0</v>
      </c>
      <c r="E50" s="510">
        <v>0</v>
      </c>
      <c r="F50" s="510">
        <v>0</v>
      </c>
      <c r="G50" s="510">
        <v>0</v>
      </c>
      <c r="H50" s="510">
        <v>0</v>
      </c>
      <c r="I50" s="510">
        <v>0</v>
      </c>
      <c r="J50" s="510">
        <v>0</v>
      </c>
      <c r="K50" s="510">
        <v>0</v>
      </c>
      <c r="L50" s="510">
        <v>0</v>
      </c>
      <c r="M50" s="510">
        <v>0</v>
      </c>
      <c r="N50" s="510">
        <v>0</v>
      </c>
      <c r="O50" s="510">
        <v>0</v>
      </c>
      <c r="P50" s="510">
        <v>0</v>
      </c>
      <c r="Q50" s="510">
        <v>0</v>
      </c>
      <c r="R50" s="510">
        <v>0</v>
      </c>
      <c r="S50" s="510">
        <v>0</v>
      </c>
      <c r="T50" s="510">
        <v>0</v>
      </c>
      <c r="U50" s="510">
        <v>0</v>
      </c>
      <c r="V50" s="510">
        <v>0</v>
      </c>
      <c r="W50" s="510">
        <v>0</v>
      </c>
      <c r="X50" s="510">
        <v>0</v>
      </c>
      <c r="Y50" s="510">
        <v>0</v>
      </c>
      <c r="Z50" s="510">
        <v>0</v>
      </c>
      <c r="AA50" s="510">
        <v>0</v>
      </c>
      <c r="AB50" s="510">
        <v>0</v>
      </c>
      <c r="AC50" s="510">
        <v>0</v>
      </c>
      <c r="AD50" s="510">
        <v>0</v>
      </c>
      <c r="AE50" s="510">
        <v>0</v>
      </c>
      <c r="AF50" s="510">
        <v>0</v>
      </c>
      <c r="AG50" s="510">
        <v>0</v>
      </c>
      <c r="AH50" s="510">
        <v>0</v>
      </c>
      <c r="AI50" s="510">
        <v>0</v>
      </c>
      <c r="AJ50" s="510">
        <v>0</v>
      </c>
      <c r="AK50" s="510">
        <v>0</v>
      </c>
      <c r="AL50" s="510">
        <v>0</v>
      </c>
      <c r="AM50" s="510">
        <v>0</v>
      </c>
      <c r="AN50" s="510">
        <v>0</v>
      </c>
      <c r="AO50" s="510">
        <v>0</v>
      </c>
      <c r="AP50" s="510">
        <v>0</v>
      </c>
      <c r="AQ50" s="510">
        <v>0</v>
      </c>
      <c r="AR50" s="510">
        <v>0</v>
      </c>
      <c r="AS50" s="510">
        <v>0</v>
      </c>
      <c r="AT50" s="510">
        <v>0</v>
      </c>
      <c r="AU50" s="510">
        <v>0</v>
      </c>
      <c r="AV50" s="510">
        <v>0</v>
      </c>
      <c r="AW50" s="510">
        <v>0</v>
      </c>
      <c r="AX50" s="510">
        <v>0</v>
      </c>
      <c r="AY50" s="510">
        <v>0</v>
      </c>
      <c r="AZ50" s="510">
        <v>0</v>
      </c>
      <c r="BA50" s="510">
        <v>0</v>
      </c>
      <c r="BB50" s="510">
        <v>0</v>
      </c>
      <c r="BC50" s="510">
        <v>0</v>
      </c>
      <c r="BD50" s="510">
        <v>4621.4050478363251</v>
      </c>
      <c r="BE50" s="510">
        <v>5052.9140045040276</v>
      </c>
      <c r="BF50" s="510">
        <v>5038.3999390028666</v>
      </c>
      <c r="BG50" s="510">
        <v>5050.6973474168963</v>
      </c>
      <c r="BH50" s="510">
        <v>4716.6390675993789</v>
      </c>
      <c r="BI50" s="510">
        <v>4532.1900443650775</v>
      </c>
      <c r="BJ50" s="510">
        <v>4574.2510630700235</v>
      </c>
      <c r="BK50" s="510">
        <v>5056.8584049752199</v>
      </c>
      <c r="BL50" s="510">
        <v>5098.7516794821649</v>
      </c>
      <c r="BM50" s="510">
        <v>4984.9200626353177</v>
      </c>
      <c r="BN50" s="510">
        <v>4635.0118573493246</v>
      </c>
      <c r="BO50" s="510">
        <v>4042.2862376047092</v>
      </c>
      <c r="BP50" s="510">
        <v>2489.4119175746559</v>
      </c>
      <c r="BQ50" s="510">
        <v>991.64976374931302</v>
      </c>
      <c r="BR50" s="510">
        <v>459.84335153560301</v>
      </c>
      <c r="BS50" s="510">
        <v>233.19424866448765</v>
      </c>
      <c r="BT50" s="510">
        <v>99.729245369872473</v>
      </c>
      <c r="BU50" s="510">
        <v>28.960770188816397</v>
      </c>
      <c r="BV50" s="510">
        <v>3.1480217970206676</v>
      </c>
      <c r="BW50" s="510">
        <v>1.4391787459022238</v>
      </c>
      <c r="BX50" s="510">
        <v>1.123413101591578</v>
      </c>
      <c r="BY50" s="510">
        <v>0.84632984616620466</v>
      </c>
      <c r="BZ50" s="510">
        <v>0.93882609294886721</v>
      </c>
      <c r="CA50" s="510">
        <v>0.6406830496333823</v>
      </c>
      <c r="CB50" s="510">
        <v>0.30254461322335224</v>
      </c>
      <c r="CC50" s="510">
        <v>1.8932371835653335E-2</v>
      </c>
      <c r="CD50" s="510">
        <v>4.5289336186003452E-3</v>
      </c>
      <c r="CE50" s="510">
        <v>1.9799666919347284E-3</v>
      </c>
      <c r="CF50" s="510">
        <v>7.6150358006036125E-4</v>
      </c>
      <c r="CG50" s="510">
        <v>2.419516024878005E-5</v>
      </c>
      <c r="CH50" s="511">
        <v>1.454919116121556E-3</v>
      </c>
    </row>
    <row r="51" spans="1:86" ht="27" customHeight="1" x14ac:dyDescent="0.35">
      <c r="A51" s="411"/>
      <c r="B51" s="508"/>
      <c r="C51" s="508"/>
      <c r="D51" s="510"/>
      <c r="E51" s="510"/>
      <c r="F51" s="510"/>
      <c r="G51" s="510"/>
      <c r="H51" s="510"/>
      <c r="I51" s="510"/>
      <c r="J51" s="510"/>
      <c r="K51" s="510"/>
      <c r="L51" s="510"/>
      <c r="M51" s="510"/>
      <c r="N51" s="510"/>
      <c r="O51" s="510"/>
      <c r="P51" s="510"/>
      <c r="Q51" s="510"/>
      <c r="R51" s="510"/>
      <c r="S51" s="510"/>
      <c r="T51" s="510"/>
      <c r="U51" s="510"/>
      <c r="V51" s="510"/>
      <c r="W51" s="510"/>
      <c r="X51" s="510"/>
      <c r="Y51" s="510"/>
      <c r="Z51" s="510"/>
      <c r="AA51" s="510"/>
      <c r="AB51" s="510"/>
      <c r="AC51" s="510"/>
      <c r="AD51" s="510"/>
      <c r="AE51" s="510"/>
      <c r="AF51" s="510"/>
      <c r="AG51" s="510"/>
      <c r="AH51" s="510"/>
      <c r="AI51" s="510"/>
      <c r="AJ51" s="510"/>
      <c r="AK51" s="510"/>
      <c r="AL51" s="510"/>
      <c r="AM51" s="510"/>
      <c r="AN51" s="510"/>
      <c r="AO51" s="510"/>
      <c r="AP51" s="510"/>
      <c r="AQ51" s="510"/>
      <c r="AR51" s="510"/>
      <c r="AS51" s="510"/>
      <c r="AT51" s="510"/>
      <c r="AU51" s="510"/>
      <c r="AV51" s="510"/>
      <c r="AW51" s="510"/>
      <c r="AX51" s="510"/>
      <c r="AY51" s="510"/>
      <c r="AZ51" s="510"/>
      <c r="BA51" s="510"/>
      <c r="BB51" s="510"/>
      <c r="BC51" s="510"/>
      <c r="BD51" s="510"/>
      <c r="BE51" s="510"/>
      <c r="BF51" s="510"/>
      <c r="BG51" s="510"/>
      <c r="BH51" s="510"/>
      <c r="BI51" s="510"/>
      <c r="BJ51" s="510"/>
      <c r="BK51" s="510"/>
      <c r="BL51" s="510"/>
      <c r="BM51" s="510"/>
      <c r="BN51" s="510"/>
      <c r="BO51" s="510"/>
      <c r="BP51" s="510"/>
      <c r="BQ51" s="510"/>
      <c r="BR51" s="510"/>
      <c r="BS51" s="510"/>
      <c r="BT51" s="510"/>
      <c r="BU51" s="510"/>
      <c r="BV51" s="510"/>
      <c r="BW51" s="510"/>
      <c r="BX51" s="510"/>
      <c r="BY51" s="510"/>
      <c r="BZ51" s="510"/>
      <c r="CA51" s="510"/>
      <c r="CB51" s="510"/>
      <c r="CC51" s="510"/>
      <c r="CD51" s="510"/>
      <c r="CE51" s="510"/>
      <c r="CF51" s="510"/>
      <c r="CG51" s="510"/>
      <c r="CH51" s="511"/>
    </row>
    <row r="52" spans="1:86" s="285" customFormat="1" x14ac:dyDescent="0.35">
      <c r="A52" s="461"/>
      <c r="B52" s="79" t="s">
        <v>673</v>
      </c>
      <c r="C52" s="461"/>
      <c r="D52" s="503">
        <f>SUM(D53:D58)</f>
        <v>0</v>
      </c>
      <c r="E52" s="503">
        <f t="shared" ref="E52:BP52" si="27">SUM(E53:E58)</f>
        <v>0</v>
      </c>
      <c r="F52" s="503">
        <f t="shared" si="27"/>
        <v>0</v>
      </c>
      <c r="G52" s="503">
        <f t="shared" si="27"/>
        <v>0</v>
      </c>
      <c r="H52" s="503">
        <f t="shared" si="27"/>
        <v>0</v>
      </c>
      <c r="I52" s="503">
        <f t="shared" si="27"/>
        <v>0</v>
      </c>
      <c r="J52" s="503">
        <f t="shared" si="27"/>
        <v>0</v>
      </c>
      <c r="K52" s="503">
        <f t="shared" si="27"/>
        <v>0</v>
      </c>
      <c r="L52" s="503">
        <f t="shared" si="27"/>
        <v>0</v>
      </c>
      <c r="M52" s="503">
        <f t="shared" si="27"/>
        <v>0</v>
      </c>
      <c r="N52" s="503">
        <f t="shared" si="27"/>
        <v>0</v>
      </c>
      <c r="O52" s="503">
        <f t="shared" si="27"/>
        <v>0</v>
      </c>
      <c r="P52" s="503">
        <f t="shared" si="27"/>
        <v>0</v>
      </c>
      <c r="Q52" s="503">
        <f t="shared" si="27"/>
        <v>0</v>
      </c>
      <c r="R52" s="503">
        <f t="shared" si="27"/>
        <v>0</v>
      </c>
      <c r="S52" s="503">
        <f t="shared" si="27"/>
        <v>0</v>
      </c>
      <c r="T52" s="503">
        <f t="shared" si="27"/>
        <v>0</v>
      </c>
      <c r="U52" s="503">
        <f t="shared" si="27"/>
        <v>0</v>
      </c>
      <c r="V52" s="503">
        <f t="shared" si="27"/>
        <v>0</v>
      </c>
      <c r="W52" s="503">
        <f t="shared" si="27"/>
        <v>0</v>
      </c>
      <c r="X52" s="503">
        <f t="shared" si="27"/>
        <v>0</v>
      </c>
      <c r="Y52" s="503">
        <f t="shared" si="27"/>
        <v>0</v>
      </c>
      <c r="Z52" s="503">
        <f t="shared" si="27"/>
        <v>0</v>
      </c>
      <c r="AA52" s="503">
        <f t="shared" si="27"/>
        <v>0</v>
      </c>
      <c r="AB52" s="503">
        <f t="shared" si="27"/>
        <v>0</v>
      </c>
      <c r="AC52" s="503">
        <f t="shared" si="27"/>
        <v>0</v>
      </c>
      <c r="AD52" s="503">
        <f t="shared" si="27"/>
        <v>0</v>
      </c>
      <c r="AE52" s="503">
        <f t="shared" si="27"/>
        <v>0</v>
      </c>
      <c r="AF52" s="503">
        <f t="shared" si="27"/>
        <v>0</v>
      </c>
      <c r="AG52" s="503">
        <f t="shared" si="27"/>
        <v>0</v>
      </c>
      <c r="AH52" s="503">
        <f t="shared" si="27"/>
        <v>0</v>
      </c>
      <c r="AI52" s="503">
        <f t="shared" si="27"/>
        <v>0</v>
      </c>
      <c r="AJ52" s="503">
        <f t="shared" si="27"/>
        <v>0</v>
      </c>
      <c r="AK52" s="503">
        <f t="shared" si="27"/>
        <v>0</v>
      </c>
      <c r="AL52" s="503">
        <f t="shared" si="27"/>
        <v>0</v>
      </c>
      <c r="AM52" s="503">
        <f t="shared" si="27"/>
        <v>0</v>
      </c>
      <c r="AN52" s="503">
        <f t="shared" si="27"/>
        <v>0</v>
      </c>
      <c r="AO52" s="503">
        <f t="shared" si="27"/>
        <v>0</v>
      </c>
      <c r="AP52" s="503">
        <f t="shared" si="27"/>
        <v>0</v>
      </c>
      <c r="AQ52" s="503">
        <f t="shared" si="27"/>
        <v>0</v>
      </c>
      <c r="AR52" s="503">
        <f t="shared" si="27"/>
        <v>0</v>
      </c>
      <c r="AS52" s="503">
        <f t="shared" si="27"/>
        <v>0</v>
      </c>
      <c r="AT52" s="503">
        <f t="shared" si="27"/>
        <v>0</v>
      </c>
      <c r="AU52" s="503">
        <f t="shared" si="27"/>
        <v>0</v>
      </c>
      <c r="AV52" s="503">
        <f t="shared" si="27"/>
        <v>0</v>
      </c>
      <c r="AW52" s="503">
        <f t="shared" si="27"/>
        <v>0</v>
      </c>
      <c r="AX52" s="503">
        <f t="shared" si="27"/>
        <v>0</v>
      </c>
      <c r="AY52" s="503">
        <f t="shared" si="27"/>
        <v>0</v>
      </c>
      <c r="AZ52" s="503">
        <f t="shared" si="27"/>
        <v>0.67478636681710258</v>
      </c>
      <c r="BA52" s="503">
        <f t="shared" si="27"/>
        <v>0.59893208292979916</v>
      </c>
      <c r="BB52" s="503">
        <f t="shared" si="27"/>
        <v>0.7927511605905786</v>
      </c>
      <c r="BC52" s="503">
        <f t="shared" si="27"/>
        <v>0.83138374719943231</v>
      </c>
      <c r="BD52" s="503">
        <f t="shared" si="27"/>
        <v>34.623468114520129</v>
      </c>
      <c r="BE52" s="503">
        <f t="shared" si="27"/>
        <v>35.665811448461369</v>
      </c>
      <c r="BF52" s="503">
        <f t="shared" si="27"/>
        <v>36.528469425287277</v>
      </c>
      <c r="BG52" s="503">
        <f t="shared" si="27"/>
        <v>38.454766130387029</v>
      </c>
      <c r="BH52" s="503">
        <f t="shared" si="27"/>
        <v>40.630497965276064</v>
      </c>
      <c r="BI52" s="503">
        <f t="shared" si="27"/>
        <v>43.252848733168477</v>
      </c>
      <c r="BJ52" s="503">
        <f t="shared" si="27"/>
        <v>43.847256103741508</v>
      </c>
      <c r="BK52" s="503">
        <f t="shared" si="27"/>
        <v>45.626822693065797</v>
      </c>
      <c r="BL52" s="503">
        <f t="shared" si="27"/>
        <v>45.207231434106404</v>
      </c>
      <c r="BM52" s="503">
        <f t="shared" si="27"/>
        <v>44.371539689148136</v>
      </c>
      <c r="BN52" s="503">
        <f t="shared" si="27"/>
        <v>40.83203648893268</v>
      </c>
      <c r="BO52" s="503">
        <f t="shared" si="27"/>
        <v>38.888216340725897</v>
      </c>
      <c r="BP52" s="503">
        <f t="shared" si="27"/>
        <v>36.353633540650932</v>
      </c>
      <c r="BQ52" s="503">
        <f t="shared" ref="BQ52:CE52" si="28">SUM(BQ53:BQ58)</f>
        <v>32.45312115020652</v>
      </c>
      <c r="BR52" s="503">
        <f t="shared" si="28"/>
        <v>26.402124661144192</v>
      </c>
      <c r="BS52" s="503">
        <f t="shared" si="28"/>
        <v>27.937378632992221</v>
      </c>
      <c r="BT52" s="503">
        <f t="shared" si="28"/>
        <v>28.007179146003878</v>
      </c>
      <c r="BU52" s="503">
        <f t="shared" si="28"/>
        <v>28.637308097811459</v>
      </c>
      <c r="BV52" s="503">
        <f t="shared" si="28"/>
        <v>27.878271817198716</v>
      </c>
      <c r="BW52" s="503">
        <f t="shared" si="28"/>
        <v>26.033824691151782</v>
      </c>
      <c r="BX52" s="503">
        <f t="shared" si="28"/>
        <v>25.10257000497905</v>
      </c>
      <c r="BY52" s="503">
        <f t="shared" si="28"/>
        <v>23.403535958028044</v>
      </c>
      <c r="BZ52" s="503">
        <f t="shared" si="28"/>
        <v>23.761400727374738</v>
      </c>
      <c r="CA52" s="503">
        <f t="shared" si="28"/>
        <v>22.673124839132505</v>
      </c>
      <c r="CB52" s="503">
        <f t="shared" si="28"/>
        <v>22.858149270985447</v>
      </c>
      <c r="CC52" s="503">
        <f t="shared" si="28"/>
        <v>13.280343064422322</v>
      </c>
      <c r="CD52" s="503">
        <f t="shared" si="28"/>
        <v>9.566864131086799</v>
      </c>
      <c r="CE52" s="503">
        <f t="shared" si="28"/>
        <v>9.666937578467337</v>
      </c>
      <c r="CF52" s="503">
        <f>SUM(CF53:CF58)</f>
        <v>9.4990625089967082</v>
      </c>
      <c r="CG52" s="503">
        <f>SUM(CG53:CG58)</f>
        <v>9.360417155753737</v>
      </c>
      <c r="CH52" s="506">
        <f>SUM(CH53:CH58)</f>
        <v>9.5824296935652189</v>
      </c>
    </row>
    <row r="53" spans="1:86" x14ac:dyDescent="0.35">
      <c r="B53" s="72" t="s">
        <v>791</v>
      </c>
      <c r="D53" s="510">
        <v>0</v>
      </c>
      <c r="E53" s="510">
        <v>0</v>
      </c>
      <c r="F53" s="510">
        <v>0</v>
      </c>
      <c r="G53" s="510">
        <v>0</v>
      </c>
      <c r="H53" s="510">
        <v>0</v>
      </c>
      <c r="I53" s="510">
        <v>0</v>
      </c>
      <c r="J53" s="510">
        <v>0</v>
      </c>
      <c r="K53" s="510">
        <v>0</v>
      </c>
      <c r="L53" s="510">
        <v>0</v>
      </c>
      <c r="M53" s="510">
        <v>0</v>
      </c>
      <c r="N53" s="510">
        <v>0</v>
      </c>
      <c r="O53" s="510">
        <v>0</v>
      </c>
      <c r="P53" s="510">
        <v>0</v>
      </c>
      <c r="Q53" s="510">
        <v>0</v>
      </c>
      <c r="R53" s="510">
        <v>0</v>
      </c>
      <c r="S53" s="510">
        <v>0</v>
      </c>
      <c r="T53" s="510">
        <v>0</v>
      </c>
      <c r="U53" s="510">
        <v>0</v>
      </c>
      <c r="V53" s="510">
        <v>0</v>
      </c>
      <c r="W53" s="510">
        <v>0</v>
      </c>
      <c r="X53" s="510">
        <v>0</v>
      </c>
      <c r="Y53" s="510">
        <v>0</v>
      </c>
      <c r="Z53" s="510">
        <v>0</v>
      </c>
      <c r="AA53" s="510">
        <v>0</v>
      </c>
      <c r="AB53" s="510">
        <v>0</v>
      </c>
      <c r="AC53" s="510">
        <v>0</v>
      </c>
      <c r="AD53" s="510">
        <v>0</v>
      </c>
      <c r="AE53" s="510">
        <v>0</v>
      </c>
      <c r="AF53" s="510">
        <v>0</v>
      </c>
      <c r="AG53" s="510">
        <v>0</v>
      </c>
      <c r="AH53" s="510">
        <v>0</v>
      </c>
      <c r="AI53" s="510">
        <v>0</v>
      </c>
      <c r="AJ53" s="510">
        <v>0</v>
      </c>
      <c r="AK53" s="510">
        <v>0</v>
      </c>
      <c r="AL53" s="510">
        <v>0</v>
      </c>
      <c r="AM53" s="510">
        <v>0</v>
      </c>
      <c r="AN53" s="510">
        <v>0</v>
      </c>
      <c r="AO53" s="510">
        <v>0</v>
      </c>
      <c r="AP53" s="510">
        <v>0</v>
      </c>
      <c r="AQ53" s="510">
        <v>0</v>
      </c>
      <c r="AR53" s="510">
        <v>0</v>
      </c>
      <c r="AS53" s="510">
        <v>0</v>
      </c>
      <c r="AT53" s="510">
        <v>0</v>
      </c>
      <c r="AU53" s="510">
        <v>0</v>
      </c>
      <c r="AV53" s="510">
        <v>0</v>
      </c>
      <c r="AW53" s="510">
        <v>0</v>
      </c>
      <c r="AX53" s="510">
        <v>0</v>
      </c>
      <c r="AY53" s="510">
        <v>0</v>
      </c>
      <c r="AZ53" s="510">
        <v>0</v>
      </c>
      <c r="BA53" s="510">
        <v>0</v>
      </c>
      <c r="BB53" s="510">
        <v>0</v>
      </c>
      <c r="BC53" s="510">
        <v>0</v>
      </c>
      <c r="BD53" s="510">
        <v>0.65718828949339425</v>
      </c>
      <c r="BE53" s="510">
        <v>0.65961774767740922</v>
      </c>
      <c r="BF53" s="510">
        <v>0.61416010666464504</v>
      </c>
      <c r="BG53" s="510">
        <v>0.64327284102213389</v>
      </c>
      <c r="BH53" s="510">
        <v>0.56909610654458576</v>
      </c>
      <c r="BI53" s="510">
        <v>0.36958824835770193</v>
      </c>
      <c r="BJ53" s="510">
        <v>0.30519888145244678</v>
      </c>
      <c r="BK53" s="510">
        <v>0.23575728742998373</v>
      </c>
      <c r="BL53" s="510">
        <v>0.24668982671490491</v>
      </c>
      <c r="BM53" s="510">
        <v>2.3007021579193026E-2</v>
      </c>
      <c r="BN53" s="510">
        <v>6.6229018446189308E-2</v>
      </c>
      <c r="BO53" s="510">
        <v>4.5510349958351487E-2</v>
      </c>
      <c r="BP53" s="510">
        <v>3.7685317600419987E-2</v>
      </c>
      <c r="BQ53" s="510">
        <v>1.0318898363200005E-2</v>
      </c>
      <c r="BR53" s="510">
        <v>1.8837864942849449E-3</v>
      </c>
      <c r="BS53" s="510">
        <v>1.445139657974061E-2</v>
      </c>
      <c r="BT53" s="510">
        <v>2.5122654185181499E-3</v>
      </c>
      <c r="BU53" s="510">
        <v>1.7034652455562972E-3</v>
      </c>
      <c r="BV53" s="510">
        <v>0</v>
      </c>
      <c r="BW53" s="510">
        <v>0</v>
      </c>
      <c r="BX53" s="510">
        <v>0</v>
      </c>
      <c r="BY53" s="510">
        <v>0</v>
      </c>
      <c r="BZ53" s="510">
        <v>0</v>
      </c>
      <c r="CA53" s="510">
        <v>0</v>
      </c>
      <c r="CB53" s="510">
        <v>0</v>
      </c>
      <c r="CC53" s="510">
        <v>0</v>
      </c>
      <c r="CD53" s="510">
        <v>0</v>
      </c>
      <c r="CE53" s="510">
        <v>0</v>
      </c>
      <c r="CF53" s="510">
        <v>0</v>
      </c>
      <c r="CG53" s="510">
        <v>0</v>
      </c>
      <c r="CH53" s="511">
        <v>0</v>
      </c>
    </row>
    <row r="54" spans="1:86" x14ac:dyDescent="0.35">
      <c r="B54" s="72" t="s">
        <v>792</v>
      </c>
      <c r="D54" s="510">
        <v>0</v>
      </c>
      <c r="E54" s="510">
        <v>0</v>
      </c>
      <c r="F54" s="510">
        <v>0</v>
      </c>
      <c r="G54" s="510">
        <v>0</v>
      </c>
      <c r="H54" s="510">
        <v>0</v>
      </c>
      <c r="I54" s="510">
        <v>0</v>
      </c>
      <c r="J54" s="510">
        <v>0</v>
      </c>
      <c r="K54" s="510">
        <v>0</v>
      </c>
      <c r="L54" s="510">
        <v>0</v>
      </c>
      <c r="M54" s="510">
        <v>0</v>
      </c>
      <c r="N54" s="510">
        <v>0</v>
      </c>
      <c r="O54" s="510">
        <v>0</v>
      </c>
      <c r="P54" s="510">
        <v>0</v>
      </c>
      <c r="Q54" s="510">
        <v>0</v>
      </c>
      <c r="R54" s="510">
        <v>0</v>
      </c>
      <c r="S54" s="510">
        <v>0</v>
      </c>
      <c r="T54" s="510">
        <v>0</v>
      </c>
      <c r="U54" s="510">
        <v>0</v>
      </c>
      <c r="V54" s="510">
        <v>0</v>
      </c>
      <c r="W54" s="510">
        <v>0</v>
      </c>
      <c r="X54" s="510">
        <v>0</v>
      </c>
      <c r="Y54" s="510">
        <v>0</v>
      </c>
      <c r="Z54" s="510">
        <v>0</v>
      </c>
      <c r="AA54" s="510">
        <v>0</v>
      </c>
      <c r="AB54" s="510">
        <v>0</v>
      </c>
      <c r="AC54" s="510">
        <v>0</v>
      </c>
      <c r="AD54" s="510">
        <v>0</v>
      </c>
      <c r="AE54" s="510">
        <v>0</v>
      </c>
      <c r="AF54" s="510">
        <v>0</v>
      </c>
      <c r="AG54" s="510">
        <v>0</v>
      </c>
      <c r="AH54" s="510">
        <v>0</v>
      </c>
      <c r="AI54" s="510">
        <v>0</v>
      </c>
      <c r="AJ54" s="510">
        <v>0</v>
      </c>
      <c r="AK54" s="510">
        <v>0</v>
      </c>
      <c r="AL54" s="510">
        <v>0</v>
      </c>
      <c r="AM54" s="510">
        <v>0</v>
      </c>
      <c r="AN54" s="510">
        <v>0</v>
      </c>
      <c r="AO54" s="510">
        <v>0</v>
      </c>
      <c r="AP54" s="510">
        <v>0</v>
      </c>
      <c r="AQ54" s="510">
        <v>0</v>
      </c>
      <c r="AR54" s="510">
        <v>0</v>
      </c>
      <c r="AS54" s="510">
        <v>0</v>
      </c>
      <c r="AT54" s="510">
        <v>0</v>
      </c>
      <c r="AU54" s="510">
        <v>0</v>
      </c>
      <c r="AV54" s="510">
        <v>0</v>
      </c>
      <c r="AW54" s="510">
        <v>0</v>
      </c>
      <c r="AX54" s="510">
        <v>0</v>
      </c>
      <c r="AY54" s="510">
        <v>0</v>
      </c>
      <c r="AZ54" s="510">
        <v>0</v>
      </c>
      <c r="BA54" s="510">
        <v>0</v>
      </c>
      <c r="BB54" s="510">
        <v>0</v>
      </c>
      <c r="BC54" s="510">
        <v>0</v>
      </c>
      <c r="BD54" s="510">
        <v>0.83490584753342767</v>
      </c>
      <c r="BE54" s="510">
        <v>0.96871066395731165</v>
      </c>
      <c r="BF54" s="510">
        <v>0.86645963935969617</v>
      </c>
      <c r="BG54" s="510">
        <v>0.93290704319178597</v>
      </c>
      <c r="BH54" s="510">
        <v>0.86172184550005193</v>
      </c>
      <c r="BI54" s="510">
        <v>0.7535594465593668</v>
      </c>
      <c r="BJ54" s="510">
        <v>0.61606420391432104</v>
      </c>
      <c r="BK54" s="510">
        <v>0.59496192869333198</v>
      </c>
      <c r="BL54" s="510">
        <v>0.50784210671851249</v>
      </c>
      <c r="BM54" s="510">
        <v>0.1715312649729579</v>
      </c>
      <c r="BN54" s="510">
        <v>5.3013631425028018E-2</v>
      </c>
      <c r="BO54" s="510">
        <v>4.3135207998276373E-2</v>
      </c>
      <c r="BP54" s="510">
        <v>3.9155262509991989E-2</v>
      </c>
      <c r="BQ54" s="510">
        <v>0</v>
      </c>
      <c r="BR54" s="510">
        <v>0</v>
      </c>
      <c r="BS54" s="510">
        <v>1.3701443416006638E-2</v>
      </c>
      <c r="BT54" s="510">
        <v>1.1074839000055632E-3</v>
      </c>
      <c r="BU54" s="510">
        <v>5.6918760047808287E-3</v>
      </c>
      <c r="BV54" s="510">
        <v>0</v>
      </c>
      <c r="BW54" s="510">
        <v>0</v>
      </c>
      <c r="BX54" s="510">
        <v>0</v>
      </c>
      <c r="BY54" s="510">
        <v>0</v>
      </c>
      <c r="BZ54" s="510">
        <v>0</v>
      </c>
      <c r="CA54" s="510">
        <v>0</v>
      </c>
      <c r="CB54" s="510">
        <v>0</v>
      </c>
      <c r="CC54" s="510">
        <v>0</v>
      </c>
      <c r="CD54" s="510">
        <v>0</v>
      </c>
      <c r="CE54" s="510">
        <v>0</v>
      </c>
      <c r="CF54" s="510">
        <v>0</v>
      </c>
      <c r="CG54" s="510">
        <v>0</v>
      </c>
      <c r="CH54" s="511">
        <v>0</v>
      </c>
    </row>
    <row r="55" spans="1:86" x14ac:dyDescent="0.35">
      <c r="B55" s="72" t="s">
        <v>793</v>
      </c>
      <c r="D55" s="510">
        <v>0</v>
      </c>
      <c r="E55" s="510">
        <v>0</v>
      </c>
      <c r="F55" s="510">
        <v>0</v>
      </c>
      <c r="G55" s="510">
        <v>0</v>
      </c>
      <c r="H55" s="510">
        <v>0</v>
      </c>
      <c r="I55" s="510">
        <v>0</v>
      </c>
      <c r="J55" s="510">
        <v>0</v>
      </c>
      <c r="K55" s="510">
        <v>0</v>
      </c>
      <c r="L55" s="510">
        <v>0</v>
      </c>
      <c r="M55" s="510">
        <v>0</v>
      </c>
      <c r="N55" s="510">
        <v>0</v>
      </c>
      <c r="O55" s="510">
        <v>0</v>
      </c>
      <c r="P55" s="510">
        <v>0</v>
      </c>
      <c r="Q55" s="510">
        <v>0</v>
      </c>
      <c r="R55" s="510">
        <v>0</v>
      </c>
      <c r="S55" s="510">
        <v>0</v>
      </c>
      <c r="T55" s="510">
        <v>0</v>
      </c>
      <c r="U55" s="510">
        <v>0</v>
      </c>
      <c r="V55" s="510">
        <v>0</v>
      </c>
      <c r="W55" s="510">
        <v>0</v>
      </c>
      <c r="X55" s="510">
        <v>0</v>
      </c>
      <c r="Y55" s="510">
        <v>0</v>
      </c>
      <c r="Z55" s="510">
        <v>0</v>
      </c>
      <c r="AA55" s="510">
        <v>0</v>
      </c>
      <c r="AB55" s="510">
        <v>0</v>
      </c>
      <c r="AC55" s="510">
        <v>0</v>
      </c>
      <c r="AD55" s="510">
        <v>0</v>
      </c>
      <c r="AE55" s="510">
        <v>0</v>
      </c>
      <c r="AF55" s="510">
        <v>0</v>
      </c>
      <c r="AG55" s="510">
        <v>0</v>
      </c>
      <c r="AH55" s="510">
        <v>0</v>
      </c>
      <c r="AI55" s="510">
        <v>0</v>
      </c>
      <c r="AJ55" s="510">
        <v>0</v>
      </c>
      <c r="AK55" s="510">
        <v>0</v>
      </c>
      <c r="AL55" s="510">
        <v>0</v>
      </c>
      <c r="AM55" s="510">
        <v>0</v>
      </c>
      <c r="AN55" s="510">
        <v>0</v>
      </c>
      <c r="AO55" s="510">
        <v>0</v>
      </c>
      <c r="AP55" s="510">
        <v>0</v>
      </c>
      <c r="AQ55" s="510">
        <v>0</v>
      </c>
      <c r="AR55" s="510">
        <v>0</v>
      </c>
      <c r="AS55" s="510">
        <v>0</v>
      </c>
      <c r="AT55" s="510">
        <v>0</v>
      </c>
      <c r="AU55" s="510">
        <v>0</v>
      </c>
      <c r="AV55" s="510">
        <v>0</v>
      </c>
      <c r="AW55" s="510">
        <v>0</v>
      </c>
      <c r="AX55" s="510">
        <v>0</v>
      </c>
      <c r="AY55" s="510">
        <v>0</v>
      </c>
      <c r="AZ55" s="510">
        <v>0</v>
      </c>
      <c r="BA55" s="510">
        <v>0</v>
      </c>
      <c r="BB55" s="510">
        <v>0</v>
      </c>
      <c r="BC55" s="510">
        <v>0</v>
      </c>
      <c r="BD55" s="510">
        <v>30.774870660454607</v>
      </c>
      <c r="BE55" s="510">
        <v>31.893007667063369</v>
      </c>
      <c r="BF55" s="510">
        <v>33.371362437999551</v>
      </c>
      <c r="BG55" s="510">
        <v>35.293395654988082</v>
      </c>
      <c r="BH55" s="510">
        <v>37.547544752346781</v>
      </c>
      <c r="BI55" s="510">
        <v>40.430379120942867</v>
      </c>
      <c r="BJ55" s="510">
        <v>41.052292974275822</v>
      </c>
      <c r="BK55" s="510">
        <v>42.896472213400102</v>
      </c>
      <c r="BL55" s="510">
        <v>42.477261339479007</v>
      </c>
      <c r="BM55" s="510">
        <v>41.740168259267435</v>
      </c>
      <c r="BN55" s="510">
        <v>37.787304681455318</v>
      </c>
      <c r="BO55" s="510">
        <v>34.313865787762815</v>
      </c>
      <c r="BP55" s="510">
        <v>24.022601033394039</v>
      </c>
      <c r="BQ55" s="510">
        <v>9.2516373982275297</v>
      </c>
      <c r="BR55" s="510">
        <v>1.9070515045415264</v>
      </c>
      <c r="BS55" s="510">
        <v>1.3411651043112389</v>
      </c>
      <c r="BT55" s="510">
        <v>0.43256197391286383</v>
      </c>
      <c r="BU55" s="510">
        <v>0.25281754794475858</v>
      </c>
      <c r="BV55" s="510">
        <v>0</v>
      </c>
      <c r="BW55" s="510">
        <v>0.4580875747110652</v>
      </c>
      <c r="BX55" s="510">
        <v>0.40756549353102572</v>
      </c>
      <c r="BY55" s="510">
        <v>0</v>
      </c>
      <c r="BZ55" s="510">
        <v>1.4668250413015969</v>
      </c>
      <c r="CA55" s="510">
        <v>-0.11330929654112681</v>
      </c>
      <c r="CB55" s="510">
        <v>0.11150017017776435</v>
      </c>
      <c r="CC55" s="510">
        <v>0.19466935091237839</v>
      </c>
      <c r="CD55" s="510">
        <v>0.10837870390495739</v>
      </c>
      <c r="CE55" s="510">
        <v>0.11307147628136936</v>
      </c>
      <c r="CF55" s="510">
        <v>0.11580995695696694</v>
      </c>
      <c r="CG55" s="510">
        <v>5.8746973784030501E-2</v>
      </c>
      <c r="CH55" s="511">
        <v>0.18301130823654582</v>
      </c>
    </row>
    <row r="56" spans="1:86" x14ac:dyDescent="0.35">
      <c r="B56" s="72" t="s">
        <v>795</v>
      </c>
      <c r="C56" s="411"/>
      <c r="D56" s="510">
        <v>0</v>
      </c>
      <c r="E56" s="510">
        <v>0</v>
      </c>
      <c r="F56" s="510">
        <v>0</v>
      </c>
      <c r="G56" s="510">
        <v>0</v>
      </c>
      <c r="H56" s="510">
        <v>0</v>
      </c>
      <c r="I56" s="510">
        <v>0</v>
      </c>
      <c r="J56" s="510">
        <v>0</v>
      </c>
      <c r="K56" s="510">
        <v>0</v>
      </c>
      <c r="L56" s="510">
        <v>0</v>
      </c>
      <c r="M56" s="510">
        <v>0</v>
      </c>
      <c r="N56" s="510">
        <v>0</v>
      </c>
      <c r="O56" s="510">
        <v>0</v>
      </c>
      <c r="P56" s="510">
        <v>0</v>
      </c>
      <c r="Q56" s="510">
        <v>0</v>
      </c>
      <c r="R56" s="510">
        <v>0</v>
      </c>
      <c r="S56" s="510">
        <v>0</v>
      </c>
      <c r="T56" s="510">
        <v>0</v>
      </c>
      <c r="U56" s="510">
        <v>0</v>
      </c>
      <c r="V56" s="510">
        <v>0</v>
      </c>
      <c r="W56" s="510">
        <v>0</v>
      </c>
      <c r="X56" s="510">
        <v>0</v>
      </c>
      <c r="Y56" s="510">
        <v>0</v>
      </c>
      <c r="Z56" s="510">
        <v>0</v>
      </c>
      <c r="AA56" s="510">
        <v>0</v>
      </c>
      <c r="AB56" s="510">
        <v>0</v>
      </c>
      <c r="AC56" s="510">
        <v>0</v>
      </c>
      <c r="AD56" s="510">
        <v>0</v>
      </c>
      <c r="AE56" s="510">
        <v>0</v>
      </c>
      <c r="AF56" s="510">
        <v>0</v>
      </c>
      <c r="AG56" s="510">
        <v>0</v>
      </c>
      <c r="AH56" s="510">
        <v>0</v>
      </c>
      <c r="AI56" s="510">
        <v>0</v>
      </c>
      <c r="AJ56" s="510">
        <v>0</v>
      </c>
      <c r="AK56" s="510">
        <v>0</v>
      </c>
      <c r="AL56" s="510">
        <v>0</v>
      </c>
      <c r="AM56" s="510">
        <v>0</v>
      </c>
      <c r="AN56" s="510">
        <v>0</v>
      </c>
      <c r="AO56" s="510">
        <v>0</v>
      </c>
      <c r="AP56" s="510">
        <v>0</v>
      </c>
      <c r="AQ56" s="510">
        <v>0</v>
      </c>
      <c r="AR56" s="510">
        <v>0</v>
      </c>
      <c r="AS56" s="510">
        <v>0</v>
      </c>
      <c r="AT56" s="510">
        <v>0</v>
      </c>
      <c r="AU56" s="510">
        <v>0</v>
      </c>
      <c r="AV56" s="510">
        <v>0</v>
      </c>
      <c r="AW56" s="510">
        <v>0</v>
      </c>
      <c r="AX56" s="510">
        <v>0</v>
      </c>
      <c r="AY56" s="510">
        <v>0</v>
      </c>
      <c r="AZ56" s="510">
        <v>0</v>
      </c>
      <c r="BA56" s="510">
        <v>0</v>
      </c>
      <c r="BB56" s="510">
        <v>0</v>
      </c>
      <c r="BC56" s="510">
        <v>0</v>
      </c>
      <c r="BD56" s="510">
        <v>0</v>
      </c>
      <c r="BE56" s="510">
        <v>0</v>
      </c>
      <c r="BF56" s="510">
        <v>0</v>
      </c>
      <c r="BG56" s="510">
        <v>0</v>
      </c>
      <c r="BH56" s="510">
        <v>0</v>
      </c>
      <c r="BI56" s="510">
        <v>0</v>
      </c>
      <c r="BJ56" s="510">
        <v>0</v>
      </c>
      <c r="BK56" s="510">
        <v>0</v>
      </c>
      <c r="BL56" s="510">
        <v>0</v>
      </c>
      <c r="BM56" s="510">
        <v>0</v>
      </c>
      <c r="BN56" s="510">
        <v>0</v>
      </c>
      <c r="BO56" s="510">
        <v>0</v>
      </c>
      <c r="BP56" s="510">
        <v>0</v>
      </c>
      <c r="BQ56" s="510">
        <v>0</v>
      </c>
      <c r="BR56" s="510">
        <v>0</v>
      </c>
      <c r="BS56" s="510">
        <v>0</v>
      </c>
      <c r="BT56" s="510">
        <v>0</v>
      </c>
      <c r="BU56" s="510">
        <v>0</v>
      </c>
      <c r="BV56" s="510">
        <v>0</v>
      </c>
      <c r="BW56" s="510">
        <v>0</v>
      </c>
      <c r="BX56" s="510">
        <v>0</v>
      </c>
      <c r="BY56" s="510">
        <v>0</v>
      </c>
      <c r="BZ56" s="510">
        <v>0</v>
      </c>
      <c r="CA56" s="510">
        <v>0</v>
      </c>
      <c r="CB56" s="510">
        <v>0</v>
      </c>
      <c r="CC56" s="510">
        <v>0</v>
      </c>
      <c r="CD56" s="510">
        <v>0</v>
      </c>
      <c r="CE56" s="510">
        <v>0</v>
      </c>
      <c r="CF56" s="510">
        <v>0</v>
      </c>
      <c r="CG56" s="510">
        <v>0</v>
      </c>
      <c r="CH56" s="511">
        <v>0</v>
      </c>
    </row>
    <row r="57" spans="1:86" x14ac:dyDescent="0.35">
      <c r="A57" s="411"/>
      <c r="B57" s="72" t="s">
        <v>788</v>
      </c>
      <c r="C57" s="411"/>
      <c r="D57" s="510">
        <v>0</v>
      </c>
      <c r="E57" s="510">
        <v>0</v>
      </c>
      <c r="F57" s="510">
        <v>0</v>
      </c>
      <c r="G57" s="510">
        <v>0</v>
      </c>
      <c r="H57" s="510">
        <v>0</v>
      </c>
      <c r="I57" s="510">
        <v>0</v>
      </c>
      <c r="J57" s="510">
        <v>0</v>
      </c>
      <c r="K57" s="510">
        <v>0</v>
      </c>
      <c r="L57" s="510">
        <v>0</v>
      </c>
      <c r="M57" s="510">
        <v>0</v>
      </c>
      <c r="N57" s="510">
        <v>0</v>
      </c>
      <c r="O57" s="510">
        <v>0</v>
      </c>
      <c r="P57" s="510">
        <v>0</v>
      </c>
      <c r="Q57" s="510">
        <v>0</v>
      </c>
      <c r="R57" s="510">
        <v>0</v>
      </c>
      <c r="S57" s="510">
        <v>0</v>
      </c>
      <c r="T57" s="510">
        <v>0</v>
      </c>
      <c r="U57" s="510">
        <v>0</v>
      </c>
      <c r="V57" s="510">
        <v>0</v>
      </c>
      <c r="W57" s="510">
        <v>0</v>
      </c>
      <c r="X57" s="510">
        <v>0</v>
      </c>
      <c r="Y57" s="510">
        <v>0</v>
      </c>
      <c r="Z57" s="510">
        <v>0</v>
      </c>
      <c r="AA57" s="510">
        <v>0</v>
      </c>
      <c r="AB57" s="510">
        <v>0</v>
      </c>
      <c r="AC57" s="510">
        <v>0</v>
      </c>
      <c r="AD57" s="510">
        <v>0</v>
      </c>
      <c r="AE57" s="510">
        <v>0</v>
      </c>
      <c r="AF57" s="510">
        <v>0</v>
      </c>
      <c r="AG57" s="510">
        <v>0</v>
      </c>
      <c r="AH57" s="510">
        <v>0</v>
      </c>
      <c r="AI57" s="510">
        <v>0</v>
      </c>
      <c r="AJ57" s="510">
        <v>0</v>
      </c>
      <c r="AK57" s="510">
        <v>0</v>
      </c>
      <c r="AL57" s="510">
        <v>0</v>
      </c>
      <c r="AM57" s="510">
        <v>0</v>
      </c>
      <c r="AN57" s="510">
        <v>0</v>
      </c>
      <c r="AO57" s="510">
        <v>0</v>
      </c>
      <c r="AP57" s="510">
        <v>0</v>
      </c>
      <c r="AQ57" s="510">
        <v>0</v>
      </c>
      <c r="AR57" s="510">
        <v>0</v>
      </c>
      <c r="AS57" s="510">
        <v>0</v>
      </c>
      <c r="AT57" s="510">
        <v>0</v>
      </c>
      <c r="AU57" s="510">
        <v>0</v>
      </c>
      <c r="AV57" s="510">
        <v>0</v>
      </c>
      <c r="AW57" s="510">
        <v>0</v>
      </c>
      <c r="AX57" s="510">
        <v>0</v>
      </c>
      <c r="AY57" s="510">
        <v>0</v>
      </c>
      <c r="AZ57" s="510">
        <v>0</v>
      </c>
      <c r="BA57" s="510">
        <v>0</v>
      </c>
      <c r="BB57" s="510">
        <v>0</v>
      </c>
      <c r="BC57" s="510">
        <v>0</v>
      </c>
      <c r="BD57" s="510">
        <v>0</v>
      </c>
      <c r="BE57" s="510">
        <v>0</v>
      </c>
      <c r="BF57" s="510">
        <v>0</v>
      </c>
      <c r="BG57" s="510">
        <v>0</v>
      </c>
      <c r="BH57" s="510">
        <v>0</v>
      </c>
      <c r="BI57" s="510">
        <v>0</v>
      </c>
      <c r="BJ57" s="510">
        <v>0</v>
      </c>
      <c r="BK57" s="510">
        <v>0</v>
      </c>
      <c r="BL57" s="510">
        <v>2.4244544775759685E-2</v>
      </c>
      <c r="BM57" s="510">
        <v>0.49113380543421603</v>
      </c>
      <c r="BN57" s="510">
        <v>1.0931583540805547</v>
      </c>
      <c r="BO57" s="510">
        <v>2.6166438237862635</v>
      </c>
      <c r="BP57" s="510">
        <v>10.362282313574157</v>
      </c>
      <c r="BQ57" s="510">
        <v>21.796001639175824</v>
      </c>
      <c r="BR57" s="510">
        <v>24.000351111014286</v>
      </c>
      <c r="BS57" s="510">
        <v>26.229091891955552</v>
      </c>
      <c r="BT57" s="510">
        <v>27.256264308592748</v>
      </c>
      <c r="BU57" s="510">
        <v>28.216449142840297</v>
      </c>
      <c r="BV57" s="510">
        <v>27.747752806608453</v>
      </c>
      <c r="BW57" s="510">
        <v>25.456162448432035</v>
      </c>
      <c r="BX57" s="510">
        <v>24.598215444325206</v>
      </c>
      <c r="BY57" s="510">
        <v>23.319719949942495</v>
      </c>
      <c r="BZ57" s="510">
        <v>22.216136857477053</v>
      </c>
      <c r="CA57" s="510">
        <v>22.710597522617565</v>
      </c>
      <c r="CB57" s="510">
        <v>22.674364748668157</v>
      </c>
      <c r="CC57" s="510">
        <v>13.022545115050345</v>
      </c>
      <c r="CD57" s="510">
        <v>9.4017828385568532</v>
      </c>
      <c r="CE57" s="510">
        <v>9.5049327712946532</v>
      </c>
      <c r="CF57" s="510">
        <v>9.3428861689980529</v>
      </c>
      <c r="CG57" s="510">
        <v>9.270076943680241</v>
      </c>
      <c r="CH57" s="511">
        <v>9.3769538747496295</v>
      </c>
    </row>
    <row r="58" spans="1:86" s="425" customFormat="1" ht="16" thickBot="1" x14ac:dyDescent="0.3">
      <c r="B58" s="226" t="s">
        <v>808</v>
      </c>
      <c r="C58" s="545"/>
      <c r="D58" s="517">
        <v>0</v>
      </c>
      <c r="E58" s="517">
        <v>0</v>
      </c>
      <c r="F58" s="517">
        <v>0</v>
      </c>
      <c r="G58" s="517">
        <v>0</v>
      </c>
      <c r="H58" s="517">
        <v>0</v>
      </c>
      <c r="I58" s="517">
        <v>0</v>
      </c>
      <c r="J58" s="517">
        <v>0</v>
      </c>
      <c r="K58" s="517">
        <v>0</v>
      </c>
      <c r="L58" s="517">
        <v>0</v>
      </c>
      <c r="M58" s="517">
        <v>0</v>
      </c>
      <c r="N58" s="517">
        <v>0</v>
      </c>
      <c r="O58" s="517">
        <v>0</v>
      </c>
      <c r="P58" s="517">
        <v>0</v>
      </c>
      <c r="Q58" s="517">
        <v>0</v>
      </c>
      <c r="R58" s="517">
        <v>0</v>
      </c>
      <c r="S58" s="517">
        <v>0</v>
      </c>
      <c r="T58" s="517">
        <v>0</v>
      </c>
      <c r="U58" s="517">
        <v>0</v>
      </c>
      <c r="V58" s="517">
        <v>0</v>
      </c>
      <c r="W58" s="517">
        <v>0</v>
      </c>
      <c r="X58" s="517">
        <v>0</v>
      </c>
      <c r="Y58" s="517">
        <v>0</v>
      </c>
      <c r="Z58" s="517">
        <v>0</v>
      </c>
      <c r="AA58" s="517">
        <v>0</v>
      </c>
      <c r="AB58" s="517">
        <v>0</v>
      </c>
      <c r="AC58" s="517">
        <v>0</v>
      </c>
      <c r="AD58" s="517">
        <v>0</v>
      </c>
      <c r="AE58" s="517">
        <v>0</v>
      </c>
      <c r="AF58" s="517">
        <v>0</v>
      </c>
      <c r="AG58" s="517">
        <v>0</v>
      </c>
      <c r="AH58" s="517">
        <v>0</v>
      </c>
      <c r="AI58" s="517">
        <v>0</v>
      </c>
      <c r="AJ58" s="517">
        <v>0</v>
      </c>
      <c r="AK58" s="517">
        <v>0</v>
      </c>
      <c r="AL58" s="517">
        <v>0</v>
      </c>
      <c r="AM58" s="517">
        <v>0</v>
      </c>
      <c r="AN58" s="517">
        <v>0</v>
      </c>
      <c r="AO58" s="517">
        <v>0</v>
      </c>
      <c r="AP58" s="517">
        <v>0</v>
      </c>
      <c r="AQ58" s="517">
        <v>0</v>
      </c>
      <c r="AR58" s="517">
        <v>0</v>
      </c>
      <c r="AS58" s="517">
        <v>0</v>
      </c>
      <c r="AT58" s="517">
        <v>0</v>
      </c>
      <c r="AU58" s="517">
        <v>0</v>
      </c>
      <c r="AV58" s="517">
        <v>0</v>
      </c>
      <c r="AW58" s="517">
        <v>0</v>
      </c>
      <c r="AX58" s="517">
        <v>0</v>
      </c>
      <c r="AY58" s="517">
        <v>0</v>
      </c>
      <c r="AZ58" s="517">
        <v>0.67478636681710258</v>
      </c>
      <c r="BA58" s="517">
        <v>0.59893208292979916</v>
      </c>
      <c r="BB58" s="517">
        <v>0.7927511605905786</v>
      </c>
      <c r="BC58" s="517">
        <v>0.83138374719943231</v>
      </c>
      <c r="BD58" s="517">
        <v>2.3565033170387002</v>
      </c>
      <c r="BE58" s="517">
        <v>2.1444753697632777</v>
      </c>
      <c r="BF58" s="517">
        <v>1.6764872412633873</v>
      </c>
      <c r="BG58" s="517">
        <v>1.5851905911850244</v>
      </c>
      <c r="BH58" s="517">
        <v>1.6521352608846456</v>
      </c>
      <c r="BI58" s="517">
        <v>1.6993219173085448</v>
      </c>
      <c r="BJ58" s="517">
        <v>1.8737000440989178</v>
      </c>
      <c r="BK58" s="517">
        <v>1.8996312635423793</v>
      </c>
      <c r="BL58" s="517">
        <v>1.9511936164182131</v>
      </c>
      <c r="BM58" s="517">
        <v>1.945699337894331</v>
      </c>
      <c r="BN58" s="517">
        <v>1.832330803525585</v>
      </c>
      <c r="BO58" s="517">
        <v>1.8690611712201957</v>
      </c>
      <c r="BP58" s="517">
        <v>1.8919096135723212</v>
      </c>
      <c r="BQ58" s="517">
        <v>1.395163214439967</v>
      </c>
      <c r="BR58" s="517">
        <v>0.49283825909409629</v>
      </c>
      <c r="BS58" s="517">
        <v>0.33896879672968472</v>
      </c>
      <c r="BT58" s="517">
        <v>0.31473311417974154</v>
      </c>
      <c r="BU58" s="517">
        <v>0.16064606577606863</v>
      </c>
      <c r="BV58" s="517">
        <v>0.130519010590263</v>
      </c>
      <c r="BW58" s="517">
        <v>0.11957466800868301</v>
      </c>
      <c r="BX58" s="517">
        <v>9.6789067122820607E-2</v>
      </c>
      <c r="BY58" s="517">
        <v>8.3816008085547955E-2</v>
      </c>
      <c r="BZ58" s="517">
        <v>7.8438828596088667E-2</v>
      </c>
      <c r="CA58" s="517">
        <v>7.5836613056065233E-2</v>
      </c>
      <c r="CB58" s="517">
        <v>7.2284352139527261E-2</v>
      </c>
      <c r="CC58" s="517">
        <v>6.3128598459598506E-2</v>
      </c>
      <c r="CD58" s="517">
        <v>5.6702588624988226E-2</v>
      </c>
      <c r="CE58" s="517">
        <v>4.8933330891314596E-2</v>
      </c>
      <c r="CF58" s="517">
        <v>4.0366383041687173E-2</v>
      </c>
      <c r="CG58" s="517">
        <v>3.1593238289466051E-2</v>
      </c>
      <c r="CH58" s="518">
        <v>2.246451057904273E-2</v>
      </c>
    </row>
    <row r="59" spans="1:86" x14ac:dyDescent="0.35">
      <c r="A59" s="465"/>
      <c r="B59" s="209" t="s">
        <v>809</v>
      </c>
      <c r="D59" s="50" t="s">
        <v>294</v>
      </c>
      <c r="E59" s="50" t="s">
        <v>295</v>
      </c>
      <c r="F59" s="50" t="s">
        <v>296</v>
      </c>
      <c r="G59" s="50" t="s">
        <v>297</v>
      </c>
      <c r="H59" s="50" t="s">
        <v>298</v>
      </c>
      <c r="I59" s="50" t="s">
        <v>299</v>
      </c>
      <c r="J59" s="50" t="s">
        <v>300</v>
      </c>
      <c r="K59" s="50" t="s">
        <v>301</v>
      </c>
      <c r="L59" s="50" t="s">
        <v>302</v>
      </c>
      <c r="M59" s="50" t="s">
        <v>303</v>
      </c>
      <c r="N59" s="50" t="s">
        <v>304</v>
      </c>
      <c r="O59" s="50" t="s">
        <v>305</v>
      </c>
      <c r="P59" s="50" t="s">
        <v>306</v>
      </c>
      <c r="Q59" s="50" t="s">
        <v>307</v>
      </c>
      <c r="R59" s="50" t="s">
        <v>308</v>
      </c>
      <c r="S59" s="50" t="s">
        <v>309</v>
      </c>
      <c r="T59" s="50" t="s">
        <v>310</v>
      </c>
      <c r="U59" s="50" t="s">
        <v>311</v>
      </c>
      <c r="V59" s="50" t="s">
        <v>312</v>
      </c>
      <c r="W59" s="50" t="s">
        <v>313</v>
      </c>
      <c r="X59" s="50" t="s">
        <v>314</v>
      </c>
      <c r="Y59" s="50" t="s">
        <v>315</v>
      </c>
      <c r="Z59" s="50" t="s">
        <v>316</v>
      </c>
      <c r="AA59" s="50" t="s">
        <v>317</v>
      </c>
      <c r="AB59" s="50" t="s">
        <v>318</v>
      </c>
      <c r="AC59" s="50" t="s">
        <v>319</v>
      </c>
      <c r="AD59" s="50" t="s">
        <v>320</v>
      </c>
      <c r="AE59" s="50" t="s">
        <v>321</v>
      </c>
      <c r="AF59" s="50" t="s">
        <v>322</v>
      </c>
      <c r="AG59" s="50" t="s">
        <v>323</v>
      </c>
      <c r="AH59" s="50" t="s">
        <v>324</v>
      </c>
      <c r="AI59" s="50" t="s">
        <v>325</v>
      </c>
      <c r="AJ59" s="50" t="s">
        <v>326</v>
      </c>
      <c r="AK59" s="50" t="s">
        <v>327</v>
      </c>
      <c r="AL59" s="50" t="s">
        <v>328</v>
      </c>
      <c r="AM59" s="50" t="s">
        <v>329</v>
      </c>
      <c r="AN59" s="50" t="s">
        <v>330</v>
      </c>
      <c r="AO59" s="50" t="s">
        <v>331</v>
      </c>
      <c r="AP59" s="50" t="s">
        <v>332</v>
      </c>
      <c r="AQ59" s="50" t="s">
        <v>333</v>
      </c>
      <c r="AR59" s="50" t="s">
        <v>334</v>
      </c>
      <c r="AS59" s="50" t="s">
        <v>335</v>
      </c>
      <c r="AT59" s="50" t="s">
        <v>336</v>
      </c>
      <c r="AU59" s="50" t="s">
        <v>337</v>
      </c>
      <c r="AV59" s="50" t="s">
        <v>338</v>
      </c>
      <c r="AW59" s="50" t="s">
        <v>339</v>
      </c>
      <c r="AX59" s="50" t="s">
        <v>340</v>
      </c>
      <c r="AY59" s="50" t="s">
        <v>223</v>
      </c>
      <c r="AZ59" s="50" t="s">
        <v>224</v>
      </c>
      <c r="BA59" s="50" t="s">
        <v>225</v>
      </c>
      <c r="BB59" s="50" t="s">
        <v>226</v>
      </c>
      <c r="BC59" s="50" t="s">
        <v>227</v>
      </c>
      <c r="BD59" s="50" t="s">
        <v>228</v>
      </c>
      <c r="BE59" s="50" t="s">
        <v>229</v>
      </c>
      <c r="BF59" s="50" t="s">
        <v>230</v>
      </c>
      <c r="BG59" s="50" t="s">
        <v>231</v>
      </c>
      <c r="BH59" s="50" t="s">
        <v>232</v>
      </c>
      <c r="BI59" s="50" t="s">
        <v>233</v>
      </c>
      <c r="BJ59" s="50" t="s">
        <v>234</v>
      </c>
      <c r="BK59" s="50" t="s">
        <v>235</v>
      </c>
      <c r="BL59" s="50" t="s">
        <v>236</v>
      </c>
      <c r="BM59" s="50" t="s">
        <v>237</v>
      </c>
      <c r="BN59" s="50" t="s">
        <v>238</v>
      </c>
      <c r="BO59" s="50" t="s">
        <v>239</v>
      </c>
      <c r="BP59" s="50" t="s">
        <v>240</v>
      </c>
      <c r="BQ59" s="50" t="s">
        <v>241</v>
      </c>
      <c r="BR59" s="50" t="s">
        <v>242</v>
      </c>
      <c r="BS59" s="50" t="s">
        <v>243</v>
      </c>
      <c r="BT59" s="50" t="s">
        <v>244</v>
      </c>
      <c r="BU59" s="50" t="s">
        <v>245</v>
      </c>
      <c r="BV59" s="50" t="s">
        <v>246</v>
      </c>
      <c r="BW59" s="50" t="s">
        <v>247</v>
      </c>
      <c r="BX59" s="50" t="s">
        <v>248</v>
      </c>
      <c r="BY59" s="50" t="s">
        <v>249</v>
      </c>
      <c r="BZ59" s="50" t="s">
        <v>250</v>
      </c>
      <c r="CA59" s="50" t="s">
        <v>251</v>
      </c>
      <c r="CB59" s="50" t="s">
        <v>252</v>
      </c>
      <c r="CC59" s="50" t="s">
        <v>253</v>
      </c>
      <c r="CD59" s="50" t="s">
        <v>254</v>
      </c>
      <c r="CE59" s="50" t="s">
        <v>255</v>
      </c>
      <c r="CF59" s="50" t="s">
        <v>256</v>
      </c>
      <c r="CG59" s="50" t="s">
        <v>257</v>
      </c>
      <c r="CH59" s="51" t="s">
        <v>258</v>
      </c>
    </row>
    <row r="60" spans="1:86" x14ac:dyDescent="0.35">
      <c r="A60" s="465"/>
      <c r="B60" s="437" t="s">
        <v>458</v>
      </c>
      <c r="C60" s="466"/>
      <c r="D60" s="320" t="s">
        <v>260</v>
      </c>
      <c r="E60" s="320" t="s">
        <v>260</v>
      </c>
      <c r="F60" s="320" t="s">
        <v>260</v>
      </c>
      <c r="G60" s="320" t="s">
        <v>260</v>
      </c>
      <c r="H60" s="320" t="s">
        <v>260</v>
      </c>
      <c r="I60" s="320" t="s">
        <v>260</v>
      </c>
      <c r="J60" s="320" t="s">
        <v>260</v>
      </c>
      <c r="K60" s="320" t="s">
        <v>260</v>
      </c>
      <c r="L60" s="320" t="s">
        <v>260</v>
      </c>
      <c r="M60" s="320" t="s">
        <v>260</v>
      </c>
      <c r="N60" s="320" t="s">
        <v>260</v>
      </c>
      <c r="O60" s="320" t="s">
        <v>260</v>
      </c>
      <c r="P60" s="320" t="s">
        <v>260</v>
      </c>
      <c r="Q60" s="320" t="s">
        <v>260</v>
      </c>
      <c r="R60" s="320" t="s">
        <v>260</v>
      </c>
      <c r="S60" s="320" t="s">
        <v>260</v>
      </c>
      <c r="T60" s="320" t="s">
        <v>260</v>
      </c>
      <c r="U60" s="320" t="s">
        <v>260</v>
      </c>
      <c r="V60" s="320" t="s">
        <v>260</v>
      </c>
      <c r="W60" s="320" t="s">
        <v>260</v>
      </c>
      <c r="X60" s="320" t="s">
        <v>260</v>
      </c>
      <c r="Y60" s="320" t="s">
        <v>260</v>
      </c>
      <c r="Z60" s="320" t="s">
        <v>260</v>
      </c>
      <c r="AA60" s="320" t="s">
        <v>260</v>
      </c>
      <c r="AB60" s="320" t="s">
        <v>260</v>
      </c>
      <c r="AC60" s="320" t="s">
        <v>260</v>
      </c>
      <c r="AD60" s="320" t="s">
        <v>260</v>
      </c>
      <c r="AE60" s="320" t="s">
        <v>260</v>
      </c>
      <c r="AF60" s="320" t="s">
        <v>260</v>
      </c>
      <c r="AG60" s="320" t="s">
        <v>260</v>
      </c>
      <c r="AH60" s="320" t="s">
        <v>260</v>
      </c>
      <c r="AI60" s="320" t="s">
        <v>260</v>
      </c>
      <c r="AJ60" s="320" t="s">
        <v>260</v>
      </c>
      <c r="AK60" s="320" t="s">
        <v>260</v>
      </c>
      <c r="AL60" s="320" t="s">
        <v>260</v>
      </c>
      <c r="AM60" s="320" t="s">
        <v>260</v>
      </c>
      <c r="AN60" s="320" t="s">
        <v>260</v>
      </c>
      <c r="AO60" s="320" t="s">
        <v>260</v>
      </c>
      <c r="AP60" s="320" t="s">
        <v>260</v>
      </c>
      <c r="AQ60" s="320" t="s">
        <v>260</v>
      </c>
      <c r="AR60" s="320" t="s">
        <v>260</v>
      </c>
      <c r="AS60" s="320" t="s">
        <v>260</v>
      </c>
      <c r="AT60" s="320" t="s">
        <v>260</v>
      </c>
      <c r="AU60" s="320" t="s">
        <v>260</v>
      </c>
      <c r="AV60" s="320" t="s">
        <v>260</v>
      </c>
      <c r="AW60" s="320" t="s">
        <v>260</v>
      </c>
      <c r="AX60" s="320" t="s">
        <v>260</v>
      </c>
      <c r="AY60" s="320" t="s">
        <v>260</v>
      </c>
      <c r="AZ60" s="320" t="s">
        <v>260</v>
      </c>
      <c r="BA60" s="320" t="s">
        <v>260</v>
      </c>
      <c r="BB60" s="320" t="s">
        <v>260</v>
      </c>
      <c r="BC60" s="320" t="s">
        <v>260</v>
      </c>
      <c r="BD60" s="320" t="s">
        <v>260</v>
      </c>
      <c r="BE60" s="320" t="s">
        <v>260</v>
      </c>
      <c r="BF60" s="320" t="s">
        <v>260</v>
      </c>
      <c r="BG60" s="320" t="s">
        <v>260</v>
      </c>
      <c r="BH60" s="320" t="s">
        <v>260</v>
      </c>
      <c r="BI60" s="320" t="s">
        <v>260</v>
      </c>
      <c r="BJ60" s="320" t="s">
        <v>260</v>
      </c>
      <c r="BK60" s="320" t="s">
        <v>260</v>
      </c>
      <c r="BL60" s="320" t="s">
        <v>260</v>
      </c>
      <c r="BM60" s="320" t="s">
        <v>260</v>
      </c>
      <c r="BN60" s="320" t="s">
        <v>260</v>
      </c>
      <c r="BO60" s="320" t="s">
        <v>260</v>
      </c>
      <c r="BP60" s="320" t="s">
        <v>260</v>
      </c>
      <c r="BQ60" s="320" t="s">
        <v>260</v>
      </c>
      <c r="BR60" s="320" t="s">
        <v>260</v>
      </c>
      <c r="BS60" s="320" t="s">
        <v>260</v>
      </c>
      <c r="BT60" s="320" t="s">
        <v>260</v>
      </c>
      <c r="BU60" s="320" t="s">
        <v>260</v>
      </c>
      <c r="BV60" s="320" t="s">
        <v>260</v>
      </c>
      <c r="BW60" s="320" t="s">
        <v>260</v>
      </c>
      <c r="BX60" s="320" t="s">
        <v>260</v>
      </c>
      <c r="BY60" s="320" t="s">
        <v>260</v>
      </c>
      <c r="BZ60" s="320" t="s">
        <v>260</v>
      </c>
      <c r="CA60" s="320" t="s">
        <v>260</v>
      </c>
      <c r="CB60" s="320" t="s">
        <v>261</v>
      </c>
      <c r="CC60" s="320" t="s">
        <v>261</v>
      </c>
      <c r="CD60" s="320" t="s">
        <v>261</v>
      </c>
      <c r="CE60" s="320" t="s">
        <v>261</v>
      </c>
      <c r="CF60" s="320" t="s">
        <v>261</v>
      </c>
      <c r="CG60" s="320" t="s">
        <v>261</v>
      </c>
      <c r="CH60" s="321" t="s">
        <v>261</v>
      </c>
    </row>
    <row r="61" spans="1:86" s="285" customFormat="1" x14ac:dyDescent="0.35">
      <c r="A61" s="455"/>
      <c r="B61" s="65" t="s">
        <v>787</v>
      </c>
      <c r="C61" s="123"/>
      <c r="D61" s="503">
        <v>1880.5356429395745</v>
      </c>
      <c r="E61" s="503">
        <v>2760.8208620052546</v>
      </c>
      <c r="F61" s="503">
        <v>2820.9616255231499</v>
      </c>
      <c r="G61" s="503">
        <v>2425.5372736284885</v>
      </c>
      <c r="H61" s="503">
        <v>2781.8958304175085</v>
      </c>
      <c r="I61" s="503">
        <v>2921.248682776084</v>
      </c>
      <c r="J61" s="503">
        <v>2849.3357293367203</v>
      </c>
      <c r="K61" s="503">
        <v>3229.3336213238199</v>
      </c>
      <c r="L61" s="503">
        <v>2953.4488100835106</v>
      </c>
      <c r="M61" s="503">
        <v>3252.4640528537716</v>
      </c>
      <c r="N61" s="503">
        <v>3805.3179687276515</v>
      </c>
      <c r="O61" s="503">
        <v>3702.8673600152192</v>
      </c>
      <c r="P61" s="503">
        <v>3752.7869184664837</v>
      </c>
      <c r="Q61" s="503">
        <v>4145.396324553536</v>
      </c>
      <c r="R61" s="503">
        <v>4199.5839805723226</v>
      </c>
      <c r="S61" s="503">
        <v>4894.6248165195339</v>
      </c>
      <c r="T61" s="503">
        <v>4906.588799715013</v>
      </c>
      <c r="U61" s="503">
        <v>5758.9743497950085</v>
      </c>
      <c r="V61" s="503">
        <v>5773.4591881852148</v>
      </c>
      <c r="W61" s="503">
        <v>6931.5674722314125</v>
      </c>
      <c r="X61" s="503">
        <v>7106.6996738410407</v>
      </c>
      <c r="Y61" s="503">
        <v>7301.9721028126496</v>
      </c>
      <c r="Z61" s="503">
        <v>6490.0619235553067</v>
      </c>
      <c r="AA61" s="503">
        <v>6679.0406112236278</v>
      </c>
      <c r="AB61" s="503">
        <v>7240.3150579224357</v>
      </c>
      <c r="AC61" s="503">
        <v>7492.7142924109312</v>
      </c>
      <c r="AD61" s="503">
        <v>7557.9863561320435</v>
      </c>
      <c r="AE61" s="503">
        <v>8083.3353202455291</v>
      </c>
      <c r="AF61" s="503">
        <v>8759.6750908003723</v>
      </c>
      <c r="AG61" s="503">
        <v>9380.2043136106749</v>
      </c>
      <c r="AH61" s="503">
        <f t="shared" ref="AH61:AZ61" si="29">SUM(AH62:AH63)</f>
        <v>10989.331275130316</v>
      </c>
      <c r="AI61" s="503">
        <f t="shared" si="29"/>
        <v>10193.836360175628</v>
      </c>
      <c r="AJ61" s="503">
        <f t="shared" si="29"/>
        <v>9483.9439773413815</v>
      </c>
      <c r="AK61" s="503">
        <f t="shared" si="29"/>
        <v>9790.6567260985157</v>
      </c>
      <c r="AL61" s="503">
        <f t="shared" si="29"/>
        <v>9816.5594835022348</v>
      </c>
      <c r="AM61" s="503">
        <f t="shared" si="29"/>
        <v>9604.9785797528893</v>
      </c>
      <c r="AN61" s="503">
        <f t="shared" si="29"/>
        <v>10409.262955686818</v>
      </c>
      <c r="AO61" s="503">
        <f t="shared" si="29"/>
        <v>10898.153829866529</v>
      </c>
      <c r="AP61" s="503">
        <f t="shared" si="29"/>
        <v>11587.873978242473</v>
      </c>
      <c r="AQ61" s="503">
        <f t="shared" si="29"/>
        <v>12042.629592702491</v>
      </c>
      <c r="AR61" s="503">
        <f t="shared" si="29"/>
        <v>12936.704651547328</v>
      </c>
      <c r="AS61" s="503">
        <f t="shared" si="29"/>
        <v>13642.685037519985</v>
      </c>
      <c r="AT61" s="503">
        <f t="shared" si="29"/>
        <v>14656.716902419876</v>
      </c>
      <c r="AU61" s="503">
        <f t="shared" si="29"/>
        <v>17408.571354388059</v>
      </c>
      <c r="AV61" s="503">
        <f t="shared" si="29"/>
        <v>19912.74638596255</v>
      </c>
      <c r="AW61" s="503">
        <f t="shared" si="29"/>
        <v>22296.771254334377</v>
      </c>
      <c r="AX61" s="503">
        <f t="shared" si="29"/>
        <v>24203.628775502708</v>
      </c>
      <c r="AY61" s="503">
        <f t="shared" si="29"/>
        <v>24206.27224055682</v>
      </c>
      <c r="AZ61" s="503">
        <f t="shared" si="29"/>
        <v>23661.282562627643</v>
      </c>
      <c r="BA61" s="503">
        <f t="shared" ref="BA61:CH61" si="30">SUM(BA62:BA63)</f>
        <v>23630.812293013903</v>
      </c>
      <c r="BB61" s="503">
        <f t="shared" si="30"/>
        <v>23289.350782754056</v>
      </c>
      <c r="BC61" s="503">
        <f t="shared" si="30"/>
        <v>22556.410710541975</v>
      </c>
      <c r="BD61" s="503">
        <f t="shared" si="30"/>
        <v>22985.767171908301</v>
      </c>
      <c r="BE61" s="503">
        <f t="shared" si="30"/>
        <v>23232.056550380115</v>
      </c>
      <c r="BF61" s="503">
        <f t="shared" si="30"/>
        <v>22638.695173576034</v>
      </c>
      <c r="BG61" s="503">
        <f t="shared" si="30"/>
        <v>22409.047847655813</v>
      </c>
      <c r="BH61" s="546">
        <f t="shared" si="30"/>
        <v>21127.925932089816</v>
      </c>
      <c r="BI61" s="503">
        <f t="shared" si="30"/>
        <v>20204.005502363583</v>
      </c>
      <c r="BJ61" s="503">
        <f t="shared" si="30"/>
        <v>19552.116564224394</v>
      </c>
      <c r="BK61" s="503">
        <f t="shared" si="30"/>
        <v>20081.824821099086</v>
      </c>
      <c r="BL61" s="503">
        <f t="shared" si="30"/>
        <v>19386.368989972314</v>
      </c>
      <c r="BM61" s="503">
        <f t="shared" si="30"/>
        <v>20105.668734644285</v>
      </c>
      <c r="BN61" s="503">
        <f t="shared" si="30"/>
        <v>19834.669941941807</v>
      </c>
      <c r="BO61" s="503">
        <f t="shared" si="30"/>
        <v>19567.851343797764</v>
      </c>
      <c r="BP61" s="503">
        <f t="shared" si="30"/>
        <v>19262.238055029895</v>
      </c>
      <c r="BQ61" s="503">
        <f t="shared" si="30"/>
        <v>18930.227394708305</v>
      </c>
      <c r="BR61" s="503">
        <f t="shared" si="30"/>
        <v>19775.447775933142</v>
      </c>
      <c r="BS61" s="503">
        <f t="shared" si="30"/>
        <v>20707.589585823906</v>
      </c>
      <c r="BT61" s="503">
        <f t="shared" si="30"/>
        <v>20764.65494038846</v>
      </c>
      <c r="BU61" s="503">
        <f t="shared" si="30"/>
        <v>21207.936992996605</v>
      </c>
      <c r="BV61" s="503">
        <f t="shared" si="30"/>
        <v>21255.25211968139</v>
      </c>
      <c r="BW61" s="503">
        <f t="shared" si="30"/>
        <v>21767.32937857791</v>
      </c>
      <c r="BX61" s="503">
        <f t="shared" si="30"/>
        <v>23121.94663665738</v>
      </c>
      <c r="BY61" s="503">
        <f t="shared" si="30"/>
        <v>24906.939217651561</v>
      </c>
      <c r="BZ61" s="503">
        <f t="shared" si="30"/>
        <v>24092.988059564901</v>
      </c>
      <c r="CA61" s="503">
        <f t="shared" si="30"/>
        <v>26986.607322010976</v>
      </c>
      <c r="CB61" s="503">
        <f t="shared" si="30"/>
        <v>30440.669837768492</v>
      </c>
      <c r="CC61" s="503">
        <f t="shared" si="30"/>
        <v>31384.236159782795</v>
      </c>
      <c r="CD61" s="503">
        <f t="shared" si="30"/>
        <v>32302.446302332846</v>
      </c>
      <c r="CE61" s="503">
        <f t="shared" si="30"/>
        <v>32480.045354068217</v>
      </c>
      <c r="CF61" s="503">
        <f t="shared" si="30"/>
        <v>32317.107402047819</v>
      </c>
      <c r="CG61" s="503">
        <f t="shared" si="30"/>
        <v>32417.963967800046</v>
      </c>
      <c r="CH61" s="506">
        <f t="shared" si="30"/>
        <v>32511.608136490002</v>
      </c>
    </row>
    <row r="62" spans="1:86" s="285" customFormat="1" x14ac:dyDescent="0.35">
      <c r="A62" s="455"/>
      <c r="B62" s="508" t="s">
        <v>566</v>
      </c>
      <c r="C62" s="123"/>
      <c r="D62" s="510">
        <v>0</v>
      </c>
      <c r="E62" s="510">
        <v>0</v>
      </c>
      <c r="F62" s="510">
        <v>0</v>
      </c>
      <c r="G62" s="510">
        <v>0</v>
      </c>
      <c r="H62" s="510">
        <v>0</v>
      </c>
      <c r="I62" s="510">
        <v>0</v>
      </c>
      <c r="J62" s="510">
        <v>0</v>
      </c>
      <c r="K62" s="510">
        <v>0</v>
      </c>
      <c r="L62" s="510">
        <v>0</v>
      </c>
      <c r="M62" s="510">
        <v>0</v>
      </c>
      <c r="N62" s="510">
        <v>0</v>
      </c>
      <c r="O62" s="510">
        <v>0</v>
      </c>
      <c r="P62" s="510">
        <v>0</v>
      </c>
      <c r="Q62" s="510">
        <v>0</v>
      </c>
      <c r="R62" s="510">
        <v>0</v>
      </c>
      <c r="S62" s="510">
        <v>0</v>
      </c>
      <c r="T62" s="510">
        <v>0</v>
      </c>
      <c r="U62" s="510">
        <v>0</v>
      </c>
      <c r="V62" s="510">
        <v>0</v>
      </c>
      <c r="W62" s="510">
        <v>0</v>
      </c>
      <c r="X62" s="510">
        <v>0</v>
      </c>
      <c r="Y62" s="510">
        <v>0</v>
      </c>
      <c r="Z62" s="510">
        <v>0</v>
      </c>
      <c r="AA62" s="510">
        <v>0</v>
      </c>
      <c r="AB62" s="510">
        <v>0</v>
      </c>
      <c r="AC62" s="510">
        <v>0</v>
      </c>
      <c r="AD62" s="510">
        <v>0</v>
      </c>
      <c r="AE62" s="510">
        <v>0</v>
      </c>
      <c r="AF62" s="510">
        <v>0</v>
      </c>
      <c r="AG62" s="510">
        <v>0</v>
      </c>
      <c r="AH62" s="510">
        <v>10513.930367563144</v>
      </c>
      <c r="AI62" s="510">
        <v>9712.2402556684247</v>
      </c>
      <c r="AJ62" s="510">
        <v>9016.166778663528</v>
      </c>
      <c r="AK62" s="510">
        <v>9288.0651795444719</v>
      </c>
      <c r="AL62" s="510">
        <v>9268.6921402026874</v>
      </c>
      <c r="AM62" s="510">
        <v>8979.1038862220794</v>
      </c>
      <c r="AN62" s="510">
        <v>9667.1473460822599</v>
      </c>
      <c r="AO62" s="510">
        <v>10023.404360918554</v>
      </c>
      <c r="AP62" s="510">
        <v>10507.818671855266</v>
      </c>
      <c r="AQ62" s="510">
        <v>10778.248858585435</v>
      </c>
      <c r="AR62" s="510">
        <v>11489.193946565021</v>
      </c>
      <c r="AS62" s="510">
        <v>11993.869458445317</v>
      </c>
      <c r="AT62" s="510">
        <v>12764.426100688819</v>
      </c>
      <c r="AU62" s="510">
        <v>15131.611086135956</v>
      </c>
      <c r="AV62" s="510">
        <v>17402.614577384964</v>
      </c>
      <c r="AW62" s="510">
        <v>19583.310690217582</v>
      </c>
      <c r="AX62" s="510">
        <v>21370.588992146935</v>
      </c>
      <c r="AY62" s="510">
        <v>21809.349147039364</v>
      </c>
      <c r="AZ62" s="510">
        <v>21753.378901926899</v>
      </c>
      <c r="BA62" s="510">
        <v>22058.739122816551</v>
      </c>
      <c r="BB62" s="510">
        <v>22181.186168236072</v>
      </c>
      <c r="BC62" s="510">
        <v>21975.754100099781</v>
      </c>
      <c r="BD62" s="510">
        <v>22672.249862416993</v>
      </c>
      <c r="BE62" s="510">
        <v>22925.901600510359</v>
      </c>
      <c r="BF62" s="510">
        <v>22343.849285818214</v>
      </c>
      <c r="BG62" s="510">
        <v>22108.430935166642</v>
      </c>
      <c r="BH62" s="547">
        <v>20914.391976100043</v>
      </c>
      <c r="BI62" s="510">
        <v>19989.528949183205</v>
      </c>
      <c r="BJ62" s="510">
        <v>19332.687801638294</v>
      </c>
      <c r="BK62" s="510">
        <v>19762.172567675178</v>
      </c>
      <c r="BL62" s="510">
        <v>19116.915361617281</v>
      </c>
      <c r="BM62" s="510">
        <v>19827.981819027154</v>
      </c>
      <c r="BN62" s="510">
        <v>19581.377216779954</v>
      </c>
      <c r="BO62" s="510">
        <v>19320.819797290816</v>
      </c>
      <c r="BP62" s="510">
        <v>19033.550069872086</v>
      </c>
      <c r="BQ62" s="510">
        <v>18726.980994268088</v>
      </c>
      <c r="BR62" s="510">
        <v>19583.852235236231</v>
      </c>
      <c r="BS62" s="510">
        <v>20531.225484632221</v>
      </c>
      <c r="BT62" s="510">
        <v>20602.397737729363</v>
      </c>
      <c r="BU62" s="510">
        <v>21068.119637985274</v>
      </c>
      <c r="BV62" s="510">
        <v>21130.3048050176</v>
      </c>
      <c r="BW62" s="510">
        <v>21654.746812012039</v>
      </c>
      <c r="BX62" s="510">
        <v>23035.267811952985</v>
      </c>
      <c r="BY62" s="510">
        <v>24832.053777419889</v>
      </c>
      <c r="BZ62" s="510">
        <v>24027.495584725399</v>
      </c>
      <c r="CA62" s="510">
        <v>26926.471268871843</v>
      </c>
      <c r="CB62" s="510">
        <v>30385.385553796044</v>
      </c>
      <c r="CC62" s="510">
        <v>31337.342350100087</v>
      </c>
      <c r="CD62" s="510">
        <v>32261.258505164278</v>
      </c>
      <c r="CE62" s="510">
        <v>32445.053198015165</v>
      </c>
      <c r="CF62" s="510">
        <v>32288.817937064032</v>
      </c>
      <c r="CG62" s="510">
        <v>32396.289676029486</v>
      </c>
      <c r="CH62" s="511">
        <v>32496.52345906417</v>
      </c>
    </row>
    <row r="63" spans="1:86" s="285" customFormat="1" x14ac:dyDescent="0.35">
      <c r="A63" s="455"/>
      <c r="B63" s="508" t="s">
        <v>565</v>
      </c>
      <c r="C63" s="123"/>
      <c r="D63" s="510">
        <v>0</v>
      </c>
      <c r="E63" s="510">
        <v>0</v>
      </c>
      <c r="F63" s="510">
        <v>0</v>
      </c>
      <c r="G63" s="510">
        <v>0</v>
      </c>
      <c r="H63" s="510">
        <v>0</v>
      </c>
      <c r="I63" s="510">
        <v>0</v>
      </c>
      <c r="J63" s="510">
        <v>0</v>
      </c>
      <c r="K63" s="510">
        <v>0</v>
      </c>
      <c r="L63" s="510">
        <v>0</v>
      </c>
      <c r="M63" s="510">
        <v>0</v>
      </c>
      <c r="N63" s="510">
        <v>0</v>
      </c>
      <c r="O63" s="510">
        <v>0</v>
      </c>
      <c r="P63" s="510">
        <v>0</v>
      </c>
      <c r="Q63" s="510">
        <v>0</v>
      </c>
      <c r="R63" s="510">
        <v>0</v>
      </c>
      <c r="S63" s="510">
        <v>0</v>
      </c>
      <c r="T63" s="510">
        <v>0</v>
      </c>
      <c r="U63" s="510">
        <v>0</v>
      </c>
      <c r="V63" s="510">
        <v>0</v>
      </c>
      <c r="W63" s="510">
        <v>0</v>
      </c>
      <c r="X63" s="510">
        <v>0</v>
      </c>
      <c r="Y63" s="510">
        <v>0</v>
      </c>
      <c r="Z63" s="510">
        <v>0</v>
      </c>
      <c r="AA63" s="510">
        <v>0</v>
      </c>
      <c r="AB63" s="510">
        <v>0</v>
      </c>
      <c r="AC63" s="510">
        <v>0</v>
      </c>
      <c r="AD63" s="510">
        <v>0</v>
      </c>
      <c r="AE63" s="510">
        <v>0</v>
      </c>
      <c r="AF63" s="510">
        <v>0</v>
      </c>
      <c r="AG63" s="510">
        <v>0</v>
      </c>
      <c r="AH63" s="510">
        <v>475.40090756717302</v>
      </c>
      <c r="AI63" s="510">
        <v>481.59610450720419</v>
      </c>
      <c r="AJ63" s="510">
        <v>467.77719867785311</v>
      </c>
      <c r="AK63" s="510">
        <v>502.59154655404393</v>
      </c>
      <c r="AL63" s="510">
        <v>547.86734329954777</v>
      </c>
      <c r="AM63" s="510">
        <v>625.87469353081087</v>
      </c>
      <c r="AN63" s="510">
        <v>742.11560960455756</v>
      </c>
      <c r="AO63" s="510">
        <v>874.74946894797552</v>
      </c>
      <c r="AP63" s="510">
        <v>1080.0553063872071</v>
      </c>
      <c r="AQ63" s="510">
        <v>1264.3807341170561</v>
      </c>
      <c r="AR63" s="510">
        <v>1447.5107049823068</v>
      </c>
      <c r="AS63" s="510">
        <v>1648.8155790746684</v>
      </c>
      <c r="AT63" s="510">
        <v>1892.2908017310569</v>
      </c>
      <c r="AU63" s="510">
        <v>2276.9602682521031</v>
      </c>
      <c r="AV63" s="510">
        <v>2510.1318085775843</v>
      </c>
      <c r="AW63" s="510">
        <v>2713.4605641167932</v>
      </c>
      <c r="AX63" s="510">
        <v>2833.0397833557713</v>
      </c>
      <c r="AY63" s="510">
        <v>2396.9230935174555</v>
      </c>
      <c r="AZ63" s="510">
        <v>1907.9036607007449</v>
      </c>
      <c r="BA63" s="510">
        <v>1572.0731701973516</v>
      </c>
      <c r="BB63" s="510">
        <v>1108.1646145179827</v>
      </c>
      <c r="BC63" s="510">
        <v>580.65661044219485</v>
      </c>
      <c r="BD63" s="510">
        <v>313.51730949130922</v>
      </c>
      <c r="BE63" s="510">
        <v>306.15494986975546</v>
      </c>
      <c r="BF63" s="510">
        <v>294.84588775782123</v>
      </c>
      <c r="BG63" s="510">
        <v>300.61691248917083</v>
      </c>
      <c r="BH63" s="510">
        <v>213.53395598977281</v>
      </c>
      <c r="BI63" s="510">
        <v>214.47655318037783</v>
      </c>
      <c r="BJ63" s="510">
        <v>219.42876258610133</v>
      </c>
      <c r="BK63" s="510">
        <v>319.65225342390681</v>
      </c>
      <c r="BL63" s="510">
        <v>269.453628355033</v>
      </c>
      <c r="BM63" s="510">
        <v>277.68691561713155</v>
      </c>
      <c r="BN63" s="510">
        <v>253.29272516185182</v>
      </c>
      <c r="BO63" s="510">
        <v>247.03154650694876</v>
      </c>
      <c r="BP63" s="510">
        <v>228.68798515780816</v>
      </c>
      <c r="BQ63" s="510">
        <v>203.24640044021672</v>
      </c>
      <c r="BR63" s="510">
        <v>191.59554069691043</v>
      </c>
      <c r="BS63" s="510">
        <v>176.36410119168301</v>
      </c>
      <c r="BT63" s="510">
        <v>162.25720265909752</v>
      </c>
      <c r="BU63" s="510">
        <v>139.81735501133207</v>
      </c>
      <c r="BV63" s="510">
        <v>124.94731466379002</v>
      </c>
      <c r="BW63" s="510">
        <v>112.58256656586873</v>
      </c>
      <c r="BX63" s="510">
        <v>86.678824704395282</v>
      </c>
      <c r="BY63" s="510">
        <v>74.885440231671296</v>
      </c>
      <c r="BZ63" s="510">
        <v>65.492474839504027</v>
      </c>
      <c r="CA63" s="510">
        <v>60.136053139133985</v>
      </c>
      <c r="CB63" s="510">
        <v>55.28428397244739</v>
      </c>
      <c r="CC63" s="510">
        <v>46.893809682707023</v>
      </c>
      <c r="CD63" s="510">
        <v>41.187797168567648</v>
      </c>
      <c r="CE63" s="510">
        <v>34.992156053051488</v>
      </c>
      <c r="CF63" s="510">
        <v>28.289464983788957</v>
      </c>
      <c r="CG63" s="510">
        <v>21.674291770558945</v>
      </c>
      <c r="CH63" s="511">
        <v>15.084677425830703</v>
      </c>
    </row>
    <row r="64" spans="1:86" s="285" customFormat="1" ht="15" customHeight="1" x14ac:dyDescent="0.35">
      <c r="A64" s="455"/>
      <c r="B64" s="531"/>
      <c r="C64" s="123"/>
      <c r="D64" s="510"/>
      <c r="E64" s="510"/>
      <c r="F64" s="510"/>
      <c r="G64" s="510"/>
      <c r="H64" s="510"/>
      <c r="I64" s="510"/>
      <c r="J64" s="510"/>
      <c r="K64" s="510"/>
      <c r="L64" s="510"/>
      <c r="M64" s="510"/>
      <c r="N64" s="510"/>
      <c r="O64" s="510"/>
      <c r="P64" s="510"/>
      <c r="Q64" s="510"/>
      <c r="R64" s="510"/>
      <c r="S64" s="510"/>
      <c r="T64" s="510"/>
      <c r="U64" s="510"/>
      <c r="V64" s="510"/>
      <c r="W64" s="510"/>
      <c r="X64" s="510"/>
      <c r="Y64" s="510"/>
      <c r="Z64" s="510"/>
      <c r="AA64" s="510"/>
      <c r="AB64" s="510"/>
      <c r="AC64" s="510"/>
      <c r="AD64" s="510"/>
      <c r="AE64" s="510"/>
      <c r="AF64" s="510"/>
      <c r="AG64" s="510"/>
      <c r="AH64" s="510"/>
      <c r="AI64" s="510"/>
      <c r="AJ64" s="510"/>
      <c r="AK64" s="510"/>
      <c r="AL64" s="510"/>
      <c r="AM64" s="510"/>
      <c r="AN64" s="510"/>
      <c r="AO64" s="510"/>
      <c r="AP64" s="510"/>
      <c r="AQ64" s="510"/>
      <c r="AR64" s="510"/>
      <c r="AS64" s="510"/>
      <c r="AT64" s="510"/>
      <c r="AU64" s="510"/>
      <c r="AV64" s="510"/>
      <c r="AW64" s="510"/>
      <c r="AX64" s="510"/>
      <c r="AY64" s="510"/>
      <c r="AZ64" s="510"/>
      <c r="BA64" s="510"/>
      <c r="BB64" s="510"/>
      <c r="BC64" s="510"/>
      <c r="BD64" s="510"/>
      <c r="BE64" s="510"/>
      <c r="BF64" s="510"/>
      <c r="BG64" s="510"/>
      <c r="BH64" s="510"/>
      <c r="BI64" s="510"/>
      <c r="BJ64" s="510"/>
      <c r="BK64" s="510"/>
      <c r="BL64" s="510"/>
      <c r="BM64" s="510"/>
      <c r="BN64" s="510"/>
      <c r="BO64" s="510"/>
      <c r="BP64" s="510"/>
      <c r="BQ64" s="510"/>
      <c r="BR64" s="510"/>
      <c r="BS64" s="510"/>
      <c r="BT64" s="510"/>
      <c r="BU64" s="510"/>
      <c r="BV64" s="510"/>
      <c r="BW64" s="510"/>
      <c r="BX64" s="510"/>
      <c r="BY64" s="510"/>
      <c r="BZ64" s="510"/>
      <c r="CA64" s="510"/>
      <c r="CB64" s="510"/>
      <c r="CC64" s="510"/>
      <c r="CD64" s="510"/>
      <c r="CE64" s="510"/>
      <c r="CF64" s="510"/>
      <c r="CG64" s="510"/>
      <c r="CH64" s="511"/>
    </row>
    <row r="65" spans="1:86" s="285" customFormat="1" x14ac:dyDescent="0.35">
      <c r="A65" s="461"/>
      <c r="B65" s="123" t="s">
        <v>391</v>
      </c>
      <c r="C65" s="123"/>
      <c r="D65" s="503">
        <v>0</v>
      </c>
      <c r="E65" s="503">
        <v>0</v>
      </c>
      <c r="F65" s="503">
        <v>0</v>
      </c>
      <c r="G65" s="503">
        <v>0</v>
      </c>
      <c r="H65" s="503">
        <v>0</v>
      </c>
      <c r="I65" s="503">
        <v>0</v>
      </c>
      <c r="J65" s="503">
        <v>0</v>
      </c>
      <c r="K65" s="503">
        <v>0</v>
      </c>
      <c r="L65" s="503">
        <v>0</v>
      </c>
      <c r="M65" s="503">
        <v>0</v>
      </c>
      <c r="N65" s="503">
        <v>0</v>
      </c>
      <c r="O65" s="503">
        <v>0</v>
      </c>
      <c r="P65" s="503">
        <v>0</v>
      </c>
      <c r="Q65" s="503">
        <v>0</v>
      </c>
      <c r="R65" s="503">
        <v>0</v>
      </c>
      <c r="S65" s="503">
        <v>0</v>
      </c>
      <c r="T65" s="503">
        <v>0</v>
      </c>
      <c r="U65" s="503">
        <v>0</v>
      </c>
      <c r="V65" s="503">
        <v>0</v>
      </c>
      <c r="W65" s="503">
        <v>0</v>
      </c>
      <c r="X65" s="503">
        <v>0</v>
      </c>
      <c r="Y65" s="503">
        <v>0</v>
      </c>
      <c r="Z65" s="503">
        <v>0</v>
      </c>
      <c r="AA65" s="503">
        <v>0</v>
      </c>
      <c r="AB65" s="503">
        <v>0</v>
      </c>
      <c r="AC65" s="503">
        <v>0</v>
      </c>
      <c r="AD65" s="503">
        <v>0</v>
      </c>
      <c r="AE65" s="503">
        <v>0</v>
      </c>
      <c r="AF65" s="503">
        <v>0</v>
      </c>
      <c r="AG65" s="503">
        <v>0</v>
      </c>
      <c r="AH65" s="503">
        <v>0</v>
      </c>
      <c r="AI65" s="503">
        <v>0</v>
      </c>
      <c r="AJ65" s="503">
        <v>0</v>
      </c>
      <c r="AK65" s="503">
        <v>0</v>
      </c>
      <c r="AL65" s="503">
        <v>0</v>
      </c>
      <c r="AM65" s="503">
        <v>0</v>
      </c>
      <c r="AN65" s="503">
        <v>0</v>
      </c>
      <c r="AO65" s="503">
        <v>0</v>
      </c>
      <c r="AP65" s="503">
        <v>0</v>
      </c>
      <c r="AQ65" s="503">
        <v>0</v>
      </c>
      <c r="AR65" s="503">
        <v>0</v>
      </c>
      <c r="AS65" s="503">
        <v>0</v>
      </c>
      <c r="AT65" s="503">
        <v>0</v>
      </c>
      <c r="AU65" s="503">
        <v>0</v>
      </c>
      <c r="AV65" s="503">
        <v>0</v>
      </c>
      <c r="AW65" s="503">
        <v>0</v>
      </c>
      <c r="AX65" s="503">
        <v>0</v>
      </c>
      <c r="AY65" s="503">
        <v>0</v>
      </c>
      <c r="AZ65" s="503">
        <v>0</v>
      </c>
      <c r="BA65" s="503">
        <v>0</v>
      </c>
      <c r="BB65" s="503">
        <v>0</v>
      </c>
      <c r="BC65" s="503">
        <v>0</v>
      </c>
      <c r="BD65" s="503">
        <v>0</v>
      </c>
      <c r="BE65" s="503">
        <v>0</v>
      </c>
      <c r="BF65" s="503">
        <v>0</v>
      </c>
      <c r="BG65" s="503">
        <v>0</v>
      </c>
      <c r="BH65" s="503">
        <v>0</v>
      </c>
      <c r="BI65" s="503">
        <v>0</v>
      </c>
      <c r="BJ65" s="503">
        <v>0</v>
      </c>
      <c r="BK65" s="503">
        <v>0</v>
      </c>
      <c r="BL65" s="503">
        <f>SUM(BL66,BL70)</f>
        <v>195.23876509191706</v>
      </c>
      <c r="BM65" s="503">
        <f>SUM(BM66,BM70)</f>
        <v>1920.6682197626862</v>
      </c>
      <c r="BN65" s="503">
        <f>SUM(BN66,BN70)</f>
        <v>3325.5042777474564</v>
      </c>
      <c r="BO65" s="503">
        <f>SUM(BO66,BO70)</f>
        <v>5185.2300787356999</v>
      </c>
      <c r="BP65" s="503">
        <f>SUM(BP66,BP70)</f>
        <v>9722.5647044623183</v>
      </c>
      <c r="BQ65" s="503">
        <f t="shared" ref="BQ65:CH65" si="31">SUM(BQ66,BQ70)</f>
        <v>14662.037844619812</v>
      </c>
      <c r="BR65" s="503">
        <f t="shared" si="31"/>
        <v>17769.404853630105</v>
      </c>
      <c r="BS65" s="503">
        <f t="shared" si="31"/>
        <v>19633.664508615191</v>
      </c>
      <c r="BT65" s="503">
        <f t="shared" si="31"/>
        <v>20001.574577864012</v>
      </c>
      <c r="BU65" s="503">
        <f t="shared" si="31"/>
        <v>20447.280129443388</v>
      </c>
      <c r="BV65" s="503">
        <f t="shared" si="31"/>
        <v>19659.532527764524</v>
      </c>
      <c r="BW65" s="503">
        <f t="shared" si="31"/>
        <v>17572.25752250967</v>
      </c>
      <c r="BX65" s="503">
        <f t="shared" si="31"/>
        <v>16136.72162186161</v>
      </c>
      <c r="BY65" s="503">
        <f t="shared" si="31"/>
        <v>15261.532304575778</v>
      </c>
      <c r="BZ65" s="503">
        <f t="shared" si="31"/>
        <v>13584.451238585212</v>
      </c>
      <c r="CA65" s="503">
        <f t="shared" si="31"/>
        <v>13191.2722155542</v>
      </c>
      <c r="CB65" s="503">
        <f t="shared" si="31"/>
        <v>12700.484217884299</v>
      </c>
      <c r="CC65" s="503">
        <f t="shared" si="31"/>
        <v>7085.7155813609961</v>
      </c>
      <c r="CD65" s="503">
        <f t="shared" si="31"/>
        <v>5004.0308949528808</v>
      </c>
      <c r="CE65" s="503">
        <f>SUM(CE66,CE70)</f>
        <v>4959.1890231836969</v>
      </c>
      <c r="CF65" s="503">
        <f t="shared" si="31"/>
        <v>4784.4877273592165</v>
      </c>
      <c r="CG65" s="503">
        <f t="shared" si="31"/>
        <v>4661.1847210208134</v>
      </c>
      <c r="CH65" s="506">
        <f t="shared" si="31"/>
        <v>4624.6496599557831</v>
      </c>
    </row>
    <row r="66" spans="1:86" x14ac:dyDescent="0.35">
      <c r="B66" s="72" t="s">
        <v>788</v>
      </c>
      <c r="C66" s="52"/>
      <c r="D66" s="510">
        <v>0</v>
      </c>
      <c r="E66" s="510">
        <v>0</v>
      </c>
      <c r="F66" s="510">
        <v>0</v>
      </c>
      <c r="G66" s="510">
        <v>0</v>
      </c>
      <c r="H66" s="510">
        <v>0</v>
      </c>
      <c r="I66" s="510">
        <v>0</v>
      </c>
      <c r="J66" s="510">
        <v>0</v>
      </c>
      <c r="K66" s="510">
        <v>0</v>
      </c>
      <c r="L66" s="510">
        <v>0</v>
      </c>
      <c r="M66" s="510">
        <v>0</v>
      </c>
      <c r="N66" s="510">
        <v>0</v>
      </c>
      <c r="O66" s="510">
        <v>0</v>
      </c>
      <c r="P66" s="510">
        <v>0</v>
      </c>
      <c r="Q66" s="510">
        <v>0</v>
      </c>
      <c r="R66" s="510">
        <v>0</v>
      </c>
      <c r="S66" s="510">
        <v>0</v>
      </c>
      <c r="T66" s="510">
        <v>0</v>
      </c>
      <c r="U66" s="510">
        <v>0</v>
      </c>
      <c r="V66" s="510">
        <v>0</v>
      </c>
      <c r="W66" s="510">
        <v>0</v>
      </c>
      <c r="X66" s="510">
        <v>0</v>
      </c>
      <c r="Y66" s="510">
        <v>0</v>
      </c>
      <c r="Z66" s="510">
        <v>0</v>
      </c>
      <c r="AA66" s="510">
        <v>0</v>
      </c>
      <c r="AB66" s="510">
        <v>0</v>
      </c>
      <c r="AC66" s="510">
        <v>0</v>
      </c>
      <c r="AD66" s="510">
        <v>0</v>
      </c>
      <c r="AE66" s="510">
        <v>0</v>
      </c>
      <c r="AF66" s="510">
        <v>0</v>
      </c>
      <c r="AG66" s="510">
        <v>0</v>
      </c>
      <c r="AH66" s="510">
        <v>0</v>
      </c>
      <c r="AI66" s="510">
        <v>0</v>
      </c>
      <c r="AJ66" s="510">
        <v>0</v>
      </c>
      <c r="AK66" s="510">
        <v>0</v>
      </c>
      <c r="AL66" s="510">
        <v>0</v>
      </c>
      <c r="AM66" s="510">
        <v>0</v>
      </c>
      <c r="AN66" s="510">
        <v>0</v>
      </c>
      <c r="AO66" s="510">
        <v>0</v>
      </c>
      <c r="AP66" s="510">
        <v>0</v>
      </c>
      <c r="AQ66" s="510">
        <v>0</v>
      </c>
      <c r="AR66" s="510">
        <v>0</v>
      </c>
      <c r="AS66" s="510">
        <v>0</v>
      </c>
      <c r="AT66" s="510">
        <v>0</v>
      </c>
      <c r="AU66" s="510">
        <v>0</v>
      </c>
      <c r="AV66" s="510">
        <v>0</v>
      </c>
      <c r="AW66" s="510">
        <v>0</v>
      </c>
      <c r="AX66" s="510">
        <v>0</v>
      </c>
      <c r="AY66" s="510">
        <v>0</v>
      </c>
      <c r="AZ66" s="510">
        <v>0</v>
      </c>
      <c r="BA66" s="510">
        <v>0</v>
      </c>
      <c r="BB66" s="510">
        <v>0</v>
      </c>
      <c r="BC66" s="510">
        <v>0</v>
      </c>
      <c r="BD66" s="510">
        <v>0</v>
      </c>
      <c r="BE66" s="510">
        <v>0</v>
      </c>
      <c r="BF66" s="510">
        <v>0</v>
      </c>
      <c r="BG66" s="510">
        <v>0</v>
      </c>
      <c r="BH66" s="510">
        <v>0</v>
      </c>
      <c r="BI66" s="510">
        <v>0</v>
      </c>
      <c r="BJ66" s="510">
        <v>0</v>
      </c>
      <c r="BK66" s="510">
        <v>0</v>
      </c>
      <c r="BL66" s="510">
        <f>SUM(BL67:BL69)</f>
        <v>98.82561764827102</v>
      </c>
      <c r="BM66" s="510">
        <f t="shared" ref="BM66:CH66" si="32">SUM(BM67:BM69)</f>
        <v>880.41325433978113</v>
      </c>
      <c r="BN66" s="510">
        <f t="shared" si="32"/>
        <v>1422.8010560356092</v>
      </c>
      <c r="BO66" s="510">
        <f t="shared" si="32"/>
        <v>2040.3554918488419</v>
      </c>
      <c r="BP66" s="510">
        <f t="shared" si="32"/>
        <v>3305.2074286688066</v>
      </c>
      <c r="BQ66" s="510">
        <f t="shared" si="32"/>
        <v>4971.6051945225909</v>
      </c>
      <c r="BR66" s="510">
        <f t="shared" si="32"/>
        <v>5680.8858258337705</v>
      </c>
      <c r="BS66" s="510">
        <f t="shared" si="32"/>
        <v>6131.125979203629</v>
      </c>
      <c r="BT66" s="510">
        <f t="shared" si="32"/>
        <v>6321.2911584783724</v>
      </c>
      <c r="BU66" s="510">
        <f t="shared" si="32"/>
        <v>6274.6342787165313</v>
      </c>
      <c r="BV66" s="510">
        <f t="shared" si="32"/>
        <v>5941.4818220081734</v>
      </c>
      <c r="BW66" s="510">
        <f t="shared" si="32"/>
        <v>5724.2012079470414</v>
      </c>
      <c r="BX66" s="510">
        <f t="shared" si="32"/>
        <v>5506.8050381192679</v>
      </c>
      <c r="BY66" s="510">
        <f t="shared" si="32"/>
        <v>5420.6504257967081</v>
      </c>
      <c r="BZ66" s="510">
        <f t="shared" si="32"/>
        <v>5087.43187071783</v>
      </c>
      <c r="CA66" s="510">
        <f t="shared" si="32"/>
        <v>5242.9962826588417</v>
      </c>
      <c r="CB66" s="510">
        <f t="shared" si="32"/>
        <v>5320.1198004168737</v>
      </c>
      <c r="CC66" s="510">
        <f t="shared" si="32"/>
        <v>5099.5722550216287</v>
      </c>
      <c r="CD66" s="510">
        <f t="shared" si="32"/>
        <v>4974.7668775886195</v>
      </c>
      <c r="CE66" s="510">
        <f>SUM(CE67:CE69)</f>
        <v>4932.7639642783715</v>
      </c>
      <c r="CF66" s="510">
        <f t="shared" si="32"/>
        <v>4760.6044673390443</v>
      </c>
      <c r="CG66" s="510">
        <f t="shared" si="32"/>
        <v>4639.6038592665263</v>
      </c>
      <c r="CH66" s="511">
        <f t="shared" si="32"/>
        <v>4605.1812095565328</v>
      </c>
    </row>
    <row r="67" spans="1:86" x14ac:dyDescent="0.35">
      <c r="B67" s="329" t="s">
        <v>544</v>
      </c>
      <c r="C67" s="508"/>
      <c r="D67" s="510">
        <v>0</v>
      </c>
      <c r="E67" s="510">
        <v>0</v>
      </c>
      <c r="F67" s="510">
        <v>0</v>
      </c>
      <c r="G67" s="510">
        <v>0</v>
      </c>
      <c r="H67" s="510">
        <v>0</v>
      </c>
      <c r="I67" s="510">
        <v>0</v>
      </c>
      <c r="J67" s="510">
        <v>0</v>
      </c>
      <c r="K67" s="510">
        <v>0</v>
      </c>
      <c r="L67" s="510">
        <v>0</v>
      </c>
      <c r="M67" s="510">
        <v>0</v>
      </c>
      <c r="N67" s="510">
        <v>0</v>
      </c>
      <c r="O67" s="510">
        <v>0</v>
      </c>
      <c r="P67" s="510">
        <v>0</v>
      </c>
      <c r="Q67" s="510">
        <v>0</v>
      </c>
      <c r="R67" s="510">
        <v>0</v>
      </c>
      <c r="S67" s="510">
        <v>0</v>
      </c>
      <c r="T67" s="510">
        <v>0</v>
      </c>
      <c r="U67" s="510">
        <v>0</v>
      </c>
      <c r="V67" s="510">
        <v>0</v>
      </c>
      <c r="W67" s="510">
        <v>0</v>
      </c>
      <c r="X67" s="510">
        <v>0</v>
      </c>
      <c r="Y67" s="510">
        <v>0</v>
      </c>
      <c r="Z67" s="510">
        <v>0</v>
      </c>
      <c r="AA67" s="510">
        <v>0</v>
      </c>
      <c r="AB67" s="510">
        <v>0</v>
      </c>
      <c r="AC67" s="510">
        <v>0</v>
      </c>
      <c r="AD67" s="510">
        <v>0</v>
      </c>
      <c r="AE67" s="510">
        <v>0</v>
      </c>
      <c r="AF67" s="510">
        <v>0</v>
      </c>
      <c r="AG67" s="510">
        <v>0</v>
      </c>
      <c r="AH67" s="510">
        <v>0</v>
      </c>
      <c r="AI67" s="510">
        <v>0</v>
      </c>
      <c r="AJ67" s="510">
        <v>0</v>
      </c>
      <c r="AK67" s="510">
        <v>0</v>
      </c>
      <c r="AL67" s="510">
        <v>0</v>
      </c>
      <c r="AM67" s="510">
        <v>0</v>
      </c>
      <c r="AN67" s="510">
        <v>0</v>
      </c>
      <c r="AO67" s="510">
        <v>0</v>
      </c>
      <c r="AP67" s="510">
        <v>0</v>
      </c>
      <c r="AQ67" s="510">
        <v>0</v>
      </c>
      <c r="AR67" s="510">
        <v>0</v>
      </c>
      <c r="AS67" s="510">
        <v>0</v>
      </c>
      <c r="AT67" s="510">
        <v>0</v>
      </c>
      <c r="AU67" s="510">
        <v>0</v>
      </c>
      <c r="AV67" s="510">
        <v>0</v>
      </c>
      <c r="AW67" s="510">
        <v>0</v>
      </c>
      <c r="AX67" s="510">
        <v>0</v>
      </c>
      <c r="AY67" s="510">
        <v>0</v>
      </c>
      <c r="AZ67" s="510">
        <v>0</v>
      </c>
      <c r="BA67" s="510">
        <v>0</v>
      </c>
      <c r="BB67" s="510">
        <v>0</v>
      </c>
      <c r="BC67" s="510">
        <v>0</v>
      </c>
      <c r="BD67" s="510">
        <v>0</v>
      </c>
      <c r="BE67" s="510">
        <v>0</v>
      </c>
      <c r="BF67" s="510">
        <v>0</v>
      </c>
      <c r="BG67" s="510">
        <v>0</v>
      </c>
      <c r="BH67" s="510">
        <v>0</v>
      </c>
      <c r="BI67" s="510">
        <v>0</v>
      </c>
      <c r="BJ67" s="510">
        <v>0</v>
      </c>
      <c r="BK67" s="510">
        <v>0</v>
      </c>
      <c r="BL67" s="510">
        <v>91.24169176094702</v>
      </c>
      <c r="BM67" s="510">
        <v>603.67375525651289</v>
      </c>
      <c r="BN67" s="510">
        <v>697.6668772405759</v>
      </c>
      <c r="BO67" s="510">
        <v>687.16787645104421</v>
      </c>
      <c r="BP67" s="510">
        <v>796.81908425603933</v>
      </c>
      <c r="BQ67" s="510">
        <v>676.94947973316198</v>
      </c>
      <c r="BR67" s="510">
        <v>597.21631748997243</v>
      </c>
      <c r="BS67" s="510">
        <v>465.05301043557171</v>
      </c>
      <c r="BT67" s="510">
        <v>417.85346300686854</v>
      </c>
      <c r="BU67" s="510">
        <v>376.24041568156969</v>
      </c>
      <c r="BV67" s="510">
        <v>206.50076042394269</v>
      </c>
      <c r="BW67" s="510">
        <v>146.19957518052624</v>
      </c>
      <c r="BX67" s="510">
        <v>242.01328678015344</v>
      </c>
      <c r="BY67" s="510">
        <v>257.38684844494418</v>
      </c>
      <c r="BZ67" s="510">
        <v>215.10218480846717</v>
      </c>
      <c r="CA67" s="510">
        <v>204.4620340443015</v>
      </c>
      <c r="CB67" s="510">
        <v>184.43146351572912</v>
      </c>
      <c r="CC67" s="510">
        <v>161.63689968034677</v>
      </c>
      <c r="CD67" s="510">
        <v>160.42231964543376</v>
      </c>
      <c r="CE67" s="510">
        <v>166.13330824784359</v>
      </c>
      <c r="CF67" s="510">
        <v>168.13416749867974</v>
      </c>
      <c r="CG67" s="510">
        <v>168.63113096610056</v>
      </c>
      <c r="CH67" s="511">
        <v>168.9772045908849</v>
      </c>
    </row>
    <row r="68" spans="1:86" x14ac:dyDescent="0.35">
      <c r="B68" s="329" t="s">
        <v>789</v>
      </c>
      <c r="C68" s="508"/>
      <c r="D68" s="510">
        <v>0</v>
      </c>
      <c r="E68" s="510">
        <v>0</v>
      </c>
      <c r="F68" s="510">
        <v>0</v>
      </c>
      <c r="G68" s="510">
        <v>0</v>
      </c>
      <c r="H68" s="510">
        <v>0</v>
      </c>
      <c r="I68" s="510">
        <v>0</v>
      </c>
      <c r="J68" s="510">
        <v>0</v>
      </c>
      <c r="K68" s="510">
        <v>0</v>
      </c>
      <c r="L68" s="510">
        <v>0</v>
      </c>
      <c r="M68" s="510">
        <v>0</v>
      </c>
      <c r="N68" s="510">
        <v>0</v>
      </c>
      <c r="O68" s="510">
        <v>0</v>
      </c>
      <c r="P68" s="510">
        <v>0</v>
      </c>
      <c r="Q68" s="510">
        <v>0</v>
      </c>
      <c r="R68" s="510">
        <v>0</v>
      </c>
      <c r="S68" s="510">
        <v>0</v>
      </c>
      <c r="T68" s="510">
        <v>0</v>
      </c>
      <c r="U68" s="510">
        <v>0</v>
      </c>
      <c r="V68" s="510">
        <v>0</v>
      </c>
      <c r="W68" s="510">
        <v>0</v>
      </c>
      <c r="X68" s="510">
        <v>0</v>
      </c>
      <c r="Y68" s="510">
        <v>0</v>
      </c>
      <c r="Z68" s="510">
        <v>0</v>
      </c>
      <c r="AA68" s="510">
        <v>0</v>
      </c>
      <c r="AB68" s="510">
        <v>0</v>
      </c>
      <c r="AC68" s="510">
        <v>0</v>
      </c>
      <c r="AD68" s="510">
        <v>0</v>
      </c>
      <c r="AE68" s="510">
        <v>0</v>
      </c>
      <c r="AF68" s="510">
        <v>0</v>
      </c>
      <c r="AG68" s="510">
        <v>0</v>
      </c>
      <c r="AH68" s="510">
        <v>0</v>
      </c>
      <c r="AI68" s="510">
        <v>0</v>
      </c>
      <c r="AJ68" s="510">
        <v>0</v>
      </c>
      <c r="AK68" s="510">
        <v>0</v>
      </c>
      <c r="AL68" s="510">
        <v>0</v>
      </c>
      <c r="AM68" s="510">
        <v>0</v>
      </c>
      <c r="AN68" s="510">
        <v>0</v>
      </c>
      <c r="AO68" s="510">
        <v>0</v>
      </c>
      <c r="AP68" s="510">
        <v>0</v>
      </c>
      <c r="AQ68" s="510">
        <v>0</v>
      </c>
      <c r="AR68" s="510">
        <v>0</v>
      </c>
      <c r="AS68" s="510">
        <v>0</v>
      </c>
      <c r="AT68" s="510">
        <v>0</v>
      </c>
      <c r="AU68" s="510">
        <v>0</v>
      </c>
      <c r="AV68" s="510">
        <v>0</v>
      </c>
      <c r="AW68" s="510">
        <v>0</v>
      </c>
      <c r="AX68" s="510">
        <v>0</v>
      </c>
      <c r="AY68" s="510">
        <v>0</v>
      </c>
      <c r="AZ68" s="510">
        <v>0</v>
      </c>
      <c r="BA68" s="510">
        <v>0</v>
      </c>
      <c r="BB68" s="510">
        <v>0</v>
      </c>
      <c r="BC68" s="510">
        <v>0</v>
      </c>
      <c r="BD68" s="510">
        <v>0</v>
      </c>
      <c r="BE68" s="510">
        <v>0</v>
      </c>
      <c r="BF68" s="510">
        <v>0</v>
      </c>
      <c r="BG68" s="510">
        <v>0</v>
      </c>
      <c r="BH68" s="510">
        <v>0</v>
      </c>
      <c r="BI68" s="510">
        <v>0</v>
      </c>
      <c r="BJ68" s="510">
        <v>0</v>
      </c>
      <c r="BK68" s="510">
        <v>0</v>
      </c>
      <c r="BL68" s="510">
        <v>4.1777188749748042</v>
      </c>
      <c r="BM68" s="510">
        <v>189.36650128822774</v>
      </c>
      <c r="BN68" s="510">
        <v>526.52892660641226</v>
      </c>
      <c r="BO68" s="510">
        <v>869.46545047436427</v>
      </c>
      <c r="BP68" s="510">
        <v>971.84594900439595</v>
      </c>
      <c r="BQ68" s="510">
        <v>911.79331474517801</v>
      </c>
      <c r="BR68" s="510">
        <v>287.30806438228245</v>
      </c>
      <c r="BS68" s="510">
        <v>119.38162026244369</v>
      </c>
      <c r="BT68" s="510">
        <v>135.14043688258687</v>
      </c>
      <c r="BU68" s="510">
        <v>162.56730840335118</v>
      </c>
      <c r="BV68" s="510">
        <v>106.17956065155636</v>
      </c>
      <c r="BW68" s="510">
        <v>65.09523176009705</v>
      </c>
      <c r="BX68" s="510">
        <v>22.508540027168344</v>
      </c>
      <c r="BY68" s="510">
        <v>18.639304019509954</v>
      </c>
      <c r="BZ68" s="510">
        <v>20.363535365982713</v>
      </c>
      <c r="CA68" s="510">
        <v>25.955439966171713</v>
      </c>
      <c r="CB68" s="510">
        <v>27.824420705405053</v>
      </c>
      <c r="CC68" s="510">
        <v>18.758047509533082</v>
      </c>
      <c r="CD68" s="510">
        <v>13.665698107351348</v>
      </c>
      <c r="CE68" s="510">
        <v>39.340620267180583</v>
      </c>
      <c r="CF68" s="510">
        <v>63.682077100776972</v>
      </c>
      <c r="CG68" s="510">
        <v>74.183556105060504</v>
      </c>
      <c r="CH68" s="511">
        <v>83.402573175714025</v>
      </c>
    </row>
    <row r="69" spans="1:86" x14ac:dyDescent="0.35">
      <c r="B69" s="329" t="s">
        <v>546</v>
      </c>
      <c r="C69" s="508"/>
      <c r="D69" s="510">
        <v>0</v>
      </c>
      <c r="E69" s="510">
        <v>0</v>
      </c>
      <c r="F69" s="510">
        <v>0</v>
      </c>
      <c r="G69" s="510">
        <v>0</v>
      </c>
      <c r="H69" s="510">
        <v>0</v>
      </c>
      <c r="I69" s="510">
        <v>0</v>
      </c>
      <c r="J69" s="510">
        <v>0</v>
      </c>
      <c r="K69" s="510">
        <v>0</v>
      </c>
      <c r="L69" s="510">
        <v>0</v>
      </c>
      <c r="M69" s="510">
        <v>0</v>
      </c>
      <c r="N69" s="510">
        <v>0</v>
      </c>
      <c r="O69" s="510">
        <v>0</v>
      </c>
      <c r="P69" s="510">
        <v>0</v>
      </c>
      <c r="Q69" s="510">
        <v>0</v>
      </c>
      <c r="R69" s="510">
        <v>0</v>
      </c>
      <c r="S69" s="510">
        <v>0</v>
      </c>
      <c r="T69" s="510">
        <v>0</v>
      </c>
      <c r="U69" s="510">
        <v>0</v>
      </c>
      <c r="V69" s="510">
        <v>0</v>
      </c>
      <c r="W69" s="510">
        <v>0</v>
      </c>
      <c r="X69" s="510">
        <v>0</v>
      </c>
      <c r="Y69" s="510">
        <v>0</v>
      </c>
      <c r="Z69" s="510">
        <v>0</v>
      </c>
      <c r="AA69" s="510">
        <v>0</v>
      </c>
      <c r="AB69" s="510">
        <v>0</v>
      </c>
      <c r="AC69" s="510">
        <v>0</v>
      </c>
      <c r="AD69" s="510">
        <v>0</v>
      </c>
      <c r="AE69" s="510">
        <v>0</v>
      </c>
      <c r="AF69" s="510">
        <v>0</v>
      </c>
      <c r="AG69" s="510">
        <v>0</v>
      </c>
      <c r="AH69" s="510">
        <v>0</v>
      </c>
      <c r="AI69" s="510">
        <v>0</v>
      </c>
      <c r="AJ69" s="510">
        <v>0</v>
      </c>
      <c r="AK69" s="510">
        <v>0</v>
      </c>
      <c r="AL69" s="510">
        <v>0</v>
      </c>
      <c r="AM69" s="510">
        <v>0</v>
      </c>
      <c r="AN69" s="510">
        <v>0</v>
      </c>
      <c r="AO69" s="510">
        <v>0</v>
      </c>
      <c r="AP69" s="510">
        <v>0</v>
      </c>
      <c r="AQ69" s="510">
        <v>0</v>
      </c>
      <c r="AR69" s="510">
        <v>0</v>
      </c>
      <c r="AS69" s="510">
        <v>0</v>
      </c>
      <c r="AT69" s="510">
        <v>0</v>
      </c>
      <c r="AU69" s="510">
        <v>0</v>
      </c>
      <c r="AV69" s="510">
        <v>0</v>
      </c>
      <c r="AW69" s="510">
        <v>0</v>
      </c>
      <c r="AX69" s="510">
        <v>0</v>
      </c>
      <c r="AY69" s="510">
        <v>0</v>
      </c>
      <c r="AZ69" s="510">
        <v>0</v>
      </c>
      <c r="BA69" s="510">
        <v>0</v>
      </c>
      <c r="BB69" s="510">
        <v>0</v>
      </c>
      <c r="BC69" s="510">
        <v>0</v>
      </c>
      <c r="BD69" s="510">
        <v>0</v>
      </c>
      <c r="BE69" s="510">
        <v>0</v>
      </c>
      <c r="BF69" s="510">
        <v>0</v>
      </c>
      <c r="BG69" s="510">
        <v>0</v>
      </c>
      <c r="BH69" s="510">
        <v>0</v>
      </c>
      <c r="BI69" s="510">
        <v>0</v>
      </c>
      <c r="BJ69" s="510">
        <v>0</v>
      </c>
      <c r="BK69" s="510">
        <v>0</v>
      </c>
      <c r="BL69" s="510">
        <v>3.4062070123491983</v>
      </c>
      <c r="BM69" s="510">
        <v>87.372997795040561</v>
      </c>
      <c r="BN69" s="510">
        <v>198.60525218862111</v>
      </c>
      <c r="BO69" s="510">
        <v>483.72216492343335</v>
      </c>
      <c r="BP69" s="510">
        <v>1536.5423954083712</v>
      </c>
      <c r="BQ69" s="510">
        <v>3382.862400044251</v>
      </c>
      <c r="BR69" s="510">
        <v>4796.3614439615158</v>
      </c>
      <c r="BS69" s="510">
        <v>5546.6913485056139</v>
      </c>
      <c r="BT69" s="510">
        <v>5768.2972585889165</v>
      </c>
      <c r="BU69" s="510">
        <v>5735.8265546316106</v>
      </c>
      <c r="BV69" s="510">
        <v>5628.8015009326746</v>
      </c>
      <c r="BW69" s="510">
        <v>5512.9064010064185</v>
      </c>
      <c r="BX69" s="510">
        <v>5242.2832113119466</v>
      </c>
      <c r="BY69" s="510">
        <v>5144.6242733322542</v>
      </c>
      <c r="BZ69" s="510">
        <v>4851.9661505433796</v>
      </c>
      <c r="CA69" s="510">
        <v>5012.5788086483681</v>
      </c>
      <c r="CB69" s="510">
        <v>5107.8639161957399</v>
      </c>
      <c r="CC69" s="510">
        <v>4919.1773078317492</v>
      </c>
      <c r="CD69" s="510">
        <v>4800.6788598358344</v>
      </c>
      <c r="CE69" s="510">
        <v>4727.2900357633471</v>
      </c>
      <c r="CF69" s="510">
        <v>4528.7882227395876</v>
      </c>
      <c r="CG69" s="510">
        <v>4396.7891721953656</v>
      </c>
      <c r="CH69" s="511">
        <v>4352.8014317899342</v>
      </c>
    </row>
    <row r="70" spans="1:86" x14ac:dyDescent="0.35">
      <c r="B70" s="72" t="s">
        <v>790</v>
      </c>
      <c r="C70" s="52"/>
      <c r="D70" s="510">
        <v>0</v>
      </c>
      <c r="E70" s="510">
        <v>0</v>
      </c>
      <c r="F70" s="510">
        <v>0</v>
      </c>
      <c r="G70" s="510">
        <v>0</v>
      </c>
      <c r="H70" s="510">
        <v>0</v>
      </c>
      <c r="I70" s="510">
        <v>0</v>
      </c>
      <c r="J70" s="510">
        <v>0</v>
      </c>
      <c r="K70" s="510">
        <v>0</v>
      </c>
      <c r="L70" s="510">
        <v>0</v>
      </c>
      <c r="M70" s="510">
        <v>0</v>
      </c>
      <c r="N70" s="510">
        <v>0</v>
      </c>
      <c r="O70" s="510">
        <v>0</v>
      </c>
      <c r="P70" s="510">
        <v>0</v>
      </c>
      <c r="Q70" s="510">
        <v>0</v>
      </c>
      <c r="R70" s="510">
        <v>0</v>
      </c>
      <c r="S70" s="510">
        <v>0</v>
      </c>
      <c r="T70" s="510">
        <v>0</v>
      </c>
      <c r="U70" s="510">
        <v>0</v>
      </c>
      <c r="V70" s="510">
        <v>0</v>
      </c>
      <c r="W70" s="510">
        <v>0</v>
      </c>
      <c r="X70" s="510">
        <v>0</v>
      </c>
      <c r="Y70" s="510">
        <v>0</v>
      </c>
      <c r="Z70" s="510">
        <v>0</v>
      </c>
      <c r="AA70" s="510">
        <v>0</v>
      </c>
      <c r="AB70" s="510">
        <v>0</v>
      </c>
      <c r="AC70" s="510">
        <v>0</v>
      </c>
      <c r="AD70" s="510">
        <v>0</v>
      </c>
      <c r="AE70" s="510">
        <v>0</v>
      </c>
      <c r="AF70" s="510">
        <v>0</v>
      </c>
      <c r="AG70" s="510">
        <v>0</v>
      </c>
      <c r="AH70" s="510">
        <v>0</v>
      </c>
      <c r="AI70" s="510">
        <v>0</v>
      </c>
      <c r="AJ70" s="510">
        <v>0</v>
      </c>
      <c r="AK70" s="510">
        <v>0</v>
      </c>
      <c r="AL70" s="510">
        <v>0</v>
      </c>
      <c r="AM70" s="510">
        <v>0</v>
      </c>
      <c r="AN70" s="510">
        <v>0</v>
      </c>
      <c r="AO70" s="510">
        <v>0</v>
      </c>
      <c r="AP70" s="510">
        <v>0</v>
      </c>
      <c r="AQ70" s="510">
        <v>0</v>
      </c>
      <c r="AR70" s="510">
        <v>0</v>
      </c>
      <c r="AS70" s="510">
        <v>0</v>
      </c>
      <c r="AT70" s="510">
        <v>0</v>
      </c>
      <c r="AU70" s="510">
        <v>0</v>
      </c>
      <c r="AV70" s="510">
        <v>0</v>
      </c>
      <c r="AW70" s="510">
        <v>0</v>
      </c>
      <c r="AX70" s="510">
        <v>0</v>
      </c>
      <c r="AY70" s="510">
        <v>0</v>
      </c>
      <c r="AZ70" s="510">
        <v>0</v>
      </c>
      <c r="BA70" s="510">
        <v>0</v>
      </c>
      <c r="BB70" s="510">
        <v>0</v>
      </c>
      <c r="BC70" s="510">
        <v>0</v>
      </c>
      <c r="BD70" s="510">
        <v>0</v>
      </c>
      <c r="BE70" s="510">
        <v>0</v>
      </c>
      <c r="BF70" s="510">
        <v>0</v>
      </c>
      <c r="BG70" s="510">
        <v>0</v>
      </c>
      <c r="BH70" s="510">
        <v>0</v>
      </c>
      <c r="BI70" s="510">
        <v>0</v>
      </c>
      <c r="BJ70" s="510">
        <v>0</v>
      </c>
      <c r="BK70" s="510">
        <v>0</v>
      </c>
      <c r="BL70" s="510">
        <f>SUM(BL71:BL73)</f>
        <v>96.413147443646039</v>
      </c>
      <c r="BM70" s="510">
        <f t="shared" ref="BM70:CH70" si="33">SUM(BM71:BM73)</f>
        <v>1040.2549654229051</v>
      </c>
      <c r="BN70" s="510">
        <f t="shared" si="33"/>
        <v>1902.7032217118472</v>
      </c>
      <c r="BO70" s="510">
        <f t="shared" si="33"/>
        <v>3144.8745868868582</v>
      </c>
      <c r="BP70" s="510">
        <f t="shared" si="33"/>
        <v>6417.3572757935108</v>
      </c>
      <c r="BQ70" s="510">
        <f t="shared" si="33"/>
        <v>9690.432650097222</v>
      </c>
      <c r="BR70" s="510">
        <f t="shared" si="33"/>
        <v>12088.519027796334</v>
      </c>
      <c r="BS70" s="510">
        <f t="shared" si="33"/>
        <v>13502.538529411564</v>
      </c>
      <c r="BT70" s="510">
        <f t="shared" si="33"/>
        <v>13680.283419385638</v>
      </c>
      <c r="BU70" s="510">
        <f t="shared" si="33"/>
        <v>14172.645850726856</v>
      </c>
      <c r="BV70" s="510">
        <f t="shared" si="33"/>
        <v>13718.050705756352</v>
      </c>
      <c r="BW70" s="510">
        <f t="shared" si="33"/>
        <v>11848.056314562629</v>
      </c>
      <c r="BX70" s="510">
        <f t="shared" si="33"/>
        <v>10629.916583742342</v>
      </c>
      <c r="BY70" s="510">
        <f t="shared" si="33"/>
        <v>9840.8818787790697</v>
      </c>
      <c r="BZ70" s="510">
        <f t="shared" si="33"/>
        <v>8497.0193678673822</v>
      </c>
      <c r="CA70" s="510">
        <f t="shared" si="33"/>
        <v>7948.2759328953589</v>
      </c>
      <c r="CB70" s="510">
        <f t="shared" si="33"/>
        <v>7380.3644174674264</v>
      </c>
      <c r="CC70" s="510">
        <f t="shared" si="33"/>
        <v>1986.1433263393674</v>
      </c>
      <c r="CD70" s="510">
        <f t="shared" si="33"/>
        <v>29.264017364261143</v>
      </c>
      <c r="CE70" s="510">
        <f t="shared" si="33"/>
        <v>26.425058905325404</v>
      </c>
      <c r="CF70" s="510">
        <f t="shared" si="33"/>
        <v>23.883260020172621</v>
      </c>
      <c r="CG70" s="510">
        <f t="shared" si="33"/>
        <v>21.580861754286925</v>
      </c>
      <c r="CH70" s="511">
        <f t="shared" si="33"/>
        <v>19.468450399249949</v>
      </c>
    </row>
    <row r="71" spans="1:86" x14ac:dyDescent="0.35">
      <c r="B71" s="329" t="s">
        <v>544</v>
      </c>
      <c r="C71" s="508"/>
      <c r="D71" s="510">
        <v>0</v>
      </c>
      <c r="E71" s="510">
        <v>0</v>
      </c>
      <c r="F71" s="510">
        <v>0</v>
      </c>
      <c r="G71" s="510">
        <v>0</v>
      </c>
      <c r="H71" s="510">
        <v>0</v>
      </c>
      <c r="I71" s="510">
        <v>0</v>
      </c>
      <c r="J71" s="510">
        <v>0</v>
      </c>
      <c r="K71" s="510">
        <v>0</v>
      </c>
      <c r="L71" s="510">
        <v>0</v>
      </c>
      <c r="M71" s="510">
        <v>0</v>
      </c>
      <c r="N71" s="510">
        <v>0</v>
      </c>
      <c r="O71" s="510">
        <v>0</v>
      </c>
      <c r="P71" s="510">
        <v>0</v>
      </c>
      <c r="Q71" s="510">
        <v>0</v>
      </c>
      <c r="R71" s="510">
        <v>0</v>
      </c>
      <c r="S71" s="510">
        <v>0</v>
      </c>
      <c r="T71" s="510">
        <v>0</v>
      </c>
      <c r="U71" s="510">
        <v>0</v>
      </c>
      <c r="V71" s="510">
        <v>0</v>
      </c>
      <c r="W71" s="510">
        <v>0</v>
      </c>
      <c r="X71" s="510">
        <v>0</v>
      </c>
      <c r="Y71" s="510">
        <v>0</v>
      </c>
      <c r="Z71" s="510">
        <v>0</v>
      </c>
      <c r="AA71" s="510">
        <v>0</v>
      </c>
      <c r="AB71" s="510">
        <v>0</v>
      </c>
      <c r="AC71" s="510">
        <v>0</v>
      </c>
      <c r="AD71" s="510">
        <v>0</v>
      </c>
      <c r="AE71" s="510">
        <v>0</v>
      </c>
      <c r="AF71" s="510">
        <v>0</v>
      </c>
      <c r="AG71" s="510">
        <v>0</v>
      </c>
      <c r="AH71" s="510">
        <v>0</v>
      </c>
      <c r="AI71" s="510">
        <v>0</v>
      </c>
      <c r="AJ71" s="510">
        <v>0</v>
      </c>
      <c r="AK71" s="510">
        <v>0</v>
      </c>
      <c r="AL71" s="510">
        <v>0</v>
      </c>
      <c r="AM71" s="510">
        <v>0</v>
      </c>
      <c r="AN71" s="510">
        <v>0</v>
      </c>
      <c r="AO71" s="510">
        <v>0</v>
      </c>
      <c r="AP71" s="510">
        <v>0</v>
      </c>
      <c r="AQ71" s="510">
        <v>0</v>
      </c>
      <c r="AR71" s="510">
        <v>0</v>
      </c>
      <c r="AS71" s="510">
        <v>0</v>
      </c>
      <c r="AT71" s="510">
        <v>0</v>
      </c>
      <c r="AU71" s="510">
        <v>0</v>
      </c>
      <c r="AV71" s="510">
        <v>0</v>
      </c>
      <c r="AW71" s="510">
        <v>0</v>
      </c>
      <c r="AX71" s="510">
        <v>0</v>
      </c>
      <c r="AY71" s="510">
        <v>0</v>
      </c>
      <c r="AZ71" s="510">
        <v>0</v>
      </c>
      <c r="BA71" s="510">
        <v>0</v>
      </c>
      <c r="BB71" s="510">
        <v>0</v>
      </c>
      <c r="BC71" s="510">
        <v>0</v>
      </c>
      <c r="BD71" s="510">
        <v>0</v>
      </c>
      <c r="BE71" s="510">
        <v>0</v>
      </c>
      <c r="BF71" s="510">
        <v>0</v>
      </c>
      <c r="BG71" s="510">
        <v>0</v>
      </c>
      <c r="BH71" s="510">
        <v>0</v>
      </c>
      <c r="BI71" s="510">
        <v>0</v>
      </c>
      <c r="BJ71" s="510">
        <v>0</v>
      </c>
      <c r="BK71" s="510">
        <v>0</v>
      </c>
      <c r="BL71" s="510">
        <v>87.129571811946022</v>
      </c>
      <c r="BM71" s="510">
        <v>735.97465173702244</v>
      </c>
      <c r="BN71" s="510">
        <v>1053.2668976471944</v>
      </c>
      <c r="BO71" s="510">
        <v>1259.4733671763961</v>
      </c>
      <c r="BP71" s="510">
        <v>1788.6724815419427</v>
      </c>
      <c r="BQ71" s="510">
        <v>1979.7305157362575</v>
      </c>
      <c r="BR71" s="510">
        <v>2161.2275250882599</v>
      </c>
      <c r="BS71" s="510">
        <v>1664.5332862104633</v>
      </c>
      <c r="BT71" s="510">
        <v>1196.2670324933747</v>
      </c>
      <c r="BU71" s="510">
        <v>1110.2774016607902</v>
      </c>
      <c r="BV71" s="510">
        <v>522.94022571577386</v>
      </c>
      <c r="BW71" s="510">
        <v>127.01555430035172</v>
      </c>
      <c r="BX71" s="510">
        <v>61.650085900924964</v>
      </c>
      <c r="BY71" s="510">
        <v>29.037860357771937</v>
      </c>
      <c r="BZ71" s="510">
        <v>11.5440468841807</v>
      </c>
      <c r="CA71" s="510">
        <v>6.108375425290121</v>
      </c>
      <c r="CB71" s="510">
        <v>3.1677922728093235</v>
      </c>
      <c r="CC71" s="510">
        <v>0.26664900387280771</v>
      </c>
      <c r="CD71" s="510">
        <v>3.9288308029002059E-3</v>
      </c>
      <c r="CE71" s="510">
        <v>3.5476873904020136E-3</v>
      </c>
      <c r="CF71" s="510">
        <v>3.2064390364777333E-3</v>
      </c>
      <c r="CG71" s="510">
        <v>2.8973313321266933E-3</v>
      </c>
      <c r="CH71" s="511">
        <v>2.6137302565545813E-3</v>
      </c>
    </row>
    <row r="72" spans="1:86" x14ac:dyDescent="0.35">
      <c r="B72" s="329" t="s">
        <v>789</v>
      </c>
      <c r="C72" s="508"/>
      <c r="D72" s="510">
        <v>0</v>
      </c>
      <c r="E72" s="510">
        <v>0</v>
      </c>
      <c r="F72" s="510">
        <v>0</v>
      </c>
      <c r="G72" s="510">
        <v>0</v>
      </c>
      <c r="H72" s="510">
        <v>0</v>
      </c>
      <c r="I72" s="510">
        <v>0</v>
      </c>
      <c r="J72" s="510">
        <v>0</v>
      </c>
      <c r="K72" s="510">
        <v>0</v>
      </c>
      <c r="L72" s="510">
        <v>0</v>
      </c>
      <c r="M72" s="510">
        <v>0</v>
      </c>
      <c r="N72" s="510">
        <v>0</v>
      </c>
      <c r="O72" s="510">
        <v>0</v>
      </c>
      <c r="P72" s="510">
        <v>0</v>
      </c>
      <c r="Q72" s="510">
        <v>0</v>
      </c>
      <c r="R72" s="510">
        <v>0</v>
      </c>
      <c r="S72" s="510">
        <v>0</v>
      </c>
      <c r="T72" s="510">
        <v>0</v>
      </c>
      <c r="U72" s="510">
        <v>0</v>
      </c>
      <c r="V72" s="510">
        <v>0</v>
      </c>
      <c r="W72" s="510">
        <v>0</v>
      </c>
      <c r="X72" s="510">
        <v>0</v>
      </c>
      <c r="Y72" s="510">
        <v>0</v>
      </c>
      <c r="Z72" s="510">
        <v>0</v>
      </c>
      <c r="AA72" s="510">
        <v>0</v>
      </c>
      <c r="AB72" s="510">
        <v>0</v>
      </c>
      <c r="AC72" s="510">
        <v>0</v>
      </c>
      <c r="AD72" s="510">
        <v>0</v>
      </c>
      <c r="AE72" s="510">
        <v>0</v>
      </c>
      <c r="AF72" s="510">
        <v>0</v>
      </c>
      <c r="AG72" s="510">
        <v>0</v>
      </c>
      <c r="AH72" s="510">
        <v>0</v>
      </c>
      <c r="AI72" s="510">
        <v>0</v>
      </c>
      <c r="AJ72" s="510">
        <v>0</v>
      </c>
      <c r="AK72" s="510">
        <v>0</v>
      </c>
      <c r="AL72" s="510">
        <v>0</v>
      </c>
      <c r="AM72" s="510">
        <v>0</v>
      </c>
      <c r="AN72" s="510">
        <v>0</v>
      </c>
      <c r="AO72" s="510">
        <v>0</v>
      </c>
      <c r="AP72" s="510">
        <v>0</v>
      </c>
      <c r="AQ72" s="510">
        <v>0</v>
      </c>
      <c r="AR72" s="510">
        <v>0</v>
      </c>
      <c r="AS72" s="510">
        <v>0</v>
      </c>
      <c r="AT72" s="510">
        <v>0</v>
      </c>
      <c r="AU72" s="510">
        <v>0</v>
      </c>
      <c r="AV72" s="510">
        <v>0</v>
      </c>
      <c r="AW72" s="510">
        <v>0</v>
      </c>
      <c r="AX72" s="510">
        <v>0</v>
      </c>
      <c r="AY72" s="510">
        <v>0</v>
      </c>
      <c r="AZ72" s="510">
        <v>0</v>
      </c>
      <c r="BA72" s="510">
        <v>0</v>
      </c>
      <c r="BB72" s="510">
        <v>0</v>
      </c>
      <c r="BC72" s="510">
        <v>0</v>
      </c>
      <c r="BD72" s="510">
        <v>0</v>
      </c>
      <c r="BE72" s="510">
        <v>0</v>
      </c>
      <c r="BF72" s="510">
        <v>0</v>
      </c>
      <c r="BG72" s="510">
        <v>0</v>
      </c>
      <c r="BH72" s="510">
        <v>0</v>
      </c>
      <c r="BI72" s="510">
        <v>0</v>
      </c>
      <c r="BJ72" s="510">
        <v>0</v>
      </c>
      <c r="BK72" s="510">
        <v>0</v>
      </c>
      <c r="BL72" s="510">
        <v>1.3362143165790661</v>
      </c>
      <c r="BM72" s="510">
        <v>214.50868829947237</v>
      </c>
      <c r="BN72" s="510">
        <v>600.10320767067185</v>
      </c>
      <c r="BO72" s="510">
        <v>1173.037530326814</v>
      </c>
      <c r="BP72" s="510">
        <v>2504.7762355244781</v>
      </c>
      <c r="BQ72" s="510">
        <v>3442.1958423249525</v>
      </c>
      <c r="BR72" s="510">
        <v>3598.3037551494981</v>
      </c>
      <c r="BS72" s="510">
        <v>3448.566990781218</v>
      </c>
      <c r="BT72" s="510">
        <v>3110.9049164589728</v>
      </c>
      <c r="BU72" s="510">
        <v>3044.6759121879172</v>
      </c>
      <c r="BV72" s="510">
        <v>2750.1556735453883</v>
      </c>
      <c r="BW72" s="510">
        <v>1899.9418624792645</v>
      </c>
      <c r="BX72" s="510">
        <v>1426.7461544733192</v>
      </c>
      <c r="BY72" s="510">
        <v>1227.055642851049</v>
      </c>
      <c r="BZ72" s="510">
        <v>1048.8341461465079</v>
      </c>
      <c r="CA72" s="510">
        <v>913.85945944724642</v>
      </c>
      <c r="CB72" s="510">
        <v>672.45349827848111</v>
      </c>
      <c r="CC72" s="510">
        <v>140.83086956587292</v>
      </c>
      <c r="CD72" s="510">
        <v>2.0750149084132654</v>
      </c>
      <c r="CE72" s="510">
        <v>1.8737137318409782</v>
      </c>
      <c r="CF72" s="510">
        <v>1.6934831601040479</v>
      </c>
      <c r="CG72" s="510">
        <v>1.5302276963257821</v>
      </c>
      <c r="CH72" s="511">
        <v>1.3804435774933386</v>
      </c>
    </row>
    <row r="73" spans="1:86" x14ac:dyDescent="0.35">
      <c r="B73" s="329" t="s">
        <v>546</v>
      </c>
      <c r="C73" s="508"/>
      <c r="D73" s="510">
        <v>0</v>
      </c>
      <c r="E73" s="510">
        <v>0</v>
      </c>
      <c r="F73" s="510">
        <v>0</v>
      </c>
      <c r="G73" s="510">
        <v>0</v>
      </c>
      <c r="H73" s="510">
        <v>0</v>
      </c>
      <c r="I73" s="510">
        <v>0</v>
      </c>
      <c r="J73" s="510">
        <v>0</v>
      </c>
      <c r="K73" s="510">
        <v>0</v>
      </c>
      <c r="L73" s="510">
        <v>0</v>
      </c>
      <c r="M73" s="510">
        <v>0</v>
      </c>
      <c r="N73" s="510">
        <v>0</v>
      </c>
      <c r="O73" s="510">
        <v>0</v>
      </c>
      <c r="P73" s="510">
        <v>0</v>
      </c>
      <c r="Q73" s="510">
        <v>0</v>
      </c>
      <c r="R73" s="510">
        <v>0</v>
      </c>
      <c r="S73" s="510">
        <v>0</v>
      </c>
      <c r="T73" s="510">
        <v>0</v>
      </c>
      <c r="U73" s="510">
        <v>0</v>
      </c>
      <c r="V73" s="510">
        <v>0</v>
      </c>
      <c r="W73" s="510">
        <v>0</v>
      </c>
      <c r="X73" s="510">
        <v>0</v>
      </c>
      <c r="Y73" s="510">
        <v>0</v>
      </c>
      <c r="Z73" s="510">
        <v>0</v>
      </c>
      <c r="AA73" s="510">
        <v>0</v>
      </c>
      <c r="AB73" s="510">
        <v>0</v>
      </c>
      <c r="AC73" s="510">
        <v>0</v>
      </c>
      <c r="AD73" s="510">
        <v>0</v>
      </c>
      <c r="AE73" s="510">
        <v>0</v>
      </c>
      <c r="AF73" s="510">
        <v>0</v>
      </c>
      <c r="AG73" s="510">
        <v>0</v>
      </c>
      <c r="AH73" s="510">
        <v>0</v>
      </c>
      <c r="AI73" s="510">
        <v>0</v>
      </c>
      <c r="AJ73" s="510">
        <v>0</v>
      </c>
      <c r="AK73" s="510">
        <v>0</v>
      </c>
      <c r="AL73" s="510">
        <v>0</v>
      </c>
      <c r="AM73" s="510">
        <v>0</v>
      </c>
      <c r="AN73" s="510">
        <v>0</v>
      </c>
      <c r="AO73" s="510">
        <v>0</v>
      </c>
      <c r="AP73" s="510">
        <v>0</v>
      </c>
      <c r="AQ73" s="510">
        <v>0</v>
      </c>
      <c r="AR73" s="510">
        <v>0</v>
      </c>
      <c r="AS73" s="510">
        <v>0</v>
      </c>
      <c r="AT73" s="510">
        <v>0</v>
      </c>
      <c r="AU73" s="510">
        <v>0</v>
      </c>
      <c r="AV73" s="510">
        <v>0</v>
      </c>
      <c r="AW73" s="510">
        <v>0</v>
      </c>
      <c r="AX73" s="510">
        <v>0</v>
      </c>
      <c r="AY73" s="510">
        <v>0</v>
      </c>
      <c r="AZ73" s="510">
        <v>0</v>
      </c>
      <c r="BA73" s="510">
        <v>0</v>
      </c>
      <c r="BB73" s="510">
        <v>0</v>
      </c>
      <c r="BC73" s="510">
        <v>0</v>
      </c>
      <c r="BD73" s="510">
        <v>0</v>
      </c>
      <c r="BE73" s="510">
        <v>0</v>
      </c>
      <c r="BF73" s="510">
        <v>0</v>
      </c>
      <c r="BG73" s="510">
        <v>0</v>
      </c>
      <c r="BH73" s="510">
        <v>0</v>
      </c>
      <c r="BI73" s="510">
        <v>0</v>
      </c>
      <c r="BJ73" s="510">
        <v>0</v>
      </c>
      <c r="BK73" s="510">
        <v>0</v>
      </c>
      <c r="BL73" s="510">
        <v>7.9473613151209612</v>
      </c>
      <c r="BM73" s="510">
        <v>89.771625386410321</v>
      </c>
      <c r="BN73" s="510">
        <v>249.33311639398096</v>
      </c>
      <c r="BO73" s="510">
        <v>712.36368938364853</v>
      </c>
      <c r="BP73" s="510">
        <v>2123.9085587270902</v>
      </c>
      <c r="BQ73" s="510">
        <v>4268.5062920360124</v>
      </c>
      <c r="BR73" s="510">
        <v>6328.9877475585772</v>
      </c>
      <c r="BS73" s="510">
        <v>8389.4382524198827</v>
      </c>
      <c r="BT73" s="510">
        <v>9373.1114704332904</v>
      </c>
      <c r="BU73" s="510">
        <v>10017.692536878149</v>
      </c>
      <c r="BV73" s="510">
        <v>10444.954806495189</v>
      </c>
      <c r="BW73" s="510">
        <v>9821.0988977830129</v>
      </c>
      <c r="BX73" s="510">
        <v>9141.5203433680981</v>
      </c>
      <c r="BY73" s="510">
        <v>8584.7883755702478</v>
      </c>
      <c r="BZ73" s="510">
        <v>7436.6411748366927</v>
      </c>
      <c r="CA73" s="510">
        <v>7028.3080980228224</v>
      </c>
      <c r="CB73" s="510">
        <v>6704.7431269161361</v>
      </c>
      <c r="CC73" s="510">
        <v>1845.0458077696217</v>
      </c>
      <c r="CD73" s="510">
        <v>27.185073625044978</v>
      </c>
      <c r="CE73" s="510">
        <v>24.547797486094023</v>
      </c>
      <c r="CF73" s="510">
        <v>22.186570421032094</v>
      </c>
      <c r="CG73" s="510">
        <v>20.047736726629015</v>
      </c>
      <c r="CH73" s="511">
        <v>18.085393091500055</v>
      </c>
    </row>
    <row r="74" spans="1:86" s="285" customFormat="1" ht="26.25" customHeight="1" x14ac:dyDescent="0.35">
      <c r="B74" s="79" t="s">
        <v>402</v>
      </c>
      <c r="C74" s="271"/>
      <c r="D74" s="503">
        <v>0</v>
      </c>
      <c r="E74" s="503">
        <v>0</v>
      </c>
      <c r="F74" s="503">
        <v>0</v>
      </c>
      <c r="G74" s="503">
        <v>0</v>
      </c>
      <c r="H74" s="503">
        <v>0</v>
      </c>
      <c r="I74" s="503">
        <v>0</v>
      </c>
      <c r="J74" s="503">
        <v>0</v>
      </c>
      <c r="K74" s="503">
        <v>0</v>
      </c>
      <c r="L74" s="503">
        <v>0</v>
      </c>
      <c r="M74" s="503">
        <v>0</v>
      </c>
      <c r="N74" s="503">
        <v>0</v>
      </c>
      <c r="O74" s="503">
        <v>0</v>
      </c>
      <c r="P74" s="503">
        <v>0</v>
      </c>
      <c r="Q74" s="503">
        <v>0</v>
      </c>
      <c r="R74" s="503">
        <v>0</v>
      </c>
      <c r="S74" s="503">
        <v>0</v>
      </c>
      <c r="T74" s="503">
        <v>0</v>
      </c>
      <c r="U74" s="503">
        <v>0</v>
      </c>
      <c r="V74" s="503">
        <v>0</v>
      </c>
      <c r="W74" s="503">
        <v>0</v>
      </c>
      <c r="X74" s="503">
        <v>0</v>
      </c>
      <c r="Y74" s="503">
        <v>0</v>
      </c>
      <c r="Z74" s="503">
        <v>0</v>
      </c>
      <c r="AA74" s="503">
        <v>0</v>
      </c>
      <c r="AB74" s="503">
        <v>0</v>
      </c>
      <c r="AC74" s="503">
        <v>0</v>
      </c>
      <c r="AD74" s="503">
        <v>0</v>
      </c>
      <c r="AE74" s="503">
        <v>0</v>
      </c>
      <c r="AF74" s="503">
        <v>0</v>
      </c>
      <c r="AG74" s="503">
        <v>0</v>
      </c>
      <c r="AH74" s="503">
        <f t="shared" ref="AH74:CH74" si="34">SUM(AH78,AH81)</f>
        <v>0</v>
      </c>
      <c r="AI74" s="503">
        <f t="shared" si="34"/>
        <v>0</v>
      </c>
      <c r="AJ74" s="503">
        <f t="shared" si="34"/>
        <v>0</v>
      </c>
      <c r="AK74" s="503">
        <f t="shared" si="34"/>
        <v>0</v>
      </c>
      <c r="AL74" s="503">
        <f t="shared" si="34"/>
        <v>0</v>
      </c>
      <c r="AM74" s="503">
        <f t="shared" si="34"/>
        <v>0</v>
      </c>
      <c r="AN74" s="503">
        <f t="shared" si="34"/>
        <v>0</v>
      </c>
      <c r="AO74" s="503">
        <f t="shared" si="34"/>
        <v>0</v>
      </c>
      <c r="AP74" s="503">
        <f t="shared" si="34"/>
        <v>0</v>
      </c>
      <c r="AQ74" s="503">
        <f t="shared" si="34"/>
        <v>0</v>
      </c>
      <c r="AR74" s="503">
        <f t="shared" si="34"/>
        <v>0</v>
      </c>
      <c r="AS74" s="503">
        <f t="shared" si="34"/>
        <v>0</v>
      </c>
      <c r="AT74" s="503">
        <f t="shared" si="34"/>
        <v>0</v>
      </c>
      <c r="AU74" s="503">
        <f t="shared" si="34"/>
        <v>0</v>
      </c>
      <c r="AV74" s="503">
        <f t="shared" si="34"/>
        <v>0</v>
      </c>
      <c r="AW74" s="503">
        <f t="shared" si="34"/>
        <v>0</v>
      </c>
      <c r="AX74" s="503">
        <f t="shared" si="34"/>
        <v>0</v>
      </c>
      <c r="AY74" s="503">
        <f t="shared" si="34"/>
        <v>15443.381724394312</v>
      </c>
      <c r="AZ74" s="503">
        <f t="shared" si="34"/>
        <v>15013.895123826762</v>
      </c>
      <c r="BA74" s="503">
        <f t="shared" si="34"/>
        <v>14487.72444166811</v>
      </c>
      <c r="BB74" s="503">
        <f t="shared" si="34"/>
        <v>13975.350596527422</v>
      </c>
      <c r="BC74" s="503">
        <f t="shared" si="34"/>
        <v>12927.772780653553</v>
      </c>
      <c r="BD74" s="503">
        <f t="shared" si="34"/>
        <v>12768.54799493087</v>
      </c>
      <c r="BE74" s="503">
        <f t="shared" si="34"/>
        <v>12485.893329160401</v>
      </c>
      <c r="BF74" s="503">
        <f t="shared" si="34"/>
        <v>12250.475233543577</v>
      </c>
      <c r="BG74" s="503">
        <f t="shared" si="34"/>
        <v>11897.290787822776</v>
      </c>
      <c r="BH74" s="503">
        <f t="shared" si="34"/>
        <v>11446.207286762294</v>
      </c>
      <c r="BI74" s="503">
        <f t="shared" si="34"/>
        <v>11119.975095741862</v>
      </c>
      <c r="BJ74" s="503">
        <f t="shared" si="34"/>
        <v>10659.526952293652</v>
      </c>
      <c r="BK74" s="503">
        <f t="shared" si="34"/>
        <v>10599.642624913387</v>
      </c>
      <c r="BL74" s="503">
        <f t="shared" si="34"/>
        <v>10002.091149211299</v>
      </c>
      <c r="BM74" s="503">
        <f t="shared" si="34"/>
        <v>9256.8293493642068</v>
      </c>
      <c r="BN74" s="503">
        <f t="shared" si="34"/>
        <v>8278.9911142882465</v>
      </c>
      <c r="BO74" s="503">
        <f t="shared" si="34"/>
        <v>7200.2883799030915</v>
      </c>
      <c r="BP74" s="503">
        <f t="shared" si="34"/>
        <v>4697.8233724513429</v>
      </c>
      <c r="BQ74" s="503">
        <f t="shared" si="34"/>
        <v>1667.2767572248065</v>
      </c>
      <c r="BR74" s="503">
        <f t="shared" si="34"/>
        <v>338.73779357211293</v>
      </c>
      <c r="BS74" s="503">
        <f t="shared" si="34"/>
        <v>85.194559644060917</v>
      </c>
      <c r="BT74" s="503">
        <f t="shared" si="34"/>
        <v>20.089135828397332</v>
      </c>
      <c r="BU74" s="503">
        <f t="shared" si="34"/>
        <v>11.891101110374219</v>
      </c>
      <c r="BV74" s="503">
        <f t="shared" si="34"/>
        <v>0</v>
      </c>
      <c r="BW74" s="503">
        <f t="shared" si="34"/>
        <v>6.120164540536182</v>
      </c>
      <c r="BX74" s="503">
        <f t="shared" si="34"/>
        <v>5.5785444911172695</v>
      </c>
      <c r="BY74" s="503">
        <f t="shared" si="34"/>
        <v>0</v>
      </c>
      <c r="BZ74" s="503">
        <f t="shared" si="34"/>
        <v>13.215114753925176</v>
      </c>
      <c r="CA74" s="503">
        <f t="shared" si="34"/>
        <v>-0.96971191335707185</v>
      </c>
      <c r="CB74" s="503">
        <f t="shared" si="34"/>
        <v>0.92019474092539477</v>
      </c>
      <c r="CC74" s="503">
        <f t="shared" si="34"/>
        <v>1.5606463180632462</v>
      </c>
      <c r="CD74" s="503">
        <f t="shared" si="34"/>
        <v>0.84990969980860642</v>
      </c>
      <c r="CE74" s="503">
        <f t="shared" si="34"/>
        <v>0.86922806715066159</v>
      </c>
      <c r="CF74" s="503">
        <f t="shared" si="34"/>
        <v>0.8738147143680165</v>
      </c>
      <c r="CG74" s="503">
        <f t="shared" si="34"/>
        <v>0.43522871520764272</v>
      </c>
      <c r="CH74" s="506">
        <f t="shared" si="34"/>
        <v>1.3298848857634959</v>
      </c>
    </row>
    <row r="75" spans="1:86" x14ac:dyDescent="0.35">
      <c r="B75" s="72" t="s">
        <v>791</v>
      </c>
      <c r="C75" s="52"/>
      <c r="D75" s="510">
        <v>0</v>
      </c>
      <c r="E75" s="510">
        <v>0</v>
      </c>
      <c r="F75" s="510">
        <v>0</v>
      </c>
      <c r="G75" s="510">
        <v>0</v>
      </c>
      <c r="H75" s="510">
        <v>0</v>
      </c>
      <c r="I75" s="510">
        <v>0</v>
      </c>
      <c r="J75" s="510">
        <v>0</v>
      </c>
      <c r="K75" s="510">
        <v>0</v>
      </c>
      <c r="L75" s="510">
        <v>0</v>
      </c>
      <c r="M75" s="510">
        <v>0</v>
      </c>
      <c r="N75" s="510">
        <v>0</v>
      </c>
      <c r="O75" s="510">
        <v>0</v>
      </c>
      <c r="P75" s="510">
        <v>0</v>
      </c>
      <c r="Q75" s="510">
        <v>0</v>
      </c>
      <c r="R75" s="510">
        <v>0</v>
      </c>
      <c r="S75" s="510">
        <v>0</v>
      </c>
      <c r="T75" s="510">
        <v>0</v>
      </c>
      <c r="U75" s="510">
        <v>0</v>
      </c>
      <c r="V75" s="510">
        <v>0</v>
      </c>
      <c r="W75" s="510">
        <v>0</v>
      </c>
      <c r="X75" s="510">
        <v>0</v>
      </c>
      <c r="Y75" s="510">
        <v>0</v>
      </c>
      <c r="Z75" s="510">
        <v>0</v>
      </c>
      <c r="AA75" s="510">
        <v>0</v>
      </c>
      <c r="AB75" s="510">
        <v>0</v>
      </c>
      <c r="AC75" s="510">
        <v>0</v>
      </c>
      <c r="AD75" s="510">
        <v>0</v>
      </c>
      <c r="AE75" s="510">
        <v>0</v>
      </c>
      <c r="AF75" s="510">
        <v>0</v>
      </c>
      <c r="AG75" s="510">
        <v>0</v>
      </c>
      <c r="AH75" s="510">
        <v>0</v>
      </c>
      <c r="AI75" s="510">
        <v>0</v>
      </c>
      <c r="AJ75" s="510">
        <v>0</v>
      </c>
      <c r="AK75" s="510">
        <v>0</v>
      </c>
      <c r="AL75" s="510">
        <v>0</v>
      </c>
      <c r="AM75" s="510">
        <v>0</v>
      </c>
      <c r="AN75" s="510">
        <v>0</v>
      </c>
      <c r="AO75" s="510">
        <v>0</v>
      </c>
      <c r="AP75" s="510">
        <v>0</v>
      </c>
      <c r="AQ75" s="510">
        <v>0</v>
      </c>
      <c r="AR75" s="510">
        <v>0</v>
      </c>
      <c r="AS75" s="510">
        <v>0</v>
      </c>
      <c r="AT75" s="510">
        <v>0</v>
      </c>
      <c r="AU75" s="510">
        <v>0</v>
      </c>
      <c r="AV75" s="510">
        <v>0</v>
      </c>
      <c r="AW75" s="510">
        <v>0</v>
      </c>
      <c r="AX75" s="510">
        <v>0</v>
      </c>
      <c r="AY75" s="510">
        <v>563.89147352175303</v>
      </c>
      <c r="AZ75" s="510">
        <v>612.83292185499363</v>
      </c>
      <c r="BA75" s="510">
        <v>621.15305056112345</v>
      </c>
      <c r="BB75" s="510">
        <v>544.95191749292212</v>
      </c>
      <c r="BC75" s="510">
        <v>628.58479716879344</v>
      </c>
      <c r="BD75" s="510">
        <v>628.88350403883499</v>
      </c>
      <c r="BE75" s="510">
        <v>616.13458706560652</v>
      </c>
      <c r="BF75" s="510">
        <v>694.07840626677239</v>
      </c>
      <c r="BG75" s="510">
        <v>579.23085498506543</v>
      </c>
      <c r="BH75" s="510">
        <v>523.06891931680957</v>
      </c>
      <c r="BI75" s="510">
        <v>464.97291985654493</v>
      </c>
      <c r="BJ75" s="510">
        <v>470.78409047015811</v>
      </c>
      <c r="BK75" s="510">
        <v>438.1648285520123</v>
      </c>
      <c r="BL75" s="510">
        <v>358.39442204071145</v>
      </c>
      <c r="BM75" s="510">
        <v>38.94956079307812</v>
      </c>
      <c r="BN75" s="510">
        <v>37.554816117132894</v>
      </c>
      <c r="BO75" s="510">
        <v>18.134511979884667</v>
      </c>
      <c r="BP75" s="510">
        <v>6.8490291453304453</v>
      </c>
      <c r="BQ75" s="510">
        <v>4.4510124477355237</v>
      </c>
      <c r="BR75" s="510">
        <v>0.8012373611354292</v>
      </c>
      <c r="BS75" s="510">
        <v>0.10821847281465533</v>
      </c>
      <c r="BT75" s="510">
        <v>2.1695019237355031E-2</v>
      </c>
      <c r="BU75" s="510">
        <v>1.0330436767616255E-2</v>
      </c>
      <c r="BV75" s="510">
        <v>0</v>
      </c>
      <c r="BW75" s="510">
        <v>0</v>
      </c>
      <c r="BX75" s="510">
        <v>0</v>
      </c>
      <c r="BY75" s="510">
        <v>0</v>
      </c>
      <c r="BZ75" s="510">
        <v>0</v>
      </c>
      <c r="CA75" s="510">
        <v>0</v>
      </c>
      <c r="CB75" s="510">
        <v>0</v>
      </c>
      <c r="CC75" s="510">
        <v>0</v>
      </c>
      <c r="CD75" s="510">
        <v>0</v>
      </c>
      <c r="CE75" s="510">
        <v>0</v>
      </c>
      <c r="CF75" s="510">
        <v>0</v>
      </c>
      <c r="CG75" s="510">
        <v>0</v>
      </c>
      <c r="CH75" s="511">
        <v>0</v>
      </c>
    </row>
    <row r="76" spans="1:86" x14ac:dyDescent="0.35">
      <c r="B76" s="72" t="s">
        <v>792</v>
      </c>
      <c r="C76" s="52"/>
      <c r="D76" s="510">
        <v>0</v>
      </c>
      <c r="E76" s="510">
        <v>0</v>
      </c>
      <c r="F76" s="510">
        <v>0</v>
      </c>
      <c r="G76" s="510">
        <v>0</v>
      </c>
      <c r="H76" s="510">
        <v>0</v>
      </c>
      <c r="I76" s="510">
        <v>0</v>
      </c>
      <c r="J76" s="510">
        <v>0</v>
      </c>
      <c r="K76" s="510">
        <v>0</v>
      </c>
      <c r="L76" s="510">
        <v>0</v>
      </c>
      <c r="M76" s="510">
        <v>0</v>
      </c>
      <c r="N76" s="510">
        <v>0</v>
      </c>
      <c r="O76" s="510">
        <v>0</v>
      </c>
      <c r="P76" s="510">
        <v>0</v>
      </c>
      <c r="Q76" s="510">
        <v>0</v>
      </c>
      <c r="R76" s="510">
        <v>0</v>
      </c>
      <c r="S76" s="510">
        <v>0</v>
      </c>
      <c r="T76" s="510">
        <v>0</v>
      </c>
      <c r="U76" s="510">
        <v>0</v>
      </c>
      <c r="V76" s="510">
        <v>0</v>
      </c>
      <c r="W76" s="510">
        <v>0</v>
      </c>
      <c r="X76" s="510">
        <v>0</v>
      </c>
      <c r="Y76" s="510">
        <v>0</v>
      </c>
      <c r="Z76" s="510">
        <v>0</v>
      </c>
      <c r="AA76" s="510">
        <v>0</v>
      </c>
      <c r="AB76" s="510">
        <v>0</v>
      </c>
      <c r="AC76" s="510">
        <v>0</v>
      </c>
      <c r="AD76" s="510">
        <v>0</v>
      </c>
      <c r="AE76" s="510">
        <v>0</v>
      </c>
      <c r="AF76" s="510">
        <v>0</v>
      </c>
      <c r="AG76" s="510">
        <v>0</v>
      </c>
      <c r="AH76" s="510">
        <v>0</v>
      </c>
      <c r="AI76" s="510">
        <v>0</v>
      </c>
      <c r="AJ76" s="510">
        <v>0</v>
      </c>
      <c r="AK76" s="510">
        <v>0</v>
      </c>
      <c r="AL76" s="510">
        <v>0</v>
      </c>
      <c r="AM76" s="510">
        <v>0</v>
      </c>
      <c r="AN76" s="510">
        <v>0</v>
      </c>
      <c r="AO76" s="510">
        <v>0</v>
      </c>
      <c r="AP76" s="510">
        <v>0</v>
      </c>
      <c r="AQ76" s="510">
        <v>0</v>
      </c>
      <c r="AR76" s="510">
        <v>0</v>
      </c>
      <c r="AS76" s="510">
        <v>0</v>
      </c>
      <c r="AT76" s="510">
        <v>0</v>
      </c>
      <c r="AU76" s="510">
        <v>0</v>
      </c>
      <c r="AV76" s="510">
        <v>0</v>
      </c>
      <c r="AW76" s="510">
        <v>0</v>
      </c>
      <c r="AX76" s="510">
        <v>0</v>
      </c>
      <c r="AY76" s="510">
        <v>518.41589722606159</v>
      </c>
      <c r="AZ76" s="510">
        <v>580.99688550268888</v>
      </c>
      <c r="BA76" s="510">
        <v>619.2532190172592</v>
      </c>
      <c r="BB76" s="510">
        <v>586.94009188904067</v>
      </c>
      <c r="BC76" s="510">
        <v>740.80633692534184</v>
      </c>
      <c r="BD76" s="510">
        <v>732.99644346522189</v>
      </c>
      <c r="BE76" s="510">
        <v>745.59774624274462</v>
      </c>
      <c r="BF76" s="510">
        <v>787.52467745849503</v>
      </c>
      <c r="BG76" s="510">
        <v>699.26219301937203</v>
      </c>
      <c r="BH76" s="510">
        <v>662.37374412504857</v>
      </c>
      <c r="BI76" s="510">
        <v>565.92058716686165</v>
      </c>
      <c r="BJ76" s="510">
        <v>557.21331566782078</v>
      </c>
      <c r="BK76" s="510">
        <v>530.90407456984838</v>
      </c>
      <c r="BL76" s="510">
        <v>466.47650395448579</v>
      </c>
      <c r="BM76" s="510">
        <v>135.04863473646066</v>
      </c>
      <c r="BN76" s="510">
        <v>35.72070460585865</v>
      </c>
      <c r="BO76" s="510">
        <v>21.426221276423675</v>
      </c>
      <c r="BP76" s="510">
        <v>8.9111382930230612</v>
      </c>
      <c r="BQ76" s="510">
        <v>2.1552450836770376</v>
      </c>
      <c r="BR76" s="510">
        <v>1.2822393501889366</v>
      </c>
      <c r="BS76" s="510">
        <v>0.15254619946666528</v>
      </c>
      <c r="BT76" s="510">
        <v>3.3007614871870088E-2</v>
      </c>
      <c r="BU76" s="510">
        <v>2.2050478368161108E-2</v>
      </c>
      <c r="BV76" s="510">
        <v>0</v>
      </c>
      <c r="BW76" s="510">
        <v>1.7217471286131956E-2</v>
      </c>
      <c r="BX76" s="510">
        <v>0</v>
      </c>
      <c r="BY76" s="510">
        <v>0</v>
      </c>
      <c r="BZ76" s="510">
        <v>0</v>
      </c>
      <c r="CA76" s="510">
        <v>0</v>
      </c>
      <c r="CB76" s="510">
        <v>0</v>
      </c>
      <c r="CC76" s="510">
        <v>0</v>
      </c>
      <c r="CD76" s="510">
        <v>0</v>
      </c>
      <c r="CE76" s="510">
        <v>0</v>
      </c>
      <c r="CF76" s="510">
        <v>0</v>
      </c>
      <c r="CG76" s="510">
        <v>0</v>
      </c>
      <c r="CH76" s="511">
        <v>0</v>
      </c>
    </row>
    <row r="77" spans="1:86" x14ac:dyDescent="0.35">
      <c r="B77" s="72" t="s">
        <v>793</v>
      </c>
      <c r="C77" s="52"/>
      <c r="D77" s="510">
        <v>0</v>
      </c>
      <c r="E77" s="510">
        <v>0</v>
      </c>
      <c r="F77" s="510">
        <v>0</v>
      </c>
      <c r="G77" s="510">
        <v>0</v>
      </c>
      <c r="H77" s="510">
        <v>0</v>
      </c>
      <c r="I77" s="510">
        <v>0</v>
      </c>
      <c r="J77" s="510">
        <v>0</v>
      </c>
      <c r="K77" s="510">
        <v>0</v>
      </c>
      <c r="L77" s="510">
        <v>0</v>
      </c>
      <c r="M77" s="510">
        <v>0</v>
      </c>
      <c r="N77" s="510">
        <v>0</v>
      </c>
      <c r="O77" s="510">
        <v>0</v>
      </c>
      <c r="P77" s="510">
        <v>0</v>
      </c>
      <c r="Q77" s="510">
        <v>0</v>
      </c>
      <c r="R77" s="510">
        <v>0</v>
      </c>
      <c r="S77" s="510">
        <v>0</v>
      </c>
      <c r="T77" s="510">
        <v>0</v>
      </c>
      <c r="U77" s="510">
        <v>0</v>
      </c>
      <c r="V77" s="510">
        <v>0</v>
      </c>
      <c r="W77" s="510">
        <v>0</v>
      </c>
      <c r="X77" s="510">
        <v>0</v>
      </c>
      <c r="Y77" s="510">
        <v>0</v>
      </c>
      <c r="Z77" s="510">
        <v>0</v>
      </c>
      <c r="AA77" s="510">
        <v>0</v>
      </c>
      <c r="AB77" s="510">
        <v>0</v>
      </c>
      <c r="AC77" s="510">
        <v>0</v>
      </c>
      <c r="AD77" s="510">
        <v>0</v>
      </c>
      <c r="AE77" s="510">
        <v>0</v>
      </c>
      <c r="AF77" s="510">
        <v>0</v>
      </c>
      <c r="AG77" s="510">
        <v>0</v>
      </c>
      <c r="AH77" s="510">
        <v>0</v>
      </c>
      <c r="AI77" s="510">
        <v>0</v>
      </c>
      <c r="AJ77" s="510">
        <v>0</v>
      </c>
      <c r="AK77" s="510">
        <v>0</v>
      </c>
      <c r="AL77" s="510">
        <v>0</v>
      </c>
      <c r="AM77" s="510">
        <v>0</v>
      </c>
      <c r="AN77" s="510">
        <v>0</v>
      </c>
      <c r="AO77" s="510">
        <v>0</v>
      </c>
      <c r="AP77" s="510">
        <v>0</v>
      </c>
      <c r="AQ77" s="510">
        <v>0</v>
      </c>
      <c r="AR77" s="510">
        <v>0</v>
      </c>
      <c r="AS77" s="510">
        <v>0</v>
      </c>
      <c r="AT77" s="510">
        <v>0</v>
      </c>
      <c r="AU77" s="510">
        <v>0</v>
      </c>
      <c r="AV77" s="510">
        <v>0</v>
      </c>
      <c r="AW77" s="510">
        <v>0</v>
      </c>
      <c r="AX77" s="510">
        <v>0</v>
      </c>
      <c r="AY77" s="510">
        <v>11565.903581512972</v>
      </c>
      <c r="AZ77" s="510">
        <v>11351.073505966071</v>
      </c>
      <c r="BA77" s="510">
        <v>11172.174395205609</v>
      </c>
      <c r="BB77" s="510">
        <v>11071.025258286243</v>
      </c>
      <c r="BC77" s="510">
        <v>10125.560668179927</v>
      </c>
      <c r="BD77" s="510">
        <v>10094.560666895215</v>
      </c>
      <c r="BE77" s="510">
        <v>10168.828211782989</v>
      </c>
      <c r="BF77" s="510">
        <v>9912.0299780305304</v>
      </c>
      <c r="BG77" s="510">
        <v>9826.6071215131797</v>
      </c>
      <c r="BH77" s="510">
        <v>9605.221924495032</v>
      </c>
      <c r="BI77" s="510">
        <v>9566.1873377160955</v>
      </c>
      <c r="BJ77" s="510">
        <v>9171.3175050426016</v>
      </c>
      <c r="BK77" s="510">
        <v>9236.0886538768427</v>
      </c>
      <c r="BL77" s="510">
        <v>8847.2771390463986</v>
      </c>
      <c r="BM77" s="510">
        <v>8812.3600256541376</v>
      </c>
      <c r="BN77" s="510">
        <v>7971.1791772064789</v>
      </c>
      <c r="BO77" s="510">
        <v>6976.5974152507588</v>
      </c>
      <c r="BP77" s="510">
        <v>4562.1031560037436</v>
      </c>
      <c r="BQ77" s="510">
        <v>1621.1273485235956</v>
      </c>
      <c r="BR77" s="510">
        <v>329.50726229410924</v>
      </c>
      <c r="BS77" s="510">
        <v>84.933794971779605</v>
      </c>
      <c r="BT77" s="510">
        <v>20.034433194288106</v>
      </c>
      <c r="BU77" s="510">
        <v>11.858720195238437</v>
      </c>
      <c r="BV77" s="510">
        <v>0</v>
      </c>
      <c r="BW77" s="510">
        <v>6.1029470692500478</v>
      </c>
      <c r="BX77" s="510">
        <v>5.5785444911172704</v>
      </c>
      <c r="BY77" s="510">
        <v>0</v>
      </c>
      <c r="BZ77" s="510">
        <v>13.215114753925176</v>
      </c>
      <c r="CA77" s="510">
        <v>-0.96971191335707185</v>
      </c>
      <c r="CB77" s="510">
        <v>0.92019474092539477</v>
      </c>
      <c r="CC77" s="510">
        <v>1.5606463180632462</v>
      </c>
      <c r="CD77" s="510">
        <v>0.84990969980860642</v>
      </c>
      <c r="CE77" s="510">
        <v>0.86922806715066159</v>
      </c>
      <c r="CF77" s="510">
        <v>0.8738147143680165</v>
      </c>
      <c r="CG77" s="510">
        <v>0.43522871520764272</v>
      </c>
      <c r="CH77" s="511">
        <v>1.3298848857634959</v>
      </c>
    </row>
    <row r="78" spans="1:86" x14ac:dyDescent="0.35">
      <c r="B78" s="72" t="s">
        <v>794</v>
      </c>
      <c r="C78" s="52"/>
      <c r="D78" s="510">
        <v>0</v>
      </c>
      <c r="E78" s="510">
        <v>0</v>
      </c>
      <c r="F78" s="510">
        <v>0</v>
      </c>
      <c r="G78" s="510">
        <v>0</v>
      </c>
      <c r="H78" s="510">
        <v>0</v>
      </c>
      <c r="I78" s="510">
        <v>0</v>
      </c>
      <c r="J78" s="510">
        <v>0</v>
      </c>
      <c r="K78" s="510">
        <v>0</v>
      </c>
      <c r="L78" s="510">
        <v>0</v>
      </c>
      <c r="M78" s="510">
        <v>0</v>
      </c>
      <c r="N78" s="510">
        <v>0</v>
      </c>
      <c r="O78" s="510">
        <v>0</v>
      </c>
      <c r="P78" s="510">
        <v>0</v>
      </c>
      <c r="Q78" s="510">
        <v>0</v>
      </c>
      <c r="R78" s="510">
        <v>0</v>
      </c>
      <c r="S78" s="510">
        <v>0</v>
      </c>
      <c r="T78" s="510">
        <v>0</v>
      </c>
      <c r="U78" s="510">
        <v>0</v>
      </c>
      <c r="V78" s="510">
        <v>0</v>
      </c>
      <c r="W78" s="510">
        <v>0</v>
      </c>
      <c r="X78" s="510">
        <v>0</v>
      </c>
      <c r="Y78" s="510">
        <v>0</v>
      </c>
      <c r="Z78" s="510">
        <v>0</v>
      </c>
      <c r="AA78" s="510">
        <v>0</v>
      </c>
      <c r="AB78" s="510">
        <v>0</v>
      </c>
      <c r="AC78" s="510">
        <v>0</v>
      </c>
      <c r="AD78" s="510">
        <v>0</v>
      </c>
      <c r="AE78" s="510">
        <v>0</v>
      </c>
      <c r="AF78" s="510">
        <v>0</v>
      </c>
      <c r="AG78" s="510">
        <v>0</v>
      </c>
      <c r="AH78" s="510">
        <v>0</v>
      </c>
      <c r="AI78" s="510">
        <v>0</v>
      </c>
      <c r="AJ78" s="510">
        <v>0</v>
      </c>
      <c r="AK78" s="510">
        <v>0</v>
      </c>
      <c r="AL78" s="510">
        <v>0</v>
      </c>
      <c r="AM78" s="510">
        <v>0</v>
      </c>
      <c r="AN78" s="510">
        <v>0</v>
      </c>
      <c r="AO78" s="510">
        <v>0</v>
      </c>
      <c r="AP78" s="510">
        <v>0</v>
      </c>
      <c r="AQ78" s="510">
        <v>0</v>
      </c>
      <c r="AR78" s="510">
        <v>0</v>
      </c>
      <c r="AS78" s="510">
        <v>0</v>
      </c>
      <c r="AT78" s="510">
        <v>0</v>
      </c>
      <c r="AU78" s="510">
        <v>0</v>
      </c>
      <c r="AV78" s="510">
        <v>0</v>
      </c>
      <c r="AW78" s="510">
        <v>0</v>
      </c>
      <c r="AX78" s="510">
        <v>0</v>
      </c>
      <c r="AY78" s="510">
        <f>SUM(AY79:AY80)</f>
        <v>12648.21095226079</v>
      </c>
      <c r="AZ78" s="510">
        <f t="shared" ref="AZ78:CH78" si="35">SUM(AZ79:AZ80)</f>
        <v>12544.903313323754</v>
      </c>
      <c r="BA78" s="510">
        <f t="shared" si="35"/>
        <v>12412.580664783995</v>
      </c>
      <c r="BB78" s="510">
        <f t="shared" si="35"/>
        <v>12202.917267668205</v>
      </c>
      <c r="BC78" s="510">
        <f t="shared" si="35"/>
        <v>11494.951802274065</v>
      </c>
      <c r="BD78" s="510">
        <f t="shared" si="35"/>
        <v>11456.440614399271</v>
      </c>
      <c r="BE78" s="510">
        <f t="shared" si="35"/>
        <v>11530.560545091343</v>
      </c>
      <c r="BF78" s="510">
        <f t="shared" si="35"/>
        <v>11393.6330617558</v>
      </c>
      <c r="BG78" s="510">
        <f t="shared" si="35"/>
        <v>11105.100169517616</v>
      </c>
      <c r="BH78" s="510">
        <f t="shared" si="35"/>
        <v>10790.664587936888</v>
      </c>
      <c r="BI78" s="510">
        <f t="shared" si="35"/>
        <v>10597.080844739501</v>
      </c>
      <c r="BJ78" s="510">
        <f t="shared" si="35"/>
        <v>10199.314911180581</v>
      </c>
      <c r="BK78" s="510">
        <f t="shared" si="35"/>
        <v>10205.157556998705</v>
      </c>
      <c r="BL78" s="510">
        <f t="shared" si="35"/>
        <v>9672.1480650415942</v>
      </c>
      <c r="BM78" s="510">
        <f t="shared" si="35"/>
        <v>8986.3582211836765</v>
      </c>
      <c r="BN78" s="510">
        <f t="shared" si="35"/>
        <v>8044.454697929471</v>
      </c>
      <c r="BO78" s="510">
        <f t="shared" si="35"/>
        <v>7016.1581485070674</v>
      </c>
      <c r="BP78" s="510">
        <f t="shared" si="35"/>
        <v>4577.8633234420968</v>
      </c>
      <c r="BQ78" s="510">
        <f t="shared" si="35"/>
        <v>1627.7336060550085</v>
      </c>
      <c r="BR78" s="510">
        <f t="shared" si="35"/>
        <v>331.59073900543359</v>
      </c>
      <c r="BS78" s="510">
        <f t="shared" si="35"/>
        <v>83.737280917372487</v>
      </c>
      <c r="BT78" s="510">
        <f t="shared" si="35"/>
        <v>19.854575243447339</v>
      </c>
      <c r="BU78" s="510">
        <f t="shared" si="35"/>
        <v>11.769899350248092</v>
      </c>
      <c r="BV78" s="510">
        <f t="shared" si="35"/>
        <v>0</v>
      </c>
      <c r="BW78" s="510">
        <f t="shared" si="35"/>
        <v>6.1011973950608338</v>
      </c>
      <c r="BX78" s="510">
        <f t="shared" si="35"/>
        <v>5.5601850375686794</v>
      </c>
      <c r="BY78" s="510">
        <f t="shared" si="35"/>
        <v>0</v>
      </c>
      <c r="BZ78" s="510">
        <f t="shared" si="35"/>
        <v>13.215114753925176</v>
      </c>
      <c r="CA78" s="510">
        <f t="shared" si="35"/>
        <v>-0.96971191335707185</v>
      </c>
      <c r="CB78" s="510">
        <f t="shared" si="35"/>
        <v>0.92019474092539477</v>
      </c>
      <c r="CC78" s="510">
        <f t="shared" si="35"/>
        <v>1.5606463180632462</v>
      </c>
      <c r="CD78" s="510">
        <f t="shared" si="35"/>
        <v>0.84990969980860642</v>
      </c>
      <c r="CE78" s="510">
        <f t="shared" si="35"/>
        <v>0.86922806715066159</v>
      </c>
      <c r="CF78" s="510">
        <f t="shared" si="35"/>
        <v>0.8738147143680165</v>
      </c>
      <c r="CG78" s="510">
        <f t="shared" si="35"/>
        <v>0.43522871520764272</v>
      </c>
      <c r="CH78" s="511">
        <f t="shared" si="35"/>
        <v>1.3298848857634959</v>
      </c>
    </row>
    <row r="79" spans="1:86" x14ac:dyDescent="0.35">
      <c r="B79" s="329" t="s">
        <v>566</v>
      </c>
      <c r="C79" s="508"/>
      <c r="D79" s="510">
        <v>0</v>
      </c>
      <c r="E79" s="510">
        <v>0</v>
      </c>
      <c r="F79" s="510">
        <v>0</v>
      </c>
      <c r="G79" s="510">
        <v>0</v>
      </c>
      <c r="H79" s="510">
        <v>0</v>
      </c>
      <c r="I79" s="510">
        <v>0</v>
      </c>
      <c r="J79" s="510">
        <v>0</v>
      </c>
      <c r="K79" s="510">
        <v>0</v>
      </c>
      <c r="L79" s="510">
        <v>0</v>
      </c>
      <c r="M79" s="510">
        <v>0</v>
      </c>
      <c r="N79" s="510">
        <v>0</v>
      </c>
      <c r="O79" s="510">
        <v>0</v>
      </c>
      <c r="P79" s="510">
        <v>0</v>
      </c>
      <c r="Q79" s="510">
        <v>0</v>
      </c>
      <c r="R79" s="510">
        <v>0</v>
      </c>
      <c r="S79" s="510">
        <v>0</v>
      </c>
      <c r="T79" s="510">
        <v>0</v>
      </c>
      <c r="U79" s="510">
        <v>0</v>
      </c>
      <c r="V79" s="510">
        <v>0</v>
      </c>
      <c r="W79" s="510">
        <v>0</v>
      </c>
      <c r="X79" s="510">
        <v>0</v>
      </c>
      <c r="Y79" s="510">
        <v>0</v>
      </c>
      <c r="Z79" s="510">
        <v>0</v>
      </c>
      <c r="AA79" s="510">
        <v>0</v>
      </c>
      <c r="AB79" s="510">
        <v>0</v>
      </c>
      <c r="AC79" s="510">
        <v>0</v>
      </c>
      <c r="AD79" s="510">
        <v>0</v>
      </c>
      <c r="AE79" s="510">
        <v>0</v>
      </c>
      <c r="AF79" s="510">
        <v>0</v>
      </c>
      <c r="AG79" s="510">
        <v>0</v>
      </c>
      <c r="AH79" s="510">
        <v>0</v>
      </c>
      <c r="AI79" s="510">
        <v>0</v>
      </c>
      <c r="AJ79" s="510">
        <v>0</v>
      </c>
      <c r="AK79" s="510">
        <v>0</v>
      </c>
      <c r="AL79" s="510">
        <v>0</v>
      </c>
      <c r="AM79" s="510">
        <v>0</v>
      </c>
      <c r="AN79" s="510">
        <v>0</v>
      </c>
      <c r="AO79" s="510">
        <v>0</v>
      </c>
      <c r="AP79" s="510">
        <v>0</v>
      </c>
      <c r="AQ79" s="510">
        <v>0</v>
      </c>
      <c r="AR79" s="510">
        <v>0</v>
      </c>
      <c r="AS79" s="510">
        <v>0</v>
      </c>
      <c r="AT79" s="510">
        <v>0</v>
      </c>
      <c r="AU79" s="510">
        <v>0</v>
      </c>
      <c r="AV79" s="510">
        <v>0</v>
      </c>
      <c r="AW79" s="510">
        <v>0</v>
      </c>
      <c r="AX79" s="510">
        <v>0</v>
      </c>
      <c r="AY79" s="510">
        <v>10791.100673932273</v>
      </c>
      <c r="AZ79" s="510">
        <v>11040.653658087906</v>
      </c>
      <c r="BA79" s="510">
        <v>11260.834374715487</v>
      </c>
      <c r="BB79" s="510">
        <v>11476.656578510998</v>
      </c>
      <c r="BC79" s="510">
        <v>11227.490810648815</v>
      </c>
      <c r="BD79" s="510">
        <v>11450.620759687041</v>
      </c>
      <c r="BE79" s="510">
        <v>11530.560545091343</v>
      </c>
      <c r="BF79" s="510">
        <v>11393.6330617558</v>
      </c>
      <c r="BG79" s="510">
        <v>11105.100169517616</v>
      </c>
      <c r="BH79" s="510">
        <v>10790.664587936888</v>
      </c>
      <c r="BI79" s="510">
        <v>10597.080844739501</v>
      </c>
      <c r="BJ79" s="510">
        <v>10199.314911180581</v>
      </c>
      <c r="BK79" s="510">
        <v>10205.157556998705</v>
      </c>
      <c r="BL79" s="510">
        <v>9672.1480650415942</v>
      </c>
      <c r="BM79" s="510">
        <v>8986.3582211836765</v>
      </c>
      <c r="BN79" s="510">
        <v>8044.454697929471</v>
      </c>
      <c r="BO79" s="510">
        <v>7016.1581485070674</v>
      </c>
      <c r="BP79" s="510">
        <v>4577.8633234420968</v>
      </c>
      <c r="BQ79" s="510">
        <v>1627.7336060550085</v>
      </c>
      <c r="BR79" s="510">
        <v>331.59073900543359</v>
      </c>
      <c r="BS79" s="510">
        <v>83.737280917372487</v>
      </c>
      <c r="BT79" s="510">
        <v>19.854575243447339</v>
      </c>
      <c r="BU79" s="510">
        <v>11.769899350248092</v>
      </c>
      <c r="BV79" s="510">
        <v>0</v>
      </c>
      <c r="BW79" s="510">
        <v>6.1011973950608338</v>
      </c>
      <c r="BX79" s="510">
        <v>5.5601850375686794</v>
      </c>
      <c r="BY79" s="510">
        <v>0</v>
      </c>
      <c r="BZ79" s="510">
        <v>13.215114753925176</v>
      </c>
      <c r="CA79" s="510">
        <v>-0.96971191335707185</v>
      </c>
      <c r="CB79" s="510">
        <v>0.92019474092539477</v>
      </c>
      <c r="CC79" s="510">
        <v>1.5606463180632462</v>
      </c>
      <c r="CD79" s="510">
        <v>0.84990969980860642</v>
      </c>
      <c r="CE79" s="510">
        <v>0.86922806715066159</v>
      </c>
      <c r="CF79" s="510">
        <v>0.8738147143680165</v>
      </c>
      <c r="CG79" s="510">
        <v>0.43522871520764272</v>
      </c>
      <c r="CH79" s="511">
        <v>1.3298848857634959</v>
      </c>
    </row>
    <row r="80" spans="1:86" x14ac:dyDescent="0.35">
      <c r="B80" s="329" t="s">
        <v>565</v>
      </c>
      <c r="C80" s="508"/>
      <c r="D80" s="510">
        <v>0</v>
      </c>
      <c r="E80" s="510">
        <v>0</v>
      </c>
      <c r="F80" s="510">
        <v>0</v>
      </c>
      <c r="G80" s="510">
        <v>0</v>
      </c>
      <c r="H80" s="510">
        <v>0</v>
      </c>
      <c r="I80" s="510">
        <v>0</v>
      </c>
      <c r="J80" s="510">
        <v>0</v>
      </c>
      <c r="K80" s="510">
        <v>0</v>
      </c>
      <c r="L80" s="510">
        <v>0</v>
      </c>
      <c r="M80" s="510">
        <v>0</v>
      </c>
      <c r="N80" s="510">
        <v>0</v>
      </c>
      <c r="O80" s="510">
        <v>0</v>
      </c>
      <c r="P80" s="510">
        <v>0</v>
      </c>
      <c r="Q80" s="510">
        <v>0</v>
      </c>
      <c r="R80" s="510">
        <v>0</v>
      </c>
      <c r="S80" s="510">
        <v>0</v>
      </c>
      <c r="T80" s="510">
        <v>0</v>
      </c>
      <c r="U80" s="510">
        <v>0</v>
      </c>
      <c r="V80" s="510">
        <v>0</v>
      </c>
      <c r="W80" s="510">
        <v>0</v>
      </c>
      <c r="X80" s="510">
        <v>0</v>
      </c>
      <c r="Y80" s="510">
        <v>0</v>
      </c>
      <c r="Z80" s="510">
        <v>0</v>
      </c>
      <c r="AA80" s="510">
        <v>0</v>
      </c>
      <c r="AB80" s="510">
        <v>0</v>
      </c>
      <c r="AC80" s="510">
        <v>0</v>
      </c>
      <c r="AD80" s="510">
        <v>0</v>
      </c>
      <c r="AE80" s="510">
        <v>0</v>
      </c>
      <c r="AF80" s="510">
        <v>0</v>
      </c>
      <c r="AG80" s="510">
        <v>0</v>
      </c>
      <c r="AH80" s="510">
        <v>0</v>
      </c>
      <c r="AI80" s="510">
        <v>0</v>
      </c>
      <c r="AJ80" s="510">
        <v>0</v>
      </c>
      <c r="AK80" s="510">
        <v>0</v>
      </c>
      <c r="AL80" s="510">
        <v>0</v>
      </c>
      <c r="AM80" s="510">
        <v>0</v>
      </c>
      <c r="AN80" s="510">
        <v>0</v>
      </c>
      <c r="AO80" s="510">
        <v>0</v>
      </c>
      <c r="AP80" s="510">
        <v>0</v>
      </c>
      <c r="AQ80" s="510">
        <v>0</v>
      </c>
      <c r="AR80" s="510">
        <v>0</v>
      </c>
      <c r="AS80" s="510">
        <v>0</v>
      </c>
      <c r="AT80" s="510">
        <v>0</v>
      </c>
      <c r="AU80" s="510">
        <v>0</v>
      </c>
      <c r="AV80" s="510">
        <v>0</v>
      </c>
      <c r="AW80" s="510">
        <v>0</v>
      </c>
      <c r="AX80" s="510">
        <v>0</v>
      </c>
      <c r="AY80" s="510">
        <v>1857.1102783285169</v>
      </c>
      <c r="AZ80" s="510">
        <v>1504.2496552358477</v>
      </c>
      <c r="BA80" s="510">
        <v>1151.7462900685073</v>
      </c>
      <c r="BB80" s="510">
        <v>726.26068915720714</v>
      </c>
      <c r="BC80" s="510">
        <v>267.46099162524979</v>
      </c>
      <c r="BD80" s="510">
        <v>5.8198547122309296</v>
      </c>
      <c r="BE80" s="510">
        <v>0</v>
      </c>
      <c r="BF80" s="510">
        <v>0</v>
      </c>
      <c r="BG80" s="510">
        <v>0</v>
      </c>
      <c r="BH80" s="510">
        <v>0</v>
      </c>
      <c r="BI80" s="510">
        <v>0</v>
      </c>
      <c r="BJ80" s="510">
        <v>0</v>
      </c>
      <c r="BK80" s="510">
        <v>0</v>
      </c>
      <c r="BL80" s="510">
        <v>0</v>
      </c>
      <c r="BM80" s="510">
        <v>0</v>
      </c>
      <c r="BN80" s="510">
        <v>0</v>
      </c>
      <c r="BO80" s="510">
        <v>0</v>
      </c>
      <c r="BP80" s="510">
        <v>0</v>
      </c>
      <c r="BQ80" s="510">
        <v>0</v>
      </c>
      <c r="BR80" s="510">
        <v>0</v>
      </c>
      <c r="BS80" s="510">
        <v>0</v>
      </c>
      <c r="BT80" s="510">
        <v>0</v>
      </c>
      <c r="BU80" s="510">
        <v>0</v>
      </c>
      <c r="BV80" s="510">
        <v>0</v>
      </c>
      <c r="BW80" s="510">
        <v>0</v>
      </c>
      <c r="BX80" s="510">
        <v>0</v>
      </c>
      <c r="BY80" s="510">
        <v>0</v>
      </c>
      <c r="BZ80" s="510">
        <v>0</v>
      </c>
      <c r="CA80" s="510">
        <v>0</v>
      </c>
      <c r="CB80" s="510">
        <v>0</v>
      </c>
      <c r="CC80" s="510">
        <v>0</v>
      </c>
      <c r="CD80" s="510">
        <v>0</v>
      </c>
      <c r="CE80" s="510">
        <v>0</v>
      </c>
      <c r="CF80" s="510">
        <v>0</v>
      </c>
      <c r="CG80" s="510">
        <v>0</v>
      </c>
      <c r="CH80" s="511">
        <v>0</v>
      </c>
    </row>
    <row r="81" spans="1:86" x14ac:dyDescent="0.35">
      <c r="B81" s="72" t="s">
        <v>795</v>
      </c>
      <c r="C81" s="52"/>
      <c r="D81" s="510">
        <v>0</v>
      </c>
      <c r="E81" s="510">
        <v>0</v>
      </c>
      <c r="F81" s="510">
        <v>0</v>
      </c>
      <c r="G81" s="510">
        <v>0</v>
      </c>
      <c r="H81" s="510">
        <v>0</v>
      </c>
      <c r="I81" s="510">
        <v>0</v>
      </c>
      <c r="J81" s="510">
        <v>0</v>
      </c>
      <c r="K81" s="510">
        <v>0</v>
      </c>
      <c r="L81" s="510">
        <v>0</v>
      </c>
      <c r="M81" s="510">
        <v>0</v>
      </c>
      <c r="N81" s="510">
        <v>0</v>
      </c>
      <c r="O81" s="510">
        <v>0</v>
      </c>
      <c r="P81" s="510">
        <v>0</v>
      </c>
      <c r="Q81" s="510">
        <v>0</v>
      </c>
      <c r="R81" s="510">
        <v>0</v>
      </c>
      <c r="S81" s="510">
        <v>0</v>
      </c>
      <c r="T81" s="510">
        <v>0</v>
      </c>
      <c r="U81" s="510">
        <v>0</v>
      </c>
      <c r="V81" s="510">
        <v>0</v>
      </c>
      <c r="W81" s="510">
        <v>0</v>
      </c>
      <c r="X81" s="510">
        <v>0</v>
      </c>
      <c r="Y81" s="510">
        <v>0</v>
      </c>
      <c r="Z81" s="510">
        <v>0</v>
      </c>
      <c r="AA81" s="510">
        <v>0</v>
      </c>
      <c r="AB81" s="510">
        <v>0</v>
      </c>
      <c r="AC81" s="510">
        <v>0</v>
      </c>
      <c r="AD81" s="510">
        <v>0</v>
      </c>
      <c r="AE81" s="510">
        <v>0</v>
      </c>
      <c r="AF81" s="510">
        <v>0</v>
      </c>
      <c r="AG81" s="510">
        <v>0</v>
      </c>
      <c r="AH81" s="510">
        <v>0</v>
      </c>
      <c r="AI81" s="510">
        <v>0</v>
      </c>
      <c r="AJ81" s="510">
        <v>0</v>
      </c>
      <c r="AK81" s="510">
        <v>0</v>
      </c>
      <c r="AL81" s="510">
        <v>0</v>
      </c>
      <c r="AM81" s="510">
        <v>0</v>
      </c>
      <c r="AN81" s="510">
        <v>0</v>
      </c>
      <c r="AO81" s="510">
        <v>0</v>
      </c>
      <c r="AP81" s="510">
        <v>0</v>
      </c>
      <c r="AQ81" s="510">
        <v>0</v>
      </c>
      <c r="AR81" s="510">
        <v>0</v>
      </c>
      <c r="AS81" s="510">
        <v>0</v>
      </c>
      <c r="AT81" s="510">
        <v>0</v>
      </c>
      <c r="AU81" s="510">
        <v>0</v>
      </c>
      <c r="AV81" s="510">
        <v>0</v>
      </c>
      <c r="AW81" s="510">
        <v>0</v>
      </c>
      <c r="AX81" s="510">
        <v>0</v>
      </c>
      <c r="AY81" s="510">
        <v>2795.1707721335233</v>
      </c>
      <c r="AZ81" s="510">
        <v>2468.9918105030083</v>
      </c>
      <c r="BA81" s="510">
        <v>2075.1437768841161</v>
      </c>
      <c r="BB81" s="510">
        <v>1772.4333288592177</v>
      </c>
      <c r="BC81" s="510">
        <v>1432.8209783794875</v>
      </c>
      <c r="BD81" s="510">
        <v>1312.1073805315996</v>
      </c>
      <c r="BE81" s="510">
        <v>955.33278406905833</v>
      </c>
      <c r="BF81" s="510">
        <v>856.84217178777806</v>
      </c>
      <c r="BG81" s="510">
        <v>792.19061830515955</v>
      </c>
      <c r="BH81" s="510">
        <v>655.54269882540552</v>
      </c>
      <c r="BI81" s="510">
        <v>522.8942510023611</v>
      </c>
      <c r="BJ81" s="510">
        <v>460.212041113071</v>
      </c>
      <c r="BK81" s="510">
        <v>394.48506791468282</v>
      </c>
      <c r="BL81" s="510">
        <v>329.94308416970506</v>
      </c>
      <c r="BM81" s="510">
        <v>270.47112818053085</v>
      </c>
      <c r="BN81" s="510">
        <v>234.53641635877591</v>
      </c>
      <c r="BO81" s="510">
        <v>184.13023139602456</v>
      </c>
      <c r="BP81" s="510">
        <v>119.96004900924599</v>
      </c>
      <c r="BQ81" s="510">
        <v>39.543151169797966</v>
      </c>
      <c r="BR81" s="510">
        <v>7.1470545666793281</v>
      </c>
      <c r="BS81" s="510">
        <v>1.4572787266884328</v>
      </c>
      <c r="BT81" s="510">
        <v>0.23456058494999157</v>
      </c>
      <c r="BU81" s="510">
        <v>0.12120176012612625</v>
      </c>
      <c r="BV81" s="510">
        <v>0</v>
      </c>
      <c r="BW81" s="510">
        <v>1.8967145475348144E-2</v>
      </c>
      <c r="BX81" s="510">
        <v>1.8359453548590435E-2</v>
      </c>
      <c r="BY81" s="510">
        <v>0</v>
      </c>
      <c r="BZ81" s="510">
        <v>0</v>
      </c>
      <c r="CA81" s="510">
        <v>0</v>
      </c>
      <c r="CB81" s="510">
        <v>0</v>
      </c>
      <c r="CC81" s="510">
        <v>0</v>
      </c>
      <c r="CD81" s="510">
        <v>0</v>
      </c>
      <c r="CE81" s="510">
        <v>0</v>
      </c>
      <c r="CF81" s="510">
        <v>0</v>
      </c>
      <c r="CG81" s="510">
        <v>0</v>
      </c>
      <c r="CH81" s="511">
        <v>0</v>
      </c>
    </row>
    <row r="82" spans="1:86" x14ac:dyDescent="0.35">
      <c r="B82" s="329" t="s">
        <v>566</v>
      </c>
      <c r="C82" s="52"/>
      <c r="D82" s="510">
        <v>0</v>
      </c>
      <c r="E82" s="510">
        <v>0</v>
      </c>
      <c r="F82" s="510">
        <v>0</v>
      </c>
      <c r="G82" s="510">
        <v>0</v>
      </c>
      <c r="H82" s="510">
        <v>0</v>
      </c>
      <c r="I82" s="510">
        <v>0</v>
      </c>
      <c r="J82" s="510">
        <v>0</v>
      </c>
      <c r="K82" s="510">
        <v>0</v>
      </c>
      <c r="L82" s="510">
        <v>0</v>
      </c>
      <c r="M82" s="510">
        <v>0</v>
      </c>
      <c r="N82" s="510">
        <v>0</v>
      </c>
      <c r="O82" s="510">
        <v>0</v>
      </c>
      <c r="P82" s="510">
        <v>0</v>
      </c>
      <c r="Q82" s="510">
        <v>0</v>
      </c>
      <c r="R82" s="510">
        <v>0</v>
      </c>
      <c r="S82" s="510">
        <v>0</v>
      </c>
      <c r="T82" s="510">
        <v>0</v>
      </c>
      <c r="U82" s="510">
        <v>0</v>
      </c>
      <c r="V82" s="510">
        <v>0</v>
      </c>
      <c r="W82" s="510">
        <v>0</v>
      </c>
      <c r="X82" s="510">
        <v>0</v>
      </c>
      <c r="Y82" s="510">
        <v>0</v>
      </c>
      <c r="Z82" s="510">
        <v>0</v>
      </c>
      <c r="AA82" s="510">
        <v>0</v>
      </c>
      <c r="AB82" s="510">
        <v>0</v>
      </c>
      <c r="AC82" s="510">
        <v>0</v>
      </c>
      <c r="AD82" s="510">
        <v>0</v>
      </c>
      <c r="AE82" s="510">
        <v>0</v>
      </c>
      <c r="AF82" s="510">
        <v>0</v>
      </c>
      <c r="AG82" s="510">
        <v>0</v>
      </c>
      <c r="AH82" s="510">
        <v>0</v>
      </c>
      <c r="AI82" s="510">
        <v>0</v>
      </c>
      <c r="AJ82" s="510">
        <v>0</v>
      </c>
      <c r="AK82" s="510">
        <v>0</v>
      </c>
      <c r="AL82" s="510">
        <v>0</v>
      </c>
      <c r="AM82" s="510">
        <v>0</v>
      </c>
      <c r="AN82" s="510">
        <v>0</v>
      </c>
      <c r="AO82" s="510">
        <v>0</v>
      </c>
      <c r="AP82" s="510">
        <v>0</v>
      </c>
      <c r="AQ82" s="510">
        <v>0</v>
      </c>
      <c r="AR82" s="510">
        <v>0</v>
      </c>
      <c r="AS82" s="510">
        <v>0</v>
      </c>
      <c r="AT82" s="510">
        <v>0</v>
      </c>
      <c r="AU82" s="510">
        <v>0</v>
      </c>
      <c r="AV82" s="510">
        <v>0</v>
      </c>
      <c r="AW82" s="510">
        <v>0</v>
      </c>
      <c r="AX82" s="510">
        <v>0</v>
      </c>
      <c r="AY82" s="510">
        <v>2569.1977463041439</v>
      </c>
      <c r="AZ82" s="510">
        <v>2270.5350384413296</v>
      </c>
      <c r="BA82" s="510">
        <v>1921.3854771857873</v>
      </c>
      <c r="BB82" s="510">
        <v>1668.4363549627694</v>
      </c>
      <c r="BC82" s="510">
        <v>1394.258200275714</v>
      </c>
      <c r="BD82" s="510">
        <v>1312.1073805315996</v>
      </c>
      <c r="BE82" s="510">
        <v>955.33278406905833</v>
      </c>
      <c r="BF82" s="510">
        <v>856.84217178777806</v>
      </c>
      <c r="BG82" s="510">
        <v>792.19061830515955</v>
      </c>
      <c r="BH82" s="510">
        <v>655.54269882540552</v>
      </c>
      <c r="BI82" s="510">
        <v>522.8942510023611</v>
      </c>
      <c r="BJ82" s="510">
        <v>460.212041113071</v>
      </c>
      <c r="BK82" s="510">
        <v>394.48506791468282</v>
      </c>
      <c r="BL82" s="510">
        <v>329.94308416970506</v>
      </c>
      <c r="BM82" s="510">
        <v>270.47112818053085</v>
      </c>
      <c r="BN82" s="510">
        <v>234.53641635877591</v>
      </c>
      <c r="BO82" s="510">
        <v>184.13023139602456</v>
      </c>
      <c r="BP82" s="510">
        <v>119.96004900924599</v>
      </c>
      <c r="BQ82" s="510">
        <v>39.543151169797966</v>
      </c>
      <c r="BR82" s="510">
        <v>7.1470545666793281</v>
      </c>
      <c r="BS82" s="510">
        <v>1.4572787266884328</v>
      </c>
      <c r="BT82" s="510">
        <v>0.23456058494999157</v>
      </c>
      <c r="BU82" s="510">
        <v>0.12120176012612625</v>
      </c>
      <c r="BV82" s="510">
        <v>0</v>
      </c>
      <c r="BW82" s="510">
        <v>1.8967145475348144E-2</v>
      </c>
      <c r="BX82" s="510">
        <v>1.8359453548590435E-2</v>
      </c>
      <c r="BY82" s="510">
        <v>0</v>
      </c>
      <c r="BZ82" s="510">
        <v>0</v>
      </c>
      <c r="CA82" s="510">
        <v>0</v>
      </c>
      <c r="CB82" s="510">
        <v>0</v>
      </c>
      <c r="CC82" s="510">
        <v>0</v>
      </c>
      <c r="CD82" s="510">
        <v>0</v>
      </c>
      <c r="CE82" s="510">
        <v>0</v>
      </c>
      <c r="CF82" s="510">
        <v>0</v>
      </c>
      <c r="CG82" s="510">
        <v>0</v>
      </c>
      <c r="CH82" s="511">
        <v>0</v>
      </c>
    </row>
    <row r="83" spans="1:86" x14ac:dyDescent="0.35">
      <c r="B83" s="329" t="s">
        <v>565</v>
      </c>
      <c r="C83" s="52"/>
      <c r="D83" s="510">
        <v>0</v>
      </c>
      <c r="E83" s="510">
        <v>0</v>
      </c>
      <c r="F83" s="510">
        <v>0</v>
      </c>
      <c r="G83" s="510">
        <v>0</v>
      </c>
      <c r="H83" s="510">
        <v>0</v>
      </c>
      <c r="I83" s="510">
        <v>0</v>
      </c>
      <c r="J83" s="510">
        <v>0</v>
      </c>
      <c r="K83" s="510">
        <v>0</v>
      </c>
      <c r="L83" s="510">
        <v>0</v>
      </c>
      <c r="M83" s="510">
        <v>0</v>
      </c>
      <c r="N83" s="510">
        <v>0</v>
      </c>
      <c r="O83" s="510">
        <v>0</v>
      </c>
      <c r="P83" s="510">
        <v>0</v>
      </c>
      <c r="Q83" s="510">
        <v>0</v>
      </c>
      <c r="R83" s="510">
        <v>0</v>
      </c>
      <c r="S83" s="510">
        <v>0</v>
      </c>
      <c r="T83" s="510">
        <v>0</v>
      </c>
      <c r="U83" s="510">
        <v>0</v>
      </c>
      <c r="V83" s="510">
        <v>0</v>
      </c>
      <c r="W83" s="510">
        <v>0</v>
      </c>
      <c r="X83" s="510">
        <v>0</v>
      </c>
      <c r="Y83" s="510">
        <v>0</v>
      </c>
      <c r="Z83" s="510">
        <v>0</v>
      </c>
      <c r="AA83" s="510">
        <v>0</v>
      </c>
      <c r="AB83" s="510">
        <v>0</v>
      </c>
      <c r="AC83" s="510">
        <v>0</v>
      </c>
      <c r="AD83" s="510">
        <v>0</v>
      </c>
      <c r="AE83" s="510">
        <v>0</v>
      </c>
      <c r="AF83" s="510">
        <v>0</v>
      </c>
      <c r="AG83" s="510">
        <v>0</v>
      </c>
      <c r="AH83" s="510">
        <v>0</v>
      </c>
      <c r="AI83" s="510">
        <v>0</v>
      </c>
      <c r="AJ83" s="510">
        <v>0</v>
      </c>
      <c r="AK83" s="510">
        <v>0</v>
      </c>
      <c r="AL83" s="510">
        <v>0</v>
      </c>
      <c r="AM83" s="510">
        <v>0</v>
      </c>
      <c r="AN83" s="510">
        <v>0</v>
      </c>
      <c r="AO83" s="510">
        <v>0</v>
      </c>
      <c r="AP83" s="510">
        <v>0</v>
      </c>
      <c r="AQ83" s="510">
        <v>0</v>
      </c>
      <c r="AR83" s="510">
        <v>0</v>
      </c>
      <c r="AS83" s="510">
        <v>0</v>
      </c>
      <c r="AT83" s="510">
        <v>0</v>
      </c>
      <c r="AU83" s="510">
        <v>0</v>
      </c>
      <c r="AV83" s="510">
        <v>0</v>
      </c>
      <c r="AW83" s="510">
        <v>0</v>
      </c>
      <c r="AX83" s="510">
        <v>0</v>
      </c>
      <c r="AY83" s="510">
        <v>225.97302582937948</v>
      </c>
      <c r="AZ83" s="510">
        <v>198.45677206167841</v>
      </c>
      <c r="BA83" s="510">
        <v>153.7582996983287</v>
      </c>
      <c r="BB83" s="510">
        <v>103.99697389644842</v>
      </c>
      <c r="BC83" s="510">
        <v>38.562778103773589</v>
      </c>
      <c r="BD83" s="510">
        <v>0</v>
      </c>
      <c r="BE83" s="510">
        <v>0</v>
      </c>
      <c r="BF83" s="510">
        <v>0</v>
      </c>
      <c r="BG83" s="510">
        <v>0</v>
      </c>
      <c r="BH83" s="510">
        <v>0</v>
      </c>
      <c r="BI83" s="510">
        <v>0</v>
      </c>
      <c r="BJ83" s="510">
        <v>0</v>
      </c>
      <c r="BK83" s="510">
        <v>0</v>
      </c>
      <c r="BL83" s="510">
        <v>0</v>
      </c>
      <c r="BM83" s="510">
        <v>0</v>
      </c>
      <c r="BN83" s="510">
        <v>0</v>
      </c>
      <c r="BO83" s="510">
        <v>0</v>
      </c>
      <c r="BP83" s="510">
        <v>0</v>
      </c>
      <c r="BQ83" s="510">
        <v>0</v>
      </c>
      <c r="BR83" s="510">
        <v>0</v>
      </c>
      <c r="BS83" s="510">
        <v>0</v>
      </c>
      <c r="BT83" s="510">
        <v>0</v>
      </c>
      <c r="BU83" s="510">
        <v>0</v>
      </c>
      <c r="BV83" s="510">
        <v>0</v>
      </c>
      <c r="BW83" s="510">
        <v>0</v>
      </c>
      <c r="BX83" s="510">
        <v>0</v>
      </c>
      <c r="BY83" s="510">
        <v>0</v>
      </c>
      <c r="BZ83" s="510">
        <v>0</v>
      </c>
      <c r="CA83" s="510">
        <v>0</v>
      </c>
      <c r="CB83" s="510">
        <v>0</v>
      </c>
      <c r="CC83" s="510">
        <v>0</v>
      </c>
      <c r="CD83" s="510">
        <v>0</v>
      </c>
      <c r="CE83" s="510">
        <v>0</v>
      </c>
      <c r="CF83" s="510">
        <v>0</v>
      </c>
      <c r="CG83" s="510">
        <v>0</v>
      </c>
      <c r="CH83" s="511">
        <v>0</v>
      </c>
    </row>
    <row r="84" spans="1:86" x14ac:dyDescent="0.35">
      <c r="B84" s="329"/>
      <c r="C84" s="52"/>
      <c r="D84" s="510"/>
      <c r="E84" s="510"/>
      <c r="F84" s="510"/>
      <c r="G84" s="510"/>
      <c r="H84" s="510"/>
      <c r="I84" s="510"/>
      <c r="J84" s="510"/>
      <c r="K84" s="510"/>
      <c r="L84" s="510"/>
      <c r="M84" s="510"/>
      <c r="N84" s="510"/>
      <c r="O84" s="510"/>
      <c r="P84" s="510"/>
      <c r="Q84" s="510"/>
      <c r="R84" s="510"/>
      <c r="S84" s="510"/>
      <c r="T84" s="510"/>
      <c r="U84" s="510"/>
      <c r="V84" s="510"/>
      <c r="W84" s="510"/>
      <c r="X84" s="510"/>
      <c r="Y84" s="510"/>
      <c r="Z84" s="510"/>
      <c r="AA84" s="510"/>
      <c r="AB84" s="510"/>
      <c r="AC84" s="510"/>
      <c r="AD84" s="510"/>
      <c r="AE84" s="510"/>
      <c r="AF84" s="510"/>
      <c r="AG84" s="510"/>
      <c r="AH84" s="510"/>
      <c r="AI84" s="510"/>
      <c r="AJ84" s="510"/>
      <c r="AK84" s="510"/>
      <c r="AL84" s="510"/>
      <c r="AM84" s="510"/>
      <c r="AN84" s="510"/>
      <c r="AO84" s="510"/>
      <c r="AP84" s="510"/>
      <c r="AQ84" s="510"/>
      <c r="AR84" s="510"/>
      <c r="AS84" s="510"/>
      <c r="AT84" s="510"/>
      <c r="AU84" s="510"/>
      <c r="AV84" s="510"/>
      <c r="AW84" s="510"/>
      <c r="AX84" s="510"/>
      <c r="AY84" s="510"/>
      <c r="AZ84" s="510"/>
      <c r="BA84" s="510"/>
      <c r="BB84" s="510"/>
      <c r="BC84" s="510"/>
      <c r="BD84" s="510"/>
      <c r="BE84" s="510"/>
      <c r="BF84" s="510"/>
      <c r="BG84" s="510"/>
      <c r="BH84" s="510"/>
      <c r="BI84" s="510"/>
      <c r="BJ84" s="510"/>
      <c r="BK84" s="510"/>
      <c r="BL84" s="510"/>
      <c r="BM84" s="510"/>
      <c r="BN84" s="510"/>
      <c r="BO84" s="510"/>
      <c r="BP84" s="510"/>
      <c r="BQ84" s="510"/>
      <c r="BR84" s="510"/>
      <c r="BS84" s="510"/>
      <c r="BT84" s="510"/>
      <c r="BU84" s="510"/>
      <c r="BV84" s="510"/>
      <c r="BW84" s="510"/>
      <c r="BX84" s="510"/>
      <c r="BY84" s="510"/>
      <c r="BZ84" s="510"/>
      <c r="CA84" s="510"/>
      <c r="CB84" s="510"/>
      <c r="CC84" s="510"/>
      <c r="CD84" s="510"/>
      <c r="CE84" s="510"/>
      <c r="CF84" s="510"/>
      <c r="CG84" s="510"/>
      <c r="CH84" s="511"/>
    </row>
    <row r="85" spans="1:86" s="285" customFormat="1" x14ac:dyDescent="0.35">
      <c r="A85" s="455"/>
      <c r="B85" s="123" t="s">
        <v>405</v>
      </c>
      <c r="C85" s="123"/>
      <c r="D85" s="503">
        <v>0</v>
      </c>
      <c r="E85" s="503">
        <v>0</v>
      </c>
      <c r="F85" s="503">
        <v>0</v>
      </c>
      <c r="G85" s="503">
        <v>0</v>
      </c>
      <c r="H85" s="503">
        <v>0</v>
      </c>
      <c r="I85" s="503">
        <v>0</v>
      </c>
      <c r="J85" s="503">
        <v>0</v>
      </c>
      <c r="K85" s="503">
        <v>0</v>
      </c>
      <c r="L85" s="503">
        <v>0</v>
      </c>
      <c r="M85" s="503">
        <v>0</v>
      </c>
      <c r="N85" s="503">
        <v>0</v>
      </c>
      <c r="O85" s="503">
        <v>0</v>
      </c>
      <c r="P85" s="503">
        <v>0</v>
      </c>
      <c r="Q85" s="503">
        <v>0</v>
      </c>
      <c r="R85" s="503">
        <v>0</v>
      </c>
      <c r="S85" s="503">
        <v>0</v>
      </c>
      <c r="T85" s="503">
        <v>0</v>
      </c>
      <c r="U85" s="503">
        <v>0</v>
      </c>
      <c r="V85" s="503">
        <v>0</v>
      </c>
      <c r="W85" s="503">
        <v>0</v>
      </c>
      <c r="X85" s="503">
        <v>0</v>
      </c>
      <c r="Y85" s="503">
        <v>0</v>
      </c>
      <c r="Z85" s="503">
        <v>0</v>
      </c>
      <c r="AA85" s="503">
        <f t="shared" ref="AA85:AY85" si="36">SUM(AA86,AA89)</f>
        <v>1469.1629094062125</v>
      </c>
      <c r="AB85" s="503">
        <f t="shared" si="36"/>
        <v>2916.362004424162</v>
      </c>
      <c r="AC85" s="503">
        <f t="shared" si="36"/>
        <v>3303.7020255293887</v>
      </c>
      <c r="AD85" s="503">
        <f t="shared" si="36"/>
        <v>3632.7280884103129</v>
      </c>
      <c r="AE85" s="503">
        <f t="shared" si="36"/>
        <v>4094.1046575188252</v>
      </c>
      <c r="AF85" s="503">
        <f t="shared" si="36"/>
        <v>4511.1545212089268</v>
      </c>
      <c r="AG85" s="503">
        <f t="shared" si="36"/>
        <v>4941.4823360226728</v>
      </c>
      <c r="AH85" s="503">
        <f t="shared" si="36"/>
        <v>5320.483153377214</v>
      </c>
      <c r="AI85" s="503">
        <f t="shared" si="36"/>
        <v>5392.2738853666933</v>
      </c>
      <c r="AJ85" s="503">
        <f t="shared" si="36"/>
        <v>5233.4623675348303</v>
      </c>
      <c r="AK85" s="503">
        <f t="shared" si="36"/>
        <v>5640.5381474999858</v>
      </c>
      <c r="AL85" s="503">
        <f t="shared" si="36"/>
        <v>6108.5075223511958</v>
      </c>
      <c r="AM85" s="503">
        <f t="shared" si="36"/>
        <v>6852.3322794578544</v>
      </c>
      <c r="AN85" s="503">
        <f t="shared" si="36"/>
        <v>7407.522010325968</v>
      </c>
      <c r="AO85" s="503">
        <f t="shared" si="36"/>
        <v>7703.8108174410117</v>
      </c>
      <c r="AP85" s="503">
        <f t="shared" si="36"/>
        <v>8426.8324528401572</v>
      </c>
      <c r="AQ85" s="503">
        <f t="shared" si="36"/>
        <v>8840.5416136919484</v>
      </c>
      <c r="AR85" s="503">
        <f t="shared" si="36"/>
        <v>9367.0931882527912</v>
      </c>
      <c r="AS85" s="503">
        <f t="shared" si="36"/>
        <v>9897.6606476705711</v>
      </c>
      <c r="AT85" s="503">
        <f t="shared" si="36"/>
        <v>10546.24207150352</v>
      </c>
      <c r="AU85" s="503">
        <f t="shared" si="36"/>
        <v>12315.13784594842</v>
      </c>
      <c r="AV85" s="503">
        <f t="shared" si="36"/>
        <v>13568.975068990489</v>
      </c>
      <c r="AW85" s="503">
        <f t="shared" si="36"/>
        <v>15017.032403259826</v>
      </c>
      <c r="AX85" s="503">
        <f t="shared" si="36"/>
        <v>16103.952032006864</v>
      </c>
      <c r="AY85" s="503">
        <f t="shared" si="36"/>
        <v>549.02130245166018</v>
      </c>
      <c r="AZ85" s="503">
        <v>0</v>
      </c>
      <c r="BA85" s="503">
        <v>0</v>
      </c>
      <c r="BB85" s="503">
        <v>0</v>
      </c>
      <c r="BC85" s="503">
        <v>0</v>
      </c>
      <c r="BD85" s="503">
        <v>0</v>
      </c>
      <c r="BE85" s="503">
        <v>0</v>
      </c>
      <c r="BF85" s="503">
        <v>0</v>
      </c>
      <c r="BG85" s="503">
        <v>0</v>
      </c>
      <c r="BH85" s="503">
        <v>0</v>
      </c>
      <c r="BI85" s="503">
        <v>0</v>
      </c>
      <c r="BJ85" s="503">
        <v>0</v>
      </c>
      <c r="BK85" s="503">
        <v>0</v>
      </c>
      <c r="BL85" s="503">
        <v>0</v>
      </c>
      <c r="BM85" s="503">
        <v>0</v>
      </c>
      <c r="BN85" s="503">
        <v>0</v>
      </c>
      <c r="BO85" s="503">
        <v>0</v>
      </c>
      <c r="BP85" s="503">
        <v>0</v>
      </c>
      <c r="BQ85" s="503">
        <v>0</v>
      </c>
      <c r="BR85" s="503">
        <v>0</v>
      </c>
      <c r="BS85" s="503">
        <v>0</v>
      </c>
      <c r="BT85" s="503">
        <v>0</v>
      </c>
      <c r="BU85" s="503">
        <v>0</v>
      </c>
      <c r="BV85" s="503">
        <v>0</v>
      </c>
      <c r="BW85" s="503">
        <v>0</v>
      </c>
      <c r="BX85" s="503">
        <v>0</v>
      </c>
      <c r="BY85" s="503">
        <v>0</v>
      </c>
      <c r="BZ85" s="503">
        <v>0</v>
      </c>
      <c r="CA85" s="503">
        <v>0</v>
      </c>
      <c r="CB85" s="503">
        <v>0</v>
      </c>
      <c r="CC85" s="503">
        <v>0</v>
      </c>
      <c r="CD85" s="503">
        <v>0</v>
      </c>
      <c r="CE85" s="503">
        <v>0</v>
      </c>
      <c r="CF85" s="503">
        <v>0</v>
      </c>
      <c r="CG85" s="503">
        <v>0</v>
      </c>
      <c r="CH85" s="506">
        <v>0</v>
      </c>
    </row>
    <row r="86" spans="1:86" x14ac:dyDescent="0.35">
      <c r="B86" s="72" t="s">
        <v>796</v>
      </c>
      <c r="C86" s="72"/>
      <c r="D86" s="510">
        <v>0</v>
      </c>
      <c r="E86" s="510">
        <v>0</v>
      </c>
      <c r="F86" s="510">
        <v>0</v>
      </c>
      <c r="G86" s="510">
        <v>0</v>
      </c>
      <c r="H86" s="510">
        <v>0</v>
      </c>
      <c r="I86" s="510">
        <v>0</v>
      </c>
      <c r="J86" s="510">
        <v>0</v>
      </c>
      <c r="K86" s="510">
        <v>0</v>
      </c>
      <c r="L86" s="510">
        <v>0</v>
      </c>
      <c r="M86" s="510">
        <v>0</v>
      </c>
      <c r="N86" s="510">
        <v>0</v>
      </c>
      <c r="O86" s="510">
        <v>0</v>
      </c>
      <c r="P86" s="510">
        <v>0</v>
      </c>
      <c r="Q86" s="510">
        <v>0</v>
      </c>
      <c r="R86" s="510">
        <v>0</v>
      </c>
      <c r="S86" s="510">
        <v>0</v>
      </c>
      <c r="T86" s="510">
        <v>0</v>
      </c>
      <c r="U86" s="510">
        <v>0</v>
      </c>
      <c r="V86" s="510">
        <v>0</v>
      </c>
      <c r="W86" s="510">
        <v>0</v>
      </c>
      <c r="X86" s="510">
        <v>0</v>
      </c>
      <c r="Y86" s="510">
        <v>0</v>
      </c>
      <c r="Z86" s="510">
        <v>0</v>
      </c>
      <c r="AA86" s="510">
        <v>1469.1629094062125</v>
      </c>
      <c r="AB86" s="510">
        <v>2916.362004424162</v>
      </c>
      <c r="AC86" s="510">
        <v>3303.7020255293887</v>
      </c>
      <c r="AD86" s="510">
        <v>3632.7280884103129</v>
      </c>
      <c r="AE86" s="510">
        <v>4094.1046575188252</v>
      </c>
      <c r="AF86" s="510">
        <v>4511.1545212089268</v>
      </c>
      <c r="AG86" s="510">
        <v>4941.4823360226728</v>
      </c>
      <c r="AH86" s="510">
        <v>5320.483153377214</v>
      </c>
      <c r="AI86" s="510">
        <v>5376.0157731495074</v>
      </c>
      <c r="AJ86" s="510">
        <v>5187.9539991214842</v>
      </c>
      <c r="AK86" s="510">
        <v>5533.4914381313729</v>
      </c>
      <c r="AL86" s="510">
        <v>5905.2740642943136</v>
      </c>
      <c r="AM86" s="510">
        <v>6607.0832074900782</v>
      </c>
      <c r="AN86" s="510">
        <v>7061.6993207682663</v>
      </c>
      <c r="AO86" s="510">
        <v>7287.2999729050352</v>
      </c>
      <c r="AP86" s="510">
        <v>7817.1705994772701</v>
      </c>
      <c r="AQ86" s="510">
        <v>8062.6026616579529</v>
      </c>
      <c r="AR86" s="510">
        <v>8437.9871643742626</v>
      </c>
      <c r="AS86" s="510">
        <v>8773.6987742224755</v>
      </c>
      <c r="AT86" s="510">
        <v>9187.0488879384538</v>
      </c>
      <c r="AU86" s="510">
        <v>10539.38089989736</v>
      </c>
      <c r="AV86" s="510">
        <v>11406.153774347096</v>
      </c>
      <c r="AW86" s="510">
        <v>12393.245683116671</v>
      </c>
      <c r="AX86" s="510">
        <v>13088.487727758416</v>
      </c>
      <c r="AY86" s="510">
        <v>445.63917306380699</v>
      </c>
      <c r="AZ86" s="510">
        <v>0</v>
      </c>
      <c r="BA86" s="510">
        <v>0</v>
      </c>
      <c r="BB86" s="510">
        <v>0</v>
      </c>
      <c r="BC86" s="510">
        <v>0</v>
      </c>
      <c r="BD86" s="510">
        <v>0</v>
      </c>
      <c r="BE86" s="510">
        <v>0</v>
      </c>
      <c r="BF86" s="510">
        <v>0</v>
      </c>
      <c r="BG86" s="510">
        <v>0</v>
      </c>
      <c r="BH86" s="510">
        <v>0</v>
      </c>
      <c r="BI86" s="510">
        <v>0</v>
      </c>
      <c r="BJ86" s="510">
        <v>0</v>
      </c>
      <c r="BK86" s="510">
        <v>0</v>
      </c>
      <c r="BL86" s="510">
        <v>0</v>
      </c>
      <c r="BM86" s="510">
        <v>0</v>
      </c>
      <c r="BN86" s="510">
        <v>0</v>
      </c>
      <c r="BO86" s="510">
        <v>0</v>
      </c>
      <c r="BP86" s="510">
        <v>0</v>
      </c>
      <c r="BQ86" s="510">
        <v>0</v>
      </c>
      <c r="BR86" s="510">
        <v>0</v>
      </c>
      <c r="BS86" s="510">
        <v>0</v>
      </c>
      <c r="BT86" s="510">
        <v>0</v>
      </c>
      <c r="BU86" s="510">
        <v>0</v>
      </c>
      <c r="BV86" s="510">
        <v>0</v>
      </c>
      <c r="BW86" s="510">
        <v>0</v>
      </c>
      <c r="BX86" s="510">
        <v>0</v>
      </c>
      <c r="BY86" s="510">
        <v>0</v>
      </c>
      <c r="BZ86" s="510">
        <v>0</v>
      </c>
      <c r="CA86" s="510">
        <v>0</v>
      </c>
      <c r="CB86" s="510">
        <v>0</v>
      </c>
      <c r="CC86" s="510">
        <v>0</v>
      </c>
      <c r="CD86" s="510">
        <v>0</v>
      </c>
      <c r="CE86" s="510">
        <v>0</v>
      </c>
      <c r="CF86" s="510">
        <v>0</v>
      </c>
      <c r="CG86" s="510">
        <v>0</v>
      </c>
      <c r="CH86" s="511">
        <v>0</v>
      </c>
    </row>
    <row r="87" spans="1:86" x14ac:dyDescent="0.35">
      <c r="B87" s="329" t="s">
        <v>566</v>
      </c>
      <c r="C87" s="72"/>
      <c r="D87" s="510">
        <v>0</v>
      </c>
      <c r="E87" s="510">
        <v>0</v>
      </c>
      <c r="F87" s="510">
        <v>0</v>
      </c>
      <c r="G87" s="510">
        <v>0</v>
      </c>
      <c r="H87" s="510">
        <v>0</v>
      </c>
      <c r="I87" s="510">
        <v>0</v>
      </c>
      <c r="J87" s="510">
        <v>0</v>
      </c>
      <c r="K87" s="510">
        <v>0</v>
      </c>
      <c r="L87" s="510">
        <v>0</v>
      </c>
      <c r="M87" s="510">
        <v>0</v>
      </c>
      <c r="N87" s="510">
        <v>0</v>
      </c>
      <c r="O87" s="510">
        <v>0</v>
      </c>
      <c r="P87" s="510">
        <v>0</v>
      </c>
      <c r="Q87" s="510">
        <v>0</v>
      </c>
      <c r="R87" s="510">
        <v>0</v>
      </c>
      <c r="S87" s="510">
        <v>0</v>
      </c>
      <c r="T87" s="510">
        <v>0</v>
      </c>
      <c r="U87" s="510">
        <v>0</v>
      </c>
      <c r="V87" s="510">
        <v>0</v>
      </c>
      <c r="W87" s="510">
        <v>0</v>
      </c>
      <c r="X87" s="510">
        <v>0</v>
      </c>
      <c r="Y87" s="510">
        <v>0</v>
      </c>
      <c r="Z87" s="510">
        <v>0</v>
      </c>
      <c r="AA87" s="510">
        <v>0</v>
      </c>
      <c r="AB87" s="510">
        <v>0</v>
      </c>
      <c r="AC87" s="510">
        <v>0</v>
      </c>
      <c r="AD87" s="510">
        <v>0</v>
      </c>
      <c r="AE87" s="510">
        <v>0</v>
      </c>
      <c r="AF87" s="510">
        <v>0</v>
      </c>
      <c r="AG87" s="510">
        <v>0</v>
      </c>
      <c r="AH87" s="510">
        <v>4894.9211643301005</v>
      </c>
      <c r="AI87" s="510">
        <v>4946.0119746941082</v>
      </c>
      <c r="AJ87" s="510">
        <v>4776.4718853050672</v>
      </c>
      <c r="AK87" s="510">
        <v>5094.1629056862857</v>
      </c>
      <c r="AL87" s="510">
        <v>5426.2895376776005</v>
      </c>
      <c r="AM87" s="510">
        <v>6059.0210383390331</v>
      </c>
      <c r="AN87" s="510">
        <v>6421.501334114052</v>
      </c>
      <c r="AO87" s="510">
        <v>6523.9028694483359</v>
      </c>
      <c r="AP87" s="510">
        <v>6866.828686093093</v>
      </c>
      <c r="AQ87" s="510">
        <v>6947.4495514225928</v>
      </c>
      <c r="AR87" s="510">
        <v>7162.5115820484289</v>
      </c>
      <c r="AS87" s="510">
        <v>7324.8235422364796</v>
      </c>
      <c r="AT87" s="510">
        <v>7540.48403539422</v>
      </c>
      <c r="AU87" s="510">
        <v>8583.841371744471</v>
      </c>
      <c r="AV87" s="510">
        <v>9273.8404651334167</v>
      </c>
      <c r="AW87" s="510">
        <v>10113.716307213333</v>
      </c>
      <c r="AX87" s="510">
        <v>10724.914953674846</v>
      </c>
      <c r="AY87" s="510">
        <v>365.16382415968087</v>
      </c>
      <c r="AZ87" s="510">
        <v>0</v>
      </c>
      <c r="BA87" s="510">
        <v>0</v>
      </c>
      <c r="BB87" s="510">
        <v>0</v>
      </c>
      <c r="BC87" s="510">
        <v>0</v>
      </c>
      <c r="BD87" s="510">
        <v>0</v>
      </c>
      <c r="BE87" s="510">
        <v>0</v>
      </c>
      <c r="BF87" s="510">
        <v>0</v>
      </c>
      <c r="BG87" s="510">
        <v>0</v>
      </c>
      <c r="BH87" s="510">
        <v>0</v>
      </c>
      <c r="BI87" s="510">
        <v>0</v>
      </c>
      <c r="BJ87" s="510">
        <v>0</v>
      </c>
      <c r="BK87" s="510">
        <v>0</v>
      </c>
      <c r="BL87" s="510">
        <v>0</v>
      </c>
      <c r="BM87" s="510">
        <v>0</v>
      </c>
      <c r="BN87" s="510">
        <v>0</v>
      </c>
      <c r="BO87" s="510">
        <v>0</v>
      </c>
      <c r="BP87" s="510">
        <v>0</v>
      </c>
      <c r="BQ87" s="510">
        <v>0</v>
      </c>
      <c r="BR87" s="510">
        <v>0</v>
      </c>
      <c r="BS87" s="510">
        <v>0</v>
      </c>
      <c r="BT87" s="510">
        <v>0</v>
      </c>
      <c r="BU87" s="510">
        <v>0</v>
      </c>
      <c r="BV87" s="510">
        <v>0</v>
      </c>
      <c r="BW87" s="510">
        <v>0</v>
      </c>
      <c r="BX87" s="510">
        <v>0</v>
      </c>
      <c r="BY87" s="510">
        <v>0</v>
      </c>
      <c r="BZ87" s="510">
        <v>0</v>
      </c>
      <c r="CA87" s="510">
        <v>0</v>
      </c>
      <c r="CB87" s="510">
        <v>0</v>
      </c>
      <c r="CC87" s="510">
        <v>0</v>
      </c>
      <c r="CD87" s="510">
        <v>0</v>
      </c>
      <c r="CE87" s="510">
        <v>0</v>
      </c>
      <c r="CF87" s="510">
        <v>0</v>
      </c>
      <c r="CG87" s="510">
        <v>0</v>
      </c>
      <c r="CH87" s="511">
        <v>0</v>
      </c>
    </row>
    <row r="88" spans="1:86" x14ac:dyDescent="0.35">
      <c r="B88" s="329" t="s">
        <v>565</v>
      </c>
      <c r="C88" s="72"/>
      <c r="D88" s="510">
        <v>0</v>
      </c>
      <c r="E88" s="510">
        <v>0</v>
      </c>
      <c r="F88" s="510">
        <v>0</v>
      </c>
      <c r="G88" s="510">
        <v>0</v>
      </c>
      <c r="H88" s="510">
        <v>0</v>
      </c>
      <c r="I88" s="510">
        <v>0</v>
      </c>
      <c r="J88" s="510">
        <v>0</v>
      </c>
      <c r="K88" s="510">
        <v>0</v>
      </c>
      <c r="L88" s="510">
        <v>0</v>
      </c>
      <c r="M88" s="510">
        <v>0</v>
      </c>
      <c r="N88" s="510">
        <v>0</v>
      </c>
      <c r="O88" s="510">
        <v>0</v>
      </c>
      <c r="P88" s="510">
        <v>0</v>
      </c>
      <c r="Q88" s="510">
        <v>0</v>
      </c>
      <c r="R88" s="510">
        <v>0</v>
      </c>
      <c r="S88" s="510">
        <v>0</v>
      </c>
      <c r="T88" s="510">
        <v>0</v>
      </c>
      <c r="U88" s="510">
        <v>0</v>
      </c>
      <c r="V88" s="510">
        <v>0</v>
      </c>
      <c r="W88" s="510">
        <v>0</v>
      </c>
      <c r="X88" s="510">
        <v>0</v>
      </c>
      <c r="Y88" s="510">
        <v>0</v>
      </c>
      <c r="Z88" s="510">
        <v>0</v>
      </c>
      <c r="AA88" s="510">
        <v>0</v>
      </c>
      <c r="AB88" s="510">
        <v>0</v>
      </c>
      <c r="AC88" s="510">
        <v>0</v>
      </c>
      <c r="AD88" s="510">
        <v>0</v>
      </c>
      <c r="AE88" s="510">
        <v>0</v>
      </c>
      <c r="AF88" s="510">
        <v>0</v>
      </c>
      <c r="AG88" s="510">
        <v>0</v>
      </c>
      <c r="AH88" s="510">
        <v>425.56198904711357</v>
      </c>
      <c r="AI88" s="510">
        <v>430.00379845539891</v>
      </c>
      <c r="AJ88" s="510">
        <v>411.48211381641738</v>
      </c>
      <c r="AK88" s="510">
        <v>439.32853244508624</v>
      </c>
      <c r="AL88" s="510">
        <v>478.98452661671314</v>
      </c>
      <c r="AM88" s="510">
        <v>548.06216915104483</v>
      </c>
      <c r="AN88" s="510">
        <v>640.19798665421354</v>
      </c>
      <c r="AO88" s="510">
        <v>763.39710345669869</v>
      </c>
      <c r="AP88" s="510">
        <v>950.34191338417702</v>
      </c>
      <c r="AQ88" s="510">
        <v>1115.1531102353604</v>
      </c>
      <c r="AR88" s="510">
        <v>1275.4755823258336</v>
      </c>
      <c r="AS88" s="510">
        <v>1448.8752319859955</v>
      </c>
      <c r="AT88" s="510">
        <v>1646.5648525442334</v>
      </c>
      <c r="AU88" s="510">
        <v>1955.539528152889</v>
      </c>
      <c r="AV88" s="510">
        <v>2132.3133092136795</v>
      </c>
      <c r="AW88" s="510">
        <v>2279.5293759033366</v>
      </c>
      <c r="AX88" s="510">
        <v>2363.5727740835714</v>
      </c>
      <c r="AY88" s="510">
        <v>80.475348904126065</v>
      </c>
      <c r="AZ88" s="510">
        <v>0</v>
      </c>
      <c r="BA88" s="510">
        <v>0</v>
      </c>
      <c r="BB88" s="510">
        <v>0</v>
      </c>
      <c r="BC88" s="510">
        <v>0</v>
      </c>
      <c r="BD88" s="510">
        <v>0</v>
      </c>
      <c r="BE88" s="510">
        <v>0</v>
      </c>
      <c r="BF88" s="510">
        <v>0</v>
      </c>
      <c r="BG88" s="510">
        <v>0</v>
      </c>
      <c r="BH88" s="510">
        <v>0</v>
      </c>
      <c r="BI88" s="510">
        <v>0</v>
      </c>
      <c r="BJ88" s="510">
        <v>0</v>
      </c>
      <c r="BK88" s="510">
        <v>0</v>
      </c>
      <c r="BL88" s="510">
        <v>0</v>
      </c>
      <c r="BM88" s="510">
        <v>0</v>
      </c>
      <c r="BN88" s="510">
        <v>0</v>
      </c>
      <c r="BO88" s="510">
        <v>0</v>
      </c>
      <c r="BP88" s="510">
        <v>0</v>
      </c>
      <c r="BQ88" s="510">
        <v>0</v>
      </c>
      <c r="BR88" s="510">
        <v>0</v>
      </c>
      <c r="BS88" s="510">
        <v>0</v>
      </c>
      <c r="BT88" s="510">
        <v>0</v>
      </c>
      <c r="BU88" s="510">
        <v>0</v>
      </c>
      <c r="BV88" s="510">
        <v>0</v>
      </c>
      <c r="BW88" s="510">
        <v>0</v>
      </c>
      <c r="BX88" s="510">
        <v>0</v>
      </c>
      <c r="BY88" s="510">
        <v>0</v>
      </c>
      <c r="BZ88" s="510">
        <v>0</v>
      </c>
      <c r="CA88" s="510">
        <v>0</v>
      </c>
      <c r="CB88" s="510">
        <v>0</v>
      </c>
      <c r="CC88" s="510">
        <v>0</v>
      </c>
      <c r="CD88" s="510">
        <v>0</v>
      </c>
      <c r="CE88" s="510">
        <v>0</v>
      </c>
      <c r="CF88" s="510">
        <v>0</v>
      </c>
      <c r="CG88" s="510">
        <v>0</v>
      </c>
      <c r="CH88" s="511">
        <v>0</v>
      </c>
    </row>
    <row r="89" spans="1:86" x14ac:dyDescent="0.35">
      <c r="A89" s="411"/>
      <c r="B89" s="72" t="s">
        <v>797</v>
      </c>
      <c r="C89" s="72"/>
      <c r="D89" s="510">
        <v>0</v>
      </c>
      <c r="E89" s="510">
        <v>0</v>
      </c>
      <c r="F89" s="510">
        <v>0</v>
      </c>
      <c r="G89" s="510">
        <v>0</v>
      </c>
      <c r="H89" s="510">
        <v>0</v>
      </c>
      <c r="I89" s="510">
        <v>0</v>
      </c>
      <c r="J89" s="510">
        <v>0</v>
      </c>
      <c r="K89" s="510">
        <v>0</v>
      </c>
      <c r="L89" s="510">
        <v>0</v>
      </c>
      <c r="M89" s="510">
        <v>0</v>
      </c>
      <c r="N89" s="510">
        <v>0</v>
      </c>
      <c r="O89" s="510">
        <v>0</v>
      </c>
      <c r="P89" s="510">
        <v>0</v>
      </c>
      <c r="Q89" s="510">
        <v>0</v>
      </c>
      <c r="R89" s="510">
        <v>0</v>
      </c>
      <c r="S89" s="510">
        <v>0</v>
      </c>
      <c r="T89" s="510">
        <v>0</v>
      </c>
      <c r="U89" s="510">
        <v>0</v>
      </c>
      <c r="V89" s="510">
        <v>0</v>
      </c>
      <c r="W89" s="510">
        <v>0</v>
      </c>
      <c r="X89" s="510">
        <v>0</v>
      </c>
      <c r="Y89" s="510">
        <v>0</v>
      </c>
      <c r="Z89" s="510">
        <v>0</v>
      </c>
      <c r="AA89" s="510">
        <v>0</v>
      </c>
      <c r="AB89" s="510">
        <v>0</v>
      </c>
      <c r="AC89" s="510">
        <v>0</v>
      </c>
      <c r="AD89" s="510">
        <v>0</v>
      </c>
      <c r="AE89" s="510">
        <v>0</v>
      </c>
      <c r="AF89" s="510">
        <v>0</v>
      </c>
      <c r="AG89" s="510">
        <v>0</v>
      </c>
      <c r="AH89" s="510">
        <v>0</v>
      </c>
      <c r="AI89" s="510">
        <v>16.25811221718601</v>
      </c>
      <c r="AJ89" s="510">
        <v>45.508368413346354</v>
      </c>
      <c r="AK89" s="510">
        <v>107.04670936861287</v>
      </c>
      <c r="AL89" s="510">
        <v>203.2334580568822</v>
      </c>
      <c r="AM89" s="510">
        <v>245.24907196777576</v>
      </c>
      <c r="AN89" s="510">
        <v>345.82268955770155</v>
      </c>
      <c r="AO89" s="510">
        <v>416.51084453597633</v>
      </c>
      <c r="AP89" s="510">
        <v>609.66185336288788</v>
      </c>
      <c r="AQ89" s="510">
        <v>777.93895203399597</v>
      </c>
      <c r="AR89" s="510">
        <v>929.10602387852794</v>
      </c>
      <c r="AS89" s="510">
        <v>1123.9618734480962</v>
      </c>
      <c r="AT89" s="510">
        <v>1359.1931835650673</v>
      </c>
      <c r="AU89" s="510">
        <v>1775.7569460510606</v>
      </c>
      <c r="AV89" s="510">
        <v>2162.8212946433928</v>
      </c>
      <c r="AW89" s="510">
        <v>2623.7867201431536</v>
      </c>
      <c r="AX89" s="510">
        <v>3015.4643042484477</v>
      </c>
      <c r="AY89" s="510">
        <v>103.3821293878532</v>
      </c>
      <c r="AZ89" s="510">
        <v>0</v>
      </c>
      <c r="BA89" s="510">
        <v>0</v>
      </c>
      <c r="BB89" s="510">
        <v>0</v>
      </c>
      <c r="BC89" s="510">
        <v>0</v>
      </c>
      <c r="BD89" s="510">
        <v>0</v>
      </c>
      <c r="BE89" s="510">
        <v>0</v>
      </c>
      <c r="BF89" s="510">
        <v>0</v>
      </c>
      <c r="BG89" s="510">
        <v>0</v>
      </c>
      <c r="BH89" s="510">
        <v>0</v>
      </c>
      <c r="BI89" s="510">
        <v>0</v>
      </c>
      <c r="BJ89" s="510">
        <v>0</v>
      </c>
      <c r="BK89" s="510">
        <v>0</v>
      </c>
      <c r="BL89" s="510">
        <v>0</v>
      </c>
      <c r="BM89" s="510">
        <v>0</v>
      </c>
      <c r="BN89" s="510">
        <v>0</v>
      </c>
      <c r="BO89" s="510">
        <v>0</v>
      </c>
      <c r="BP89" s="510">
        <v>0</v>
      </c>
      <c r="BQ89" s="510">
        <v>0</v>
      </c>
      <c r="BR89" s="510">
        <v>0</v>
      </c>
      <c r="BS89" s="510">
        <v>0</v>
      </c>
      <c r="BT89" s="510">
        <v>0</v>
      </c>
      <c r="BU89" s="510">
        <v>0</v>
      </c>
      <c r="BV89" s="510">
        <v>0</v>
      </c>
      <c r="BW89" s="510">
        <v>0</v>
      </c>
      <c r="BX89" s="510">
        <v>0</v>
      </c>
      <c r="BY89" s="510">
        <v>0</v>
      </c>
      <c r="BZ89" s="510">
        <v>0</v>
      </c>
      <c r="CA89" s="510">
        <v>0</v>
      </c>
      <c r="CB89" s="510">
        <v>0</v>
      </c>
      <c r="CC89" s="510">
        <v>0</v>
      </c>
      <c r="CD89" s="510">
        <v>0</v>
      </c>
      <c r="CE89" s="510">
        <v>0</v>
      </c>
      <c r="CF89" s="510">
        <v>0</v>
      </c>
      <c r="CG89" s="510">
        <v>0</v>
      </c>
      <c r="CH89" s="511">
        <v>0</v>
      </c>
    </row>
    <row r="90" spans="1:86" x14ac:dyDescent="0.35">
      <c r="A90" s="411"/>
      <c r="B90" s="329" t="s">
        <v>566</v>
      </c>
      <c r="C90" s="72"/>
      <c r="D90" s="510">
        <v>0</v>
      </c>
      <c r="E90" s="510">
        <v>0</v>
      </c>
      <c r="F90" s="510">
        <v>0</v>
      </c>
      <c r="G90" s="510">
        <v>0</v>
      </c>
      <c r="H90" s="510">
        <v>0</v>
      </c>
      <c r="I90" s="510">
        <v>0</v>
      </c>
      <c r="J90" s="510">
        <v>0</v>
      </c>
      <c r="K90" s="510">
        <v>0</v>
      </c>
      <c r="L90" s="510">
        <v>0</v>
      </c>
      <c r="M90" s="510">
        <v>0</v>
      </c>
      <c r="N90" s="510">
        <v>0</v>
      </c>
      <c r="O90" s="510">
        <v>0</v>
      </c>
      <c r="P90" s="510">
        <v>0</v>
      </c>
      <c r="Q90" s="510">
        <v>0</v>
      </c>
      <c r="R90" s="510">
        <v>0</v>
      </c>
      <c r="S90" s="510">
        <v>0</v>
      </c>
      <c r="T90" s="510">
        <v>0</v>
      </c>
      <c r="U90" s="510">
        <v>0</v>
      </c>
      <c r="V90" s="510">
        <v>0</v>
      </c>
      <c r="W90" s="510">
        <v>0</v>
      </c>
      <c r="X90" s="510">
        <v>0</v>
      </c>
      <c r="Y90" s="510">
        <v>0</v>
      </c>
      <c r="Z90" s="510">
        <v>0</v>
      </c>
      <c r="AA90" s="510">
        <v>0</v>
      </c>
      <c r="AB90" s="510">
        <v>0</v>
      </c>
      <c r="AC90" s="510">
        <v>0</v>
      </c>
      <c r="AD90" s="510">
        <v>0</v>
      </c>
      <c r="AE90" s="510">
        <v>0</v>
      </c>
      <c r="AF90" s="510">
        <v>0</v>
      </c>
      <c r="AG90" s="510">
        <v>0</v>
      </c>
      <c r="AH90" s="510">
        <v>0</v>
      </c>
      <c r="AI90" s="510">
        <v>15.702284551447393</v>
      </c>
      <c r="AJ90" s="510">
        <v>43.965587007868919</v>
      </c>
      <c r="AK90" s="510">
        <v>103.41407427702096</v>
      </c>
      <c r="AL90" s="510">
        <v>196.18758332331439</v>
      </c>
      <c r="AM90" s="510">
        <v>236.55374921596464</v>
      </c>
      <c r="AN90" s="510">
        <v>332.42231766456911</v>
      </c>
      <c r="AO90" s="510">
        <v>397.86129015239857</v>
      </c>
      <c r="AP90" s="510">
        <v>578.2818563536481</v>
      </c>
      <c r="AQ90" s="510">
        <v>732.59641252384256</v>
      </c>
      <c r="AR90" s="510">
        <v>868.99188075641007</v>
      </c>
      <c r="AS90" s="510">
        <v>1043.6671420016469</v>
      </c>
      <c r="AT90" s="510">
        <v>1253.697641445915</v>
      </c>
      <c r="AU90" s="510">
        <v>1632.7913636647984</v>
      </c>
      <c r="AV90" s="510">
        <v>1991.3390530991192</v>
      </c>
      <c r="AW90" s="510">
        <v>2415.9857374543508</v>
      </c>
      <c r="AX90" s="510">
        <v>2772.9049868046041</v>
      </c>
      <c r="AY90" s="510">
        <v>95.06622967553389</v>
      </c>
      <c r="AZ90" s="510">
        <v>0</v>
      </c>
      <c r="BA90" s="510">
        <v>0</v>
      </c>
      <c r="BB90" s="510">
        <v>0</v>
      </c>
      <c r="BC90" s="510">
        <v>0</v>
      </c>
      <c r="BD90" s="510">
        <v>0</v>
      </c>
      <c r="BE90" s="510">
        <v>0</v>
      </c>
      <c r="BF90" s="510">
        <v>0</v>
      </c>
      <c r="BG90" s="510">
        <v>0</v>
      </c>
      <c r="BH90" s="510">
        <v>0</v>
      </c>
      <c r="BI90" s="510">
        <v>0</v>
      </c>
      <c r="BJ90" s="510">
        <v>0</v>
      </c>
      <c r="BK90" s="510">
        <v>0</v>
      </c>
      <c r="BL90" s="510">
        <v>0</v>
      </c>
      <c r="BM90" s="510">
        <v>0</v>
      </c>
      <c r="BN90" s="510">
        <v>0</v>
      </c>
      <c r="BO90" s="510">
        <v>0</v>
      </c>
      <c r="BP90" s="510">
        <v>0</v>
      </c>
      <c r="BQ90" s="510">
        <v>0</v>
      </c>
      <c r="BR90" s="510">
        <v>0</v>
      </c>
      <c r="BS90" s="510">
        <v>0</v>
      </c>
      <c r="BT90" s="510">
        <v>0</v>
      </c>
      <c r="BU90" s="510">
        <v>0</v>
      </c>
      <c r="BV90" s="510">
        <v>0</v>
      </c>
      <c r="BW90" s="510">
        <v>0</v>
      </c>
      <c r="BX90" s="510">
        <v>0</v>
      </c>
      <c r="BY90" s="510">
        <v>0</v>
      </c>
      <c r="BZ90" s="510">
        <v>0</v>
      </c>
      <c r="CA90" s="510">
        <v>0</v>
      </c>
      <c r="CB90" s="510">
        <v>0</v>
      </c>
      <c r="CC90" s="510">
        <v>0</v>
      </c>
      <c r="CD90" s="510">
        <v>0</v>
      </c>
      <c r="CE90" s="510">
        <v>0</v>
      </c>
      <c r="CF90" s="510">
        <v>0</v>
      </c>
      <c r="CG90" s="510">
        <v>0</v>
      </c>
      <c r="CH90" s="511">
        <v>0</v>
      </c>
    </row>
    <row r="91" spans="1:86" x14ac:dyDescent="0.35">
      <c r="A91" s="411"/>
      <c r="B91" s="329" t="s">
        <v>565</v>
      </c>
      <c r="C91" s="72"/>
      <c r="D91" s="510">
        <v>0</v>
      </c>
      <c r="E91" s="510">
        <v>0</v>
      </c>
      <c r="F91" s="510">
        <v>0</v>
      </c>
      <c r="G91" s="510">
        <v>0</v>
      </c>
      <c r="H91" s="510">
        <v>0</v>
      </c>
      <c r="I91" s="510">
        <v>0</v>
      </c>
      <c r="J91" s="510">
        <v>0</v>
      </c>
      <c r="K91" s="510">
        <v>0</v>
      </c>
      <c r="L91" s="510">
        <v>0</v>
      </c>
      <c r="M91" s="510">
        <v>0</v>
      </c>
      <c r="N91" s="510">
        <v>0</v>
      </c>
      <c r="O91" s="510">
        <v>0</v>
      </c>
      <c r="P91" s="510">
        <v>0</v>
      </c>
      <c r="Q91" s="510">
        <v>0</v>
      </c>
      <c r="R91" s="510">
        <v>0</v>
      </c>
      <c r="S91" s="510">
        <v>0</v>
      </c>
      <c r="T91" s="510">
        <v>0</v>
      </c>
      <c r="U91" s="510">
        <v>0</v>
      </c>
      <c r="V91" s="510">
        <v>0</v>
      </c>
      <c r="W91" s="510">
        <v>0</v>
      </c>
      <c r="X91" s="510">
        <v>0</v>
      </c>
      <c r="Y91" s="510">
        <v>0</v>
      </c>
      <c r="Z91" s="510">
        <v>0</v>
      </c>
      <c r="AA91" s="510">
        <v>0</v>
      </c>
      <c r="AB91" s="510">
        <v>0</v>
      </c>
      <c r="AC91" s="510">
        <v>0</v>
      </c>
      <c r="AD91" s="510">
        <v>0</v>
      </c>
      <c r="AE91" s="510">
        <v>0</v>
      </c>
      <c r="AF91" s="510">
        <v>0</v>
      </c>
      <c r="AG91" s="510">
        <v>0</v>
      </c>
      <c r="AH91" s="510">
        <v>0</v>
      </c>
      <c r="AI91" s="510">
        <v>0.55582766573861864</v>
      </c>
      <c r="AJ91" s="510">
        <v>1.5427814054774307</v>
      </c>
      <c r="AK91" s="510">
        <v>3.6326350915918937</v>
      </c>
      <c r="AL91" s="510">
        <v>7.0458747335678176</v>
      </c>
      <c r="AM91" s="510">
        <v>8.6953227518111298</v>
      </c>
      <c r="AN91" s="510">
        <v>13.400371893132416</v>
      </c>
      <c r="AO91" s="510">
        <v>18.649554383577755</v>
      </c>
      <c r="AP91" s="510">
        <v>31.379997009239663</v>
      </c>
      <c r="AQ91" s="510">
        <v>45.342539510153379</v>
      </c>
      <c r="AR91" s="510">
        <v>60.114143122117966</v>
      </c>
      <c r="AS91" s="510">
        <v>80.294731446449319</v>
      </c>
      <c r="AT91" s="510">
        <v>105.49554211915252</v>
      </c>
      <c r="AU91" s="510">
        <v>142.96558238626235</v>
      </c>
      <c r="AV91" s="510">
        <v>171.48224154427359</v>
      </c>
      <c r="AW91" s="510">
        <v>207.80098268880266</v>
      </c>
      <c r="AX91" s="510">
        <v>242.55931744384375</v>
      </c>
      <c r="AY91" s="510">
        <v>8.3158997123193092</v>
      </c>
      <c r="AZ91" s="510">
        <v>0</v>
      </c>
      <c r="BA91" s="510">
        <v>0</v>
      </c>
      <c r="BB91" s="510">
        <v>0</v>
      </c>
      <c r="BC91" s="510">
        <v>0</v>
      </c>
      <c r="BD91" s="510">
        <v>0</v>
      </c>
      <c r="BE91" s="510">
        <v>0</v>
      </c>
      <c r="BF91" s="510">
        <v>0</v>
      </c>
      <c r="BG91" s="510">
        <v>0</v>
      </c>
      <c r="BH91" s="510">
        <v>0</v>
      </c>
      <c r="BI91" s="510">
        <v>0</v>
      </c>
      <c r="BJ91" s="510">
        <v>0</v>
      </c>
      <c r="BK91" s="510">
        <v>0</v>
      </c>
      <c r="BL91" s="510">
        <v>0</v>
      </c>
      <c r="BM91" s="510">
        <v>0</v>
      </c>
      <c r="BN91" s="510">
        <v>0</v>
      </c>
      <c r="BO91" s="510">
        <v>0</v>
      </c>
      <c r="BP91" s="510">
        <v>0</v>
      </c>
      <c r="BQ91" s="510">
        <v>0</v>
      </c>
      <c r="BR91" s="510">
        <v>0</v>
      </c>
      <c r="BS91" s="510">
        <v>0</v>
      </c>
      <c r="BT91" s="510">
        <v>0</v>
      </c>
      <c r="BU91" s="510">
        <v>0</v>
      </c>
      <c r="BV91" s="510">
        <v>0</v>
      </c>
      <c r="BW91" s="510">
        <v>0</v>
      </c>
      <c r="BX91" s="510">
        <v>0</v>
      </c>
      <c r="BY91" s="510">
        <v>0</v>
      </c>
      <c r="BZ91" s="510">
        <v>0</v>
      </c>
      <c r="CA91" s="510">
        <v>0</v>
      </c>
      <c r="CB91" s="510">
        <v>0</v>
      </c>
      <c r="CC91" s="510">
        <v>0</v>
      </c>
      <c r="CD91" s="510">
        <v>0</v>
      </c>
      <c r="CE91" s="510">
        <v>0</v>
      </c>
      <c r="CF91" s="510">
        <v>0</v>
      </c>
      <c r="CG91" s="510">
        <v>0</v>
      </c>
      <c r="CH91" s="511">
        <v>0</v>
      </c>
    </row>
    <row r="92" spans="1:86" x14ac:dyDescent="0.35">
      <c r="A92" s="411"/>
      <c r="B92" s="329"/>
      <c r="C92" s="72"/>
      <c r="D92" s="510"/>
      <c r="E92" s="510"/>
      <c r="F92" s="510"/>
      <c r="G92" s="510"/>
      <c r="H92" s="510"/>
      <c r="I92" s="510"/>
      <c r="J92" s="510"/>
      <c r="K92" s="510"/>
      <c r="L92" s="510"/>
      <c r="M92" s="510"/>
      <c r="N92" s="510"/>
      <c r="O92" s="510"/>
      <c r="P92" s="510"/>
      <c r="Q92" s="510"/>
      <c r="R92" s="510"/>
      <c r="S92" s="510"/>
      <c r="T92" s="510"/>
      <c r="U92" s="510"/>
      <c r="V92" s="510"/>
      <c r="W92" s="510"/>
      <c r="X92" s="510"/>
      <c r="Y92" s="510"/>
      <c r="Z92" s="510"/>
      <c r="AA92" s="510"/>
      <c r="AB92" s="510"/>
      <c r="AC92" s="510"/>
      <c r="AD92" s="510"/>
      <c r="AE92" s="510"/>
      <c r="AF92" s="510"/>
      <c r="AG92" s="510"/>
      <c r="AH92" s="510"/>
      <c r="AI92" s="510"/>
      <c r="AJ92" s="510"/>
      <c r="AK92" s="510"/>
      <c r="AL92" s="510"/>
      <c r="AM92" s="510"/>
      <c r="AN92" s="510"/>
      <c r="AO92" s="510"/>
      <c r="AP92" s="510"/>
      <c r="AQ92" s="510"/>
      <c r="AR92" s="510"/>
      <c r="AS92" s="510"/>
      <c r="AT92" s="510"/>
      <c r="AU92" s="510"/>
      <c r="AV92" s="510"/>
      <c r="AW92" s="510"/>
      <c r="AX92" s="510"/>
      <c r="AY92" s="510"/>
      <c r="AZ92" s="510"/>
      <c r="BA92" s="510"/>
      <c r="BB92" s="510"/>
      <c r="BC92" s="510"/>
      <c r="BD92" s="510"/>
      <c r="BE92" s="510"/>
      <c r="BF92" s="510"/>
      <c r="BG92" s="510"/>
      <c r="BH92" s="510"/>
      <c r="BI92" s="510"/>
      <c r="BJ92" s="510"/>
      <c r="BK92" s="510"/>
      <c r="BL92" s="510"/>
      <c r="BM92" s="510"/>
      <c r="BN92" s="510"/>
      <c r="BO92" s="510"/>
      <c r="BP92" s="510"/>
      <c r="BQ92" s="510"/>
      <c r="BR92" s="510"/>
      <c r="BS92" s="510"/>
      <c r="BT92" s="510"/>
      <c r="BU92" s="510"/>
      <c r="BV92" s="510"/>
      <c r="BW92" s="510"/>
      <c r="BX92" s="510"/>
      <c r="BY92" s="510"/>
      <c r="BZ92" s="510"/>
      <c r="CA92" s="510"/>
      <c r="CB92" s="510"/>
      <c r="CC92" s="510"/>
      <c r="CD92" s="510"/>
      <c r="CE92" s="510"/>
      <c r="CF92" s="510"/>
      <c r="CG92" s="510"/>
      <c r="CH92" s="511"/>
    </row>
    <row r="93" spans="1:86" s="285" customFormat="1" x14ac:dyDescent="0.35">
      <c r="B93" s="79" t="s">
        <v>424</v>
      </c>
      <c r="C93" s="271"/>
      <c r="D93" s="503">
        <v>1880.5356429395745</v>
      </c>
      <c r="E93" s="503">
        <v>2760.8208620052546</v>
      </c>
      <c r="F93" s="503">
        <v>2820.9616255231499</v>
      </c>
      <c r="G93" s="503">
        <v>2425.5372736284885</v>
      </c>
      <c r="H93" s="503">
        <v>2781.8958304175085</v>
      </c>
      <c r="I93" s="503">
        <v>2921.248682776084</v>
      </c>
      <c r="J93" s="503">
        <v>2849.3357293367203</v>
      </c>
      <c r="K93" s="503">
        <v>3229.3336213238199</v>
      </c>
      <c r="L93" s="503">
        <v>2953.4488100835106</v>
      </c>
      <c r="M93" s="503">
        <v>3252.4640528537716</v>
      </c>
      <c r="N93" s="503">
        <v>3805.3179687276515</v>
      </c>
      <c r="O93" s="503">
        <v>3702.8673600152192</v>
      </c>
      <c r="P93" s="503">
        <v>3752.7869184664837</v>
      </c>
      <c r="Q93" s="503">
        <v>4145.396324553536</v>
      </c>
      <c r="R93" s="503">
        <v>4199.5839805723226</v>
      </c>
      <c r="S93" s="503">
        <v>4894.6248165195339</v>
      </c>
      <c r="T93" s="503">
        <v>4906.588799715013</v>
      </c>
      <c r="U93" s="503">
        <v>5758.9743497950085</v>
      </c>
      <c r="V93" s="503">
        <v>5773.4591881852148</v>
      </c>
      <c r="W93" s="503">
        <v>6931.5674722314125</v>
      </c>
      <c r="X93" s="503">
        <v>7106.6996738410407</v>
      </c>
      <c r="Y93" s="503">
        <v>7301.9721028126496</v>
      </c>
      <c r="Z93" s="503">
        <v>6490.0619235553067</v>
      </c>
      <c r="AA93" s="503">
        <v>5209.8777018174151</v>
      </c>
      <c r="AB93" s="503">
        <v>4323.9530534982732</v>
      </c>
      <c r="AC93" s="503">
        <v>4189.0122668815429</v>
      </c>
      <c r="AD93" s="503">
        <v>3925.2582677217306</v>
      </c>
      <c r="AE93" s="503">
        <v>3883.2788825848625</v>
      </c>
      <c r="AF93" s="503">
        <v>3976.7971074711791</v>
      </c>
      <c r="AG93" s="503">
        <v>4125.1309825450708</v>
      </c>
      <c r="AH93" s="503">
        <f t="shared" ref="AH93:BY93" si="37">SUM(AH94:AH95)</f>
        <v>4408.4003270839776</v>
      </c>
      <c r="AI93" s="503">
        <f t="shared" si="37"/>
        <v>3549.6878340856124</v>
      </c>
      <c r="AJ93" s="503">
        <f t="shared" si="37"/>
        <v>2976.2472942328518</v>
      </c>
      <c r="AK93" s="503">
        <f t="shared" si="37"/>
        <v>2799.6831681021827</v>
      </c>
      <c r="AL93" s="503">
        <f t="shared" si="37"/>
        <v>2124.3648257266555</v>
      </c>
      <c r="AM93" s="503">
        <f t="shared" si="37"/>
        <v>970.01498614120248</v>
      </c>
      <c r="AN93" s="503">
        <f t="shared" si="37"/>
        <v>964.84530386598738</v>
      </c>
      <c r="AO93" s="503">
        <f t="shared" si="37"/>
        <v>905.17317395220061</v>
      </c>
      <c r="AP93" s="503">
        <f t="shared" si="37"/>
        <v>564.13403095415219</v>
      </c>
      <c r="AQ93" s="503">
        <f t="shared" si="37"/>
        <v>574.79803867200053</v>
      </c>
      <c r="AR93" s="503">
        <f t="shared" si="37"/>
        <v>535.25322648464555</v>
      </c>
      <c r="AS93" s="503">
        <f t="shared" si="37"/>
        <v>525.47968914572925</v>
      </c>
      <c r="AT93" s="503">
        <f t="shared" si="37"/>
        <v>514.79530783543009</v>
      </c>
      <c r="AU93" s="503">
        <f t="shared" si="37"/>
        <v>614.05310999472511</v>
      </c>
      <c r="AV93" s="503">
        <f t="shared" si="37"/>
        <v>795.39830815445794</v>
      </c>
      <c r="AW93" s="503">
        <f t="shared" si="37"/>
        <v>775.5164425605484</v>
      </c>
      <c r="AX93" s="503">
        <f t="shared" si="37"/>
        <v>714.45544783792559</v>
      </c>
      <c r="AY93" s="503">
        <f t="shared" si="37"/>
        <v>24.31090638162333</v>
      </c>
      <c r="AZ93" s="503">
        <f t="shared" si="37"/>
        <v>0</v>
      </c>
      <c r="BA93" s="503">
        <f t="shared" si="37"/>
        <v>0</v>
      </c>
      <c r="BB93" s="503">
        <f t="shared" si="37"/>
        <v>0</v>
      </c>
      <c r="BC93" s="503">
        <f t="shared" si="37"/>
        <v>0</v>
      </c>
      <c r="BD93" s="503">
        <f t="shared" si="37"/>
        <v>0</v>
      </c>
      <c r="BE93" s="503">
        <f t="shared" si="37"/>
        <v>0</v>
      </c>
      <c r="BF93" s="503">
        <f t="shared" si="37"/>
        <v>0</v>
      </c>
      <c r="BG93" s="503">
        <f t="shared" si="37"/>
        <v>0</v>
      </c>
      <c r="BH93" s="503">
        <f t="shared" si="37"/>
        <v>0</v>
      </c>
      <c r="BI93" s="503">
        <f t="shared" si="37"/>
        <v>0</v>
      </c>
      <c r="BJ93" s="503">
        <f t="shared" si="37"/>
        <v>0</v>
      </c>
      <c r="BK93" s="503">
        <f t="shared" si="37"/>
        <v>0</v>
      </c>
      <c r="BL93" s="503">
        <f t="shared" si="37"/>
        <v>0</v>
      </c>
      <c r="BM93" s="503">
        <f t="shared" si="37"/>
        <v>0</v>
      </c>
      <c r="BN93" s="503">
        <f t="shared" si="37"/>
        <v>0</v>
      </c>
      <c r="BO93" s="503">
        <f t="shared" si="37"/>
        <v>0</v>
      </c>
      <c r="BP93" s="503">
        <f t="shared" si="37"/>
        <v>0</v>
      </c>
      <c r="BQ93" s="503">
        <f t="shared" si="37"/>
        <v>0</v>
      </c>
      <c r="BR93" s="503">
        <f t="shared" si="37"/>
        <v>0</v>
      </c>
      <c r="BS93" s="503">
        <f t="shared" si="37"/>
        <v>0</v>
      </c>
      <c r="BT93" s="503">
        <f t="shared" si="37"/>
        <v>0</v>
      </c>
      <c r="BU93" s="503">
        <f t="shared" si="37"/>
        <v>0</v>
      </c>
      <c r="BV93" s="503">
        <f t="shared" si="37"/>
        <v>0</v>
      </c>
      <c r="BW93" s="503">
        <f t="shared" si="37"/>
        <v>0</v>
      </c>
      <c r="BX93" s="503">
        <f t="shared" si="37"/>
        <v>0</v>
      </c>
      <c r="BY93" s="503">
        <f t="shared" si="37"/>
        <v>0</v>
      </c>
      <c r="BZ93" s="503">
        <f t="shared" ref="BZ93:CH93" si="38">SUM(BZ94:BZ95)</f>
        <v>0</v>
      </c>
      <c r="CA93" s="503">
        <f t="shared" si="38"/>
        <v>0</v>
      </c>
      <c r="CB93" s="503">
        <f t="shared" si="38"/>
        <v>0</v>
      </c>
      <c r="CC93" s="503">
        <f t="shared" si="38"/>
        <v>0</v>
      </c>
      <c r="CD93" s="503">
        <f t="shared" si="38"/>
        <v>0</v>
      </c>
      <c r="CE93" s="503">
        <f t="shared" si="38"/>
        <v>0</v>
      </c>
      <c r="CF93" s="503">
        <f t="shared" si="38"/>
        <v>0</v>
      </c>
      <c r="CG93" s="503">
        <f t="shared" si="38"/>
        <v>0</v>
      </c>
      <c r="CH93" s="506">
        <f t="shared" si="38"/>
        <v>0</v>
      </c>
    </row>
    <row r="94" spans="1:86" x14ac:dyDescent="0.35">
      <c r="A94" s="411"/>
      <c r="B94" s="508" t="s">
        <v>566</v>
      </c>
      <c r="C94" s="72"/>
      <c r="D94" s="510">
        <v>0</v>
      </c>
      <c r="E94" s="510">
        <v>0</v>
      </c>
      <c r="F94" s="510">
        <v>0</v>
      </c>
      <c r="G94" s="510">
        <v>0</v>
      </c>
      <c r="H94" s="510">
        <v>0</v>
      </c>
      <c r="I94" s="510">
        <v>0</v>
      </c>
      <c r="J94" s="510">
        <v>0</v>
      </c>
      <c r="K94" s="510">
        <v>0</v>
      </c>
      <c r="L94" s="510">
        <v>0</v>
      </c>
      <c r="M94" s="510">
        <v>0</v>
      </c>
      <c r="N94" s="510">
        <v>0</v>
      </c>
      <c r="O94" s="510">
        <v>0</v>
      </c>
      <c r="P94" s="510">
        <v>0</v>
      </c>
      <c r="Q94" s="510">
        <v>0</v>
      </c>
      <c r="R94" s="510">
        <v>0</v>
      </c>
      <c r="S94" s="510">
        <v>0</v>
      </c>
      <c r="T94" s="510">
        <v>0</v>
      </c>
      <c r="U94" s="510">
        <v>0</v>
      </c>
      <c r="V94" s="510">
        <v>0</v>
      </c>
      <c r="W94" s="510">
        <v>0</v>
      </c>
      <c r="X94" s="510">
        <v>0</v>
      </c>
      <c r="Y94" s="510">
        <v>0</v>
      </c>
      <c r="Z94" s="510">
        <v>0</v>
      </c>
      <c r="AA94" s="510">
        <v>0</v>
      </c>
      <c r="AB94" s="510">
        <v>0</v>
      </c>
      <c r="AC94" s="510">
        <v>0</v>
      </c>
      <c r="AD94" s="510">
        <v>0</v>
      </c>
      <c r="AE94" s="510">
        <v>0</v>
      </c>
      <c r="AF94" s="510">
        <v>0</v>
      </c>
      <c r="AG94" s="510">
        <v>0</v>
      </c>
      <c r="AH94" s="510">
        <v>4383.4941105467797</v>
      </c>
      <c r="AI94" s="510">
        <v>3528.5676928411413</v>
      </c>
      <c r="AJ94" s="510">
        <v>2959.8092377591588</v>
      </c>
      <c r="AK94" s="510">
        <v>2787.0251739712467</v>
      </c>
      <c r="AL94" s="510">
        <v>2117.2122522014961</v>
      </c>
      <c r="AM94" s="510">
        <v>964.94389830162072</v>
      </c>
      <c r="AN94" s="510">
        <v>956.86033170192024</v>
      </c>
      <c r="AO94" s="510">
        <v>901.28831054468048</v>
      </c>
      <c r="AP94" s="510">
        <v>562.7094500679043</v>
      </c>
      <c r="AQ94" s="510">
        <v>571.99723730274229</v>
      </c>
      <c r="AR94" s="510">
        <v>531.56379430038305</v>
      </c>
      <c r="AS94" s="510">
        <v>520.73473394206928</v>
      </c>
      <c r="AT94" s="510">
        <v>510.34182824784028</v>
      </c>
      <c r="AU94" s="510">
        <v>610.34032020058407</v>
      </c>
      <c r="AV94" s="510">
        <v>791.11232729598157</v>
      </c>
      <c r="AW94" s="510">
        <v>770.03548724445591</v>
      </c>
      <c r="AX94" s="510">
        <v>711.9129017602105</v>
      </c>
      <c r="AY94" s="510">
        <v>24.224390700549936</v>
      </c>
      <c r="AZ94" s="510">
        <v>0</v>
      </c>
      <c r="BA94" s="510">
        <v>0</v>
      </c>
      <c r="BB94" s="510">
        <v>0</v>
      </c>
      <c r="BC94" s="510">
        <v>0</v>
      </c>
      <c r="BD94" s="510">
        <v>0</v>
      </c>
      <c r="BE94" s="510">
        <v>0</v>
      </c>
      <c r="BF94" s="510">
        <v>0</v>
      </c>
      <c r="BG94" s="510">
        <v>0</v>
      </c>
      <c r="BH94" s="510">
        <v>0</v>
      </c>
      <c r="BI94" s="510">
        <v>0</v>
      </c>
      <c r="BJ94" s="510">
        <v>0</v>
      </c>
      <c r="BK94" s="510">
        <v>0</v>
      </c>
      <c r="BL94" s="510">
        <v>0</v>
      </c>
      <c r="BM94" s="510">
        <v>0</v>
      </c>
      <c r="BN94" s="510">
        <v>0</v>
      </c>
      <c r="BO94" s="510">
        <v>0</v>
      </c>
      <c r="BP94" s="510">
        <v>0</v>
      </c>
      <c r="BQ94" s="510">
        <v>0</v>
      </c>
      <c r="BR94" s="510">
        <v>0</v>
      </c>
      <c r="BS94" s="510">
        <v>0</v>
      </c>
      <c r="BT94" s="510">
        <v>0</v>
      </c>
      <c r="BU94" s="510">
        <v>0</v>
      </c>
      <c r="BV94" s="510">
        <v>0</v>
      </c>
      <c r="BW94" s="510">
        <v>0</v>
      </c>
      <c r="BX94" s="510">
        <v>0</v>
      </c>
      <c r="BY94" s="510">
        <v>0</v>
      </c>
      <c r="BZ94" s="510">
        <v>0</v>
      </c>
      <c r="CA94" s="510">
        <v>0</v>
      </c>
      <c r="CB94" s="510">
        <v>0</v>
      </c>
      <c r="CC94" s="510">
        <v>0</v>
      </c>
      <c r="CD94" s="510">
        <v>0</v>
      </c>
      <c r="CE94" s="510">
        <v>0</v>
      </c>
      <c r="CF94" s="510">
        <v>0</v>
      </c>
      <c r="CG94" s="510">
        <v>0</v>
      </c>
      <c r="CH94" s="511">
        <v>0</v>
      </c>
    </row>
    <row r="95" spans="1:86" x14ac:dyDescent="0.35">
      <c r="A95" s="411"/>
      <c r="B95" s="508" t="s">
        <v>565</v>
      </c>
      <c r="C95" s="72"/>
      <c r="D95" s="510">
        <v>0</v>
      </c>
      <c r="E95" s="510">
        <v>0</v>
      </c>
      <c r="F95" s="510">
        <v>0</v>
      </c>
      <c r="G95" s="510">
        <v>0</v>
      </c>
      <c r="H95" s="510">
        <v>0</v>
      </c>
      <c r="I95" s="510">
        <v>0</v>
      </c>
      <c r="J95" s="510">
        <v>0</v>
      </c>
      <c r="K95" s="510">
        <v>0</v>
      </c>
      <c r="L95" s="510">
        <v>0</v>
      </c>
      <c r="M95" s="510">
        <v>0</v>
      </c>
      <c r="N95" s="510">
        <v>0</v>
      </c>
      <c r="O95" s="510">
        <v>0</v>
      </c>
      <c r="P95" s="510">
        <v>0</v>
      </c>
      <c r="Q95" s="510">
        <v>0</v>
      </c>
      <c r="R95" s="510">
        <v>0</v>
      </c>
      <c r="S95" s="510">
        <v>0</v>
      </c>
      <c r="T95" s="510">
        <v>0</v>
      </c>
      <c r="U95" s="510">
        <v>0</v>
      </c>
      <c r="V95" s="510">
        <v>0</v>
      </c>
      <c r="W95" s="510">
        <v>0</v>
      </c>
      <c r="X95" s="510">
        <v>0</v>
      </c>
      <c r="Y95" s="510">
        <v>0</v>
      </c>
      <c r="Z95" s="510">
        <v>0</v>
      </c>
      <c r="AA95" s="510">
        <v>0</v>
      </c>
      <c r="AB95" s="510">
        <v>0</v>
      </c>
      <c r="AC95" s="510">
        <v>0</v>
      </c>
      <c r="AD95" s="510">
        <v>0</v>
      </c>
      <c r="AE95" s="510">
        <v>0</v>
      </c>
      <c r="AF95" s="510">
        <v>0</v>
      </c>
      <c r="AG95" s="510">
        <v>0</v>
      </c>
      <c r="AH95" s="510">
        <v>24.906216537197615</v>
      </c>
      <c r="AI95" s="510">
        <v>21.120141244471245</v>
      </c>
      <c r="AJ95" s="510">
        <v>16.438056473693134</v>
      </c>
      <c r="AK95" s="510">
        <v>12.657994130935956</v>
      </c>
      <c r="AL95" s="510">
        <v>7.152573525159462</v>
      </c>
      <c r="AM95" s="510">
        <v>5.0710878395818151</v>
      </c>
      <c r="AN95" s="510">
        <v>7.9849721640671287</v>
      </c>
      <c r="AO95" s="510">
        <v>3.8848634075201738</v>
      </c>
      <c r="AP95" s="510">
        <v>1.4245808862478591</v>
      </c>
      <c r="AQ95" s="510">
        <v>2.8008013692582185</v>
      </c>
      <c r="AR95" s="510">
        <v>3.6894321842624946</v>
      </c>
      <c r="AS95" s="510">
        <v>4.744955203659968</v>
      </c>
      <c r="AT95" s="510">
        <v>4.4534795875897633</v>
      </c>
      <c r="AU95" s="510">
        <v>3.7127897941410382</v>
      </c>
      <c r="AV95" s="510">
        <v>4.2859808584764032</v>
      </c>
      <c r="AW95" s="510">
        <v>5.4809553160925315</v>
      </c>
      <c r="AX95" s="510">
        <v>2.5425460777150373</v>
      </c>
      <c r="AY95" s="510">
        <v>8.6515681073392636E-2</v>
      </c>
      <c r="AZ95" s="510">
        <v>0</v>
      </c>
      <c r="BA95" s="510">
        <v>0</v>
      </c>
      <c r="BB95" s="510">
        <v>0</v>
      </c>
      <c r="BC95" s="510">
        <v>0</v>
      </c>
      <c r="BD95" s="510">
        <v>0</v>
      </c>
      <c r="BE95" s="510">
        <v>0</v>
      </c>
      <c r="BF95" s="510">
        <v>0</v>
      </c>
      <c r="BG95" s="510">
        <v>0</v>
      </c>
      <c r="BH95" s="510">
        <v>0</v>
      </c>
      <c r="BI95" s="510">
        <v>0</v>
      </c>
      <c r="BJ95" s="510">
        <v>0</v>
      </c>
      <c r="BK95" s="510">
        <v>0</v>
      </c>
      <c r="BL95" s="510">
        <v>0</v>
      </c>
      <c r="BM95" s="510">
        <v>0</v>
      </c>
      <c r="BN95" s="510">
        <v>0</v>
      </c>
      <c r="BO95" s="510">
        <v>0</v>
      </c>
      <c r="BP95" s="510">
        <v>0</v>
      </c>
      <c r="BQ95" s="510">
        <v>0</v>
      </c>
      <c r="BR95" s="510">
        <v>0</v>
      </c>
      <c r="BS95" s="510">
        <v>0</v>
      </c>
      <c r="BT95" s="510">
        <v>0</v>
      </c>
      <c r="BU95" s="510">
        <v>0</v>
      </c>
      <c r="BV95" s="510">
        <v>0</v>
      </c>
      <c r="BW95" s="510">
        <v>0</v>
      </c>
      <c r="BX95" s="510">
        <v>0</v>
      </c>
      <c r="BY95" s="510">
        <v>0</v>
      </c>
      <c r="BZ95" s="510">
        <v>0</v>
      </c>
      <c r="CA95" s="510">
        <v>0</v>
      </c>
      <c r="CB95" s="510">
        <v>0</v>
      </c>
      <c r="CC95" s="510">
        <v>0</v>
      </c>
      <c r="CD95" s="510">
        <v>0</v>
      </c>
      <c r="CE95" s="510">
        <v>0</v>
      </c>
      <c r="CF95" s="510">
        <v>0</v>
      </c>
      <c r="CG95" s="510">
        <v>0</v>
      </c>
      <c r="CH95" s="511">
        <v>0</v>
      </c>
    </row>
    <row r="96" spans="1:86" x14ac:dyDescent="0.35">
      <c r="A96" s="411"/>
      <c r="B96" s="508"/>
      <c r="C96" s="72"/>
      <c r="D96" s="510"/>
      <c r="E96" s="510"/>
      <c r="F96" s="510"/>
      <c r="G96" s="510"/>
      <c r="H96" s="510"/>
      <c r="I96" s="510"/>
      <c r="J96" s="510"/>
      <c r="K96" s="510"/>
      <c r="L96" s="510"/>
      <c r="M96" s="510"/>
      <c r="N96" s="510"/>
      <c r="O96" s="510"/>
      <c r="P96" s="510"/>
      <c r="Q96" s="510"/>
      <c r="R96" s="510"/>
      <c r="S96" s="510"/>
      <c r="T96" s="510"/>
      <c r="U96" s="510"/>
      <c r="V96" s="510"/>
      <c r="W96" s="510"/>
      <c r="X96" s="510"/>
      <c r="Y96" s="510"/>
      <c r="Z96" s="510"/>
      <c r="AA96" s="510"/>
      <c r="AB96" s="510"/>
      <c r="AC96" s="510"/>
      <c r="AD96" s="510"/>
      <c r="AE96" s="510"/>
      <c r="AF96" s="510"/>
      <c r="AG96" s="510"/>
      <c r="AH96" s="510"/>
      <c r="AI96" s="510"/>
      <c r="AJ96" s="510"/>
      <c r="AK96" s="510"/>
      <c r="AL96" s="510"/>
      <c r="AM96" s="510"/>
      <c r="AN96" s="510"/>
      <c r="AO96" s="510"/>
      <c r="AP96" s="510"/>
      <c r="AQ96" s="510"/>
      <c r="AR96" s="510"/>
      <c r="AS96" s="510"/>
      <c r="AT96" s="510"/>
      <c r="AU96" s="510"/>
      <c r="AV96" s="510"/>
      <c r="AW96" s="510"/>
      <c r="AX96" s="510"/>
      <c r="AY96" s="510"/>
      <c r="AZ96" s="510"/>
      <c r="BA96" s="510"/>
      <c r="BB96" s="510"/>
      <c r="BC96" s="510"/>
      <c r="BD96" s="510"/>
      <c r="BE96" s="510"/>
      <c r="BF96" s="510"/>
      <c r="BG96" s="510"/>
      <c r="BH96" s="510"/>
      <c r="BI96" s="510"/>
      <c r="BJ96" s="510"/>
      <c r="BK96" s="510"/>
      <c r="BL96" s="510"/>
      <c r="BM96" s="510"/>
      <c r="BN96" s="510"/>
      <c r="BO96" s="510"/>
      <c r="BP96" s="510"/>
      <c r="BQ96" s="510"/>
      <c r="BR96" s="510"/>
      <c r="BS96" s="510"/>
      <c r="BT96" s="510"/>
      <c r="BU96" s="510"/>
      <c r="BV96" s="510"/>
      <c r="BW96" s="510"/>
      <c r="BX96" s="510"/>
      <c r="BY96" s="510"/>
      <c r="BZ96" s="510"/>
      <c r="CA96" s="510"/>
      <c r="CB96" s="510"/>
      <c r="CC96" s="510"/>
      <c r="CD96" s="510"/>
      <c r="CE96" s="510"/>
      <c r="CF96" s="510"/>
      <c r="CG96" s="510"/>
      <c r="CH96" s="511"/>
    </row>
    <row r="97" spans="1:86" s="285" customFormat="1" x14ac:dyDescent="0.35">
      <c r="A97" s="461"/>
      <c r="B97" s="123" t="s">
        <v>798</v>
      </c>
      <c r="C97" s="407"/>
      <c r="D97" s="503">
        <v>0</v>
      </c>
      <c r="E97" s="503">
        <v>0</v>
      </c>
      <c r="F97" s="503">
        <v>0</v>
      </c>
      <c r="G97" s="503">
        <v>0</v>
      </c>
      <c r="H97" s="503">
        <v>0</v>
      </c>
      <c r="I97" s="503">
        <v>0</v>
      </c>
      <c r="J97" s="503">
        <v>0</v>
      </c>
      <c r="K97" s="503">
        <v>0</v>
      </c>
      <c r="L97" s="503">
        <v>0</v>
      </c>
      <c r="M97" s="503">
        <v>0</v>
      </c>
      <c r="N97" s="503">
        <v>0</v>
      </c>
      <c r="O97" s="503">
        <v>0</v>
      </c>
      <c r="P97" s="503">
        <v>0</v>
      </c>
      <c r="Q97" s="503">
        <v>0</v>
      </c>
      <c r="R97" s="503">
        <v>0</v>
      </c>
      <c r="S97" s="503">
        <v>0</v>
      </c>
      <c r="T97" s="503">
        <v>0</v>
      </c>
      <c r="U97" s="503">
        <v>0</v>
      </c>
      <c r="V97" s="503">
        <v>0</v>
      </c>
      <c r="W97" s="503">
        <v>0</v>
      </c>
      <c r="X97" s="503">
        <v>0</v>
      </c>
      <c r="Y97" s="503">
        <v>0</v>
      </c>
      <c r="Z97" s="503">
        <v>0</v>
      </c>
      <c r="AA97" s="503">
        <v>0</v>
      </c>
      <c r="AB97" s="503">
        <v>0</v>
      </c>
      <c r="AC97" s="503">
        <v>0</v>
      </c>
      <c r="AD97" s="503">
        <v>0</v>
      </c>
      <c r="AE97" s="503">
        <v>105.95178014184066</v>
      </c>
      <c r="AF97" s="503">
        <v>271.72346212026594</v>
      </c>
      <c r="AG97" s="503">
        <v>313.59099504293084</v>
      </c>
      <c r="AH97" s="503">
        <f t="shared" ref="AH97:BO97" si="39">SUM(AH98:AH99)</f>
        <v>437.03968759884259</v>
      </c>
      <c r="AI97" s="503">
        <f t="shared" si="39"/>
        <v>460.64651282027035</v>
      </c>
      <c r="AJ97" s="503">
        <f t="shared" si="39"/>
        <v>491.49037886414067</v>
      </c>
      <c r="AK97" s="503">
        <f t="shared" si="39"/>
        <v>535.23354684306435</v>
      </c>
      <c r="AL97" s="503">
        <f t="shared" si="39"/>
        <v>590.52740642943127</v>
      </c>
      <c r="AM97" s="503">
        <f t="shared" si="39"/>
        <v>666.19897161395795</v>
      </c>
      <c r="AN97" s="503">
        <f t="shared" si="39"/>
        <v>816.14154735617581</v>
      </c>
      <c r="AO97" s="503">
        <f t="shared" si="39"/>
        <v>872.37704446117891</v>
      </c>
      <c r="AP97" s="503">
        <f t="shared" si="39"/>
        <v>898.20222805549361</v>
      </c>
      <c r="AQ97" s="503">
        <f t="shared" si="39"/>
        <v>879.07905697283638</v>
      </c>
      <c r="AR97" s="503">
        <f t="shared" si="39"/>
        <v>881.745761053764</v>
      </c>
      <c r="AS97" s="503">
        <f t="shared" si="39"/>
        <v>892.58694286612854</v>
      </c>
      <c r="AT97" s="503">
        <f t="shared" si="39"/>
        <v>1020.4367738554666</v>
      </c>
      <c r="AU97" s="503">
        <f t="shared" si="39"/>
        <v>1338.5299023693476</v>
      </c>
      <c r="AV97" s="503">
        <f t="shared" si="39"/>
        <v>1398.7538132535465</v>
      </c>
      <c r="AW97" s="503">
        <f t="shared" si="39"/>
        <v>1494.1737193146232</v>
      </c>
      <c r="AX97" s="503">
        <f t="shared" si="39"/>
        <v>1620.9218422966978</v>
      </c>
      <c r="AY97" s="503">
        <f t="shared" si="39"/>
        <v>1662.0799438633633</v>
      </c>
      <c r="AZ97" s="503">
        <f t="shared" si="39"/>
        <v>1774.9893415749621</v>
      </c>
      <c r="BA97" s="503">
        <f t="shared" si="39"/>
        <v>1952.264549003813</v>
      </c>
      <c r="BB97" s="503">
        <f t="shared" si="39"/>
        <v>1897.0659649511852</v>
      </c>
      <c r="BC97" s="503">
        <f t="shared" si="39"/>
        <v>1915.810386246922</v>
      </c>
      <c r="BD97" s="503">
        <f t="shared" si="39"/>
        <v>1913.9245162069733</v>
      </c>
      <c r="BE97" s="503">
        <f t="shared" si="39"/>
        <v>1923.3979530786303</v>
      </c>
      <c r="BF97" s="503">
        <f t="shared" si="39"/>
        <v>1735.968994535785</v>
      </c>
      <c r="BG97" s="503">
        <f t="shared" si="39"/>
        <v>1656.1880171205621</v>
      </c>
      <c r="BH97" s="503">
        <f t="shared" si="39"/>
        <v>1577.9345470967976</v>
      </c>
      <c r="BI97" s="503">
        <f t="shared" si="39"/>
        <v>1505.3287032510038</v>
      </c>
      <c r="BJ97" s="503">
        <f t="shared" si="39"/>
        <v>1466.7450882554472</v>
      </c>
      <c r="BK97" s="503">
        <f t="shared" si="39"/>
        <v>1430.3735084590562</v>
      </c>
      <c r="BL97" s="503">
        <f t="shared" si="39"/>
        <v>1362.2430138842092</v>
      </c>
      <c r="BM97" s="503">
        <f t="shared" si="39"/>
        <v>1373.8214506141471</v>
      </c>
      <c r="BN97" s="503">
        <f t="shared" si="39"/>
        <v>1323.593135009103</v>
      </c>
      <c r="BO97" s="503">
        <f t="shared" si="39"/>
        <v>1284.8704840980472</v>
      </c>
      <c r="BP97" s="503">
        <f t="shared" ref="BP97:CH97" si="40">SUM(BP98:BP99)</f>
        <v>1271.8349446144271</v>
      </c>
      <c r="BQ97" s="503">
        <f t="shared" si="40"/>
        <v>1207.790882427169</v>
      </c>
      <c r="BR97" s="503">
        <f t="shared" si="40"/>
        <v>1018.4058580876659</v>
      </c>
      <c r="BS97" s="503">
        <f t="shared" si="40"/>
        <v>646.02839656320941</v>
      </c>
      <c r="BT97" s="503">
        <f t="shared" si="40"/>
        <v>315.98219248335749</v>
      </c>
      <c r="BU97" s="503">
        <f t="shared" si="40"/>
        <v>159.26692557623761</v>
      </c>
      <c r="BV97" s="503">
        <f t="shared" si="40"/>
        <v>126.51483638927584</v>
      </c>
      <c r="BW97" s="503">
        <f t="shared" si="40"/>
        <v>112.92656672770069</v>
      </c>
      <c r="BX97" s="503">
        <f t="shared" si="40"/>
        <v>86.868100554032935</v>
      </c>
      <c r="BY97" s="503">
        <f t="shared" si="40"/>
        <v>75.045403642813255</v>
      </c>
      <c r="BZ97" s="503">
        <f t="shared" si="40"/>
        <v>65.618601733465013</v>
      </c>
      <c r="CA97" s="503">
        <f t="shared" si="40"/>
        <v>60.264195852457668</v>
      </c>
      <c r="CB97" s="503">
        <f t="shared" si="40"/>
        <v>55.392601081384591</v>
      </c>
      <c r="CC97" s="503">
        <f t="shared" si="40"/>
        <v>46.993339456317933</v>
      </c>
      <c r="CD97" s="503">
        <f t="shared" si="40"/>
        <v>41.28905737738441</v>
      </c>
      <c r="CE97" s="503">
        <f t="shared" si="40"/>
        <v>34.929205492318218</v>
      </c>
      <c r="CF97" s="503">
        <f t="shared" si="40"/>
        <v>28.281115775198909</v>
      </c>
      <c r="CG97" s="503">
        <f t="shared" si="40"/>
        <v>21.733488106044089</v>
      </c>
      <c r="CH97" s="506">
        <f t="shared" si="40"/>
        <v>15.157805684892113</v>
      </c>
    </row>
    <row r="98" spans="1:86" x14ac:dyDescent="0.35">
      <c r="B98" s="508" t="s">
        <v>566</v>
      </c>
      <c r="D98" s="510">
        <v>0</v>
      </c>
      <c r="E98" s="510">
        <v>0</v>
      </c>
      <c r="F98" s="510">
        <v>0</v>
      </c>
      <c r="G98" s="510">
        <v>0</v>
      </c>
      <c r="H98" s="510">
        <v>0</v>
      </c>
      <c r="I98" s="510">
        <v>0</v>
      </c>
      <c r="J98" s="510">
        <v>0</v>
      </c>
      <c r="K98" s="510">
        <v>0</v>
      </c>
      <c r="L98" s="510">
        <v>0</v>
      </c>
      <c r="M98" s="510">
        <v>0</v>
      </c>
      <c r="N98" s="510">
        <v>0</v>
      </c>
      <c r="O98" s="510">
        <v>0</v>
      </c>
      <c r="P98" s="510">
        <v>0</v>
      </c>
      <c r="Q98" s="510">
        <v>0</v>
      </c>
      <c r="R98" s="510">
        <v>0</v>
      </c>
      <c r="S98" s="510">
        <v>0</v>
      </c>
      <c r="T98" s="510">
        <v>0</v>
      </c>
      <c r="U98" s="510">
        <v>0</v>
      </c>
      <c r="V98" s="510">
        <v>0</v>
      </c>
      <c r="W98" s="510">
        <v>0</v>
      </c>
      <c r="X98" s="510">
        <v>0</v>
      </c>
      <c r="Y98" s="510">
        <v>0</v>
      </c>
      <c r="Z98" s="510">
        <v>0</v>
      </c>
      <c r="AA98" s="510">
        <v>0</v>
      </c>
      <c r="AB98" s="510">
        <v>0</v>
      </c>
      <c r="AC98" s="510">
        <v>0</v>
      </c>
      <c r="AD98" s="510">
        <v>0</v>
      </c>
      <c r="AE98" s="510">
        <v>0</v>
      </c>
      <c r="AF98" s="510">
        <v>0</v>
      </c>
      <c r="AG98" s="510">
        <v>0</v>
      </c>
      <c r="AH98" s="510">
        <v>412.1069856159807</v>
      </c>
      <c r="AI98" s="510">
        <v>430.73017567867493</v>
      </c>
      <c r="AJ98" s="510">
        <v>453.17613188187545</v>
      </c>
      <c r="AK98" s="510">
        <v>488.26116195663451</v>
      </c>
      <c r="AL98" s="510">
        <v>535.84303800532393</v>
      </c>
      <c r="AM98" s="510">
        <v>602.15285782558487</v>
      </c>
      <c r="AN98" s="510">
        <v>735.60926846303119</v>
      </c>
      <c r="AO98" s="510">
        <v>783.55909676100009</v>
      </c>
      <c r="AP98" s="510">
        <v>801.29341294795108</v>
      </c>
      <c r="AQ98" s="510">
        <v>777.99477397055193</v>
      </c>
      <c r="AR98" s="510">
        <v>773.5142137036712</v>
      </c>
      <c r="AS98" s="510">
        <v>777.68628242756506</v>
      </c>
      <c r="AT98" s="510">
        <v>884.65984637538531</v>
      </c>
      <c r="AU98" s="510">
        <v>1163.7875344505369</v>
      </c>
      <c r="AV98" s="510">
        <v>1196.7035362923918</v>
      </c>
      <c r="AW98" s="510">
        <v>1273.5244691060616</v>
      </c>
      <c r="AX98" s="510">
        <v>1396.5566965460571</v>
      </c>
      <c r="AY98" s="510">
        <v>1437.1179188013227</v>
      </c>
      <c r="AZ98" s="510">
        <v>1569.7921081717432</v>
      </c>
      <c r="BA98" s="510">
        <v>1685.6959685732973</v>
      </c>
      <c r="BB98" s="510">
        <v>1619.1590134868579</v>
      </c>
      <c r="BC98" s="510">
        <v>1641.1775455337506</v>
      </c>
      <c r="BD98" s="510">
        <v>1606.227061427895</v>
      </c>
      <c r="BE98" s="510">
        <v>1617.2430032088748</v>
      </c>
      <c r="BF98" s="510">
        <v>1441.1231067779638</v>
      </c>
      <c r="BG98" s="510">
        <v>1355.5711046313913</v>
      </c>
      <c r="BH98" s="510">
        <v>1364.4005911070249</v>
      </c>
      <c r="BI98" s="510">
        <v>1290.8521500706261</v>
      </c>
      <c r="BJ98" s="510">
        <v>1247.3163256693458</v>
      </c>
      <c r="BK98" s="510">
        <v>1110.7212550351494</v>
      </c>
      <c r="BL98" s="510">
        <v>1092.7893855291761</v>
      </c>
      <c r="BM98" s="510">
        <v>1096.1345349970156</v>
      </c>
      <c r="BN98" s="510">
        <v>1070.3004098472511</v>
      </c>
      <c r="BO98" s="510">
        <v>1037.8389375910983</v>
      </c>
      <c r="BP98" s="510">
        <v>1043.1469594566188</v>
      </c>
      <c r="BQ98" s="510">
        <v>1004.5444819869522</v>
      </c>
      <c r="BR98" s="510">
        <v>826.81031739075547</v>
      </c>
      <c r="BS98" s="510">
        <v>469.66429537152641</v>
      </c>
      <c r="BT98" s="510">
        <v>153.72498982425998</v>
      </c>
      <c r="BU98" s="510">
        <v>19.449570564905539</v>
      </c>
      <c r="BV98" s="510">
        <v>1.5675217254858234</v>
      </c>
      <c r="BW98" s="510">
        <v>0.34400016183195931</v>
      </c>
      <c r="BX98" s="510">
        <v>0.18927584963764704</v>
      </c>
      <c r="BY98" s="510">
        <v>0.15996341114195381</v>
      </c>
      <c r="BZ98" s="510">
        <v>0.12612689396099178</v>
      </c>
      <c r="CA98" s="510">
        <v>0.12814271332368588</v>
      </c>
      <c r="CB98" s="510">
        <v>0.10831710893719762</v>
      </c>
      <c r="CC98" s="510">
        <v>9.9529773610911934E-2</v>
      </c>
      <c r="CD98" s="510">
        <v>0.10126020881676155</v>
      </c>
      <c r="CE98" s="510">
        <v>-6.2950560733268435E-2</v>
      </c>
      <c r="CF98" s="510">
        <v>-8.3492085900465449E-3</v>
      </c>
      <c r="CG98" s="510">
        <v>5.9196335485144726E-2</v>
      </c>
      <c r="CH98" s="511">
        <v>7.312825906140942E-2</v>
      </c>
    </row>
    <row r="99" spans="1:86" x14ac:dyDescent="0.35">
      <c r="B99" s="508" t="s">
        <v>565</v>
      </c>
      <c r="D99" s="510">
        <v>0</v>
      </c>
      <c r="E99" s="510">
        <v>0</v>
      </c>
      <c r="F99" s="510">
        <v>0</v>
      </c>
      <c r="G99" s="510">
        <v>0</v>
      </c>
      <c r="H99" s="510">
        <v>0</v>
      </c>
      <c r="I99" s="510">
        <v>0</v>
      </c>
      <c r="J99" s="510">
        <v>0</v>
      </c>
      <c r="K99" s="510">
        <v>0</v>
      </c>
      <c r="L99" s="510">
        <v>0</v>
      </c>
      <c r="M99" s="510">
        <v>0</v>
      </c>
      <c r="N99" s="510">
        <v>0</v>
      </c>
      <c r="O99" s="510">
        <v>0</v>
      </c>
      <c r="P99" s="510">
        <v>0</v>
      </c>
      <c r="Q99" s="510">
        <v>0</v>
      </c>
      <c r="R99" s="510">
        <v>0</v>
      </c>
      <c r="S99" s="510">
        <v>0</v>
      </c>
      <c r="T99" s="510">
        <v>0</v>
      </c>
      <c r="U99" s="510">
        <v>0</v>
      </c>
      <c r="V99" s="510">
        <v>0</v>
      </c>
      <c r="W99" s="510">
        <v>0</v>
      </c>
      <c r="X99" s="510">
        <v>0</v>
      </c>
      <c r="Y99" s="510">
        <v>0</v>
      </c>
      <c r="Z99" s="510">
        <v>0</v>
      </c>
      <c r="AA99" s="510">
        <v>0</v>
      </c>
      <c r="AB99" s="510">
        <v>0</v>
      </c>
      <c r="AC99" s="510">
        <v>0</v>
      </c>
      <c r="AD99" s="510">
        <v>0</v>
      </c>
      <c r="AE99" s="510">
        <v>0</v>
      </c>
      <c r="AF99" s="510">
        <v>0</v>
      </c>
      <c r="AG99" s="510">
        <v>0</v>
      </c>
      <c r="AH99" s="510">
        <v>24.932701982861865</v>
      </c>
      <c r="AI99" s="510">
        <v>29.91633714159542</v>
      </c>
      <c r="AJ99" s="510">
        <v>38.314246982265203</v>
      </c>
      <c r="AK99" s="510">
        <v>46.972384886429857</v>
      </c>
      <c r="AL99" s="510">
        <v>54.684368424107369</v>
      </c>
      <c r="AM99" s="510">
        <v>64.046113788373077</v>
      </c>
      <c r="AN99" s="510">
        <v>80.532278893144564</v>
      </c>
      <c r="AO99" s="510">
        <v>88.817947700178763</v>
      </c>
      <c r="AP99" s="510">
        <v>96.90881510754258</v>
      </c>
      <c r="AQ99" s="510">
        <v>101.08428300228448</v>
      </c>
      <c r="AR99" s="510">
        <v>108.23154735009278</v>
      </c>
      <c r="AS99" s="510">
        <v>114.90066043856345</v>
      </c>
      <c r="AT99" s="510">
        <v>135.77692748008133</v>
      </c>
      <c r="AU99" s="510">
        <v>174.74236791881066</v>
      </c>
      <c r="AV99" s="510">
        <v>202.05027696115451</v>
      </c>
      <c r="AW99" s="510">
        <v>220.64925020856171</v>
      </c>
      <c r="AX99" s="510">
        <v>224.36514575064083</v>
      </c>
      <c r="AY99" s="510">
        <v>224.96202506204057</v>
      </c>
      <c r="AZ99" s="510">
        <v>205.19723340321892</v>
      </c>
      <c r="BA99" s="510">
        <v>266.56858043051568</v>
      </c>
      <c r="BB99" s="510">
        <v>277.90695146432722</v>
      </c>
      <c r="BC99" s="510">
        <v>274.63284071317139</v>
      </c>
      <c r="BD99" s="510">
        <v>307.69745477907827</v>
      </c>
      <c r="BE99" s="510">
        <v>306.15494986975546</v>
      </c>
      <c r="BF99" s="510">
        <v>294.84588775782123</v>
      </c>
      <c r="BG99" s="510">
        <v>300.61691248917083</v>
      </c>
      <c r="BH99" s="510">
        <v>213.53395598977281</v>
      </c>
      <c r="BI99" s="510">
        <v>214.47655318037783</v>
      </c>
      <c r="BJ99" s="510">
        <v>219.42876258610133</v>
      </c>
      <c r="BK99" s="510">
        <v>319.65225342390681</v>
      </c>
      <c r="BL99" s="510">
        <v>269.453628355033</v>
      </c>
      <c r="BM99" s="510">
        <v>277.68691561713155</v>
      </c>
      <c r="BN99" s="510">
        <v>253.29272516185182</v>
      </c>
      <c r="BO99" s="510">
        <v>247.03154650694876</v>
      </c>
      <c r="BP99" s="510">
        <v>228.68798515780816</v>
      </c>
      <c r="BQ99" s="510">
        <v>203.24640044021672</v>
      </c>
      <c r="BR99" s="510">
        <v>191.59554069691043</v>
      </c>
      <c r="BS99" s="510">
        <v>176.36410119168301</v>
      </c>
      <c r="BT99" s="510">
        <v>162.25720265909752</v>
      </c>
      <c r="BU99" s="510">
        <v>139.81735501133207</v>
      </c>
      <c r="BV99" s="510">
        <v>124.94731466379002</v>
      </c>
      <c r="BW99" s="510">
        <v>112.58256656586873</v>
      </c>
      <c r="BX99" s="510">
        <v>86.678824704395282</v>
      </c>
      <c r="BY99" s="510">
        <v>74.885440231671296</v>
      </c>
      <c r="BZ99" s="510">
        <v>65.492474839504027</v>
      </c>
      <c r="CA99" s="510">
        <v>60.136053139133985</v>
      </c>
      <c r="CB99" s="510">
        <v>55.28428397244739</v>
      </c>
      <c r="CC99" s="510">
        <v>46.893809682707023</v>
      </c>
      <c r="CD99" s="510">
        <v>41.187797168567648</v>
      </c>
      <c r="CE99" s="510">
        <v>34.992156053051488</v>
      </c>
      <c r="CF99" s="510">
        <v>28.289464983788957</v>
      </c>
      <c r="CG99" s="510">
        <v>21.674291770558945</v>
      </c>
      <c r="CH99" s="511">
        <v>15.084677425830703</v>
      </c>
    </row>
    <row r="100" spans="1:86" x14ac:dyDescent="0.35">
      <c r="B100" s="508"/>
      <c r="D100" s="510"/>
      <c r="E100" s="510"/>
      <c r="F100" s="510"/>
      <c r="G100" s="510"/>
      <c r="H100" s="510"/>
      <c r="I100" s="510"/>
      <c r="J100" s="510"/>
      <c r="K100" s="510"/>
      <c r="L100" s="510"/>
      <c r="M100" s="510"/>
      <c r="N100" s="510"/>
      <c r="O100" s="510"/>
      <c r="P100" s="510"/>
      <c r="Q100" s="510"/>
      <c r="R100" s="510"/>
      <c r="S100" s="510"/>
      <c r="T100" s="510"/>
      <c r="U100" s="510"/>
      <c r="V100" s="510"/>
      <c r="W100" s="510"/>
      <c r="X100" s="510"/>
      <c r="Y100" s="510"/>
      <c r="Z100" s="510"/>
      <c r="AA100" s="510"/>
      <c r="AB100" s="510"/>
      <c r="AC100" s="510"/>
      <c r="AD100" s="510"/>
      <c r="AE100" s="510"/>
      <c r="AF100" s="510"/>
      <c r="AG100" s="510"/>
      <c r="AH100" s="510"/>
      <c r="AI100" s="510"/>
      <c r="AJ100" s="510"/>
      <c r="AK100" s="510"/>
      <c r="AL100" s="510"/>
      <c r="AM100" s="510"/>
      <c r="AN100" s="510"/>
      <c r="AO100" s="510"/>
      <c r="AP100" s="510"/>
      <c r="AQ100" s="510"/>
      <c r="AR100" s="510"/>
      <c r="AS100" s="510"/>
      <c r="AT100" s="510"/>
      <c r="AU100" s="510"/>
      <c r="AV100" s="510"/>
      <c r="AW100" s="510"/>
      <c r="AX100" s="510"/>
      <c r="AY100" s="510"/>
      <c r="AZ100" s="510"/>
      <c r="BA100" s="510"/>
      <c r="BB100" s="510"/>
      <c r="BC100" s="510"/>
      <c r="BD100" s="510"/>
      <c r="BE100" s="510"/>
      <c r="BF100" s="510"/>
      <c r="BG100" s="510"/>
      <c r="BH100" s="510"/>
      <c r="BI100" s="510"/>
      <c r="BJ100" s="510"/>
      <c r="BK100" s="510"/>
      <c r="BL100" s="510"/>
      <c r="BM100" s="510"/>
      <c r="BN100" s="510"/>
      <c r="BO100" s="510"/>
      <c r="BP100" s="510"/>
      <c r="BQ100" s="510"/>
      <c r="BR100" s="510"/>
      <c r="BS100" s="510"/>
      <c r="BT100" s="510"/>
      <c r="BU100" s="510"/>
      <c r="BV100" s="510"/>
      <c r="BW100" s="510"/>
      <c r="BX100" s="510"/>
      <c r="BY100" s="510"/>
      <c r="BZ100" s="510"/>
      <c r="CA100" s="510"/>
      <c r="CB100" s="510"/>
      <c r="CC100" s="510"/>
      <c r="CD100" s="510"/>
      <c r="CE100" s="510"/>
      <c r="CF100" s="510"/>
      <c r="CG100" s="510"/>
      <c r="CH100" s="511"/>
    </row>
    <row r="101" spans="1:86" s="533" customFormat="1" x14ac:dyDescent="0.35">
      <c r="B101" s="534" t="s">
        <v>799</v>
      </c>
      <c r="C101" s="407"/>
      <c r="D101" s="548">
        <v>0</v>
      </c>
      <c r="E101" s="548">
        <v>0</v>
      </c>
      <c r="F101" s="548">
        <v>0</v>
      </c>
      <c r="G101" s="548">
        <v>0</v>
      </c>
      <c r="H101" s="548">
        <v>0</v>
      </c>
      <c r="I101" s="548">
        <v>0</v>
      </c>
      <c r="J101" s="548">
        <v>0</v>
      </c>
      <c r="K101" s="548">
        <v>0</v>
      </c>
      <c r="L101" s="548">
        <v>0</v>
      </c>
      <c r="M101" s="548">
        <v>0</v>
      </c>
      <c r="N101" s="548">
        <v>0</v>
      </c>
      <c r="O101" s="548">
        <v>0</v>
      </c>
      <c r="P101" s="548">
        <v>0</v>
      </c>
      <c r="Q101" s="548">
        <v>0</v>
      </c>
      <c r="R101" s="548">
        <v>0</v>
      </c>
      <c r="S101" s="548">
        <v>0</v>
      </c>
      <c r="T101" s="548">
        <v>0</v>
      </c>
      <c r="U101" s="548">
        <v>0</v>
      </c>
      <c r="V101" s="548">
        <v>0</v>
      </c>
      <c r="W101" s="548">
        <v>0</v>
      </c>
      <c r="X101" s="548">
        <v>0</v>
      </c>
      <c r="Y101" s="548">
        <v>0</v>
      </c>
      <c r="Z101" s="548">
        <v>0</v>
      </c>
      <c r="AA101" s="548">
        <v>0</v>
      </c>
      <c r="AB101" s="548">
        <v>0</v>
      </c>
      <c r="AC101" s="548">
        <v>0</v>
      </c>
      <c r="AD101" s="548">
        <v>0</v>
      </c>
      <c r="AE101" s="548">
        <v>0</v>
      </c>
      <c r="AF101" s="548">
        <v>0</v>
      </c>
      <c r="AG101" s="548">
        <v>0</v>
      </c>
      <c r="AH101" s="548">
        <v>0</v>
      </c>
      <c r="AI101" s="548">
        <v>0</v>
      </c>
      <c r="AJ101" s="548">
        <v>0</v>
      </c>
      <c r="AK101" s="548">
        <v>0</v>
      </c>
      <c r="AL101" s="548">
        <v>0</v>
      </c>
      <c r="AM101" s="548">
        <v>0</v>
      </c>
      <c r="AN101" s="548">
        <v>0</v>
      </c>
      <c r="AO101" s="548">
        <v>0</v>
      </c>
      <c r="AP101" s="548">
        <v>0</v>
      </c>
      <c r="AQ101" s="548">
        <v>0</v>
      </c>
      <c r="AR101" s="548">
        <v>0</v>
      </c>
      <c r="AS101" s="548">
        <v>0</v>
      </c>
      <c r="AT101" s="548">
        <v>0</v>
      </c>
      <c r="AU101" s="548">
        <v>0</v>
      </c>
      <c r="AV101" s="548">
        <v>0</v>
      </c>
      <c r="AW101" s="548">
        <v>0</v>
      </c>
      <c r="AX101" s="548">
        <v>0</v>
      </c>
      <c r="AY101" s="548">
        <v>0</v>
      </c>
      <c r="AZ101" s="548">
        <v>0</v>
      </c>
      <c r="BA101" s="548">
        <v>0</v>
      </c>
      <c r="BB101" s="548">
        <v>0</v>
      </c>
      <c r="BC101" s="548">
        <v>0</v>
      </c>
      <c r="BD101" s="548">
        <v>0</v>
      </c>
      <c r="BE101" s="548">
        <v>0</v>
      </c>
      <c r="BF101" s="548">
        <v>0</v>
      </c>
      <c r="BG101" s="548">
        <v>0</v>
      </c>
      <c r="BH101" s="548">
        <v>0</v>
      </c>
      <c r="BI101" s="548">
        <v>0</v>
      </c>
      <c r="BJ101" s="548">
        <v>0</v>
      </c>
      <c r="BK101" s="548">
        <v>0</v>
      </c>
      <c r="BL101" s="548">
        <v>0</v>
      </c>
      <c r="BM101" s="548">
        <v>0</v>
      </c>
      <c r="BN101" s="548">
        <v>0</v>
      </c>
      <c r="BO101" s="548">
        <v>0</v>
      </c>
      <c r="BP101" s="548">
        <v>0</v>
      </c>
      <c r="BQ101" s="548">
        <v>0</v>
      </c>
      <c r="BR101" s="548">
        <v>11.891455144365407</v>
      </c>
      <c r="BS101" s="548">
        <v>21.891970552561961</v>
      </c>
      <c r="BT101" s="548">
        <v>292.50585757027164</v>
      </c>
      <c r="BU101" s="548">
        <v>550.928320828653</v>
      </c>
      <c r="BV101" s="548">
        <v>1465.1055918913457</v>
      </c>
      <c r="BW101" s="548">
        <v>4074.1992898464327</v>
      </c>
      <c r="BX101" s="548">
        <v>6891.4239186039258</v>
      </c>
      <c r="BY101" s="548">
        <v>9569.3435590239951</v>
      </c>
      <c r="BZ101" s="548">
        <v>10428.648059784444</v>
      </c>
      <c r="CA101" s="548">
        <v>13735.356689593917</v>
      </c>
      <c r="CB101" s="548">
        <v>17683.561375212958</v>
      </c>
      <c r="CC101" s="548">
        <v>24249.947660275582</v>
      </c>
      <c r="CD101" s="548">
        <v>27256.272010158435</v>
      </c>
      <c r="CE101" s="548">
        <v>27485.055998733027</v>
      </c>
      <c r="CF101" s="548">
        <v>27503.464027497241</v>
      </c>
      <c r="CG101" s="536">
        <v>27734.610507598911</v>
      </c>
      <c r="CH101" s="538">
        <v>27870.469467196584</v>
      </c>
    </row>
    <row r="102" spans="1:86" s="533" customFormat="1" x14ac:dyDescent="0.35">
      <c r="B102" s="539" t="s">
        <v>800</v>
      </c>
      <c r="C102" s="407"/>
      <c r="D102" s="549">
        <v>0</v>
      </c>
      <c r="E102" s="549">
        <v>0</v>
      </c>
      <c r="F102" s="549">
        <v>0</v>
      </c>
      <c r="G102" s="549">
        <v>0</v>
      </c>
      <c r="H102" s="549">
        <v>0</v>
      </c>
      <c r="I102" s="549">
        <v>0</v>
      </c>
      <c r="J102" s="549">
        <v>0</v>
      </c>
      <c r="K102" s="549">
        <v>0</v>
      </c>
      <c r="L102" s="549">
        <v>0</v>
      </c>
      <c r="M102" s="549">
        <v>0</v>
      </c>
      <c r="N102" s="549">
        <v>0</v>
      </c>
      <c r="O102" s="549">
        <v>0</v>
      </c>
      <c r="P102" s="549">
        <v>0</v>
      </c>
      <c r="Q102" s="549">
        <v>0</v>
      </c>
      <c r="R102" s="549">
        <v>0</v>
      </c>
      <c r="S102" s="549">
        <v>0</v>
      </c>
      <c r="T102" s="549">
        <v>0</v>
      </c>
      <c r="U102" s="549">
        <v>0</v>
      </c>
      <c r="V102" s="549">
        <v>0</v>
      </c>
      <c r="W102" s="549">
        <v>0</v>
      </c>
      <c r="X102" s="549">
        <v>0</v>
      </c>
      <c r="Y102" s="549">
        <v>0</v>
      </c>
      <c r="Z102" s="549">
        <v>0</v>
      </c>
      <c r="AA102" s="549">
        <v>0</v>
      </c>
      <c r="AB102" s="549">
        <v>0</v>
      </c>
      <c r="AC102" s="549">
        <v>0</v>
      </c>
      <c r="AD102" s="549">
        <v>0</v>
      </c>
      <c r="AE102" s="549">
        <v>0</v>
      </c>
      <c r="AF102" s="549">
        <v>0</v>
      </c>
      <c r="AG102" s="549">
        <v>0</v>
      </c>
      <c r="AH102" s="549">
        <v>0</v>
      </c>
      <c r="AI102" s="549">
        <v>0</v>
      </c>
      <c r="AJ102" s="549">
        <v>0</v>
      </c>
      <c r="AK102" s="549">
        <v>0</v>
      </c>
      <c r="AL102" s="549">
        <v>0</v>
      </c>
      <c r="AM102" s="549">
        <v>0</v>
      </c>
      <c r="AN102" s="549">
        <v>0</v>
      </c>
      <c r="AO102" s="549">
        <v>0</v>
      </c>
      <c r="AP102" s="549">
        <v>0</v>
      </c>
      <c r="AQ102" s="549">
        <v>0</v>
      </c>
      <c r="AR102" s="549">
        <v>0</v>
      </c>
      <c r="AS102" s="549">
        <v>0</v>
      </c>
      <c r="AT102" s="549">
        <v>0</v>
      </c>
      <c r="AU102" s="549">
        <v>0</v>
      </c>
      <c r="AV102" s="549">
        <v>0</v>
      </c>
      <c r="AW102" s="549">
        <v>0</v>
      </c>
      <c r="AX102" s="549">
        <v>0</v>
      </c>
      <c r="AY102" s="549">
        <v>0</v>
      </c>
      <c r="AZ102" s="549">
        <v>0</v>
      </c>
      <c r="BA102" s="549">
        <v>0</v>
      </c>
      <c r="BB102" s="549">
        <v>0</v>
      </c>
      <c r="BC102" s="549">
        <v>0</v>
      </c>
      <c r="BD102" s="549">
        <v>0</v>
      </c>
      <c r="BE102" s="549">
        <v>0</v>
      </c>
      <c r="BF102" s="549">
        <v>0</v>
      </c>
      <c r="BG102" s="549">
        <v>0</v>
      </c>
      <c r="BH102" s="549">
        <v>0</v>
      </c>
      <c r="BI102" s="549">
        <v>0</v>
      </c>
      <c r="BJ102" s="549">
        <v>0</v>
      </c>
      <c r="BK102" s="549">
        <v>0</v>
      </c>
      <c r="BL102" s="549">
        <v>0</v>
      </c>
      <c r="BM102" s="549">
        <v>0</v>
      </c>
      <c r="BN102" s="549">
        <v>0</v>
      </c>
      <c r="BO102" s="549">
        <v>0</v>
      </c>
      <c r="BP102" s="549">
        <v>0</v>
      </c>
      <c r="BQ102" s="549">
        <v>0</v>
      </c>
      <c r="BR102" s="549">
        <v>0</v>
      </c>
      <c r="BS102" s="549">
        <v>0</v>
      </c>
      <c r="BT102" s="549">
        <v>0</v>
      </c>
      <c r="BU102" s="549">
        <v>0</v>
      </c>
      <c r="BV102" s="549">
        <v>0</v>
      </c>
      <c r="BW102" s="549">
        <v>716.75694575217278</v>
      </c>
      <c r="BX102" s="549">
        <v>698.06798726297689</v>
      </c>
      <c r="BY102" s="549">
        <v>1002.5556536100847</v>
      </c>
      <c r="BZ102" s="549">
        <v>786.46037674389117</v>
      </c>
      <c r="CA102" s="549">
        <v>889.8084785317086</v>
      </c>
      <c r="CB102" s="549">
        <v>1101.8514190918597</v>
      </c>
      <c r="CC102" s="549">
        <v>855.42296788459362</v>
      </c>
      <c r="CD102" s="549">
        <v>860.56711697435446</v>
      </c>
      <c r="CE102" s="549">
        <v>838.64896672484747</v>
      </c>
      <c r="CF102" s="549">
        <v>823.72322394998321</v>
      </c>
      <c r="CG102" s="540">
        <v>824.66226413202412</v>
      </c>
      <c r="CH102" s="541">
        <v>825.48690595179085</v>
      </c>
    </row>
    <row r="103" spans="1:86" s="533" customFormat="1" x14ac:dyDescent="0.35">
      <c r="B103" s="539" t="s">
        <v>801</v>
      </c>
      <c r="C103" s="407"/>
      <c r="D103" s="549">
        <v>0</v>
      </c>
      <c r="E103" s="549">
        <v>0</v>
      </c>
      <c r="F103" s="549">
        <v>0</v>
      </c>
      <c r="G103" s="549">
        <v>0</v>
      </c>
      <c r="H103" s="549">
        <v>0</v>
      </c>
      <c r="I103" s="549">
        <v>0</v>
      </c>
      <c r="J103" s="549">
        <v>0</v>
      </c>
      <c r="K103" s="549">
        <v>0</v>
      </c>
      <c r="L103" s="549">
        <v>0</v>
      </c>
      <c r="M103" s="549">
        <v>0</v>
      </c>
      <c r="N103" s="549">
        <v>0</v>
      </c>
      <c r="O103" s="549">
        <v>0</v>
      </c>
      <c r="P103" s="549">
        <v>0</v>
      </c>
      <c r="Q103" s="549">
        <v>0</v>
      </c>
      <c r="R103" s="549">
        <v>0</v>
      </c>
      <c r="S103" s="549">
        <v>0</v>
      </c>
      <c r="T103" s="549">
        <v>0</v>
      </c>
      <c r="U103" s="549">
        <v>0</v>
      </c>
      <c r="V103" s="549">
        <v>0</v>
      </c>
      <c r="W103" s="549">
        <v>0</v>
      </c>
      <c r="X103" s="549">
        <v>0</v>
      </c>
      <c r="Y103" s="549">
        <v>0</v>
      </c>
      <c r="Z103" s="549">
        <v>0</v>
      </c>
      <c r="AA103" s="549">
        <v>0</v>
      </c>
      <c r="AB103" s="549">
        <v>0</v>
      </c>
      <c r="AC103" s="549">
        <v>0</v>
      </c>
      <c r="AD103" s="549">
        <v>0</v>
      </c>
      <c r="AE103" s="549">
        <v>0</v>
      </c>
      <c r="AF103" s="549">
        <v>0</v>
      </c>
      <c r="AG103" s="549">
        <v>0</v>
      </c>
      <c r="AH103" s="549">
        <v>0</v>
      </c>
      <c r="AI103" s="549">
        <v>0</v>
      </c>
      <c r="AJ103" s="549">
        <v>0</v>
      </c>
      <c r="AK103" s="549">
        <v>0</v>
      </c>
      <c r="AL103" s="549">
        <v>0</v>
      </c>
      <c r="AM103" s="549">
        <v>0</v>
      </c>
      <c r="AN103" s="549">
        <v>0</v>
      </c>
      <c r="AO103" s="549">
        <v>0</v>
      </c>
      <c r="AP103" s="549">
        <v>0</v>
      </c>
      <c r="AQ103" s="549">
        <v>0</v>
      </c>
      <c r="AR103" s="549">
        <v>0</v>
      </c>
      <c r="AS103" s="549">
        <v>0</v>
      </c>
      <c r="AT103" s="549">
        <v>0</v>
      </c>
      <c r="AU103" s="549">
        <v>0</v>
      </c>
      <c r="AV103" s="549">
        <v>0</v>
      </c>
      <c r="AW103" s="549">
        <v>0</v>
      </c>
      <c r="AX103" s="549">
        <v>0</v>
      </c>
      <c r="AY103" s="549">
        <v>0</v>
      </c>
      <c r="AZ103" s="549">
        <v>0</v>
      </c>
      <c r="BA103" s="549">
        <v>0</v>
      </c>
      <c r="BB103" s="549">
        <v>0</v>
      </c>
      <c r="BC103" s="549">
        <v>0</v>
      </c>
      <c r="BD103" s="549">
        <v>0</v>
      </c>
      <c r="BE103" s="549">
        <v>0</v>
      </c>
      <c r="BF103" s="549">
        <v>0</v>
      </c>
      <c r="BG103" s="549">
        <v>0</v>
      </c>
      <c r="BH103" s="549">
        <v>0</v>
      </c>
      <c r="BI103" s="549">
        <v>0</v>
      </c>
      <c r="BJ103" s="549">
        <v>0</v>
      </c>
      <c r="BK103" s="549">
        <v>0</v>
      </c>
      <c r="BL103" s="549">
        <v>0</v>
      </c>
      <c r="BM103" s="549">
        <v>0</v>
      </c>
      <c r="BN103" s="549">
        <v>0</v>
      </c>
      <c r="BO103" s="549">
        <v>0</v>
      </c>
      <c r="BP103" s="549">
        <v>0</v>
      </c>
      <c r="BQ103" s="549">
        <v>0</v>
      </c>
      <c r="BR103" s="549">
        <v>0</v>
      </c>
      <c r="BS103" s="549">
        <v>0</v>
      </c>
      <c r="BT103" s="549">
        <v>0</v>
      </c>
      <c r="BU103" s="549">
        <v>0</v>
      </c>
      <c r="BV103" s="549">
        <v>0</v>
      </c>
      <c r="BW103" s="549">
        <v>704.60785364575213</v>
      </c>
      <c r="BX103" s="549">
        <v>1158.8425276325297</v>
      </c>
      <c r="BY103" s="549">
        <v>1441.0573617648981</v>
      </c>
      <c r="BZ103" s="549">
        <v>1172.942697167266</v>
      </c>
      <c r="CA103" s="549">
        <v>1481.3624359602957</v>
      </c>
      <c r="CB103" s="549">
        <v>1674.7249479021743</v>
      </c>
      <c r="CC103" s="549">
        <v>2017.8522306768571</v>
      </c>
      <c r="CD103" s="549">
        <v>2245.8204488487131</v>
      </c>
      <c r="CE103" s="549">
        <v>2310.8374863630597</v>
      </c>
      <c r="CF103" s="549">
        <v>2358.0402312588753</v>
      </c>
      <c r="CG103" s="540">
        <v>2420.6630640140556</v>
      </c>
      <c r="CH103" s="541">
        <v>2446.6804879617353</v>
      </c>
    </row>
    <row r="104" spans="1:86" s="542" customFormat="1" x14ac:dyDescent="0.35">
      <c r="B104" s="543" t="s">
        <v>802</v>
      </c>
      <c r="C104" s="407"/>
      <c r="D104" s="549">
        <v>0</v>
      </c>
      <c r="E104" s="549">
        <v>0</v>
      </c>
      <c r="F104" s="549">
        <v>0</v>
      </c>
      <c r="G104" s="549">
        <v>0</v>
      </c>
      <c r="H104" s="549">
        <v>0</v>
      </c>
      <c r="I104" s="549">
        <v>0</v>
      </c>
      <c r="J104" s="549">
        <v>0</v>
      </c>
      <c r="K104" s="549">
        <v>0</v>
      </c>
      <c r="L104" s="549">
        <v>0</v>
      </c>
      <c r="M104" s="549">
        <v>0</v>
      </c>
      <c r="N104" s="549">
        <v>0</v>
      </c>
      <c r="O104" s="549">
        <v>0</v>
      </c>
      <c r="P104" s="549">
        <v>0</v>
      </c>
      <c r="Q104" s="549">
        <v>0</v>
      </c>
      <c r="R104" s="549">
        <v>0</v>
      </c>
      <c r="S104" s="549">
        <v>0</v>
      </c>
      <c r="T104" s="549">
        <v>0</v>
      </c>
      <c r="U104" s="549">
        <v>0</v>
      </c>
      <c r="V104" s="549">
        <v>0</v>
      </c>
      <c r="W104" s="549">
        <v>0</v>
      </c>
      <c r="X104" s="549">
        <v>0</v>
      </c>
      <c r="Y104" s="549">
        <v>0</v>
      </c>
      <c r="Z104" s="549">
        <v>0</v>
      </c>
      <c r="AA104" s="549">
        <v>0</v>
      </c>
      <c r="AB104" s="549">
        <v>0</v>
      </c>
      <c r="AC104" s="549">
        <v>0</v>
      </c>
      <c r="AD104" s="549">
        <v>0</v>
      </c>
      <c r="AE104" s="549">
        <v>0</v>
      </c>
      <c r="AF104" s="549">
        <v>0</v>
      </c>
      <c r="AG104" s="549">
        <v>0</v>
      </c>
      <c r="AH104" s="549">
        <v>0</v>
      </c>
      <c r="AI104" s="549">
        <v>0</v>
      </c>
      <c r="AJ104" s="549">
        <v>0</v>
      </c>
      <c r="AK104" s="549">
        <v>0</v>
      </c>
      <c r="AL104" s="549">
        <v>0</v>
      </c>
      <c r="AM104" s="549">
        <v>0</v>
      </c>
      <c r="AN104" s="549">
        <v>0</v>
      </c>
      <c r="AO104" s="549">
        <v>0</v>
      </c>
      <c r="AP104" s="549">
        <v>0</v>
      </c>
      <c r="AQ104" s="549">
        <v>0</v>
      </c>
      <c r="AR104" s="549">
        <v>0</v>
      </c>
      <c r="AS104" s="549">
        <v>0</v>
      </c>
      <c r="AT104" s="549">
        <v>0</v>
      </c>
      <c r="AU104" s="549">
        <v>0</v>
      </c>
      <c r="AV104" s="549">
        <v>0</v>
      </c>
      <c r="AW104" s="549">
        <v>0</v>
      </c>
      <c r="AX104" s="549">
        <v>0</v>
      </c>
      <c r="AY104" s="549">
        <v>0</v>
      </c>
      <c r="AZ104" s="549">
        <v>0</v>
      </c>
      <c r="BA104" s="549">
        <v>0</v>
      </c>
      <c r="BB104" s="549">
        <v>0</v>
      </c>
      <c r="BC104" s="549">
        <v>0</v>
      </c>
      <c r="BD104" s="549">
        <v>0</v>
      </c>
      <c r="BE104" s="549">
        <v>0</v>
      </c>
      <c r="BF104" s="549">
        <v>0</v>
      </c>
      <c r="BG104" s="549">
        <v>0</v>
      </c>
      <c r="BH104" s="549">
        <v>0</v>
      </c>
      <c r="BI104" s="549">
        <v>0</v>
      </c>
      <c r="BJ104" s="549">
        <v>0</v>
      </c>
      <c r="BK104" s="549">
        <v>0</v>
      </c>
      <c r="BL104" s="549">
        <v>0</v>
      </c>
      <c r="BM104" s="549">
        <v>0</v>
      </c>
      <c r="BN104" s="549">
        <v>0</v>
      </c>
      <c r="BO104" s="549">
        <v>0</v>
      </c>
      <c r="BP104" s="549">
        <v>0</v>
      </c>
      <c r="BQ104" s="549">
        <v>0</v>
      </c>
      <c r="BR104" s="549">
        <v>0</v>
      </c>
      <c r="BS104" s="549">
        <v>0</v>
      </c>
      <c r="BT104" s="549">
        <v>0</v>
      </c>
      <c r="BU104" s="549">
        <v>0</v>
      </c>
      <c r="BV104" s="549">
        <v>0</v>
      </c>
      <c r="BW104" s="549">
        <v>2652.834490448507</v>
      </c>
      <c r="BX104" s="549">
        <v>5034.5134037084181</v>
      </c>
      <c r="BY104" s="549">
        <v>7125.7305436490087</v>
      </c>
      <c r="BZ104" s="549">
        <v>8469.2449858732853</v>
      </c>
      <c r="CA104" s="549">
        <v>11364.185775101912</v>
      </c>
      <c r="CB104" s="549">
        <v>14906.985008218924</v>
      </c>
      <c r="CC104" s="549">
        <v>21376.672461714134</v>
      </c>
      <c r="CD104" s="549">
        <v>24149.884444335366</v>
      </c>
      <c r="CE104" s="549">
        <v>24335.569545645118</v>
      </c>
      <c r="CF104" s="549">
        <v>24321.70057228838</v>
      </c>
      <c r="CG104" s="540">
        <v>24489.285179452829</v>
      </c>
      <c r="CH104" s="541">
        <v>24598.302073283059</v>
      </c>
    </row>
    <row r="105" spans="1:86" s="542" customFormat="1" x14ac:dyDescent="0.35">
      <c r="B105" s="543"/>
      <c r="C105" s="407"/>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c r="Z105" s="549"/>
      <c r="AA105" s="549"/>
      <c r="AB105" s="549"/>
      <c r="AC105" s="549"/>
      <c r="AD105" s="549"/>
      <c r="AE105" s="549"/>
      <c r="AF105" s="549"/>
      <c r="AG105" s="549"/>
      <c r="AH105" s="549"/>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549"/>
      <c r="CC105" s="549"/>
      <c r="CD105" s="549"/>
      <c r="CE105" s="549"/>
      <c r="CF105" s="549"/>
      <c r="CG105" s="540"/>
      <c r="CH105" s="541"/>
    </row>
    <row r="106" spans="1:86" x14ac:dyDescent="0.35">
      <c r="A106" s="411"/>
      <c r="B106" s="444" t="s">
        <v>803</v>
      </c>
      <c r="D106" s="503">
        <v>0</v>
      </c>
      <c r="E106" s="503">
        <v>0</v>
      </c>
      <c r="F106" s="503">
        <v>0</v>
      </c>
      <c r="G106" s="503">
        <v>0</v>
      </c>
      <c r="H106" s="503">
        <v>0</v>
      </c>
      <c r="I106" s="503">
        <v>0</v>
      </c>
      <c r="J106" s="503">
        <v>0</v>
      </c>
      <c r="K106" s="503">
        <v>0</v>
      </c>
      <c r="L106" s="503">
        <v>0</v>
      </c>
      <c r="M106" s="503">
        <v>0</v>
      </c>
      <c r="N106" s="503">
        <v>0</v>
      </c>
      <c r="O106" s="503">
        <v>0</v>
      </c>
      <c r="P106" s="503">
        <v>0</v>
      </c>
      <c r="Q106" s="503">
        <v>0</v>
      </c>
      <c r="R106" s="503">
        <v>0</v>
      </c>
      <c r="S106" s="503">
        <v>0</v>
      </c>
      <c r="T106" s="503">
        <v>0</v>
      </c>
      <c r="U106" s="503">
        <v>0</v>
      </c>
      <c r="V106" s="503">
        <v>0</v>
      </c>
      <c r="W106" s="503">
        <v>0</v>
      </c>
      <c r="X106" s="503">
        <v>0</v>
      </c>
      <c r="Y106" s="503">
        <v>0</v>
      </c>
      <c r="Z106" s="503">
        <v>0</v>
      </c>
      <c r="AA106" s="503">
        <v>0</v>
      </c>
      <c r="AB106" s="503">
        <v>0</v>
      </c>
      <c r="AC106" s="503">
        <v>0</v>
      </c>
      <c r="AD106" s="503">
        <v>0</v>
      </c>
      <c r="AE106" s="503">
        <v>0</v>
      </c>
      <c r="AF106" s="503">
        <v>0</v>
      </c>
      <c r="AG106" s="503">
        <v>0</v>
      </c>
      <c r="AH106" s="503">
        <f>AH107</f>
        <v>823.40810707028311</v>
      </c>
      <c r="AI106" s="503">
        <f t="shared" ref="AI106:BG106" si="41">AI107</f>
        <v>791.2281279030525</v>
      </c>
      <c r="AJ106" s="503">
        <f t="shared" si="41"/>
        <v>782.74393670955726</v>
      </c>
      <c r="AK106" s="503">
        <f t="shared" si="41"/>
        <v>815.20186365328254</v>
      </c>
      <c r="AL106" s="503">
        <f t="shared" si="41"/>
        <v>993.15972899495273</v>
      </c>
      <c r="AM106" s="503">
        <f t="shared" si="41"/>
        <v>1116.4323425398748</v>
      </c>
      <c r="AN106" s="503">
        <f t="shared" si="41"/>
        <v>1220.7540941386865</v>
      </c>
      <c r="AO106" s="503">
        <f t="shared" si="41"/>
        <v>1416.7927940121401</v>
      </c>
      <c r="AP106" s="503">
        <f t="shared" si="41"/>
        <v>1698.7052663926704</v>
      </c>
      <c r="AQ106" s="503">
        <f t="shared" si="41"/>
        <v>1748.2108833657044</v>
      </c>
      <c r="AR106" s="503">
        <f t="shared" si="41"/>
        <v>2152.6124757561279</v>
      </c>
      <c r="AS106" s="503">
        <f t="shared" si="41"/>
        <v>2326.9577578375574</v>
      </c>
      <c r="AT106" s="503">
        <f t="shared" si="41"/>
        <v>2575.2427492254574</v>
      </c>
      <c r="AU106" s="503">
        <f t="shared" si="41"/>
        <v>3140.8504960755668</v>
      </c>
      <c r="AV106" s="503">
        <f t="shared" si="41"/>
        <v>4149.6191955640543</v>
      </c>
      <c r="AW106" s="503">
        <f t="shared" si="41"/>
        <v>5010.0486891993787</v>
      </c>
      <c r="AX106" s="503">
        <f t="shared" si="41"/>
        <v>5764.2994533612191</v>
      </c>
      <c r="AY106" s="503">
        <f t="shared" si="41"/>
        <v>6527.4783634658634</v>
      </c>
      <c r="AZ106" s="503">
        <f t="shared" si="41"/>
        <v>6872.3980972259214</v>
      </c>
      <c r="BA106" s="503">
        <f t="shared" si="41"/>
        <v>7190.8233023419762</v>
      </c>
      <c r="BB106" s="503">
        <f t="shared" si="41"/>
        <v>7416.9342212754455</v>
      </c>
      <c r="BC106" s="503">
        <f t="shared" si="41"/>
        <v>7712.8275436415006</v>
      </c>
      <c r="BD106" s="503">
        <f t="shared" si="41"/>
        <v>8303.294660770458</v>
      </c>
      <c r="BE106" s="503">
        <f t="shared" si="41"/>
        <v>8822.7652681410855</v>
      </c>
      <c r="BF106" s="503">
        <f t="shared" si="41"/>
        <v>8652.2509454966712</v>
      </c>
      <c r="BG106" s="503">
        <f t="shared" si="41"/>
        <v>8855.5690427124737</v>
      </c>
      <c r="BH106" s="546">
        <f t="shared" ref="BH106:CH106" si="42">+BH110</f>
        <v>8103.7840982307225</v>
      </c>
      <c r="BI106" s="503">
        <f t="shared" si="42"/>
        <v>7578.7017033707143</v>
      </c>
      <c r="BJ106" s="503">
        <f t="shared" si="42"/>
        <v>7425.8445236753005</v>
      </c>
      <c r="BK106" s="503">
        <f t="shared" si="42"/>
        <v>8051.8086877266414</v>
      </c>
      <c r="BL106" s="503">
        <f t="shared" si="42"/>
        <v>7826.7960617848876</v>
      </c>
      <c r="BM106" s="503">
        <f t="shared" si="42"/>
        <v>7554.3497149032455</v>
      </c>
      <c r="BN106" s="503">
        <f t="shared" si="42"/>
        <v>6906.5814148969994</v>
      </c>
      <c r="BO106" s="503">
        <f t="shared" si="42"/>
        <v>5897.462401060925</v>
      </c>
      <c r="BP106" s="503">
        <f t="shared" si="42"/>
        <v>3570.0150335018079</v>
      </c>
      <c r="BQ106" s="503">
        <f t="shared" si="42"/>
        <v>1393.1219104365184</v>
      </c>
      <c r="BR106" s="503">
        <f t="shared" si="42"/>
        <v>637.00781549889211</v>
      </c>
      <c r="BS106" s="503">
        <f t="shared" si="42"/>
        <v>320.81015044888017</v>
      </c>
      <c r="BT106" s="503">
        <f t="shared" si="42"/>
        <v>134.50317664242442</v>
      </c>
      <c r="BU106" s="503">
        <f t="shared" si="42"/>
        <v>38.570516037950028</v>
      </c>
      <c r="BV106" s="503">
        <f t="shared" si="42"/>
        <v>4.0991636362440502</v>
      </c>
      <c r="BW106" s="503">
        <f t="shared" si="42"/>
        <v>1.8258349535693352</v>
      </c>
      <c r="BX106" s="503">
        <f t="shared" si="42"/>
        <v>1.3544511466939066</v>
      </c>
      <c r="BY106" s="503">
        <f t="shared" si="42"/>
        <v>1.0179504089769367</v>
      </c>
      <c r="BZ106" s="503">
        <f t="shared" si="42"/>
        <v>1.0550447078610818</v>
      </c>
      <c r="CA106" s="503">
        <f t="shared" si="42"/>
        <v>0.68393292375616055</v>
      </c>
      <c r="CB106" s="503">
        <f t="shared" si="42"/>
        <v>0.31144884892554714</v>
      </c>
      <c r="CC106" s="503">
        <f t="shared" si="42"/>
        <v>1.8932371835653335E-2</v>
      </c>
      <c r="CD106" s="503">
        <f t="shared" si="42"/>
        <v>4.4301443432996235E-3</v>
      </c>
      <c r="CE106" s="503">
        <f t="shared" si="42"/>
        <v>1.8985920228306232E-3</v>
      </c>
      <c r="CF106" s="503">
        <f t="shared" si="42"/>
        <v>7.1670179398831448E-4</v>
      </c>
      <c r="CG106" s="503">
        <f t="shared" si="42"/>
        <v>2.2359064714677384E-5</v>
      </c>
      <c r="CH106" s="506">
        <f t="shared" si="42"/>
        <v>1.3187669770172614E-3</v>
      </c>
    </row>
    <row r="107" spans="1:86" x14ac:dyDescent="0.35">
      <c r="A107" s="411"/>
      <c r="B107" s="508" t="s">
        <v>804</v>
      </c>
      <c r="D107" s="510">
        <v>0</v>
      </c>
      <c r="E107" s="510">
        <v>0</v>
      </c>
      <c r="F107" s="510">
        <v>0</v>
      </c>
      <c r="G107" s="510">
        <v>0</v>
      </c>
      <c r="H107" s="510">
        <v>0</v>
      </c>
      <c r="I107" s="510">
        <v>0</v>
      </c>
      <c r="J107" s="510">
        <v>0</v>
      </c>
      <c r="K107" s="510">
        <v>0</v>
      </c>
      <c r="L107" s="510">
        <v>0</v>
      </c>
      <c r="M107" s="510">
        <v>0</v>
      </c>
      <c r="N107" s="510">
        <v>0</v>
      </c>
      <c r="O107" s="510">
        <v>0</v>
      </c>
      <c r="P107" s="510">
        <v>0</v>
      </c>
      <c r="Q107" s="510">
        <v>0</v>
      </c>
      <c r="R107" s="510">
        <v>0</v>
      </c>
      <c r="S107" s="510">
        <v>0</v>
      </c>
      <c r="T107" s="510">
        <v>0</v>
      </c>
      <c r="U107" s="510">
        <v>0</v>
      </c>
      <c r="V107" s="510">
        <v>0</v>
      </c>
      <c r="W107" s="510">
        <v>0</v>
      </c>
      <c r="X107" s="510">
        <v>0</v>
      </c>
      <c r="Y107" s="510">
        <v>0</v>
      </c>
      <c r="Z107" s="510">
        <v>0</v>
      </c>
      <c r="AA107" s="510">
        <v>0</v>
      </c>
      <c r="AB107" s="510">
        <v>0</v>
      </c>
      <c r="AC107" s="510">
        <v>0</v>
      </c>
      <c r="AD107" s="510">
        <v>0</v>
      </c>
      <c r="AE107" s="510">
        <v>0</v>
      </c>
      <c r="AF107" s="510">
        <v>0</v>
      </c>
      <c r="AG107" s="510">
        <v>0</v>
      </c>
      <c r="AH107" s="510">
        <f>SUM(AH108:AH109)</f>
        <v>823.40810707028311</v>
      </c>
      <c r="AI107" s="510">
        <f t="shared" ref="AI107:BM107" si="43">SUM(AI108:AI109)</f>
        <v>791.2281279030525</v>
      </c>
      <c r="AJ107" s="510">
        <f t="shared" si="43"/>
        <v>782.74393670955726</v>
      </c>
      <c r="AK107" s="510">
        <f t="shared" si="43"/>
        <v>815.20186365328254</v>
      </c>
      <c r="AL107" s="510">
        <f t="shared" si="43"/>
        <v>993.15972899495273</v>
      </c>
      <c r="AM107" s="510">
        <f t="shared" si="43"/>
        <v>1116.4323425398748</v>
      </c>
      <c r="AN107" s="510">
        <f t="shared" si="43"/>
        <v>1220.7540941386865</v>
      </c>
      <c r="AO107" s="510">
        <f t="shared" si="43"/>
        <v>1416.7927940121401</v>
      </c>
      <c r="AP107" s="510">
        <f t="shared" si="43"/>
        <v>1698.7052663926704</v>
      </c>
      <c r="AQ107" s="510">
        <f t="shared" si="43"/>
        <v>1748.2108833657044</v>
      </c>
      <c r="AR107" s="510">
        <f t="shared" si="43"/>
        <v>2152.6124757561279</v>
      </c>
      <c r="AS107" s="510">
        <f t="shared" si="43"/>
        <v>2326.9577578375574</v>
      </c>
      <c r="AT107" s="510">
        <f t="shared" si="43"/>
        <v>2575.2427492254574</v>
      </c>
      <c r="AU107" s="510">
        <f t="shared" si="43"/>
        <v>3140.8504960755668</v>
      </c>
      <c r="AV107" s="510">
        <f t="shared" si="43"/>
        <v>4149.6191955640543</v>
      </c>
      <c r="AW107" s="510">
        <f t="shared" si="43"/>
        <v>5010.0486891993787</v>
      </c>
      <c r="AX107" s="510">
        <f t="shared" si="43"/>
        <v>5764.2994533612191</v>
      </c>
      <c r="AY107" s="510">
        <f t="shared" si="43"/>
        <v>6527.4783634658634</v>
      </c>
      <c r="AZ107" s="510">
        <f t="shared" si="43"/>
        <v>6872.3980972259214</v>
      </c>
      <c r="BA107" s="510">
        <f t="shared" si="43"/>
        <v>7190.8233023419762</v>
      </c>
      <c r="BB107" s="510">
        <f t="shared" si="43"/>
        <v>7416.9342212754455</v>
      </c>
      <c r="BC107" s="510">
        <f t="shared" si="43"/>
        <v>7712.8275436415006</v>
      </c>
      <c r="BD107" s="510">
        <f t="shared" si="43"/>
        <v>8303.294660770458</v>
      </c>
      <c r="BE107" s="510">
        <f t="shared" si="43"/>
        <v>8822.7652681410855</v>
      </c>
      <c r="BF107" s="510">
        <f t="shared" si="43"/>
        <v>8652.2509454966712</v>
      </c>
      <c r="BG107" s="510">
        <f t="shared" si="43"/>
        <v>8855.5690427124737</v>
      </c>
      <c r="BH107" s="510">
        <f t="shared" si="43"/>
        <v>8704.0304872282541</v>
      </c>
      <c r="BI107" s="510">
        <f t="shared" si="43"/>
        <v>8407.7922133749034</v>
      </c>
      <c r="BJ107" s="510">
        <f t="shared" si="43"/>
        <v>8269.6055555407347</v>
      </c>
      <c r="BK107" s="510">
        <f t="shared" si="43"/>
        <v>8593.4008840165716</v>
      </c>
      <c r="BL107" s="510">
        <f t="shared" si="43"/>
        <v>8169.4915264140927</v>
      </c>
      <c r="BM107" s="510">
        <f t="shared" si="43"/>
        <v>7896.9604065325393</v>
      </c>
      <c r="BN107" s="510">
        <v>0</v>
      </c>
      <c r="BO107" s="510">
        <v>0</v>
      </c>
      <c r="BP107" s="510">
        <v>0</v>
      </c>
      <c r="BQ107" s="510">
        <v>0</v>
      </c>
      <c r="BR107" s="510">
        <v>0</v>
      </c>
      <c r="BS107" s="510">
        <v>0</v>
      </c>
      <c r="BT107" s="510">
        <v>0</v>
      </c>
      <c r="BU107" s="510">
        <v>0</v>
      </c>
      <c r="BV107" s="510">
        <v>0</v>
      </c>
      <c r="BW107" s="510">
        <v>0</v>
      </c>
      <c r="BX107" s="510">
        <v>0</v>
      </c>
      <c r="BY107" s="510">
        <v>0</v>
      </c>
      <c r="BZ107" s="510">
        <v>0</v>
      </c>
      <c r="CA107" s="510">
        <v>0</v>
      </c>
      <c r="CB107" s="510">
        <v>0</v>
      </c>
      <c r="CC107" s="510">
        <v>0</v>
      </c>
      <c r="CD107" s="510">
        <v>0</v>
      </c>
      <c r="CE107" s="510">
        <v>0</v>
      </c>
      <c r="CF107" s="510">
        <v>0</v>
      </c>
      <c r="CG107" s="510">
        <v>0</v>
      </c>
      <c r="CH107" s="511">
        <v>0</v>
      </c>
    </row>
    <row r="108" spans="1:86" x14ac:dyDescent="0.35">
      <c r="A108" s="411"/>
      <c r="B108" s="329" t="s">
        <v>805</v>
      </c>
      <c r="D108" s="510">
        <v>0</v>
      </c>
      <c r="E108" s="510">
        <v>0</v>
      </c>
      <c r="F108" s="510">
        <v>0</v>
      </c>
      <c r="G108" s="510">
        <v>0</v>
      </c>
      <c r="H108" s="510">
        <v>0</v>
      </c>
      <c r="I108" s="510">
        <v>0</v>
      </c>
      <c r="J108" s="510">
        <v>0</v>
      </c>
      <c r="K108" s="510">
        <v>0</v>
      </c>
      <c r="L108" s="510">
        <v>0</v>
      </c>
      <c r="M108" s="510">
        <v>0</v>
      </c>
      <c r="N108" s="510">
        <v>0</v>
      </c>
      <c r="O108" s="510">
        <v>0</v>
      </c>
      <c r="P108" s="510">
        <v>0</v>
      </c>
      <c r="Q108" s="510">
        <v>0</v>
      </c>
      <c r="R108" s="510">
        <v>0</v>
      </c>
      <c r="S108" s="510">
        <v>0</v>
      </c>
      <c r="T108" s="510">
        <v>0</v>
      </c>
      <c r="U108" s="510">
        <v>0</v>
      </c>
      <c r="V108" s="510">
        <v>0</v>
      </c>
      <c r="W108" s="510">
        <v>0</v>
      </c>
      <c r="X108" s="510">
        <v>0</v>
      </c>
      <c r="Y108" s="510">
        <v>0</v>
      </c>
      <c r="Z108" s="510">
        <v>0</v>
      </c>
      <c r="AA108" s="510">
        <v>0</v>
      </c>
      <c r="AB108" s="510">
        <v>0</v>
      </c>
      <c r="AC108" s="510">
        <v>0</v>
      </c>
      <c r="AD108" s="510">
        <v>0</v>
      </c>
      <c r="AE108" s="510">
        <v>0</v>
      </c>
      <c r="AF108" s="510">
        <v>0</v>
      </c>
      <c r="AG108" s="510">
        <v>0</v>
      </c>
      <c r="AH108" s="510">
        <v>627.05694307660019</v>
      </c>
      <c r="AI108" s="510">
        <v>606.96952277494438</v>
      </c>
      <c r="AJ108" s="510">
        <v>596.1596262148372</v>
      </c>
      <c r="AK108" s="510">
        <v>621.69435056386703</v>
      </c>
      <c r="AL108" s="510">
        <v>759.249522552126</v>
      </c>
      <c r="AM108" s="510">
        <v>852.88110102226494</v>
      </c>
      <c r="AN108" s="510">
        <v>933.72126180579426</v>
      </c>
      <c r="AO108" s="510">
        <v>1085.5518861528203</v>
      </c>
      <c r="AP108" s="510">
        <v>1298.453747224082</v>
      </c>
      <c r="AQ108" s="510">
        <v>1337.2175240735967</v>
      </c>
      <c r="AR108" s="510">
        <v>1645.1312962384916</v>
      </c>
      <c r="AS108" s="510">
        <v>1816.1621524585812</v>
      </c>
      <c r="AT108" s="510">
        <v>2185.8760190887833</v>
      </c>
      <c r="AU108" s="510">
        <v>2536.9271340710438</v>
      </c>
      <c r="AV108" s="510">
        <v>3566.1814255716358</v>
      </c>
      <c r="AW108" s="510">
        <v>4449.1272074569542</v>
      </c>
      <c r="AX108" s="510">
        <v>5168.641242988504</v>
      </c>
      <c r="AY108" s="510">
        <v>5790.0475365566226</v>
      </c>
      <c r="AZ108" s="510">
        <v>5898.4654327487951</v>
      </c>
      <c r="BA108" s="510">
        <v>6182.2707543646839</v>
      </c>
      <c r="BB108" s="510">
        <v>6545.7142971547328</v>
      </c>
      <c r="BC108" s="510">
        <v>6861.7700487000666</v>
      </c>
      <c r="BD108" s="510">
        <v>7457.8682953101925</v>
      </c>
      <c r="BE108" s="510">
        <v>8014.3047057217827</v>
      </c>
      <c r="BF108" s="510">
        <v>7878.2071253150079</v>
      </c>
      <c r="BG108" s="510">
        <v>8080.5961674461278</v>
      </c>
      <c r="BH108" s="510">
        <v>8004.7528701137853</v>
      </c>
      <c r="BI108" s="510">
        <v>7892.7564135102512</v>
      </c>
      <c r="BJ108" s="510">
        <v>7776.0916001256619</v>
      </c>
      <c r="BK108" s="510">
        <v>8039.2961021678093</v>
      </c>
      <c r="BL108" s="510">
        <v>7759.635412631199</v>
      </c>
      <c r="BM108" s="510">
        <v>7783.3023695933834</v>
      </c>
      <c r="BN108" s="510">
        <v>0</v>
      </c>
      <c r="BO108" s="510">
        <v>0</v>
      </c>
      <c r="BP108" s="510">
        <v>0</v>
      </c>
      <c r="BQ108" s="510">
        <v>0</v>
      </c>
      <c r="BR108" s="510">
        <v>0</v>
      </c>
      <c r="BS108" s="510">
        <v>0</v>
      </c>
      <c r="BT108" s="510">
        <v>0</v>
      </c>
      <c r="BU108" s="510">
        <v>0</v>
      </c>
      <c r="BV108" s="510">
        <v>0</v>
      </c>
      <c r="BW108" s="510">
        <v>0</v>
      </c>
      <c r="BX108" s="510">
        <v>0</v>
      </c>
      <c r="BY108" s="510">
        <v>0</v>
      </c>
      <c r="BZ108" s="510">
        <v>0</v>
      </c>
      <c r="CA108" s="510">
        <v>0</v>
      </c>
      <c r="CB108" s="510">
        <v>0</v>
      </c>
      <c r="CC108" s="510">
        <v>0</v>
      </c>
      <c r="CD108" s="510">
        <v>0</v>
      </c>
      <c r="CE108" s="510">
        <v>0</v>
      </c>
      <c r="CF108" s="510">
        <v>0</v>
      </c>
      <c r="CG108" s="510">
        <v>0</v>
      </c>
      <c r="CH108" s="511">
        <v>0</v>
      </c>
    </row>
    <row r="109" spans="1:86" x14ac:dyDescent="0.35">
      <c r="A109" s="411"/>
      <c r="B109" s="329" t="s">
        <v>806</v>
      </c>
      <c r="C109" s="508"/>
      <c r="D109" s="510">
        <v>0</v>
      </c>
      <c r="E109" s="510">
        <v>0</v>
      </c>
      <c r="F109" s="510">
        <v>0</v>
      </c>
      <c r="G109" s="510">
        <v>0</v>
      </c>
      <c r="H109" s="510">
        <v>0</v>
      </c>
      <c r="I109" s="510">
        <v>0</v>
      </c>
      <c r="J109" s="510">
        <v>0</v>
      </c>
      <c r="K109" s="510">
        <v>0</v>
      </c>
      <c r="L109" s="510">
        <v>0</v>
      </c>
      <c r="M109" s="510">
        <v>0</v>
      </c>
      <c r="N109" s="510">
        <v>0</v>
      </c>
      <c r="O109" s="510">
        <v>0</v>
      </c>
      <c r="P109" s="510">
        <v>0</v>
      </c>
      <c r="Q109" s="510">
        <v>0</v>
      </c>
      <c r="R109" s="510">
        <v>0</v>
      </c>
      <c r="S109" s="510">
        <v>0</v>
      </c>
      <c r="T109" s="510">
        <v>0</v>
      </c>
      <c r="U109" s="510">
        <v>0</v>
      </c>
      <c r="V109" s="510">
        <v>0</v>
      </c>
      <c r="W109" s="510">
        <v>0</v>
      </c>
      <c r="X109" s="510">
        <v>0</v>
      </c>
      <c r="Y109" s="510">
        <v>0</v>
      </c>
      <c r="Z109" s="510">
        <v>0</v>
      </c>
      <c r="AA109" s="510">
        <v>0</v>
      </c>
      <c r="AB109" s="510">
        <v>0</v>
      </c>
      <c r="AC109" s="510">
        <v>0</v>
      </c>
      <c r="AD109" s="510">
        <v>0</v>
      </c>
      <c r="AE109" s="510">
        <v>0</v>
      </c>
      <c r="AF109" s="510">
        <v>0</v>
      </c>
      <c r="AG109" s="510">
        <v>0</v>
      </c>
      <c r="AH109" s="510">
        <v>196.35116399368289</v>
      </c>
      <c r="AI109" s="510">
        <v>184.25860512810812</v>
      </c>
      <c r="AJ109" s="510">
        <v>186.58431049472006</v>
      </c>
      <c r="AK109" s="510">
        <v>193.50751308941557</v>
      </c>
      <c r="AL109" s="510">
        <v>233.91020644282668</v>
      </c>
      <c r="AM109" s="510">
        <v>263.55124151760975</v>
      </c>
      <c r="AN109" s="510">
        <v>287.03283233289233</v>
      </c>
      <c r="AO109" s="510">
        <v>331.24090785931975</v>
      </c>
      <c r="AP109" s="510">
        <v>400.2515191685884</v>
      </c>
      <c r="AQ109" s="510">
        <v>410.9933592921077</v>
      </c>
      <c r="AR109" s="510">
        <v>507.48117951763641</v>
      </c>
      <c r="AS109" s="510">
        <v>510.79560537897601</v>
      </c>
      <c r="AT109" s="510">
        <v>389.36673013667405</v>
      </c>
      <c r="AU109" s="510">
        <v>603.9233620045228</v>
      </c>
      <c r="AV109" s="510">
        <v>583.43776999241834</v>
      </c>
      <c r="AW109" s="510">
        <v>560.92148174242413</v>
      </c>
      <c r="AX109" s="510">
        <v>595.65821037271473</v>
      </c>
      <c r="AY109" s="510">
        <v>737.43082690924098</v>
      </c>
      <c r="AZ109" s="510">
        <v>973.93266447712654</v>
      </c>
      <c r="BA109" s="510">
        <v>1008.5525479772928</v>
      </c>
      <c r="BB109" s="510">
        <v>871.21992412071234</v>
      </c>
      <c r="BC109" s="510">
        <v>851.05749494143447</v>
      </c>
      <c r="BD109" s="510">
        <v>845.42636546026472</v>
      </c>
      <c r="BE109" s="510">
        <v>808.46056241930262</v>
      </c>
      <c r="BF109" s="510">
        <v>774.04382018166325</v>
      </c>
      <c r="BG109" s="510">
        <v>774.97287526634636</v>
      </c>
      <c r="BH109" s="510">
        <v>699.27761711446885</v>
      </c>
      <c r="BI109" s="510">
        <v>515.03579986465195</v>
      </c>
      <c r="BJ109" s="510">
        <v>493.51395541507333</v>
      </c>
      <c r="BK109" s="510">
        <v>554.10478184876172</v>
      </c>
      <c r="BL109" s="510">
        <v>409.85611378289417</v>
      </c>
      <c r="BM109" s="510">
        <v>113.65803693915572</v>
      </c>
      <c r="BN109" s="510">
        <v>0</v>
      </c>
      <c r="BO109" s="510">
        <v>0</v>
      </c>
      <c r="BP109" s="510">
        <v>0</v>
      </c>
      <c r="BQ109" s="510">
        <v>0</v>
      </c>
      <c r="BR109" s="510">
        <v>0</v>
      </c>
      <c r="BS109" s="510">
        <v>0</v>
      </c>
      <c r="BT109" s="510">
        <v>0</v>
      </c>
      <c r="BU109" s="510">
        <v>0</v>
      </c>
      <c r="BV109" s="510">
        <v>0</v>
      </c>
      <c r="BW109" s="510">
        <v>0</v>
      </c>
      <c r="BX109" s="510">
        <v>0</v>
      </c>
      <c r="BY109" s="510">
        <v>0</v>
      </c>
      <c r="BZ109" s="510">
        <v>0</v>
      </c>
      <c r="CA109" s="510">
        <v>0</v>
      </c>
      <c r="CB109" s="510">
        <v>0</v>
      </c>
      <c r="CC109" s="510">
        <v>0</v>
      </c>
      <c r="CD109" s="510">
        <v>0</v>
      </c>
      <c r="CE109" s="510">
        <v>0</v>
      </c>
      <c r="CF109" s="510">
        <v>0</v>
      </c>
      <c r="CG109" s="510">
        <v>0</v>
      </c>
      <c r="CH109" s="511">
        <v>0</v>
      </c>
    </row>
    <row r="110" spans="1:86" x14ac:dyDescent="0.35">
      <c r="A110" s="411"/>
      <c r="B110" s="508" t="s">
        <v>807</v>
      </c>
      <c r="C110" s="508"/>
      <c r="D110" s="510">
        <v>0</v>
      </c>
      <c r="E110" s="510">
        <v>0</v>
      </c>
      <c r="F110" s="510">
        <v>0</v>
      </c>
      <c r="G110" s="510">
        <v>0</v>
      </c>
      <c r="H110" s="510">
        <v>0</v>
      </c>
      <c r="I110" s="510">
        <v>0</v>
      </c>
      <c r="J110" s="510">
        <v>0</v>
      </c>
      <c r="K110" s="510">
        <v>0</v>
      </c>
      <c r="L110" s="510">
        <v>0</v>
      </c>
      <c r="M110" s="510">
        <v>0</v>
      </c>
      <c r="N110" s="510">
        <v>0</v>
      </c>
      <c r="O110" s="510">
        <v>0</v>
      </c>
      <c r="P110" s="510">
        <v>0</v>
      </c>
      <c r="Q110" s="510">
        <v>0</v>
      </c>
      <c r="R110" s="510">
        <v>0</v>
      </c>
      <c r="S110" s="510">
        <v>0</v>
      </c>
      <c r="T110" s="510">
        <v>0</v>
      </c>
      <c r="U110" s="510">
        <v>0</v>
      </c>
      <c r="V110" s="510">
        <v>0</v>
      </c>
      <c r="W110" s="510">
        <v>0</v>
      </c>
      <c r="X110" s="510">
        <v>0</v>
      </c>
      <c r="Y110" s="510">
        <v>0</v>
      </c>
      <c r="Z110" s="510">
        <v>0</v>
      </c>
      <c r="AA110" s="510">
        <v>0</v>
      </c>
      <c r="AB110" s="510">
        <v>0</v>
      </c>
      <c r="AC110" s="510">
        <v>0</v>
      </c>
      <c r="AD110" s="510">
        <v>0</v>
      </c>
      <c r="AE110" s="510">
        <v>0</v>
      </c>
      <c r="AF110" s="510">
        <v>0</v>
      </c>
      <c r="AG110" s="510">
        <v>0</v>
      </c>
      <c r="AH110" s="510">
        <v>0</v>
      </c>
      <c r="AI110" s="510">
        <v>0</v>
      </c>
      <c r="AJ110" s="510">
        <v>0</v>
      </c>
      <c r="AK110" s="510">
        <v>0</v>
      </c>
      <c r="AL110" s="510">
        <v>0</v>
      </c>
      <c r="AM110" s="510">
        <v>0</v>
      </c>
      <c r="AN110" s="510">
        <v>0</v>
      </c>
      <c r="AO110" s="510">
        <v>0</v>
      </c>
      <c r="AP110" s="510">
        <v>0</v>
      </c>
      <c r="AQ110" s="510">
        <v>0</v>
      </c>
      <c r="AR110" s="510">
        <v>0</v>
      </c>
      <c r="AS110" s="510">
        <v>0</v>
      </c>
      <c r="AT110" s="510">
        <v>0</v>
      </c>
      <c r="AU110" s="510">
        <v>0</v>
      </c>
      <c r="AV110" s="510">
        <v>0</v>
      </c>
      <c r="AW110" s="510">
        <v>0</v>
      </c>
      <c r="AX110" s="510">
        <v>0</v>
      </c>
      <c r="AY110" s="510">
        <v>0</v>
      </c>
      <c r="AZ110" s="510">
        <v>0</v>
      </c>
      <c r="BA110" s="510">
        <v>0</v>
      </c>
      <c r="BB110" s="510">
        <v>0</v>
      </c>
      <c r="BC110" s="510">
        <v>0</v>
      </c>
      <c r="BD110" s="510">
        <v>8721.1108770356805</v>
      </c>
      <c r="BE110" s="510">
        <v>9348.0130387590325</v>
      </c>
      <c r="BF110" s="510">
        <v>9133.3544177724543</v>
      </c>
      <c r="BG110" s="510">
        <v>8936.4233913876269</v>
      </c>
      <c r="BH110" s="510">
        <v>8103.7840982307225</v>
      </c>
      <c r="BI110" s="510">
        <v>7578.7017033707143</v>
      </c>
      <c r="BJ110" s="510">
        <v>7425.8445236753005</v>
      </c>
      <c r="BK110" s="510">
        <v>8051.8086877266414</v>
      </c>
      <c r="BL110" s="510">
        <v>7826.7960617848876</v>
      </c>
      <c r="BM110" s="510">
        <v>7554.3497149032455</v>
      </c>
      <c r="BN110" s="510">
        <v>6906.5814148969994</v>
      </c>
      <c r="BO110" s="510">
        <v>5897.462401060925</v>
      </c>
      <c r="BP110" s="510">
        <v>3570.0150335018079</v>
      </c>
      <c r="BQ110" s="510">
        <v>1393.1219104365184</v>
      </c>
      <c r="BR110" s="510">
        <v>637.00781549889211</v>
      </c>
      <c r="BS110" s="510">
        <v>320.81015044888017</v>
      </c>
      <c r="BT110" s="510">
        <v>134.50317664242442</v>
      </c>
      <c r="BU110" s="510">
        <v>38.570516037950028</v>
      </c>
      <c r="BV110" s="510">
        <v>4.0991636362440502</v>
      </c>
      <c r="BW110" s="510">
        <v>1.8258349535693352</v>
      </c>
      <c r="BX110" s="510">
        <v>1.3544511466939066</v>
      </c>
      <c r="BY110" s="510">
        <v>1.0179504089769367</v>
      </c>
      <c r="BZ110" s="510">
        <v>1.0550447078610818</v>
      </c>
      <c r="CA110" s="510">
        <v>0.68393292375616055</v>
      </c>
      <c r="CB110" s="510">
        <v>0.31144884892554714</v>
      </c>
      <c r="CC110" s="510">
        <v>1.8932371835653335E-2</v>
      </c>
      <c r="CD110" s="510">
        <v>4.4301443432996235E-3</v>
      </c>
      <c r="CE110" s="510">
        <v>1.8985920228306232E-3</v>
      </c>
      <c r="CF110" s="510">
        <v>7.1670179398831448E-4</v>
      </c>
      <c r="CG110" s="510">
        <v>2.2359064714677384E-5</v>
      </c>
      <c r="CH110" s="511">
        <v>1.3187669770172614E-3</v>
      </c>
    </row>
    <row r="111" spans="1:86" x14ac:dyDescent="0.35">
      <c r="A111" s="411"/>
      <c r="B111" s="508"/>
      <c r="C111" s="508"/>
      <c r="D111" s="510"/>
      <c r="E111" s="510"/>
      <c r="F111" s="510"/>
      <c r="G111" s="510"/>
      <c r="H111" s="510"/>
      <c r="I111" s="510"/>
      <c r="J111" s="510"/>
      <c r="K111" s="510"/>
      <c r="L111" s="510"/>
      <c r="M111" s="510"/>
      <c r="N111" s="510"/>
      <c r="O111" s="510"/>
      <c r="P111" s="510"/>
      <c r="Q111" s="510"/>
      <c r="R111" s="510"/>
      <c r="S111" s="510"/>
      <c r="T111" s="510"/>
      <c r="U111" s="510"/>
      <c r="V111" s="510"/>
      <c r="W111" s="510"/>
      <c r="X111" s="510"/>
      <c r="Y111" s="510"/>
      <c r="Z111" s="510"/>
      <c r="AA111" s="510"/>
      <c r="AB111" s="510"/>
      <c r="AC111" s="510"/>
      <c r="AD111" s="510"/>
      <c r="AE111" s="510"/>
      <c r="AF111" s="510"/>
      <c r="AG111" s="510"/>
      <c r="AH111" s="510"/>
      <c r="AI111" s="510"/>
      <c r="AJ111" s="510"/>
      <c r="AK111" s="510"/>
      <c r="AL111" s="510"/>
      <c r="AM111" s="510"/>
      <c r="AN111" s="510"/>
      <c r="AO111" s="510"/>
      <c r="AP111" s="510"/>
      <c r="AQ111" s="510"/>
      <c r="AR111" s="510"/>
      <c r="AS111" s="510"/>
      <c r="AT111" s="510"/>
      <c r="AU111" s="510"/>
      <c r="AV111" s="510"/>
      <c r="AW111" s="510"/>
      <c r="AX111" s="510"/>
      <c r="AY111" s="510"/>
      <c r="AZ111" s="510"/>
      <c r="BA111" s="510"/>
      <c r="BB111" s="510"/>
      <c r="BC111" s="510"/>
      <c r="BD111" s="510"/>
      <c r="BE111" s="510"/>
      <c r="BF111" s="510"/>
      <c r="BG111" s="510"/>
      <c r="BH111" s="510"/>
      <c r="BI111" s="510"/>
      <c r="BJ111" s="510"/>
      <c r="BK111" s="510"/>
      <c r="BL111" s="510"/>
      <c r="BM111" s="510"/>
      <c r="BN111" s="510"/>
      <c r="BO111" s="510"/>
      <c r="BP111" s="510"/>
      <c r="BQ111" s="510"/>
      <c r="BR111" s="510"/>
      <c r="BS111" s="510"/>
      <c r="BT111" s="510"/>
      <c r="BU111" s="510"/>
      <c r="BV111" s="510"/>
      <c r="BW111" s="510"/>
      <c r="BX111" s="510"/>
      <c r="BY111" s="510"/>
      <c r="BZ111" s="510"/>
      <c r="CA111" s="510"/>
      <c r="CB111" s="510"/>
      <c r="CC111" s="510"/>
      <c r="CD111" s="510"/>
      <c r="CE111" s="510"/>
      <c r="CF111" s="510"/>
      <c r="CG111" s="510"/>
      <c r="CH111" s="511"/>
    </row>
    <row r="112" spans="1:86" ht="15" customHeight="1" x14ac:dyDescent="0.35">
      <c r="B112" s="79" t="s">
        <v>673</v>
      </c>
      <c r="D112" s="503">
        <v>0</v>
      </c>
      <c r="E112" s="503">
        <v>0</v>
      </c>
      <c r="F112" s="503">
        <v>0</v>
      </c>
      <c r="G112" s="503">
        <v>0</v>
      </c>
      <c r="H112" s="503">
        <v>0</v>
      </c>
      <c r="I112" s="503">
        <v>0</v>
      </c>
      <c r="J112" s="503">
        <v>0</v>
      </c>
      <c r="K112" s="503">
        <v>0</v>
      </c>
      <c r="L112" s="503">
        <v>0</v>
      </c>
      <c r="M112" s="503">
        <v>0</v>
      </c>
      <c r="N112" s="503">
        <v>0</v>
      </c>
      <c r="O112" s="503">
        <v>0</v>
      </c>
      <c r="P112" s="503">
        <v>0</v>
      </c>
      <c r="Q112" s="503">
        <v>0</v>
      </c>
      <c r="R112" s="503">
        <v>0</v>
      </c>
      <c r="S112" s="503">
        <v>0</v>
      </c>
      <c r="T112" s="503">
        <v>0</v>
      </c>
      <c r="U112" s="503">
        <v>0</v>
      </c>
      <c r="V112" s="503">
        <v>0</v>
      </c>
      <c r="W112" s="503">
        <v>0</v>
      </c>
      <c r="X112" s="503">
        <v>0</v>
      </c>
      <c r="Y112" s="503">
        <v>0</v>
      </c>
      <c r="Z112" s="503">
        <v>0</v>
      </c>
      <c r="AA112" s="503">
        <v>0</v>
      </c>
      <c r="AB112" s="503">
        <v>0</v>
      </c>
      <c r="AC112" s="503">
        <v>0</v>
      </c>
      <c r="AD112" s="503">
        <v>0</v>
      </c>
      <c r="AE112" s="503">
        <v>0</v>
      </c>
      <c r="AF112" s="503">
        <v>0</v>
      </c>
      <c r="AG112" s="503">
        <v>0</v>
      </c>
      <c r="AH112" s="503">
        <v>0</v>
      </c>
      <c r="AI112" s="503">
        <v>0</v>
      </c>
      <c r="AJ112" s="503">
        <v>0</v>
      </c>
      <c r="AK112" s="503">
        <v>0</v>
      </c>
      <c r="AL112" s="503">
        <v>0</v>
      </c>
      <c r="AM112" s="503">
        <v>0</v>
      </c>
      <c r="AN112" s="503">
        <v>0</v>
      </c>
      <c r="AO112" s="503">
        <v>0</v>
      </c>
      <c r="AP112" s="503">
        <v>0</v>
      </c>
      <c r="AQ112" s="503">
        <v>0</v>
      </c>
      <c r="AR112" s="503">
        <v>0</v>
      </c>
      <c r="AS112" s="503">
        <v>0</v>
      </c>
      <c r="AT112" s="503">
        <v>0</v>
      </c>
      <c r="AU112" s="503">
        <v>0</v>
      </c>
      <c r="AV112" s="503">
        <v>0</v>
      </c>
      <c r="AW112" s="503">
        <v>0</v>
      </c>
      <c r="AX112" s="503">
        <v>0</v>
      </c>
      <c r="AY112" s="503">
        <v>0</v>
      </c>
      <c r="AZ112" s="503">
        <v>1.3223269299537634</v>
      </c>
      <c r="BA112" s="503">
        <v>1.170648213767822</v>
      </c>
      <c r="BB112" s="503">
        <v>1.5280101902131207</v>
      </c>
      <c r="BC112" s="503">
        <v>1.5828979177328224</v>
      </c>
      <c r="BD112" s="503">
        <f t="shared" ref="BD112:BI112" si="44">SUM(BD113:BD118)</f>
        <v>65.33837680287526</v>
      </c>
      <c r="BE112" s="503">
        <f t="shared" si="44"/>
        <v>65.982613232869298</v>
      </c>
      <c r="BF112" s="503">
        <f t="shared" si="44"/>
        <v>66.216946181120491</v>
      </c>
      <c r="BG112" s="503">
        <f t="shared" si="44"/>
        <v>68.039727570230468</v>
      </c>
      <c r="BH112" s="503">
        <f t="shared" si="44"/>
        <v>69.808348401308407</v>
      </c>
      <c r="BI112" s="503">
        <f t="shared" si="44"/>
        <v>72.327160856208522</v>
      </c>
      <c r="BJ112" s="503">
        <f t="shared" ref="BJ112:CH112" si="45">SUM(BJ113:BJ118)</f>
        <v>71.181686821892072</v>
      </c>
      <c r="BK112" s="503">
        <f t="shared" si="45"/>
        <v>72.649542054003888</v>
      </c>
      <c r="BL112" s="503">
        <f t="shared" si="45"/>
        <v>69.394981986766823</v>
      </c>
      <c r="BM112" s="503">
        <f t="shared" si="45"/>
        <v>67.242427960485514</v>
      </c>
      <c r="BN112" s="503">
        <f t="shared" si="45"/>
        <v>60.843379267671303</v>
      </c>
      <c r="BO112" s="503">
        <f t="shared" si="45"/>
        <v>56.735663986440628</v>
      </c>
      <c r="BP112" s="503">
        <f t="shared" si="45"/>
        <v>52.134006970201341</v>
      </c>
      <c r="BQ112" s="503">
        <f t="shared" si="45"/>
        <v>45.591856912732318</v>
      </c>
      <c r="BR112" s="503">
        <f t="shared" si="45"/>
        <v>36.574106592520216</v>
      </c>
      <c r="BS112" s="503">
        <f t="shared" si="45"/>
        <v>38.434029542866881</v>
      </c>
      <c r="BT112" s="503">
        <f t="shared" si="45"/>
        <v>37.772817291054999</v>
      </c>
      <c r="BU112" s="503">
        <f t="shared" si="45"/>
        <v>38.139722944830133</v>
      </c>
      <c r="BV112" s="503">
        <f t="shared" si="45"/>
        <v>36.301399876755063</v>
      </c>
      <c r="BW112" s="503">
        <f t="shared" si="45"/>
        <v>33.028188632957125</v>
      </c>
      <c r="BX112" s="503">
        <f t="shared" si="45"/>
        <v>30.265095431091805</v>
      </c>
      <c r="BY112" s="503">
        <f t="shared" si="45"/>
        <v>28.14935466106974</v>
      </c>
      <c r="BZ112" s="503">
        <f t="shared" si="45"/>
        <v>26.702858257848369</v>
      </c>
      <c r="CA112" s="503">
        <f t="shared" si="45"/>
        <v>24.203694121125608</v>
      </c>
      <c r="CB112" s="503">
        <f t="shared" si="45"/>
        <v>23.530890876450922</v>
      </c>
      <c r="CC112" s="503">
        <f t="shared" si="45"/>
        <v>13.280343064422322</v>
      </c>
      <c r="CD112" s="503">
        <f t="shared" si="45"/>
        <v>9.3581828709930353</v>
      </c>
      <c r="CE112" s="503">
        <f t="shared" si="45"/>
        <v>9.2696360228895767</v>
      </c>
      <c r="CF112" s="503">
        <f t="shared" si="45"/>
        <v>8.9402010964484724</v>
      </c>
      <c r="CG112" s="503">
        <f t="shared" si="45"/>
        <v>8.6500841817084861</v>
      </c>
      <c r="CH112" s="506">
        <f t="shared" si="45"/>
        <v>8.6857005997353642</v>
      </c>
    </row>
    <row r="113" spans="1:86" x14ac:dyDescent="0.35">
      <c r="B113" s="72" t="s">
        <v>791</v>
      </c>
      <c r="D113" s="510">
        <v>0</v>
      </c>
      <c r="E113" s="510">
        <v>0</v>
      </c>
      <c r="F113" s="510">
        <v>0</v>
      </c>
      <c r="G113" s="510">
        <v>0</v>
      </c>
      <c r="H113" s="510">
        <v>0</v>
      </c>
      <c r="I113" s="510">
        <v>0</v>
      </c>
      <c r="J113" s="510">
        <v>0</v>
      </c>
      <c r="K113" s="510">
        <v>0</v>
      </c>
      <c r="L113" s="510">
        <v>0</v>
      </c>
      <c r="M113" s="510">
        <v>0</v>
      </c>
      <c r="N113" s="510">
        <v>0</v>
      </c>
      <c r="O113" s="510">
        <v>0</v>
      </c>
      <c r="P113" s="510">
        <v>0</v>
      </c>
      <c r="Q113" s="510">
        <v>0</v>
      </c>
      <c r="R113" s="510">
        <v>0</v>
      </c>
      <c r="S113" s="510">
        <v>0</v>
      </c>
      <c r="T113" s="510">
        <v>0</v>
      </c>
      <c r="U113" s="510">
        <v>0</v>
      </c>
      <c r="V113" s="510">
        <v>0</v>
      </c>
      <c r="W113" s="510">
        <v>0</v>
      </c>
      <c r="X113" s="510">
        <v>0</v>
      </c>
      <c r="Y113" s="510">
        <v>0</v>
      </c>
      <c r="Z113" s="510">
        <v>0</v>
      </c>
      <c r="AA113" s="510">
        <v>0</v>
      </c>
      <c r="AB113" s="510">
        <v>0</v>
      </c>
      <c r="AC113" s="510">
        <v>0</v>
      </c>
      <c r="AD113" s="510">
        <v>0</v>
      </c>
      <c r="AE113" s="510">
        <v>0</v>
      </c>
      <c r="AF113" s="510">
        <v>0</v>
      </c>
      <c r="AG113" s="510">
        <v>0</v>
      </c>
      <c r="AH113" s="510">
        <v>0</v>
      </c>
      <c r="AI113" s="510">
        <v>0</v>
      </c>
      <c r="AJ113" s="510">
        <v>0</v>
      </c>
      <c r="AK113" s="510">
        <v>0</v>
      </c>
      <c r="AL113" s="510">
        <v>0</v>
      </c>
      <c r="AM113" s="510">
        <v>0</v>
      </c>
      <c r="AN113" s="510">
        <v>0</v>
      </c>
      <c r="AO113" s="510">
        <v>0</v>
      </c>
      <c r="AP113" s="510">
        <v>0</v>
      </c>
      <c r="AQ113" s="510">
        <v>0</v>
      </c>
      <c r="AR113" s="510">
        <v>0</v>
      </c>
      <c r="AS113" s="510">
        <v>0</v>
      </c>
      <c r="AT113" s="510">
        <v>0</v>
      </c>
      <c r="AU113" s="510">
        <v>0</v>
      </c>
      <c r="AV113" s="510">
        <v>0</v>
      </c>
      <c r="AW113" s="510">
        <v>0</v>
      </c>
      <c r="AX113" s="510">
        <v>0</v>
      </c>
      <c r="AY113" s="510">
        <v>0</v>
      </c>
      <c r="AZ113" s="510">
        <v>0</v>
      </c>
      <c r="BA113" s="510">
        <v>0</v>
      </c>
      <c r="BB113" s="510">
        <v>0</v>
      </c>
      <c r="BC113" s="510">
        <v>0</v>
      </c>
      <c r="BD113" s="510">
        <v>1.2401881852889476</v>
      </c>
      <c r="BE113" s="510">
        <v>1.2203087763593408</v>
      </c>
      <c r="BF113" s="510">
        <v>1.1133181151425753</v>
      </c>
      <c r="BG113" s="510">
        <v>1.1381712401545079</v>
      </c>
      <c r="BH113" s="510">
        <v>0.97777928573370965</v>
      </c>
      <c r="BI113" s="510">
        <v>0.6180233088100151</v>
      </c>
      <c r="BJ113" s="510">
        <v>0.49546022096662196</v>
      </c>
      <c r="BK113" s="510">
        <v>0.37538574804783603</v>
      </c>
      <c r="BL113" s="510">
        <v>0.37867915238631655</v>
      </c>
      <c r="BM113" s="510">
        <v>3.4865772113438318E-2</v>
      </c>
      <c r="BN113" s="510">
        <v>9.8687149462635737E-2</v>
      </c>
      <c r="BO113" s="510">
        <v>6.6396974870721326E-2</v>
      </c>
      <c r="BP113" s="510">
        <v>5.4043748013733427E-2</v>
      </c>
      <c r="BQ113" s="510">
        <v>1.4496532875669141E-2</v>
      </c>
      <c r="BR113" s="510">
        <v>2.609555440093953E-3</v>
      </c>
      <c r="BS113" s="510">
        <v>1.9881085136080553E-2</v>
      </c>
      <c r="BT113" s="510">
        <v>3.3882506390816498E-3</v>
      </c>
      <c r="BU113" s="510">
        <v>2.2687080884054656E-3</v>
      </c>
      <c r="BV113" s="510">
        <v>0</v>
      </c>
      <c r="BW113" s="510">
        <v>0</v>
      </c>
      <c r="BX113" s="510">
        <v>0</v>
      </c>
      <c r="BY113" s="510">
        <v>0</v>
      </c>
      <c r="BZ113" s="510">
        <v>0</v>
      </c>
      <c r="CA113" s="510">
        <v>0</v>
      </c>
      <c r="CB113" s="510">
        <v>0</v>
      </c>
      <c r="CC113" s="510">
        <v>0</v>
      </c>
      <c r="CD113" s="510">
        <v>0</v>
      </c>
      <c r="CE113" s="510">
        <v>0</v>
      </c>
      <c r="CF113" s="510">
        <v>0</v>
      </c>
      <c r="CG113" s="510">
        <v>0</v>
      </c>
      <c r="CH113" s="511">
        <v>0</v>
      </c>
    </row>
    <row r="114" spans="1:86" x14ac:dyDescent="0.35">
      <c r="B114" s="72" t="s">
        <v>792</v>
      </c>
      <c r="D114" s="510">
        <v>0</v>
      </c>
      <c r="E114" s="510">
        <v>0</v>
      </c>
      <c r="F114" s="510">
        <v>0</v>
      </c>
      <c r="G114" s="510">
        <v>0</v>
      </c>
      <c r="H114" s="510">
        <v>0</v>
      </c>
      <c r="I114" s="510">
        <v>0</v>
      </c>
      <c r="J114" s="510">
        <v>0</v>
      </c>
      <c r="K114" s="510">
        <v>0</v>
      </c>
      <c r="L114" s="510">
        <v>0</v>
      </c>
      <c r="M114" s="510">
        <v>0</v>
      </c>
      <c r="N114" s="510">
        <v>0</v>
      </c>
      <c r="O114" s="510">
        <v>0</v>
      </c>
      <c r="P114" s="510">
        <v>0</v>
      </c>
      <c r="Q114" s="510">
        <v>0</v>
      </c>
      <c r="R114" s="510">
        <v>0</v>
      </c>
      <c r="S114" s="510">
        <v>0</v>
      </c>
      <c r="T114" s="510">
        <v>0</v>
      </c>
      <c r="U114" s="510">
        <v>0</v>
      </c>
      <c r="V114" s="510">
        <v>0</v>
      </c>
      <c r="W114" s="510">
        <v>0</v>
      </c>
      <c r="X114" s="510">
        <v>0</v>
      </c>
      <c r="Y114" s="510">
        <v>0</v>
      </c>
      <c r="Z114" s="510">
        <v>0</v>
      </c>
      <c r="AA114" s="510">
        <v>0</v>
      </c>
      <c r="AB114" s="510">
        <v>0</v>
      </c>
      <c r="AC114" s="510">
        <v>0</v>
      </c>
      <c r="AD114" s="510">
        <v>0</v>
      </c>
      <c r="AE114" s="510">
        <v>0</v>
      </c>
      <c r="AF114" s="510">
        <v>0</v>
      </c>
      <c r="AG114" s="510">
        <v>0</v>
      </c>
      <c r="AH114" s="510">
        <v>0</v>
      </c>
      <c r="AI114" s="510">
        <v>0</v>
      </c>
      <c r="AJ114" s="510">
        <v>0</v>
      </c>
      <c r="AK114" s="510">
        <v>0</v>
      </c>
      <c r="AL114" s="510">
        <v>0</v>
      </c>
      <c r="AM114" s="510">
        <v>0</v>
      </c>
      <c r="AN114" s="510">
        <v>0</v>
      </c>
      <c r="AO114" s="510">
        <v>0</v>
      </c>
      <c r="AP114" s="510">
        <v>0</v>
      </c>
      <c r="AQ114" s="510">
        <v>0</v>
      </c>
      <c r="AR114" s="510">
        <v>0</v>
      </c>
      <c r="AS114" s="510">
        <v>0</v>
      </c>
      <c r="AT114" s="510">
        <v>0</v>
      </c>
      <c r="AU114" s="510">
        <v>0</v>
      </c>
      <c r="AV114" s="510">
        <v>0</v>
      </c>
      <c r="AW114" s="510">
        <v>0</v>
      </c>
      <c r="AX114" s="510">
        <v>0</v>
      </c>
      <c r="AY114" s="510">
        <v>0</v>
      </c>
      <c r="AZ114" s="510">
        <v>0</v>
      </c>
      <c r="BA114" s="510">
        <v>0</v>
      </c>
      <c r="BB114" s="510">
        <v>0</v>
      </c>
      <c r="BC114" s="510">
        <v>0</v>
      </c>
      <c r="BD114" s="510">
        <v>1.575561196834169</v>
      </c>
      <c r="BE114" s="510">
        <v>1.7921381423444034</v>
      </c>
      <c r="BF114" s="510">
        <v>1.5706738390707389</v>
      </c>
      <c r="BG114" s="510">
        <v>1.6506339123711506</v>
      </c>
      <c r="BH114" s="510">
        <v>1.4805474170436335</v>
      </c>
      <c r="BI114" s="510">
        <v>1.2600977022865842</v>
      </c>
      <c r="BJ114" s="510">
        <v>1.0001193488927462</v>
      </c>
      <c r="BK114" s="510">
        <v>0.94733117731878513</v>
      </c>
      <c r="BL114" s="510">
        <v>0.77955877256542072</v>
      </c>
      <c r="BM114" s="510">
        <v>0.25994542467355408</v>
      </c>
      <c r="BN114" s="510">
        <v>7.8995043120706987E-2</v>
      </c>
      <c r="BO114" s="510">
        <v>6.2931779784728289E-2</v>
      </c>
      <c r="BP114" s="510">
        <v>5.6151766131805336E-2</v>
      </c>
      <c r="BQ114" s="510">
        <v>0</v>
      </c>
      <c r="BR114" s="510">
        <v>0</v>
      </c>
      <c r="BS114" s="510">
        <v>1.8849359059365571E-2</v>
      </c>
      <c r="BT114" s="510">
        <v>1.4936451396842635E-3</v>
      </c>
      <c r="BU114" s="510">
        <v>7.5805509762720243E-3</v>
      </c>
      <c r="BV114" s="510">
        <v>0</v>
      </c>
      <c r="BW114" s="510">
        <v>0</v>
      </c>
      <c r="BX114" s="510">
        <v>0</v>
      </c>
      <c r="BY114" s="510">
        <v>0</v>
      </c>
      <c r="BZ114" s="510">
        <v>0</v>
      </c>
      <c r="CA114" s="510">
        <v>0</v>
      </c>
      <c r="CB114" s="510">
        <v>0</v>
      </c>
      <c r="CC114" s="510">
        <v>0</v>
      </c>
      <c r="CD114" s="510">
        <v>0</v>
      </c>
      <c r="CE114" s="510">
        <v>0</v>
      </c>
      <c r="CF114" s="510">
        <v>0</v>
      </c>
      <c r="CG114" s="510">
        <v>0</v>
      </c>
      <c r="CH114" s="511">
        <v>0</v>
      </c>
    </row>
    <row r="115" spans="1:86" x14ac:dyDescent="0.35">
      <c r="B115" s="72" t="s">
        <v>793</v>
      </c>
      <c r="D115" s="510">
        <v>0</v>
      </c>
      <c r="E115" s="510">
        <v>0</v>
      </c>
      <c r="F115" s="510">
        <v>0</v>
      </c>
      <c r="G115" s="510">
        <v>0</v>
      </c>
      <c r="H115" s="510">
        <v>0</v>
      </c>
      <c r="I115" s="510">
        <v>0</v>
      </c>
      <c r="J115" s="510">
        <v>0</v>
      </c>
      <c r="K115" s="510">
        <v>0</v>
      </c>
      <c r="L115" s="510">
        <v>0</v>
      </c>
      <c r="M115" s="510">
        <v>0</v>
      </c>
      <c r="N115" s="510">
        <v>0</v>
      </c>
      <c r="O115" s="510">
        <v>0</v>
      </c>
      <c r="P115" s="510">
        <v>0</v>
      </c>
      <c r="Q115" s="510">
        <v>0</v>
      </c>
      <c r="R115" s="510">
        <v>0</v>
      </c>
      <c r="S115" s="510">
        <v>0</v>
      </c>
      <c r="T115" s="510">
        <v>0</v>
      </c>
      <c r="U115" s="510">
        <v>0</v>
      </c>
      <c r="V115" s="510">
        <v>0</v>
      </c>
      <c r="W115" s="510">
        <v>0</v>
      </c>
      <c r="X115" s="510">
        <v>0</v>
      </c>
      <c r="Y115" s="510">
        <v>0</v>
      </c>
      <c r="Z115" s="510">
        <v>0</v>
      </c>
      <c r="AA115" s="510">
        <v>0</v>
      </c>
      <c r="AB115" s="510">
        <v>0</v>
      </c>
      <c r="AC115" s="510">
        <v>0</v>
      </c>
      <c r="AD115" s="510">
        <v>0</v>
      </c>
      <c r="AE115" s="510">
        <v>0</v>
      </c>
      <c r="AF115" s="510">
        <v>0</v>
      </c>
      <c r="AG115" s="510">
        <v>0</v>
      </c>
      <c r="AH115" s="510">
        <v>0</v>
      </c>
      <c r="AI115" s="510">
        <v>0</v>
      </c>
      <c r="AJ115" s="510">
        <v>0</v>
      </c>
      <c r="AK115" s="510">
        <v>0</v>
      </c>
      <c r="AL115" s="510">
        <v>0</v>
      </c>
      <c r="AM115" s="510">
        <v>0</v>
      </c>
      <c r="AN115" s="510">
        <v>0</v>
      </c>
      <c r="AO115" s="510">
        <v>0</v>
      </c>
      <c r="AP115" s="510">
        <v>0</v>
      </c>
      <c r="AQ115" s="510">
        <v>0</v>
      </c>
      <c r="AR115" s="510">
        <v>0</v>
      </c>
      <c r="AS115" s="510">
        <v>0</v>
      </c>
      <c r="AT115" s="510">
        <v>0</v>
      </c>
      <c r="AU115" s="510">
        <v>0</v>
      </c>
      <c r="AV115" s="510">
        <v>0</v>
      </c>
      <c r="AW115" s="510">
        <v>0</v>
      </c>
      <c r="AX115" s="510">
        <v>0</v>
      </c>
      <c r="AY115" s="510">
        <v>0</v>
      </c>
      <c r="AZ115" s="510">
        <v>0</v>
      </c>
      <c r="BA115" s="510">
        <v>0</v>
      </c>
      <c r="BB115" s="510">
        <v>0</v>
      </c>
      <c r="BC115" s="510">
        <v>0</v>
      </c>
      <c r="BD115" s="510">
        <v>58.075640736557752</v>
      </c>
      <c r="BE115" s="510">
        <v>59.002835047499275</v>
      </c>
      <c r="BF115" s="510">
        <v>60.49390366785957</v>
      </c>
      <c r="BG115" s="510">
        <v>62.446174220682394</v>
      </c>
      <c r="BH115" s="510">
        <v>64.511443790958083</v>
      </c>
      <c r="BI115" s="510">
        <v>67.60744366683744</v>
      </c>
      <c r="BJ115" s="510">
        <v>66.644340409846336</v>
      </c>
      <c r="BK115" s="510">
        <v>68.302127522665316</v>
      </c>
      <c r="BL115" s="510">
        <v>65.204364257450337</v>
      </c>
      <c r="BM115" s="510">
        <v>63.254741144778578</v>
      </c>
      <c r="BN115" s="510">
        <v>56.306457084500281</v>
      </c>
      <c r="BO115" s="510">
        <v>50.061950446709325</v>
      </c>
      <c r="BP115" s="510">
        <v>34.450323880744769</v>
      </c>
      <c r="BQ115" s="510">
        <v>12.997188360287758</v>
      </c>
      <c r="BR115" s="510">
        <v>2.6417837920133933</v>
      </c>
      <c r="BS115" s="510">
        <v>1.845068569893934</v>
      </c>
      <c r="BT115" s="510">
        <v>0.58338914899253602</v>
      </c>
      <c r="BU115" s="510">
        <v>0.33670731904236828</v>
      </c>
      <c r="BV115" s="510">
        <v>0</v>
      </c>
      <c r="BW115" s="510">
        <v>0.58115943421533178</v>
      </c>
      <c r="BX115" s="510">
        <v>0.49138429067979478</v>
      </c>
      <c r="BY115" s="510">
        <v>0</v>
      </c>
      <c r="BZ115" s="510">
        <v>1.6484053956387534</v>
      </c>
      <c r="CA115" s="510">
        <v>-0.12095834050311172</v>
      </c>
      <c r="CB115" s="510">
        <v>0.11478174834079946</v>
      </c>
      <c r="CC115" s="510">
        <v>0.19466935091237839</v>
      </c>
      <c r="CD115" s="510">
        <v>0.10601464770134471</v>
      </c>
      <c r="CE115" s="510">
        <v>0.10842435064789813</v>
      </c>
      <c r="CF115" s="510">
        <v>0.10899647235563689</v>
      </c>
      <c r="CG115" s="510">
        <v>5.4288848477241372E-2</v>
      </c>
      <c r="CH115" s="511">
        <v>0.16588500834772141</v>
      </c>
    </row>
    <row r="116" spans="1:86" x14ac:dyDescent="0.35">
      <c r="B116" s="72" t="s">
        <v>795</v>
      </c>
      <c r="C116" s="411"/>
      <c r="D116" s="510">
        <v>0</v>
      </c>
      <c r="E116" s="510">
        <v>0</v>
      </c>
      <c r="F116" s="510">
        <v>0</v>
      </c>
      <c r="G116" s="510">
        <v>0</v>
      </c>
      <c r="H116" s="510">
        <v>0</v>
      </c>
      <c r="I116" s="510">
        <v>0</v>
      </c>
      <c r="J116" s="510">
        <v>0</v>
      </c>
      <c r="K116" s="510">
        <v>0</v>
      </c>
      <c r="L116" s="510">
        <v>0</v>
      </c>
      <c r="M116" s="510">
        <v>0</v>
      </c>
      <c r="N116" s="510">
        <v>0</v>
      </c>
      <c r="O116" s="510">
        <v>0</v>
      </c>
      <c r="P116" s="510">
        <v>0</v>
      </c>
      <c r="Q116" s="510">
        <v>0</v>
      </c>
      <c r="R116" s="510">
        <v>0</v>
      </c>
      <c r="S116" s="510">
        <v>0</v>
      </c>
      <c r="T116" s="510">
        <v>0</v>
      </c>
      <c r="U116" s="510">
        <v>0</v>
      </c>
      <c r="V116" s="510">
        <v>0</v>
      </c>
      <c r="W116" s="510">
        <v>0</v>
      </c>
      <c r="X116" s="510">
        <v>0</v>
      </c>
      <c r="Y116" s="510">
        <v>0</v>
      </c>
      <c r="Z116" s="510">
        <v>0</v>
      </c>
      <c r="AA116" s="510">
        <v>0</v>
      </c>
      <c r="AB116" s="510">
        <v>0</v>
      </c>
      <c r="AC116" s="510">
        <v>0</v>
      </c>
      <c r="AD116" s="510">
        <v>0</v>
      </c>
      <c r="AE116" s="510">
        <v>0</v>
      </c>
      <c r="AF116" s="510">
        <v>0</v>
      </c>
      <c r="AG116" s="510">
        <v>0</v>
      </c>
      <c r="AH116" s="510">
        <v>0</v>
      </c>
      <c r="AI116" s="510">
        <v>0</v>
      </c>
      <c r="AJ116" s="510">
        <v>0</v>
      </c>
      <c r="AK116" s="510">
        <v>0</v>
      </c>
      <c r="AL116" s="510">
        <v>0</v>
      </c>
      <c r="AM116" s="510">
        <v>0</v>
      </c>
      <c r="AN116" s="510">
        <v>0</v>
      </c>
      <c r="AO116" s="510">
        <v>0</v>
      </c>
      <c r="AP116" s="510">
        <v>0</v>
      </c>
      <c r="AQ116" s="510">
        <v>0</v>
      </c>
      <c r="AR116" s="510">
        <v>0</v>
      </c>
      <c r="AS116" s="510">
        <v>0</v>
      </c>
      <c r="AT116" s="510">
        <v>0</v>
      </c>
      <c r="AU116" s="510">
        <v>0</v>
      </c>
      <c r="AV116" s="510">
        <v>0</v>
      </c>
      <c r="AW116" s="510">
        <v>0</v>
      </c>
      <c r="AX116" s="510">
        <v>0</v>
      </c>
      <c r="AY116" s="510">
        <v>0</v>
      </c>
      <c r="AZ116" s="510">
        <v>0</v>
      </c>
      <c r="BA116" s="510">
        <v>0</v>
      </c>
      <c r="BB116" s="510">
        <v>0</v>
      </c>
      <c r="BC116" s="510">
        <v>0</v>
      </c>
      <c r="BD116" s="510">
        <v>0</v>
      </c>
      <c r="BE116" s="510">
        <v>0</v>
      </c>
      <c r="BF116" s="510">
        <v>0</v>
      </c>
      <c r="BG116" s="510">
        <v>0</v>
      </c>
      <c r="BH116" s="510">
        <v>0</v>
      </c>
      <c r="BI116" s="510">
        <v>0</v>
      </c>
      <c r="BJ116" s="510">
        <v>0</v>
      </c>
      <c r="BK116" s="510">
        <v>0</v>
      </c>
      <c r="BL116" s="510">
        <v>0</v>
      </c>
      <c r="BM116" s="510">
        <v>0</v>
      </c>
      <c r="BN116" s="510">
        <v>0</v>
      </c>
      <c r="BO116" s="510">
        <v>0</v>
      </c>
      <c r="BP116" s="510">
        <v>0</v>
      </c>
      <c r="BQ116" s="510">
        <v>0</v>
      </c>
      <c r="BR116" s="510">
        <v>0</v>
      </c>
      <c r="BS116" s="510">
        <v>0</v>
      </c>
      <c r="BT116" s="510">
        <v>0</v>
      </c>
      <c r="BU116" s="510">
        <v>0</v>
      </c>
      <c r="BV116" s="510">
        <v>0</v>
      </c>
      <c r="BW116" s="510">
        <v>0</v>
      </c>
      <c r="BX116" s="510">
        <v>0</v>
      </c>
      <c r="BY116" s="510">
        <v>0</v>
      </c>
      <c r="BZ116" s="510">
        <v>0</v>
      </c>
      <c r="CA116" s="510">
        <v>0</v>
      </c>
      <c r="CB116" s="510">
        <v>0</v>
      </c>
      <c r="CC116" s="510">
        <v>0</v>
      </c>
      <c r="CD116" s="510">
        <v>0</v>
      </c>
      <c r="CE116" s="510">
        <v>0</v>
      </c>
      <c r="CF116" s="510">
        <v>0</v>
      </c>
      <c r="CG116" s="510">
        <v>0</v>
      </c>
      <c r="CH116" s="511">
        <v>0</v>
      </c>
    </row>
    <row r="117" spans="1:86" x14ac:dyDescent="0.35">
      <c r="A117" s="411"/>
      <c r="B117" s="72" t="s">
        <v>788</v>
      </c>
      <c r="C117" s="411"/>
      <c r="D117" s="510">
        <v>0</v>
      </c>
      <c r="E117" s="510">
        <v>0</v>
      </c>
      <c r="F117" s="510">
        <v>0</v>
      </c>
      <c r="G117" s="510">
        <v>0</v>
      </c>
      <c r="H117" s="510">
        <v>0</v>
      </c>
      <c r="I117" s="510">
        <v>0</v>
      </c>
      <c r="J117" s="510">
        <v>0</v>
      </c>
      <c r="K117" s="510">
        <v>0</v>
      </c>
      <c r="L117" s="510">
        <v>0</v>
      </c>
      <c r="M117" s="510">
        <v>0</v>
      </c>
      <c r="N117" s="510">
        <v>0</v>
      </c>
      <c r="O117" s="510">
        <v>0</v>
      </c>
      <c r="P117" s="510">
        <v>0</v>
      </c>
      <c r="Q117" s="510">
        <v>0</v>
      </c>
      <c r="R117" s="510">
        <v>0</v>
      </c>
      <c r="S117" s="510">
        <v>0</v>
      </c>
      <c r="T117" s="510">
        <v>0</v>
      </c>
      <c r="U117" s="510">
        <v>0</v>
      </c>
      <c r="V117" s="510">
        <v>0</v>
      </c>
      <c r="W117" s="510">
        <v>0</v>
      </c>
      <c r="X117" s="510">
        <v>0</v>
      </c>
      <c r="Y117" s="510">
        <v>0</v>
      </c>
      <c r="Z117" s="510">
        <v>0</v>
      </c>
      <c r="AA117" s="510">
        <v>0</v>
      </c>
      <c r="AB117" s="510">
        <v>0</v>
      </c>
      <c r="AC117" s="510">
        <v>0</v>
      </c>
      <c r="AD117" s="510">
        <v>0</v>
      </c>
      <c r="AE117" s="510">
        <v>0</v>
      </c>
      <c r="AF117" s="510">
        <v>0</v>
      </c>
      <c r="AG117" s="510">
        <v>0</v>
      </c>
      <c r="AH117" s="510">
        <v>0</v>
      </c>
      <c r="AI117" s="510">
        <v>0</v>
      </c>
      <c r="AJ117" s="510">
        <v>0</v>
      </c>
      <c r="AK117" s="510">
        <v>0</v>
      </c>
      <c r="AL117" s="510">
        <v>0</v>
      </c>
      <c r="AM117" s="510">
        <v>0</v>
      </c>
      <c r="AN117" s="510">
        <v>0</v>
      </c>
      <c r="AO117" s="510">
        <v>0</v>
      </c>
      <c r="AP117" s="510">
        <v>0</v>
      </c>
      <c r="AQ117" s="510">
        <v>0</v>
      </c>
      <c r="AR117" s="510">
        <v>0</v>
      </c>
      <c r="AS117" s="510">
        <v>0</v>
      </c>
      <c r="AT117" s="510">
        <v>0</v>
      </c>
      <c r="AU117" s="510">
        <v>0</v>
      </c>
      <c r="AV117" s="510">
        <v>0</v>
      </c>
      <c r="AW117" s="510">
        <v>0</v>
      </c>
      <c r="AX117" s="510">
        <v>0</v>
      </c>
      <c r="AY117" s="510">
        <v>0</v>
      </c>
      <c r="AZ117" s="510">
        <v>0</v>
      </c>
      <c r="BA117" s="510">
        <v>0</v>
      </c>
      <c r="BB117" s="510">
        <v>0</v>
      </c>
      <c r="BC117" s="510">
        <v>0</v>
      </c>
      <c r="BD117" s="510">
        <v>0</v>
      </c>
      <c r="BE117" s="510">
        <v>0</v>
      </c>
      <c r="BF117" s="510">
        <v>0</v>
      </c>
      <c r="BG117" s="510">
        <v>0</v>
      </c>
      <c r="BH117" s="510">
        <v>0</v>
      </c>
      <c r="BI117" s="510">
        <v>0</v>
      </c>
      <c r="BJ117" s="510">
        <v>0</v>
      </c>
      <c r="BK117" s="510">
        <v>0</v>
      </c>
      <c r="BL117" s="510">
        <v>3.7216385401603873E-2</v>
      </c>
      <c r="BM117" s="510">
        <v>0.74428405600146996</v>
      </c>
      <c r="BN117" s="510">
        <v>1.6289035290947125</v>
      </c>
      <c r="BO117" s="510">
        <v>3.817532371703563</v>
      </c>
      <c r="BP117" s="510">
        <v>14.86033845169789</v>
      </c>
      <c r="BQ117" s="510">
        <v>30.620173123060603</v>
      </c>
      <c r="BR117" s="510">
        <v>33.24699852978069</v>
      </c>
      <c r="BS117" s="510">
        <v>36.083904145090472</v>
      </c>
      <c r="BT117" s="510">
        <v>36.760070923175249</v>
      </c>
      <c r="BU117" s="510">
        <v>37.579214817228653</v>
      </c>
      <c r="BV117" s="510">
        <v>36.131445913108273</v>
      </c>
      <c r="BW117" s="510">
        <v>32.295329064874942</v>
      </c>
      <c r="BX117" s="510">
        <v>29.657016700257977</v>
      </c>
      <c r="BY117" s="510">
        <v>28.048542264938384</v>
      </c>
      <c r="BZ117" s="510">
        <v>24.966303979660786</v>
      </c>
      <c r="CA117" s="510">
        <v>24.243696431147065</v>
      </c>
      <c r="CB117" s="510">
        <v>23.341697364405825</v>
      </c>
      <c r="CC117" s="510">
        <v>13.022545115050345</v>
      </c>
      <c r="CD117" s="510">
        <v>9.1967024838037545</v>
      </c>
      <c r="CE117" s="510">
        <v>9.1142894527623195</v>
      </c>
      <c r="CF117" s="510">
        <v>8.7932131295019591</v>
      </c>
      <c r="CG117" s="510">
        <v>8.5665996076316997</v>
      </c>
      <c r="CH117" s="511">
        <v>8.4994533221877777</v>
      </c>
    </row>
    <row r="118" spans="1:86" s="425" customFormat="1" ht="16" thickBot="1" x14ac:dyDescent="0.3">
      <c r="B118" s="226" t="s">
        <v>808</v>
      </c>
      <c r="C118" s="545"/>
      <c r="D118" s="517">
        <v>0</v>
      </c>
      <c r="E118" s="517">
        <v>0</v>
      </c>
      <c r="F118" s="517">
        <v>0</v>
      </c>
      <c r="G118" s="517">
        <v>0</v>
      </c>
      <c r="H118" s="517">
        <v>0</v>
      </c>
      <c r="I118" s="517">
        <v>0</v>
      </c>
      <c r="J118" s="517">
        <v>0</v>
      </c>
      <c r="K118" s="517">
        <v>0</v>
      </c>
      <c r="L118" s="517">
        <v>0</v>
      </c>
      <c r="M118" s="517">
        <v>0</v>
      </c>
      <c r="N118" s="517">
        <v>0</v>
      </c>
      <c r="O118" s="517">
        <v>0</v>
      </c>
      <c r="P118" s="517">
        <v>0</v>
      </c>
      <c r="Q118" s="517">
        <v>0</v>
      </c>
      <c r="R118" s="517">
        <v>0</v>
      </c>
      <c r="S118" s="517">
        <v>0</v>
      </c>
      <c r="T118" s="517">
        <v>0</v>
      </c>
      <c r="U118" s="517">
        <v>0</v>
      </c>
      <c r="V118" s="517">
        <v>0</v>
      </c>
      <c r="W118" s="517">
        <v>0</v>
      </c>
      <c r="X118" s="517">
        <v>0</v>
      </c>
      <c r="Y118" s="517">
        <v>0</v>
      </c>
      <c r="Z118" s="517">
        <v>0</v>
      </c>
      <c r="AA118" s="517">
        <v>0</v>
      </c>
      <c r="AB118" s="517">
        <v>0</v>
      </c>
      <c r="AC118" s="517">
        <v>0</v>
      </c>
      <c r="AD118" s="517">
        <v>0</v>
      </c>
      <c r="AE118" s="517">
        <v>0</v>
      </c>
      <c r="AF118" s="517">
        <v>0</v>
      </c>
      <c r="AG118" s="517">
        <v>0</v>
      </c>
      <c r="AH118" s="517">
        <v>0</v>
      </c>
      <c r="AI118" s="517">
        <v>0</v>
      </c>
      <c r="AJ118" s="517">
        <v>0</v>
      </c>
      <c r="AK118" s="517">
        <v>0</v>
      </c>
      <c r="AL118" s="517">
        <v>0</v>
      </c>
      <c r="AM118" s="517">
        <v>0</v>
      </c>
      <c r="AN118" s="517">
        <v>0</v>
      </c>
      <c r="AO118" s="517">
        <v>0</v>
      </c>
      <c r="AP118" s="517">
        <v>0</v>
      </c>
      <c r="AQ118" s="517">
        <v>0</v>
      </c>
      <c r="AR118" s="517">
        <v>0</v>
      </c>
      <c r="AS118" s="517">
        <v>0</v>
      </c>
      <c r="AT118" s="517">
        <v>0</v>
      </c>
      <c r="AU118" s="517">
        <v>0</v>
      </c>
      <c r="AV118" s="517">
        <v>0</v>
      </c>
      <c r="AW118" s="517">
        <v>0</v>
      </c>
      <c r="AX118" s="517">
        <v>0</v>
      </c>
      <c r="AY118" s="517">
        <v>0</v>
      </c>
      <c r="AZ118" s="517">
        <v>1.3223269299537634</v>
      </c>
      <c r="BA118" s="517">
        <v>1.170648213767822</v>
      </c>
      <c r="BB118" s="517">
        <v>1.5280101902131207</v>
      </c>
      <c r="BC118" s="517">
        <v>1.5828979177328224</v>
      </c>
      <c r="BD118" s="517">
        <v>4.446986684194389</v>
      </c>
      <c r="BE118" s="517">
        <v>3.9673312666662732</v>
      </c>
      <c r="BF118" s="517">
        <v>3.0390505590476113</v>
      </c>
      <c r="BG118" s="517">
        <v>2.8047481970224148</v>
      </c>
      <c r="BH118" s="517">
        <v>2.8385779075729887</v>
      </c>
      <c r="BI118" s="517">
        <v>2.8415961782744814</v>
      </c>
      <c r="BJ118" s="517">
        <v>3.0417668421863624</v>
      </c>
      <c r="BK118" s="517">
        <v>3.024697605971947</v>
      </c>
      <c r="BL118" s="517">
        <v>2.9951634189631458</v>
      </c>
      <c r="BM118" s="517">
        <v>2.9485915629184629</v>
      </c>
      <c r="BN118" s="517">
        <v>2.7303364614929651</v>
      </c>
      <c r="BO118" s="517">
        <v>2.7268524133722911</v>
      </c>
      <c r="BP118" s="517">
        <v>2.7131491236131398</v>
      </c>
      <c r="BQ118" s="517">
        <v>1.9599988965082908</v>
      </c>
      <c r="BR118" s="517">
        <v>0.68271471528603922</v>
      </c>
      <c r="BS118" s="517">
        <v>0.46632638368703638</v>
      </c>
      <c r="BT118" s="517">
        <v>0.42447532310844605</v>
      </c>
      <c r="BU118" s="517">
        <v>0.21395154949443226</v>
      </c>
      <c r="BV118" s="517">
        <v>0.16995396364679161</v>
      </c>
      <c r="BW118" s="517">
        <v>0.15170013386685677</v>
      </c>
      <c r="BX118" s="517">
        <v>0.11669444015403556</v>
      </c>
      <c r="BY118" s="517">
        <v>0.1008123961313569</v>
      </c>
      <c r="BZ118" s="517">
        <v>8.8148882548829133E-2</v>
      </c>
      <c r="CA118" s="517">
        <v>8.095603048165427E-2</v>
      </c>
      <c r="CB118" s="517">
        <v>7.441176370429918E-2</v>
      </c>
      <c r="CC118" s="517">
        <v>6.3128598459598506E-2</v>
      </c>
      <c r="CD118" s="517">
        <v>5.5465739487934922E-2</v>
      </c>
      <c r="CE118" s="517">
        <v>4.6922219479358741E-2</v>
      </c>
      <c r="CF118" s="517">
        <v>3.799149459087698E-2</v>
      </c>
      <c r="CG118" s="517">
        <v>2.9195725599544736E-2</v>
      </c>
      <c r="CH118" s="518">
        <v>2.0362269199864794E-2</v>
      </c>
    </row>
    <row r="119" spans="1:86" ht="31" x14ac:dyDescent="0.35">
      <c r="A119" s="467"/>
      <c r="B119" s="468" t="s">
        <v>810</v>
      </c>
      <c r="C119" s="469"/>
      <c r="D119" s="470" t="s">
        <v>677</v>
      </c>
      <c r="E119" s="470" t="s">
        <v>678</v>
      </c>
      <c r="F119" s="470" t="s">
        <v>679</v>
      </c>
      <c r="G119" s="470" t="s">
        <v>680</v>
      </c>
      <c r="H119" s="470" t="s">
        <v>681</v>
      </c>
      <c r="I119" s="470" t="s">
        <v>682</v>
      </c>
      <c r="J119" s="470" t="s">
        <v>683</v>
      </c>
      <c r="K119" s="470" t="s">
        <v>684</v>
      </c>
      <c r="L119" s="470" t="s">
        <v>685</v>
      </c>
      <c r="M119" s="470" t="s">
        <v>686</v>
      </c>
      <c r="N119" s="470" t="s">
        <v>687</v>
      </c>
      <c r="O119" s="470" t="s">
        <v>688</v>
      </c>
      <c r="P119" s="470" t="s">
        <v>689</v>
      </c>
      <c r="Q119" s="470" t="s">
        <v>690</v>
      </c>
      <c r="R119" s="470" t="s">
        <v>691</v>
      </c>
      <c r="S119" s="470" t="s">
        <v>692</v>
      </c>
      <c r="T119" s="470" t="s">
        <v>693</v>
      </c>
      <c r="U119" s="470" t="s">
        <v>694</v>
      </c>
      <c r="V119" s="470" t="s">
        <v>695</v>
      </c>
      <c r="W119" s="470" t="s">
        <v>696</v>
      </c>
      <c r="X119" s="470" t="s">
        <v>697</v>
      </c>
      <c r="Y119" s="470" t="s">
        <v>698</v>
      </c>
      <c r="Z119" s="470" t="s">
        <v>699</v>
      </c>
      <c r="AA119" s="470" t="s">
        <v>700</v>
      </c>
      <c r="AB119" s="470" t="s">
        <v>701</v>
      </c>
      <c r="AC119" s="470" t="s">
        <v>702</v>
      </c>
      <c r="AD119" s="470" t="s">
        <v>703</v>
      </c>
      <c r="AE119" s="470" t="s">
        <v>704</v>
      </c>
      <c r="AF119" s="470" t="s">
        <v>705</v>
      </c>
      <c r="AG119" s="470" t="s">
        <v>706</v>
      </c>
      <c r="AH119" s="470" t="s">
        <v>707</v>
      </c>
      <c r="AI119" s="470" t="s">
        <v>708</v>
      </c>
      <c r="AJ119" s="470" t="s">
        <v>709</v>
      </c>
      <c r="AK119" s="470" t="s">
        <v>710</v>
      </c>
      <c r="AL119" s="470" t="s">
        <v>711</v>
      </c>
      <c r="AM119" s="470" t="s">
        <v>712</v>
      </c>
      <c r="AN119" s="470" t="s">
        <v>713</v>
      </c>
      <c r="AO119" s="470" t="s">
        <v>714</v>
      </c>
      <c r="AP119" s="470" t="s">
        <v>715</v>
      </c>
      <c r="AQ119" s="470" t="s">
        <v>716</v>
      </c>
      <c r="AR119" s="470" t="s">
        <v>717</v>
      </c>
      <c r="AS119" s="470" t="s">
        <v>718</v>
      </c>
      <c r="AT119" s="470" t="s">
        <v>719</v>
      </c>
      <c r="AU119" s="470" t="s">
        <v>720</v>
      </c>
      <c r="AV119" s="470" t="s">
        <v>721</v>
      </c>
      <c r="AW119" s="470" t="s">
        <v>722</v>
      </c>
      <c r="AX119" s="470" t="s">
        <v>723</v>
      </c>
      <c r="AY119" s="470" t="s">
        <v>724</v>
      </c>
      <c r="AZ119" s="470" t="s">
        <v>725</v>
      </c>
      <c r="BA119" s="470" t="s">
        <v>726</v>
      </c>
      <c r="BB119" s="470" t="s">
        <v>727</v>
      </c>
      <c r="BC119" s="470" t="s">
        <v>728</v>
      </c>
      <c r="BD119" s="470" t="s">
        <v>729</v>
      </c>
      <c r="BE119" s="470" t="s">
        <v>730</v>
      </c>
      <c r="BF119" s="470" t="s">
        <v>731</v>
      </c>
      <c r="BG119" s="470" t="s">
        <v>732</v>
      </c>
      <c r="BH119" s="470" t="s">
        <v>733</v>
      </c>
      <c r="BI119" s="470" t="s">
        <v>734</v>
      </c>
      <c r="BJ119" s="470" t="s">
        <v>735</v>
      </c>
      <c r="BK119" s="470" t="s">
        <v>736</v>
      </c>
      <c r="BL119" s="470" t="s">
        <v>737</v>
      </c>
      <c r="BM119" s="470" t="s">
        <v>738</v>
      </c>
      <c r="BN119" s="470" t="s">
        <v>739</v>
      </c>
      <c r="BO119" s="470" t="s">
        <v>740</v>
      </c>
      <c r="BP119" s="470" t="s">
        <v>741</v>
      </c>
      <c r="BQ119" s="470" t="s">
        <v>742</v>
      </c>
      <c r="BR119" s="470" t="s">
        <v>743</v>
      </c>
      <c r="BS119" s="470" t="s">
        <v>744</v>
      </c>
      <c r="BT119" s="470" t="s">
        <v>745</v>
      </c>
      <c r="BU119" s="470" t="s">
        <v>746</v>
      </c>
      <c r="BV119" s="470" t="s">
        <v>747</v>
      </c>
      <c r="BW119" s="470" t="s">
        <v>748</v>
      </c>
      <c r="BX119" s="470" t="s">
        <v>749</v>
      </c>
      <c r="BY119" s="470" t="s">
        <v>750</v>
      </c>
      <c r="BZ119" s="470" t="s">
        <v>751</v>
      </c>
      <c r="CA119" s="470" t="s">
        <v>752</v>
      </c>
      <c r="CB119" s="470" t="s">
        <v>753</v>
      </c>
      <c r="CC119" s="470" t="s">
        <v>754</v>
      </c>
      <c r="CD119" s="470" t="s">
        <v>755</v>
      </c>
      <c r="CE119" s="470" t="s">
        <v>756</v>
      </c>
      <c r="CF119" s="470" t="s">
        <v>757</v>
      </c>
      <c r="CG119" s="470" t="s">
        <v>758</v>
      </c>
      <c r="CH119" s="471" t="s">
        <v>759</v>
      </c>
    </row>
    <row r="120" spans="1:86" s="285" customFormat="1" ht="26.15" customHeight="1" x14ac:dyDescent="0.35">
      <c r="A120" s="455"/>
      <c r="B120" s="65" t="s">
        <v>787</v>
      </c>
      <c r="C120" s="123"/>
      <c r="D120" s="503">
        <f t="shared" ref="D120:BO120" si="46">SUM(D124,D137,D150,D160,D164,D168-D173)</f>
        <v>0</v>
      </c>
      <c r="E120" s="503">
        <f t="shared" si="46"/>
        <v>0</v>
      </c>
      <c r="F120" s="503">
        <f t="shared" si="46"/>
        <v>0</v>
      </c>
      <c r="G120" s="503">
        <f t="shared" si="46"/>
        <v>0</v>
      </c>
      <c r="H120" s="503">
        <f t="shared" si="46"/>
        <v>0</v>
      </c>
      <c r="I120" s="503">
        <f t="shared" si="46"/>
        <v>0</v>
      </c>
      <c r="J120" s="503">
        <f t="shared" si="46"/>
        <v>0</v>
      </c>
      <c r="K120" s="503">
        <f t="shared" si="46"/>
        <v>0</v>
      </c>
      <c r="L120" s="503">
        <f t="shared" si="46"/>
        <v>0</v>
      </c>
      <c r="M120" s="503">
        <f t="shared" si="46"/>
        <v>0</v>
      </c>
      <c r="N120" s="503">
        <f t="shared" si="46"/>
        <v>0</v>
      </c>
      <c r="O120" s="503">
        <f t="shared" si="46"/>
        <v>0</v>
      </c>
      <c r="P120" s="503">
        <f t="shared" si="46"/>
        <v>0</v>
      </c>
      <c r="Q120" s="503">
        <f t="shared" si="46"/>
        <v>0</v>
      </c>
      <c r="R120" s="503">
        <f t="shared" si="46"/>
        <v>0</v>
      </c>
      <c r="S120" s="503">
        <f t="shared" si="46"/>
        <v>0</v>
      </c>
      <c r="T120" s="503">
        <f t="shared" si="46"/>
        <v>0</v>
      </c>
      <c r="U120" s="503">
        <f t="shared" si="46"/>
        <v>0</v>
      </c>
      <c r="V120" s="503">
        <f t="shared" si="46"/>
        <v>0</v>
      </c>
      <c r="W120" s="503">
        <f t="shared" si="46"/>
        <v>0</v>
      </c>
      <c r="X120" s="503">
        <f t="shared" si="46"/>
        <v>0</v>
      </c>
      <c r="Y120" s="503">
        <f t="shared" si="46"/>
        <v>0</v>
      </c>
      <c r="Z120" s="503">
        <f t="shared" si="46"/>
        <v>0</v>
      </c>
      <c r="AA120" s="503">
        <f t="shared" si="46"/>
        <v>0</v>
      </c>
      <c r="AB120" s="503">
        <f t="shared" si="46"/>
        <v>0</v>
      </c>
      <c r="AC120" s="503">
        <f t="shared" si="46"/>
        <v>0</v>
      </c>
      <c r="AD120" s="503">
        <f t="shared" si="46"/>
        <v>0</v>
      </c>
      <c r="AE120" s="503">
        <f t="shared" si="46"/>
        <v>0</v>
      </c>
      <c r="AF120" s="503">
        <f t="shared" si="46"/>
        <v>103</v>
      </c>
      <c r="AG120" s="503">
        <f t="shared" si="46"/>
        <v>107</v>
      </c>
      <c r="AH120" s="503">
        <f t="shared" si="46"/>
        <v>1254</v>
      </c>
      <c r="AI120" s="503">
        <f t="shared" si="46"/>
        <v>1272</v>
      </c>
      <c r="AJ120" s="503">
        <f t="shared" si="46"/>
        <v>1270</v>
      </c>
      <c r="AK120" s="503">
        <f t="shared" si="46"/>
        <v>1340</v>
      </c>
      <c r="AL120" s="503">
        <f t="shared" si="46"/>
        <v>1387</v>
      </c>
      <c r="AM120" s="503">
        <f t="shared" si="46"/>
        <v>1332</v>
      </c>
      <c r="AN120" s="503">
        <f t="shared" si="46"/>
        <v>1339</v>
      </c>
      <c r="AO120" s="503">
        <f t="shared" si="46"/>
        <v>1408</v>
      </c>
      <c r="AP120" s="503">
        <f t="shared" si="46"/>
        <v>1446</v>
      </c>
      <c r="AQ120" s="503">
        <f t="shared" si="46"/>
        <v>1531</v>
      </c>
      <c r="AR120" s="503">
        <f t="shared" si="46"/>
        <v>1662</v>
      </c>
      <c r="AS120" s="503">
        <f t="shared" si="46"/>
        <v>1799</v>
      </c>
      <c r="AT120" s="503">
        <f t="shared" si="46"/>
        <v>1959</v>
      </c>
      <c r="AU120" s="503">
        <f t="shared" si="46"/>
        <v>2172</v>
      </c>
      <c r="AV120" s="503">
        <f t="shared" si="46"/>
        <v>2409</v>
      </c>
      <c r="AW120" s="503">
        <f t="shared" si="46"/>
        <v>2594</v>
      </c>
      <c r="AX120" s="503">
        <f t="shared" si="46"/>
        <v>2765</v>
      </c>
      <c r="AY120" s="503">
        <f t="shared" si="46"/>
        <v>2848</v>
      </c>
      <c r="AZ120" s="503">
        <f t="shared" si="46"/>
        <v>2819</v>
      </c>
      <c r="BA120" s="503">
        <f t="shared" si="46"/>
        <v>2813</v>
      </c>
      <c r="BB120" s="503">
        <f t="shared" si="46"/>
        <v>2749</v>
      </c>
      <c r="BC120" s="503">
        <f t="shared" si="46"/>
        <v>2731</v>
      </c>
      <c r="BD120" s="503">
        <f t="shared" si="46"/>
        <v>2767</v>
      </c>
      <c r="BE120" s="503">
        <f t="shared" si="46"/>
        <v>2797</v>
      </c>
      <c r="BF120" s="503">
        <f t="shared" si="46"/>
        <v>2814</v>
      </c>
      <c r="BG120" s="503">
        <f t="shared" si="46"/>
        <v>2819</v>
      </c>
      <c r="BH120" s="503">
        <f t="shared" si="46"/>
        <v>2811</v>
      </c>
      <c r="BI120" s="503">
        <f t="shared" si="46"/>
        <v>2763</v>
      </c>
      <c r="BJ120" s="503">
        <f t="shared" si="46"/>
        <v>2718</v>
      </c>
      <c r="BK120" s="503">
        <f t="shared" si="46"/>
        <v>2678</v>
      </c>
      <c r="BL120" s="503">
        <f>SUM(BL124,BL137,BL150,BL160,BL164,BL168-BL173)</f>
        <v>2719</v>
      </c>
      <c r="BM120" s="503">
        <f t="shared" si="46"/>
        <v>2662</v>
      </c>
      <c r="BN120" s="503">
        <f t="shared" si="46"/>
        <v>2636</v>
      </c>
      <c r="BO120" s="503">
        <f t="shared" si="46"/>
        <v>2608</v>
      </c>
      <c r="BP120" s="503">
        <f t="shared" ref="BP120:CG120" si="47">SUM(BP124,BP137,BP150,BP160,BP164,BP168-BP173)</f>
        <v>2541</v>
      </c>
      <c r="BQ120" s="503">
        <f t="shared" si="47"/>
        <v>2476</v>
      </c>
      <c r="BR120" s="503">
        <f t="shared" si="47"/>
        <v>2531</v>
      </c>
      <c r="BS120" s="503">
        <f t="shared" si="47"/>
        <v>2543</v>
      </c>
      <c r="BT120" s="503">
        <f t="shared" si="47"/>
        <v>2491</v>
      </c>
      <c r="BU120" s="503">
        <f t="shared" si="47"/>
        <v>2399</v>
      </c>
      <c r="BV120" s="503">
        <f t="shared" si="47"/>
        <v>2227</v>
      </c>
      <c r="BW120" s="503">
        <f t="shared" si="47"/>
        <v>2559</v>
      </c>
      <c r="BX120" s="503">
        <f t="shared" si="47"/>
        <v>2671</v>
      </c>
      <c r="BY120" s="503">
        <f t="shared" si="47"/>
        <v>2883</v>
      </c>
      <c r="BZ120" s="503">
        <f t="shared" si="47"/>
        <v>3073</v>
      </c>
      <c r="CA120" s="503">
        <f t="shared" si="47"/>
        <v>3292</v>
      </c>
      <c r="CB120" s="503">
        <f t="shared" si="47"/>
        <v>3551</v>
      </c>
      <c r="CC120" s="503">
        <f t="shared" si="47"/>
        <v>3684</v>
      </c>
      <c r="CD120" s="503">
        <f t="shared" si="47"/>
        <v>3820</v>
      </c>
      <c r="CE120" s="503">
        <f t="shared" si="47"/>
        <v>3890</v>
      </c>
      <c r="CF120" s="503">
        <f t="shared" si="47"/>
        <v>3920</v>
      </c>
      <c r="CG120" s="503">
        <f t="shared" si="47"/>
        <v>3938</v>
      </c>
      <c r="CH120" s="506">
        <f>SUM(CH124,CH137,CH150,CH160,CH164,CH168-CH173)</f>
        <v>3985</v>
      </c>
    </row>
    <row r="121" spans="1:86" x14ac:dyDescent="0.35">
      <c r="A121" s="472"/>
      <c r="B121" s="508" t="s">
        <v>566</v>
      </c>
      <c r="D121" s="550">
        <v>0</v>
      </c>
      <c r="E121" s="550">
        <v>0</v>
      </c>
      <c r="F121" s="550">
        <v>0</v>
      </c>
      <c r="G121" s="550">
        <v>0</v>
      </c>
      <c r="H121" s="550">
        <v>0</v>
      </c>
      <c r="I121" s="550">
        <v>0</v>
      </c>
      <c r="J121" s="550">
        <v>0</v>
      </c>
      <c r="K121" s="550">
        <v>0</v>
      </c>
      <c r="L121" s="550">
        <v>0</v>
      </c>
      <c r="M121" s="550">
        <v>0</v>
      </c>
      <c r="N121" s="550">
        <v>0</v>
      </c>
      <c r="O121" s="550">
        <v>0</v>
      </c>
      <c r="P121" s="550">
        <v>0</v>
      </c>
      <c r="Q121" s="550">
        <v>0</v>
      </c>
      <c r="R121" s="550">
        <v>0</v>
      </c>
      <c r="S121" s="550">
        <v>0</v>
      </c>
      <c r="T121" s="550">
        <v>0</v>
      </c>
      <c r="U121" s="550">
        <v>0</v>
      </c>
      <c r="V121" s="550">
        <v>0</v>
      </c>
      <c r="W121" s="550">
        <v>0</v>
      </c>
      <c r="X121" s="550">
        <v>0</v>
      </c>
      <c r="Y121" s="550">
        <v>0</v>
      </c>
      <c r="Z121" s="550">
        <v>0</v>
      </c>
      <c r="AA121" s="550">
        <v>0</v>
      </c>
      <c r="AB121" s="550">
        <v>0</v>
      </c>
      <c r="AC121" s="550">
        <v>0</v>
      </c>
      <c r="AD121" s="550">
        <v>0</v>
      </c>
      <c r="AE121" s="550">
        <v>0</v>
      </c>
      <c r="AF121" s="550">
        <v>100</v>
      </c>
      <c r="AG121" s="550">
        <v>103</v>
      </c>
      <c r="AH121" s="550">
        <v>1204</v>
      </c>
      <c r="AI121" s="550">
        <v>1210</v>
      </c>
      <c r="AJ121" s="550">
        <v>1201</v>
      </c>
      <c r="AK121" s="550">
        <v>1265</v>
      </c>
      <c r="AL121" s="550">
        <v>1306</v>
      </c>
      <c r="AM121" s="550">
        <v>1244</v>
      </c>
      <c r="AN121" s="550">
        <v>1234</v>
      </c>
      <c r="AO121" s="550">
        <v>1285</v>
      </c>
      <c r="AP121" s="550">
        <v>1300</v>
      </c>
      <c r="AQ121" s="550">
        <v>1358</v>
      </c>
      <c r="AR121" s="550">
        <v>1460</v>
      </c>
      <c r="AS121" s="550">
        <v>1564</v>
      </c>
      <c r="AT121" s="550">
        <v>1691</v>
      </c>
      <c r="AU121" s="550">
        <v>1874</v>
      </c>
      <c r="AV121" s="550">
        <v>2085</v>
      </c>
      <c r="AW121" s="550">
        <v>2248</v>
      </c>
      <c r="AX121" s="550">
        <v>2411</v>
      </c>
      <c r="AY121" s="550">
        <v>2526</v>
      </c>
      <c r="AZ121" s="550">
        <v>2568</v>
      </c>
      <c r="BA121" s="550">
        <v>2624</v>
      </c>
      <c r="BB121" s="550">
        <v>2626</v>
      </c>
      <c r="BC121" s="550">
        <v>2664</v>
      </c>
      <c r="BD121" s="550">
        <v>2720</v>
      </c>
      <c r="BE121" s="550">
        <v>2753</v>
      </c>
      <c r="BF121" s="550">
        <v>2773</v>
      </c>
      <c r="BG121" s="550">
        <v>2778</v>
      </c>
      <c r="BH121" s="550">
        <v>2770</v>
      </c>
      <c r="BI121" s="550">
        <v>2721</v>
      </c>
      <c r="BJ121" s="550">
        <v>2677</v>
      </c>
      <c r="BK121" s="550">
        <v>2636</v>
      </c>
      <c r="BL121" s="550">
        <v>2678</v>
      </c>
      <c r="BM121" s="550">
        <v>2621</v>
      </c>
      <c r="BN121" s="550">
        <v>2597</v>
      </c>
      <c r="BO121" s="550">
        <v>2572</v>
      </c>
      <c r="BP121" s="550">
        <v>2506</v>
      </c>
      <c r="BQ121" s="550">
        <v>2445</v>
      </c>
      <c r="BR121" s="550">
        <v>2502</v>
      </c>
      <c r="BS121" s="550">
        <v>2505</v>
      </c>
      <c r="BT121" s="550">
        <v>2457</v>
      </c>
      <c r="BU121" s="550">
        <v>2370</v>
      </c>
      <c r="BV121" s="550">
        <v>2200</v>
      </c>
      <c r="BW121" s="550">
        <v>2540</v>
      </c>
      <c r="BX121" s="550">
        <v>2656</v>
      </c>
      <c r="BY121" s="550">
        <v>2870</v>
      </c>
      <c r="BZ121" s="550">
        <v>3060</v>
      </c>
      <c r="CA121" s="550">
        <v>3282</v>
      </c>
      <c r="CB121" s="550">
        <v>3542</v>
      </c>
      <c r="CC121" s="550">
        <v>3676</v>
      </c>
      <c r="CD121" s="550">
        <v>3814</v>
      </c>
      <c r="CE121" s="550">
        <v>3883</v>
      </c>
      <c r="CF121" s="550">
        <v>3914</v>
      </c>
      <c r="CG121" s="550">
        <v>3934</v>
      </c>
      <c r="CH121" s="551">
        <v>3984</v>
      </c>
    </row>
    <row r="122" spans="1:86" x14ac:dyDescent="0.35">
      <c r="A122" s="472"/>
      <c r="B122" s="508" t="s">
        <v>565</v>
      </c>
      <c r="D122" s="550" t="s">
        <v>613</v>
      </c>
      <c r="E122" s="550" t="s">
        <v>613</v>
      </c>
      <c r="F122" s="550" t="s">
        <v>613</v>
      </c>
      <c r="G122" s="550" t="s">
        <v>613</v>
      </c>
      <c r="H122" s="550" t="s">
        <v>613</v>
      </c>
      <c r="I122" s="550" t="s">
        <v>613</v>
      </c>
      <c r="J122" s="550" t="s">
        <v>613</v>
      </c>
      <c r="K122" s="550" t="s">
        <v>613</v>
      </c>
      <c r="L122" s="550" t="s">
        <v>613</v>
      </c>
      <c r="M122" s="550" t="s">
        <v>613</v>
      </c>
      <c r="N122" s="550" t="s">
        <v>613</v>
      </c>
      <c r="O122" s="550" t="s">
        <v>613</v>
      </c>
      <c r="P122" s="550" t="s">
        <v>613</v>
      </c>
      <c r="Q122" s="550" t="s">
        <v>613</v>
      </c>
      <c r="R122" s="550" t="s">
        <v>613</v>
      </c>
      <c r="S122" s="550" t="s">
        <v>613</v>
      </c>
      <c r="T122" s="550" t="s">
        <v>613</v>
      </c>
      <c r="U122" s="550" t="s">
        <v>613</v>
      </c>
      <c r="V122" s="550" t="s">
        <v>613</v>
      </c>
      <c r="W122" s="550" t="s">
        <v>613</v>
      </c>
      <c r="X122" s="550" t="s">
        <v>613</v>
      </c>
      <c r="Y122" s="550" t="s">
        <v>613</v>
      </c>
      <c r="Z122" s="550" t="s">
        <v>613</v>
      </c>
      <c r="AA122" s="550" t="s">
        <v>613</v>
      </c>
      <c r="AB122" s="550" t="s">
        <v>613</v>
      </c>
      <c r="AC122" s="550" t="s">
        <v>613</v>
      </c>
      <c r="AD122" s="550" t="s">
        <v>613</v>
      </c>
      <c r="AE122" s="550" t="s">
        <v>613</v>
      </c>
      <c r="AF122" s="550" t="s">
        <v>613</v>
      </c>
      <c r="AG122" s="550" t="s">
        <v>613</v>
      </c>
      <c r="AH122" s="510">
        <v>49</v>
      </c>
      <c r="AI122" s="510">
        <v>61</v>
      </c>
      <c r="AJ122" s="510">
        <v>68</v>
      </c>
      <c r="AK122" s="510">
        <v>75</v>
      </c>
      <c r="AL122" s="510">
        <v>80</v>
      </c>
      <c r="AM122" s="510">
        <v>88</v>
      </c>
      <c r="AN122" s="510">
        <v>104</v>
      </c>
      <c r="AO122" s="510">
        <v>123</v>
      </c>
      <c r="AP122" s="510">
        <v>146</v>
      </c>
      <c r="AQ122" s="510">
        <v>173</v>
      </c>
      <c r="AR122" s="510">
        <v>201</v>
      </c>
      <c r="AS122" s="510">
        <v>234</v>
      </c>
      <c r="AT122" s="510">
        <v>269</v>
      </c>
      <c r="AU122" s="510">
        <v>298</v>
      </c>
      <c r="AV122" s="510">
        <v>323</v>
      </c>
      <c r="AW122" s="510">
        <v>346</v>
      </c>
      <c r="AX122" s="510">
        <v>354</v>
      </c>
      <c r="AY122" s="510">
        <v>322</v>
      </c>
      <c r="AZ122" s="510">
        <v>250</v>
      </c>
      <c r="BA122" s="510">
        <v>189</v>
      </c>
      <c r="BB122" s="510">
        <v>123</v>
      </c>
      <c r="BC122" s="510">
        <v>67</v>
      </c>
      <c r="BD122" s="510">
        <v>47</v>
      </c>
      <c r="BE122" s="510">
        <v>43</v>
      </c>
      <c r="BF122" s="510">
        <v>41</v>
      </c>
      <c r="BG122" s="510">
        <v>41</v>
      </c>
      <c r="BH122" s="510">
        <v>42</v>
      </c>
      <c r="BI122" s="510">
        <v>42</v>
      </c>
      <c r="BJ122" s="510">
        <v>42</v>
      </c>
      <c r="BK122" s="510">
        <v>42</v>
      </c>
      <c r="BL122" s="510">
        <v>41</v>
      </c>
      <c r="BM122" s="510">
        <v>40</v>
      </c>
      <c r="BN122" s="510">
        <v>39</v>
      </c>
      <c r="BO122" s="510">
        <v>36</v>
      </c>
      <c r="BP122" s="510">
        <v>34</v>
      </c>
      <c r="BQ122" s="510">
        <v>31</v>
      </c>
      <c r="BR122" s="510">
        <v>29</v>
      </c>
      <c r="BS122" s="510">
        <v>38</v>
      </c>
      <c r="BT122" s="510">
        <v>34</v>
      </c>
      <c r="BU122" s="510">
        <v>30</v>
      </c>
      <c r="BV122" s="510">
        <v>27</v>
      </c>
      <c r="BW122" s="510">
        <v>18</v>
      </c>
      <c r="BX122" s="510">
        <v>15</v>
      </c>
      <c r="BY122" s="510">
        <v>13</v>
      </c>
      <c r="BZ122" s="510">
        <v>12</v>
      </c>
      <c r="CA122" s="510">
        <v>10</v>
      </c>
      <c r="CB122" s="510">
        <v>9</v>
      </c>
      <c r="CC122" s="510">
        <v>8</v>
      </c>
      <c r="CD122" s="510">
        <v>7</v>
      </c>
      <c r="CE122" s="510">
        <v>6</v>
      </c>
      <c r="CF122" s="510">
        <v>5</v>
      </c>
      <c r="CG122" s="510">
        <v>3</v>
      </c>
      <c r="CH122" s="511">
        <v>2</v>
      </c>
    </row>
    <row r="123" spans="1:86" s="285" customFormat="1" x14ac:dyDescent="0.35">
      <c r="A123" s="472"/>
      <c r="B123" s="531"/>
      <c r="C123" s="461"/>
      <c r="D123" s="552"/>
      <c r="E123" s="552"/>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10"/>
      <c r="AI123" s="510"/>
      <c r="AJ123" s="510"/>
      <c r="AK123" s="510"/>
      <c r="AL123" s="510"/>
      <c r="AM123" s="510"/>
      <c r="AN123" s="510"/>
      <c r="AO123" s="510"/>
      <c r="AP123" s="510"/>
      <c r="AQ123" s="510"/>
      <c r="AR123" s="510"/>
      <c r="AS123" s="510"/>
      <c r="AT123" s="510"/>
      <c r="AU123" s="510"/>
      <c r="AV123" s="510"/>
      <c r="AW123" s="510"/>
      <c r="AX123" s="510"/>
      <c r="AY123" s="510"/>
      <c r="AZ123" s="510"/>
      <c r="BA123" s="510"/>
      <c r="BB123" s="510"/>
      <c r="BC123" s="510"/>
      <c r="BD123" s="510"/>
      <c r="BE123" s="510"/>
      <c r="BF123" s="510"/>
      <c r="BG123" s="510"/>
      <c r="BH123" s="510"/>
      <c r="BI123" s="510"/>
      <c r="BJ123" s="510"/>
      <c r="BK123" s="510"/>
      <c r="BL123" s="510"/>
      <c r="BM123" s="510"/>
      <c r="BN123" s="510"/>
      <c r="BO123" s="510"/>
      <c r="BP123" s="510"/>
      <c r="BQ123" s="510"/>
      <c r="BR123" s="510"/>
      <c r="BS123" s="510"/>
      <c r="BT123" s="510"/>
      <c r="BU123" s="510"/>
      <c r="BV123" s="510"/>
      <c r="BW123" s="510"/>
      <c r="BX123" s="510"/>
      <c r="BY123" s="510"/>
      <c r="BZ123" s="510"/>
      <c r="CA123" s="510"/>
      <c r="CB123" s="510"/>
      <c r="CC123" s="510"/>
      <c r="CD123" s="510"/>
      <c r="CE123" s="510"/>
      <c r="CF123" s="510"/>
      <c r="CG123" s="510"/>
      <c r="CH123" s="511"/>
    </row>
    <row r="124" spans="1:86" s="285" customFormat="1" x14ac:dyDescent="0.35">
      <c r="A124" s="461"/>
      <c r="B124" s="123" t="s">
        <v>391</v>
      </c>
      <c r="C124" s="461"/>
      <c r="D124" s="503">
        <v>0</v>
      </c>
      <c r="E124" s="503">
        <v>0</v>
      </c>
      <c r="F124" s="503">
        <v>0</v>
      </c>
      <c r="G124" s="503">
        <v>0</v>
      </c>
      <c r="H124" s="503">
        <v>0</v>
      </c>
      <c r="I124" s="503">
        <v>0</v>
      </c>
      <c r="J124" s="503">
        <v>0</v>
      </c>
      <c r="K124" s="503">
        <v>0</v>
      </c>
      <c r="L124" s="503">
        <v>0</v>
      </c>
      <c r="M124" s="503">
        <v>0</v>
      </c>
      <c r="N124" s="503">
        <v>0</v>
      </c>
      <c r="O124" s="503">
        <v>0</v>
      </c>
      <c r="P124" s="503">
        <v>0</v>
      </c>
      <c r="Q124" s="503">
        <v>0</v>
      </c>
      <c r="R124" s="503">
        <v>0</v>
      </c>
      <c r="S124" s="503">
        <v>0</v>
      </c>
      <c r="T124" s="503">
        <v>0</v>
      </c>
      <c r="U124" s="503">
        <v>0</v>
      </c>
      <c r="V124" s="503">
        <v>0</v>
      </c>
      <c r="W124" s="503">
        <v>0</v>
      </c>
      <c r="X124" s="503">
        <v>0</v>
      </c>
      <c r="Y124" s="503">
        <v>0</v>
      </c>
      <c r="Z124" s="503">
        <v>0</v>
      </c>
      <c r="AA124" s="503">
        <v>0</v>
      </c>
      <c r="AB124" s="503">
        <v>0</v>
      </c>
      <c r="AC124" s="503">
        <v>0</v>
      </c>
      <c r="AD124" s="503">
        <v>0</v>
      </c>
      <c r="AE124" s="503">
        <v>0</v>
      </c>
      <c r="AF124" s="503">
        <v>0</v>
      </c>
      <c r="AG124" s="503">
        <v>0</v>
      </c>
      <c r="AH124" s="503">
        <v>0</v>
      </c>
      <c r="AI124" s="503">
        <v>0</v>
      </c>
      <c r="AJ124" s="503">
        <v>0</v>
      </c>
      <c r="AK124" s="503">
        <v>0</v>
      </c>
      <c r="AL124" s="503">
        <v>0</v>
      </c>
      <c r="AM124" s="503">
        <v>0</v>
      </c>
      <c r="AN124" s="503">
        <v>0</v>
      </c>
      <c r="AO124" s="503">
        <v>0</v>
      </c>
      <c r="AP124" s="503">
        <v>0</v>
      </c>
      <c r="AQ124" s="503">
        <v>0</v>
      </c>
      <c r="AR124" s="503">
        <v>0</v>
      </c>
      <c r="AS124" s="503">
        <v>0</v>
      </c>
      <c r="AT124" s="503">
        <v>0</v>
      </c>
      <c r="AU124" s="503">
        <v>0</v>
      </c>
      <c r="AV124" s="503">
        <v>0</v>
      </c>
      <c r="AW124" s="503">
        <v>0</v>
      </c>
      <c r="AX124" s="503">
        <v>0</v>
      </c>
      <c r="AY124" s="503">
        <v>0</v>
      </c>
      <c r="AZ124" s="503">
        <v>0</v>
      </c>
      <c r="BA124" s="503">
        <v>0</v>
      </c>
      <c r="BB124" s="503">
        <v>0</v>
      </c>
      <c r="BC124" s="503">
        <v>0</v>
      </c>
      <c r="BD124" s="503">
        <v>0</v>
      </c>
      <c r="BE124" s="503">
        <v>0</v>
      </c>
      <c r="BF124" s="503">
        <v>0</v>
      </c>
      <c r="BG124" s="503">
        <v>0</v>
      </c>
      <c r="BH124" s="503">
        <v>0</v>
      </c>
      <c r="BI124" s="503">
        <v>0</v>
      </c>
      <c r="BJ124" s="503">
        <v>0</v>
      </c>
      <c r="BK124" s="503">
        <v>0</v>
      </c>
      <c r="BL124" s="503">
        <v>136</v>
      </c>
      <c r="BM124" s="503">
        <v>391</v>
      </c>
      <c r="BN124" s="503">
        <v>579</v>
      </c>
      <c r="BO124" s="503">
        <v>811</v>
      </c>
      <c r="BP124" s="503">
        <v>1365</v>
      </c>
      <c r="BQ124" s="503">
        <v>1912</v>
      </c>
      <c r="BR124" s="503">
        <v>2235</v>
      </c>
      <c r="BS124" s="503">
        <v>2356</v>
      </c>
      <c r="BT124" s="503">
        <v>2381</v>
      </c>
      <c r="BU124" s="503">
        <v>2326</v>
      </c>
      <c r="BV124" s="503">
        <v>2168</v>
      </c>
      <c r="BW124" s="503">
        <v>1961</v>
      </c>
      <c r="BX124" s="503">
        <v>1875</v>
      </c>
      <c r="BY124" s="503">
        <v>1769</v>
      </c>
      <c r="BZ124" s="503">
        <v>1663</v>
      </c>
      <c r="CA124" s="503">
        <v>1573</v>
      </c>
      <c r="CB124" s="503">
        <v>1438</v>
      </c>
      <c r="CC124" s="503">
        <v>952</v>
      </c>
      <c r="CD124" s="503">
        <v>785</v>
      </c>
      <c r="CE124" s="503">
        <v>777</v>
      </c>
      <c r="CF124" s="503">
        <v>755</v>
      </c>
      <c r="CG124" s="503">
        <v>735</v>
      </c>
      <c r="CH124" s="506">
        <v>727</v>
      </c>
    </row>
    <row r="125" spans="1:86" x14ac:dyDescent="0.35">
      <c r="B125" s="72" t="s">
        <v>788</v>
      </c>
      <c r="D125" s="510">
        <v>0</v>
      </c>
      <c r="E125" s="510">
        <v>0</v>
      </c>
      <c r="F125" s="510">
        <v>0</v>
      </c>
      <c r="G125" s="510">
        <v>0</v>
      </c>
      <c r="H125" s="510">
        <v>0</v>
      </c>
      <c r="I125" s="510">
        <v>0</v>
      </c>
      <c r="J125" s="510">
        <v>0</v>
      </c>
      <c r="K125" s="510">
        <v>0</v>
      </c>
      <c r="L125" s="510">
        <v>0</v>
      </c>
      <c r="M125" s="510">
        <v>0</v>
      </c>
      <c r="N125" s="510">
        <v>0</v>
      </c>
      <c r="O125" s="510">
        <v>0</v>
      </c>
      <c r="P125" s="510">
        <v>0</v>
      </c>
      <c r="Q125" s="510">
        <v>0</v>
      </c>
      <c r="R125" s="510">
        <v>0</v>
      </c>
      <c r="S125" s="510">
        <v>0</v>
      </c>
      <c r="T125" s="510">
        <v>0</v>
      </c>
      <c r="U125" s="510">
        <v>0</v>
      </c>
      <c r="V125" s="510">
        <v>0</v>
      </c>
      <c r="W125" s="510">
        <v>0</v>
      </c>
      <c r="X125" s="510">
        <v>0</v>
      </c>
      <c r="Y125" s="510">
        <v>0</v>
      </c>
      <c r="Z125" s="510">
        <v>0</v>
      </c>
      <c r="AA125" s="510">
        <v>0</v>
      </c>
      <c r="AB125" s="510">
        <v>0</v>
      </c>
      <c r="AC125" s="510">
        <v>0</v>
      </c>
      <c r="AD125" s="510">
        <v>0</v>
      </c>
      <c r="AE125" s="510">
        <v>0</v>
      </c>
      <c r="AF125" s="510">
        <v>0</v>
      </c>
      <c r="AG125" s="510">
        <v>0</v>
      </c>
      <c r="AH125" s="510">
        <v>0</v>
      </c>
      <c r="AI125" s="510">
        <v>0</v>
      </c>
      <c r="AJ125" s="510">
        <v>0</v>
      </c>
      <c r="AK125" s="510">
        <v>0</v>
      </c>
      <c r="AL125" s="510">
        <v>0</v>
      </c>
      <c r="AM125" s="510">
        <v>0</v>
      </c>
      <c r="AN125" s="510">
        <v>0</v>
      </c>
      <c r="AO125" s="510">
        <v>0</v>
      </c>
      <c r="AP125" s="510">
        <v>0</v>
      </c>
      <c r="AQ125" s="510">
        <v>0</v>
      </c>
      <c r="AR125" s="510">
        <v>0</v>
      </c>
      <c r="AS125" s="510">
        <v>0</v>
      </c>
      <c r="AT125" s="510">
        <v>0</v>
      </c>
      <c r="AU125" s="510">
        <v>0</v>
      </c>
      <c r="AV125" s="510">
        <v>0</v>
      </c>
      <c r="AW125" s="510">
        <v>0</v>
      </c>
      <c r="AX125" s="510">
        <v>0</v>
      </c>
      <c r="AY125" s="510">
        <v>0</v>
      </c>
      <c r="AZ125" s="510">
        <v>0</v>
      </c>
      <c r="BA125" s="510">
        <v>0</v>
      </c>
      <c r="BB125" s="510">
        <v>0</v>
      </c>
      <c r="BC125" s="510">
        <v>0</v>
      </c>
      <c r="BD125" s="510">
        <v>0</v>
      </c>
      <c r="BE125" s="510">
        <v>0</v>
      </c>
      <c r="BF125" s="510">
        <v>0</v>
      </c>
      <c r="BG125" s="510">
        <v>0</v>
      </c>
      <c r="BH125" s="510">
        <v>0</v>
      </c>
      <c r="BI125" s="510">
        <v>0</v>
      </c>
      <c r="BJ125" s="510">
        <v>0</v>
      </c>
      <c r="BK125" s="510">
        <v>0</v>
      </c>
      <c r="BL125" s="510">
        <v>65</v>
      </c>
      <c r="BM125" s="510">
        <v>167</v>
      </c>
      <c r="BN125" s="510">
        <v>237</v>
      </c>
      <c r="BO125" s="510">
        <v>321</v>
      </c>
      <c r="BP125" s="510">
        <v>467</v>
      </c>
      <c r="BQ125" s="510">
        <v>672</v>
      </c>
      <c r="BR125" s="510">
        <v>755</v>
      </c>
      <c r="BS125" s="510">
        <v>814</v>
      </c>
      <c r="BT125" s="510">
        <v>862</v>
      </c>
      <c r="BU125" s="510">
        <v>858</v>
      </c>
      <c r="BV125" s="510">
        <v>818</v>
      </c>
      <c r="BW125" s="510">
        <v>797</v>
      </c>
      <c r="BX125" s="510">
        <v>806</v>
      </c>
      <c r="BY125" s="510">
        <v>792</v>
      </c>
      <c r="BZ125" s="510">
        <v>775</v>
      </c>
      <c r="CA125" s="510">
        <v>763</v>
      </c>
      <c r="CB125" s="510">
        <v>752</v>
      </c>
      <c r="CC125" s="510">
        <v>726</v>
      </c>
      <c r="CD125" s="510">
        <v>714</v>
      </c>
      <c r="CE125" s="510">
        <v>706</v>
      </c>
      <c r="CF125" s="510">
        <v>685</v>
      </c>
      <c r="CG125" s="510">
        <v>668</v>
      </c>
      <c r="CH125" s="511">
        <v>662</v>
      </c>
    </row>
    <row r="126" spans="1:86" x14ac:dyDescent="0.35">
      <c r="B126" s="329" t="s">
        <v>544</v>
      </c>
      <c r="D126" s="510">
        <v>0</v>
      </c>
      <c r="E126" s="510">
        <v>0</v>
      </c>
      <c r="F126" s="510">
        <v>0</v>
      </c>
      <c r="G126" s="510">
        <v>0</v>
      </c>
      <c r="H126" s="510">
        <v>0</v>
      </c>
      <c r="I126" s="510">
        <v>0</v>
      </c>
      <c r="J126" s="510">
        <v>0</v>
      </c>
      <c r="K126" s="510">
        <v>0</v>
      </c>
      <c r="L126" s="510">
        <v>0</v>
      </c>
      <c r="M126" s="510">
        <v>0</v>
      </c>
      <c r="N126" s="510">
        <v>0</v>
      </c>
      <c r="O126" s="510">
        <v>0</v>
      </c>
      <c r="P126" s="510">
        <v>0</v>
      </c>
      <c r="Q126" s="510">
        <v>0</v>
      </c>
      <c r="R126" s="510">
        <v>0</v>
      </c>
      <c r="S126" s="510">
        <v>0</v>
      </c>
      <c r="T126" s="510">
        <v>0</v>
      </c>
      <c r="U126" s="510">
        <v>0</v>
      </c>
      <c r="V126" s="510">
        <v>0</v>
      </c>
      <c r="W126" s="510">
        <v>0</v>
      </c>
      <c r="X126" s="510">
        <v>0</v>
      </c>
      <c r="Y126" s="510">
        <v>0</v>
      </c>
      <c r="Z126" s="510">
        <v>0</v>
      </c>
      <c r="AA126" s="510">
        <v>0</v>
      </c>
      <c r="AB126" s="510">
        <v>0</v>
      </c>
      <c r="AC126" s="510">
        <v>0</v>
      </c>
      <c r="AD126" s="510">
        <v>0</v>
      </c>
      <c r="AE126" s="510">
        <v>0</v>
      </c>
      <c r="AF126" s="510">
        <v>0</v>
      </c>
      <c r="AG126" s="510">
        <v>0</v>
      </c>
      <c r="AH126" s="510">
        <v>0</v>
      </c>
      <c r="AI126" s="510">
        <v>0</v>
      </c>
      <c r="AJ126" s="510">
        <v>0</v>
      </c>
      <c r="AK126" s="510">
        <v>0</v>
      </c>
      <c r="AL126" s="510">
        <v>0</v>
      </c>
      <c r="AM126" s="510">
        <v>0</v>
      </c>
      <c r="AN126" s="510">
        <v>0</v>
      </c>
      <c r="AO126" s="510">
        <v>0</v>
      </c>
      <c r="AP126" s="510">
        <v>0</v>
      </c>
      <c r="AQ126" s="510">
        <v>0</v>
      </c>
      <c r="AR126" s="510">
        <v>0</v>
      </c>
      <c r="AS126" s="510">
        <v>0</v>
      </c>
      <c r="AT126" s="510">
        <v>0</v>
      </c>
      <c r="AU126" s="510">
        <v>0</v>
      </c>
      <c r="AV126" s="510">
        <v>0</v>
      </c>
      <c r="AW126" s="510">
        <v>0</v>
      </c>
      <c r="AX126" s="510">
        <v>0</v>
      </c>
      <c r="AY126" s="510">
        <v>0</v>
      </c>
      <c r="AZ126" s="510">
        <v>0</v>
      </c>
      <c r="BA126" s="510">
        <v>0</v>
      </c>
      <c r="BB126" s="510">
        <v>0</v>
      </c>
      <c r="BC126" s="510">
        <v>0</v>
      </c>
      <c r="BD126" s="510">
        <v>0</v>
      </c>
      <c r="BE126" s="510">
        <v>0</v>
      </c>
      <c r="BF126" s="510">
        <v>0</v>
      </c>
      <c r="BG126" s="510">
        <v>0</v>
      </c>
      <c r="BH126" s="510">
        <v>0</v>
      </c>
      <c r="BI126" s="510">
        <v>0</v>
      </c>
      <c r="BJ126" s="510">
        <v>0</v>
      </c>
      <c r="BK126" s="510">
        <v>0</v>
      </c>
      <c r="BL126" s="510">
        <v>62</v>
      </c>
      <c r="BM126" s="510">
        <v>124</v>
      </c>
      <c r="BN126" s="510">
        <v>135</v>
      </c>
      <c r="BO126" s="510">
        <v>138</v>
      </c>
      <c r="BP126" s="510">
        <v>156</v>
      </c>
      <c r="BQ126" s="510">
        <v>133</v>
      </c>
      <c r="BR126" s="510">
        <v>118</v>
      </c>
      <c r="BS126" s="510">
        <v>91</v>
      </c>
      <c r="BT126" s="510">
        <v>88</v>
      </c>
      <c r="BU126" s="510">
        <v>76</v>
      </c>
      <c r="BV126" s="510">
        <v>42</v>
      </c>
      <c r="BW126" s="510">
        <v>31</v>
      </c>
      <c r="BX126" s="510">
        <v>55</v>
      </c>
      <c r="BY126" s="510">
        <v>57</v>
      </c>
      <c r="BZ126" s="510">
        <v>50</v>
      </c>
      <c r="CA126" s="510">
        <v>45</v>
      </c>
      <c r="CB126" s="510">
        <v>39</v>
      </c>
      <c r="CC126" s="510">
        <v>35</v>
      </c>
      <c r="CD126" s="510">
        <v>35</v>
      </c>
      <c r="CE126" s="510">
        <v>36</v>
      </c>
      <c r="CF126" s="510">
        <v>36</v>
      </c>
      <c r="CG126" s="510">
        <v>36</v>
      </c>
      <c r="CH126" s="511">
        <v>36</v>
      </c>
    </row>
    <row r="127" spans="1:86" x14ac:dyDescent="0.35">
      <c r="B127" s="329" t="s">
        <v>789</v>
      </c>
      <c r="D127" s="510">
        <v>0</v>
      </c>
      <c r="E127" s="510">
        <v>0</v>
      </c>
      <c r="F127" s="510">
        <v>0</v>
      </c>
      <c r="G127" s="510">
        <v>0</v>
      </c>
      <c r="H127" s="510">
        <v>0</v>
      </c>
      <c r="I127" s="510">
        <v>0</v>
      </c>
      <c r="J127" s="510">
        <v>0</v>
      </c>
      <c r="K127" s="510">
        <v>0</v>
      </c>
      <c r="L127" s="510">
        <v>0</v>
      </c>
      <c r="M127" s="510">
        <v>0</v>
      </c>
      <c r="N127" s="510">
        <v>0</v>
      </c>
      <c r="O127" s="510">
        <v>0</v>
      </c>
      <c r="P127" s="510">
        <v>0</v>
      </c>
      <c r="Q127" s="510">
        <v>0</v>
      </c>
      <c r="R127" s="510">
        <v>0</v>
      </c>
      <c r="S127" s="510">
        <v>0</v>
      </c>
      <c r="T127" s="510">
        <v>0</v>
      </c>
      <c r="U127" s="510">
        <v>0</v>
      </c>
      <c r="V127" s="510">
        <v>0</v>
      </c>
      <c r="W127" s="510">
        <v>0</v>
      </c>
      <c r="X127" s="510">
        <v>0</v>
      </c>
      <c r="Y127" s="510">
        <v>0</v>
      </c>
      <c r="Z127" s="510">
        <v>0</v>
      </c>
      <c r="AA127" s="510">
        <v>0</v>
      </c>
      <c r="AB127" s="510">
        <v>0</v>
      </c>
      <c r="AC127" s="510">
        <v>0</v>
      </c>
      <c r="AD127" s="510">
        <v>0</v>
      </c>
      <c r="AE127" s="510">
        <v>0</v>
      </c>
      <c r="AF127" s="510">
        <v>0</v>
      </c>
      <c r="AG127" s="510">
        <v>0</v>
      </c>
      <c r="AH127" s="510">
        <v>0</v>
      </c>
      <c r="AI127" s="510">
        <v>0</v>
      </c>
      <c r="AJ127" s="510">
        <v>0</v>
      </c>
      <c r="AK127" s="510">
        <v>0</v>
      </c>
      <c r="AL127" s="510">
        <v>0</v>
      </c>
      <c r="AM127" s="510">
        <v>0</v>
      </c>
      <c r="AN127" s="510">
        <v>0</v>
      </c>
      <c r="AO127" s="510">
        <v>0</v>
      </c>
      <c r="AP127" s="510">
        <v>0</v>
      </c>
      <c r="AQ127" s="510">
        <v>0</v>
      </c>
      <c r="AR127" s="510">
        <v>0</v>
      </c>
      <c r="AS127" s="510">
        <v>0</v>
      </c>
      <c r="AT127" s="510">
        <v>0</v>
      </c>
      <c r="AU127" s="510">
        <v>0</v>
      </c>
      <c r="AV127" s="510">
        <v>0</v>
      </c>
      <c r="AW127" s="510">
        <v>0</v>
      </c>
      <c r="AX127" s="510">
        <v>0</v>
      </c>
      <c r="AY127" s="510">
        <v>0</v>
      </c>
      <c r="AZ127" s="510">
        <v>0</v>
      </c>
      <c r="BA127" s="510">
        <v>0</v>
      </c>
      <c r="BB127" s="510">
        <v>0</v>
      </c>
      <c r="BC127" s="510">
        <v>0</v>
      </c>
      <c r="BD127" s="510">
        <v>0</v>
      </c>
      <c r="BE127" s="510">
        <v>0</v>
      </c>
      <c r="BF127" s="510">
        <v>0</v>
      </c>
      <c r="BG127" s="510">
        <v>0</v>
      </c>
      <c r="BH127" s="510">
        <v>0</v>
      </c>
      <c r="BI127" s="510">
        <v>0</v>
      </c>
      <c r="BJ127" s="510">
        <v>0</v>
      </c>
      <c r="BK127" s="510">
        <v>0</v>
      </c>
      <c r="BL127" s="510">
        <v>1</v>
      </c>
      <c r="BM127" s="510">
        <v>12</v>
      </c>
      <c r="BN127" s="510">
        <v>75</v>
      </c>
      <c r="BO127" s="510">
        <v>120</v>
      </c>
      <c r="BP127" s="510">
        <v>119</v>
      </c>
      <c r="BQ127" s="510">
        <v>112</v>
      </c>
      <c r="BR127" s="510">
        <v>35</v>
      </c>
      <c r="BS127" s="510">
        <v>16</v>
      </c>
      <c r="BT127" s="510">
        <v>20</v>
      </c>
      <c r="BU127" s="510">
        <v>24</v>
      </c>
      <c r="BV127" s="510">
        <v>18</v>
      </c>
      <c r="BW127" s="510">
        <v>11</v>
      </c>
      <c r="BX127" s="510">
        <v>4</v>
      </c>
      <c r="BY127" s="510">
        <v>4</v>
      </c>
      <c r="BZ127" s="510">
        <v>5</v>
      </c>
      <c r="CA127" s="510">
        <v>6</v>
      </c>
      <c r="CB127" s="510">
        <v>6</v>
      </c>
      <c r="CC127" s="510">
        <v>4</v>
      </c>
      <c r="CD127" s="510">
        <v>2</v>
      </c>
      <c r="CE127" s="510">
        <v>6</v>
      </c>
      <c r="CF127" s="510">
        <v>11</v>
      </c>
      <c r="CG127" s="510">
        <v>15</v>
      </c>
      <c r="CH127" s="511">
        <v>17</v>
      </c>
    </row>
    <row r="128" spans="1:86" x14ac:dyDescent="0.35">
      <c r="B128" s="329" t="s">
        <v>546</v>
      </c>
      <c r="D128" s="510">
        <v>0</v>
      </c>
      <c r="E128" s="510">
        <v>0</v>
      </c>
      <c r="F128" s="510">
        <v>0</v>
      </c>
      <c r="G128" s="510">
        <v>0</v>
      </c>
      <c r="H128" s="510">
        <v>0</v>
      </c>
      <c r="I128" s="510">
        <v>0</v>
      </c>
      <c r="J128" s="510">
        <v>0</v>
      </c>
      <c r="K128" s="510">
        <v>0</v>
      </c>
      <c r="L128" s="510">
        <v>0</v>
      </c>
      <c r="M128" s="510">
        <v>0</v>
      </c>
      <c r="N128" s="510">
        <v>0</v>
      </c>
      <c r="O128" s="510">
        <v>0</v>
      </c>
      <c r="P128" s="510">
        <v>0</v>
      </c>
      <c r="Q128" s="510">
        <v>0</v>
      </c>
      <c r="R128" s="510">
        <v>0</v>
      </c>
      <c r="S128" s="510">
        <v>0</v>
      </c>
      <c r="T128" s="510">
        <v>0</v>
      </c>
      <c r="U128" s="510">
        <v>0</v>
      </c>
      <c r="V128" s="510">
        <v>0</v>
      </c>
      <c r="W128" s="510">
        <v>0</v>
      </c>
      <c r="X128" s="510">
        <v>0</v>
      </c>
      <c r="Y128" s="510">
        <v>0</v>
      </c>
      <c r="Z128" s="510">
        <v>0</v>
      </c>
      <c r="AA128" s="510">
        <v>0</v>
      </c>
      <c r="AB128" s="510">
        <v>0</v>
      </c>
      <c r="AC128" s="510">
        <v>0</v>
      </c>
      <c r="AD128" s="510">
        <v>0</v>
      </c>
      <c r="AE128" s="510">
        <v>0</v>
      </c>
      <c r="AF128" s="510">
        <v>0</v>
      </c>
      <c r="AG128" s="510">
        <v>0</v>
      </c>
      <c r="AH128" s="510">
        <v>0</v>
      </c>
      <c r="AI128" s="510">
        <v>0</v>
      </c>
      <c r="AJ128" s="510">
        <v>0</v>
      </c>
      <c r="AK128" s="510">
        <v>0</v>
      </c>
      <c r="AL128" s="510">
        <v>0</v>
      </c>
      <c r="AM128" s="510">
        <v>0</v>
      </c>
      <c r="AN128" s="510">
        <v>0</v>
      </c>
      <c r="AO128" s="510">
        <v>0</v>
      </c>
      <c r="AP128" s="510">
        <v>0</v>
      </c>
      <c r="AQ128" s="510">
        <v>0</v>
      </c>
      <c r="AR128" s="510">
        <v>0</v>
      </c>
      <c r="AS128" s="510">
        <v>0</v>
      </c>
      <c r="AT128" s="510">
        <v>0</v>
      </c>
      <c r="AU128" s="510">
        <v>0</v>
      </c>
      <c r="AV128" s="510">
        <v>0</v>
      </c>
      <c r="AW128" s="510">
        <v>0</v>
      </c>
      <c r="AX128" s="510">
        <v>0</v>
      </c>
      <c r="AY128" s="510">
        <v>0</v>
      </c>
      <c r="AZ128" s="510">
        <v>0</v>
      </c>
      <c r="BA128" s="510">
        <v>0</v>
      </c>
      <c r="BB128" s="510">
        <v>0</v>
      </c>
      <c r="BC128" s="510">
        <v>0</v>
      </c>
      <c r="BD128" s="510">
        <v>0</v>
      </c>
      <c r="BE128" s="510">
        <v>0</v>
      </c>
      <c r="BF128" s="510">
        <v>0</v>
      </c>
      <c r="BG128" s="510">
        <v>0</v>
      </c>
      <c r="BH128" s="510">
        <v>0</v>
      </c>
      <c r="BI128" s="510">
        <v>0</v>
      </c>
      <c r="BJ128" s="510">
        <v>0</v>
      </c>
      <c r="BK128" s="510">
        <v>0</v>
      </c>
      <c r="BL128" s="510">
        <v>2</v>
      </c>
      <c r="BM128" s="510">
        <v>31</v>
      </c>
      <c r="BN128" s="510">
        <v>27</v>
      </c>
      <c r="BO128" s="510">
        <v>64</v>
      </c>
      <c r="BP128" s="510">
        <v>193</v>
      </c>
      <c r="BQ128" s="510">
        <v>427</v>
      </c>
      <c r="BR128" s="510">
        <v>602</v>
      </c>
      <c r="BS128" s="510">
        <v>707</v>
      </c>
      <c r="BT128" s="510">
        <v>755</v>
      </c>
      <c r="BU128" s="510">
        <v>758</v>
      </c>
      <c r="BV128" s="510">
        <v>758</v>
      </c>
      <c r="BW128" s="510">
        <v>755</v>
      </c>
      <c r="BX128" s="510">
        <v>747</v>
      </c>
      <c r="BY128" s="510">
        <v>731</v>
      </c>
      <c r="BZ128" s="510">
        <v>721</v>
      </c>
      <c r="CA128" s="510">
        <v>713</v>
      </c>
      <c r="CB128" s="510">
        <v>707</v>
      </c>
      <c r="CC128" s="510">
        <v>688</v>
      </c>
      <c r="CD128" s="510">
        <v>677</v>
      </c>
      <c r="CE128" s="510">
        <v>665</v>
      </c>
      <c r="CF128" s="510">
        <v>638</v>
      </c>
      <c r="CG128" s="510">
        <v>617</v>
      </c>
      <c r="CH128" s="511">
        <v>609</v>
      </c>
    </row>
    <row r="129" spans="1:86" x14ac:dyDescent="0.35">
      <c r="B129" s="72" t="s">
        <v>811</v>
      </c>
      <c r="D129" s="510">
        <v>0</v>
      </c>
      <c r="E129" s="510">
        <v>0</v>
      </c>
      <c r="F129" s="510">
        <v>0</v>
      </c>
      <c r="G129" s="510">
        <v>0</v>
      </c>
      <c r="H129" s="510">
        <v>0</v>
      </c>
      <c r="I129" s="510">
        <v>0</v>
      </c>
      <c r="J129" s="510">
        <v>0</v>
      </c>
      <c r="K129" s="510">
        <v>0</v>
      </c>
      <c r="L129" s="510">
        <v>0</v>
      </c>
      <c r="M129" s="510">
        <v>0</v>
      </c>
      <c r="N129" s="510">
        <v>0</v>
      </c>
      <c r="O129" s="510">
        <v>0</v>
      </c>
      <c r="P129" s="510">
        <v>0</v>
      </c>
      <c r="Q129" s="510">
        <v>0</v>
      </c>
      <c r="R129" s="510">
        <v>0</v>
      </c>
      <c r="S129" s="510">
        <v>0</v>
      </c>
      <c r="T129" s="510">
        <v>0</v>
      </c>
      <c r="U129" s="510">
        <v>0</v>
      </c>
      <c r="V129" s="510">
        <v>0</v>
      </c>
      <c r="W129" s="510">
        <v>0</v>
      </c>
      <c r="X129" s="510">
        <v>0</v>
      </c>
      <c r="Y129" s="510">
        <v>0</v>
      </c>
      <c r="Z129" s="510">
        <v>0</v>
      </c>
      <c r="AA129" s="510">
        <v>0</v>
      </c>
      <c r="AB129" s="510">
        <v>0</v>
      </c>
      <c r="AC129" s="510">
        <v>0</v>
      </c>
      <c r="AD129" s="510">
        <v>0</v>
      </c>
      <c r="AE129" s="510">
        <v>0</v>
      </c>
      <c r="AF129" s="510">
        <v>0</v>
      </c>
      <c r="AG129" s="510">
        <v>0</v>
      </c>
      <c r="AH129" s="510">
        <v>0</v>
      </c>
      <c r="AI129" s="510">
        <v>0</v>
      </c>
      <c r="AJ129" s="510">
        <v>0</v>
      </c>
      <c r="AK129" s="510">
        <v>0</v>
      </c>
      <c r="AL129" s="510">
        <v>0</v>
      </c>
      <c r="AM129" s="510">
        <v>0</v>
      </c>
      <c r="AN129" s="510">
        <v>0</v>
      </c>
      <c r="AO129" s="510">
        <v>0</v>
      </c>
      <c r="AP129" s="510">
        <v>0</v>
      </c>
      <c r="AQ129" s="510">
        <v>0</v>
      </c>
      <c r="AR129" s="510">
        <v>0</v>
      </c>
      <c r="AS129" s="510">
        <v>0</v>
      </c>
      <c r="AT129" s="510">
        <v>0</v>
      </c>
      <c r="AU129" s="510">
        <v>0</v>
      </c>
      <c r="AV129" s="510">
        <v>0</v>
      </c>
      <c r="AW129" s="510">
        <v>0</v>
      </c>
      <c r="AX129" s="510">
        <v>0</v>
      </c>
      <c r="AY129" s="510">
        <v>0</v>
      </c>
      <c r="AZ129" s="510">
        <v>0</v>
      </c>
      <c r="BA129" s="510">
        <v>0</v>
      </c>
      <c r="BB129" s="510">
        <v>0</v>
      </c>
      <c r="BC129" s="510">
        <v>0</v>
      </c>
      <c r="BD129" s="510">
        <v>0</v>
      </c>
      <c r="BE129" s="510">
        <v>0</v>
      </c>
      <c r="BF129" s="510">
        <v>0</v>
      </c>
      <c r="BG129" s="510">
        <v>0</v>
      </c>
      <c r="BH129" s="510">
        <v>0</v>
      </c>
      <c r="BI129" s="510">
        <v>0</v>
      </c>
      <c r="BJ129" s="510">
        <v>0</v>
      </c>
      <c r="BK129" s="510">
        <v>0</v>
      </c>
      <c r="BL129" s="510">
        <v>56</v>
      </c>
      <c r="BM129" s="510">
        <v>168</v>
      </c>
      <c r="BN129" s="510">
        <v>275</v>
      </c>
      <c r="BO129" s="510">
        <v>424</v>
      </c>
      <c r="BP129" s="510">
        <v>784</v>
      </c>
      <c r="BQ129" s="510">
        <v>1116</v>
      </c>
      <c r="BR129" s="510">
        <v>1340</v>
      </c>
      <c r="BS129" s="510">
        <v>1398</v>
      </c>
      <c r="BT129" s="510">
        <v>1381</v>
      </c>
      <c r="BU129" s="510">
        <v>1335</v>
      </c>
      <c r="BV129" s="510">
        <v>1227</v>
      </c>
      <c r="BW129" s="510">
        <v>1056</v>
      </c>
      <c r="BX129" s="510">
        <v>961</v>
      </c>
      <c r="BY129" s="510">
        <v>871</v>
      </c>
      <c r="BZ129" s="510">
        <v>788</v>
      </c>
      <c r="CA129" s="510">
        <v>716</v>
      </c>
      <c r="CB129" s="510">
        <v>598</v>
      </c>
      <c r="CC129" s="510">
        <v>147</v>
      </c>
      <c r="CD129" s="510">
        <v>0</v>
      </c>
      <c r="CE129" s="510">
        <v>0</v>
      </c>
      <c r="CF129" s="510">
        <v>0</v>
      </c>
      <c r="CG129" s="510">
        <v>0</v>
      </c>
      <c r="CH129" s="511">
        <v>0</v>
      </c>
    </row>
    <row r="130" spans="1:86" x14ac:dyDescent="0.35">
      <c r="B130" s="329" t="s">
        <v>544</v>
      </c>
      <c r="D130" s="510">
        <v>0</v>
      </c>
      <c r="E130" s="510">
        <v>0</v>
      </c>
      <c r="F130" s="510">
        <v>0</v>
      </c>
      <c r="G130" s="510">
        <v>0</v>
      </c>
      <c r="H130" s="510">
        <v>0</v>
      </c>
      <c r="I130" s="510">
        <v>0</v>
      </c>
      <c r="J130" s="510">
        <v>0</v>
      </c>
      <c r="K130" s="510">
        <v>0</v>
      </c>
      <c r="L130" s="510">
        <v>0</v>
      </c>
      <c r="M130" s="510">
        <v>0</v>
      </c>
      <c r="N130" s="510">
        <v>0</v>
      </c>
      <c r="O130" s="510">
        <v>0</v>
      </c>
      <c r="P130" s="510">
        <v>0</v>
      </c>
      <c r="Q130" s="510">
        <v>0</v>
      </c>
      <c r="R130" s="510">
        <v>0</v>
      </c>
      <c r="S130" s="510">
        <v>0</v>
      </c>
      <c r="T130" s="510">
        <v>0</v>
      </c>
      <c r="U130" s="510">
        <v>0</v>
      </c>
      <c r="V130" s="510">
        <v>0</v>
      </c>
      <c r="W130" s="510">
        <v>0</v>
      </c>
      <c r="X130" s="510">
        <v>0</v>
      </c>
      <c r="Y130" s="510">
        <v>0</v>
      </c>
      <c r="Z130" s="510">
        <v>0</v>
      </c>
      <c r="AA130" s="510">
        <v>0</v>
      </c>
      <c r="AB130" s="510">
        <v>0</v>
      </c>
      <c r="AC130" s="510">
        <v>0</v>
      </c>
      <c r="AD130" s="510">
        <v>0</v>
      </c>
      <c r="AE130" s="510">
        <v>0</v>
      </c>
      <c r="AF130" s="510">
        <v>0</v>
      </c>
      <c r="AG130" s="510">
        <v>0</v>
      </c>
      <c r="AH130" s="510">
        <v>0</v>
      </c>
      <c r="AI130" s="510">
        <v>0</v>
      </c>
      <c r="AJ130" s="510">
        <v>0</v>
      </c>
      <c r="AK130" s="510">
        <v>0</v>
      </c>
      <c r="AL130" s="510">
        <v>0</v>
      </c>
      <c r="AM130" s="510">
        <v>0</v>
      </c>
      <c r="AN130" s="510">
        <v>0</v>
      </c>
      <c r="AO130" s="510">
        <v>0</v>
      </c>
      <c r="AP130" s="510">
        <v>0</v>
      </c>
      <c r="AQ130" s="510">
        <v>0</v>
      </c>
      <c r="AR130" s="510">
        <v>0</v>
      </c>
      <c r="AS130" s="510">
        <v>0</v>
      </c>
      <c r="AT130" s="510">
        <v>0</v>
      </c>
      <c r="AU130" s="510">
        <v>0</v>
      </c>
      <c r="AV130" s="510">
        <v>0</v>
      </c>
      <c r="AW130" s="510">
        <v>0</v>
      </c>
      <c r="AX130" s="510">
        <v>0</v>
      </c>
      <c r="AY130" s="510">
        <v>0</v>
      </c>
      <c r="AZ130" s="510">
        <v>0</v>
      </c>
      <c r="BA130" s="510">
        <v>0</v>
      </c>
      <c r="BB130" s="510">
        <v>0</v>
      </c>
      <c r="BC130" s="510">
        <v>0</v>
      </c>
      <c r="BD130" s="510">
        <v>0</v>
      </c>
      <c r="BE130" s="510">
        <v>0</v>
      </c>
      <c r="BF130" s="510">
        <v>0</v>
      </c>
      <c r="BG130" s="510">
        <v>0</v>
      </c>
      <c r="BH130" s="510">
        <v>0</v>
      </c>
      <c r="BI130" s="510">
        <v>0</v>
      </c>
      <c r="BJ130" s="510">
        <v>0</v>
      </c>
      <c r="BK130" s="510">
        <v>0</v>
      </c>
      <c r="BL130" s="510">
        <v>53</v>
      </c>
      <c r="BM130" s="510">
        <v>132</v>
      </c>
      <c r="BN130" s="510">
        <v>181</v>
      </c>
      <c r="BO130" s="510">
        <v>226</v>
      </c>
      <c r="BP130" s="510">
        <v>313</v>
      </c>
      <c r="BQ130" s="510">
        <v>354</v>
      </c>
      <c r="BR130" s="510">
        <v>392</v>
      </c>
      <c r="BS130" s="510">
        <v>295</v>
      </c>
      <c r="BT130" s="510">
        <v>222</v>
      </c>
      <c r="BU130" s="510">
        <v>188</v>
      </c>
      <c r="BV130" s="510">
        <v>87</v>
      </c>
      <c r="BW130" s="510">
        <v>19</v>
      </c>
      <c r="BX130" s="510">
        <v>9</v>
      </c>
      <c r="BY130" s="510">
        <v>4</v>
      </c>
      <c r="BZ130" s="510">
        <v>2</v>
      </c>
      <c r="CA130" s="510">
        <v>1</v>
      </c>
      <c r="CB130" s="510">
        <v>0</v>
      </c>
      <c r="CC130" s="510">
        <v>0</v>
      </c>
      <c r="CD130" s="510">
        <v>0</v>
      </c>
      <c r="CE130" s="510">
        <v>0</v>
      </c>
      <c r="CF130" s="510">
        <v>0</v>
      </c>
      <c r="CG130" s="510">
        <v>0</v>
      </c>
      <c r="CH130" s="511">
        <v>0</v>
      </c>
    </row>
    <row r="131" spans="1:86" x14ac:dyDescent="0.35">
      <c r="B131" s="329" t="s">
        <v>789</v>
      </c>
      <c r="D131" s="510">
        <v>0</v>
      </c>
      <c r="E131" s="510">
        <v>0</v>
      </c>
      <c r="F131" s="510">
        <v>0</v>
      </c>
      <c r="G131" s="510">
        <v>0</v>
      </c>
      <c r="H131" s="510">
        <v>0</v>
      </c>
      <c r="I131" s="510">
        <v>0</v>
      </c>
      <c r="J131" s="510">
        <v>0</v>
      </c>
      <c r="K131" s="510">
        <v>0</v>
      </c>
      <c r="L131" s="510">
        <v>0</v>
      </c>
      <c r="M131" s="510">
        <v>0</v>
      </c>
      <c r="N131" s="510">
        <v>0</v>
      </c>
      <c r="O131" s="510">
        <v>0</v>
      </c>
      <c r="P131" s="510">
        <v>0</v>
      </c>
      <c r="Q131" s="510">
        <v>0</v>
      </c>
      <c r="R131" s="510">
        <v>0</v>
      </c>
      <c r="S131" s="510">
        <v>0</v>
      </c>
      <c r="T131" s="510">
        <v>0</v>
      </c>
      <c r="U131" s="510">
        <v>0</v>
      </c>
      <c r="V131" s="510">
        <v>0</v>
      </c>
      <c r="W131" s="510">
        <v>0</v>
      </c>
      <c r="X131" s="510">
        <v>0</v>
      </c>
      <c r="Y131" s="510">
        <v>0</v>
      </c>
      <c r="Z131" s="510">
        <v>0</v>
      </c>
      <c r="AA131" s="510">
        <v>0</v>
      </c>
      <c r="AB131" s="510">
        <v>0</v>
      </c>
      <c r="AC131" s="510">
        <v>0</v>
      </c>
      <c r="AD131" s="510">
        <v>0</v>
      </c>
      <c r="AE131" s="510">
        <v>0</v>
      </c>
      <c r="AF131" s="510">
        <v>0</v>
      </c>
      <c r="AG131" s="510">
        <v>0</v>
      </c>
      <c r="AH131" s="510">
        <v>0</v>
      </c>
      <c r="AI131" s="510">
        <v>0</v>
      </c>
      <c r="AJ131" s="510">
        <v>0</v>
      </c>
      <c r="AK131" s="510">
        <v>0</v>
      </c>
      <c r="AL131" s="510">
        <v>0</v>
      </c>
      <c r="AM131" s="510">
        <v>0</v>
      </c>
      <c r="AN131" s="510">
        <v>0</v>
      </c>
      <c r="AO131" s="510">
        <v>0</v>
      </c>
      <c r="AP131" s="510">
        <v>0</v>
      </c>
      <c r="AQ131" s="510">
        <v>0</v>
      </c>
      <c r="AR131" s="510">
        <v>0</v>
      </c>
      <c r="AS131" s="510">
        <v>0</v>
      </c>
      <c r="AT131" s="510">
        <v>0</v>
      </c>
      <c r="AU131" s="510">
        <v>0</v>
      </c>
      <c r="AV131" s="510">
        <v>0</v>
      </c>
      <c r="AW131" s="510">
        <v>0</v>
      </c>
      <c r="AX131" s="510">
        <v>0</v>
      </c>
      <c r="AY131" s="510">
        <v>0</v>
      </c>
      <c r="AZ131" s="510">
        <v>0</v>
      </c>
      <c r="BA131" s="510">
        <v>0</v>
      </c>
      <c r="BB131" s="510">
        <v>0</v>
      </c>
      <c r="BC131" s="510">
        <v>0</v>
      </c>
      <c r="BD131" s="510">
        <v>0</v>
      </c>
      <c r="BE131" s="510">
        <v>0</v>
      </c>
      <c r="BF131" s="510">
        <v>0</v>
      </c>
      <c r="BG131" s="510">
        <v>0</v>
      </c>
      <c r="BH131" s="510">
        <v>0</v>
      </c>
      <c r="BI131" s="510">
        <v>0</v>
      </c>
      <c r="BJ131" s="510">
        <v>0</v>
      </c>
      <c r="BK131" s="510">
        <v>0</v>
      </c>
      <c r="BL131" s="510">
        <v>0</v>
      </c>
      <c r="BM131" s="510">
        <v>8</v>
      </c>
      <c r="BN131" s="510">
        <v>71</v>
      </c>
      <c r="BO131" s="510">
        <v>132</v>
      </c>
      <c r="BP131" s="510">
        <v>285</v>
      </c>
      <c r="BQ131" s="510">
        <v>394</v>
      </c>
      <c r="BR131" s="510">
        <v>414</v>
      </c>
      <c r="BS131" s="510">
        <v>395</v>
      </c>
      <c r="BT131" s="510">
        <v>363</v>
      </c>
      <c r="BU131" s="510">
        <v>343</v>
      </c>
      <c r="BV131" s="510">
        <v>315</v>
      </c>
      <c r="BW131" s="510">
        <v>232</v>
      </c>
      <c r="BX131" s="510">
        <v>182</v>
      </c>
      <c r="BY131" s="510">
        <v>153</v>
      </c>
      <c r="BZ131" s="510">
        <v>133</v>
      </c>
      <c r="CA131" s="510">
        <v>115</v>
      </c>
      <c r="CB131" s="510">
        <v>76</v>
      </c>
      <c r="CC131" s="510">
        <v>15</v>
      </c>
      <c r="CD131" s="510">
        <v>0</v>
      </c>
      <c r="CE131" s="510">
        <v>0</v>
      </c>
      <c r="CF131" s="510">
        <v>0</v>
      </c>
      <c r="CG131" s="510">
        <v>0</v>
      </c>
      <c r="CH131" s="511">
        <v>0</v>
      </c>
    </row>
    <row r="132" spans="1:86" x14ac:dyDescent="0.35">
      <c r="B132" s="329" t="s">
        <v>546</v>
      </c>
      <c r="D132" s="510">
        <v>0</v>
      </c>
      <c r="E132" s="510">
        <v>0</v>
      </c>
      <c r="F132" s="510">
        <v>0</v>
      </c>
      <c r="G132" s="510">
        <v>0</v>
      </c>
      <c r="H132" s="510">
        <v>0</v>
      </c>
      <c r="I132" s="510">
        <v>0</v>
      </c>
      <c r="J132" s="510">
        <v>0</v>
      </c>
      <c r="K132" s="510">
        <v>0</v>
      </c>
      <c r="L132" s="510">
        <v>0</v>
      </c>
      <c r="M132" s="510">
        <v>0</v>
      </c>
      <c r="N132" s="510">
        <v>0</v>
      </c>
      <c r="O132" s="510">
        <v>0</v>
      </c>
      <c r="P132" s="510">
        <v>0</v>
      </c>
      <c r="Q132" s="510">
        <v>0</v>
      </c>
      <c r="R132" s="510">
        <v>0</v>
      </c>
      <c r="S132" s="510">
        <v>0</v>
      </c>
      <c r="T132" s="510">
        <v>0</v>
      </c>
      <c r="U132" s="510">
        <v>0</v>
      </c>
      <c r="V132" s="510">
        <v>0</v>
      </c>
      <c r="W132" s="510">
        <v>0</v>
      </c>
      <c r="X132" s="510">
        <v>0</v>
      </c>
      <c r="Y132" s="510">
        <v>0</v>
      </c>
      <c r="Z132" s="510">
        <v>0</v>
      </c>
      <c r="AA132" s="510">
        <v>0</v>
      </c>
      <c r="AB132" s="510">
        <v>0</v>
      </c>
      <c r="AC132" s="510">
        <v>0</v>
      </c>
      <c r="AD132" s="510">
        <v>0</v>
      </c>
      <c r="AE132" s="510">
        <v>0</v>
      </c>
      <c r="AF132" s="510">
        <v>0</v>
      </c>
      <c r="AG132" s="510">
        <v>0</v>
      </c>
      <c r="AH132" s="510">
        <v>0</v>
      </c>
      <c r="AI132" s="510">
        <v>0</v>
      </c>
      <c r="AJ132" s="510">
        <v>0</v>
      </c>
      <c r="AK132" s="510">
        <v>0</v>
      </c>
      <c r="AL132" s="510">
        <v>0</v>
      </c>
      <c r="AM132" s="510">
        <v>0</v>
      </c>
      <c r="AN132" s="510">
        <v>0</v>
      </c>
      <c r="AO132" s="510">
        <v>0</v>
      </c>
      <c r="AP132" s="510">
        <v>0</v>
      </c>
      <c r="AQ132" s="510">
        <v>0</v>
      </c>
      <c r="AR132" s="510">
        <v>0</v>
      </c>
      <c r="AS132" s="510">
        <v>0</v>
      </c>
      <c r="AT132" s="510">
        <v>0</v>
      </c>
      <c r="AU132" s="510">
        <v>0</v>
      </c>
      <c r="AV132" s="510">
        <v>0</v>
      </c>
      <c r="AW132" s="510">
        <v>0</v>
      </c>
      <c r="AX132" s="510">
        <v>0</v>
      </c>
      <c r="AY132" s="510">
        <v>0</v>
      </c>
      <c r="AZ132" s="510">
        <v>0</v>
      </c>
      <c r="BA132" s="510">
        <v>0</v>
      </c>
      <c r="BB132" s="510">
        <v>0</v>
      </c>
      <c r="BC132" s="510">
        <v>0</v>
      </c>
      <c r="BD132" s="510">
        <v>0</v>
      </c>
      <c r="BE132" s="510">
        <v>0</v>
      </c>
      <c r="BF132" s="510">
        <v>0</v>
      </c>
      <c r="BG132" s="510">
        <v>0</v>
      </c>
      <c r="BH132" s="510">
        <v>0</v>
      </c>
      <c r="BI132" s="510">
        <v>0</v>
      </c>
      <c r="BJ132" s="510">
        <v>0</v>
      </c>
      <c r="BK132" s="510">
        <v>0</v>
      </c>
      <c r="BL132" s="510">
        <v>2</v>
      </c>
      <c r="BM132" s="510">
        <v>28</v>
      </c>
      <c r="BN132" s="510">
        <v>23</v>
      </c>
      <c r="BO132" s="510">
        <v>66</v>
      </c>
      <c r="BP132" s="510">
        <v>186</v>
      </c>
      <c r="BQ132" s="510">
        <v>367</v>
      </c>
      <c r="BR132" s="510">
        <v>533</v>
      </c>
      <c r="BS132" s="510">
        <v>707</v>
      </c>
      <c r="BT132" s="510">
        <v>796</v>
      </c>
      <c r="BU132" s="510">
        <v>804</v>
      </c>
      <c r="BV132" s="510">
        <v>826</v>
      </c>
      <c r="BW132" s="510">
        <v>805</v>
      </c>
      <c r="BX132" s="510">
        <v>771</v>
      </c>
      <c r="BY132" s="510">
        <v>713</v>
      </c>
      <c r="BZ132" s="510">
        <v>653</v>
      </c>
      <c r="CA132" s="510">
        <v>600</v>
      </c>
      <c r="CB132" s="510">
        <v>521</v>
      </c>
      <c r="CC132" s="510">
        <v>133</v>
      </c>
      <c r="CD132" s="510">
        <v>0</v>
      </c>
      <c r="CE132" s="510">
        <v>0</v>
      </c>
      <c r="CF132" s="510">
        <v>0</v>
      </c>
      <c r="CG132" s="510">
        <v>0</v>
      </c>
      <c r="CH132" s="511">
        <v>0</v>
      </c>
    </row>
    <row r="133" spans="1:86" x14ac:dyDescent="0.35">
      <c r="B133" s="72" t="s">
        <v>812</v>
      </c>
      <c r="D133" s="510">
        <v>0</v>
      </c>
      <c r="E133" s="510">
        <v>0</v>
      </c>
      <c r="F133" s="510">
        <v>0</v>
      </c>
      <c r="G133" s="510">
        <v>0</v>
      </c>
      <c r="H133" s="510">
        <v>0</v>
      </c>
      <c r="I133" s="510">
        <v>0</v>
      </c>
      <c r="J133" s="510">
        <v>0</v>
      </c>
      <c r="K133" s="510">
        <v>0</v>
      </c>
      <c r="L133" s="510">
        <v>0</v>
      </c>
      <c r="M133" s="510">
        <v>0</v>
      </c>
      <c r="N133" s="510">
        <v>0</v>
      </c>
      <c r="O133" s="510">
        <v>0</v>
      </c>
      <c r="P133" s="510">
        <v>0</v>
      </c>
      <c r="Q133" s="510">
        <v>0</v>
      </c>
      <c r="R133" s="510">
        <v>0</v>
      </c>
      <c r="S133" s="510">
        <v>0</v>
      </c>
      <c r="T133" s="510">
        <v>0</v>
      </c>
      <c r="U133" s="510">
        <v>0</v>
      </c>
      <c r="V133" s="510">
        <v>0</v>
      </c>
      <c r="W133" s="510">
        <v>0</v>
      </c>
      <c r="X133" s="510">
        <v>0</v>
      </c>
      <c r="Y133" s="510">
        <v>0</v>
      </c>
      <c r="Z133" s="510">
        <v>0</v>
      </c>
      <c r="AA133" s="510">
        <v>0</v>
      </c>
      <c r="AB133" s="510">
        <v>0</v>
      </c>
      <c r="AC133" s="510">
        <v>0</v>
      </c>
      <c r="AD133" s="510">
        <v>0</v>
      </c>
      <c r="AE133" s="510">
        <v>0</v>
      </c>
      <c r="AF133" s="510">
        <v>0</v>
      </c>
      <c r="AG133" s="510">
        <v>0</v>
      </c>
      <c r="AH133" s="510">
        <v>0</v>
      </c>
      <c r="AI133" s="510">
        <v>0</v>
      </c>
      <c r="AJ133" s="510">
        <v>0</v>
      </c>
      <c r="AK133" s="510">
        <v>0</v>
      </c>
      <c r="AL133" s="510">
        <v>0</v>
      </c>
      <c r="AM133" s="510">
        <v>0</v>
      </c>
      <c r="AN133" s="510">
        <v>0</v>
      </c>
      <c r="AO133" s="510">
        <v>0</v>
      </c>
      <c r="AP133" s="510">
        <v>0</v>
      </c>
      <c r="AQ133" s="510">
        <v>0</v>
      </c>
      <c r="AR133" s="510">
        <v>0</v>
      </c>
      <c r="AS133" s="510">
        <v>0</v>
      </c>
      <c r="AT133" s="510">
        <v>0</v>
      </c>
      <c r="AU133" s="510">
        <v>0</v>
      </c>
      <c r="AV133" s="510">
        <v>0</v>
      </c>
      <c r="AW133" s="510">
        <v>0</v>
      </c>
      <c r="AX133" s="510">
        <v>0</v>
      </c>
      <c r="AY133" s="510">
        <v>0</v>
      </c>
      <c r="AZ133" s="510">
        <v>0</v>
      </c>
      <c r="BA133" s="510">
        <v>0</v>
      </c>
      <c r="BB133" s="510">
        <v>0</v>
      </c>
      <c r="BC133" s="510">
        <v>0</v>
      </c>
      <c r="BD133" s="510">
        <v>0</v>
      </c>
      <c r="BE133" s="510">
        <v>0</v>
      </c>
      <c r="BF133" s="510">
        <v>0</v>
      </c>
      <c r="BG133" s="510">
        <v>0</v>
      </c>
      <c r="BH133" s="510">
        <v>0</v>
      </c>
      <c r="BI133" s="510">
        <v>0</v>
      </c>
      <c r="BJ133" s="510">
        <v>0</v>
      </c>
      <c r="BK133" s="510">
        <v>0</v>
      </c>
      <c r="BL133" s="510">
        <v>16</v>
      </c>
      <c r="BM133" s="510">
        <v>56</v>
      </c>
      <c r="BN133" s="510">
        <v>67</v>
      </c>
      <c r="BO133" s="510">
        <v>65</v>
      </c>
      <c r="BP133" s="510">
        <v>114</v>
      </c>
      <c r="BQ133" s="510">
        <v>124</v>
      </c>
      <c r="BR133" s="510">
        <v>141</v>
      </c>
      <c r="BS133" s="510">
        <v>144</v>
      </c>
      <c r="BT133" s="510">
        <v>137</v>
      </c>
      <c r="BU133" s="510">
        <v>133</v>
      </c>
      <c r="BV133" s="510">
        <v>123</v>
      </c>
      <c r="BW133" s="510">
        <v>108</v>
      </c>
      <c r="BX133" s="510">
        <v>108</v>
      </c>
      <c r="BY133" s="510">
        <v>106</v>
      </c>
      <c r="BZ133" s="510">
        <v>99</v>
      </c>
      <c r="CA133" s="510">
        <v>94</v>
      </c>
      <c r="CB133" s="510">
        <v>88</v>
      </c>
      <c r="CC133" s="510">
        <v>78</v>
      </c>
      <c r="CD133" s="510">
        <v>70</v>
      </c>
      <c r="CE133" s="510">
        <v>70</v>
      </c>
      <c r="CF133" s="510">
        <v>69</v>
      </c>
      <c r="CG133" s="510">
        <v>67</v>
      </c>
      <c r="CH133" s="511">
        <v>65</v>
      </c>
    </row>
    <row r="134" spans="1:86" x14ac:dyDescent="0.35">
      <c r="B134" s="236" t="s">
        <v>813</v>
      </c>
      <c r="D134" s="510">
        <v>0</v>
      </c>
      <c r="E134" s="510">
        <v>0</v>
      </c>
      <c r="F134" s="510">
        <v>0</v>
      </c>
      <c r="G134" s="510">
        <v>0</v>
      </c>
      <c r="H134" s="510">
        <v>0</v>
      </c>
      <c r="I134" s="510">
        <v>0</v>
      </c>
      <c r="J134" s="510">
        <v>0</v>
      </c>
      <c r="K134" s="510">
        <v>0</v>
      </c>
      <c r="L134" s="510">
        <v>0</v>
      </c>
      <c r="M134" s="510">
        <v>0</v>
      </c>
      <c r="N134" s="510">
        <v>0</v>
      </c>
      <c r="O134" s="510">
        <v>0</v>
      </c>
      <c r="P134" s="510">
        <v>0</v>
      </c>
      <c r="Q134" s="510">
        <v>0</v>
      </c>
      <c r="R134" s="510">
        <v>0</v>
      </c>
      <c r="S134" s="510">
        <v>0</v>
      </c>
      <c r="T134" s="510">
        <v>0</v>
      </c>
      <c r="U134" s="510">
        <v>0</v>
      </c>
      <c r="V134" s="510">
        <v>0</v>
      </c>
      <c r="W134" s="510">
        <v>0</v>
      </c>
      <c r="X134" s="510">
        <v>0</v>
      </c>
      <c r="Y134" s="510">
        <v>0</v>
      </c>
      <c r="Z134" s="510">
        <v>0</v>
      </c>
      <c r="AA134" s="510">
        <v>0</v>
      </c>
      <c r="AB134" s="510">
        <v>0</v>
      </c>
      <c r="AC134" s="510">
        <v>0</v>
      </c>
      <c r="AD134" s="510">
        <v>0</v>
      </c>
      <c r="AE134" s="510">
        <v>0</v>
      </c>
      <c r="AF134" s="510">
        <v>0</v>
      </c>
      <c r="AG134" s="510">
        <v>0</v>
      </c>
      <c r="AH134" s="510">
        <v>0</v>
      </c>
      <c r="AI134" s="510">
        <v>0</v>
      </c>
      <c r="AJ134" s="510">
        <v>0</v>
      </c>
      <c r="AK134" s="510">
        <v>0</v>
      </c>
      <c r="AL134" s="510">
        <v>0</v>
      </c>
      <c r="AM134" s="510">
        <v>0</v>
      </c>
      <c r="AN134" s="510">
        <v>0</v>
      </c>
      <c r="AO134" s="510">
        <v>0</v>
      </c>
      <c r="AP134" s="510">
        <v>0</v>
      </c>
      <c r="AQ134" s="510">
        <v>0</v>
      </c>
      <c r="AR134" s="510">
        <v>0</v>
      </c>
      <c r="AS134" s="510">
        <v>0</v>
      </c>
      <c r="AT134" s="510">
        <v>0</v>
      </c>
      <c r="AU134" s="510">
        <v>0</v>
      </c>
      <c r="AV134" s="510">
        <v>0</v>
      </c>
      <c r="AW134" s="510">
        <v>0</v>
      </c>
      <c r="AX134" s="510">
        <v>0</v>
      </c>
      <c r="AY134" s="510">
        <v>0</v>
      </c>
      <c r="AZ134" s="510">
        <v>0</v>
      </c>
      <c r="BA134" s="510">
        <v>0</v>
      </c>
      <c r="BB134" s="510">
        <v>0</v>
      </c>
      <c r="BC134" s="510">
        <v>0</v>
      </c>
      <c r="BD134" s="510">
        <v>0</v>
      </c>
      <c r="BE134" s="510">
        <v>0</v>
      </c>
      <c r="BF134" s="510">
        <v>0</v>
      </c>
      <c r="BG134" s="510">
        <v>0</v>
      </c>
      <c r="BH134" s="510">
        <v>0</v>
      </c>
      <c r="BI134" s="510">
        <v>0</v>
      </c>
      <c r="BJ134" s="510">
        <v>0</v>
      </c>
      <c r="BK134" s="510">
        <v>0</v>
      </c>
      <c r="BL134" s="510">
        <v>59</v>
      </c>
      <c r="BM134" s="510">
        <v>145</v>
      </c>
      <c r="BN134" s="510">
        <v>199</v>
      </c>
      <c r="BO134" s="510">
        <v>262</v>
      </c>
      <c r="BP134" s="510">
        <v>364</v>
      </c>
      <c r="BQ134" s="510">
        <v>492</v>
      </c>
      <c r="BR134" s="510">
        <v>507</v>
      </c>
      <c r="BS134" s="510">
        <v>489</v>
      </c>
      <c r="BT134" s="510">
        <v>483</v>
      </c>
      <c r="BU134" s="510">
        <v>460</v>
      </c>
      <c r="BV134" s="510">
        <v>404</v>
      </c>
      <c r="BW134" s="510">
        <v>360</v>
      </c>
      <c r="BX134" s="510">
        <v>384</v>
      </c>
      <c r="BY134" s="510">
        <v>401</v>
      </c>
      <c r="BZ134" s="510">
        <v>417</v>
      </c>
      <c r="CA134" s="510">
        <v>433</v>
      </c>
      <c r="CB134" s="510">
        <v>460</v>
      </c>
      <c r="CC134" s="510">
        <v>644</v>
      </c>
      <c r="CD134" s="510">
        <v>714</v>
      </c>
      <c r="CE134" s="510">
        <v>706</v>
      </c>
      <c r="CF134" s="510">
        <v>685</v>
      </c>
      <c r="CG134" s="510">
        <v>668</v>
      </c>
      <c r="CH134" s="511">
        <v>662</v>
      </c>
    </row>
    <row r="135" spans="1:86" x14ac:dyDescent="0.35">
      <c r="B135" s="236" t="s">
        <v>814</v>
      </c>
      <c r="D135" s="510">
        <v>0</v>
      </c>
      <c r="E135" s="510">
        <v>0</v>
      </c>
      <c r="F135" s="510">
        <v>0</v>
      </c>
      <c r="G135" s="510">
        <v>0</v>
      </c>
      <c r="H135" s="510">
        <v>0</v>
      </c>
      <c r="I135" s="510">
        <v>0</v>
      </c>
      <c r="J135" s="510">
        <v>0</v>
      </c>
      <c r="K135" s="510">
        <v>0</v>
      </c>
      <c r="L135" s="510">
        <v>0</v>
      </c>
      <c r="M135" s="510">
        <v>0</v>
      </c>
      <c r="N135" s="510">
        <v>0</v>
      </c>
      <c r="O135" s="510">
        <v>0</v>
      </c>
      <c r="P135" s="510">
        <v>0</v>
      </c>
      <c r="Q135" s="510">
        <v>0</v>
      </c>
      <c r="R135" s="510">
        <v>0</v>
      </c>
      <c r="S135" s="510">
        <v>0</v>
      </c>
      <c r="T135" s="510">
        <v>0</v>
      </c>
      <c r="U135" s="510">
        <v>0</v>
      </c>
      <c r="V135" s="510">
        <v>0</v>
      </c>
      <c r="W135" s="510">
        <v>0</v>
      </c>
      <c r="X135" s="510">
        <v>0</v>
      </c>
      <c r="Y135" s="510">
        <v>0</v>
      </c>
      <c r="Z135" s="510">
        <v>0</v>
      </c>
      <c r="AA135" s="510">
        <v>0</v>
      </c>
      <c r="AB135" s="510">
        <v>0</v>
      </c>
      <c r="AC135" s="510">
        <v>0</v>
      </c>
      <c r="AD135" s="510">
        <v>0</v>
      </c>
      <c r="AE135" s="510">
        <v>0</v>
      </c>
      <c r="AF135" s="510">
        <v>0</v>
      </c>
      <c r="AG135" s="510">
        <v>0</v>
      </c>
      <c r="AH135" s="510">
        <v>0</v>
      </c>
      <c r="AI135" s="510">
        <v>0</v>
      </c>
      <c r="AJ135" s="510">
        <v>0</v>
      </c>
      <c r="AK135" s="510">
        <v>0</v>
      </c>
      <c r="AL135" s="510">
        <v>0</v>
      </c>
      <c r="AM135" s="510">
        <v>0</v>
      </c>
      <c r="AN135" s="510">
        <v>0</v>
      </c>
      <c r="AO135" s="510">
        <v>0</v>
      </c>
      <c r="AP135" s="510">
        <v>0</v>
      </c>
      <c r="AQ135" s="510">
        <v>0</v>
      </c>
      <c r="AR135" s="510">
        <v>0</v>
      </c>
      <c r="AS135" s="510">
        <v>0</v>
      </c>
      <c r="AT135" s="510">
        <v>0</v>
      </c>
      <c r="AU135" s="510">
        <v>0</v>
      </c>
      <c r="AV135" s="510">
        <v>0</v>
      </c>
      <c r="AW135" s="510">
        <v>0</v>
      </c>
      <c r="AX135" s="510">
        <v>0</v>
      </c>
      <c r="AY135" s="510">
        <v>0</v>
      </c>
      <c r="AZ135" s="510">
        <v>0</v>
      </c>
      <c r="BA135" s="510">
        <v>0</v>
      </c>
      <c r="BB135" s="510">
        <v>0</v>
      </c>
      <c r="BC135" s="510">
        <v>0</v>
      </c>
      <c r="BD135" s="510">
        <v>0</v>
      </c>
      <c r="BE135" s="510">
        <v>0</v>
      </c>
      <c r="BF135" s="510">
        <v>0</v>
      </c>
      <c r="BG135" s="510">
        <v>0</v>
      </c>
      <c r="BH135" s="510">
        <v>0</v>
      </c>
      <c r="BI135" s="510">
        <v>0</v>
      </c>
      <c r="BJ135" s="510">
        <v>0</v>
      </c>
      <c r="BK135" s="510">
        <v>0</v>
      </c>
      <c r="BL135" s="510">
        <v>6</v>
      </c>
      <c r="BM135" s="510">
        <v>22</v>
      </c>
      <c r="BN135" s="510">
        <v>38</v>
      </c>
      <c r="BO135" s="510">
        <v>59</v>
      </c>
      <c r="BP135" s="510">
        <v>103</v>
      </c>
      <c r="BQ135" s="510">
        <v>180</v>
      </c>
      <c r="BR135" s="510">
        <v>248</v>
      </c>
      <c r="BS135" s="510">
        <v>325</v>
      </c>
      <c r="BT135" s="510">
        <v>379</v>
      </c>
      <c r="BU135" s="510">
        <v>398</v>
      </c>
      <c r="BV135" s="510">
        <v>414</v>
      </c>
      <c r="BW135" s="510">
        <v>437</v>
      </c>
      <c r="BX135" s="510">
        <v>422</v>
      </c>
      <c r="BY135" s="510">
        <v>391</v>
      </c>
      <c r="BZ135" s="510">
        <v>358</v>
      </c>
      <c r="CA135" s="510">
        <v>330</v>
      </c>
      <c r="CB135" s="510">
        <v>293</v>
      </c>
      <c r="CC135" s="510">
        <v>83</v>
      </c>
      <c r="CD135" s="510">
        <v>0</v>
      </c>
      <c r="CE135" s="510">
        <v>0</v>
      </c>
      <c r="CF135" s="510">
        <v>0</v>
      </c>
      <c r="CG135" s="510">
        <v>0</v>
      </c>
      <c r="CH135" s="511">
        <v>0</v>
      </c>
    </row>
    <row r="136" spans="1:86" x14ac:dyDescent="0.35">
      <c r="B136" s="236" t="s">
        <v>815</v>
      </c>
      <c r="D136" s="510">
        <v>0</v>
      </c>
      <c r="E136" s="510">
        <v>0</v>
      </c>
      <c r="F136" s="510">
        <v>0</v>
      </c>
      <c r="G136" s="510">
        <v>0</v>
      </c>
      <c r="H136" s="510">
        <v>0</v>
      </c>
      <c r="I136" s="510">
        <v>0</v>
      </c>
      <c r="J136" s="510">
        <v>0</v>
      </c>
      <c r="K136" s="510">
        <v>0</v>
      </c>
      <c r="L136" s="510">
        <v>0</v>
      </c>
      <c r="M136" s="510">
        <v>0</v>
      </c>
      <c r="N136" s="510">
        <v>0</v>
      </c>
      <c r="O136" s="510">
        <v>0</v>
      </c>
      <c r="P136" s="510">
        <v>0</v>
      </c>
      <c r="Q136" s="510">
        <v>0</v>
      </c>
      <c r="R136" s="510">
        <v>0</v>
      </c>
      <c r="S136" s="510">
        <v>0</v>
      </c>
      <c r="T136" s="510">
        <v>0</v>
      </c>
      <c r="U136" s="510">
        <v>0</v>
      </c>
      <c r="V136" s="510">
        <v>0</v>
      </c>
      <c r="W136" s="510">
        <v>0</v>
      </c>
      <c r="X136" s="510">
        <v>0</v>
      </c>
      <c r="Y136" s="510">
        <v>0</v>
      </c>
      <c r="Z136" s="510">
        <v>0</v>
      </c>
      <c r="AA136" s="510">
        <v>0</v>
      </c>
      <c r="AB136" s="510">
        <v>0</v>
      </c>
      <c r="AC136" s="510">
        <v>0</v>
      </c>
      <c r="AD136" s="510">
        <v>0</v>
      </c>
      <c r="AE136" s="510">
        <v>0</v>
      </c>
      <c r="AF136" s="510">
        <v>0</v>
      </c>
      <c r="AG136" s="510">
        <v>0</v>
      </c>
      <c r="AH136" s="510">
        <v>0</v>
      </c>
      <c r="AI136" s="510">
        <v>0</v>
      </c>
      <c r="AJ136" s="510">
        <v>0</v>
      </c>
      <c r="AK136" s="510">
        <v>0</v>
      </c>
      <c r="AL136" s="510">
        <v>0</v>
      </c>
      <c r="AM136" s="510">
        <v>0</v>
      </c>
      <c r="AN136" s="510">
        <v>0</v>
      </c>
      <c r="AO136" s="510">
        <v>0</v>
      </c>
      <c r="AP136" s="510">
        <v>0</v>
      </c>
      <c r="AQ136" s="510">
        <v>0</v>
      </c>
      <c r="AR136" s="510">
        <v>0</v>
      </c>
      <c r="AS136" s="510">
        <v>0</v>
      </c>
      <c r="AT136" s="510">
        <v>0</v>
      </c>
      <c r="AU136" s="510">
        <v>0</v>
      </c>
      <c r="AV136" s="510">
        <v>0</v>
      </c>
      <c r="AW136" s="510">
        <v>0</v>
      </c>
      <c r="AX136" s="510">
        <v>0</v>
      </c>
      <c r="AY136" s="510">
        <v>0</v>
      </c>
      <c r="AZ136" s="510">
        <v>0</v>
      </c>
      <c r="BA136" s="510">
        <v>0</v>
      </c>
      <c r="BB136" s="510">
        <v>0</v>
      </c>
      <c r="BC136" s="510">
        <v>0</v>
      </c>
      <c r="BD136" s="510">
        <v>0</v>
      </c>
      <c r="BE136" s="510">
        <v>0</v>
      </c>
      <c r="BF136" s="510">
        <v>0</v>
      </c>
      <c r="BG136" s="510">
        <v>0</v>
      </c>
      <c r="BH136" s="510">
        <v>0</v>
      </c>
      <c r="BI136" s="510">
        <v>0</v>
      </c>
      <c r="BJ136" s="510">
        <v>0</v>
      </c>
      <c r="BK136" s="510">
        <v>0</v>
      </c>
      <c r="BL136" s="510">
        <v>56</v>
      </c>
      <c r="BM136" s="510">
        <v>168</v>
      </c>
      <c r="BN136" s="510">
        <v>275</v>
      </c>
      <c r="BO136" s="510">
        <v>424</v>
      </c>
      <c r="BP136" s="510">
        <v>784</v>
      </c>
      <c r="BQ136" s="510">
        <v>1116</v>
      </c>
      <c r="BR136" s="510">
        <v>1340</v>
      </c>
      <c r="BS136" s="510">
        <v>1398</v>
      </c>
      <c r="BT136" s="510">
        <v>1381</v>
      </c>
      <c r="BU136" s="510">
        <v>1335</v>
      </c>
      <c r="BV136" s="510">
        <v>1227</v>
      </c>
      <c r="BW136" s="510">
        <v>1056</v>
      </c>
      <c r="BX136" s="510">
        <v>961</v>
      </c>
      <c r="BY136" s="510">
        <v>871</v>
      </c>
      <c r="BZ136" s="510">
        <v>788</v>
      </c>
      <c r="CA136" s="510">
        <v>716</v>
      </c>
      <c r="CB136" s="510">
        <v>598</v>
      </c>
      <c r="CC136" s="510">
        <v>147</v>
      </c>
      <c r="CD136" s="510">
        <v>0</v>
      </c>
      <c r="CE136" s="510">
        <v>0</v>
      </c>
      <c r="CF136" s="510">
        <v>0</v>
      </c>
      <c r="CG136" s="510">
        <v>0</v>
      </c>
      <c r="CH136" s="511">
        <v>0</v>
      </c>
    </row>
    <row r="137" spans="1:86" s="285" customFormat="1" ht="26.25" customHeight="1" x14ac:dyDescent="0.35">
      <c r="B137" s="123" t="s">
        <v>402</v>
      </c>
      <c r="C137" s="461"/>
      <c r="D137" s="552" t="s">
        <v>613</v>
      </c>
      <c r="E137" s="552" t="s">
        <v>613</v>
      </c>
      <c r="F137" s="552" t="s">
        <v>613</v>
      </c>
      <c r="G137" s="552" t="s">
        <v>613</v>
      </c>
      <c r="H137" s="552" t="s">
        <v>613</v>
      </c>
      <c r="I137" s="552" t="s">
        <v>613</v>
      </c>
      <c r="J137" s="552" t="s">
        <v>613</v>
      </c>
      <c r="K137" s="552" t="s">
        <v>613</v>
      </c>
      <c r="L137" s="552" t="s">
        <v>613</v>
      </c>
      <c r="M137" s="552" t="s">
        <v>613</v>
      </c>
      <c r="N137" s="552" t="s">
        <v>613</v>
      </c>
      <c r="O137" s="552" t="s">
        <v>613</v>
      </c>
      <c r="P137" s="552" t="s">
        <v>613</v>
      </c>
      <c r="Q137" s="552" t="s">
        <v>613</v>
      </c>
      <c r="R137" s="552" t="s">
        <v>613</v>
      </c>
      <c r="S137" s="552" t="s">
        <v>613</v>
      </c>
      <c r="T137" s="552" t="s">
        <v>613</v>
      </c>
      <c r="U137" s="552" t="s">
        <v>613</v>
      </c>
      <c r="V137" s="552" t="s">
        <v>613</v>
      </c>
      <c r="W137" s="552" t="s">
        <v>613</v>
      </c>
      <c r="X137" s="552" t="s">
        <v>613</v>
      </c>
      <c r="Y137" s="552" t="s">
        <v>613</v>
      </c>
      <c r="Z137" s="552" t="s">
        <v>613</v>
      </c>
      <c r="AA137" s="552" t="s">
        <v>613</v>
      </c>
      <c r="AB137" s="552" t="s">
        <v>613</v>
      </c>
      <c r="AC137" s="552" t="s">
        <v>613</v>
      </c>
      <c r="AD137" s="552" t="s">
        <v>613</v>
      </c>
      <c r="AE137" s="552" t="s">
        <v>613</v>
      </c>
      <c r="AF137" s="552" t="s">
        <v>613</v>
      </c>
      <c r="AG137" s="552" t="s">
        <v>613</v>
      </c>
      <c r="AH137" s="503">
        <v>0</v>
      </c>
      <c r="AI137" s="503">
        <v>0</v>
      </c>
      <c r="AJ137" s="503">
        <v>0</v>
      </c>
      <c r="AK137" s="503">
        <v>0</v>
      </c>
      <c r="AL137" s="503">
        <v>0</v>
      </c>
      <c r="AM137" s="503">
        <v>0</v>
      </c>
      <c r="AN137" s="503">
        <v>0</v>
      </c>
      <c r="AO137" s="503">
        <v>0</v>
      </c>
      <c r="AP137" s="503">
        <v>0</v>
      </c>
      <c r="AQ137" s="503">
        <v>0</v>
      </c>
      <c r="AR137" s="503">
        <v>0</v>
      </c>
      <c r="AS137" s="503">
        <v>0</v>
      </c>
      <c r="AT137" s="503">
        <v>0</v>
      </c>
      <c r="AU137" s="503">
        <v>0</v>
      </c>
      <c r="AV137" s="503">
        <v>0</v>
      </c>
      <c r="AW137" s="503">
        <v>0</v>
      </c>
      <c r="AX137" s="503">
        <v>0</v>
      </c>
      <c r="AY137" s="503">
        <v>2490</v>
      </c>
      <c r="AZ137" s="503">
        <v>2455</v>
      </c>
      <c r="BA137" s="503">
        <v>2437</v>
      </c>
      <c r="BB137" s="503">
        <v>2371</v>
      </c>
      <c r="BC137" s="503">
        <v>2354</v>
      </c>
      <c r="BD137" s="503">
        <v>2391</v>
      </c>
      <c r="BE137" s="503">
        <v>2430</v>
      </c>
      <c r="BF137" s="503">
        <v>2483</v>
      </c>
      <c r="BG137" s="503">
        <v>2504</v>
      </c>
      <c r="BH137" s="503">
        <v>2510</v>
      </c>
      <c r="BI137" s="503">
        <v>2475</v>
      </c>
      <c r="BJ137" s="503">
        <v>2443</v>
      </c>
      <c r="BK137" s="503">
        <v>2415</v>
      </c>
      <c r="BL137" s="503">
        <v>2332</v>
      </c>
      <c r="BM137" s="503">
        <v>2031</v>
      </c>
      <c r="BN137" s="503">
        <v>1827</v>
      </c>
      <c r="BO137" s="503">
        <v>1577</v>
      </c>
      <c r="BP137" s="503">
        <v>965</v>
      </c>
      <c r="BQ137" s="503">
        <v>366</v>
      </c>
      <c r="BR137" s="503">
        <v>133</v>
      </c>
      <c r="BS137" s="503">
        <v>74</v>
      </c>
      <c r="BT137" s="503">
        <v>52</v>
      </c>
      <c r="BU137" s="503">
        <v>40</v>
      </c>
      <c r="BV137" s="503">
        <v>32</v>
      </c>
      <c r="BW137" s="503">
        <v>26</v>
      </c>
      <c r="BX137" s="503">
        <v>23</v>
      </c>
      <c r="BY137" s="503">
        <v>21</v>
      </c>
      <c r="BZ137" s="503">
        <v>19</v>
      </c>
      <c r="CA137" s="503">
        <v>17</v>
      </c>
      <c r="CB137" s="503">
        <v>15</v>
      </c>
      <c r="CC137" s="503">
        <v>13</v>
      </c>
      <c r="CD137" s="503">
        <v>10</v>
      </c>
      <c r="CE137" s="503">
        <v>8</v>
      </c>
      <c r="CF137" s="503">
        <v>6</v>
      </c>
      <c r="CG137" s="503">
        <v>4</v>
      </c>
      <c r="CH137" s="506">
        <v>1</v>
      </c>
    </row>
    <row r="138" spans="1:86" x14ac:dyDescent="0.35">
      <c r="A138" s="411"/>
      <c r="B138" s="508" t="s">
        <v>566</v>
      </c>
      <c r="D138" s="510">
        <v>0</v>
      </c>
      <c r="E138" s="510">
        <v>0</v>
      </c>
      <c r="F138" s="510">
        <v>0</v>
      </c>
      <c r="G138" s="510">
        <v>0</v>
      </c>
      <c r="H138" s="510">
        <v>0</v>
      </c>
      <c r="I138" s="510">
        <v>0</v>
      </c>
      <c r="J138" s="510">
        <v>0</v>
      </c>
      <c r="K138" s="510">
        <v>0</v>
      </c>
      <c r="L138" s="510">
        <v>0</v>
      </c>
      <c r="M138" s="510">
        <v>0</v>
      </c>
      <c r="N138" s="510">
        <v>0</v>
      </c>
      <c r="O138" s="510">
        <v>0</v>
      </c>
      <c r="P138" s="510">
        <v>0</v>
      </c>
      <c r="Q138" s="510">
        <v>0</v>
      </c>
      <c r="R138" s="510">
        <v>0</v>
      </c>
      <c r="S138" s="510">
        <v>0</v>
      </c>
      <c r="T138" s="510">
        <v>0</v>
      </c>
      <c r="U138" s="510">
        <v>0</v>
      </c>
      <c r="V138" s="510">
        <v>0</v>
      </c>
      <c r="W138" s="510">
        <v>0</v>
      </c>
      <c r="X138" s="510">
        <v>0</v>
      </c>
      <c r="Y138" s="510">
        <v>0</v>
      </c>
      <c r="Z138" s="510">
        <v>0</v>
      </c>
      <c r="AA138" s="510">
        <v>0</v>
      </c>
      <c r="AB138" s="510">
        <v>0</v>
      </c>
      <c r="AC138" s="510">
        <v>0</v>
      </c>
      <c r="AD138" s="510">
        <v>0</v>
      </c>
      <c r="AE138" s="510">
        <v>0</v>
      </c>
      <c r="AF138" s="510">
        <v>0</v>
      </c>
      <c r="AG138" s="510">
        <v>0</v>
      </c>
      <c r="AH138" s="510">
        <v>0</v>
      </c>
      <c r="AI138" s="510">
        <v>0</v>
      </c>
      <c r="AJ138" s="510">
        <v>0</v>
      </c>
      <c r="AK138" s="510">
        <v>0</v>
      </c>
      <c r="AL138" s="510">
        <v>0</v>
      </c>
      <c r="AM138" s="510">
        <v>0</v>
      </c>
      <c r="AN138" s="510">
        <v>0</v>
      </c>
      <c r="AO138" s="510">
        <v>0</v>
      </c>
      <c r="AP138" s="510">
        <v>0</v>
      </c>
      <c r="AQ138" s="510">
        <v>0</v>
      </c>
      <c r="AR138" s="510">
        <v>0</v>
      </c>
      <c r="AS138" s="510">
        <v>0</v>
      </c>
      <c r="AT138" s="510">
        <v>0</v>
      </c>
      <c r="AU138" s="510">
        <v>0</v>
      </c>
      <c r="AV138" s="510">
        <v>0</v>
      </c>
      <c r="AW138" s="510">
        <v>0</v>
      </c>
      <c r="AX138" s="510">
        <v>0</v>
      </c>
      <c r="AY138" s="510">
        <v>2218</v>
      </c>
      <c r="AZ138" s="510">
        <v>2240</v>
      </c>
      <c r="BA138" s="510">
        <v>2285</v>
      </c>
      <c r="BB138" s="510">
        <v>2288</v>
      </c>
      <c r="BC138" s="510">
        <v>2328</v>
      </c>
      <c r="BD138" s="510">
        <v>2384</v>
      </c>
      <c r="BE138" s="510">
        <v>2427</v>
      </c>
      <c r="BF138" s="510">
        <v>2483</v>
      </c>
      <c r="BG138" s="510">
        <v>2504</v>
      </c>
      <c r="BH138" s="510">
        <v>2510</v>
      </c>
      <c r="BI138" s="510">
        <v>2475</v>
      </c>
      <c r="BJ138" s="510">
        <v>2443</v>
      </c>
      <c r="BK138" s="510">
        <v>2415</v>
      </c>
      <c r="BL138" s="510">
        <v>2332</v>
      </c>
      <c r="BM138" s="510">
        <v>2031</v>
      </c>
      <c r="BN138" s="510">
        <v>1827</v>
      </c>
      <c r="BO138" s="510">
        <v>1577</v>
      </c>
      <c r="BP138" s="510">
        <v>965</v>
      </c>
      <c r="BQ138" s="510">
        <v>366</v>
      </c>
      <c r="BR138" s="510">
        <v>133</v>
      </c>
      <c r="BS138" s="510">
        <v>74</v>
      </c>
      <c r="BT138" s="510">
        <v>52</v>
      </c>
      <c r="BU138" s="510">
        <v>40</v>
      </c>
      <c r="BV138" s="510">
        <v>32</v>
      </c>
      <c r="BW138" s="510">
        <v>26</v>
      </c>
      <c r="BX138" s="510">
        <v>23</v>
      </c>
      <c r="BY138" s="510">
        <v>21</v>
      </c>
      <c r="BZ138" s="510">
        <v>19</v>
      </c>
      <c r="CA138" s="510">
        <v>17</v>
      </c>
      <c r="CB138" s="510">
        <v>15</v>
      </c>
      <c r="CC138" s="510">
        <v>13</v>
      </c>
      <c r="CD138" s="510">
        <v>10</v>
      </c>
      <c r="CE138" s="510">
        <v>8</v>
      </c>
      <c r="CF138" s="510">
        <v>6</v>
      </c>
      <c r="CG138" s="510">
        <v>4</v>
      </c>
      <c r="CH138" s="511">
        <v>1</v>
      </c>
    </row>
    <row r="139" spans="1:86" x14ac:dyDescent="0.35">
      <c r="A139" s="411"/>
      <c r="B139" s="508" t="s">
        <v>565</v>
      </c>
      <c r="D139" s="550" t="s">
        <v>613</v>
      </c>
      <c r="E139" s="550" t="s">
        <v>613</v>
      </c>
      <c r="F139" s="550" t="s">
        <v>613</v>
      </c>
      <c r="G139" s="550" t="s">
        <v>613</v>
      </c>
      <c r="H139" s="550" t="s">
        <v>613</v>
      </c>
      <c r="I139" s="550" t="s">
        <v>613</v>
      </c>
      <c r="J139" s="550" t="s">
        <v>613</v>
      </c>
      <c r="K139" s="550" t="s">
        <v>613</v>
      </c>
      <c r="L139" s="550" t="s">
        <v>613</v>
      </c>
      <c r="M139" s="550" t="s">
        <v>613</v>
      </c>
      <c r="N139" s="550" t="s">
        <v>613</v>
      </c>
      <c r="O139" s="550" t="s">
        <v>613</v>
      </c>
      <c r="P139" s="550" t="s">
        <v>613</v>
      </c>
      <c r="Q139" s="550" t="s">
        <v>613</v>
      </c>
      <c r="R139" s="550" t="s">
        <v>613</v>
      </c>
      <c r="S139" s="550" t="s">
        <v>613</v>
      </c>
      <c r="T139" s="550" t="s">
        <v>613</v>
      </c>
      <c r="U139" s="550" t="s">
        <v>613</v>
      </c>
      <c r="V139" s="550" t="s">
        <v>613</v>
      </c>
      <c r="W139" s="550" t="s">
        <v>613</v>
      </c>
      <c r="X139" s="550" t="s">
        <v>613</v>
      </c>
      <c r="Y139" s="550" t="s">
        <v>613</v>
      </c>
      <c r="Z139" s="550" t="s">
        <v>613</v>
      </c>
      <c r="AA139" s="550" t="s">
        <v>613</v>
      </c>
      <c r="AB139" s="550" t="s">
        <v>613</v>
      </c>
      <c r="AC139" s="550" t="s">
        <v>613</v>
      </c>
      <c r="AD139" s="550" t="s">
        <v>613</v>
      </c>
      <c r="AE139" s="550" t="s">
        <v>613</v>
      </c>
      <c r="AF139" s="550" t="s">
        <v>613</v>
      </c>
      <c r="AG139" s="550" t="s">
        <v>613</v>
      </c>
      <c r="AH139" s="510">
        <v>0</v>
      </c>
      <c r="AI139" s="510">
        <v>0</v>
      </c>
      <c r="AJ139" s="510">
        <v>0</v>
      </c>
      <c r="AK139" s="510">
        <v>0</v>
      </c>
      <c r="AL139" s="510">
        <v>0</v>
      </c>
      <c r="AM139" s="510">
        <v>0</v>
      </c>
      <c r="AN139" s="510">
        <v>0</v>
      </c>
      <c r="AO139" s="510">
        <v>0</v>
      </c>
      <c r="AP139" s="510">
        <v>0</v>
      </c>
      <c r="AQ139" s="510">
        <v>0</v>
      </c>
      <c r="AR139" s="510">
        <v>0</v>
      </c>
      <c r="AS139" s="510">
        <v>0</v>
      </c>
      <c r="AT139" s="510">
        <v>0</v>
      </c>
      <c r="AU139" s="510">
        <v>0</v>
      </c>
      <c r="AV139" s="510">
        <v>0</v>
      </c>
      <c r="AW139" s="510">
        <v>0</v>
      </c>
      <c r="AX139" s="510">
        <v>0</v>
      </c>
      <c r="AY139" s="510">
        <v>272</v>
      </c>
      <c r="AZ139" s="510">
        <v>215</v>
      </c>
      <c r="BA139" s="510">
        <v>152</v>
      </c>
      <c r="BB139" s="510">
        <v>83</v>
      </c>
      <c r="BC139" s="510">
        <v>26</v>
      </c>
      <c r="BD139" s="510">
        <v>7</v>
      </c>
      <c r="BE139" s="510">
        <v>2</v>
      </c>
      <c r="BF139" s="510">
        <v>0</v>
      </c>
      <c r="BG139" s="510">
        <v>0</v>
      </c>
      <c r="BH139" s="510">
        <v>0</v>
      </c>
      <c r="BI139" s="510">
        <v>0</v>
      </c>
      <c r="BJ139" s="510">
        <v>0</v>
      </c>
      <c r="BK139" s="510">
        <v>0</v>
      </c>
      <c r="BL139" s="510">
        <v>0</v>
      </c>
      <c r="BM139" s="510">
        <v>0</v>
      </c>
      <c r="BN139" s="510">
        <v>0</v>
      </c>
      <c r="BO139" s="510">
        <v>0</v>
      </c>
      <c r="BP139" s="510">
        <v>0</v>
      </c>
      <c r="BQ139" s="510">
        <v>0</v>
      </c>
      <c r="BR139" s="510">
        <v>0</v>
      </c>
      <c r="BS139" s="510">
        <v>0</v>
      </c>
      <c r="BT139" s="510">
        <v>0</v>
      </c>
      <c r="BU139" s="510">
        <v>0</v>
      </c>
      <c r="BV139" s="510">
        <v>0</v>
      </c>
      <c r="BW139" s="510">
        <v>0</v>
      </c>
      <c r="BX139" s="510">
        <v>0</v>
      </c>
      <c r="BY139" s="510">
        <v>0</v>
      </c>
      <c r="BZ139" s="510">
        <v>0</v>
      </c>
      <c r="CA139" s="510">
        <v>0</v>
      </c>
      <c r="CB139" s="510">
        <v>0</v>
      </c>
      <c r="CC139" s="510">
        <v>0</v>
      </c>
      <c r="CD139" s="510">
        <v>0</v>
      </c>
      <c r="CE139" s="510">
        <v>0</v>
      </c>
      <c r="CF139" s="510">
        <v>0</v>
      </c>
      <c r="CG139" s="510">
        <v>0</v>
      </c>
      <c r="CH139" s="511">
        <v>0</v>
      </c>
    </row>
    <row r="140" spans="1:86" x14ac:dyDescent="0.35">
      <c r="B140" s="72" t="s">
        <v>791</v>
      </c>
      <c r="D140" s="510"/>
      <c r="E140" s="510"/>
      <c r="F140" s="510"/>
      <c r="G140" s="510"/>
      <c r="H140" s="510"/>
      <c r="I140" s="510"/>
      <c r="J140" s="510"/>
      <c r="K140" s="510"/>
      <c r="L140" s="510"/>
      <c r="M140" s="510"/>
      <c r="N140" s="510"/>
      <c r="O140" s="510"/>
      <c r="P140" s="510"/>
      <c r="Q140" s="510"/>
      <c r="R140" s="510"/>
      <c r="S140" s="510"/>
      <c r="T140" s="510"/>
      <c r="U140" s="510"/>
      <c r="V140" s="510"/>
      <c r="W140" s="510"/>
      <c r="X140" s="510"/>
      <c r="Y140" s="510"/>
      <c r="Z140" s="510"/>
      <c r="AA140" s="510"/>
      <c r="AB140" s="510"/>
      <c r="AC140" s="510"/>
      <c r="AD140" s="510"/>
      <c r="AE140" s="510"/>
      <c r="AF140" s="510"/>
      <c r="AG140" s="510"/>
      <c r="AH140" s="510"/>
      <c r="AI140" s="510"/>
      <c r="AJ140" s="510"/>
      <c r="AK140" s="510"/>
      <c r="AL140" s="510"/>
      <c r="AM140" s="510"/>
      <c r="AN140" s="510"/>
      <c r="AO140" s="510"/>
      <c r="AP140" s="510"/>
      <c r="AQ140" s="510"/>
      <c r="AR140" s="510"/>
      <c r="AS140" s="510"/>
      <c r="AT140" s="510"/>
      <c r="AU140" s="510"/>
      <c r="AV140" s="510"/>
      <c r="AW140" s="510"/>
      <c r="AX140" s="510"/>
      <c r="AY140" s="510"/>
      <c r="AZ140" s="510"/>
      <c r="BA140" s="510">
        <v>0</v>
      </c>
      <c r="BB140" s="510">
        <v>0</v>
      </c>
      <c r="BC140" s="510">
        <v>0</v>
      </c>
      <c r="BD140" s="510">
        <v>115</v>
      </c>
      <c r="BE140" s="510">
        <v>111</v>
      </c>
      <c r="BF140" s="510">
        <v>123</v>
      </c>
      <c r="BG140" s="510">
        <v>108</v>
      </c>
      <c r="BH140" s="510">
        <v>100</v>
      </c>
      <c r="BI140" s="510">
        <v>94</v>
      </c>
      <c r="BJ140" s="510">
        <v>91</v>
      </c>
      <c r="BK140" s="510">
        <v>91</v>
      </c>
      <c r="BL140" s="510">
        <v>72</v>
      </c>
      <c r="BM140" s="510">
        <v>7</v>
      </c>
      <c r="BN140" s="510">
        <v>5</v>
      </c>
      <c r="BO140" s="510">
        <v>2</v>
      </c>
      <c r="BP140" s="510">
        <v>1</v>
      </c>
      <c r="BQ140" s="510">
        <v>1</v>
      </c>
      <c r="BR140" s="510">
        <v>0</v>
      </c>
      <c r="BS140" s="510">
        <v>0</v>
      </c>
      <c r="BT140" s="510">
        <v>0</v>
      </c>
      <c r="BU140" s="510">
        <v>0</v>
      </c>
      <c r="BV140" s="510">
        <v>0</v>
      </c>
      <c r="BW140" s="510">
        <v>0</v>
      </c>
      <c r="BX140" s="510">
        <v>0</v>
      </c>
      <c r="BY140" s="510">
        <v>0</v>
      </c>
      <c r="BZ140" s="510">
        <v>0</v>
      </c>
      <c r="CA140" s="510">
        <v>0</v>
      </c>
      <c r="CB140" s="510">
        <v>0</v>
      </c>
      <c r="CC140" s="510">
        <v>0</v>
      </c>
      <c r="CD140" s="510">
        <v>0</v>
      </c>
      <c r="CE140" s="510">
        <v>0</v>
      </c>
      <c r="CF140" s="510">
        <v>0</v>
      </c>
      <c r="CG140" s="510">
        <v>0</v>
      </c>
      <c r="CH140" s="511">
        <v>0</v>
      </c>
    </row>
    <row r="141" spans="1:86" x14ac:dyDescent="0.35">
      <c r="B141" s="72" t="s">
        <v>792</v>
      </c>
      <c r="D141" s="510">
        <v>0</v>
      </c>
      <c r="E141" s="510">
        <v>0</v>
      </c>
      <c r="F141" s="510">
        <v>0</v>
      </c>
      <c r="G141" s="510">
        <v>0</v>
      </c>
      <c r="H141" s="510">
        <v>0</v>
      </c>
      <c r="I141" s="510">
        <v>0</v>
      </c>
      <c r="J141" s="510">
        <v>0</v>
      </c>
      <c r="K141" s="510">
        <v>0</v>
      </c>
      <c r="L141" s="510">
        <v>0</v>
      </c>
      <c r="M141" s="510">
        <v>0</v>
      </c>
      <c r="N141" s="510">
        <v>0</v>
      </c>
      <c r="O141" s="510">
        <v>0</v>
      </c>
      <c r="P141" s="510">
        <v>0</v>
      </c>
      <c r="Q141" s="510">
        <v>0</v>
      </c>
      <c r="R141" s="510">
        <v>0</v>
      </c>
      <c r="S141" s="510">
        <v>0</v>
      </c>
      <c r="T141" s="510">
        <v>0</v>
      </c>
      <c r="U141" s="510">
        <v>0</v>
      </c>
      <c r="V141" s="510">
        <v>0</v>
      </c>
      <c r="W141" s="510">
        <v>0</v>
      </c>
      <c r="X141" s="510">
        <v>0</v>
      </c>
      <c r="Y141" s="510">
        <v>0</v>
      </c>
      <c r="Z141" s="510">
        <v>0</v>
      </c>
      <c r="AA141" s="510">
        <v>0</v>
      </c>
      <c r="AB141" s="510">
        <v>0</v>
      </c>
      <c r="AC141" s="510">
        <v>0</v>
      </c>
      <c r="AD141" s="510">
        <v>0</v>
      </c>
      <c r="AE141" s="510">
        <v>0</v>
      </c>
      <c r="AF141" s="510">
        <v>0</v>
      </c>
      <c r="AG141" s="510">
        <v>0</v>
      </c>
      <c r="AH141" s="510">
        <v>0</v>
      </c>
      <c r="AI141" s="510">
        <v>0</v>
      </c>
      <c r="AJ141" s="510">
        <v>0</v>
      </c>
      <c r="AK141" s="510">
        <v>0</v>
      </c>
      <c r="AL141" s="510">
        <v>0</v>
      </c>
      <c r="AM141" s="510">
        <v>0</v>
      </c>
      <c r="AN141" s="510">
        <v>0</v>
      </c>
      <c r="AO141" s="510">
        <v>0</v>
      </c>
      <c r="AP141" s="510">
        <v>0</v>
      </c>
      <c r="AQ141" s="510">
        <v>0</v>
      </c>
      <c r="AR141" s="510">
        <v>0</v>
      </c>
      <c r="AS141" s="510">
        <v>0</v>
      </c>
      <c r="AT141" s="510">
        <v>0</v>
      </c>
      <c r="AU141" s="510">
        <v>0</v>
      </c>
      <c r="AV141" s="510">
        <v>0</v>
      </c>
      <c r="AW141" s="510">
        <v>0</v>
      </c>
      <c r="AX141" s="510">
        <v>0</v>
      </c>
      <c r="AY141" s="510">
        <v>0</v>
      </c>
      <c r="AZ141" s="510">
        <v>0</v>
      </c>
      <c r="BA141" s="510">
        <v>0</v>
      </c>
      <c r="BB141" s="510">
        <v>0</v>
      </c>
      <c r="BC141" s="510">
        <v>0</v>
      </c>
      <c r="BD141" s="510">
        <v>115</v>
      </c>
      <c r="BE141" s="510">
        <v>117</v>
      </c>
      <c r="BF141" s="510">
        <v>123</v>
      </c>
      <c r="BG141" s="510">
        <v>113</v>
      </c>
      <c r="BH141" s="510">
        <v>109</v>
      </c>
      <c r="BI141" s="510">
        <v>98</v>
      </c>
      <c r="BJ141" s="510">
        <v>92</v>
      </c>
      <c r="BK141" s="510">
        <v>92</v>
      </c>
      <c r="BL141" s="510">
        <v>82</v>
      </c>
      <c r="BM141" s="510">
        <v>23</v>
      </c>
      <c r="BN141" s="510">
        <v>4</v>
      </c>
      <c r="BO141" s="510">
        <v>3</v>
      </c>
      <c r="BP141" s="510">
        <v>1</v>
      </c>
      <c r="BQ141" s="510">
        <v>0</v>
      </c>
      <c r="BR141" s="510">
        <v>0</v>
      </c>
      <c r="BS141" s="510">
        <v>0</v>
      </c>
      <c r="BT141" s="510">
        <v>0</v>
      </c>
      <c r="BU141" s="510">
        <v>0</v>
      </c>
      <c r="BV141" s="510">
        <v>0</v>
      </c>
      <c r="BW141" s="510">
        <v>0</v>
      </c>
      <c r="BX141" s="510">
        <v>0</v>
      </c>
      <c r="BY141" s="510">
        <v>0</v>
      </c>
      <c r="BZ141" s="510">
        <v>0</v>
      </c>
      <c r="CA141" s="510">
        <v>0</v>
      </c>
      <c r="CB141" s="510">
        <v>0</v>
      </c>
      <c r="CC141" s="510">
        <v>0</v>
      </c>
      <c r="CD141" s="510">
        <v>0</v>
      </c>
      <c r="CE141" s="510">
        <v>0</v>
      </c>
      <c r="CF141" s="510">
        <v>0</v>
      </c>
      <c r="CG141" s="510">
        <v>0</v>
      </c>
      <c r="CH141" s="511">
        <v>0</v>
      </c>
    </row>
    <row r="142" spans="1:86" x14ac:dyDescent="0.35">
      <c r="B142" s="72" t="s">
        <v>793</v>
      </c>
      <c r="D142" s="510">
        <v>0</v>
      </c>
      <c r="E142" s="510">
        <v>0</v>
      </c>
      <c r="F142" s="510">
        <v>0</v>
      </c>
      <c r="G142" s="510">
        <v>0</v>
      </c>
      <c r="H142" s="510">
        <v>0</v>
      </c>
      <c r="I142" s="510">
        <v>0</v>
      </c>
      <c r="J142" s="510">
        <v>0</v>
      </c>
      <c r="K142" s="510">
        <v>0</v>
      </c>
      <c r="L142" s="510">
        <v>0</v>
      </c>
      <c r="M142" s="510">
        <v>0</v>
      </c>
      <c r="N142" s="510">
        <v>0</v>
      </c>
      <c r="O142" s="510">
        <v>0</v>
      </c>
      <c r="P142" s="510">
        <v>0</v>
      </c>
      <c r="Q142" s="510">
        <v>0</v>
      </c>
      <c r="R142" s="510">
        <v>0</v>
      </c>
      <c r="S142" s="510">
        <v>0</v>
      </c>
      <c r="T142" s="510">
        <v>0</v>
      </c>
      <c r="U142" s="510">
        <v>0</v>
      </c>
      <c r="V142" s="510">
        <v>0</v>
      </c>
      <c r="W142" s="510">
        <v>0</v>
      </c>
      <c r="X142" s="510">
        <v>0</v>
      </c>
      <c r="Y142" s="510">
        <v>0</v>
      </c>
      <c r="Z142" s="510">
        <v>0</v>
      </c>
      <c r="AA142" s="510">
        <v>0</v>
      </c>
      <c r="AB142" s="510">
        <v>0</v>
      </c>
      <c r="AC142" s="510">
        <v>0</v>
      </c>
      <c r="AD142" s="510">
        <v>0</v>
      </c>
      <c r="AE142" s="510">
        <v>0</v>
      </c>
      <c r="AF142" s="510">
        <v>0</v>
      </c>
      <c r="AG142" s="510">
        <v>0</v>
      </c>
      <c r="AH142" s="510">
        <v>0</v>
      </c>
      <c r="AI142" s="510">
        <v>0</v>
      </c>
      <c r="AJ142" s="510">
        <v>0</v>
      </c>
      <c r="AK142" s="510">
        <v>0</v>
      </c>
      <c r="AL142" s="510">
        <v>0</v>
      </c>
      <c r="AM142" s="510">
        <v>0</v>
      </c>
      <c r="AN142" s="510">
        <v>0</v>
      </c>
      <c r="AO142" s="510">
        <v>0</v>
      </c>
      <c r="AP142" s="510">
        <v>0</v>
      </c>
      <c r="AQ142" s="510">
        <v>0</v>
      </c>
      <c r="AR142" s="510">
        <v>0</v>
      </c>
      <c r="AS142" s="510">
        <v>0</v>
      </c>
      <c r="AT142" s="510">
        <v>0</v>
      </c>
      <c r="AU142" s="510">
        <v>0</v>
      </c>
      <c r="AV142" s="510">
        <v>0</v>
      </c>
      <c r="AW142" s="510">
        <v>0</v>
      </c>
      <c r="AX142" s="510">
        <v>0</v>
      </c>
      <c r="AY142" s="510">
        <v>0</v>
      </c>
      <c r="AZ142" s="510">
        <v>0</v>
      </c>
      <c r="BA142" s="510">
        <v>0</v>
      </c>
      <c r="BB142" s="510">
        <v>0</v>
      </c>
      <c r="BC142" s="510">
        <v>0</v>
      </c>
      <c r="BD142" s="510">
        <v>1343</v>
      </c>
      <c r="BE142" s="510">
        <v>1344</v>
      </c>
      <c r="BF142" s="510">
        <v>1340</v>
      </c>
      <c r="BG142" s="510">
        <v>1349</v>
      </c>
      <c r="BH142" s="510">
        <v>1334</v>
      </c>
      <c r="BI142" s="510">
        <v>1308</v>
      </c>
      <c r="BJ142" s="510">
        <v>1273</v>
      </c>
      <c r="BK142" s="510">
        <v>1230</v>
      </c>
      <c r="BL142" s="510">
        <v>1191</v>
      </c>
      <c r="BM142" s="510">
        <v>1146</v>
      </c>
      <c r="BN142" s="510">
        <v>1045</v>
      </c>
      <c r="BO142" s="510">
        <v>904</v>
      </c>
      <c r="BP142" s="510">
        <v>564</v>
      </c>
      <c r="BQ142" s="510">
        <v>192</v>
      </c>
      <c r="BR142" s="510">
        <v>37</v>
      </c>
      <c r="BS142" s="510">
        <v>10</v>
      </c>
      <c r="BT142" s="510">
        <v>3</v>
      </c>
      <c r="BU142" s="510">
        <v>2</v>
      </c>
      <c r="BV142" s="510">
        <v>0</v>
      </c>
      <c r="BW142" s="510">
        <v>0</v>
      </c>
      <c r="BX142" s="510">
        <v>0</v>
      </c>
      <c r="BY142" s="510">
        <v>0</v>
      </c>
      <c r="BZ142" s="510">
        <v>0</v>
      </c>
      <c r="CA142" s="510">
        <v>0</v>
      </c>
      <c r="CB142" s="510">
        <v>0</v>
      </c>
      <c r="CC142" s="510">
        <v>0</v>
      </c>
      <c r="CD142" s="510">
        <v>0</v>
      </c>
      <c r="CE142" s="510">
        <v>0</v>
      </c>
      <c r="CF142" s="510">
        <v>0</v>
      </c>
      <c r="CG142" s="510">
        <v>0</v>
      </c>
      <c r="CH142" s="511">
        <v>0</v>
      </c>
    </row>
    <row r="143" spans="1:86" x14ac:dyDescent="0.35">
      <c r="B143" s="72" t="s">
        <v>794</v>
      </c>
      <c r="D143" s="510">
        <v>0</v>
      </c>
      <c r="E143" s="510">
        <v>0</v>
      </c>
      <c r="F143" s="510">
        <v>0</v>
      </c>
      <c r="G143" s="510">
        <v>0</v>
      </c>
      <c r="H143" s="510">
        <v>0</v>
      </c>
      <c r="I143" s="510">
        <v>0</v>
      </c>
      <c r="J143" s="510">
        <v>0</v>
      </c>
      <c r="K143" s="510">
        <v>0</v>
      </c>
      <c r="L143" s="510">
        <v>0</v>
      </c>
      <c r="M143" s="510">
        <v>0</v>
      </c>
      <c r="N143" s="510">
        <v>0</v>
      </c>
      <c r="O143" s="510">
        <v>0</v>
      </c>
      <c r="P143" s="510">
        <v>0</v>
      </c>
      <c r="Q143" s="510">
        <v>0</v>
      </c>
      <c r="R143" s="510">
        <v>0</v>
      </c>
      <c r="S143" s="510">
        <v>0</v>
      </c>
      <c r="T143" s="510">
        <v>0</v>
      </c>
      <c r="U143" s="510">
        <v>0</v>
      </c>
      <c r="V143" s="510">
        <v>0</v>
      </c>
      <c r="W143" s="510">
        <v>0</v>
      </c>
      <c r="X143" s="510">
        <v>0</v>
      </c>
      <c r="Y143" s="510">
        <v>0</v>
      </c>
      <c r="Z143" s="510">
        <v>0</v>
      </c>
      <c r="AA143" s="510">
        <v>0</v>
      </c>
      <c r="AB143" s="510">
        <v>0</v>
      </c>
      <c r="AC143" s="510">
        <v>0</v>
      </c>
      <c r="AD143" s="510">
        <v>0</v>
      </c>
      <c r="AE143" s="510">
        <v>0</v>
      </c>
      <c r="AF143" s="510">
        <v>0</v>
      </c>
      <c r="AG143" s="510">
        <v>0</v>
      </c>
      <c r="AH143" s="510">
        <v>0</v>
      </c>
      <c r="AI143" s="510">
        <v>0</v>
      </c>
      <c r="AJ143" s="510">
        <v>0</v>
      </c>
      <c r="AK143" s="510">
        <v>0</v>
      </c>
      <c r="AL143" s="510">
        <v>0</v>
      </c>
      <c r="AM143" s="510">
        <v>0</v>
      </c>
      <c r="AN143" s="510">
        <v>0</v>
      </c>
      <c r="AO143" s="510">
        <v>0</v>
      </c>
      <c r="AP143" s="510">
        <v>0</v>
      </c>
      <c r="AQ143" s="510">
        <v>0</v>
      </c>
      <c r="AR143" s="510">
        <v>0</v>
      </c>
      <c r="AS143" s="510">
        <v>0</v>
      </c>
      <c r="AT143" s="510">
        <v>0</v>
      </c>
      <c r="AU143" s="510">
        <v>0</v>
      </c>
      <c r="AV143" s="510">
        <v>0</v>
      </c>
      <c r="AW143" s="510">
        <v>0</v>
      </c>
      <c r="AX143" s="510">
        <v>0</v>
      </c>
      <c r="AY143" s="510">
        <v>1899</v>
      </c>
      <c r="AZ143" s="510">
        <v>1832</v>
      </c>
      <c r="BA143" s="510">
        <v>1765</v>
      </c>
      <c r="BB143" s="510">
        <v>1660</v>
      </c>
      <c r="BC143" s="510">
        <v>1595</v>
      </c>
      <c r="BD143" s="510">
        <v>1580</v>
      </c>
      <c r="BE143" s="510">
        <v>1574</v>
      </c>
      <c r="BF143" s="510">
        <v>1586</v>
      </c>
      <c r="BG143" s="510">
        <v>1570</v>
      </c>
      <c r="BH143" s="510">
        <v>1543</v>
      </c>
      <c r="BI143" s="510">
        <v>1500</v>
      </c>
      <c r="BJ143" s="510">
        <v>1456</v>
      </c>
      <c r="BK143" s="510">
        <v>1413</v>
      </c>
      <c r="BL143" s="510">
        <v>1346</v>
      </c>
      <c r="BM143" s="510">
        <v>1177</v>
      </c>
      <c r="BN143" s="510">
        <v>1054</v>
      </c>
      <c r="BO143" s="510">
        <v>909</v>
      </c>
      <c r="BP143" s="510">
        <v>566</v>
      </c>
      <c r="BQ143" s="510">
        <v>192</v>
      </c>
      <c r="BR143" s="510">
        <v>38</v>
      </c>
      <c r="BS143" s="510">
        <v>10</v>
      </c>
      <c r="BT143" s="510">
        <v>3</v>
      </c>
      <c r="BU143" s="510">
        <v>2</v>
      </c>
      <c r="BV143" s="510">
        <v>0</v>
      </c>
      <c r="BW143" s="510">
        <v>0</v>
      </c>
      <c r="BX143" s="510">
        <v>0</v>
      </c>
      <c r="BY143" s="510">
        <v>0</v>
      </c>
      <c r="BZ143" s="510">
        <v>0</v>
      </c>
      <c r="CA143" s="510">
        <v>0</v>
      </c>
      <c r="CB143" s="510">
        <v>0</v>
      </c>
      <c r="CC143" s="510">
        <v>0</v>
      </c>
      <c r="CD143" s="510">
        <v>0</v>
      </c>
      <c r="CE143" s="510">
        <v>0</v>
      </c>
      <c r="CF143" s="510">
        <v>0</v>
      </c>
      <c r="CG143" s="510">
        <v>0</v>
      </c>
      <c r="CH143" s="511">
        <v>0</v>
      </c>
    </row>
    <row r="144" spans="1:86" x14ac:dyDescent="0.35">
      <c r="B144" s="329" t="s">
        <v>566</v>
      </c>
      <c r="D144" s="510">
        <v>0</v>
      </c>
      <c r="E144" s="510">
        <v>0</v>
      </c>
      <c r="F144" s="510">
        <v>0</v>
      </c>
      <c r="G144" s="510">
        <v>0</v>
      </c>
      <c r="H144" s="510">
        <v>0</v>
      </c>
      <c r="I144" s="510">
        <v>0</v>
      </c>
      <c r="J144" s="510">
        <v>0</v>
      </c>
      <c r="K144" s="510">
        <v>0</v>
      </c>
      <c r="L144" s="510">
        <v>0</v>
      </c>
      <c r="M144" s="510">
        <v>0</v>
      </c>
      <c r="N144" s="510">
        <v>0</v>
      </c>
      <c r="O144" s="510">
        <v>0</v>
      </c>
      <c r="P144" s="510">
        <v>0</v>
      </c>
      <c r="Q144" s="510">
        <v>0</v>
      </c>
      <c r="R144" s="510">
        <v>0</v>
      </c>
      <c r="S144" s="510">
        <v>0</v>
      </c>
      <c r="T144" s="510">
        <v>0</v>
      </c>
      <c r="U144" s="510">
        <v>0</v>
      </c>
      <c r="V144" s="510">
        <v>0</v>
      </c>
      <c r="W144" s="510">
        <v>0</v>
      </c>
      <c r="X144" s="510">
        <v>0</v>
      </c>
      <c r="Y144" s="510">
        <v>0</v>
      </c>
      <c r="Z144" s="510">
        <v>0</v>
      </c>
      <c r="AA144" s="510">
        <v>0</v>
      </c>
      <c r="AB144" s="510">
        <v>0</v>
      </c>
      <c r="AC144" s="510">
        <v>0</v>
      </c>
      <c r="AD144" s="510">
        <v>0</v>
      </c>
      <c r="AE144" s="510">
        <v>0</v>
      </c>
      <c r="AF144" s="510">
        <v>0</v>
      </c>
      <c r="AG144" s="510">
        <v>0</v>
      </c>
      <c r="AH144" s="510">
        <v>0</v>
      </c>
      <c r="AI144" s="510">
        <v>0</v>
      </c>
      <c r="AJ144" s="510">
        <v>0</v>
      </c>
      <c r="AK144" s="510">
        <v>0</v>
      </c>
      <c r="AL144" s="510">
        <v>0</v>
      </c>
      <c r="AM144" s="510">
        <v>0</v>
      </c>
      <c r="AN144" s="510">
        <v>0</v>
      </c>
      <c r="AO144" s="510">
        <v>0</v>
      </c>
      <c r="AP144" s="510">
        <v>0</v>
      </c>
      <c r="AQ144" s="510">
        <v>0</v>
      </c>
      <c r="AR144" s="510">
        <v>0</v>
      </c>
      <c r="AS144" s="510">
        <v>0</v>
      </c>
      <c r="AT144" s="510">
        <v>0</v>
      </c>
      <c r="AU144" s="510">
        <v>0</v>
      </c>
      <c r="AV144" s="510">
        <v>0</v>
      </c>
      <c r="AW144" s="510">
        <v>0</v>
      </c>
      <c r="AX144" s="510">
        <v>0</v>
      </c>
      <c r="AY144" s="510">
        <v>1634</v>
      </c>
      <c r="AZ144" s="510">
        <v>1622</v>
      </c>
      <c r="BA144" s="510">
        <v>1618</v>
      </c>
      <c r="BB144" s="510">
        <v>1581</v>
      </c>
      <c r="BC144" s="510">
        <v>1569</v>
      </c>
      <c r="BD144" s="510">
        <v>1573</v>
      </c>
      <c r="BE144" s="510">
        <v>1572</v>
      </c>
      <c r="BF144" s="510">
        <v>1586</v>
      </c>
      <c r="BG144" s="510">
        <v>1570</v>
      </c>
      <c r="BH144" s="510">
        <v>1543</v>
      </c>
      <c r="BI144" s="510">
        <v>1500</v>
      </c>
      <c r="BJ144" s="510">
        <v>1456</v>
      </c>
      <c r="BK144" s="510">
        <v>1413</v>
      </c>
      <c r="BL144" s="510">
        <v>1346</v>
      </c>
      <c r="BM144" s="510">
        <v>1177</v>
      </c>
      <c r="BN144" s="510">
        <v>1054</v>
      </c>
      <c r="BO144" s="510">
        <v>909</v>
      </c>
      <c r="BP144" s="510">
        <v>566</v>
      </c>
      <c r="BQ144" s="510">
        <v>192</v>
      </c>
      <c r="BR144" s="510">
        <v>38</v>
      </c>
      <c r="BS144" s="510">
        <v>10</v>
      </c>
      <c r="BT144" s="510">
        <v>3</v>
      </c>
      <c r="BU144" s="510">
        <v>2</v>
      </c>
      <c r="BV144" s="510">
        <v>0</v>
      </c>
      <c r="BW144" s="510">
        <v>0</v>
      </c>
      <c r="BX144" s="510">
        <v>0</v>
      </c>
      <c r="BY144" s="510">
        <v>0</v>
      </c>
      <c r="BZ144" s="510">
        <v>0</v>
      </c>
      <c r="CA144" s="510">
        <v>0</v>
      </c>
      <c r="CB144" s="510">
        <v>0</v>
      </c>
      <c r="CC144" s="510">
        <v>0</v>
      </c>
      <c r="CD144" s="510">
        <v>0</v>
      </c>
      <c r="CE144" s="510">
        <v>0</v>
      </c>
      <c r="CF144" s="510">
        <v>0</v>
      </c>
      <c r="CG144" s="510">
        <v>0</v>
      </c>
      <c r="CH144" s="511">
        <v>0</v>
      </c>
    </row>
    <row r="145" spans="1:86" x14ac:dyDescent="0.35">
      <c r="B145" s="329" t="s">
        <v>565</v>
      </c>
      <c r="D145" s="510">
        <v>0</v>
      </c>
      <c r="E145" s="510">
        <v>0</v>
      </c>
      <c r="F145" s="510">
        <v>0</v>
      </c>
      <c r="G145" s="510">
        <v>0</v>
      </c>
      <c r="H145" s="510">
        <v>0</v>
      </c>
      <c r="I145" s="510">
        <v>0</v>
      </c>
      <c r="J145" s="510">
        <v>0</v>
      </c>
      <c r="K145" s="510">
        <v>0</v>
      </c>
      <c r="L145" s="510">
        <v>0</v>
      </c>
      <c r="M145" s="510">
        <v>0</v>
      </c>
      <c r="N145" s="510">
        <v>0</v>
      </c>
      <c r="O145" s="510">
        <v>0</v>
      </c>
      <c r="P145" s="510">
        <v>0</v>
      </c>
      <c r="Q145" s="510">
        <v>0</v>
      </c>
      <c r="R145" s="510">
        <v>0</v>
      </c>
      <c r="S145" s="510">
        <v>0</v>
      </c>
      <c r="T145" s="510">
        <v>0</v>
      </c>
      <c r="U145" s="510">
        <v>0</v>
      </c>
      <c r="V145" s="510">
        <v>0</v>
      </c>
      <c r="W145" s="510">
        <v>0</v>
      </c>
      <c r="X145" s="510">
        <v>0</v>
      </c>
      <c r="Y145" s="510">
        <v>0</v>
      </c>
      <c r="Z145" s="510">
        <v>0</v>
      </c>
      <c r="AA145" s="510">
        <v>0</v>
      </c>
      <c r="AB145" s="510">
        <v>0</v>
      </c>
      <c r="AC145" s="510">
        <v>0</v>
      </c>
      <c r="AD145" s="510">
        <v>0</v>
      </c>
      <c r="AE145" s="510">
        <v>0</v>
      </c>
      <c r="AF145" s="510">
        <v>0</v>
      </c>
      <c r="AG145" s="510">
        <v>0</v>
      </c>
      <c r="AH145" s="510">
        <v>0</v>
      </c>
      <c r="AI145" s="510">
        <v>0</v>
      </c>
      <c r="AJ145" s="510">
        <v>0</v>
      </c>
      <c r="AK145" s="510">
        <v>0</v>
      </c>
      <c r="AL145" s="510">
        <v>0</v>
      </c>
      <c r="AM145" s="510">
        <v>0</v>
      </c>
      <c r="AN145" s="510">
        <v>0</v>
      </c>
      <c r="AO145" s="510">
        <v>0</v>
      </c>
      <c r="AP145" s="510">
        <v>0</v>
      </c>
      <c r="AQ145" s="510">
        <v>0</v>
      </c>
      <c r="AR145" s="510">
        <v>0</v>
      </c>
      <c r="AS145" s="510">
        <v>0</v>
      </c>
      <c r="AT145" s="510">
        <v>0</v>
      </c>
      <c r="AU145" s="510">
        <v>0</v>
      </c>
      <c r="AV145" s="510">
        <v>0</v>
      </c>
      <c r="AW145" s="510">
        <v>0</v>
      </c>
      <c r="AX145" s="510">
        <v>0</v>
      </c>
      <c r="AY145" s="510">
        <v>266</v>
      </c>
      <c r="AZ145" s="510">
        <v>210</v>
      </c>
      <c r="BA145" s="510">
        <v>148</v>
      </c>
      <c r="BB145" s="510">
        <v>78</v>
      </c>
      <c r="BC145" s="510">
        <v>26</v>
      </c>
      <c r="BD145" s="510">
        <v>7</v>
      </c>
      <c r="BE145" s="510">
        <v>2</v>
      </c>
      <c r="BF145" s="510">
        <v>0</v>
      </c>
      <c r="BG145" s="510">
        <v>0</v>
      </c>
      <c r="BH145" s="510">
        <v>0</v>
      </c>
      <c r="BI145" s="510">
        <v>0</v>
      </c>
      <c r="BJ145" s="510">
        <v>0</v>
      </c>
      <c r="BK145" s="510">
        <v>0</v>
      </c>
      <c r="BL145" s="510">
        <v>0</v>
      </c>
      <c r="BM145" s="510">
        <v>0</v>
      </c>
      <c r="BN145" s="510">
        <v>0</v>
      </c>
      <c r="BO145" s="510">
        <v>0</v>
      </c>
      <c r="BP145" s="510">
        <v>0</v>
      </c>
      <c r="BQ145" s="510">
        <v>0</v>
      </c>
      <c r="BR145" s="510">
        <v>0</v>
      </c>
      <c r="BS145" s="510">
        <v>0</v>
      </c>
      <c r="BT145" s="510">
        <v>0</v>
      </c>
      <c r="BU145" s="510">
        <v>0</v>
      </c>
      <c r="BV145" s="510">
        <v>0</v>
      </c>
      <c r="BW145" s="510">
        <v>0</v>
      </c>
      <c r="BX145" s="510">
        <v>0</v>
      </c>
      <c r="BY145" s="510">
        <v>0</v>
      </c>
      <c r="BZ145" s="510">
        <v>0</v>
      </c>
      <c r="CA145" s="510">
        <v>0</v>
      </c>
      <c r="CB145" s="510">
        <v>0</v>
      </c>
      <c r="CC145" s="510">
        <v>0</v>
      </c>
      <c r="CD145" s="510">
        <v>0</v>
      </c>
      <c r="CE145" s="510">
        <v>0</v>
      </c>
      <c r="CF145" s="510">
        <v>0</v>
      </c>
      <c r="CG145" s="510">
        <v>0</v>
      </c>
      <c r="CH145" s="511">
        <v>0</v>
      </c>
    </row>
    <row r="146" spans="1:86" x14ac:dyDescent="0.35">
      <c r="B146" s="72" t="s">
        <v>816</v>
      </c>
      <c r="D146" s="510">
        <v>0</v>
      </c>
      <c r="E146" s="510">
        <v>0</v>
      </c>
      <c r="F146" s="510">
        <v>0</v>
      </c>
      <c r="G146" s="510">
        <v>0</v>
      </c>
      <c r="H146" s="510">
        <v>0</v>
      </c>
      <c r="I146" s="510">
        <v>0</v>
      </c>
      <c r="J146" s="510">
        <v>0</v>
      </c>
      <c r="K146" s="510">
        <v>0</v>
      </c>
      <c r="L146" s="510">
        <v>0</v>
      </c>
      <c r="M146" s="510">
        <v>0</v>
      </c>
      <c r="N146" s="510">
        <v>0</v>
      </c>
      <c r="O146" s="510">
        <v>0</v>
      </c>
      <c r="P146" s="510">
        <v>0</v>
      </c>
      <c r="Q146" s="510">
        <v>0</v>
      </c>
      <c r="R146" s="510">
        <v>0</v>
      </c>
      <c r="S146" s="510">
        <v>0</v>
      </c>
      <c r="T146" s="510">
        <v>0</v>
      </c>
      <c r="U146" s="510">
        <v>0</v>
      </c>
      <c r="V146" s="510">
        <v>0</v>
      </c>
      <c r="W146" s="510">
        <v>0</v>
      </c>
      <c r="X146" s="510">
        <v>0</v>
      </c>
      <c r="Y146" s="510">
        <v>0</v>
      </c>
      <c r="Z146" s="510">
        <v>0</v>
      </c>
      <c r="AA146" s="510">
        <v>0</v>
      </c>
      <c r="AB146" s="510">
        <v>0</v>
      </c>
      <c r="AC146" s="510">
        <v>0</v>
      </c>
      <c r="AD146" s="510">
        <v>0</v>
      </c>
      <c r="AE146" s="510">
        <v>0</v>
      </c>
      <c r="AF146" s="510">
        <v>0</v>
      </c>
      <c r="AG146" s="510">
        <v>0</v>
      </c>
      <c r="AH146" s="510">
        <v>0</v>
      </c>
      <c r="AI146" s="510">
        <v>0</v>
      </c>
      <c r="AJ146" s="510">
        <v>0</v>
      </c>
      <c r="AK146" s="510">
        <v>0</v>
      </c>
      <c r="AL146" s="510">
        <v>0</v>
      </c>
      <c r="AM146" s="510">
        <v>0</v>
      </c>
      <c r="AN146" s="510">
        <v>0</v>
      </c>
      <c r="AO146" s="510">
        <v>0</v>
      </c>
      <c r="AP146" s="510">
        <v>0</v>
      </c>
      <c r="AQ146" s="510">
        <v>0</v>
      </c>
      <c r="AR146" s="510">
        <v>0</v>
      </c>
      <c r="AS146" s="510">
        <v>0</v>
      </c>
      <c r="AT146" s="510">
        <v>0</v>
      </c>
      <c r="AU146" s="510">
        <v>0</v>
      </c>
      <c r="AV146" s="510">
        <v>0</v>
      </c>
      <c r="AW146" s="510">
        <v>0</v>
      </c>
      <c r="AX146" s="510">
        <v>0</v>
      </c>
      <c r="AY146" s="510">
        <v>590</v>
      </c>
      <c r="AZ146" s="510">
        <v>623</v>
      </c>
      <c r="BA146" s="510">
        <v>671</v>
      </c>
      <c r="BB146" s="510">
        <v>712</v>
      </c>
      <c r="BC146" s="510">
        <v>759</v>
      </c>
      <c r="BD146" s="510">
        <v>811</v>
      </c>
      <c r="BE146" s="510">
        <v>856</v>
      </c>
      <c r="BF146" s="510">
        <v>898</v>
      </c>
      <c r="BG146" s="510">
        <v>934</v>
      </c>
      <c r="BH146" s="510">
        <v>967</v>
      </c>
      <c r="BI146" s="510">
        <v>975</v>
      </c>
      <c r="BJ146" s="510">
        <v>987</v>
      </c>
      <c r="BK146" s="510">
        <v>1002</v>
      </c>
      <c r="BL146" s="510">
        <v>986</v>
      </c>
      <c r="BM146" s="510">
        <v>854</v>
      </c>
      <c r="BN146" s="510">
        <v>773</v>
      </c>
      <c r="BO146" s="510">
        <v>668</v>
      </c>
      <c r="BP146" s="510">
        <v>399</v>
      </c>
      <c r="BQ146" s="510">
        <v>174</v>
      </c>
      <c r="BR146" s="510">
        <v>95</v>
      </c>
      <c r="BS146" s="510">
        <v>65</v>
      </c>
      <c r="BT146" s="510">
        <v>49</v>
      </c>
      <c r="BU146" s="510">
        <v>39</v>
      </c>
      <c r="BV146" s="510">
        <v>32</v>
      </c>
      <c r="BW146" s="510">
        <v>25</v>
      </c>
      <c r="BX146" s="510">
        <v>23</v>
      </c>
      <c r="BY146" s="510">
        <v>21</v>
      </c>
      <c r="BZ146" s="510">
        <v>19</v>
      </c>
      <c r="CA146" s="510">
        <v>17</v>
      </c>
      <c r="CB146" s="510">
        <v>15</v>
      </c>
      <c r="CC146" s="510">
        <v>13</v>
      </c>
      <c r="CD146" s="510">
        <v>10</v>
      </c>
      <c r="CE146" s="510">
        <v>8</v>
      </c>
      <c r="CF146" s="510">
        <v>6</v>
      </c>
      <c r="CG146" s="510">
        <v>4</v>
      </c>
      <c r="CH146" s="511">
        <v>1</v>
      </c>
    </row>
    <row r="147" spans="1:86" x14ac:dyDescent="0.35">
      <c r="B147" s="329" t="s">
        <v>566</v>
      </c>
      <c r="D147" s="510">
        <v>0</v>
      </c>
      <c r="E147" s="510">
        <v>0</v>
      </c>
      <c r="F147" s="510">
        <v>0</v>
      </c>
      <c r="G147" s="510">
        <v>0</v>
      </c>
      <c r="H147" s="510">
        <v>0</v>
      </c>
      <c r="I147" s="510">
        <v>0</v>
      </c>
      <c r="J147" s="510">
        <v>0</v>
      </c>
      <c r="K147" s="510">
        <v>0</v>
      </c>
      <c r="L147" s="510">
        <v>0</v>
      </c>
      <c r="M147" s="510">
        <v>0</v>
      </c>
      <c r="N147" s="510">
        <v>0</v>
      </c>
      <c r="O147" s="510">
        <v>0</v>
      </c>
      <c r="P147" s="510">
        <v>0</v>
      </c>
      <c r="Q147" s="510">
        <v>0</v>
      </c>
      <c r="R147" s="510">
        <v>0</v>
      </c>
      <c r="S147" s="510">
        <v>0</v>
      </c>
      <c r="T147" s="510">
        <v>0</v>
      </c>
      <c r="U147" s="510">
        <v>0</v>
      </c>
      <c r="V147" s="510">
        <v>0</v>
      </c>
      <c r="W147" s="510">
        <v>0</v>
      </c>
      <c r="X147" s="510">
        <v>0</v>
      </c>
      <c r="Y147" s="510">
        <v>0</v>
      </c>
      <c r="Z147" s="510">
        <v>0</v>
      </c>
      <c r="AA147" s="510">
        <v>0</v>
      </c>
      <c r="AB147" s="510">
        <v>0</v>
      </c>
      <c r="AC147" s="510">
        <v>0</v>
      </c>
      <c r="AD147" s="510">
        <v>0</v>
      </c>
      <c r="AE147" s="510">
        <v>0</v>
      </c>
      <c r="AF147" s="510">
        <v>0</v>
      </c>
      <c r="AG147" s="510">
        <v>0</v>
      </c>
      <c r="AH147" s="510">
        <v>0</v>
      </c>
      <c r="AI147" s="510">
        <v>0</v>
      </c>
      <c r="AJ147" s="510">
        <v>0</v>
      </c>
      <c r="AK147" s="510">
        <v>0</v>
      </c>
      <c r="AL147" s="510">
        <v>0</v>
      </c>
      <c r="AM147" s="510">
        <v>0</v>
      </c>
      <c r="AN147" s="510">
        <v>0</v>
      </c>
      <c r="AO147" s="510">
        <v>0</v>
      </c>
      <c r="AP147" s="510">
        <v>0</v>
      </c>
      <c r="AQ147" s="510">
        <v>0</v>
      </c>
      <c r="AR147" s="510">
        <v>0</v>
      </c>
      <c r="AS147" s="510">
        <v>0</v>
      </c>
      <c r="AT147" s="510">
        <v>0</v>
      </c>
      <c r="AU147" s="510">
        <v>0</v>
      </c>
      <c r="AV147" s="510">
        <v>0</v>
      </c>
      <c r="AW147" s="510">
        <v>0</v>
      </c>
      <c r="AX147" s="510">
        <v>0</v>
      </c>
      <c r="AY147" s="510">
        <v>584</v>
      </c>
      <c r="AZ147" s="510">
        <v>618</v>
      </c>
      <c r="BA147" s="510">
        <v>667</v>
      </c>
      <c r="BB147" s="510">
        <v>707</v>
      </c>
      <c r="BC147" s="510">
        <v>759</v>
      </c>
      <c r="BD147" s="510">
        <v>811</v>
      </c>
      <c r="BE147" s="510">
        <v>856</v>
      </c>
      <c r="BF147" s="510">
        <v>898</v>
      </c>
      <c r="BG147" s="510">
        <v>934</v>
      </c>
      <c r="BH147" s="510">
        <v>967</v>
      </c>
      <c r="BI147" s="510">
        <v>975</v>
      </c>
      <c r="BJ147" s="510">
        <v>987</v>
      </c>
      <c r="BK147" s="510">
        <v>1002</v>
      </c>
      <c r="BL147" s="510">
        <v>986</v>
      </c>
      <c r="BM147" s="510">
        <v>854</v>
      </c>
      <c r="BN147" s="510">
        <v>773</v>
      </c>
      <c r="BO147" s="510">
        <v>668</v>
      </c>
      <c r="BP147" s="510">
        <v>399</v>
      </c>
      <c r="BQ147" s="510">
        <v>174</v>
      </c>
      <c r="BR147" s="510">
        <v>95</v>
      </c>
      <c r="BS147" s="510">
        <v>65</v>
      </c>
      <c r="BT147" s="510">
        <v>49</v>
      </c>
      <c r="BU147" s="510">
        <v>39</v>
      </c>
      <c r="BV147" s="510">
        <v>32</v>
      </c>
      <c r="BW147" s="510">
        <v>25</v>
      </c>
      <c r="BX147" s="510">
        <v>23</v>
      </c>
      <c r="BY147" s="510">
        <v>21</v>
      </c>
      <c r="BZ147" s="510">
        <v>19</v>
      </c>
      <c r="CA147" s="510">
        <v>17</v>
      </c>
      <c r="CB147" s="510">
        <v>15</v>
      </c>
      <c r="CC147" s="510">
        <v>13</v>
      </c>
      <c r="CD147" s="510">
        <v>10</v>
      </c>
      <c r="CE147" s="510">
        <v>8</v>
      </c>
      <c r="CF147" s="510">
        <v>6</v>
      </c>
      <c r="CG147" s="510">
        <v>4</v>
      </c>
      <c r="CH147" s="511">
        <v>1</v>
      </c>
    </row>
    <row r="148" spans="1:86" x14ac:dyDescent="0.35">
      <c r="B148" s="329" t="s">
        <v>565</v>
      </c>
      <c r="D148" s="510">
        <v>0</v>
      </c>
      <c r="E148" s="510">
        <v>0</v>
      </c>
      <c r="F148" s="510">
        <v>0</v>
      </c>
      <c r="G148" s="510">
        <v>0</v>
      </c>
      <c r="H148" s="510">
        <v>0</v>
      </c>
      <c r="I148" s="510">
        <v>0</v>
      </c>
      <c r="J148" s="510">
        <v>0</v>
      </c>
      <c r="K148" s="510">
        <v>0</v>
      </c>
      <c r="L148" s="510">
        <v>0</v>
      </c>
      <c r="M148" s="510">
        <v>0</v>
      </c>
      <c r="N148" s="510">
        <v>0</v>
      </c>
      <c r="O148" s="510">
        <v>0</v>
      </c>
      <c r="P148" s="510">
        <v>0</v>
      </c>
      <c r="Q148" s="510">
        <v>0</v>
      </c>
      <c r="R148" s="510">
        <v>0</v>
      </c>
      <c r="S148" s="510">
        <v>0</v>
      </c>
      <c r="T148" s="510">
        <v>0</v>
      </c>
      <c r="U148" s="510">
        <v>0</v>
      </c>
      <c r="V148" s="510">
        <v>0</v>
      </c>
      <c r="W148" s="510">
        <v>0</v>
      </c>
      <c r="X148" s="510">
        <v>0</v>
      </c>
      <c r="Y148" s="510">
        <v>0</v>
      </c>
      <c r="Z148" s="510">
        <v>0</v>
      </c>
      <c r="AA148" s="510">
        <v>0</v>
      </c>
      <c r="AB148" s="510">
        <v>0</v>
      </c>
      <c r="AC148" s="510">
        <v>0</v>
      </c>
      <c r="AD148" s="510">
        <v>0</v>
      </c>
      <c r="AE148" s="510">
        <v>0</v>
      </c>
      <c r="AF148" s="510">
        <v>0</v>
      </c>
      <c r="AG148" s="510">
        <v>0</v>
      </c>
      <c r="AH148" s="510">
        <v>0</v>
      </c>
      <c r="AI148" s="510">
        <v>0</v>
      </c>
      <c r="AJ148" s="510">
        <v>0</v>
      </c>
      <c r="AK148" s="510">
        <v>0</v>
      </c>
      <c r="AL148" s="510">
        <v>0</v>
      </c>
      <c r="AM148" s="510">
        <v>0</v>
      </c>
      <c r="AN148" s="510">
        <v>0</v>
      </c>
      <c r="AO148" s="510">
        <v>0</v>
      </c>
      <c r="AP148" s="510">
        <v>0</v>
      </c>
      <c r="AQ148" s="510">
        <v>0</v>
      </c>
      <c r="AR148" s="510">
        <v>0</v>
      </c>
      <c r="AS148" s="510">
        <v>0</v>
      </c>
      <c r="AT148" s="510">
        <v>0</v>
      </c>
      <c r="AU148" s="510">
        <v>0</v>
      </c>
      <c r="AV148" s="510">
        <v>0</v>
      </c>
      <c r="AW148" s="510">
        <v>0</v>
      </c>
      <c r="AX148" s="510">
        <v>0</v>
      </c>
      <c r="AY148" s="510">
        <v>6</v>
      </c>
      <c r="AZ148" s="510">
        <v>5</v>
      </c>
      <c r="BA148" s="510">
        <v>4</v>
      </c>
      <c r="BB148" s="510">
        <v>5</v>
      </c>
      <c r="BC148" s="510">
        <v>0</v>
      </c>
      <c r="BD148" s="510">
        <v>0</v>
      </c>
      <c r="BE148" s="510">
        <v>0</v>
      </c>
      <c r="BF148" s="510">
        <v>0</v>
      </c>
      <c r="BG148" s="510">
        <v>0</v>
      </c>
      <c r="BH148" s="510">
        <v>0</v>
      </c>
      <c r="BI148" s="510">
        <v>0</v>
      </c>
      <c r="BJ148" s="510">
        <v>0</v>
      </c>
      <c r="BK148" s="510">
        <v>0</v>
      </c>
      <c r="BL148" s="510">
        <v>0</v>
      </c>
      <c r="BM148" s="510">
        <v>0</v>
      </c>
      <c r="BN148" s="510">
        <v>0</v>
      </c>
      <c r="BO148" s="510">
        <v>0</v>
      </c>
      <c r="BP148" s="510">
        <v>0</v>
      </c>
      <c r="BQ148" s="510">
        <v>0</v>
      </c>
      <c r="BR148" s="510">
        <v>0</v>
      </c>
      <c r="BS148" s="510">
        <v>0</v>
      </c>
      <c r="BT148" s="510">
        <v>0</v>
      </c>
      <c r="BU148" s="510">
        <v>0</v>
      </c>
      <c r="BV148" s="510">
        <v>0</v>
      </c>
      <c r="BW148" s="510">
        <v>0</v>
      </c>
      <c r="BX148" s="510">
        <v>0</v>
      </c>
      <c r="BY148" s="510">
        <v>0</v>
      </c>
      <c r="BZ148" s="510">
        <v>0</v>
      </c>
      <c r="CA148" s="510">
        <v>0</v>
      </c>
      <c r="CB148" s="510">
        <v>0</v>
      </c>
      <c r="CC148" s="510">
        <v>0</v>
      </c>
      <c r="CD148" s="510">
        <v>0</v>
      </c>
      <c r="CE148" s="510">
        <v>0</v>
      </c>
      <c r="CF148" s="510">
        <v>0</v>
      </c>
      <c r="CG148" s="510">
        <v>0</v>
      </c>
      <c r="CH148" s="511">
        <v>0</v>
      </c>
    </row>
    <row r="149" spans="1:86" x14ac:dyDescent="0.35">
      <c r="B149" s="329"/>
      <c r="D149" s="510"/>
      <c r="E149" s="510"/>
      <c r="F149" s="510"/>
      <c r="G149" s="510"/>
      <c r="H149" s="510"/>
      <c r="I149" s="510"/>
      <c r="J149" s="510"/>
      <c r="K149" s="510"/>
      <c r="L149" s="510"/>
      <c r="M149" s="510"/>
      <c r="N149" s="510"/>
      <c r="O149" s="510"/>
      <c r="P149" s="510"/>
      <c r="Q149" s="510"/>
      <c r="R149" s="510"/>
      <c r="S149" s="510"/>
      <c r="T149" s="510"/>
      <c r="U149" s="510"/>
      <c r="V149" s="510"/>
      <c r="W149" s="510"/>
      <c r="X149" s="510"/>
      <c r="Y149" s="510"/>
      <c r="Z149" s="510"/>
      <c r="AA149" s="510"/>
      <c r="AB149" s="510"/>
      <c r="AC149" s="510"/>
      <c r="AD149" s="510"/>
      <c r="AE149" s="510"/>
      <c r="AF149" s="510"/>
      <c r="AG149" s="510"/>
      <c r="AH149" s="510"/>
      <c r="AI149" s="510"/>
      <c r="AJ149" s="510"/>
      <c r="AK149" s="510"/>
      <c r="AL149" s="510"/>
      <c r="AM149" s="510"/>
      <c r="AN149" s="510"/>
      <c r="AO149" s="510"/>
      <c r="AP149" s="510"/>
      <c r="AQ149" s="510"/>
      <c r="AR149" s="510"/>
      <c r="AS149" s="510"/>
      <c r="AT149" s="510"/>
      <c r="AU149" s="510"/>
      <c r="AV149" s="510"/>
      <c r="AW149" s="510"/>
      <c r="AX149" s="510"/>
      <c r="AY149" s="510"/>
      <c r="AZ149" s="510"/>
      <c r="BA149" s="510"/>
      <c r="BB149" s="510"/>
      <c r="BC149" s="510"/>
      <c r="BD149" s="510"/>
      <c r="BE149" s="510"/>
      <c r="BF149" s="510"/>
      <c r="BG149" s="510"/>
      <c r="BH149" s="510"/>
      <c r="BI149" s="510"/>
      <c r="BJ149" s="510"/>
      <c r="BK149" s="510"/>
      <c r="BL149" s="510"/>
      <c r="BM149" s="510"/>
      <c r="BN149" s="510"/>
      <c r="BO149" s="510"/>
      <c r="BP149" s="510"/>
      <c r="BQ149" s="510"/>
      <c r="BR149" s="510"/>
      <c r="BS149" s="510"/>
      <c r="BT149" s="510"/>
      <c r="BU149" s="510"/>
      <c r="BV149" s="510"/>
      <c r="BW149" s="510"/>
      <c r="BX149" s="510"/>
      <c r="BY149" s="510"/>
      <c r="BZ149" s="510"/>
      <c r="CA149" s="510"/>
      <c r="CB149" s="510"/>
      <c r="CC149" s="510"/>
      <c r="CD149" s="510"/>
      <c r="CE149" s="510"/>
      <c r="CF149" s="510"/>
      <c r="CG149" s="510"/>
      <c r="CH149" s="511"/>
    </row>
    <row r="150" spans="1:86" s="285" customFormat="1" x14ac:dyDescent="0.35">
      <c r="A150" s="455"/>
      <c r="B150" s="123" t="s">
        <v>405</v>
      </c>
      <c r="C150" s="461"/>
      <c r="D150" s="552" t="s">
        <v>613</v>
      </c>
      <c r="E150" s="552" t="s">
        <v>613</v>
      </c>
      <c r="F150" s="552" t="s">
        <v>613</v>
      </c>
      <c r="G150" s="552" t="s">
        <v>613</v>
      </c>
      <c r="H150" s="552" t="s">
        <v>613</v>
      </c>
      <c r="I150" s="552" t="s">
        <v>613</v>
      </c>
      <c r="J150" s="552" t="s">
        <v>613</v>
      </c>
      <c r="K150" s="552" t="s">
        <v>613</v>
      </c>
      <c r="L150" s="552" t="s">
        <v>613</v>
      </c>
      <c r="M150" s="552" t="s">
        <v>613</v>
      </c>
      <c r="N150" s="552" t="s">
        <v>613</v>
      </c>
      <c r="O150" s="552" t="s">
        <v>613</v>
      </c>
      <c r="P150" s="552" t="s">
        <v>613</v>
      </c>
      <c r="Q150" s="552" t="s">
        <v>613</v>
      </c>
      <c r="R150" s="552" t="s">
        <v>613</v>
      </c>
      <c r="S150" s="552" t="s">
        <v>613</v>
      </c>
      <c r="T150" s="552" t="s">
        <v>613</v>
      </c>
      <c r="U150" s="552" t="s">
        <v>613</v>
      </c>
      <c r="V150" s="552" t="s">
        <v>613</v>
      </c>
      <c r="W150" s="552" t="s">
        <v>613</v>
      </c>
      <c r="X150" s="552" t="s">
        <v>613</v>
      </c>
      <c r="Y150" s="552" t="s">
        <v>613</v>
      </c>
      <c r="Z150" s="552" t="s">
        <v>613</v>
      </c>
      <c r="AA150" s="552" t="s">
        <v>613</v>
      </c>
      <c r="AB150" s="552" t="s">
        <v>613</v>
      </c>
      <c r="AC150" s="552" t="s">
        <v>613</v>
      </c>
      <c r="AD150" s="552" t="s">
        <v>613</v>
      </c>
      <c r="AE150" s="552" t="s">
        <v>613</v>
      </c>
      <c r="AF150" s="552" t="s">
        <v>613</v>
      </c>
      <c r="AG150" s="552" t="s">
        <v>613</v>
      </c>
      <c r="AH150" s="503">
        <v>586</v>
      </c>
      <c r="AI150" s="503">
        <v>613</v>
      </c>
      <c r="AJ150" s="503">
        <v>643</v>
      </c>
      <c r="AK150" s="503">
        <v>710</v>
      </c>
      <c r="AL150" s="503">
        <v>754</v>
      </c>
      <c r="AM150" s="503">
        <v>796</v>
      </c>
      <c r="AN150" s="503">
        <v>861</v>
      </c>
      <c r="AO150" s="503">
        <v>921</v>
      </c>
      <c r="AP150" s="503">
        <v>974</v>
      </c>
      <c r="AQ150" s="503">
        <v>1067</v>
      </c>
      <c r="AR150" s="503">
        <v>1178</v>
      </c>
      <c r="AS150" s="503">
        <v>1300</v>
      </c>
      <c r="AT150" s="503">
        <v>1441</v>
      </c>
      <c r="AU150" s="503">
        <v>1623</v>
      </c>
      <c r="AV150" s="503">
        <v>1826</v>
      </c>
      <c r="AW150" s="503">
        <v>1990</v>
      </c>
      <c r="AX150" s="503">
        <v>2142</v>
      </c>
      <c r="AY150" s="503">
        <v>0</v>
      </c>
      <c r="AZ150" s="503">
        <v>0</v>
      </c>
      <c r="BA150" s="503">
        <v>0</v>
      </c>
      <c r="BB150" s="503">
        <v>0</v>
      </c>
      <c r="BC150" s="503">
        <v>0</v>
      </c>
      <c r="BD150" s="503">
        <v>0</v>
      </c>
      <c r="BE150" s="503">
        <v>0</v>
      </c>
      <c r="BF150" s="503">
        <v>0</v>
      </c>
      <c r="BG150" s="503">
        <v>0</v>
      </c>
      <c r="BH150" s="503">
        <v>0</v>
      </c>
      <c r="BI150" s="503">
        <v>0</v>
      </c>
      <c r="BJ150" s="503">
        <v>0</v>
      </c>
      <c r="BK150" s="503">
        <v>0</v>
      </c>
      <c r="BL150" s="503">
        <v>0</v>
      </c>
      <c r="BM150" s="503">
        <v>0</v>
      </c>
      <c r="BN150" s="503">
        <v>0</v>
      </c>
      <c r="BO150" s="503">
        <v>0</v>
      </c>
      <c r="BP150" s="503">
        <v>0</v>
      </c>
      <c r="BQ150" s="503">
        <v>0</v>
      </c>
      <c r="BR150" s="503">
        <v>0</v>
      </c>
      <c r="BS150" s="503">
        <v>0</v>
      </c>
      <c r="BT150" s="503">
        <v>0</v>
      </c>
      <c r="BU150" s="503">
        <v>0</v>
      </c>
      <c r="BV150" s="503">
        <v>0</v>
      </c>
      <c r="BW150" s="503">
        <v>0</v>
      </c>
      <c r="BX150" s="503">
        <v>0</v>
      </c>
      <c r="BY150" s="503">
        <v>0</v>
      </c>
      <c r="BZ150" s="503">
        <v>0</v>
      </c>
      <c r="CA150" s="503">
        <v>0</v>
      </c>
      <c r="CB150" s="503">
        <v>0</v>
      </c>
      <c r="CC150" s="503">
        <v>0</v>
      </c>
      <c r="CD150" s="503">
        <v>0</v>
      </c>
      <c r="CE150" s="503">
        <v>0</v>
      </c>
      <c r="CF150" s="503">
        <v>0</v>
      </c>
      <c r="CG150" s="503">
        <v>0</v>
      </c>
      <c r="CH150" s="506">
        <v>0</v>
      </c>
    </row>
    <row r="151" spans="1:86" x14ac:dyDescent="0.35">
      <c r="A151" s="472"/>
      <c r="B151" s="508" t="s">
        <v>566</v>
      </c>
      <c r="D151" s="550" t="s">
        <v>613</v>
      </c>
      <c r="E151" s="550" t="s">
        <v>613</v>
      </c>
      <c r="F151" s="550" t="s">
        <v>613</v>
      </c>
      <c r="G151" s="550" t="s">
        <v>613</v>
      </c>
      <c r="H151" s="550" t="s">
        <v>613</v>
      </c>
      <c r="I151" s="550" t="s">
        <v>613</v>
      </c>
      <c r="J151" s="550" t="s">
        <v>613</v>
      </c>
      <c r="K151" s="550" t="s">
        <v>613</v>
      </c>
      <c r="L151" s="550" t="s">
        <v>613</v>
      </c>
      <c r="M151" s="550" t="s">
        <v>613</v>
      </c>
      <c r="N151" s="550" t="s">
        <v>613</v>
      </c>
      <c r="O151" s="550" t="s">
        <v>613</v>
      </c>
      <c r="P151" s="550" t="s">
        <v>613</v>
      </c>
      <c r="Q151" s="550" t="s">
        <v>613</v>
      </c>
      <c r="R151" s="550" t="s">
        <v>613</v>
      </c>
      <c r="S151" s="550" t="s">
        <v>613</v>
      </c>
      <c r="T151" s="550" t="s">
        <v>613</v>
      </c>
      <c r="U151" s="550" t="s">
        <v>613</v>
      </c>
      <c r="V151" s="550" t="s">
        <v>613</v>
      </c>
      <c r="W151" s="550" t="s">
        <v>613</v>
      </c>
      <c r="X151" s="550" t="s">
        <v>613</v>
      </c>
      <c r="Y151" s="550" t="s">
        <v>613</v>
      </c>
      <c r="Z151" s="550" t="s">
        <v>613</v>
      </c>
      <c r="AA151" s="550" t="s">
        <v>613</v>
      </c>
      <c r="AB151" s="550" t="s">
        <v>613</v>
      </c>
      <c r="AC151" s="550" t="s">
        <v>613</v>
      </c>
      <c r="AD151" s="550" t="s">
        <v>613</v>
      </c>
      <c r="AE151" s="550" t="s">
        <v>613</v>
      </c>
      <c r="AF151" s="550" t="s">
        <v>613</v>
      </c>
      <c r="AG151" s="550" t="s">
        <v>613</v>
      </c>
      <c r="AH151" s="510">
        <v>545</v>
      </c>
      <c r="AI151" s="510">
        <v>565</v>
      </c>
      <c r="AJ151" s="510">
        <v>591</v>
      </c>
      <c r="AK151" s="510">
        <v>654</v>
      </c>
      <c r="AL151" s="510">
        <v>694</v>
      </c>
      <c r="AM151" s="510">
        <v>730</v>
      </c>
      <c r="AN151" s="510">
        <v>782</v>
      </c>
      <c r="AO151" s="510">
        <v>826</v>
      </c>
      <c r="AP151" s="510">
        <v>857</v>
      </c>
      <c r="AQ151" s="510">
        <v>926</v>
      </c>
      <c r="AR151" s="510">
        <v>1012</v>
      </c>
      <c r="AS151" s="510">
        <v>1105</v>
      </c>
      <c r="AT151" s="510">
        <v>1214</v>
      </c>
      <c r="AU151" s="510">
        <v>1366</v>
      </c>
      <c r="AV151" s="510">
        <v>1547</v>
      </c>
      <c r="AW151" s="510">
        <v>1694</v>
      </c>
      <c r="AX151" s="510">
        <v>1838</v>
      </c>
      <c r="AY151" s="510">
        <v>0</v>
      </c>
      <c r="AZ151" s="510">
        <v>0</v>
      </c>
      <c r="BA151" s="510">
        <v>0</v>
      </c>
      <c r="BB151" s="510">
        <v>0</v>
      </c>
      <c r="BC151" s="510">
        <v>0</v>
      </c>
      <c r="BD151" s="510">
        <v>0</v>
      </c>
      <c r="BE151" s="510">
        <v>0</v>
      </c>
      <c r="BF151" s="510">
        <v>0</v>
      </c>
      <c r="BG151" s="510">
        <v>0</v>
      </c>
      <c r="BH151" s="510">
        <v>0</v>
      </c>
      <c r="BI151" s="510">
        <v>0</v>
      </c>
      <c r="BJ151" s="510">
        <v>0</v>
      </c>
      <c r="BK151" s="510">
        <v>0</v>
      </c>
      <c r="BL151" s="510">
        <v>0</v>
      </c>
      <c r="BM151" s="510">
        <v>0</v>
      </c>
      <c r="BN151" s="510">
        <v>0</v>
      </c>
      <c r="BO151" s="510">
        <v>0</v>
      </c>
      <c r="BP151" s="510">
        <v>0</v>
      </c>
      <c r="BQ151" s="510">
        <v>0</v>
      </c>
      <c r="BR151" s="510">
        <v>0</v>
      </c>
      <c r="BS151" s="510">
        <v>0</v>
      </c>
      <c r="BT151" s="510">
        <v>0</v>
      </c>
      <c r="BU151" s="510">
        <v>0</v>
      </c>
      <c r="BV151" s="510">
        <v>0</v>
      </c>
      <c r="BW151" s="510">
        <v>0</v>
      </c>
      <c r="BX151" s="510">
        <v>0</v>
      </c>
      <c r="BY151" s="510">
        <v>0</v>
      </c>
      <c r="BZ151" s="510">
        <v>0</v>
      </c>
      <c r="CA151" s="510">
        <v>0</v>
      </c>
      <c r="CB151" s="510">
        <v>0</v>
      </c>
      <c r="CC151" s="510">
        <v>0</v>
      </c>
      <c r="CD151" s="510">
        <v>0</v>
      </c>
      <c r="CE151" s="510">
        <v>0</v>
      </c>
      <c r="CF151" s="510">
        <v>0</v>
      </c>
      <c r="CG151" s="510">
        <v>0</v>
      </c>
      <c r="CH151" s="511">
        <v>0</v>
      </c>
    </row>
    <row r="152" spans="1:86" x14ac:dyDescent="0.35">
      <c r="A152" s="472"/>
      <c r="B152" s="508" t="s">
        <v>565</v>
      </c>
      <c r="D152" s="550" t="s">
        <v>613</v>
      </c>
      <c r="E152" s="550" t="s">
        <v>613</v>
      </c>
      <c r="F152" s="550" t="s">
        <v>613</v>
      </c>
      <c r="G152" s="550" t="s">
        <v>613</v>
      </c>
      <c r="H152" s="550" t="s">
        <v>613</v>
      </c>
      <c r="I152" s="550" t="s">
        <v>613</v>
      </c>
      <c r="J152" s="550" t="s">
        <v>613</v>
      </c>
      <c r="K152" s="550" t="s">
        <v>613</v>
      </c>
      <c r="L152" s="550" t="s">
        <v>613</v>
      </c>
      <c r="M152" s="550" t="s">
        <v>613</v>
      </c>
      <c r="N152" s="550" t="s">
        <v>613</v>
      </c>
      <c r="O152" s="550" t="s">
        <v>613</v>
      </c>
      <c r="P152" s="550" t="s">
        <v>613</v>
      </c>
      <c r="Q152" s="550" t="s">
        <v>613</v>
      </c>
      <c r="R152" s="550" t="s">
        <v>613</v>
      </c>
      <c r="S152" s="550" t="s">
        <v>613</v>
      </c>
      <c r="T152" s="550" t="s">
        <v>613</v>
      </c>
      <c r="U152" s="550" t="s">
        <v>613</v>
      </c>
      <c r="V152" s="550" t="s">
        <v>613</v>
      </c>
      <c r="W152" s="550" t="s">
        <v>613</v>
      </c>
      <c r="X152" s="550" t="s">
        <v>613</v>
      </c>
      <c r="Y152" s="550" t="s">
        <v>613</v>
      </c>
      <c r="Z152" s="550" t="s">
        <v>613</v>
      </c>
      <c r="AA152" s="550" t="s">
        <v>613</v>
      </c>
      <c r="AB152" s="550" t="s">
        <v>613</v>
      </c>
      <c r="AC152" s="550" t="s">
        <v>613</v>
      </c>
      <c r="AD152" s="550" t="s">
        <v>613</v>
      </c>
      <c r="AE152" s="550" t="s">
        <v>613</v>
      </c>
      <c r="AF152" s="550" t="s">
        <v>613</v>
      </c>
      <c r="AG152" s="550" t="s">
        <v>613</v>
      </c>
      <c r="AH152" s="510">
        <v>40</v>
      </c>
      <c r="AI152" s="510">
        <v>48</v>
      </c>
      <c r="AJ152" s="510">
        <v>52</v>
      </c>
      <c r="AK152" s="510">
        <v>56</v>
      </c>
      <c r="AL152" s="510">
        <v>60</v>
      </c>
      <c r="AM152" s="510">
        <v>66</v>
      </c>
      <c r="AN152" s="510">
        <v>79</v>
      </c>
      <c r="AO152" s="510">
        <v>95</v>
      </c>
      <c r="AP152" s="510">
        <v>117</v>
      </c>
      <c r="AQ152" s="510">
        <v>142</v>
      </c>
      <c r="AR152" s="510">
        <v>166</v>
      </c>
      <c r="AS152" s="510">
        <v>195</v>
      </c>
      <c r="AT152" s="510">
        <v>228</v>
      </c>
      <c r="AU152" s="510">
        <v>257</v>
      </c>
      <c r="AV152" s="510">
        <v>279</v>
      </c>
      <c r="AW152" s="510">
        <v>297</v>
      </c>
      <c r="AX152" s="510">
        <v>305</v>
      </c>
      <c r="AY152" s="510">
        <v>0</v>
      </c>
      <c r="AZ152" s="510">
        <v>0</v>
      </c>
      <c r="BA152" s="510">
        <v>0</v>
      </c>
      <c r="BB152" s="510">
        <v>0</v>
      </c>
      <c r="BC152" s="510">
        <v>0</v>
      </c>
      <c r="BD152" s="510">
        <v>0</v>
      </c>
      <c r="BE152" s="510">
        <v>0</v>
      </c>
      <c r="BF152" s="510">
        <v>0</v>
      </c>
      <c r="BG152" s="510">
        <v>0</v>
      </c>
      <c r="BH152" s="510">
        <v>0</v>
      </c>
      <c r="BI152" s="510">
        <v>0</v>
      </c>
      <c r="BJ152" s="510">
        <v>0</v>
      </c>
      <c r="BK152" s="510">
        <v>0</v>
      </c>
      <c r="BL152" s="510">
        <v>0</v>
      </c>
      <c r="BM152" s="510">
        <v>0</v>
      </c>
      <c r="BN152" s="510">
        <v>0</v>
      </c>
      <c r="BO152" s="510">
        <v>0</v>
      </c>
      <c r="BP152" s="510">
        <v>0</v>
      </c>
      <c r="BQ152" s="510">
        <v>0</v>
      </c>
      <c r="BR152" s="510">
        <v>0</v>
      </c>
      <c r="BS152" s="510">
        <v>0</v>
      </c>
      <c r="BT152" s="510">
        <v>0</v>
      </c>
      <c r="BU152" s="510">
        <v>0</v>
      </c>
      <c r="BV152" s="510">
        <v>0</v>
      </c>
      <c r="BW152" s="510">
        <v>0</v>
      </c>
      <c r="BX152" s="510">
        <v>0</v>
      </c>
      <c r="BY152" s="510">
        <v>0</v>
      </c>
      <c r="BZ152" s="510">
        <v>0</v>
      </c>
      <c r="CA152" s="510">
        <v>0</v>
      </c>
      <c r="CB152" s="510">
        <v>0</v>
      </c>
      <c r="CC152" s="510">
        <v>0</v>
      </c>
      <c r="CD152" s="510">
        <v>0</v>
      </c>
      <c r="CE152" s="510">
        <v>0</v>
      </c>
      <c r="CF152" s="510">
        <v>0</v>
      </c>
      <c r="CG152" s="510">
        <v>0</v>
      </c>
      <c r="CH152" s="511">
        <v>0</v>
      </c>
    </row>
    <row r="153" spans="1:86" x14ac:dyDescent="0.35">
      <c r="B153" s="72" t="s">
        <v>817</v>
      </c>
      <c r="D153" s="510">
        <v>0</v>
      </c>
      <c r="E153" s="510">
        <v>0</v>
      </c>
      <c r="F153" s="510">
        <v>0</v>
      </c>
      <c r="G153" s="510">
        <v>0</v>
      </c>
      <c r="H153" s="510">
        <v>0</v>
      </c>
      <c r="I153" s="510">
        <v>0</v>
      </c>
      <c r="J153" s="510">
        <v>0</v>
      </c>
      <c r="K153" s="510">
        <v>0</v>
      </c>
      <c r="L153" s="510">
        <v>0</v>
      </c>
      <c r="M153" s="510">
        <v>0</v>
      </c>
      <c r="N153" s="510">
        <v>0</v>
      </c>
      <c r="O153" s="510">
        <v>0</v>
      </c>
      <c r="P153" s="510">
        <v>0</v>
      </c>
      <c r="Q153" s="510">
        <v>0</v>
      </c>
      <c r="R153" s="510">
        <v>0</v>
      </c>
      <c r="S153" s="510">
        <v>0</v>
      </c>
      <c r="T153" s="510">
        <v>0</v>
      </c>
      <c r="U153" s="510">
        <v>0</v>
      </c>
      <c r="V153" s="510">
        <v>0</v>
      </c>
      <c r="W153" s="510">
        <v>0</v>
      </c>
      <c r="X153" s="510">
        <v>0</v>
      </c>
      <c r="Y153" s="510">
        <v>0</v>
      </c>
      <c r="Z153" s="510">
        <v>0</v>
      </c>
      <c r="AA153" s="510">
        <v>0</v>
      </c>
      <c r="AB153" s="510">
        <v>0</v>
      </c>
      <c r="AC153" s="510">
        <v>0</v>
      </c>
      <c r="AD153" s="510">
        <v>0</v>
      </c>
      <c r="AE153" s="510">
        <v>0</v>
      </c>
      <c r="AF153" s="510">
        <v>0</v>
      </c>
      <c r="AG153" s="510">
        <v>0</v>
      </c>
      <c r="AH153" s="510">
        <v>0</v>
      </c>
      <c r="AI153" s="510">
        <v>0</v>
      </c>
      <c r="AJ153" s="510">
        <v>0</v>
      </c>
      <c r="AK153" s="510">
        <v>0</v>
      </c>
      <c r="AL153" s="510">
        <v>0</v>
      </c>
      <c r="AM153" s="510">
        <v>0</v>
      </c>
      <c r="AN153" s="510">
        <v>813</v>
      </c>
      <c r="AO153" s="510">
        <v>864</v>
      </c>
      <c r="AP153" s="510">
        <v>900</v>
      </c>
      <c r="AQ153" s="510">
        <v>964</v>
      </c>
      <c r="AR153" s="510">
        <v>1030</v>
      </c>
      <c r="AS153" s="510">
        <v>1099</v>
      </c>
      <c r="AT153" s="510">
        <v>1181</v>
      </c>
      <c r="AU153" s="510">
        <v>1303</v>
      </c>
      <c r="AV153" s="510">
        <v>1439</v>
      </c>
      <c r="AW153" s="510">
        <v>1540</v>
      </c>
      <c r="AX153" s="510">
        <v>1624</v>
      </c>
      <c r="AY153" s="510">
        <v>0</v>
      </c>
      <c r="AZ153" s="510">
        <v>0</v>
      </c>
      <c r="BA153" s="510">
        <v>0</v>
      </c>
      <c r="BB153" s="510">
        <v>0</v>
      </c>
      <c r="BC153" s="510">
        <v>0</v>
      </c>
      <c r="BD153" s="510">
        <v>0</v>
      </c>
      <c r="BE153" s="510">
        <v>0</v>
      </c>
      <c r="BF153" s="510">
        <v>0</v>
      </c>
      <c r="BG153" s="510">
        <v>0</v>
      </c>
      <c r="BH153" s="510">
        <v>0</v>
      </c>
      <c r="BI153" s="510">
        <v>0</v>
      </c>
      <c r="BJ153" s="510">
        <v>0</v>
      </c>
      <c r="BK153" s="510">
        <v>0</v>
      </c>
      <c r="BL153" s="510">
        <v>0</v>
      </c>
      <c r="BM153" s="510">
        <v>0</v>
      </c>
      <c r="BN153" s="510">
        <v>0</v>
      </c>
      <c r="BO153" s="510">
        <v>0</v>
      </c>
      <c r="BP153" s="510">
        <v>0</v>
      </c>
      <c r="BQ153" s="510">
        <v>0</v>
      </c>
      <c r="BR153" s="510">
        <v>0</v>
      </c>
      <c r="BS153" s="510">
        <v>0</v>
      </c>
      <c r="BT153" s="510">
        <v>0</v>
      </c>
      <c r="BU153" s="510">
        <v>0</v>
      </c>
      <c r="BV153" s="510">
        <v>0</v>
      </c>
      <c r="BW153" s="510">
        <v>0</v>
      </c>
      <c r="BX153" s="510">
        <v>0</v>
      </c>
      <c r="BY153" s="510">
        <v>0</v>
      </c>
      <c r="BZ153" s="510">
        <v>0</v>
      </c>
      <c r="CA153" s="510">
        <v>0</v>
      </c>
      <c r="CB153" s="510">
        <v>0</v>
      </c>
      <c r="CC153" s="510">
        <v>0</v>
      </c>
      <c r="CD153" s="510">
        <v>0</v>
      </c>
      <c r="CE153" s="510">
        <v>0</v>
      </c>
      <c r="CF153" s="510">
        <v>0</v>
      </c>
      <c r="CG153" s="510">
        <v>0</v>
      </c>
      <c r="CH153" s="511">
        <v>0</v>
      </c>
    </row>
    <row r="154" spans="1:86" x14ac:dyDescent="0.35">
      <c r="B154" s="329" t="s">
        <v>566</v>
      </c>
      <c r="D154" s="510">
        <v>0</v>
      </c>
      <c r="E154" s="510">
        <v>0</v>
      </c>
      <c r="F154" s="510">
        <v>0</v>
      </c>
      <c r="G154" s="510">
        <v>0</v>
      </c>
      <c r="H154" s="510">
        <v>0</v>
      </c>
      <c r="I154" s="510">
        <v>0</v>
      </c>
      <c r="J154" s="510">
        <v>0</v>
      </c>
      <c r="K154" s="510">
        <v>0</v>
      </c>
      <c r="L154" s="510">
        <v>0</v>
      </c>
      <c r="M154" s="510">
        <v>0</v>
      </c>
      <c r="N154" s="510">
        <v>0</v>
      </c>
      <c r="O154" s="510">
        <v>0</v>
      </c>
      <c r="P154" s="510">
        <v>0</v>
      </c>
      <c r="Q154" s="510">
        <v>0</v>
      </c>
      <c r="R154" s="510">
        <v>0</v>
      </c>
      <c r="S154" s="510">
        <v>0</v>
      </c>
      <c r="T154" s="510">
        <v>0</v>
      </c>
      <c r="U154" s="510">
        <v>0</v>
      </c>
      <c r="V154" s="510">
        <v>0</v>
      </c>
      <c r="W154" s="510">
        <v>0</v>
      </c>
      <c r="X154" s="510">
        <v>0</v>
      </c>
      <c r="Y154" s="510">
        <v>0</v>
      </c>
      <c r="Z154" s="510">
        <v>0</v>
      </c>
      <c r="AA154" s="510">
        <v>0</v>
      </c>
      <c r="AB154" s="510">
        <v>0</v>
      </c>
      <c r="AC154" s="510">
        <v>0</v>
      </c>
      <c r="AD154" s="510">
        <v>0</v>
      </c>
      <c r="AE154" s="510">
        <v>0</v>
      </c>
      <c r="AF154" s="510">
        <v>0</v>
      </c>
      <c r="AG154" s="510">
        <v>0</v>
      </c>
      <c r="AH154" s="510">
        <v>0</v>
      </c>
      <c r="AI154" s="510">
        <v>0</v>
      </c>
      <c r="AJ154" s="510">
        <v>0</v>
      </c>
      <c r="AK154" s="510">
        <v>0</v>
      </c>
      <c r="AL154" s="510">
        <v>0</v>
      </c>
      <c r="AM154" s="510">
        <v>0</v>
      </c>
      <c r="AN154" s="510">
        <v>734</v>
      </c>
      <c r="AO154" s="510">
        <v>768</v>
      </c>
      <c r="AP154" s="510">
        <v>782</v>
      </c>
      <c r="AQ154" s="510">
        <v>823</v>
      </c>
      <c r="AR154" s="510">
        <v>864</v>
      </c>
      <c r="AS154" s="510">
        <v>904</v>
      </c>
      <c r="AT154" s="510">
        <v>955</v>
      </c>
      <c r="AU154" s="510">
        <v>1048</v>
      </c>
      <c r="AV154" s="510">
        <v>1164</v>
      </c>
      <c r="AW154" s="510">
        <v>1249</v>
      </c>
      <c r="AX154" s="510">
        <v>1325</v>
      </c>
      <c r="AY154" s="510">
        <v>0</v>
      </c>
      <c r="AZ154" s="510">
        <v>0</v>
      </c>
      <c r="BA154" s="510">
        <v>0</v>
      </c>
      <c r="BB154" s="510">
        <v>0</v>
      </c>
      <c r="BC154" s="510">
        <v>0</v>
      </c>
      <c r="BD154" s="510">
        <v>0</v>
      </c>
      <c r="BE154" s="510">
        <v>0</v>
      </c>
      <c r="BF154" s="510">
        <v>0</v>
      </c>
      <c r="BG154" s="510">
        <v>0</v>
      </c>
      <c r="BH154" s="510">
        <v>0</v>
      </c>
      <c r="BI154" s="510">
        <v>0</v>
      </c>
      <c r="BJ154" s="510">
        <v>0</v>
      </c>
      <c r="BK154" s="510">
        <v>0</v>
      </c>
      <c r="BL154" s="510">
        <v>0</v>
      </c>
      <c r="BM154" s="510">
        <v>0</v>
      </c>
      <c r="BN154" s="510">
        <v>0</v>
      </c>
      <c r="BO154" s="510">
        <v>0</v>
      </c>
      <c r="BP154" s="510">
        <v>0</v>
      </c>
      <c r="BQ154" s="510">
        <v>0</v>
      </c>
      <c r="BR154" s="510">
        <v>0</v>
      </c>
      <c r="BS154" s="510">
        <v>0</v>
      </c>
      <c r="BT154" s="510">
        <v>0</v>
      </c>
      <c r="BU154" s="510">
        <v>0</v>
      </c>
      <c r="BV154" s="510">
        <v>0</v>
      </c>
      <c r="BW154" s="510">
        <v>0</v>
      </c>
      <c r="BX154" s="510">
        <v>0</v>
      </c>
      <c r="BY154" s="510">
        <v>0</v>
      </c>
      <c r="BZ154" s="510">
        <v>0</v>
      </c>
      <c r="CA154" s="510">
        <v>0</v>
      </c>
      <c r="CB154" s="510">
        <v>0</v>
      </c>
      <c r="CC154" s="510">
        <v>0</v>
      </c>
      <c r="CD154" s="510">
        <v>0</v>
      </c>
      <c r="CE154" s="510">
        <v>0</v>
      </c>
      <c r="CF154" s="510">
        <v>0</v>
      </c>
      <c r="CG154" s="510">
        <v>0</v>
      </c>
      <c r="CH154" s="511">
        <v>0</v>
      </c>
    </row>
    <row r="155" spans="1:86" x14ac:dyDescent="0.35">
      <c r="B155" s="329" t="s">
        <v>565</v>
      </c>
      <c r="D155" s="510">
        <v>0</v>
      </c>
      <c r="E155" s="510">
        <v>0</v>
      </c>
      <c r="F155" s="510">
        <v>0</v>
      </c>
      <c r="G155" s="510">
        <v>0</v>
      </c>
      <c r="H155" s="510">
        <v>0</v>
      </c>
      <c r="I155" s="510">
        <v>0</v>
      </c>
      <c r="J155" s="510">
        <v>0</v>
      </c>
      <c r="K155" s="510">
        <v>0</v>
      </c>
      <c r="L155" s="510">
        <v>0</v>
      </c>
      <c r="M155" s="510">
        <v>0</v>
      </c>
      <c r="N155" s="510">
        <v>0</v>
      </c>
      <c r="O155" s="510">
        <v>0</v>
      </c>
      <c r="P155" s="510">
        <v>0</v>
      </c>
      <c r="Q155" s="510">
        <v>0</v>
      </c>
      <c r="R155" s="510">
        <v>0</v>
      </c>
      <c r="S155" s="510">
        <v>0</v>
      </c>
      <c r="T155" s="510">
        <v>0</v>
      </c>
      <c r="U155" s="510">
        <v>0</v>
      </c>
      <c r="V155" s="510">
        <v>0</v>
      </c>
      <c r="W155" s="510">
        <v>0</v>
      </c>
      <c r="X155" s="510">
        <v>0</v>
      </c>
      <c r="Y155" s="510">
        <v>0</v>
      </c>
      <c r="Z155" s="510">
        <v>0</v>
      </c>
      <c r="AA155" s="510">
        <v>0</v>
      </c>
      <c r="AB155" s="510">
        <v>0</v>
      </c>
      <c r="AC155" s="510">
        <v>0</v>
      </c>
      <c r="AD155" s="510">
        <v>0</v>
      </c>
      <c r="AE155" s="510">
        <v>0</v>
      </c>
      <c r="AF155" s="510">
        <v>0</v>
      </c>
      <c r="AG155" s="510">
        <v>0</v>
      </c>
      <c r="AH155" s="510">
        <v>0</v>
      </c>
      <c r="AI155" s="510">
        <v>0</v>
      </c>
      <c r="AJ155" s="510">
        <v>0</v>
      </c>
      <c r="AK155" s="510">
        <v>0</v>
      </c>
      <c r="AL155" s="510">
        <v>0</v>
      </c>
      <c r="AM155" s="510">
        <v>0</v>
      </c>
      <c r="AN155" s="510">
        <v>79</v>
      </c>
      <c r="AO155" s="510">
        <v>96</v>
      </c>
      <c r="AP155" s="510">
        <v>118</v>
      </c>
      <c r="AQ155" s="510">
        <v>141</v>
      </c>
      <c r="AR155" s="510">
        <v>166</v>
      </c>
      <c r="AS155" s="510">
        <v>195</v>
      </c>
      <c r="AT155" s="510">
        <v>226</v>
      </c>
      <c r="AU155" s="510">
        <v>255</v>
      </c>
      <c r="AV155" s="510">
        <v>275</v>
      </c>
      <c r="AW155" s="510">
        <v>291</v>
      </c>
      <c r="AX155" s="510">
        <v>299</v>
      </c>
      <c r="AY155" s="510">
        <v>0</v>
      </c>
      <c r="AZ155" s="510">
        <v>0</v>
      </c>
      <c r="BA155" s="510">
        <v>0</v>
      </c>
      <c r="BB155" s="510">
        <v>0</v>
      </c>
      <c r="BC155" s="510">
        <v>0</v>
      </c>
      <c r="BD155" s="510">
        <v>0</v>
      </c>
      <c r="BE155" s="510">
        <v>0</v>
      </c>
      <c r="BF155" s="510">
        <v>0</v>
      </c>
      <c r="BG155" s="510">
        <v>0</v>
      </c>
      <c r="BH155" s="510">
        <v>0</v>
      </c>
      <c r="BI155" s="510">
        <v>0</v>
      </c>
      <c r="BJ155" s="510">
        <v>0</v>
      </c>
      <c r="BK155" s="510">
        <v>0</v>
      </c>
      <c r="BL155" s="510">
        <v>0</v>
      </c>
      <c r="BM155" s="510">
        <v>0</v>
      </c>
      <c r="BN155" s="510">
        <v>0</v>
      </c>
      <c r="BO155" s="510">
        <v>0</v>
      </c>
      <c r="BP155" s="510">
        <v>0</v>
      </c>
      <c r="BQ155" s="510">
        <v>0</v>
      </c>
      <c r="BR155" s="510">
        <v>0</v>
      </c>
      <c r="BS155" s="510">
        <v>0</v>
      </c>
      <c r="BT155" s="510">
        <v>0</v>
      </c>
      <c r="BU155" s="510">
        <v>0</v>
      </c>
      <c r="BV155" s="510">
        <v>0</v>
      </c>
      <c r="BW155" s="510">
        <v>0</v>
      </c>
      <c r="BX155" s="510">
        <v>0</v>
      </c>
      <c r="BY155" s="510">
        <v>0</v>
      </c>
      <c r="BZ155" s="510">
        <v>0</v>
      </c>
      <c r="CA155" s="510">
        <v>0</v>
      </c>
      <c r="CB155" s="510">
        <v>0</v>
      </c>
      <c r="CC155" s="510">
        <v>0</v>
      </c>
      <c r="CD155" s="510">
        <v>0</v>
      </c>
      <c r="CE155" s="510">
        <v>0</v>
      </c>
      <c r="CF155" s="510">
        <v>0</v>
      </c>
      <c r="CG155" s="510">
        <v>0</v>
      </c>
      <c r="CH155" s="511">
        <v>0</v>
      </c>
    </row>
    <row r="156" spans="1:86" x14ac:dyDescent="0.35">
      <c r="A156" s="411"/>
      <c r="B156" s="72" t="s">
        <v>818</v>
      </c>
      <c r="D156" s="510">
        <v>0</v>
      </c>
      <c r="E156" s="510">
        <v>0</v>
      </c>
      <c r="F156" s="510">
        <v>0</v>
      </c>
      <c r="G156" s="510">
        <v>0</v>
      </c>
      <c r="H156" s="510">
        <v>0</v>
      </c>
      <c r="I156" s="510">
        <v>0</v>
      </c>
      <c r="J156" s="510">
        <v>0</v>
      </c>
      <c r="K156" s="510">
        <v>0</v>
      </c>
      <c r="L156" s="510">
        <v>0</v>
      </c>
      <c r="M156" s="510">
        <v>0</v>
      </c>
      <c r="N156" s="510">
        <v>0</v>
      </c>
      <c r="O156" s="510">
        <v>0</v>
      </c>
      <c r="P156" s="510">
        <v>0</v>
      </c>
      <c r="Q156" s="510">
        <v>0</v>
      </c>
      <c r="R156" s="510">
        <v>0</v>
      </c>
      <c r="S156" s="510">
        <v>0</v>
      </c>
      <c r="T156" s="510">
        <v>0</v>
      </c>
      <c r="U156" s="510">
        <v>0</v>
      </c>
      <c r="V156" s="510">
        <v>0</v>
      </c>
      <c r="W156" s="510">
        <v>0</v>
      </c>
      <c r="X156" s="510">
        <v>0</v>
      </c>
      <c r="Y156" s="510">
        <v>0</v>
      </c>
      <c r="Z156" s="510">
        <v>0</v>
      </c>
      <c r="AA156" s="510">
        <v>0</v>
      </c>
      <c r="AB156" s="510">
        <v>0</v>
      </c>
      <c r="AC156" s="510">
        <v>0</v>
      </c>
      <c r="AD156" s="510">
        <v>0</v>
      </c>
      <c r="AE156" s="510">
        <v>0</v>
      </c>
      <c r="AF156" s="510">
        <v>0</v>
      </c>
      <c r="AG156" s="510">
        <v>0</v>
      </c>
      <c r="AH156" s="510">
        <v>0</v>
      </c>
      <c r="AI156" s="510">
        <v>0</v>
      </c>
      <c r="AJ156" s="510">
        <v>0</v>
      </c>
      <c r="AK156" s="510">
        <v>0</v>
      </c>
      <c r="AL156" s="510">
        <v>0</v>
      </c>
      <c r="AM156" s="510">
        <v>0</v>
      </c>
      <c r="AN156" s="510">
        <v>48</v>
      </c>
      <c r="AO156" s="510">
        <v>57</v>
      </c>
      <c r="AP156" s="510">
        <v>74</v>
      </c>
      <c r="AQ156" s="510">
        <v>103</v>
      </c>
      <c r="AR156" s="510">
        <v>148</v>
      </c>
      <c r="AS156" s="510">
        <v>201</v>
      </c>
      <c r="AT156" s="510">
        <v>260</v>
      </c>
      <c r="AU156" s="510">
        <v>320</v>
      </c>
      <c r="AV156" s="510">
        <v>387</v>
      </c>
      <c r="AW156" s="510">
        <v>450</v>
      </c>
      <c r="AX156" s="510">
        <v>518</v>
      </c>
      <c r="AY156" s="510">
        <v>0</v>
      </c>
      <c r="AZ156" s="510">
        <v>0</v>
      </c>
      <c r="BA156" s="510">
        <v>0</v>
      </c>
      <c r="BB156" s="510">
        <v>0</v>
      </c>
      <c r="BC156" s="510">
        <v>0</v>
      </c>
      <c r="BD156" s="510">
        <v>0</v>
      </c>
      <c r="BE156" s="510">
        <v>0</v>
      </c>
      <c r="BF156" s="510">
        <v>0</v>
      </c>
      <c r="BG156" s="510">
        <v>0</v>
      </c>
      <c r="BH156" s="510">
        <v>0</v>
      </c>
      <c r="BI156" s="510">
        <v>0</v>
      </c>
      <c r="BJ156" s="510">
        <v>0</v>
      </c>
      <c r="BK156" s="510">
        <v>0</v>
      </c>
      <c r="BL156" s="510">
        <v>0</v>
      </c>
      <c r="BM156" s="510">
        <v>0</v>
      </c>
      <c r="BN156" s="510">
        <v>0</v>
      </c>
      <c r="BO156" s="510">
        <v>0</v>
      </c>
      <c r="BP156" s="510">
        <v>0</v>
      </c>
      <c r="BQ156" s="510">
        <v>0</v>
      </c>
      <c r="BR156" s="510">
        <v>0</v>
      </c>
      <c r="BS156" s="510">
        <v>0</v>
      </c>
      <c r="BT156" s="510">
        <v>0</v>
      </c>
      <c r="BU156" s="510">
        <v>0</v>
      </c>
      <c r="BV156" s="510">
        <v>0</v>
      </c>
      <c r="BW156" s="510">
        <v>0</v>
      </c>
      <c r="BX156" s="510">
        <v>0</v>
      </c>
      <c r="BY156" s="510">
        <v>0</v>
      </c>
      <c r="BZ156" s="510">
        <v>0</v>
      </c>
      <c r="CA156" s="510">
        <v>0</v>
      </c>
      <c r="CB156" s="510">
        <v>0</v>
      </c>
      <c r="CC156" s="510">
        <v>0</v>
      </c>
      <c r="CD156" s="510">
        <v>0</v>
      </c>
      <c r="CE156" s="510">
        <v>0</v>
      </c>
      <c r="CF156" s="510">
        <v>0</v>
      </c>
      <c r="CG156" s="510">
        <v>0</v>
      </c>
      <c r="CH156" s="511">
        <v>0</v>
      </c>
    </row>
    <row r="157" spans="1:86" x14ac:dyDescent="0.35">
      <c r="A157" s="411"/>
      <c r="B157" s="329" t="s">
        <v>566</v>
      </c>
      <c r="D157" s="510">
        <v>0</v>
      </c>
      <c r="E157" s="510">
        <v>0</v>
      </c>
      <c r="F157" s="510">
        <v>0</v>
      </c>
      <c r="G157" s="510">
        <v>0</v>
      </c>
      <c r="H157" s="510">
        <v>0</v>
      </c>
      <c r="I157" s="510">
        <v>0</v>
      </c>
      <c r="J157" s="510">
        <v>0</v>
      </c>
      <c r="K157" s="510">
        <v>0</v>
      </c>
      <c r="L157" s="510">
        <v>0</v>
      </c>
      <c r="M157" s="510">
        <v>0</v>
      </c>
      <c r="N157" s="510">
        <v>0</v>
      </c>
      <c r="O157" s="510">
        <v>0</v>
      </c>
      <c r="P157" s="510">
        <v>0</v>
      </c>
      <c r="Q157" s="510">
        <v>0</v>
      </c>
      <c r="R157" s="510">
        <v>0</v>
      </c>
      <c r="S157" s="510">
        <v>0</v>
      </c>
      <c r="T157" s="510">
        <v>0</v>
      </c>
      <c r="U157" s="510">
        <v>0</v>
      </c>
      <c r="V157" s="510">
        <v>0</v>
      </c>
      <c r="W157" s="510">
        <v>0</v>
      </c>
      <c r="X157" s="510">
        <v>0</v>
      </c>
      <c r="Y157" s="510">
        <v>0</v>
      </c>
      <c r="Z157" s="510">
        <v>0</v>
      </c>
      <c r="AA157" s="510">
        <v>0</v>
      </c>
      <c r="AB157" s="510">
        <v>0</v>
      </c>
      <c r="AC157" s="510">
        <v>0</v>
      </c>
      <c r="AD157" s="510">
        <v>0</v>
      </c>
      <c r="AE157" s="510">
        <v>0</v>
      </c>
      <c r="AF157" s="510">
        <v>0</v>
      </c>
      <c r="AG157" s="510">
        <v>0</v>
      </c>
      <c r="AH157" s="510">
        <v>0</v>
      </c>
      <c r="AI157" s="510">
        <v>0</v>
      </c>
      <c r="AJ157" s="510">
        <v>0</v>
      </c>
      <c r="AK157" s="510">
        <v>0</v>
      </c>
      <c r="AL157" s="510">
        <v>0</v>
      </c>
      <c r="AM157" s="510">
        <v>0</v>
      </c>
      <c r="AN157" s="510">
        <v>46</v>
      </c>
      <c r="AO157" s="510">
        <v>57</v>
      </c>
      <c r="AP157" s="510">
        <v>74</v>
      </c>
      <c r="AQ157" s="510">
        <v>101</v>
      </c>
      <c r="AR157" s="510">
        <v>146</v>
      </c>
      <c r="AS157" s="510">
        <v>199</v>
      </c>
      <c r="AT157" s="510">
        <v>257</v>
      </c>
      <c r="AU157" s="510">
        <v>316</v>
      </c>
      <c r="AV157" s="510">
        <v>382</v>
      </c>
      <c r="AW157" s="510">
        <v>442</v>
      </c>
      <c r="AX157" s="510">
        <v>511</v>
      </c>
      <c r="AY157" s="510">
        <v>0</v>
      </c>
      <c r="AZ157" s="510">
        <v>0</v>
      </c>
      <c r="BA157" s="510">
        <v>0</v>
      </c>
      <c r="BB157" s="510">
        <v>0</v>
      </c>
      <c r="BC157" s="510">
        <v>0</v>
      </c>
      <c r="BD157" s="510">
        <v>0</v>
      </c>
      <c r="BE157" s="510">
        <v>0</v>
      </c>
      <c r="BF157" s="510">
        <v>0</v>
      </c>
      <c r="BG157" s="510">
        <v>0</v>
      </c>
      <c r="BH157" s="510">
        <v>0</v>
      </c>
      <c r="BI157" s="510">
        <v>0</v>
      </c>
      <c r="BJ157" s="510">
        <v>0</v>
      </c>
      <c r="BK157" s="510">
        <v>0</v>
      </c>
      <c r="BL157" s="510">
        <v>0</v>
      </c>
      <c r="BM157" s="510">
        <v>0</v>
      </c>
      <c r="BN157" s="510">
        <v>0</v>
      </c>
      <c r="BO157" s="510">
        <v>0</v>
      </c>
      <c r="BP157" s="510">
        <v>0</v>
      </c>
      <c r="BQ157" s="510">
        <v>0</v>
      </c>
      <c r="BR157" s="510">
        <v>0</v>
      </c>
      <c r="BS157" s="510">
        <v>0</v>
      </c>
      <c r="BT157" s="510">
        <v>0</v>
      </c>
      <c r="BU157" s="510">
        <v>0</v>
      </c>
      <c r="BV157" s="510">
        <v>0</v>
      </c>
      <c r="BW157" s="510">
        <v>0</v>
      </c>
      <c r="BX157" s="510">
        <v>0</v>
      </c>
      <c r="BY157" s="510">
        <v>0</v>
      </c>
      <c r="BZ157" s="510">
        <v>0</v>
      </c>
      <c r="CA157" s="510">
        <v>0</v>
      </c>
      <c r="CB157" s="510">
        <v>0</v>
      </c>
      <c r="CC157" s="510">
        <v>0</v>
      </c>
      <c r="CD157" s="510">
        <v>0</v>
      </c>
      <c r="CE157" s="510">
        <v>0</v>
      </c>
      <c r="CF157" s="510">
        <v>0</v>
      </c>
      <c r="CG157" s="510">
        <v>0</v>
      </c>
      <c r="CH157" s="511">
        <v>0</v>
      </c>
    </row>
    <row r="158" spans="1:86" x14ac:dyDescent="0.35">
      <c r="A158" s="411"/>
      <c r="B158" s="329" t="s">
        <v>565</v>
      </c>
      <c r="D158" s="510">
        <v>0</v>
      </c>
      <c r="E158" s="510">
        <v>0</v>
      </c>
      <c r="F158" s="510">
        <v>0</v>
      </c>
      <c r="G158" s="510">
        <v>0</v>
      </c>
      <c r="H158" s="510">
        <v>0</v>
      </c>
      <c r="I158" s="510">
        <v>0</v>
      </c>
      <c r="J158" s="510">
        <v>0</v>
      </c>
      <c r="K158" s="510">
        <v>0</v>
      </c>
      <c r="L158" s="510">
        <v>0</v>
      </c>
      <c r="M158" s="510">
        <v>0</v>
      </c>
      <c r="N158" s="510">
        <v>0</v>
      </c>
      <c r="O158" s="510">
        <v>0</v>
      </c>
      <c r="P158" s="510">
        <v>0</v>
      </c>
      <c r="Q158" s="510">
        <v>0</v>
      </c>
      <c r="R158" s="510">
        <v>0</v>
      </c>
      <c r="S158" s="510">
        <v>0</v>
      </c>
      <c r="T158" s="510">
        <v>0</v>
      </c>
      <c r="U158" s="510">
        <v>0</v>
      </c>
      <c r="V158" s="510">
        <v>0</v>
      </c>
      <c r="W158" s="510">
        <v>0</v>
      </c>
      <c r="X158" s="510">
        <v>0</v>
      </c>
      <c r="Y158" s="510">
        <v>0</v>
      </c>
      <c r="Z158" s="510">
        <v>0</v>
      </c>
      <c r="AA158" s="510">
        <v>0</v>
      </c>
      <c r="AB158" s="510">
        <v>0</v>
      </c>
      <c r="AC158" s="510">
        <v>0</v>
      </c>
      <c r="AD158" s="510">
        <v>0</v>
      </c>
      <c r="AE158" s="510">
        <v>0</v>
      </c>
      <c r="AF158" s="510">
        <v>0</v>
      </c>
      <c r="AG158" s="510">
        <v>0</v>
      </c>
      <c r="AH158" s="510">
        <v>0</v>
      </c>
      <c r="AI158" s="510">
        <v>0</v>
      </c>
      <c r="AJ158" s="510">
        <v>0</v>
      </c>
      <c r="AK158" s="510">
        <v>0</v>
      </c>
      <c r="AL158" s="510">
        <v>0</v>
      </c>
      <c r="AM158" s="510">
        <v>0</v>
      </c>
      <c r="AN158" s="510">
        <v>2</v>
      </c>
      <c r="AO158" s="510">
        <v>0</v>
      </c>
      <c r="AP158" s="510">
        <v>0</v>
      </c>
      <c r="AQ158" s="510">
        <v>2</v>
      </c>
      <c r="AR158" s="510">
        <v>2</v>
      </c>
      <c r="AS158" s="510">
        <v>2</v>
      </c>
      <c r="AT158" s="510">
        <v>3</v>
      </c>
      <c r="AU158" s="510">
        <v>4</v>
      </c>
      <c r="AV158" s="510">
        <v>5</v>
      </c>
      <c r="AW158" s="510">
        <v>8</v>
      </c>
      <c r="AX158" s="510">
        <v>7</v>
      </c>
      <c r="AY158" s="510">
        <v>0</v>
      </c>
      <c r="AZ158" s="510">
        <v>0</v>
      </c>
      <c r="BA158" s="510">
        <v>0</v>
      </c>
      <c r="BB158" s="510">
        <v>0</v>
      </c>
      <c r="BC158" s="510">
        <v>0</v>
      </c>
      <c r="BD158" s="510">
        <v>0</v>
      </c>
      <c r="BE158" s="510">
        <v>0</v>
      </c>
      <c r="BF158" s="510">
        <v>0</v>
      </c>
      <c r="BG158" s="510">
        <v>0</v>
      </c>
      <c r="BH158" s="510">
        <v>0</v>
      </c>
      <c r="BI158" s="510">
        <v>0</v>
      </c>
      <c r="BJ158" s="510">
        <v>0</v>
      </c>
      <c r="BK158" s="510">
        <v>0</v>
      </c>
      <c r="BL158" s="510">
        <v>0</v>
      </c>
      <c r="BM158" s="510">
        <v>0</v>
      </c>
      <c r="BN158" s="510">
        <v>0</v>
      </c>
      <c r="BO158" s="510">
        <v>0</v>
      </c>
      <c r="BP158" s="510">
        <v>0</v>
      </c>
      <c r="BQ158" s="510">
        <v>0</v>
      </c>
      <c r="BR158" s="510">
        <v>0</v>
      </c>
      <c r="BS158" s="510">
        <v>0</v>
      </c>
      <c r="BT158" s="510">
        <v>0</v>
      </c>
      <c r="BU158" s="510">
        <v>0</v>
      </c>
      <c r="BV158" s="510">
        <v>0</v>
      </c>
      <c r="BW158" s="510">
        <v>0</v>
      </c>
      <c r="BX158" s="510">
        <v>0</v>
      </c>
      <c r="BY158" s="510">
        <v>0</v>
      </c>
      <c r="BZ158" s="510">
        <v>0</v>
      </c>
      <c r="CA158" s="510">
        <v>0</v>
      </c>
      <c r="CB158" s="510">
        <v>0</v>
      </c>
      <c r="CC158" s="510">
        <v>0</v>
      </c>
      <c r="CD158" s="510">
        <v>0</v>
      </c>
      <c r="CE158" s="510">
        <v>0</v>
      </c>
      <c r="CF158" s="510">
        <v>0</v>
      </c>
      <c r="CG158" s="510">
        <v>0</v>
      </c>
      <c r="CH158" s="511">
        <v>0</v>
      </c>
    </row>
    <row r="159" spans="1:86" x14ac:dyDescent="0.35">
      <c r="A159" s="411"/>
      <c r="B159" s="329"/>
      <c r="D159" s="510"/>
      <c r="E159" s="510"/>
      <c r="F159" s="510"/>
      <c r="G159" s="510"/>
      <c r="H159" s="510"/>
      <c r="I159" s="510"/>
      <c r="J159" s="510"/>
      <c r="K159" s="510"/>
      <c r="L159" s="510"/>
      <c r="M159" s="510"/>
      <c r="N159" s="510"/>
      <c r="O159" s="510"/>
      <c r="P159" s="510"/>
      <c r="Q159" s="510"/>
      <c r="R159" s="510"/>
      <c r="S159" s="510"/>
      <c r="T159" s="510"/>
      <c r="U159" s="510"/>
      <c r="V159" s="510"/>
      <c r="W159" s="510"/>
      <c r="X159" s="510"/>
      <c r="Y159" s="510"/>
      <c r="Z159" s="510"/>
      <c r="AA159" s="510"/>
      <c r="AB159" s="510"/>
      <c r="AC159" s="510"/>
      <c r="AD159" s="510"/>
      <c r="AE159" s="510"/>
      <c r="AF159" s="510"/>
      <c r="AG159" s="510"/>
      <c r="AH159" s="510"/>
      <c r="AI159" s="510"/>
      <c r="AJ159" s="510"/>
      <c r="AK159" s="510"/>
      <c r="AL159" s="510"/>
      <c r="AM159" s="510"/>
      <c r="AN159" s="510"/>
      <c r="AO159" s="510"/>
      <c r="AP159" s="510"/>
      <c r="AQ159" s="510"/>
      <c r="AR159" s="510"/>
      <c r="AS159" s="510"/>
      <c r="AT159" s="510"/>
      <c r="AU159" s="510"/>
      <c r="AV159" s="510"/>
      <c r="AW159" s="510"/>
      <c r="AX159" s="510"/>
      <c r="AY159" s="510"/>
      <c r="AZ159" s="510"/>
      <c r="BA159" s="510"/>
      <c r="BB159" s="510"/>
      <c r="BC159" s="510"/>
      <c r="BD159" s="510"/>
      <c r="BE159" s="510"/>
      <c r="BF159" s="510"/>
      <c r="BG159" s="510"/>
      <c r="BH159" s="510"/>
      <c r="BI159" s="510"/>
      <c r="BJ159" s="510"/>
      <c r="BK159" s="510"/>
      <c r="BL159" s="510"/>
      <c r="BM159" s="510"/>
      <c r="BN159" s="510"/>
      <c r="BO159" s="510"/>
      <c r="BP159" s="510"/>
      <c r="BQ159" s="510"/>
      <c r="BR159" s="510"/>
      <c r="BS159" s="510"/>
      <c r="BT159" s="510"/>
      <c r="BU159" s="510"/>
      <c r="BV159" s="510"/>
      <c r="BW159" s="510"/>
      <c r="BX159" s="510"/>
      <c r="BY159" s="510"/>
      <c r="BZ159" s="510"/>
      <c r="CA159" s="510"/>
      <c r="CB159" s="510"/>
      <c r="CC159" s="510"/>
      <c r="CD159" s="510"/>
      <c r="CE159" s="510"/>
      <c r="CF159" s="510"/>
      <c r="CG159" s="510"/>
      <c r="CH159" s="511"/>
    </row>
    <row r="160" spans="1:86" s="285" customFormat="1" x14ac:dyDescent="0.35">
      <c r="B160" s="123" t="s">
        <v>424</v>
      </c>
      <c r="C160" s="461"/>
      <c r="D160" s="503">
        <v>0</v>
      </c>
      <c r="E160" s="503">
        <v>0</v>
      </c>
      <c r="F160" s="503">
        <v>0</v>
      </c>
      <c r="G160" s="503">
        <v>0</v>
      </c>
      <c r="H160" s="503">
        <v>0</v>
      </c>
      <c r="I160" s="503">
        <v>0</v>
      </c>
      <c r="J160" s="503">
        <v>0</v>
      </c>
      <c r="K160" s="503">
        <v>0</v>
      </c>
      <c r="L160" s="503">
        <v>0</v>
      </c>
      <c r="M160" s="503">
        <v>0</v>
      </c>
      <c r="N160" s="503">
        <v>0</v>
      </c>
      <c r="O160" s="503">
        <v>0</v>
      </c>
      <c r="P160" s="503">
        <v>0</v>
      </c>
      <c r="Q160" s="503">
        <v>0</v>
      </c>
      <c r="R160" s="503">
        <v>0</v>
      </c>
      <c r="S160" s="503">
        <v>0</v>
      </c>
      <c r="T160" s="503">
        <v>0</v>
      </c>
      <c r="U160" s="503">
        <v>0</v>
      </c>
      <c r="V160" s="503">
        <v>0</v>
      </c>
      <c r="W160" s="503">
        <v>0</v>
      </c>
      <c r="X160" s="503">
        <v>0</v>
      </c>
      <c r="Y160" s="503">
        <v>0</v>
      </c>
      <c r="Z160" s="503">
        <v>0</v>
      </c>
      <c r="AA160" s="503">
        <v>0</v>
      </c>
      <c r="AB160" s="503">
        <v>0</v>
      </c>
      <c r="AC160" s="503">
        <v>0</v>
      </c>
      <c r="AD160" s="503">
        <v>0</v>
      </c>
      <c r="AE160" s="503">
        <v>0</v>
      </c>
      <c r="AF160" s="503">
        <v>0</v>
      </c>
      <c r="AG160" s="503">
        <v>0</v>
      </c>
      <c r="AH160" s="503">
        <v>552</v>
      </c>
      <c r="AI160" s="503">
        <v>506</v>
      </c>
      <c r="AJ160" s="503">
        <v>449</v>
      </c>
      <c r="AK160" s="503">
        <v>444</v>
      </c>
      <c r="AL160" s="503">
        <v>437</v>
      </c>
      <c r="AM160" s="503">
        <v>327</v>
      </c>
      <c r="AN160" s="503">
        <v>242</v>
      </c>
      <c r="AO160" s="503">
        <v>233</v>
      </c>
      <c r="AP160" s="503">
        <v>215</v>
      </c>
      <c r="AQ160" s="503">
        <v>206</v>
      </c>
      <c r="AR160" s="503">
        <v>217</v>
      </c>
      <c r="AS160" s="503">
        <v>222</v>
      </c>
      <c r="AT160" s="503">
        <v>232</v>
      </c>
      <c r="AU160" s="503">
        <v>253</v>
      </c>
      <c r="AV160" s="503">
        <v>276</v>
      </c>
      <c r="AW160" s="503">
        <v>283</v>
      </c>
      <c r="AX160" s="503">
        <v>286</v>
      </c>
      <c r="AY160" s="503">
        <v>0</v>
      </c>
      <c r="AZ160" s="503">
        <v>0</v>
      </c>
      <c r="BA160" s="503">
        <v>0</v>
      </c>
      <c r="BB160" s="503">
        <v>0</v>
      </c>
      <c r="BC160" s="503">
        <v>0</v>
      </c>
      <c r="BD160" s="503">
        <v>0</v>
      </c>
      <c r="BE160" s="503">
        <v>0</v>
      </c>
      <c r="BF160" s="503">
        <v>0</v>
      </c>
      <c r="BG160" s="503">
        <v>0</v>
      </c>
      <c r="BH160" s="503">
        <v>0</v>
      </c>
      <c r="BI160" s="503">
        <v>0</v>
      </c>
      <c r="BJ160" s="503">
        <v>0</v>
      </c>
      <c r="BK160" s="503">
        <v>0</v>
      </c>
      <c r="BL160" s="503">
        <v>0</v>
      </c>
      <c r="BM160" s="503">
        <v>0</v>
      </c>
      <c r="BN160" s="503">
        <v>0</v>
      </c>
      <c r="BO160" s="503">
        <v>0</v>
      </c>
      <c r="BP160" s="503">
        <v>0</v>
      </c>
      <c r="BQ160" s="503">
        <v>0</v>
      </c>
      <c r="BR160" s="503">
        <v>0</v>
      </c>
      <c r="BS160" s="503">
        <v>0</v>
      </c>
      <c r="BT160" s="503">
        <v>0</v>
      </c>
      <c r="BU160" s="503">
        <v>0</v>
      </c>
      <c r="BV160" s="503">
        <v>0</v>
      </c>
      <c r="BW160" s="503">
        <v>0</v>
      </c>
      <c r="BX160" s="503">
        <v>0</v>
      </c>
      <c r="BY160" s="503">
        <v>0</v>
      </c>
      <c r="BZ160" s="503">
        <v>0</v>
      </c>
      <c r="CA160" s="503">
        <v>0</v>
      </c>
      <c r="CB160" s="503">
        <v>0</v>
      </c>
      <c r="CC160" s="503">
        <v>0</v>
      </c>
      <c r="CD160" s="503">
        <v>0</v>
      </c>
      <c r="CE160" s="503">
        <v>0</v>
      </c>
      <c r="CF160" s="503">
        <v>0</v>
      </c>
      <c r="CG160" s="503">
        <v>0</v>
      </c>
      <c r="CH160" s="506">
        <v>0</v>
      </c>
    </row>
    <row r="161" spans="1:86" x14ac:dyDescent="0.35">
      <c r="A161" s="411"/>
      <c r="B161" s="508" t="s">
        <v>566</v>
      </c>
      <c r="D161" s="510">
        <v>0</v>
      </c>
      <c r="E161" s="510">
        <v>0</v>
      </c>
      <c r="F161" s="510">
        <v>0</v>
      </c>
      <c r="G161" s="510">
        <v>0</v>
      </c>
      <c r="H161" s="510">
        <v>0</v>
      </c>
      <c r="I161" s="510">
        <v>0</v>
      </c>
      <c r="J161" s="510">
        <v>0</v>
      </c>
      <c r="K161" s="510">
        <v>0</v>
      </c>
      <c r="L161" s="510">
        <v>0</v>
      </c>
      <c r="M161" s="510">
        <v>0</v>
      </c>
      <c r="N161" s="510">
        <v>0</v>
      </c>
      <c r="O161" s="510">
        <v>0</v>
      </c>
      <c r="P161" s="510">
        <v>0</v>
      </c>
      <c r="Q161" s="510">
        <v>0</v>
      </c>
      <c r="R161" s="510">
        <v>0</v>
      </c>
      <c r="S161" s="510">
        <v>0</v>
      </c>
      <c r="T161" s="510">
        <v>0</v>
      </c>
      <c r="U161" s="510">
        <v>0</v>
      </c>
      <c r="V161" s="510">
        <v>0</v>
      </c>
      <c r="W161" s="510">
        <v>0</v>
      </c>
      <c r="X161" s="510">
        <v>0</v>
      </c>
      <c r="Y161" s="510">
        <v>0</v>
      </c>
      <c r="Z161" s="510">
        <v>0</v>
      </c>
      <c r="AA161" s="510">
        <v>0</v>
      </c>
      <c r="AB161" s="510">
        <v>0</v>
      </c>
      <c r="AC161" s="510">
        <v>0</v>
      </c>
      <c r="AD161" s="510">
        <v>0</v>
      </c>
      <c r="AE161" s="510">
        <v>0</v>
      </c>
      <c r="AF161" s="510">
        <v>0</v>
      </c>
      <c r="AG161" s="510">
        <v>0</v>
      </c>
      <c r="AH161" s="510">
        <v>549</v>
      </c>
      <c r="AI161" s="510">
        <v>503</v>
      </c>
      <c r="AJ161" s="510">
        <v>446</v>
      </c>
      <c r="AK161" s="510">
        <v>442</v>
      </c>
      <c r="AL161" s="510">
        <v>435</v>
      </c>
      <c r="AM161" s="510">
        <v>325</v>
      </c>
      <c r="AN161" s="510">
        <v>240</v>
      </c>
      <c r="AO161" s="510">
        <v>232</v>
      </c>
      <c r="AP161" s="510">
        <v>215</v>
      </c>
      <c r="AQ161" s="510">
        <v>205</v>
      </c>
      <c r="AR161" s="510">
        <v>215</v>
      </c>
      <c r="AS161" s="510">
        <v>220</v>
      </c>
      <c r="AT161" s="510">
        <v>230</v>
      </c>
      <c r="AU161" s="510">
        <v>252</v>
      </c>
      <c r="AV161" s="510">
        <v>274</v>
      </c>
      <c r="AW161" s="510">
        <v>281</v>
      </c>
      <c r="AX161" s="510">
        <v>285</v>
      </c>
      <c r="AY161" s="510">
        <v>0</v>
      </c>
      <c r="AZ161" s="510">
        <v>0</v>
      </c>
      <c r="BA161" s="510">
        <v>0</v>
      </c>
      <c r="BB161" s="510">
        <v>0</v>
      </c>
      <c r="BC161" s="510">
        <v>0</v>
      </c>
      <c r="BD161" s="510">
        <v>0</v>
      </c>
      <c r="BE161" s="510">
        <v>0</v>
      </c>
      <c r="BF161" s="510">
        <v>0</v>
      </c>
      <c r="BG161" s="510">
        <v>0</v>
      </c>
      <c r="BH161" s="510">
        <v>0</v>
      </c>
      <c r="BI161" s="510">
        <v>0</v>
      </c>
      <c r="BJ161" s="510">
        <v>0</v>
      </c>
      <c r="BK161" s="510">
        <v>0</v>
      </c>
      <c r="BL161" s="510">
        <v>0</v>
      </c>
      <c r="BM161" s="510">
        <v>0</v>
      </c>
      <c r="BN161" s="510">
        <v>0</v>
      </c>
      <c r="BO161" s="510">
        <v>0</v>
      </c>
      <c r="BP161" s="510">
        <v>0</v>
      </c>
      <c r="BQ161" s="510">
        <v>0</v>
      </c>
      <c r="BR161" s="510">
        <v>0</v>
      </c>
      <c r="BS161" s="510">
        <v>0</v>
      </c>
      <c r="BT161" s="510">
        <v>0</v>
      </c>
      <c r="BU161" s="510">
        <v>0</v>
      </c>
      <c r="BV161" s="510">
        <v>0</v>
      </c>
      <c r="BW161" s="510">
        <v>0</v>
      </c>
      <c r="BX161" s="510">
        <v>0</v>
      </c>
      <c r="BY161" s="510">
        <v>0</v>
      </c>
      <c r="BZ161" s="510">
        <v>0</v>
      </c>
      <c r="CA161" s="510">
        <v>0</v>
      </c>
      <c r="CB161" s="510">
        <v>0</v>
      </c>
      <c r="CC161" s="510">
        <v>0</v>
      </c>
      <c r="CD161" s="510">
        <v>0</v>
      </c>
      <c r="CE161" s="510">
        <v>0</v>
      </c>
      <c r="CF161" s="510">
        <v>0</v>
      </c>
      <c r="CG161" s="510">
        <v>0</v>
      </c>
      <c r="CH161" s="511">
        <v>0</v>
      </c>
    </row>
    <row r="162" spans="1:86" x14ac:dyDescent="0.35">
      <c r="A162" s="411"/>
      <c r="B162" s="508" t="s">
        <v>565</v>
      </c>
      <c r="D162" s="510">
        <v>0</v>
      </c>
      <c r="E162" s="510">
        <v>0</v>
      </c>
      <c r="F162" s="510">
        <v>0</v>
      </c>
      <c r="G162" s="510">
        <v>0</v>
      </c>
      <c r="H162" s="510">
        <v>0</v>
      </c>
      <c r="I162" s="510">
        <v>0</v>
      </c>
      <c r="J162" s="510">
        <v>0</v>
      </c>
      <c r="K162" s="510">
        <v>0</v>
      </c>
      <c r="L162" s="510">
        <v>0</v>
      </c>
      <c r="M162" s="510">
        <v>0</v>
      </c>
      <c r="N162" s="510">
        <v>0</v>
      </c>
      <c r="O162" s="510">
        <v>0</v>
      </c>
      <c r="P162" s="510">
        <v>0</v>
      </c>
      <c r="Q162" s="510">
        <v>0</v>
      </c>
      <c r="R162" s="510">
        <v>0</v>
      </c>
      <c r="S162" s="510">
        <v>0</v>
      </c>
      <c r="T162" s="510">
        <v>0</v>
      </c>
      <c r="U162" s="510">
        <v>0</v>
      </c>
      <c r="V162" s="510">
        <v>0</v>
      </c>
      <c r="W162" s="510">
        <v>0</v>
      </c>
      <c r="X162" s="510">
        <v>0</v>
      </c>
      <c r="Y162" s="510">
        <v>0</v>
      </c>
      <c r="Z162" s="510">
        <v>0</v>
      </c>
      <c r="AA162" s="510">
        <v>0</v>
      </c>
      <c r="AB162" s="510">
        <v>0</v>
      </c>
      <c r="AC162" s="510">
        <v>0</v>
      </c>
      <c r="AD162" s="510">
        <v>0</v>
      </c>
      <c r="AE162" s="510">
        <v>0</v>
      </c>
      <c r="AF162" s="510">
        <v>0</v>
      </c>
      <c r="AG162" s="510">
        <v>0</v>
      </c>
      <c r="AH162" s="510">
        <v>3</v>
      </c>
      <c r="AI162" s="510">
        <v>3</v>
      </c>
      <c r="AJ162" s="510">
        <v>3</v>
      </c>
      <c r="AK162" s="510">
        <v>2</v>
      </c>
      <c r="AL162" s="510">
        <v>2</v>
      </c>
      <c r="AM162" s="510">
        <v>2</v>
      </c>
      <c r="AN162" s="510">
        <v>2</v>
      </c>
      <c r="AO162" s="510">
        <v>1</v>
      </c>
      <c r="AP162" s="510">
        <v>1</v>
      </c>
      <c r="AQ162" s="510">
        <v>1</v>
      </c>
      <c r="AR162" s="510">
        <v>2</v>
      </c>
      <c r="AS162" s="510">
        <v>2</v>
      </c>
      <c r="AT162" s="510">
        <v>2</v>
      </c>
      <c r="AU162" s="510">
        <v>2</v>
      </c>
      <c r="AV162" s="510">
        <v>2</v>
      </c>
      <c r="AW162" s="510">
        <v>2</v>
      </c>
      <c r="AX162" s="510">
        <v>1</v>
      </c>
      <c r="AY162" s="510">
        <v>0</v>
      </c>
      <c r="AZ162" s="510">
        <v>0</v>
      </c>
      <c r="BA162" s="510">
        <v>0</v>
      </c>
      <c r="BB162" s="510">
        <v>0</v>
      </c>
      <c r="BC162" s="510">
        <v>0</v>
      </c>
      <c r="BD162" s="510">
        <v>0</v>
      </c>
      <c r="BE162" s="510">
        <v>0</v>
      </c>
      <c r="BF162" s="510">
        <v>0</v>
      </c>
      <c r="BG162" s="510">
        <v>0</v>
      </c>
      <c r="BH162" s="510">
        <v>0</v>
      </c>
      <c r="BI162" s="510">
        <v>0</v>
      </c>
      <c r="BJ162" s="510">
        <v>0</v>
      </c>
      <c r="BK162" s="510">
        <v>0</v>
      </c>
      <c r="BL162" s="510">
        <v>0</v>
      </c>
      <c r="BM162" s="510">
        <v>0</v>
      </c>
      <c r="BN162" s="510">
        <v>0</v>
      </c>
      <c r="BO162" s="510">
        <v>0</v>
      </c>
      <c r="BP162" s="510">
        <v>0</v>
      </c>
      <c r="BQ162" s="510">
        <v>0</v>
      </c>
      <c r="BR162" s="510">
        <v>0</v>
      </c>
      <c r="BS162" s="510">
        <v>0</v>
      </c>
      <c r="BT162" s="510">
        <v>0</v>
      </c>
      <c r="BU162" s="510">
        <v>0</v>
      </c>
      <c r="BV162" s="510">
        <v>0</v>
      </c>
      <c r="BW162" s="510">
        <v>0</v>
      </c>
      <c r="BX162" s="510">
        <v>0</v>
      </c>
      <c r="BY162" s="510">
        <v>0</v>
      </c>
      <c r="BZ162" s="510">
        <v>0</v>
      </c>
      <c r="CA162" s="510">
        <v>0</v>
      </c>
      <c r="CB162" s="510">
        <v>0</v>
      </c>
      <c r="CC162" s="510">
        <v>0</v>
      </c>
      <c r="CD162" s="510">
        <v>0</v>
      </c>
      <c r="CE162" s="510">
        <v>0</v>
      </c>
      <c r="CF162" s="510">
        <v>0</v>
      </c>
      <c r="CG162" s="510">
        <v>0</v>
      </c>
      <c r="CH162" s="511">
        <v>0</v>
      </c>
    </row>
    <row r="163" spans="1:86" x14ac:dyDescent="0.35">
      <c r="A163" s="411"/>
      <c r="B163" s="508"/>
      <c r="D163" s="510"/>
      <c r="E163" s="510"/>
      <c r="F163" s="510"/>
      <c r="G163" s="510"/>
      <c r="H163" s="510"/>
      <c r="I163" s="510"/>
      <c r="J163" s="510"/>
      <c r="K163" s="510"/>
      <c r="L163" s="510"/>
      <c r="M163" s="510"/>
      <c r="N163" s="510"/>
      <c r="O163" s="510"/>
      <c r="P163" s="510"/>
      <c r="Q163" s="510"/>
      <c r="R163" s="510"/>
      <c r="S163" s="510"/>
      <c r="T163" s="510"/>
      <c r="U163" s="510"/>
      <c r="V163" s="510"/>
      <c r="W163" s="510"/>
      <c r="X163" s="510"/>
      <c r="Y163" s="510"/>
      <c r="Z163" s="510"/>
      <c r="AA163" s="510"/>
      <c r="AB163" s="510"/>
      <c r="AC163" s="510"/>
      <c r="AD163" s="510"/>
      <c r="AE163" s="510"/>
      <c r="AF163" s="510"/>
      <c r="AG163" s="510"/>
      <c r="AH163" s="510"/>
      <c r="AI163" s="510"/>
      <c r="AJ163" s="510"/>
      <c r="AK163" s="510"/>
      <c r="AL163" s="510"/>
      <c r="AM163" s="510"/>
      <c r="AN163" s="510"/>
      <c r="AO163" s="510"/>
      <c r="AP163" s="510"/>
      <c r="AQ163" s="510"/>
      <c r="AR163" s="510"/>
      <c r="AS163" s="510"/>
      <c r="AT163" s="510"/>
      <c r="AU163" s="510"/>
      <c r="AV163" s="510"/>
      <c r="AW163" s="510"/>
      <c r="AX163" s="510"/>
      <c r="AY163" s="510"/>
      <c r="AZ163" s="510"/>
      <c r="BA163" s="510"/>
      <c r="BB163" s="510"/>
      <c r="BC163" s="510"/>
      <c r="BD163" s="510"/>
      <c r="BE163" s="510"/>
      <c r="BF163" s="510"/>
      <c r="BG163" s="510"/>
      <c r="BH163" s="510"/>
      <c r="BI163" s="510"/>
      <c r="BJ163" s="510"/>
      <c r="BK163" s="510"/>
      <c r="BL163" s="510"/>
      <c r="BM163" s="510"/>
      <c r="BN163" s="510"/>
      <c r="BO163" s="510"/>
      <c r="BP163" s="510"/>
      <c r="BQ163" s="510"/>
      <c r="BR163" s="510"/>
      <c r="BS163" s="510"/>
      <c r="BT163" s="510"/>
      <c r="BU163" s="510"/>
      <c r="BV163" s="510"/>
      <c r="BW163" s="510"/>
      <c r="BX163" s="510"/>
      <c r="BY163" s="510"/>
      <c r="BZ163" s="510"/>
      <c r="CA163" s="510"/>
      <c r="CB163" s="510"/>
      <c r="CC163" s="510"/>
      <c r="CD163" s="510"/>
      <c r="CE163" s="510"/>
      <c r="CF163" s="510"/>
      <c r="CG163" s="510"/>
      <c r="CH163" s="511"/>
    </row>
    <row r="164" spans="1:86" s="285" customFormat="1" x14ac:dyDescent="0.35">
      <c r="A164" s="461"/>
      <c r="B164" s="123" t="s">
        <v>798</v>
      </c>
      <c r="C164" s="461"/>
      <c r="D164" s="503">
        <v>0</v>
      </c>
      <c r="E164" s="503">
        <v>0</v>
      </c>
      <c r="F164" s="503">
        <v>0</v>
      </c>
      <c r="G164" s="503">
        <v>0</v>
      </c>
      <c r="H164" s="503">
        <v>0</v>
      </c>
      <c r="I164" s="503">
        <v>0</v>
      </c>
      <c r="J164" s="503">
        <v>0</v>
      </c>
      <c r="K164" s="503">
        <v>0</v>
      </c>
      <c r="L164" s="503">
        <v>0</v>
      </c>
      <c r="M164" s="503">
        <v>0</v>
      </c>
      <c r="N164" s="503">
        <v>0</v>
      </c>
      <c r="O164" s="503">
        <v>0</v>
      </c>
      <c r="P164" s="503">
        <v>0</v>
      </c>
      <c r="Q164" s="503">
        <v>0</v>
      </c>
      <c r="R164" s="503">
        <v>0</v>
      </c>
      <c r="S164" s="503">
        <v>0</v>
      </c>
      <c r="T164" s="503">
        <v>0</v>
      </c>
      <c r="U164" s="503">
        <v>0</v>
      </c>
      <c r="V164" s="503">
        <v>0</v>
      </c>
      <c r="W164" s="503">
        <v>0</v>
      </c>
      <c r="X164" s="503">
        <v>0</v>
      </c>
      <c r="Y164" s="503">
        <v>0</v>
      </c>
      <c r="Z164" s="503">
        <v>0</v>
      </c>
      <c r="AA164" s="503">
        <v>0</v>
      </c>
      <c r="AB164" s="503">
        <v>0</v>
      </c>
      <c r="AC164" s="503">
        <v>0</v>
      </c>
      <c r="AD164" s="503">
        <v>0</v>
      </c>
      <c r="AE164" s="503">
        <v>0</v>
      </c>
      <c r="AF164" s="503">
        <v>103</v>
      </c>
      <c r="AG164" s="503">
        <v>107</v>
      </c>
      <c r="AH164" s="503">
        <v>116</v>
      </c>
      <c r="AI164" s="503">
        <v>153</v>
      </c>
      <c r="AJ164" s="503">
        <v>178</v>
      </c>
      <c r="AK164" s="503">
        <v>186</v>
      </c>
      <c r="AL164" s="503">
        <v>196</v>
      </c>
      <c r="AM164" s="503">
        <v>209</v>
      </c>
      <c r="AN164" s="503">
        <v>236</v>
      </c>
      <c r="AO164" s="503">
        <v>254</v>
      </c>
      <c r="AP164" s="503">
        <v>257</v>
      </c>
      <c r="AQ164" s="503">
        <v>258</v>
      </c>
      <c r="AR164" s="503">
        <v>267</v>
      </c>
      <c r="AS164" s="503">
        <v>277</v>
      </c>
      <c r="AT164" s="503">
        <v>286</v>
      </c>
      <c r="AU164" s="503">
        <v>296</v>
      </c>
      <c r="AV164" s="503">
        <v>307</v>
      </c>
      <c r="AW164" s="503">
        <v>321</v>
      </c>
      <c r="AX164" s="503">
        <v>337</v>
      </c>
      <c r="AY164" s="503">
        <v>358</v>
      </c>
      <c r="AZ164" s="503">
        <v>364</v>
      </c>
      <c r="BA164" s="503">
        <v>376</v>
      </c>
      <c r="BB164" s="503">
        <v>378</v>
      </c>
      <c r="BC164" s="503">
        <v>377</v>
      </c>
      <c r="BD164" s="503">
        <v>376</v>
      </c>
      <c r="BE164" s="503">
        <v>367</v>
      </c>
      <c r="BF164" s="503">
        <v>331</v>
      </c>
      <c r="BG164" s="503">
        <v>315</v>
      </c>
      <c r="BH164" s="503">
        <v>301</v>
      </c>
      <c r="BI164" s="503">
        <v>288</v>
      </c>
      <c r="BJ164" s="503">
        <v>275</v>
      </c>
      <c r="BK164" s="503">
        <v>263</v>
      </c>
      <c r="BL164" s="503">
        <v>251</v>
      </c>
      <c r="BM164" s="503">
        <v>240</v>
      </c>
      <c r="BN164" s="503">
        <v>230</v>
      </c>
      <c r="BO164" s="503">
        <v>220</v>
      </c>
      <c r="BP164" s="503">
        <v>211</v>
      </c>
      <c r="BQ164" s="503">
        <v>198</v>
      </c>
      <c r="BR164" s="503">
        <v>163</v>
      </c>
      <c r="BS164" s="503">
        <v>113</v>
      </c>
      <c r="BT164" s="503">
        <v>58</v>
      </c>
      <c r="BU164" s="503">
        <v>33</v>
      </c>
      <c r="BV164" s="503">
        <v>27</v>
      </c>
      <c r="BW164" s="503">
        <v>18</v>
      </c>
      <c r="BX164" s="503">
        <v>15</v>
      </c>
      <c r="BY164" s="503">
        <v>13</v>
      </c>
      <c r="BZ164" s="503">
        <v>12</v>
      </c>
      <c r="CA164" s="503">
        <v>10</v>
      </c>
      <c r="CB164" s="503">
        <v>9</v>
      </c>
      <c r="CC164" s="503">
        <v>8</v>
      </c>
      <c r="CD164" s="503">
        <v>7</v>
      </c>
      <c r="CE164" s="503">
        <v>6</v>
      </c>
      <c r="CF164" s="503">
        <v>5</v>
      </c>
      <c r="CG164" s="503">
        <v>3</v>
      </c>
      <c r="CH164" s="506">
        <v>2</v>
      </c>
    </row>
    <row r="165" spans="1:86" x14ac:dyDescent="0.35">
      <c r="B165" s="508" t="s">
        <v>566</v>
      </c>
      <c r="D165" s="510">
        <v>0</v>
      </c>
      <c r="E165" s="510">
        <v>0</v>
      </c>
      <c r="F165" s="510">
        <v>0</v>
      </c>
      <c r="G165" s="510">
        <v>0</v>
      </c>
      <c r="H165" s="510">
        <v>0</v>
      </c>
      <c r="I165" s="510">
        <v>0</v>
      </c>
      <c r="J165" s="510">
        <v>0</v>
      </c>
      <c r="K165" s="510">
        <v>0</v>
      </c>
      <c r="L165" s="510">
        <v>0</v>
      </c>
      <c r="M165" s="510">
        <v>0</v>
      </c>
      <c r="N165" s="510">
        <v>0</v>
      </c>
      <c r="O165" s="510">
        <v>0</v>
      </c>
      <c r="P165" s="510">
        <v>0</v>
      </c>
      <c r="Q165" s="510">
        <v>0</v>
      </c>
      <c r="R165" s="510">
        <v>0</v>
      </c>
      <c r="S165" s="510">
        <v>0</v>
      </c>
      <c r="T165" s="510">
        <v>0</v>
      </c>
      <c r="U165" s="510">
        <v>0</v>
      </c>
      <c r="V165" s="510">
        <v>0</v>
      </c>
      <c r="W165" s="510">
        <v>0</v>
      </c>
      <c r="X165" s="510">
        <v>0</v>
      </c>
      <c r="Y165" s="510">
        <v>0</v>
      </c>
      <c r="Z165" s="510">
        <v>0</v>
      </c>
      <c r="AA165" s="510">
        <v>0</v>
      </c>
      <c r="AB165" s="510">
        <v>0</v>
      </c>
      <c r="AC165" s="510">
        <v>0</v>
      </c>
      <c r="AD165" s="510">
        <v>0</v>
      </c>
      <c r="AE165" s="510">
        <v>0</v>
      </c>
      <c r="AF165" s="510">
        <v>100</v>
      </c>
      <c r="AG165" s="510">
        <v>103</v>
      </c>
      <c r="AH165" s="510">
        <v>110</v>
      </c>
      <c r="AI165" s="510">
        <v>143</v>
      </c>
      <c r="AJ165" s="510">
        <v>164</v>
      </c>
      <c r="AK165" s="510">
        <v>169</v>
      </c>
      <c r="AL165" s="510">
        <v>177</v>
      </c>
      <c r="AM165" s="510">
        <v>188</v>
      </c>
      <c r="AN165" s="510">
        <v>212</v>
      </c>
      <c r="AO165" s="510">
        <v>227</v>
      </c>
      <c r="AP165" s="510">
        <v>228</v>
      </c>
      <c r="AQ165" s="510">
        <v>228</v>
      </c>
      <c r="AR165" s="510">
        <v>233</v>
      </c>
      <c r="AS165" s="510">
        <v>240</v>
      </c>
      <c r="AT165" s="510">
        <v>247</v>
      </c>
      <c r="AU165" s="510">
        <v>257</v>
      </c>
      <c r="AV165" s="510">
        <v>265</v>
      </c>
      <c r="AW165" s="510">
        <v>273</v>
      </c>
      <c r="AX165" s="510">
        <v>289</v>
      </c>
      <c r="AY165" s="510">
        <v>308</v>
      </c>
      <c r="AZ165" s="510">
        <v>328</v>
      </c>
      <c r="BA165" s="510">
        <v>339</v>
      </c>
      <c r="BB165" s="510">
        <v>338</v>
      </c>
      <c r="BC165" s="510">
        <v>337</v>
      </c>
      <c r="BD165" s="510">
        <v>336</v>
      </c>
      <c r="BE165" s="510">
        <v>326</v>
      </c>
      <c r="BF165" s="510">
        <v>289</v>
      </c>
      <c r="BG165" s="510">
        <v>274</v>
      </c>
      <c r="BH165" s="510">
        <v>260</v>
      </c>
      <c r="BI165" s="510">
        <v>246</v>
      </c>
      <c r="BJ165" s="510">
        <v>234</v>
      </c>
      <c r="BK165" s="510">
        <v>221</v>
      </c>
      <c r="BL165" s="510">
        <v>210</v>
      </c>
      <c r="BM165" s="510">
        <v>200</v>
      </c>
      <c r="BN165" s="510">
        <v>191</v>
      </c>
      <c r="BO165" s="510">
        <v>184</v>
      </c>
      <c r="BP165" s="510">
        <v>177</v>
      </c>
      <c r="BQ165" s="510">
        <v>167</v>
      </c>
      <c r="BR165" s="510">
        <v>134</v>
      </c>
      <c r="BS165" s="510">
        <v>75</v>
      </c>
      <c r="BT165" s="510">
        <v>25</v>
      </c>
      <c r="BU165" s="510">
        <v>3</v>
      </c>
      <c r="BV165" s="510">
        <v>0</v>
      </c>
      <c r="BW165" s="510">
        <v>0</v>
      </c>
      <c r="BX165" s="510">
        <v>0</v>
      </c>
      <c r="BY165" s="510">
        <v>0</v>
      </c>
      <c r="BZ165" s="510">
        <v>0</v>
      </c>
      <c r="CA165" s="510">
        <v>0</v>
      </c>
      <c r="CB165" s="510">
        <v>0</v>
      </c>
      <c r="CC165" s="510">
        <v>0</v>
      </c>
      <c r="CD165" s="510">
        <v>0</v>
      </c>
      <c r="CE165" s="510">
        <v>0</v>
      </c>
      <c r="CF165" s="510">
        <v>0</v>
      </c>
      <c r="CG165" s="510">
        <v>0</v>
      </c>
      <c r="CH165" s="511">
        <v>0</v>
      </c>
    </row>
    <row r="166" spans="1:86" x14ac:dyDescent="0.35">
      <c r="B166" s="508" t="s">
        <v>565</v>
      </c>
      <c r="D166" s="510">
        <v>0</v>
      </c>
      <c r="E166" s="510">
        <v>0</v>
      </c>
      <c r="F166" s="510">
        <v>0</v>
      </c>
      <c r="G166" s="510">
        <v>0</v>
      </c>
      <c r="H166" s="510">
        <v>0</v>
      </c>
      <c r="I166" s="510">
        <v>0</v>
      </c>
      <c r="J166" s="510">
        <v>0</v>
      </c>
      <c r="K166" s="510">
        <v>0</v>
      </c>
      <c r="L166" s="510">
        <v>0</v>
      </c>
      <c r="M166" s="510">
        <v>0</v>
      </c>
      <c r="N166" s="510">
        <v>0</v>
      </c>
      <c r="O166" s="510">
        <v>0</v>
      </c>
      <c r="P166" s="510">
        <v>0</v>
      </c>
      <c r="Q166" s="510">
        <v>0</v>
      </c>
      <c r="R166" s="510">
        <v>0</v>
      </c>
      <c r="S166" s="510">
        <v>0</v>
      </c>
      <c r="T166" s="510">
        <v>0</v>
      </c>
      <c r="U166" s="510">
        <v>0</v>
      </c>
      <c r="V166" s="510">
        <v>0</v>
      </c>
      <c r="W166" s="510">
        <v>0</v>
      </c>
      <c r="X166" s="510">
        <v>0</v>
      </c>
      <c r="Y166" s="510">
        <v>0</v>
      </c>
      <c r="Z166" s="510">
        <v>0</v>
      </c>
      <c r="AA166" s="510">
        <v>0</v>
      </c>
      <c r="AB166" s="510">
        <v>0</v>
      </c>
      <c r="AC166" s="510">
        <v>0</v>
      </c>
      <c r="AD166" s="510">
        <v>0</v>
      </c>
      <c r="AE166" s="510">
        <v>0</v>
      </c>
      <c r="AF166" s="510">
        <v>3</v>
      </c>
      <c r="AG166" s="510">
        <v>4</v>
      </c>
      <c r="AH166" s="510">
        <v>6</v>
      </c>
      <c r="AI166" s="510">
        <v>10</v>
      </c>
      <c r="AJ166" s="510">
        <v>14</v>
      </c>
      <c r="AK166" s="510">
        <v>17</v>
      </c>
      <c r="AL166" s="510">
        <v>19</v>
      </c>
      <c r="AM166" s="510">
        <v>21</v>
      </c>
      <c r="AN166" s="510">
        <v>24</v>
      </c>
      <c r="AO166" s="510">
        <v>27</v>
      </c>
      <c r="AP166" s="510">
        <v>29</v>
      </c>
      <c r="AQ166" s="510">
        <v>31</v>
      </c>
      <c r="AR166" s="510">
        <v>34</v>
      </c>
      <c r="AS166" s="510">
        <v>37</v>
      </c>
      <c r="AT166" s="510">
        <v>39</v>
      </c>
      <c r="AU166" s="510">
        <v>40</v>
      </c>
      <c r="AV166" s="510">
        <v>43</v>
      </c>
      <c r="AW166" s="510">
        <v>48</v>
      </c>
      <c r="AX166" s="510">
        <v>49</v>
      </c>
      <c r="AY166" s="510">
        <v>50</v>
      </c>
      <c r="AZ166" s="510">
        <v>36</v>
      </c>
      <c r="BA166" s="510">
        <v>37</v>
      </c>
      <c r="BB166" s="510">
        <v>39</v>
      </c>
      <c r="BC166" s="510">
        <v>40</v>
      </c>
      <c r="BD166" s="510">
        <v>41</v>
      </c>
      <c r="BE166" s="510">
        <v>41</v>
      </c>
      <c r="BF166" s="510">
        <v>41</v>
      </c>
      <c r="BG166" s="510">
        <v>41</v>
      </c>
      <c r="BH166" s="510">
        <v>42</v>
      </c>
      <c r="BI166" s="510">
        <v>42</v>
      </c>
      <c r="BJ166" s="510">
        <v>42</v>
      </c>
      <c r="BK166" s="510">
        <v>42</v>
      </c>
      <c r="BL166" s="510">
        <v>41</v>
      </c>
      <c r="BM166" s="510">
        <v>40</v>
      </c>
      <c r="BN166" s="510">
        <v>39</v>
      </c>
      <c r="BO166" s="510">
        <v>36</v>
      </c>
      <c r="BP166" s="510">
        <v>34</v>
      </c>
      <c r="BQ166" s="510">
        <v>31</v>
      </c>
      <c r="BR166" s="510">
        <v>29</v>
      </c>
      <c r="BS166" s="510">
        <v>38</v>
      </c>
      <c r="BT166" s="510">
        <v>34</v>
      </c>
      <c r="BU166" s="510">
        <v>30</v>
      </c>
      <c r="BV166" s="510">
        <v>27</v>
      </c>
      <c r="BW166" s="510">
        <v>18</v>
      </c>
      <c r="BX166" s="510">
        <v>15</v>
      </c>
      <c r="BY166" s="510">
        <v>13</v>
      </c>
      <c r="BZ166" s="510">
        <v>12</v>
      </c>
      <c r="CA166" s="510">
        <v>10</v>
      </c>
      <c r="CB166" s="510">
        <v>9</v>
      </c>
      <c r="CC166" s="510">
        <v>8</v>
      </c>
      <c r="CD166" s="510">
        <v>7</v>
      </c>
      <c r="CE166" s="510">
        <v>6</v>
      </c>
      <c r="CF166" s="510">
        <v>5</v>
      </c>
      <c r="CG166" s="510">
        <v>3</v>
      </c>
      <c r="CH166" s="511">
        <v>2</v>
      </c>
    </row>
    <row r="167" spans="1:86" x14ac:dyDescent="0.35">
      <c r="A167" s="411"/>
      <c r="B167" s="472"/>
      <c r="D167" s="553"/>
      <c r="E167" s="553"/>
      <c r="F167" s="553"/>
      <c r="G167" s="553"/>
      <c r="H167" s="553"/>
      <c r="I167" s="553"/>
      <c r="J167" s="553"/>
      <c r="K167" s="553"/>
      <c r="L167" s="553"/>
      <c r="M167" s="553"/>
      <c r="N167" s="553"/>
      <c r="O167" s="553"/>
      <c r="P167" s="553"/>
      <c r="Q167" s="553"/>
      <c r="R167" s="553"/>
      <c r="S167" s="553"/>
      <c r="T167" s="553"/>
      <c r="U167" s="553"/>
      <c r="V167" s="553"/>
      <c r="W167" s="553"/>
      <c r="X167" s="553"/>
      <c r="Y167" s="553"/>
      <c r="Z167" s="553"/>
      <c r="AA167" s="553"/>
      <c r="AB167" s="553"/>
      <c r="AC167" s="553"/>
      <c r="AD167" s="553"/>
      <c r="AE167" s="553"/>
      <c r="AF167" s="553"/>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553"/>
      <c r="BC167" s="553"/>
      <c r="BD167" s="553"/>
      <c r="BE167" s="553"/>
      <c r="BF167" s="553"/>
      <c r="BG167" s="553"/>
      <c r="BH167" s="553"/>
      <c r="BI167" s="553"/>
      <c r="BJ167" s="553"/>
      <c r="BK167" s="553"/>
      <c r="BL167" s="553"/>
      <c r="BM167" s="553"/>
      <c r="BN167" s="553"/>
      <c r="BO167" s="553"/>
      <c r="BP167" s="553"/>
      <c r="BQ167" s="553"/>
      <c r="BR167" s="553"/>
      <c r="BS167" s="553"/>
      <c r="BT167" s="553"/>
      <c r="BU167" s="553"/>
      <c r="BV167" s="553"/>
      <c r="BW167" s="553"/>
      <c r="BX167" s="553"/>
      <c r="BY167" s="553"/>
      <c r="BZ167" s="553"/>
      <c r="CA167" s="553"/>
      <c r="CB167" s="553"/>
      <c r="CC167" s="553"/>
      <c r="CD167" s="553"/>
      <c r="CE167" s="553"/>
      <c r="CF167" s="553"/>
      <c r="CG167" s="553"/>
      <c r="CH167" s="554"/>
    </row>
    <row r="168" spans="1:86" s="557" customFormat="1" x14ac:dyDescent="0.35">
      <c r="A168" s="555"/>
      <c r="B168" s="556" t="s">
        <v>819</v>
      </c>
      <c r="C168" s="407"/>
      <c r="D168" s="451">
        <v>0</v>
      </c>
      <c r="E168" s="451">
        <v>0</v>
      </c>
      <c r="F168" s="451">
        <v>0</v>
      </c>
      <c r="G168" s="451">
        <v>0</v>
      </c>
      <c r="H168" s="451">
        <v>0</v>
      </c>
      <c r="I168" s="451">
        <v>0</v>
      </c>
      <c r="J168" s="451">
        <v>0</v>
      </c>
      <c r="K168" s="451">
        <v>0</v>
      </c>
      <c r="L168" s="451">
        <v>0</v>
      </c>
      <c r="M168" s="451">
        <v>0</v>
      </c>
      <c r="N168" s="451">
        <v>0</v>
      </c>
      <c r="O168" s="451">
        <v>0</v>
      </c>
      <c r="P168" s="451">
        <v>0</v>
      </c>
      <c r="Q168" s="451">
        <v>0</v>
      </c>
      <c r="R168" s="451">
        <v>0</v>
      </c>
      <c r="S168" s="451">
        <v>0</v>
      </c>
      <c r="T168" s="451">
        <v>0</v>
      </c>
      <c r="U168" s="451">
        <v>0</v>
      </c>
      <c r="V168" s="451">
        <v>0</v>
      </c>
      <c r="W168" s="451">
        <v>0</v>
      </c>
      <c r="X168" s="451">
        <v>0</v>
      </c>
      <c r="Y168" s="451">
        <v>0</v>
      </c>
      <c r="Z168" s="451">
        <v>0</v>
      </c>
      <c r="AA168" s="451">
        <v>0</v>
      </c>
      <c r="AB168" s="451">
        <v>0</v>
      </c>
      <c r="AC168" s="451">
        <v>0</v>
      </c>
      <c r="AD168" s="451">
        <v>0</v>
      </c>
      <c r="AE168" s="451">
        <v>0</v>
      </c>
      <c r="AF168" s="451">
        <v>0</v>
      </c>
      <c r="AG168" s="451">
        <v>0</v>
      </c>
      <c r="AH168" s="451">
        <v>0</v>
      </c>
      <c r="AI168" s="451">
        <v>0</v>
      </c>
      <c r="AJ168" s="451">
        <v>0</v>
      </c>
      <c r="AK168" s="451">
        <v>0</v>
      </c>
      <c r="AL168" s="451">
        <v>0</v>
      </c>
      <c r="AM168" s="451">
        <v>0</v>
      </c>
      <c r="AN168" s="451">
        <v>0</v>
      </c>
      <c r="AO168" s="451">
        <v>0</v>
      </c>
      <c r="AP168" s="451">
        <v>0</v>
      </c>
      <c r="AQ168" s="451">
        <v>0</v>
      </c>
      <c r="AR168" s="451">
        <v>0</v>
      </c>
      <c r="AS168" s="451">
        <v>0</v>
      </c>
      <c r="AT168" s="451">
        <v>0</v>
      </c>
      <c r="AU168" s="451">
        <v>0</v>
      </c>
      <c r="AV168" s="451">
        <v>0</v>
      </c>
      <c r="AW168" s="451">
        <v>0</v>
      </c>
      <c r="AX168" s="451">
        <v>0</v>
      </c>
      <c r="AY168" s="451">
        <v>0</v>
      </c>
      <c r="AZ168" s="451">
        <v>0</v>
      </c>
      <c r="BA168" s="451">
        <v>0</v>
      </c>
      <c r="BB168" s="451">
        <v>0</v>
      </c>
      <c r="BC168" s="451">
        <v>0</v>
      </c>
      <c r="BD168" s="451">
        <v>0</v>
      </c>
      <c r="BE168" s="451">
        <v>0</v>
      </c>
      <c r="BF168" s="451">
        <v>0</v>
      </c>
      <c r="BG168" s="451">
        <v>0</v>
      </c>
      <c r="BH168" s="451">
        <v>0</v>
      </c>
      <c r="BI168" s="451">
        <v>0</v>
      </c>
      <c r="BJ168" s="451">
        <v>0</v>
      </c>
      <c r="BK168" s="451">
        <v>0</v>
      </c>
      <c r="BL168" s="451">
        <v>0</v>
      </c>
      <c r="BM168" s="451">
        <v>0</v>
      </c>
      <c r="BN168" s="451">
        <v>0</v>
      </c>
      <c r="BO168" s="451">
        <v>0</v>
      </c>
      <c r="BP168" s="451">
        <v>0</v>
      </c>
      <c r="BQ168" s="451">
        <v>0</v>
      </c>
      <c r="BR168" s="451">
        <v>0</v>
      </c>
      <c r="BS168" s="451">
        <v>0</v>
      </c>
      <c r="BT168" s="451">
        <v>0</v>
      </c>
      <c r="BU168" s="451">
        <v>0</v>
      </c>
      <c r="BV168" s="451">
        <v>0</v>
      </c>
      <c r="BW168" s="451">
        <v>588</v>
      </c>
      <c r="BX168" s="451">
        <v>827</v>
      </c>
      <c r="BY168" s="451">
        <v>1175</v>
      </c>
      <c r="BZ168" s="451">
        <v>1491</v>
      </c>
      <c r="CA168" s="451">
        <v>1823</v>
      </c>
      <c r="CB168" s="451">
        <v>2259</v>
      </c>
      <c r="CC168" s="451">
        <v>3075</v>
      </c>
      <c r="CD168" s="451">
        <v>3454</v>
      </c>
      <c r="CE168" s="451">
        <v>3527</v>
      </c>
      <c r="CF168" s="451">
        <v>3575</v>
      </c>
      <c r="CG168" s="452">
        <v>3612</v>
      </c>
      <c r="CH168" s="460">
        <v>3668</v>
      </c>
    </row>
    <row r="169" spans="1:86" s="560" customFormat="1" ht="15.75" customHeight="1" x14ac:dyDescent="0.35">
      <c r="A169" s="558"/>
      <c r="B169" s="559" t="s">
        <v>800</v>
      </c>
      <c r="C169" s="407"/>
      <c r="D169" s="456">
        <v>0</v>
      </c>
      <c r="E169" s="456">
        <v>0</v>
      </c>
      <c r="F169" s="456">
        <v>0</v>
      </c>
      <c r="G169" s="456">
        <v>0</v>
      </c>
      <c r="H169" s="456">
        <v>0</v>
      </c>
      <c r="I169" s="456">
        <v>0</v>
      </c>
      <c r="J169" s="456">
        <v>0</v>
      </c>
      <c r="K169" s="456">
        <v>0</v>
      </c>
      <c r="L169" s="456">
        <v>0</v>
      </c>
      <c r="M169" s="456">
        <v>0</v>
      </c>
      <c r="N169" s="456">
        <v>0</v>
      </c>
      <c r="O169" s="456">
        <v>0</v>
      </c>
      <c r="P169" s="456">
        <v>0</v>
      </c>
      <c r="Q169" s="456">
        <v>0</v>
      </c>
      <c r="R169" s="456">
        <v>0</v>
      </c>
      <c r="S169" s="456">
        <v>0</v>
      </c>
      <c r="T169" s="456">
        <v>0</v>
      </c>
      <c r="U169" s="456">
        <v>0</v>
      </c>
      <c r="V169" s="456">
        <v>0</v>
      </c>
      <c r="W169" s="456">
        <v>0</v>
      </c>
      <c r="X169" s="456">
        <v>0</v>
      </c>
      <c r="Y169" s="456">
        <v>0</v>
      </c>
      <c r="Z169" s="456">
        <v>0</v>
      </c>
      <c r="AA169" s="456">
        <v>0</v>
      </c>
      <c r="AB169" s="456">
        <v>0</v>
      </c>
      <c r="AC169" s="456">
        <v>0</v>
      </c>
      <c r="AD169" s="456">
        <v>0</v>
      </c>
      <c r="AE169" s="456">
        <v>0</v>
      </c>
      <c r="AF169" s="456">
        <v>0</v>
      </c>
      <c r="AG169" s="456">
        <v>0</v>
      </c>
      <c r="AH169" s="456">
        <v>0</v>
      </c>
      <c r="AI169" s="456">
        <v>0</v>
      </c>
      <c r="AJ169" s="456">
        <v>0</v>
      </c>
      <c r="AK169" s="456">
        <v>0</v>
      </c>
      <c r="AL169" s="456">
        <v>0</v>
      </c>
      <c r="AM169" s="456">
        <v>0</v>
      </c>
      <c r="AN169" s="456">
        <v>0</v>
      </c>
      <c r="AO169" s="456">
        <v>0</v>
      </c>
      <c r="AP169" s="456">
        <v>0</v>
      </c>
      <c r="AQ169" s="456">
        <v>0</v>
      </c>
      <c r="AR169" s="456">
        <v>0</v>
      </c>
      <c r="AS169" s="456">
        <v>0</v>
      </c>
      <c r="AT169" s="456">
        <v>0</v>
      </c>
      <c r="AU169" s="456">
        <v>0</v>
      </c>
      <c r="AV169" s="456">
        <v>0</v>
      </c>
      <c r="AW169" s="456">
        <v>0</v>
      </c>
      <c r="AX169" s="456">
        <v>0</v>
      </c>
      <c r="AY169" s="456">
        <v>0</v>
      </c>
      <c r="AZ169" s="456">
        <v>0</v>
      </c>
      <c r="BA169" s="456">
        <v>0</v>
      </c>
      <c r="BB169" s="456">
        <v>0</v>
      </c>
      <c r="BC169" s="456">
        <v>0</v>
      </c>
      <c r="BD169" s="456">
        <v>0</v>
      </c>
      <c r="BE169" s="456">
        <v>0</v>
      </c>
      <c r="BF169" s="456">
        <v>0</v>
      </c>
      <c r="BG169" s="456">
        <v>0</v>
      </c>
      <c r="BH169" s="456">
        <v>0</v>
      </c>
      <c r="BI169" s="456">
        <v>0</v>
      </c>
      <c r="BJ169" s="456">
        <v>0</v>
      </c>
      <c r="BK169" s="456">
        <v>0</v>
      </c>
      <c r="BL169" s="456">
        <v>0</v>
      </c>
      <c r="BM169" s="456">
        <v>0</v>
      </c>
      <c r="BN169" s="456">
        <v>0</v>
      </c>
      <c r="BO169" s="456">
        <v>0</v>
      </c>
      <c r="BP169" s="456">
        <v>0</v>
      </c>
      <c r="BQ169" s="456">
        <v>0</v>
      </c>
      <c r="BR169" s="456">
        <v>0</v>
      </c>
      <c r="BS169" s="456">
        <v>0</v>
      </c>
      <c r="BT169" s="456">
        <v>0</v>
      </c>
      <c r="BU169" s="456">
        <v>0</v>
      </c>
      <c r="BV169" s="456">
        <v>0</v>
      </c>
      <c r="BW169" s="456">
        <v>146</v>
      </c>
      <c r="BX169" s="456">
        <v>111</v>
      </c>
      <c r="BY169" s="456">
        <v>179</v>
      </c>
      <c r="BZ169" s="456">
        <v>183</v>
      </c>
      <c r="CA169" s="456">
        <v>187</v>
      </c>
      <c r="CB169" s="456">
        <v>224</v>
      </c>
      <c r="CC169" s="456">
        <v>200</v>
      </c>
      <c r="CD169" s="456">
        <v>200</v>
      </c>
      <c r="CE169" s="456">
        <v>195</v>
      </c>
      <c r="CF169" s="456">
        <v>190</v>
      </c>
      <c r="CG169" s="457">
        <v>188</v>
      </c>
      <c r="CH169" s="458">
        <v>188</v>
      </c>
    </row>
    <row r="170" spans="1:86" s="560" customFormat="1" x14ac:dyDescent="0.35">
      <c r="A170" s="558"/>
      <c r="B170" s="559" t="s">
        <v>801</v>
      </c>
      <c r="C170" s="407"/>
      <c r="D170" s="456">
        <v>0</v>
      </c>
      <c r="E170" s="456">
        <v>0</v>
      </c>
      <c r="F170" s="456">
        <v>0</v>
      </c>
      <c r="G170" s="456">
        <v>0</v>
      </c>
      <c r="H170" s="456">
        <v>0</v>
      </c>
      <c r="I170" s="456">
        <v>0</v>
      </c>
      <c r="J170" s="456">
        <v>0</v>
      </c>
      <c r="K170" s="456">
        <v>0</v>
      </c>
      <c r="L170" s="456">
        <v>0</v>
      </c>
      <c r="M170" s="456">
        <v>0</v>
      </c>
      <c r="N170" s="456">
        <v>0</v>
      </c>
      <c r="O170" s="456">
        <v>0</v>
      </c>
      <c r="P170" s="456">
        <v>0</v>
      </c>
      <c r="Q170" s="456">
        <v>0</v>
      </c>
      <c r="R170" s="456">
        <v>0</v>
      </c>
      <c r="S170" s="456">
        <v>0</v>
      </c>
      <c r="T170" s="456">
        <v>0</v>
      </c>
      <c r="U170" s="456">
        <v>0</v>
      </c>
      <c r="V170" s="456">
        <v>0</v>
      </c>
      <c r="W170" s="456">
        <v>0</v>
      </c>
      <c r="X170" s="456">
        <v>0</v>
      </c>
      <c r="Y170" s="456">
        <v>0</v>
      </c>
      <c r="Z170" s="456">
        <v>0</v>
      </c>
      <c r="AA170" s="456">
        <v>0</v>
      </c>
      <c r="AB170" s="456">
        <v>0</v>
      </c>
      <c r="AC170" s="456">
        <v>0</v>
      </c>
      <c r="AD170" s="456">
        <v>0</v>
      </c>
      <c r="AE170" s="456">
        <v>0</v>
      </c>
      <c r="AF170" s="456">
        <v>0</v>
      </c>
      <c r="AG170" s="456">
        <v>0</v>
      </c>
      <c r="AH170" s="456">
        <v>0</v>
      </c>
      <c r="AI170" s="456">
        <v>0</v>
      </c>
      <c r="AJ170" s="456">
        <v>0</v>
      </c>
      <c r="AK170" s="456">
        <v>0</v>
      </c>
      <c r="AL170" s="456">
        <v>0</v>
      </c>
      <c r="AM170" s="456">
        <v>0</v>
      </c>
      <c r="AN170" s="456">
        <v>0</v>
      </c>
      <c r="AO170" s="456">
        <v>0</v>
      </c>
      <c r="AP170" s="456">
        <v>0</v>
      </c>
      <c r="AQ170" s="456">
        <v>0</v>
      </c>
      <c r="AR170" s="456">
        <v>0</v>
      </c>
      <c r="AS170" s="456">
        <v>0</v>
      </c>
      <c r="AT170" s="456">
        <v>0</v>
      </c>
      <c r="AU170" s="456">
        <v>0</v>
      </c>
      <c r="AV170" s="456">
        <v>0</v>
      </c>
      <c r="AW170" s="456">
        <v>0</v>
      </c>
      <c r="AX170" s="456">
        <v>0</v>
      </c>
      <c r="AY170" s="456">
        <v>0</v>
      </c>
      <c r="AZ170" s="456">
        <v>0</v>
      </c>
      <c r="BA170" s="456">
        <v>0</v>
      </c>
      <c r="BB170" s="456">
        <v>0</v>
      </c>
      <c r="BC170" s="456">
        <v>0</v>
      </c>
      <c r="BD170" s="456">
        <v>0</v>
      </c>
      <c r="BE170" s="456">
        <v>0</v>
      </c>
      <c r="BF170" s="456">
        <v>0</v>
      </c>
      <c r="BG170" s="456">
        <v>0</v>
      </c>
      <c r="BH170" s="456">
        <v>0</v>
      </c>
      <c r="BI170" s="456">
        <v>0</v>
      </c>
      <c r="BJ170" s="456">
        <v>0</v>
      </c>
      <c r="BK170" s="456">
        <v>0</v>
      </c>
      <c r="BL170" s="456">
        <v>0</v>
      </c>
      <c r="BM170" s="456">
        <v>0</v>
      </c>
      <c r="BN170" s="456">
        <v>0</v>
      </c>
      <c r="BO170" s="456">
        <v>0</v>
      </c>
      <c r="BP170" s="456">
        <v>0</v>
      </c>
      <c r="BQ170" s="456">
        <v>0</v>
      </c>
      <c r="BR170" s="456">
        <v>0</v>
      </c>
      <c r="BS170" s="456">
        <v>0</v>
      </c>
      <c r="BT170" s="456">
        <v>0</v>
      </c>
      <c r="BU170" s="456">
        <v>0</v>
      </c>
      <c r="BV170" s="456">
        <v>0</v>
      </c>
      <c r="BW170" s="456">
        <v>123</v>
      </c>
      <c r="BX170" s="456">
        <v>172</v>
      </c>
      <c r="BY170" s="456">
        <v>221</v>
      </c>
      <c r="BZ170" s="456">
        <v>274</v>
      </c>
      <c r="CA170" s="456">
        <v>329</v>
      </c>
      <c r="CB170" s="456">
        <v>362</v>
      </c>
      <c r="CC170" s="456">
        <v>433</v>
      </c>
      <c r="CD170" s="456">
        <v>469</v>
      </c>
      <c r="CE170" s="456">
        <v>477</v>
      </c>
      <c r="CF170" s="456">
        <v>483</v>
      </c>
      <c r="CG170" s="457">
        <v>486</v>
      </c>
      <c r="CH170" s="458">
        <v>493</v>
      </c>
    </row>
    <row r="171" spans="1:86" s="560" customFormat="1" x14ac:dyDescent="0.35">
      <c r="A171" s="558"/>
      <c r="B171" s="559" t="s">
        <v>802</v>
      </c>
      <c r="C171" s="407"/>
      <c r="D171" s="456">
        <v>0</v>
      </c>
      <c r="E171" s="456">
        <v>0</v>
      </c>
      <c r="F171" s="456">
        <v>0</v>
      </c>
      <c r="G171" s="456">
        <v>0</v>
      </c>
      <c r="H171" s="456">
        <v>0</v>
      </c>
      <c r="I171" s="456">
        <v>0</v>
      </c>
      <c r="J171" s="456">
        <v>0</v>
      </c>
      <c r="K171" s="456">
        <v>0</v>
      </c>
      <c r="L171" s="456">
        <v>0</v>
      </c>
      <c r="M171" s="456">
        <v>0</v>
      </c>
      <c r="N171" s="456">
        <v>0</v>
      </c>
      <c r="O171" s="456">
        <v>0</v>
      </c>
      <c r="P171" s="456">
        <v>0</v>
      </c>
      <c r="Q171" s="456">
        <v>0</v>
      </c>
      <c r="R171" s="456">
        <v>0</v>
      </c>
      <c r="S171" s="456">
        <v>0</v>
      </c>
      <c r="T171" s="456">
        <v>0</v>
      </c>
      <c r="U171" s="456">
        <v>0</v>
      </c>
      <c r="V171" s="456">
        <v>0</v>
      </c>
      <c r="W171" s="456">
        <v>0</v>
      </c>
      <c r="X171" s="456">
        <v>0</v>
      </c>
      <c r="Y171" s="456">
        <v>0</v>
      </c>
      <c r="Z171" s="456">
        <v>0</v>
      </c>
      <c r="AA171" s="456">
        <v>0</v>
      </c>
      <c r="AB171" s="456">
        <v>0</v>
      </c>
      <c r="AC171" s="456">
        <v>0</v>
      </c>
      <c r="AD171" s="456">
        <v>0</v>
      </c>
      <c r="AE171" s="456">
        <v>0</v>
      </c>
      <c r="AF171" s="456">
        <v>0</v>
      </c>
      <c r="AG171" s="456">
        <v>0</v>
      </c>
      <c r="AH171" s="456">
        <v>0</v>
      </c>
      <c r="AI171" s="456">
        <v>0</v>
      </c>
      <c r="AJ171" s="456">
        <v>0</v>
      </c>
      <c r="AK171" s="456">
        <v>0</v>
      </c>
      <c r="AL171" s="456">
        <v>0</v>
      </c>
      <c r="AM171" s="456">
        <v>0</v>
      </c>
      <c r="AN171" s="456">
        <v>0</v>
      </c>
      <c r="AO171" s="456">
        <v>0</v>
      </c>
      <c r="AP171" s="456">
        <v>0</v>
      </c>
      <c r="AQ171" s="456">
        <v>0</v>
      </c>
      <c r="AR171" s="456">
        <v>0</v>
      </c>
      <c r="AS171" s="456">
        <v>0</v>
      </c>
      <c r="AT171" s="456">
        <v>0</v>
      </c>
      <c r="AU171" s="456">
        <v>0</v>
      </c>
      <c r="AV171" s="456">
        <v>0</v>
      </c>
      <c r="AW171" s="456">
        <v>0</v>
      </c>
      <c r="AX171" s="456">
        <v>0</v>
      </c>
      <c r="AY171" s="456">
        <v>0</v>
      </c>
      <c r="AZ171" s="456">
        <v>0</v>
      </c>
      <c r="BA171" s="456">
        <v>0</v>
      </c>
      <c r="BB171" s="456">
        <v>0</v>
      </c>
      <c r="BC171" s="456">
        <v>0</v>
      </c>
      <c r="BD171" s="456">
        <v>0</v>
      </c>
      <c r="BE171" s="456">
        <v>0</v>
      </c>
      <c r="BF171" s="456">
        <v>0</v>
      </c>
      <c r="BG171" s="456">
        <v>0</v>
      </c>
      <c r="BH171" s="456">
        <v>0</v>
      </c>
      <c r="BI171" s="456">
        <v>0</v>
      </c>
      <c r="BJ171" s="456">
        <v>0</v>
      </c>
      <c r="BK171" s="456">
        <v>0</v>
      </c>
      <c r="BL171" s="456">
        <v>0</v>
      </c>
      <c r="BM171" s="456">
        <v>0</v>
      </c>
      <c r="BN171" s="456">
        <v>0</v>
      </c>
      <c r="BO171" s="456">
        <v>0</v>
      </c>
      <c r="BP171" s="456">
        <v>0</v>
      </c>
      <c r="BQ171" s="456">
        <v>0</v>
      </c>
      <c r="BR171" s="456">
        <v>0</v>
      </c>
      <c r="BS171" s="456">
        <v>0</v>
      </c>
      <c r="BT171" s="456">
        <v>0</v>
      </c>
      <c r="BU171" s="456">
        <v>0</v>
      </c>
      <c r="BV171" s="456">
        <v>0</v>
      </c>
      <c r="BW171" s="456">
        <v>319</v>
      </c>
      <c r="BX171" s="456">
        <v>543</v>
      </c>
      <c r="BY171" s="456">
        <v>774</v>
      </c>
      <c r="BZ171" s="456">
        <v>1033</v>
      </c>
      <c r="CA171" s="456">
        <v>1307</v>
      </c>
      <c r="CB171" s="456">
        <v>1673</v>
      </c>
      <c r="CC171" s="456">
        <v>2441</v>
      </c>
      <c r="CD171" s="456">
        <v>2786</v>
      </c>
      <c r="CE171" s="456">
        <v>2855</v>
      </c>
      <c r="CF171" s="456">
        <v>2902</v>
      </c>
      <c r="CG171" s="457">
        <v>2937</v>
      </c>
      <c r="CH171" s="458">
        <v>2987</v>
      </c>
    </row>
    <row r="172" spans="1:86" s="560" customFormat="1" x14ac:dyDescent="0.35">
      <c r="A172" s="558"/>
      <c r="B172" s="559"/>
      <c r="C172" s="407"/>
      <c r="D172" s="456"/>
      <c r="E172" s="456"/>
      <c r="F172" s="456"/>
      <c r="G172" s="456"/>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456"/>
      <c r="BJ172" s="456"/>
      <c r="BK172" s="456"/>
      <c r="BL172" s="456"/>
      <c r="BM172" s="456"/>
      <c r="BN172" s="456"/>
      <c r="BO172" s="456"/>
      <c r="BP172" s="456"/>
      <c r="BQ172" s="456"/>
      <c r="BR172" s="456"/>
      <c r="BS172" s="456"/>
      <c r="BT172" s="456"/>
      <c r="BU172" s="456"/>
      <c r="BV172" s="456"/>
      <c r="BW172" s="456"/>
      <c r="BX172" s="456"/>
      <c r="BY172" s="456"/>
      <c r="BZ172" s="456"/>
      <c r="CA172" s="456"/>
      <c r="CB172" s="456"/>
      <c r="CC172" s="456"/>
      <c r="CD172" s="456"/>
      <c r="CE172" s="456"/>
      <c r="CF172" s="456"/>
      <c r="CG172" s="457"/>
      <c r="CH172" s="458"/>
    </row>
    <row r="173" spans="1:86" s="560" customFormat="1" ht="15" customHeight="1" x14ac:dyDescent="0.35">
      <c r="A173" s="561"/>
      <c r="B173" s="562" t="s">
        <v>820</v>
      </c>
      <c r="C173" s="407"/>
      <c r="D173" s="451">
        <v>0</v>
      </c>
      <c r="E173" s="451">
        <v>0</v>
      </c>
      <c r="F173" s="451">
        <v>0</v>
      </c>
      <c r="G173" s="451">
        <v>0</v>
      </c>
      <c r="H173" s="451">
        <v>0</v>
      </c>
      <c r="I173" s="451">
        <v>0</v>
      </c>
      <c r="J173" s="451">
        <v>0</v>
      </c>
      <c r="K173" s="451">
        <v>0</v>
      </c>
      <c r="L173" s="451">
        <v>0</v>
      </c>
      <c r="M173" s="451">
        <v>0</v>
      </c>
      <c r="N173" s="451">
        <v>0</v>
      </c>
      <c r="O173" s="451">
        <v>0</v>
      </c>
      <c r="P173" s="451">
        <v>0</v>
      </c>
      <c r="Q173" s="451">
        <v>0</v>
      </c>
      <c r="R173" s="451">
        <v>0</v>
      </c>
      <c r="S173" s="451">
        <v>0</v>
      </c>
      <c r="T173" s="451">
        <v>0</v>
      </c>
      <c r="U173" s="451">
        <v>0</v>
      </c>
      <c r="V173" s="451">
        <v>0</v>
      </c>
      <c r="W173" s="451">
        <v>0</v>
      </c>
      <c r="X173" s="451">
        <v>0</v>
      </c>
      <c r="Y173" s="451">
        <v>0</v>
      </c>
      <c r="Z173" s="451">
        <v>0</v>
      </c>
      <c r="AA173" s="451">
        <v>0</v>
      </c>
      <c r="AB173" s="451">
        <v>0</v>
      </c>
      <c r="AC173" s="451">
        <v>0</v>
      </c>
      <c r="AD173" s="451">
        <v>0</v>
      </c>
      <c r="AE173" s="451">
        <v>0</v>
      </c>
      <c r="AF173" s="451">
        <v>0</v>
      </c>
      <c r="AG173" s="451">
        <v>0</v>
      </c>
      <c r="AH173" s="451">
        <v>0</v>
      </c>
      <c r="AI173" s="451">
        <v>0</v>
      </c>
      <c r="AJ173" s="451">
        <v>0</v>
      </c>
      <c r="AK173" s="451">
        <v>0</v>
      </c>
      <c r="AL173" s="451">
        <v>0</v>
      </c>
      <c r="AM173" s="451">
        <v>0</v>
      </c>
      <c r="AN173" s="451">
        <v>0</v>
      </c>
      <c r="AO173" s="451">
        <v>0</v>
      </c>
      <c r="AP173" s="451">
        <v>0</v>
      </c>
      <c r="AQ173" s="451">
        <v>0</v>
      </c>
      <c r="AR173" s="451">
        <v>0</v>
      </c>
      <c r="AS173" s="451">
        <v>0</v>
      </c>
      <c r="AT173" s="451">
        <v>0</v>
      </c>
      <c r="AU173" s="451">
        <v>0</v>
      </c>
      <c r="AV173" s="451">
        <v>0</v>
      </c>
      <c r="AW173" s="451">
        <v>0</v>
      </c>
      <c r="AX173" s="451">
        <v>0</v>
      </c>
      <c r="AY173" s="451">
        <v>0</v>
      </c>
      <c r="AZ173" s="451">
        <v>0</v>
      </c>
      <c r="BA173" s="451">
        <v>0</v>
      </c>
      <c r="BB173" s="451">
        <v>0</v>
      </c>
      <c r="BC173" s="451">
        <v>0</v>
      </c>
      <c r="BD173" s="451">
        <v>0</v>
      </c>
      <c r="BE173" s="451">
        <v>0</v>
      </c>
      <c r="BF173" s="451">
        <v>0</v>
      </c>
      <c r="BG173" s="451">
        <v>0</v>
      </c>
      <c r="BH173" s="451">
        <v>0</v>
      </c>
      <c r="BI173" s="451">
        <v>0</v>
      </c>
      <c r="BJ173" s="451">
        <v>0</v>
      </c>
      <c r="BK173" s="451">
        <v>0</v>
      </c>
      <c r="BL173" s="451">
        <v>0</v>
      </c>
      <c r="BM173" s="451">
        <v>0</v>
      </c>
      <c r="BN173" s="451">
        <v>0</v>
      </c>
      <c r="BO173" s="451">
        <v>0</v>
      </c>
      <c r="BP173" s="451">
        <v>0</v>
      </c>
      <c r="BQ173" s="451">
        <v>0</v>
      </c>
      <c r="BR173" s="451">
        <v>0</v>
      </c>
      <c r="BS173" s="451">
        <v>0</v>
      </c>
      <c r="BT173" s="451">
        <v>0</v>
      </c>
      <c r="BU173" s="451">
        <v>0</v>
      </c>
      <c r="BV173" s="451">
        <v>0</v>
      </c>
      <c r="BW173" s="451">
        <v>34</v>
      </c>
      <c r="BX173" s="451">
        <v>69</v>
      </c>
      <c r="BY173" s="451">
        <v>95</v>
      </c>
      <c r="BZ173" s="451">
        <v>112</v>
      </c>
      <c r="CA173" s="451">
        <v>131</v>
      </c>
      <c r="CB173" s="451">
        <v>170</v>
      </c>
      <c r="CC173" s="451">
        <v>364</v>
      </c>
      <c r="CD173" s="451">
        <v>436</v>
      </c>
      <c r="CE173" s="451">
        <v>428</v>
      </c>
      <c r="CF173" s="451">
        <v>421</v>
      </c>
      <c r="CG173" s="452">
        <v>416</v>
      </c>
      <c r="CH173" s="460">
        <v>413</v>
      </c>
    </row>
    <row r="174" spans="1:86" s="560" customFormat="1" ht="15.75" customHeight="1" x14ac:dyDescent="0.35">
      <c r="A174" s="558"/>
      <c r="B174" s="563" t="s">
        <v>821</v>
      </c>
      <c r="C174" s="407"/>
      <c r="D174" s="456">
        <v>0</v>
      </c>
      <c r="E174" s="456">
        <v>0</v>
      </c>
      <c r="F174" s="456">
        <v>0</v>
      </c>
      <c r="G174" s="456">
        <v>0</v>
      </c>
      <c r="H174" s="456">
        <v>0</v>
      </c>
      <c r="I174" s="456">
        <v>0</v>
      </c>
      <c r="J174" s="456">
        <v>0</v>
      </c>
      <c r="K174" s="456">
        <v>0</v>
      </c>
      <c r="L174" s="456">
        <v>0</v>
      </c>
      <c r="M174" s="456">
        <v>0</v>
      </c>
      <c r="N174" s="456">
        <v>0</v>
      </c>
      <c r="O174" s="456">
        <v>0</v>
      </c>
      <c r="P174" s="456">
        <v>0</v>
      </c>
      <c r="Q174" s="456">
        <v>0</v>
      </c>
      <c r="R174" s="456">
        <v>0</v>
      </c>
      <c r="S174" s="456">
        <v>0</v>
      </c>
      <c r="T174" s="456">
        <v>0</v>
      </c>
      <c r="U174" s="456">
        <v>0</v>
      </c>
      <c r="V174" s="456">
        <v>0</v>
      </c>
      <c r="W174" s="456">
        <v>0</v>
      </c>
      <c r="X174" s="456">
        <v>0</v>
      </c>
      <c r="Y174" s="456">
        <v>0</v>
      </c>
      <c r="Z174" s="456">
        <v>0</v>
      </c>
      <c r="AA174" s="456">
        <v>0</v>
      </c>
      <c r="AB174" s="456">
        <v>0</v>
      </c>
      <c r="AC174" s="456">
        <v>0</v>
      </c>
      <c r="AD174" s="456">
        <v>0</v>
      </c>
      <c r="AE174" s="456">
        <v>0</v>
      </c>
      <c r="AF174" s="456">
        <v>0</v>
      </c>
      <c r="AG174" s="456">
        <v>0</v>
      </c>
      <c r="AH174" s="456">
        <v>0</v>
      </c>
      <c r="AI174" s="456">
        <v>0</v>
      </c>
      <c r="AJ174" s="456">
        <v>0</v>
      </c>
      <c r="AK174" s="456">
        <v>0</v>
      </c>
      <c r="AL174" s="456">
        <v>0</v>
      </c>
      <c r="AM174" s="456">
        <v>0</v>
      </c>
      <c r="AN174" s="456">
        <v>0</v>
      </c>
      <c r="AO174" s="456">
        <v>0</v>
      </c>
      <c r="AP174" s="456">
        <v>0</v>
      </c>
      <c r="AQ174" s="456">
        <v>0</v>
      </c>
      <c r="AR174" s="456">
        <v>0</v>
      </c>
      <c r="AS174" s="456">
        <v>0</v>
      </c>
      <c r="AT174" s="456">
        <v>0</v>
      </c>
      <c r="AU174" s="456">
        <v>0</v>
      </c>
      <c r="AV174" s="456">
        <v>0</v>
      </c>
      <c r="AW174" s="456">
        <v>0</v>
      </c>
      <c r="AX174" s="456">
        <v>0</v>
      </c>
      <c r="AY174" s="456">
        <v>0</v>
      </c>
      <c r="AZ174" s="456">
        <v>0</v>
      </c>
      <c r="BA174" s="456">
        <v>0</v>
      </c>
      <c r="BB174" s="456">
        <v>0</v>
      </c>
      <c r="BC174" s="456">
        <v>0</v>
      </c>
      <c r="BD174" s="456">
        <v>0</v>
      </c>
      <c r="BE174" s="456">
        <v>0</v>
      </c>
      <c r="BF174" s="456">
        <v>0</v>
      </c>
      <c r="BG174" s="456">
        <v>0</v>
      </c>
      <c r="BH174" s="456">
        <v>0</v>
      </c>
      <c r="BI174" s="456">
        <v>0</v>
      </c>
      <c r="BJ174" s="456">
        <v>0</v>
      </c>
      <c r="BK174" s="456">
        <v>0</v>
      </c>
      <c r="BL174" s="456">
        <v>0</v>
      </c>
      <c r="BM174" s="456">
        <v>0</v>
      </c>
      <c r="BN174" s="456">
        <v>0</v>
      </c>
      <c r="BO174" s="456">
        <v>0</v>
      </c>
      <c r="BP174" s="456">
        <v>0</v>
      </c>
      <c r="BQ174" s="456">
        <v>0</v>
      </c>
      <c r="BR174" s="456">
        <v>0</v>
      </c>
      <c r="BS174" s="456">
        <v>0</v>
      </c>
      <c r="BT174" s="456">
        <v>0</v>
      </c>
      <c r="BU174" s="456">
        <v>0</v>
      </c>
      <c r="BV174" s="456">
        <v>0</v>
      </c>
      <c r="BW174" s="456">
        <v>4</v>
      </c>
      <c r="BX174" s="456">
        <v>18</v>
      </c>
      <c r="BY174" s="456">
        <v>19</v>
      </c>
      <c r="BZ174" s="456">
        <v>13</v>
      </c>
      <c r="CA174" s="456">
        <v>10</v>
      </c>
      <c r="CB174" s="456">
        <v>9</v>
      </c>
      <c r="CC174" s="456">
        <v>7</v>
      </c>
      <c r="CD174" s="456">
        <v>7</v>
      </c>
      <c r="CE174" s="456">
        <v>7</v>
      </c>
      <c r="CF174" s="456">
        <v>7</v>
      </c>
      <c r="CG174" s="457">
        <v>7</v>
      </c>
      <c r="CH174" s="458">
        <v>7</v>
      </c>
    </row>
    <row r="175" spans="1:86" s="560" customFormat="1" x14ac:dyDescent="0.35">
      <c r="A175" s="558"/>
      <c r="B175" s="563" t="s">
        <v>822</v>
      </c>
      <c r="C175" s="407"/>
      <c r="D175" s="456">
        <v>0</v>
      </c>
      <c r="E175" s="456">
        <v>0</v>
      </c>
      <c r="F175" s="456">
        <v>0</v>
      </c>
      <c r="G175" s="456">
        <v>0</v>
      </c>
      <c r="H175" s="456">
        <v>0</v>
      </c>
      <c r="I175" s="456">
        <v>0</v>
      </c>
      <c r="J175" s="456">
        <v>0</v>
      </c>
      <c r="K175" s="456">
        <v>0</v>
      </c>
      <c r="L175" s="456">
        <v>0</v>
      </c>
      <c r="M175" s="456">
        <v>0</v>
      </c>
      <c r="N175" s="456">
        <v>0</v>
      </c>
      <c r="O175" s="456">
        <v>0</v>
      </c>
      <c r="P175" s="456">
        <v>0</v>
      </c>
      <c r="Q175" s="456">
        <v>0</v>
      </c>
      <c r="R175" s="456">
        <v>0</v>
      </c>
      <c r="S175" s="456">
        <v>0</v>
      </c>
      <c r="T175" s="456">
        <v>0</v>
      </c>
      <c r="U175" s="456">
        <v>0</v>
      </c>
      <c r="V175" s="456">
        <v>0</v>
      </c>
      <c r="W175" s="456">
        <v>0</v>
      </c>
      <c r="X175" s="456">
        <v>0</v>
      </c>
      <c r="Y175" s="456">
        <v>0</v>
      </c>
      <c r="Z175" s="456">
        <v>0</v>
      </c>
      <c r="AA175" s="456">
        <v>0</v>
      </c>
      <c r="AB175" s="456">
        <v>0</v>
      </c>
      <c r="AC175" s="456">
        <v>0</v>
      </c>
      <c r="AD175" s="456">
        <v>0</v>
      </c>
      <c r="AE175" s="456">
        <v>0</v>
      </c>
      <c r="AF175" s="456">
        <v>0</v>
      </c>
      <c r="AG175" s="456">
        <v>0</v>
      </c>
      <c r="AH175" s="456">
        <v>0</v>
      </c>
      <c r="AI175" s="456">
        <v>0</v>
      </c>
      <c r="AJ175" s="456">
        <v>0</v>
      </c>
      <c r="AK175" s="456">
        <v>0</v>
      </c>
      <c r="AL175" s="456">
        <v>0</v>
      </c>
      <c r="AM175" s="456">
        <v>0</v>
      </c>
      <c r="AN175" s="456">
        <v>0</v>
      </c>
      <c r="AO175" s="456">
        <v>0</v>
      </c>
      <c r="AP175" s="456">
        <v>0</v>
      </c>
      <c r="AQ175" s="456">
        <v>0</v>
      </c>
      <c r="AR175" s="456">
        <v>0</v>
      </c>
      <c r="AS175" s="456">
        <v>0</v>
      </c>
      <c r="AT175" s="456">
        <v>0</v>
      </c>
      <c r="AU175" s="456">
        <v>0</v>
      </c>
      <c r="AV175" s="456">
        <v>0</v>
      </c>
      <c r="AW175" s="456">
        <v>0</v>
      </c>
      <c r="AX175" s="456">
        <v>0</v>
      </c>
      <c r="AY175" s="456">
        <v>0</v>
      </c>
      <c r="AZ175" s="456">
        <v>0</v>
      </c>
      <c r="BA175" s="456">
        <v>0</v>
      </c>
      <c r="BB175" s="456">
        <v>0</v>
      </c>
      <c r="BC175" s="456">
        <v>0</v>
      </c>
      <c r="BD175" s="456">
        <v>0</v>
      </c>
      <c r="BE175" s="456">
        <v>0</v>
      </c>
      <c r="BF175" s="456">
        <v>0</v>
      </c>
      <c r="BG175" s="456">
        <v>0</v>
      </c>
      <c r="BH175" s="456">
        <v>0</v>
      </c>
      <c r="BI175" s="456">
        <v>0</v>
      </c>
      <c r="BJ175" s="456">
        <v>0</v>
      </c>
      <c r="BK175" s="456">
        <v>0</v>
      </c>
      <c r="BL175" s="456">
        <v>0</v>
      </c>
      <c r="BM175" s="456">
        <v>0</v>
      </c>
      <c r="BN175" s="456">
        <v>0</v>
      </c>
      <c r="BO175" s="456">
        <v>0</v>
      </c>
      <c r="BP175" s="456">
        <v>0</v>
      </c>
      <c r="BQ175" s="456">
        <v>0</v>
      </c>
      <c r="BR175" s="456">
        <v>0</v>
      </c>
      <c r="BS175" s="456">
        <v>0</v>
      </c>
      <c r="BT175" s="456">
        <v>0</v>
      </c>
      <c r="BU175" s="456">
        <v>0</v>
      </c>
      <c r="BV175" s="456">
        <v>0</v>
      </c>
      <c r="BW175" s="456">
        <v>2</v>
      </c>
      <c r="BX175" s="456">
        <v>4</v>
      </c>
      <c r="BY175" s="456">
        <v>6</v>
      </c>
      <c r="BZ175" s="456">
        <v>8</v>
      </c>
      <c r="CA175" s="456">
        <v>9</v>
      </c>
      <c r="CB175" s="456">
        <v>8</v>
      </c>
      <c r="CC175" s="456">
        <v>7</v>
      </c>
      <c r="CD175" s="456">
        <v>7</v>
      </c>
      <c r="CE175" s="456">
        <v>7</v>
      </c>
      <c r="CF175" s="456">
        <v>7</v>
      </c>
      <c r="CG175" s="457">
        <v>7</v>
      </c>
      <c r="CH175" s="458">
        <v>7</v>
      </c>
    </row>
    <row r="176" spans="1:86" s="569" customFormat="1" ht="27" customHeight="1" x14ac:dyDescent="0.35">
      <c r="A176" s="564"/>
      <c r="B176" s="565" t="s">
        <v>823</v>
      </c>
      <c r="C176" s="407"/>
      <c r="D176" s="566">
        <v>0</v>
      </c>
      <c r="E176" s="566">
        <v>0</v>
      </c>
      <c r="F176" s="566">
        <v>0</v>
      </c>
      <c r="G176" s="566">
        <v>0</v>
      </c>
      <c r="H176" s="566">
        <v>0</v>
      </c>
      <c r="I176" s="566">
        <v>0</v>
      </c>
      <c r="J176" s="566">
        <v>0</v>
      </c>
      <c r="K176" s="566">
        <v>0</v>
      </c>
      <c r="L176" s="566">
        <v>0</v>
      </c>
      <c r="M176" s="566">
        <v>0</v>
      </c>
      <c r="N176" s="566">
        <v>0</v>
      </c>
      <c r="O176" s="566">
        <v>0</v>
      </c>
      <c r="P176" s="566">
        <v>0</v>
      </c>
      <c r="Q176" s="566">
        <v>0</v>
      </c>
      <c r="R176" s="566">
        <v>0</v>
      </c>
      <c r="S176" s="566">
        <v>0</v>
      </c>
      <c r="T176" s="566">
        <v>0</v>
      </c>
      <c r="U176" s="566">
        <v>0</v>
      </c>
      <c r="V176" s="566">
        <v>0</v>
      </c>
      <c r="W176" s="566">
        <v>0</v>
      </c>
      <c r="X176" s="566">
        <v>0</v>
      </c>
      <c r="Y176" s="566">
        <v>0</v>
      </c>
      <c r="Z176" s="566">
        <v>0</v>
      </c>
      <c r="AA176" s="566">
        <v>0</v>
      </c>
      <c r="AB176" s="566">
        <v>0</v>
      </c>
      <c r="AC176" s="566">
        <v>0</v>
      </c>
      <c r="AD176" s="566">
        <v>0</v>
      </c>
      <c r="AE176" s="566">
        <v>0</v>
      </c>
      <c r="AF176" s="566">
        <v>0</v>
      </c>
      <c r="AG176" s="566">
        <v>0</v>
      </c>
      <c r="AH176" s="566">
        <v>0</v>
      </c>
      <c r="AI176" s="566">
        <v>0</v>
      </c>
      <c r="AJ176" s="566">
        <v>0</v>
      </c>
      <c r="AK176" s="566">
        <v>0</v>
      </c>
      <c r="AL176" s="566">
        <v>0</v>
      </c>
      <c r="AM176" s="566">
        <v>0</v>
      </c>
      <c r="AN176" s="566">
        <v>0</v>
      </c>
      <c r="AO176" s="566">
        <v>0</v>
      </c>
      <c r="AP176" s="566">
        <v>0</v>
      </c>
      <c r="AQ176" s="566">
        <v>0</v>
      </c>
      <c r="AR176" s="566">
        <v>0</v>
      </c>
      <c r="AS176" s="566">
        <v>0</v>
      </c>
      <c r="AT176" s="566">
        <v>0</v>
      </c>
      <c r="AU176" s="566">
        <v>0</v>
      </c>
      <c r="AV176" s="566">
        <v>0</v>
      </c>
      <c r="AW176" s="566">
        <v>0</v>
      </c>
      <c r="AX176" s="566">
        <v>0</v>
      </c>
      <c r="AY176" s="566">
        <v>0</v>
      </c>
      <c r="AZ176" s="566">
        <v>0</v>
      </c>
      <c r="BA176" s="566">
        <v>0</v>
      </c>
      <c r="BB176" s="566">
        <v>0</v>
      </c>
      <c r="BC176" s="566">
        <v>0</v>
      </c>
      <c r="BD176" s="566">
        <v>0</v>
      </c>
      <c r="BE176" s="566">
        <v>0</v>
      </c>
      <c r="BF176" s="566">
        <v>0</v>
      </c>
      <c r="BG176" s="566">
        <v>0</v>
      </c>
      <c r="BH176" s="566">
        <v>0</v>
      </c>
      <c r="BI176" s="566">
        <v>0</v>
      </c>
      <c r="BJ176" s="566">
        <v>0</v>
      </c>
      <c r="BK176" s="566">
        <v>0</v>
      </c>
      <c r="BL176" s="566">
        <v>0</v>
      </c>
      <c r="BM176" s="566">
        <v>0</v>
      </c>
      <c r="BN176" s="566">
        <v>0</v>
      </c>
      <c r="BO176" s="566">
        <v>0</v>
      </c>
      <c r="BP176" s="566">
        <v>0</v>
      </c>
      <c r="BQ176" s="566">
        <v>0</v>
      </c>
      <c r="BR176" s="566">
        <v>0</v>
      </c>
      <c r="BS176" s="566">
        <v>0</v>
      </c>
      <c r="BT176" s="566">
        <v>0</v>
      </c>
      <c r="BU176" s="566">
        <v>0</v>
      </c>
      <c r="BV176" s="566">
        <v>0</v>
      </c>
      <c r="BW176" s="566">
        <v>29</v>
      </c>
      <c r="BX176" s="566">
        <v>48</v>
      </c>
      <c r="BY176" s="566">
        <v>70</v>
      </c>
      <c r="BZ176" s="566">
        <v>92</v>
      </c>
      <c r="CA176" s="566">
        <v>112</v>
      </c>
      <c r="CB176" s="566">
        <v>153</v>
      </c>
      <c r="CC176" s="566">
        <v>351</v>
      </c>
      <c r="CD176" s="566">
        <v>422</v>
      </c>
      <c r="CE176" s="566">
        <v>415</v>
      </c>
      <c r="CF176" s="566">
        <v>408</v>
      </c>
      <c r="CG176" s="567">
        <v>403</v>
      </c>
      <c r="CH176" s="568">
        <v>399</v>
      </c>
    </row>
    <row r="177" spans="1:86" ht="26.25" customHeight="1" x14ac:dyDescent="0.35">
      <c r="A177" s="411"/>
      <c r="B177" s="444" t="s">
        <v>824</v>
      </c>
      <c r="D177" s="503">
        <f>D178</f>
        <v>0</v>
      </c>
      <c r="E177" s="503">
        <f t="shared" ref="E177:BB177" si="48">E178</f>
        <v>0</v>
      </c>
      <c r="F177" s="503">
        <f t="shared" si="48"/>
        <v>0</v>
      </c>
      <c r="G177" s="503">
        <f t="shared" si="48"/>
        <v>0</v>
      </c>
      <c r="H177" s="503">
        <f t="shared" si="48"/>
        <v>0</v>
      </c>
      <c r="I177" s="503">
        <f t="shared" si="48"/>
        <v>0</v>
      </c>
      <c r="J177" s="503">
        <f t="shared" si="48"/>
        <v>0</v>
      </c>
      <c r="K177" s="503">
        <f t="shared" si="48"/>
        <v>0</v>
      </c>
      <c r="L177" s="503">
        <f t="shared" si="48"/>
        <v>0</v>
      </c>
      <c r="M177" s="503">
        <f t="shared" si="48"/>
        <v>0</v>
      </c>
      <c r="N177" s="503">
        <f t="shared" si="48"/>
        <v>0</v>
      </c>
      <c r="O177" s="503">
        <f t="shared" si="48"/>
        <v>0</v>
      </c>
      <c r="P177" s="503">
        <f t="shared" si="48"/>
        <v>0</v>
      </c>
      <c r="Q177" s="503">
        <f t="shared" si="48"/>
        <v>0</v>
      </c>
      <c r="R177" s="503">
        <f t="shared" si="48"/>
        <v>0</v>
      </c>
      <c r="S177" s="503">
        <f t="shared" si="48"/>
        <v>0</v>
      </c>
      <c r="T177" s="503">
        <f t="shared" si="48"/>
        <v>0</v>
      </c>
      <c r="U177" s="503">
        <f t="shared" si="48"/>
        <v>0</v>
      </c>
      <c r="V177" s="503">
        <f t="shared" si="48"/>
        <v>0</v>
      </c>
      <c r="W177" s="503">
        <f t="shared" si="48"/>
        <v>0</v>
      </c>
      <c r="X177" s="503">
        <f t="shared" si="48"/>
        <v>0</v>
      </c>
      <c r="Y177" s="503">
        <f t="shared" si="48"/>
        <v>0</v>
      </c>
      <c r="Z177" s="503">
        <f t="shared" si="48"/>
        <v>0</v>
      </c>
      <c r="AA177" s="503">
        <f t="shared" si="48"/>
        <v>0</v>
      </c>
      <c r="AB177" s="503">
        <f t="shared" si="48"/>
        <v>0</v>
      </c>
      <c r="AC177" s="503">
        <f t="shared" si="48"/>
        <v>0</v>
      </c>
      <c r="AD177" s="503">
        <f t="shared" si="48"/>
        <v>0</v>
      </c>
      <c r="AE177" s="503">
        <f t="shared" si="48"/>
        <v>0</v>
      </c>
      <c r="AF177" s="503">
        <f t="shared" si="48"/>
        <v>0</v>
      </c>
      <c r="AG177" s="503">
        <f t="shared" si="48"/>
        <v>0</v>
      </c>
      <c r="AH177" s="503">
        <f t="shared" si="48"/>
        <v>0</v>
      </c>
      <c r="AI177" s="503">
        <f t="shared" si="48"/>
        <v>207</v>
      </c>
      <c r="AJ177" s="503">
        <f t="shared" si="48"/>
        <v>205</v>
      </c>
      <c r="AK177" s="503">
        <f t="shared" si="48"/>
        <v>221</v>
      </c>
      <c r="AL177" s="503">
        <f t="shared" si="48"/>
        <v>240</v>
      </c>
      <c r="AM177" s="503">
        <f t="shared" si="48"/>
        <v>241</v>
      </c>
      <c r="AN177" s="503">
        <f t="shared" si="48"/>
        <v>273</v>
      </c>
      <c r="AO177" s="503">
        <f t="shared" si="48"/>
        <v>301</v>
      </c>
      <c r="AP177" s="503">
        <f t="shared" si="48"/>
        <v>327</v>
      </c>
      <c r="AQ177" s="503">
        <f t="shared" si="48"/>
        <v>352</v>
      </c>
      <c r="AR177" s="503">
        <f t="shared" si="48"/>
        <v>247</v>
      </c>
      <c r="AS177" s="503">
        <f t="shared" si="48"/>
        <v>290</v>
      </c>
      <c r="AT177" s="503">
        <f t="shared" si="48"/>
        <v>330</v>
      </c>
      <c r="AU177" s="503">
        <f t="shared" si="48"/>
        <v>375</v>
      </c>
      <c r="AV177" s="503">
        <f t="shared" si="48"/>
        <v>425</v>
      </c>
      <c r="AW177" s="503">
        <f t="shared" si="48"/>
        <v>527</v>
      </c>
      <c r="AX177" s="503">
        <f t="shared" si="48"/>
        <v>618</v>
      </c>
      <c r="AY177" s="503">
        <f t="shared" si="48"/>
        <v>739</v>
      </c>
      <c r="AZ177" s="503">
        <f t="shared" si="48"/>
        <v>786</v>
      </c>
      <c r="BA177" s="503">
        <f t="shared" si="48"/>
        <v>849</v>
      </c>
      <c r="BB177" s="503">
        <f t="shared" si="48"/>
        <v>898</v>
      </c>
      <c r="BC177" s="570">
        <f>BC178</f>
        <v>932</v>
      </c>
      <c r="BD177" s="503">
        <f>BD179</f>
        <v>1268</v>
      </c>
      <c r="BE177" s="503">
        <f>BE179</f>
        <v>1322</v>
      </c>
      <c r="BF177" s="503">
        <f t="shared" ref="BF177:CH177" si="49">BF179</f>
        <v>1345</v>
      </c>
      <c r="BG177" s="503">
        <f t="shared" si="49"/>
        <v>1297</v>
      </c>
      <c r="BH177" s="503">
        <f t="shared" si="49"/>
        <v>1213</v>
      </c>
      <c r="BI177" s="503">
        <f t="shared" si="49"/>
        <v>1198</v>
      </c>
      <c r="BJ177" s="503">
        <f t="shared" si="49"/>
        <v>1196</v>
      </c>
      <c r="BK177" s="503">
        <f t="shared" si="49"/>
        <v>1196</v>
      </c>
      <c r="BL177" s="503">
        <f t="shared" si="49"/>
        <v>1176</v>
      </c>
      <c r="BM177" s="503">
        <f t="shared" si="49"/>
        <v>1055</v>
      </c>
      <c r="BN177" s="503">
        <f t="shared" si="49"/>
        <v>969</v>
      </c>
      <c r="BO177" s="503">
        <f t="shared" si="49"/>
        <v>847</v>
      </c>
      <c r="BP177" s="503">
        <f t="shared" si="49"/>
        <v>530</v>
      </c>
      <c r="BQ177" s="503">
        <f t="shared" si="49"/>
        <v>252</v>
      </c>
      <c r="BR177" s="503">
        <f t="shared" si="49"/>
        <v>138</v>
      </c>
      <c r="BS177" s="503">
        <f t="shared" si="49"/>
        <v>73</v>
      </c>
      <c r="BT177" s="503">
        <f t="shared" si="49"/>
        <v>28</v>
      </c>
      <c r="BU177" s="503">
        <f t="shared" si="49"/>
        <v>6</v>
      </c>
      <c r="BV177" s="503">
        <f t="shared" si="49"/>
        <v>0</v>
      </c>
      <c r="BW177" s="503">
        <f t="shared" si="49"/>
        <v>0</v>
      </c>
      <c r="BX177" s="503">
        <f t="shared" si="49"/>
        <v>0</v>
      </c>
      <c r="BY177" s="503">
        <f t="shared" si="49"/>
        <v>0</v>
      </c>
      <c r="BZ177" s="503">
        <f t="shared" si="49"/>
        <v>0</v>
      </c>
      <c r="CA177" s="503">
        <f t="shared" si="49"/>
        <v>0</v>
      </c>
      <c r="CB177" s="503">
        <f t="shared" si="49"/>
        <v>0</v>
      </c>
      <c r="CC177" s="503">
        <f t="shared" si="49"/>
        <v>0</v>
      </c>
      <c r="CD177" s="503">
        <f t="shared" si="49"/>
        <v>0</v>
      </c>
      <c r="CE177" s="503">
        <f t="shared" si="49"/>
        <v>0</v>
      </c>
      <c r="CF177" s="503">
        <f t="shared" si="49"/>
        <v>0</v>
      </c>
      <c r="CG177" s="503">
        <f t="shared" si="49"/>
        <v>0</v>
      </c>
      <c r="CH177" s="506">
        <f t="shared" si="49"/>
        <v>0</v>
      </c>
    </row>
    <row r="178" spans="1:86" ht="15.75" customHeight="1" x14ac:dyDescent="0.35">
      <c r="A178" s="411"/>
      <c r="B178" s="508" t="s">
        <v>825</v>
      </c>
      <c r="D178" s="510">
        <v>0</v>
      </c>
      <c r="E178" s="510">
        <v>0</v>
      </c>
      <c r="F178" s="510">
        <v>0</v>
      </c>
      <c r="G178" s="510">
        <v>0</v>
      </c>
      <c r="H178" s="510">
        <v>0</v>
      </c>
      <c r="I178" s="510">
        <v>0</v>
      </c>
      <c r="J178" s="510">
        <v>0</v>
      </c>
      <c r="K178" s="510">
        <v>0</v>
      </c>
      <c r="L178" s="510">
        <v>0</v>
      </c>
      <c r="M178" s="510">
        <v>0</v>
      </c>
      <c r="N178" s="510">
        <v>0</v>
      </c>
      <c r="O178" s="510">
        <v>0</v>
      </c>
      <c r="P178" s="510">
        <v>0</v>
      </c>
      <c r="Q178" s="510">
        <v>0</v>
      </c>
      <c r="R178" s="510">
        <v>0</v>
      </c>
      <c r="S178" s="510">
        <v>0</v>
      </c>
      <c r="T178" s="510">
        <v>0</v>
      </c>
      <c r="U178" s="510">
        <v>0</v>
      </c>
      <c r="V178" s="510">
        <v>0</v>
      </c>
      <c r="W178" s="510">
        <v>0</v>
      </c>
      <c r="X178" s="510">
        <v>0</v>
      </c>
      <c r="Y178" s="510">
        <v>0</v>
      </c>
      <c r="Z178" s="510">
        <v>0</v>
      </c>
      <c r="AA178" s="510">
        <v>0</v>
      </c>
      <c r="AB178" s="510">
        <v>0</v>
      </c>
      <c r="AC178" s="510">
        <v>0</v>
      </c>
      <c r="AD178" s="510">
        <v>0</v>
      </c>
      <c r="AE178" s="510">
        <v>0</v>
      </c>
      <c r="AF178" s="510">
        <v>0</v>
      </c>
      <c r="AG178" s="510">
        <v>0</v>
      </c>
      <c r="AH178" s="510">
        <v>0</v>
      </c>
      <c r="AI178" s="510">
        <v>207</v>
      </c>
      <c r="AJ178" s="510">
        <v>205</v>
      </c>
      <c r="AK178" s="510">
        <v>221</v>
      </c>
      <c r="AL178" s="510">
        <v>240</v>
      </c>
      <c r="AM178" s="510">
        <v>241</v>
      </c>
      <c r="AN178" s="510">
        <v>273</v>
      </c>
      <c r="AO178" s="510">
        <v>301</v>
      </c>
      <c r="AP178" s="510">
        <v>327</v>
      </c>
      <c r="AQ178" s="510">
        <v>352</v>
      </c>
      <c r="AR178" s="510">
        <v>247</v>
      </c>
      <c r="AS178" s="510">
        <v>290</v>
      </c>
      <c r="AT178" s="510">
        <v>330</v>
      </c>
      <c r="AU178" s="510">
        <v>375</v>
      </c>
      <c r="AV178" s="510">
        <v>425</v>
      </c>
      <c r="AW178" s="510">
        <v>527</v>
      </c>
      <c r="AX178" s="510">
        <v>618</v>
      </c>
      <c r="AY178" s="510">
        <v>739</v>
      </c>
      <c r="AZ178" s="510">
        <v>786</v>
      </c>
      <c r="BA178" s="510">
        <v>849</v>
      </c>
      <c r="BB178" s="510">
        <v>898</v>
      </c>
      <c r="BC178" s="510">
        <v>932</v>
      </c>
      <c r="BD178" s="510">
        <v>994</v>
      </c>
      <c r="BE178" s="510">
        <v>1048</v>
      </c>
      <c r="BF178" s="510">
        <v>1091</v>
      </c>
      <c r="BG178" s="510">
        <v>1121</v>
      </c>
      <c r="BH178" s="510">
        <v>1137</v>
      </c>
      <c r="BI178" s="510">
        <v>1139</v>
      </c>
      <c r="BJ178" s="510">
        <v>1142</v>
      </c>
      <c r="BK178" s="510">
        <v>1133</v>
      </c>
      <c r="BL178" s="510">
        <v>1128</v>
      </c>
      <c r="BM178" s="510">
        <v>1099</v>
      </c>
      <c r="BN178" s="510">
        <v>0</v>
      </c>
      <c r="BO178" s="510">
        <v>0</v>
      </c>
      <c r="BP178" s="510">
        <v>0</v>
      </c>
      <c r="BQ178" s="510">
        <v>0</v>
      </c>
      <c r="BR178" s="510">
        <v>0</v>
      </c>
      <c r="BS178" s="510">
        <v>0</v>
      </c>
      <c r="BT178" s="510">
        <v>0</v>
      </c>
      <c r="BU178" s="510">
        <v>0</v>
      </c>
      <c r="BV178" s="510">
        <v>0</v>
      </c>
      <c r="BW178" s="510">
        <v>0</v>
      </c>
      <c r="BX178" s="510">
        <v>0</v>
      </c>
      <c r="BY178" s="510">
        <v>0</v>
      </c>
      <c r="BZ178" s="510">
        <v>0</v>
      </c>
      <c r="CA178" s="510">
        <v>0</v>
      </c>
      <c r="CB178" s="510">
        <v>0</v>
      </c>
      <c r="CC178" s="510">
        <v>0</v>
      </c>
      <c r="CD178" s="510">
        <v>0</v>
      </c>
      <c r="CE178" s="510">
        <v>0</v>
      </c>
      <c r="CF178" s="510">
        <v>0</v>
      </c>
      <c r="CG178" s="510">
        <v>0</v>
      </c>
      <c r="CH178" s="511">
        <v>0</v>
      </c>
    </row>
    <row r="179" spans="1:86" ht="31" x14ac:dyDescent="0.35">
      <c r="A179" s="411"/>
      <c r="B179" s="571" t="s">
        <v>826</v>
      </c>
      <c r="D179" s="510">
        <v>0</v>
      </c>
      <c r="E179" s="510">
        <v>0</v>
      </c>
      <c r="F179" s="510">
        <v>0</v>
      </c>
      <c r="G179" s="510">
        <v>0</v>
      </c>
      <c r="H179" s="510">
        <v>0</v>
      </c>
      <c r="I179" s="510">
        <v>0</v>
      </c>
      <c r="J179" s="510">
        <v>0</v>
      </c>
      <c r="K179" s="510">
        <v>0</v>
      </c>
      <c r="L179" s="510">
        <v>0</v>
      </c>
      <c r="M179" s="510">
        <v>0</v>
      </c>
      <c r="N179" s="510">
        <v>0</v>
      </c>
      <c r="O179" s="510">
        <v>0</v>
      </c>
      <c r="P179" s="510">
        <v>0</v>
      </c>
      <c r="Q179" s="510">
        <v>0</v>
      </c>
      <c r="R179" s="510">
        <v>0</v>
      </c>
      <c r="S179" s="510">
        <v>0</v>
      </c>
      <c r="T179" s="510">
        <v>0</v>
      </c>
      <c r="U179" s="510">
        <v>0</v>
      </c>
      <c r="V179" s="510">
        <v>0</v>
      </c>
      <c r="W179" s="510">
        <v>0</v>
      </c>
      <c r="X179" s="510">
        <v>0</v>
      </c>
      <c r="Y179" s="510">
        <v>0</v>
      </c>
      <c r="Z179" s="510">
        <v>0</v>
      </c>
      <c r="AA179" s="510">
        <v>0</v>
      </c>
      <c r="AB179" s="510">
        <v>0</v>
      </c>
      <c r="AC179" s="510">
        <v>0</v>
      </c>
      <c r="AD179" s="510">
        <v>0</v>
      </c>
      <c r="AE179" s="510">
        <v>0</v>
      </c>
      <c r="AF179" s="510">
        <v>0</v>
      </c>
      <c r="AG179" s="510">
        <v>0</v>
      </c>
      <c r="AH179" s="510">
        <v>0</v>
      </c>
      <c r="AI179" s="510">
        <v>0</v>
      </c>
      <c r="AJ179" s="510">
        <v>0</v>
      </c>
      <c r="AK179" s="510">
        <v>0</v>
      </c>
      <c r="AL179" s="510">
        <v>0</v>
      </c>
      <c r="AM179" s="510">
        <v>0</v>
      </c>
      <c r="AN179" s="510">
        <v>0</v>
      </c>
      <c r="AO179" s="510">
        <v>0</v>
      </c>
      <c r="AP179" s="510">
        <v>0</v>
      </c>
      <c r="AQ179" s="510">
        <v>0</v>
      </c>
      <c r="AR179" s="510">
        <v>0</v>
      </c>
      <c r="AS179" s="510">
        <v>0</v>
      </c>
      <c r="AT179" s="510">
        <v>0</v>
      </c>
      <c r="AU179" s="510">
        <v>0</v>
      </c>
      <c r="AV179" s="510">
        <v>0</v>
      </c>
      <c r="AW179" s="510">
        <v>0</v>
      </c>
      <c r="AX179" s="510">
        <v>0</v>
      </c>
      <c r="AY179" s="510">
        <v>0</v>
      </c>
      <c r="AZ179" s="510">
        <v>0</v>
      </c>
      <c r="BA179" s="510">
        <v>0</v>
      </c>
      <c r="BB179" s="510">
        <v>0</v>
      </c>
      <c r="BC179" s="510">
        <v>0</v>
      </c>
      <c r="BD179" s="510">
        <v>1268</v>
      </c>
      <c r="BE179" s="510">
        <v>1322</v>
      </c>
      <c r="BF179" s="510">
        <v>1345</v>
      </c>
      <c r="BG179" s="510">
        <v>1297</v>
      </c>
      <c r="BH179" s="510">
        <v>1213</v>
      </c>
      <c r="BI179" s="510">
        <v>1198</v>
      </c>
      <c r="BJ179" s="510">
        <v>1196</v>
      </c>
      <c r="BK179" s="510">
        <v>1196</v>
      </c>
      <c r="BL179" s="510">
        <v>1176</v>
      </c>
      <c r="BM179" s="510">
        <v>1055</v>
      </c>
      <c r="BN179" s="510">
        <v>969</v>
      </c>
      <c r="BO179" s="510">
        <v>847</v>
      </c>
      <c r="BP179" s="510">
        <v>530</v>
      </c>
      <c r="BQ179" s="510">
        <v>252</v>
      </c>
      <c r="BR179" s="510">
        <v>138</v>
      </c>
      <c r="BS179" s="510">
        <v>73</v>
      </c>
      <c r="BT179" s="510">
        <v>28</v>
      </c>
      <c r="BU179" s="510">
        <v>6</v>
      </c>
      <c r="BV179" s="510">
        <v>0</v>
      </c>
      <c r="BW179" s="510">
        <v>0</v>
      </c>
      <c r="BX179" s="510">
        <v>0</v>
      </c>
      <c r="BY179" s="510">
        <v>0</v>
      </c>
      <c r="BZ179" s="510">
        <v>0</v>
      </c>
      <c r="CA179" s="510">
        <v>0</v>
      </c>
      <c r="CB179" s="510">
        <v>0</v>
      </c>
      <c r="CC179" s="510">
        <v>0</v>
      </c>
      <c r="CD179" s="510">
        <v>0</v>
      </c>
      <c r="CE179" s="510">
        <v>0</v>
      </c>
      <c r="CF179" s="510">
        <v>0</v>
      </c>
      <c r="CG179" s="510">
        <v>0</v>
      </c>
      <c r="CH179" s="511">
        <v>0</v>
      </c>
    </row>
    <row r="180" spans="1:86" x14ac:dyDescent="0.35">
      <c r="A180" s="411"/>
      <c r="B180" s="571"/>
      <c r="D180" s="510"/>
      <c r="E180" s="510"/>
      <c r="F180" s="510"/>
      <c r="G180" s="510"/>
      <c r="H180" s="510"/>
      <c r="I180" s="510"/>
      <c r="J180" s="510"/>
      <c r="K180" s="510"/>
      <c r="L180" s="510"/>
      <c r="M180" s="510"/>
      <c r="N180" s="510"/>
      <c r="O180" s="510"/>
      <c r="P180" s="510"/>
      <c r="Q180" s="510"/>
      <c r="R180" s="510"/>
      <c r="S180" s="510"/>
      <c r="T180" s="510"/>
      <c r="U180" s="510"/>
      <c r="V180" s="510"/>
      <c r="W180" s="510"/>
      <c r="X180" s="510"/>
      <c r="Y180" s="510"/>
      <c r="Z180" s="510"/>
      <c r="AA180" s="510"/>
      <c r="AB180" s="510"/>
      <c r="AC180" s="510"/>
      <c r="AD180" s="510"/>
      <c r="AE180" s="510"/>
      <c r="AF180" s="510"/>
      <c r="AG180" s="510"/>
      <c r="AH180" s="510"/>
      <c r="AI180" s="510"/>
      <c r="AJ180" s="510"/>
      <c r="AK180" s="510"/>
      <c r="AL180" s="510"/>
      <c r="AM180" s="510"/>
      <c r="AN180" s="510"/>
      <c r="AO180" s="510"/>
      <c r="AP180" s="510"/>
      <c r="AQ180" s="510"/>
      <c r="AR180" s="510"/>
      <c r="AS180" s="510"/>
      <c r="AT180" s="510"/>
      <c r="AU180" s="510"/>
      <c r="AV180" s="510"/>
      <c r="AW180" s="510"/>
      <c r="AX180" s="510"/>
      <c r="AY180" s="510"/>
      <c r="AZ180" s="510"/>
      <c r="BA180" s="510"/>
      <c r="BB180" s="510"/>
      <c r="BC180" s="510"/>
      <c r="BD180" s="510"/>
      <c r="BE180" s="510"/>
      <c r="BF180" s="510"/>
      <c r="BG180" s="510"/>
      <c r="BH180" s="510"/>
      <c r="BI180" s="510"/>
      <c r="BJ180" s="510"/>
      <c r="BK180" s="510"/>
      <c r="BL180" s="510"/>
      <c r="BM180" s="510"/>
      <c r="BN180" s="510"/>
      <c r="BO180" s="510"/>
      <c r="BP180" s="510"/>
      <c r="BQ180" s="510"/>
      <c r="BR180" s="510"/>
      <c r="BS180" s="510"/>
      <c r="BT180" s="510"/>
      <c r="BU180" s="510"/>
      <c r="BV180" s="510"/>
      <c r="BW180" s="510"/>
      <c r="BX180" s="510"/>
      <c r="BY180" s="510"/>
      <c r="BZ180" s="510"/>
      <c r="CA180" s="510"/>
      <c r="CB180" s="510"/>
      <c r="CC180" s="510"/>
      <c r="CD180" s="510"/>
      <c r="CE180" s="510"/>
      <c r="CF180" s="510"/>
      <c r="CG180" s="510"/>
      <c r="CH180" s="511"/>
    </row>
    <row r="181" spans="1:86" s="285" customFormat="1" x14ac:dyDescent="0.35">
      <c r="A181" s="461"/>
      <c r="B181" s="79" t="s">
        <v>673</v>
      </c>
      <c r="C181" s="461"/>
      <c r="D181" s="503">
        <v>0</v>
      </c>
      <c r="E181" s="503">
        <v>0</v>
      </c>
      <c r="F181" s="503">
        <v>0</v>
      </c>
      <c r="G181" s="503">
        <v>0</v>
      </c>
      <c r="H181" s="503">
        <v>0</v>
      </c>
      <c r="I181" s="503">
        <v>0</v>
      </c>
      <c r="J181" s="503">
        <v>0</v>
      </c>
      <c r="K181" s="503">
        <v>0</v>
      </c>
      <c r="L181" s="503">
        <v>0</v>
      </c>
      <c r="M181" s="503">
        <v>0</v>
      </c>
      <c r="N181" s="503">
        <v>0</v>
      </c>
      <c r="O181" s="503">
        <v>0</v>
      </c>
      <c r="P181" s="503">
        <v>0</v>
      </c>
      <c r="Q181" s="503">
        <v>0</v>
      </c>
      <c r="R181" s="503">
        <v>0</v>
      </c>
      <c r="S181" s="503">
        <v>0</v>
      </c>
      <c r="T181" s="503">
        <v>0</v>
      </c>
      <c r="U181" s="503">
        <v>0</v>
      </c>
      <c r="V181" s="503">
        <v>0</v>
      </c>
      <c r="W181" s="503">
        <v>0</v>
      </c>
      <c r="X181" s="503">
        <v>0</v>
      </c>
      <c r="Y181" s="503">
        <v>0</v>
      </c>
      <c r="Z181" s="503">
        <v>0</v>
      </c>
      <c r="AA181" s="503">
        <v>0</v>
      </c>
      <c r="AB181" s="503">
        <v>0</v>
      </c>
      <c r="AC181" s="503">
        <v>0</v>
      </c>
      <c r="AD181" s="503">
        <v>0</v>
      </c>
      <c r="AE181" s="503">
        <v>0</v>
      </c>
      <c r="AF181" s="503">
        <v>0</v>
      </c>
      <c r="AG181" s="503">
        <v>0</v>
      </c>
      <c r="AH181" s="503">
        <v>0</v>
      </c>
      <c r="AI181" s="503">
        <v>0</v>
      </c>
      <c r="AJ181" s="503">
        <v>0</v>
      </c>
      <c r="AK181" s="503">
        <v>0</v>
      </c>
      <c r="AL181" s="503">
        <v>0</v>
      </c>
      <c r="AM181" s="503">
        <v>0</v>
      </c>
      <c r="AN181" s="503">
        <v>0</v>
      </c>
      <c r="AO181" s="503">
        <v>0</v>
      </c>
      <c r="AP181" s="503">
        <v>0</v>
      </c>
      <c r="AQ181" s="503">
        <v>0</v>
      </c>
      <c r="AR181" s="503">
        <v>0</v>
      </c>
      <c r="AS181" s="503">
        <v>0</v>
      </c>
      <c r="AT181" s="503">
        <v>0</v>
      </c>
      <c r="AU181" s="503">
        <v>0</v>
      </c>
      <c r="AV181" s="503">
        <v>0</v>
      </c>
      <c r="AW181" s="503">
        <v>0</v>
      </c>
      <c r="AX181" s="503">
        <v>0</v>
      </c>
      <c r="AY181" s="503">
        <v>0</v>
      </c>
      <c r="AZ181" s="503">
        <v>0</v>
      </c>
      <c r="BA181" s="503">
        <v>0</v>
      </c>
      <c r="BB181" s="503">
        <v>0</v>
      </c>
      <c r="BC181" s="503">
        <v>0</v>
      </c>
      <c r="BD181" s="503">
        <v>10</v>
      </c>
      <c r="BE181" s="503">
        <v>10</v>
      </c>
      <c r="BF181" s="503">
        <v>11</v>
      </c>
      <c r="BG181" s="503">
        <v>11</v>
      </c>
      <c r="BH181" s="503">
        <v>11</v>
      </c>
      <c r="BI181" s="503">
        <v>11</v>
      </c>
      <c r="BJ181" s="503">
        <v>11</v>
      </c>
      <c r="BK181" s="503">
        <v>11</v>
      </c>
      <c r="BL181" s="503">
        <v>11</v>
      </c>
      <c r="BM181" s="503">
        <v>10</v>
      </c>
      <c r="BN181" s="503">
        <v>9</v>
      </c>
      <c r="BO181" s="503">
        <v>9</v>
      </c>
      <c r="BP181" s="503">
        <v>8</v>
      </c>
      <c r="BQ181" s="503">
        <v>7</v>
      </c>
      <c r="BR181" s="503">
        <v>6</v>
      </c>
      <c r="BS181" s="503">
        <v>9</v>
      </c>
      <c r="BT181" s="503">
        <v>9</v>
      </c>
      <c r="BU181" s="503">
        <v>9</v>
      </c>
      <c r="BV181" s="503">
        <v>9</v>
      </c>
      <c r="BW181" s="503">
        <v>8</v>
      </c>
      <c r="BX181" s="503">
        <v>8</v>
      </c>
      <c r="BY181" s="503">
        <v>8</v>
      </c>
      <c r="BZ181" s="503">
        <v>8</v>
      </c>
      <c r="CA181" s="503">
        <v>8</v>
      </c>
      <c r="CB181" s="503">
        <v>8</v>
      </c>
      <c r="CC181" s="503">
        <v>8</v>
      </c>
      <c r="CD181" s="503">
        <v>7</v>
      </c>
      <c r="CE181" s="503">
        <v>7</v>
      </c>
      <c r="CF181" s="503">
        <v>7</v>
      </c>
      <c r="CG181" s="503">
        <v>7</v>
      </c>
      <c r="CH181" s="506">
        <v>7</v>
      </c>
    </row>
    <row r="182" spans="1:86" x14ac:dyDescent="0.35">
      <c r="B182" s="72" t="s">
        <v>791</v>
      </c>
      <c r="D182" s="510">
        <v>0</v>
      </c>
      <c r="E182" s="510">
        <v>0</v>
      </c>
      <c r="F182" s="510">
        <v>0</v>
      </c>
      <c r="G182" s="510">
        <v>0</v>
      </c>
      <c r="H182" s="510">
        <v>0</v>
      </c>
      <c r="I182" s="510">
        <v>0</v>
      </c>
      <c r="J182" s="510">
        <v>0</v>
      </c>
      <c r="K182" s="510">
        <v>0</v>
      </c>
      <c r="L182" s="510">
        <v>0</v>
      </c>
      <c r="M182" s="510">
        <v>0</v>
      </c>
      <c r="N182" s="510">
        <v>0</v>
      </c>
      <c r="O182" s="510">
        <v>0</v>
      </c>
      <c r="P182" s="510">
        <v>0</v>
      </c>
      <c r="Q182" s="510">
        <v>0</v>
      </c>
      <c r="R182" s="510">
        <v>0</v>
      </c>
      <c r="S182" s="510">
        <v>0</v>
      </c>
      <c r="T182" s="510">
        <v>0</v>
      </c>
      <c r="U182" s="510">
        <v>0</v>
      </c>
      <c r="V182" s="510">
        <v>0</v>
      </c>
      <c r="W182" s="510">
        <v>0</v>
      </c>
      <c r="X182" s="510">
        <v>0</v>
      </c>
      <c r="Y182" s="510">
        <v>0</v>
      </c>
      <c r="Z182" s="510">
        <v>0</v>
      </c>
      <c r="AA182" s="510">
        <v>0</v>
      </c>
      <c r="AB182" s="510">
        <v>0</v>
      </c>
      <c r="AC182" s="510">
        <v>0</v>
      </c>
      <c r="AD182" s="510">
        <v>0</v>
      </c>
      <c r="AE182" s="510">
        <v>0</v>
      </c>
      <c r="AF182" s="510">
        <v>0</v>
      </c>
      <c r="AG182" s="510">
        <v>0</v>
      </c>
      <c r="AH182" s="510">
        <v>0</v>
      </c>
      <c r="AI182" s="510">
        <v>0</v>
      </c>
      <c r="AJ182" s="510">
        <v>0</v>
      </c>
      <c r="AK182" s="510">
        <v>0</v>
      </c>
      <c r="AL182" s="510">
        <v>0</v>
      </c>
      <c r="AM182" s="510">
        <v>0</v>
      </c>
      <c r="AN182" s="510">
        <v>0</v>
      </c>
      <c r="AO182" s="510">
        <v>0</v>
      </c>
      <c r="AP182" s="510">
        <v>0</v>
      </c>
      <c r="AQ182" s="510">
        <v>0</v>
      </c>
      <c r="AR182" s="510">
        <v>0</v>
      </c>
      <c r="AS182" s="510">
        <v>0</v>
      </c>
      <c r="AT182" s="510">
        <v>0</v>
      </c>
      <c r="AU182" s="510">
        <v>0</v>
      </c>
      <c r="AV182" s="510">
        <v>0</v>
      </c>
      <c r="AW182" s="510">
        <v>0</v>
      </c>
      <c r="AX182" s="510">
        <v>0</v>
      </c>
      <c r="AY182" s="510">
        <v>0</v>
      </c>
      <c r="AZ182" s="510">
        <v>0</v>
      </c>
      <c r="BA182" s="510">
        <v>0</v>
      </c>
      <c r="BB182" s="510">
        <v>0</v>
      </c>
      <c r="BC182" s="510">
        <v>0</v>
      </c>
      <c r="BD182" s="510">
        <v>0</v>
      </c>
      <c r="BE182" s="510">
        <v>0</v>
      </c>
      <c r="BF182" s="510">
        <v>0</v>
      </c>
      <c r="BG182" s="510">
        <v>0</v>
      </c>
      <c r="BH182" s="510">
        <v>0</v>
      </c>
      <c r="BI182" s="510">
        <v>0</v>
      </c>
      <c r="BJ182" s="510">
        <v>0</v>
      </c>
      <c r="BK182" s="510">
        <v>0</v>
      </c>
      <c r="BL182" s="510">
        <v>0</v>
      </c>
      <c r="BM182" s="510">
        <v>0</v>
      </c>
      <c r="BN182" s="510">
        <v>0</v>
      </c>
      <c r="BO182" s="510">
        <v>0</v>
      </c>
      <c r="BP182" s="510">
        <v>0</v>
      </c>
      <c r="BQ182" s="510">
        <v>0</v>
      </c>
      <c r="BR182" s="510">
        <v>0</v>
      </c>
      <c r="BS182" s="510">
        <v>0</v>
      </c>
      <c r="BT182" s="510">
        <v>0</v>
      </c>
      <c r="BU182" s="510">
        <v>0</v>
      </c>
      <c r="BV182" s="510">
        <v>0</v>
      </c>
      <c r="BW182" s="510">
        <v>0</v>
      </c>
      <c r="BX182" s="510">
        <v>0</v>
      </c>
      <c r="BY182" s="510">
        <v>0</v>
      </c>
      <c r="BZ182" s="510">
        <v>0</v>
      </c>
      <c r="CA182" s="510">
        <v>0</v>
      </c>
      <c r="CB182" s="510">
        <v>0</v>
      </c>
      <c r="CC182" s="510">
        <v>0</v>
      </c>
      <c r="CD182" s="510">
        <v>0</v>
      </c>
      <c r="CE182" s="510">
        <v>0</v>
      </c>
      <c r="CF182" s="510">
        <v>0</v>
      </c>
      <c r="CG182" s="510">
        <v>0</v>
      </c>
      <c r="CH182" s="511">
        <v>0</v>
      </c>
    </row>
    <row r="183" spans="1:86" ht="15.75" customHeight="1" x14ac:dyDescent="0.35">
      <c r="B183" s="72" t="s">
        <v>792</v>
      </c>
      <c r="D183" s="510">
        <v>0</v>
      </c>
      <c r="E183" s="510">
        <v>0</v>
      </c>
      <c r="F183" s="510">
        <v>0</v>
      </c>
      <c r="G183" s="510">
        <v>0</v>
      </c>
      <c r="H183" s="510">
        <v>0</v>
      </c>
      <c r="I183" s="510">
        <v>0</v>
      </c>
      <c r="J183" s="510">
        <v>0</v>
      </c>
      <c r="K183" s="510">
        <v>0</v>
      </c>
      <c r="L183" s="510">
        <v>0</v>
      </c>
      <c r="M183" s="510">
        <v>0</v>
      </c>
      <c r="N183" s="510">
        <v>0</v>
      </c>
      <c r="O183" s="510">
        <v>0</v>
      </c>
      <c r="P183" s="510">
        <v>0</v>
      </c>
      <c r="Q183" s="510">
        <v>0</v>
      </c>
      <c r="R183" s="510">
        <v>0</v>
      </c>
      <c r="S183" s="510">
        <v>0</v>
      </c>
      <c r="T183" s="510">
        <v>0</v>
      </c>
      <c r="U183" s="510">
        <v>0</v>
      </c>
      <c r="V183" s="510">
        <v>0</v>
      </c>
      <c r="W183" s="510">
        <v>0</v>
      </c>
      <c r="X183" s="510">
        <v>0</v>
      </c>
      <c r="Y183" s="510">
        <v>0</v>
      </c>
      <c r="Z183" s="510">
        <v>0</v>
      </c>
      <c r="AA183" s="510">
        <v>0</v>
      </c>
      <c r="AB183" s="510">
        <v>0</v>
      </c>
      <c r="AC183" s="510">
        <v>0</v>
      </c>
      <c r="AD183" s="510">
        <v>0</v>
      </c>
      <c r="AE183" s="510">
        <v>0</v>
      </c>
      <c r="AF183" s="510">
        <v>0</v>
      </c>
      <c r="AG183" s="510">
        <v>0</v>
      </c>
      <c r="AH183" s="510">
        <v>0</v>
      </c>
      <c r="AI183" s="510">
        <v>0</v>
      </c>
      <c r="AJ183" s="510">
        <v>0</v>
      </c>
      <c r="AK183" s="510">
        <v>0</v>
      </c>
      <c r="AL183" s="510">
        <v>0</v>
      </c>
      <c r="AM183" s="510">
        <v>0</v>
      </c>
      <c r="AN183" s="510">
        <v>0</v>
      </c>
      <c r="AO183" s="510">
        <v>0</v>
      </c>
      <c r="AP183" s="510">
        <v>0</v>
      </c>
      <c r="AQ183" s="510">
        <v>0</v>
      </c>
      <c r="AR183" s="510">
        <v>0</v>
      </c>
      <c r="AS183" s="510">
        <v>0</v>
      </c>
      <c r="AT183" s="510">
        <v>0</v>
      </c>
      <c r="AU183" s="510">
        <v>0</v>
      </c>
      <c r="AV183" s="510">
        <v>0</v>
      </c>
      <c r="AW183" s="510">
        <v>0</v>
      </c>
      <c r="AX183" s="510">
        <v>0</v>
      </c>
      <c r="AY183" s="510">
        <v>0</v>
      </c>
      <c r="AZ183" s="510">
        <v>0</v>
      </c>
      <c r="BA183" s="510">
        <v>0</v>
      </c>
      <c r="BB183" s="510">
        <v>0</v>
      </c>
      <c r="BC183" s="510">
        <v>0</v>
      </c>
      <c r="BD183" s="510">
        <v>0</v>
      </c>
      <c r="BE183" s="510">
        <v>0</v>
      </c>
      <c r="BF183" s="510">
        <v>0</v>
      </c>
      <c r="BG183" s="510">
        <v>0</v>
      </c>
      <c r="BH183" s="510">
        <v>0</v>
      </c>
      <c r="BI183" s="510">
        <v>0</v>
      </c>
      <c r="BJ183" s="510">
        <v>0</v>
      </c>
      <c r="BK183" s="510">
        <v>0</v>
      </c>
      <c r="BL183" s="510">
        <v>0</v>
      </c>
      <c r="BM183" s="510">
        <v>0</v>
      </c>
      <c r="BN183" s="510">
        <v>0</v>
      </c>
      <c r="BO183" s="510">
        <v>0</v>
      </c>
      <c r="BP183" s="510">
        <v>0</v>
      </c>
      <c r="BQ183" s="510">
        <v>0</v>
      </c>
      <c r="BR183" s="510">
        <v>0</v>
      </c>
      <c r="BS183" s="510">
        <v>0</v>
      </c>
      <c r="BT183" s="510">
        <v>0</v>
      </c>
      <c r="BU183" s="510">
        <v>0</v>
      </c>
      <c r="BV183" s="510">
        <v>0</v>
      </c>
      <c r="BW183" s="510">
        <v>0</v>
      </c>
      <c r="BX183" s="510">
        <v>0</v>
      </c>
      <c r="BY183" s="510">
        <v>0</v>
      </c>
      <c r="BZ183" s="510">
        <v>0</v>
      </c>
      <c r="CA183" s="510">
        <v>0</v>
      </c>
      <c r="CB183" s="510">
        <v>0</v>
      </c>
      <c r="CC183" s="510">
        <v>0</v>
      </c>
      <c r="CD183" s="510">
        <v>0</v>
      </c>
      <c r="CE183" s="510">
        <v>0</v>
      </c>
      <c r="CF183" s="510">
        <v>0</v>
      </c>
      <c r="CG183" s="510">
        <v>0</v>
      </c>
      <c r="CH183" s="511">
        <v>0</v>
      </c>
    </row>
    <row r="184" spans="1:86" x14ac:dyDescent="0.35">
      <c r="B184" s="72" t="s">
        <v>793</v>
      </c>
      <c r="D184" s="510">
        <v>0</v>
      </c>
      <c r="E184" s="510">
        <v>0</v>
      </c>
      <c r="F184" s="510">
        <v>0</v>
      </c>
      <c r="G184" s="510">
        <v>0</v>
      </c>
      <c r="H184" s="510">
        <v>0</v>
      </c>
      <c r="I184" s="510">
        <v>0</v>
      </c>
      <c r="J184" s="510">
        <v>0</v>
      </c>
      <c r="K184" s="510">
        <v>0</v>
      </c>
      <c r="L184" s="510">
        <v>0</v>
      </c>
      <c r="M184" s="510">
        <v>0</v>
      </c>
      <c r="N184" s="510">
        <v>0</v>
      </c>
      <c r="O184" s="510">
        <v>0</v>
      </c>
      <c r="P184" s="510">
        <v>0</v>
      </c>
      <c r="Q184" s="510">
        <v>0</v>
      </c>
      <c r="R184" s="510">
        <v>0</v>
      </c>
      <c r="S184" s="510">
        <v>0</v>
      </c>
      <c r="T184" s="510">
        <v>0</v>
      </c>
      <c r="U184" s="510">
        <v>0</v>
      </c>
      <c r="V184" s="510">
        <v>0</v>
      </c>
      <c r="W184" s="510">
        <v>0</v>
      </c>
      <c r="X184" s="510">
        <v>0</v>
      </c>
      <c r="Y184" s="510">
        <v>0</v>
      </c>
      <c r="Z184" s="510">
        <v>0</v>
      </c>
      <c r="AA184" s="510">
        <v>0</v>
      </c>
      <c r="AB184" s="510">
        <v>0</v>
      </c>
      <c r="AC184" s="510">
        <v>0</v>
      </c>
      <c r="AD184" s="510">
        <v>0</v>
      </c>
      <c r="AE184" s="510">
        <v>0</v>
      </c>
      <c r="AF184" s="510">
        <v>0</v>
      </c>
      <c r="AG184" s="510">
        <v>0</v>
      </c>
      <c r="AH184" s="510">
        <v>0</v>
      </c>
      <c r="AI184" s="510">
        <v>0</v>
      </c>
      <c r="AJ184" s="510">
        <v>0</v>
      </c>
      <c r="AK184" s="510">
        <v>0</v>
      </c>
      <c r="AL184" s="510">
        <v>0</v>
      </c>
      <c r="AM184" s="510">
        <v>0</v>
      </c>
      <c r="AN184" s="510">
        <v>0</v>
      </c>
      <c r="AO184" s="510">
        <v>0</v>
      </c>
      <c r="AP184" s="510">
        <v>0</v>
      </c>
      <c r="AQ184" s="510">
        <v>0</v>
      </c>
      <c r="AR184" s="510">
        <v>0</v>
      </c>
      <c r="AS184" s="510">
        <v>0</v>
      </c>
      <c r="AT184" s="510">
        <v>0</v>
      </c>
      <c r="AU184" s="510">
        <v>0</v>
      </c>
      <c r="AV184" s="510">
        <v>0</v>
      </c>
      <c r="AW184" s="510">
        <v>0</v>
      </c>
      <c r="AX184" s="510">
        <v>0</v>
      </c>
      <c r="AY184" s="510">
        <v>0</v>
      </c>
      <c r="AZ184" s="510">
        <v>0</v>
      </c>
      <c r="BA184" s="510">
        <v>0</v>
      </c>
      <c r="BB184" s="510">
        <v>0</v>
      </c>
      <c r="BC184" s="510">
        <v>0</v>
      </c>
      <c r="BD184" s="510">
        <v>9</v>
      </c>
      <c r="BE184" s="510">
        <v>9</v>
      </c>
      <c r="BF184" s="510">
        <v>9</v>
      </c>
      <c r="BG184" s="510">
        <v>10</v>
      </c>
      <c r="BH184" s="510">
        <v>10</v>
      </c>
      <c r="BI184" s="510">
        <v>10</v>
      </c>
      <c r="BJ184" s="510">
        <v>10</v>
      </c>
      <c r="BK184" s="510">
        <v>10</v>
      </c>
      <c r="BL184" s="510">
        <v>10</v>
      </c>
      <c r="BM184" s="510">
        <v>9</v>
      </c>
      <c r="BN184" s="510">
        <v>9</v>
      </c>
      <c r="BO184" s="510">
        <v>8</v>
      </c>
      <c r="BP184" s="510">
        <v>5</v>
      </c>
      <c r="BQ184" s="510">
        <v>2</v>
      </c>
      <c r="BR184" s="510">
        <v>1</v>
      </c>
      <c r="BS184" s="510">
        <v>0</v>
      </c>
      <c r="BT184" s="510">
        <v>0</v>
      </c>
      <c r="BU184" s="510">
        <v>0</v>
      </c>
      <c r="BV184" s="510">
        <v>0</v>
      </c>
      <c r="BW184" s="510">
        <v>0</v>
      </c>
      <c r="BX184" s="510">
        <v>0</v>
      </c>
      <c r="BY184" s="510">
        <v>0</v>
      </c>
      <c r="BZ184" s="510">
        <v>0</v>
      </c>
      <c r="CA184" s="510">
        <v>0</v>
      </c>
      <c r="CB184" s="510">
        <v>0</v>
      </c>
      <c r="CC184" s="510">
        <v>0</v>
      </c>
      <c r="CD184" s="510">
        <v>0</v>
      </c>
      <c r="CE184" s="510">
        <v>0</v>
      </c>
      <c r="CF184" s="510">
        <v>0</v>
      </c>
      <c r="CG184" s="510">
        <v>0</v>
      </c>
      <c r="CH184" s="511">
        <v>0</v>
      </c>
    </row>
    <row r="185" spans="1:86" x14ac:dyDescent="0.35">
      <c r="A185" s="411"/>
      <c r="B185" s="72" t="s">
        <v>391</v>
      </c>
      <c r="D185" s="510">
        <v>0</v>
      </c>
      <c r="E185" s="510">
        <v>0</v>
      </c>
      <c r="F185" s="510">
        <v>0</v>
      </c>
      <c r="G185" s="510">
        <v>0</v>
      </c>
      <c r="H185" s="510">
        <v>0</v>
      </c>
      <c r="I185" s="510">
        <v>0</v>
      </c>
      <c r="J185" s="510">
        <v>0</v>
      </c>
      <c r="K185" s="510">
        <v>0</v>
      </c>
      <c r="L185" s="510">
        <v>0</v>
      </c>
      <c r="M185" s="510">
        <v>0</v>
      </c>
      <c r="N185" s="510">
        <v>0</v>
      </c>
      <c r="O185" s="510">
        <v>0</v>
      </c>
      <c r="P185" s="510">
        <v>0</v>
      </c>
      <c r="Q185" s="510">
        <v>0</v>
      </c>
      <c r="R185" s="510">
        <v>0</v>
      </c>
      <c r="S185" s="510">
        <v>0</v>
      </c>
      <c r="T185" s="510">
        <v>0</v>
      </c>
      <c r="U185" s="510">
        <v>0</v>
      </c>
      <c r="V185" s="510">
        <v>0</v>
      </c>
      <c r="W185" s="510">
        <v>0</v>
      </c>
      <c r="X185" s="510">
        <v>0</v>
      </c>
      <c r="Y185" s="510">
        <v>0</v>
      </c>
      <c r="Z185" s="510">
        <v>0</v>
      </c>
      <c r="AA185" s="510">
        <v>0</v>
      </c>
      <c r="AB185" s="510">
        <v>0</v>
      </c>
      <c r="AC185" s="510">
        <v>0</v>
      </c>
      <c r="AD185" s="510">
        <v>0</v>
      </c>
      <c r="AE185" s="510">
        <v>0</v>
      </c>
      <c r="AF185" s="510">
        <v>0</v>
      </c>
      <c r="AG185" s="510">
        <v>0</v>
      </c>
      <c r="AH185" s="510">
        <v>0</v>
      </c>
      <c r="AI185" s="510">
        <v>0</v>
      </c>
      <c r="AJ185" s="510">
        <v>0</v>
      </c>
      <c r="AK185" s="510">
        <v>0</v>
      </c>
      <c r="AL185" s="510">
        <v>0</v>
      </c>
      <c r="AM185" s="510">
        <v>0</v>
      </c>
      <c r="AN185" s="510">
        <v>0</v>
      </c>
      <c r="AO185" s="510">
        <v>0</v>
      </c>
      <c r="AP185" s="510">
        <v>0</v>
      </c>
      <c r="AQ185" s="510">
        <v>0</v>
      </c>
      <c r="AR185" s="510">
        <v>0</v>
      </c>
      <c r="AS185" s="510">
        <v>0</v>
      </c>
      <c r="AT185" s="510">
        <v>0</v>
      </c>
      <c r="AU185" s="510">
        <v>0</v>
      </c>
      <c r="AV185" s="510">
        <v>0</v>
      </c>
      <c r="AW185" s="510">
        <v>0</v>
      </c>
      <c r="AX185" s="510">
        <v>0</v>
      </c>
      <c r="AY185" s="510">
        <v>0</v>
      </c>
      <c r="AZ185" s="510">
        <v>0</v>
      </c>
      <c r="BA185" s="510">
        <v>0</v>
      </c>
      <c r="BB185" s="510">
        <v>0</v>
      </c>
      <c r="BC185" s="510">
        <v>0</v>
      </c>
      <c r="BD185" s="510">
        <v>0</v>
      </c>
      <c r="BE185" s="510">
        <v>0</v>
      </c>
      <c r="BF185" s="510">
        <v>0</v>
      </c>
      <c r="BG185" s="510">
        <v>0</v>
      </c>
      <c r="BH185" s="510">
        <v>0</v>
      </c>
      <c r="BI185" s="510">
        <v>0</v>
      </c>
      <c r="BJ185" s="510">
        <v>0</v>
      </c>
      <c r="BK185" s="510">
        <v>0</v>
      </c>
      <c r="BL185" s="510">
        <v>0</v>
      </c>
      <c r="BM185" s="510">
        <v>0</v>
      </c>
      <c r="BN185" s="510">
        <v>0</v>
      </c>
      <c r="BO185" s="510">
        <v>1</v>
      </c>
      <c r="BP185" s="510">
        <v>2</v>
      </c>
      <c r="BQ185" s="510">
        <v>5</v>
      </c>
      <c r="BR185" s="510">
        <v>5</v>
      </c>
      <c r="BS185" s="510">
        <v>8</v>
      </c>
      <c r="BT185" s="510">
        <v>9</v>
      </c>
      <c r="BU185" s="510">
        <v>9</v>
      </c>
      <c r="BV185" s="510">
        <v>8</v>
      </c>
      <c r="BW185" s="510">
        <v>8</v>
      </c>
      <c r="BX185" s="510">
        <v>8</v>
      </c>
      <c r="BY185" s="510">
        <v>8</v>
      </c>
      <c r="BZ185" s="510">
        <v>8</v>
      </c>
      <c r="CA185" s="510">
        <v>8</v>
      </c>
      <c r="CB185" s="510">
        <v>8</v>
      </c>
      <c r="CC185" s="510">
        <v>8</v>
      </c>
      <c r="CD185" s="510">
        <v>7</v>
      </c>
      <c r="CE185" s="510">
        <v>7</v>
      </c>
      <c r="CF185" s="510">
        <v>7</v>
      </c>
      <c r="CG185" s="510">
        <v>7</v>
      </c>
      <c r="CH185" s="511">
        <v>7</v>
      </c>
    </row>
    <row r="186" spans="1:86" x14ac:dyDescent="0.35">
      <c r="A186" s="411"/>
      <c r="B186" s="72" t="s">
        <v>808</v>
      </c>
      <c r="C186" s="411"/>
      <c r="D186" s="510">
        <v>0</v>
      </c>
      <c r="E186" s="510">
        <v>0</v>
      </c>
      <c r="F186" s="510">
        <v>0</v>
      </c>
      <c r="G186" s="510">
        <v>0</v>
      </c>
      <c r="H186" s="510">
        <v>0</v>
      </c>
      <c r="I186" s="510">
        <v>0</v>
      </c>
      <c r="J186" s="510">
        <v>0</v>
      </c>
      <c r="K186" s="510">
        <v>0</v>
      </c>
      <c r="L186" s="510">
        <v>0</v>
      </c>
      <c r="M186" s="510">
        <v>0</v>
      </c>
      <c r="N186" s="510">
        <v>0</v>
      </c>
      <c r="O186" s="510">
        <v>0</v>
      </c>
      <c r="P186" s="510">
        <v>0</v>
      </c>
      <c r="Q186" s="510">
        <v>0</v>
      </c>
      <c r="R186" s="510">
        <v>0</v>
      </c>
      <c r="S186" s="510">
        <v>0</v>
      </c>
      <c r="T186" s="510">
        <v>0</v>
      </c>
      <c r="U186" s="510">
        <v>0</v>
      </c>
      <c r="V186" s="510">
        <v>0</v>
      </c>
      <c r="W186" s="510">
        <v>0</v>
      </c>
      <c r="X186" s="510">
        <v>0</v>
      </c>
      <c r="Y186" s="510">
        <v>0</v>
      </c>
      <c r="Z186" s="510">
        <v>0</v>
      </c>
      <c r="AA186" s="510">
        <v>0</v>
      </c>
      <c r="AB186" s="510">
        <v>0</v>
      </c>
      <c r="AC186" s="510">
        <v>0</v>
      </c>
      <c r="AD186" s="510">
        <v>0</v>
      </c>
      <c r="AE186" s="510">
        <v>0</v>
      </c>
      <c r="AF186" s="510">
        <v>0</v>
      </c>
      <c r="AG186" s="510">
        <v>0</v>
      </c>
      <c r="AH186" s="510">
        <v>0</v>
      </c>
      <c r="AI186" s="510">
        <v>0</v>
      </c>
      <c r="AJ186" s="510">
        <v>0</v>
      </c>
      <c r="AK186" s="510">
        <v>0</v>
      </c>
      <c r="AL186" s="510">
        <v>0</v>
      </c>
      <c r="AM186" s="510">
        <v>0</v>
      </c>
      <c r="AN186" s="510">
        <v>0</v>
      </c>
      <c r="AO186" s="510">
        <v>0</v>
      </c>
      <c r="AP186" s="510">
        <v>0</v>
      </c>
      <c r="AQ186" s="510">
        <v>0</v>
      </c>
      <c r="AR186" s="510">
        <v>0</v>
      </c>
      <c r="AS186" s="510">
        <v>0</v>
      </c>
      <c r="AT186" s="510">
        <v>0</v>
      </c>
      <c r="AU186" s="510">
        <v>0</v>
      </c>
      <c r="AV186" s="510">
        <v>0</v>
      </c>
      <c r="AW186" s="510">
        <v>0</v>
      </c>
      <c r="AX186" s="510">
        <v>0</v>
      </c>
      <c r="AY186" s="510">
        <v>0</v>
      </c>
      <c r="AZ186" s="510">
        <v>0</v>
      </c>
      <c r="BA186" s="510">
        <v>0</v>
      </c>
      <c r="BB186" s="510">
        <v>0</v>
      </c>
      <c r="BC186" s="510">
        <v>0</v>
      </c>
      <c r="BD186" s="510">
        <v>1</v>
      </c>
      <c r="BE186" s="510">
        <v>1</v>
      </c>
      <c r="BF186" s="510">
        <v>1</v>
      </c>
      <c r="BG186" s="510">
        <v>1</v>
      </c>
      <c r="BH186" s="510">
        <v>1</v>
      </c>
      <c r="BI186" s="510">
        <v>1</v>
      </c>
      <c r="BJ186" s="510">
        <v>1</v>
      </c>
      <c r="BK186" s="510">
        <v>1</v>
      </c>
      <c r="BL186" s="510">
        <v>1</v>
      </c>
      <c r="BM186" s="510">
        <v>1</v>
      </c>
      <c r="BN186" s="510">
        <v>0</v>
      </c>
      <c r="BO186" s="510">
        <v>0</v>
      </c>
      <c r="BP186" s="510">
        <v>0</v>
      </c>
      <c r="BQ186" s="510">
        <v>0</v>
      </c>
      <c r="BR186" s="510">
        <v>0</v>
      </c>
      <c r="BS186" s="510">
        <v>0</v>
      </c>
      <c r="BT186" s="510">
        <v>0</v>
      </c>
      <c r="BU186" s="510">
        <v>0</v>
      </c>
      <c r="BV186" s="510">
        <v>0</v>
      </c>
      <c r="BW186" s="510">
        <v>0</v>
      </c>
      <c r="BX186" s="510">
        <v>0</v>
      </c>
      <c r="BY186" s="510">
        <v>0</v>
      </c>
      <c r="BZ186" s="510">
        <v>0</v>
      </c>
      <c r="CA186" s="510">
        <v>0</v>
      </c>
      <c r="CB186" s="510">
        <v>0</v>
      </c>
      <c r="CC186" s="510">
        <v>0</v>
      </c>
      <c r="CD186" s="510">
        <v>0</v>
      </c>
      <c r="CE186" s="510">
        <v>0</v>
      </c>
      <c r="CF186" s="510">
        <v>0</v>
      </c>
      <c r="CG186" s="510">
        <v>0</v>
      </c>
      <c r="CH186" s="511">
        <v>0</v>
      </c>
    </row>
    <row r="187" spans="1:86" ht="15.75" customHeight="1" x14ac:dyDescent="0.35">
      <c r="A187" s="572"/>
      <c r="B187" s="573"/>
      <c r="C187" s="573"/>
      <c r="D187" s="553"/>
      <c r="E187" s="553"/>
      <c r="F187" s="553"/>
      <c r="G187" s="553"/>
      <c r="H187" s="553"/>
      <c r="I187" s="553"/>
      <c r="J187" s="553"/>
      <c r="K187" s="553"/>
      <c r="L187" s="553"/>
      <c r="M187" s="553"/>
      <c r="N187" s="553"/>
      <c r="O187" s="553"/>
      <c r="P187" s="553"/>
      <c r="Q187" s="553"/>
      <c r="R187" s="553"/>
      <c r="S187" s="553"/>
      <c r="T187" s="553"/>
      <c r="U187" s="553"/>
      <c r="V187" s="553"/>
      <c r="W187" s="553"/>
      <c r="X187" s="553"/>
      <c r="Y187" s="553"/>
      <c r="Z187" s="553"/>
      <c r="AA187" s="553"/>
      <c r="AB187" s="553"/>
      <c r="AC187" s="553"/>
      <c r="AD187" s="553"/>
      <c r="AE187" s="553"/>
      <c r="AF187" s="553"/>
      <c r="AG187" s="553"/>
      <c r="AH187" s="553"/>
      <c r="AI187" s="553"/>
      <c r="AJ187" s="553"/>
      <c r="AK187" s="553"/>
      <c r="AL187" s="553"/>
      <c r="AM187" s="553"/>
      <c r="AN187" s="553"/>
      <c r="AO187" s="553"/>
      <c r="AP187" s="553"/>
      <c r="AQ187" s="553"/>
      <c r="AR187" s="553"/>
      <c r="AS187" s="553"/>
      <c r="AT187" s="553"/>
      <c r="AU187" s="553"/>
      <c r="AV187" s="553"/>
      <c r="AW187" s="553"/>
      <c r="AX187" s="553"/>
      <c r="AY187" s="553"/>
      <c r="AZ187" s="553"/>
      <c r="BA187" s="553"/>
      <c r="BB187" s="553"/>
      <c r="BC187" s="553"/>
      <c r="BD187" s="553"/>
      <c r="BE187" s="553"/>
      <c r="BF187" s="553"/>
      <c r="BG187" s="553"/>
      <c r="BH187" s="553"/>
      <c r="BI187" s="553"/>
      <c r="BJ187" s="553"/>
      <c r="BK187" s="553"/>
      <c r="BL187" s="553"/>
      <c r="BM187" s="553"/>
      <c r="BN187" s="553"/>
      <c r="BO187" s="553"/>
      <c r="BP187" s="553"/>
      <c r="BQ187" s="553"/>
      <c r="BR187" s="553"/>
      <c r="BS187" s="553"/>
      <c r="BT187" s="553"/>
      <c r="BU187" s="553"/>
      <c r="BV187" s="553"/>
      <c r="BW187" s="553"/>
      <c r="BX187" s="553"/>
      <c r="BY187" s="553"/>
      <c r="BZ187" s="553"/>
      <c r="CA187" s="553"/>
      <c r="CB187" s="553"/>
      <c r="CC187" s="553"/>
      <c r="CD187" s="553"/>
      <c r="CE187" s="553"/>
      <c r="CF187" s="553"/>
      <c r="CG187" s="553"/>
      <c r="CH187" s="554"/>
    </row>
    <row r="188" spans="1:86" ht="139.5" x14ac:dyDescent="0.35">
      <c r="A188" s="572"/>
      <c r="B188" s="574" t="s">
        <v>827</v>
      </c>
      <c r="C188" s="573"/>
      <c r="D188" s="553"/>
      <c r="E188" s="553"/>
      <c r="F188" s="553"/>
      <c r="G188" s="553"/>
      <c r="H188" s="553"/>
      <c r="I188" s="553"/>
      <c r="J188" s="553"/>
      <c r="K188" s="553"/>
      <c r="L188" s="553"/>
      <c r="M188" s="553"/>
      <c r="N188" s="553"/>
      <c r="O188" s="553"/>
      <c r="P188" s="553"/>
      <c r="Q188" s="553"/>
      <c r="R188" s="553"/>
      <c r="S188" s="553"/>
      <c r="T188" s="553"/>
      <c r="U188" s="553"/>
      <c r="V188" s="553"/>
      <c r="W188" s="553"/>
      <c r="X188" s="553"/>
      <c r="Y188" s="553"/>
      <c r="Z188" s="553"/>
      <c r="AA188" s="553"/>
      <c r="AB188" s="553"/>
      <c r="AC188" s="553"/>
      <c r="AD188" s="553"/>
      <c r="AE188" s="553"/>
      <c r="AF188" s="553"/>
      <c r="AG188" s="553"/>
      <c r="AH188" s="553"/>
      <c r="AI188" s="553"/>
      <c r="AJ188" s="553"/>
      <c r="AK188" s="553"/>
      <c r="AL188" s="553"/>
      <c r="AM188" s="553"/>
      <c r="AN188" s="553"/>
      <c r="AO188" s="553"/>
      <c r="AP188" s="553"/>
      <c r="AQ188" s="553"/>
      <c r="AR188" s="553"/>
      <c r="AS188" s="553"/>
      <c r="AT188" s="553"/>
      <c r="AU188" s="553"/>
      <c r="AV188" s="553"/>
      <c r="AW188" s="553"/>
      <c r="AX188" s="553"/>
      <c r="AY188" s="553"/>
      <c r="AZ188" s="553"/>
      <c r="BA188" s="553"/>
      <c r="BB188" s="553"/>
      <c r="BC188" s="553"/>
      <c r="BD188" s="553"/>
      <c r="BE188" s="553"/>
      <c r="BF188" s="553"/>
      <c r="BG188" s="553"/>
      <c r="BH188" s="553"/>
      <c r="BI188" s="553"/>
      <c r="BJ188" s="553"/>
      <c r="BK188" s="553"/>
      <c r="BL188" s="553"/>
      <c r="BM188" s="553"/>
      <c r="BN188" s="553"/>
      <c r="BO188" s="553"/>
      <c r="BP188" s="553"/>
      <c r="BQ188" s="553"/>
      <c r="BR188" s="553"/>
      <c r="BS188" s="553"/>
      <c r="BT188" s="553"/>
      <c r="BU188" s="553"/>
      <c r="BV188" s="553"/>
      <c r="BW188" s="553"/>
      <c r="BX188" s="553"/>
      <c r="BY188" s="553"/>
      <c r="BZ188" s="553"/>
      <c r="CA188" s="553"/>
      <c r="CB188" s="553"/>
      <c r="CC188" s="553"/>
      <c r="CD188" s="553"/>
      <c r="CE188" s="553"/>
      <c r="CF188" s="553"/>
      <c r="CG188" s="553"/>
      <c r="CH188" s="554"/>
    </row>
    <row r="189" spans="1:86" ht="124.5" thickBot="1" x14ac:dyDescent="0.4">
      <c r="A189" s="575"/>
      <c r="B189" s="576" t="s">
        <v>828</v>
      </c>
      <c r="C189" s="575"/>
      <c r="D189" s="577"/>
      <c r="E189" s="577"/>
      <c r="F189" s="577"/>
      <c r="G189" s="577"/>
      <c r="H189" s="577"/>
      <c r="I189" s="577"/>
      <c r="J189" s="577"/>
      <c r="K189" s="577"/>
      <c r="L189" s="577"/>
      <c r="M189" s="577"/>
      <c r="N189" s="577"/>
      <c r="O189" s="577"/>
      <c r="P189" s="577"/>
      <c r="Q189" s="577"/>
      <c r="R189" s="577"/>
      <c r="S189" s="577"/>
      <c r="T189" s="577"/>
      <c r="U189" s="577"/>
      <c r="V189" s="577"/>
      <c r="W189" s="577"/>
      <c r="X189" s="577"/>
      <c r="Y189" s="577"/>
      <c r="Z189" s="577"/>
      <c r="AA189" s="577"/>
      <c r="AB189" s="577"/>
      <c r="AC189" s="577"/>
      <c r="AD189" s="577"/>
      <c r="AE189" s="577"/>
      <c r="AF189" s="577"/>
      <c r="AG189" s="577"/>
      <c r="AH189" s="577"/>
      <c r="AI189" s="577"/>
      <c r="AJ189" s="577"/>
      <c r="AK189" s="577"/>
      <c r="AL189" s="577"/>
      <c r="AM189" s="577"/>
      <c r="AN189" s="577"/>
      <c r="AO189" s="577"/>
      <c r="AP189" s="577"/>
      <c r="AQ189" s="577"/>
      <c r="AR189" s="577"/>
      <c r="AS189" s="577"/>
      <c r="AT189" s="577"/>
      <c r="AU189" s="577"/>
      <c r="AV189" s="577"/>
      <c r="AW189" s="577"/>
      <c r="AX189" s="577"/>
      <c r="AY189" s="577"/>
      <c r="AZ189" s="577"/>
      <c r="BA189" s="577"/>
      <c r="BB189" s="577"/>
      <c r="BC189" s="577"/>
      <c r="BD189" s="577"/>
      <c r="BE189" s="577"/>
      <c r="BF189" s="577"/>
      <c r="BG189" s="577"/>
      <c r="BH189" s="577"/>
      <c r="BI189" s="577"/>
      <c r="BJ189" s="577"/>
      <c r="BK189" s="577"/>
      <c r="BL189" s="577"/>
      <c r="BM189" s="577"/>
      <c r="BN189" s="577"/>
      <c r="BO189" s="577"/>
      <c r="BP189" s="577"/>
      <c r="BQ189" s="577"/>
      <c r="BR189" s="577"/>
      <c r="BS189" s="577"/>
      <c r="BT189" s="577"/>
      <c r="BU189" s="577"/>
      <c r="BV189" s="577"/>
      <c r="BW189" s="577"/>
      <c r="BX189" s="475"/>
      <c r="BY189" s="475"/>
      <c r="BZ189" s="475"/>
      <c r="CA189" s="475"/>
      <c r="CB189" s="475"/>
      <c r="CC189" s="475"/>
      <c r="CD189" s="475"/>
      <c r="CE189" s="475"/>
      <c r="CF189" s="475"/>
      <c r="CG189" s="475"/>
      <c r="CH189" s="578"/>
    </row>
    <row r="191" spans="1:86" x14ac:dyDescent="0.35">
      <c r="BX191" s="579"/>
      <c r="BY191" s="579"/>
      <c r="BZ191" s="579"/>
      <c r="CA191" s="579"/>
      <c r="CB191" s="579"/>
      <c r="CC191" s="579"/>
      <c r="CD191" s="579"/>
      <c r="CE191" s="579"/>
      <c r="CF191" s="579"/>
      <c r="CG191" s="579"/>
      <c r="CH191" s="579"/>
    </row>
    <row r="192" spans="1:86" x14ac:dyDescent="0.35">
      <c r="BX192" s="579"/>
      <c r="BY192" s="579"/>
      <c r="BZ192" s="579"/>
      <c r="CA192" s="579"/>
      <c r="CB192" s="579"/>
      <c r="CC192" s="579"/>
      <c r="CD192" s="579"/>
      <c r="CE192" s="579"/>
      <c r="CF192" s="579"/>
      <c r="CG192" s="579"/>
      <c r="CH192" s="579"/>
    </row>
    <row r="197" ht="32.25" customHeight="1" x14ac:dyDescent="0.35"/>
    <row r="204" ht="48" customHeight="1" x14ac:dyDescent="0.35"/>
    <row r="205" ht="98.25" customHeight="1" x14ac:dyDescent="0.35"/>
  </sheetData>
  <hyperlinks>
    <hyperlink ref="B1" display="Information relating to this table can be found in the 'Notes' tab" xr:uid="{DB02E14B-9E89-4133-95E7-062524300CD3}"/>
    <hyperlink ref="A1" location="Contents!A1" display="Contents page" xr:uid="{0033B12C-B882-421D-8D78-8A4E5D38F76C}"/>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80E6-415D-431C-A8F4-6B6E8A408BA3}">
  <dimension ref="A1:CH149"/>
  <sheetViews>
    <sheetView zoomScale="70" zoomScaleNormal="70" workbookViewId="0">
      <pane xSplit="2" topLeftCell="BW1" activePane="topRight" state="frozen"/>
      <selection activeCell="B8" sqref="B8"/>
      <selection pane="topRight" sqref="A1:XFD1048576"/>
    </sheetView>
  </sheetViews>
  <sheetFormatPr defaultColWidth="9" defaultRowHeight="15.5" x14ac:dyDescent="0.35"/>
  <cols>
    <col min="1" max="1" width="23" style="407" bestFit="1" customWidth="1"/>
    <col min="2" max="2" width="108" style="407" bestFit="1" customWidth="1"/>
    <col min="3" max="3" width="25.54296875" style="407" customWidth="1"/>
    <col min="4" max="75" width="12.54296875" style="255"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78"/>
      <c r="BW1" s="478"/>
    </row>
    <row r="2" spans="1:86" ht="15.75" customHeight="1" x14ac:dyDescent="0.35">
      <c r="A2" s="46" t="s">
        <v>221</v>
      </c>
      <c r="B2" s="47" t="s">
        <v>829</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6.25" customHeight="1" x14ac:dyDescent="0.35">
      <c r="A4" s="128"/>
      <c r="B4" s="123" t="s">
        <v>273</v>
      </c>
      <c r="C4" s="512"/>
      <c r="D4" s="452">
        <f t="shared" ref="D4:Y4" si="0">SUM(D6,D10,D13)</f>
        <v>0</v>
      </c>
      <c r="E4" s="452">
        <f t="shared" si="0"/>
        <v>0</v>
      </c>
      <c r="F4" s="452">
        <f t="shared" si="0"/>
        <v>0</v>
      </c>
      <c r="G4" s="452">
        <f t="shared" si="0"/>
        <v>0</v>
      </c>
      <c r="H4" s="452">
        <f t="shared" si="0"/>
        <v>0</v>
      </c>
      <c r="I4" s="452">
        <f t="shared" si="0"/>
        <v>0</v>
      </c>
      <c r="J4" s="452">
        <f t="shared" si="0"/>
        <v>0</v>
      </c>
      <c r="K4" s="452">
        <f t="shared" si="0"/>
        <v>0</v>
      </c>
      <c r="L4" s="452">
        <f t="shared" si="0"/>
        <v>0</v>
      </c>
      <c r="M4" s="452">
        <f t="shared" si="0"/>
        <v>0</v>
      </c>
      <c r="N4" s="452">
        <f t="shared" si="0"/>
        <v>0</v>
      </c>
      <c r="O4" s="452">
        <f t="shared" si="0"/>
        <v>0</v>
      </c>
      <c r="P4" s="452">
        <f t="shared" si="0"/>
        <v>0</v>
      </c>
      <c r="Q4" s="452">
        <f t="shared" si="0"/>
        <v>0</v>
      </c>
      <c r="R4" s="452">
        <f t="shared" si="0"/>
        <v>0</v>
      </c>
      <c r="S4" s="452">
        <f t="shared" si="0"/>
        <v>0</v>
      </c>
      <c r="T4" s="452">
        <f t="shared" si="0"/>
        <v>0</v>
      </c>
      <c r="U4" s="452">
        <f t="shared" si="0"/>
        <v>0</v>
      </c>
      <c r="V4" s="452">
        <f t="shared" si="0"/>
        <v>0</v>
      </c>
      <c r="W4" s="452">
        <f t="shared" si="0"/>
        <v>0</v>
      </c>
      <c r="X4" s="452">
        <f t="shared" si="0"/>
        <v>0</v>
      </c>
      <c r="Y4" s="452">
        <f t="shared" si="0"/>
        <v>0</v>
      </c>
      <c r="Z4" s="452">
        <f t="shared" ref="Z4:BK4" si="1">SUM(Z6,Z10,Z13,Z16,Z18)</f>
        <v>76.699999999999989</v>
      </c>
      <c r="AA4" s="452">
        <f t="shared" si="1"/>
        <v>83.800000000000011</v>
      </c>
      <c r="AB4" s="452">
        <f t="shared" si="1"/>
        <v>92.7</v>
      </c>
      <c r="AC4" s="452">
        <f t="shared" si="1"/>
        <v>103.7</v>
      </c>
      <c r="AD4" s="452">
        <f t="shared" si="1"/>
        <v>130.80000000000001</v>
      </c>
      <c r="AE4" s="452">
        <f t="shared" si="1"/>
        <v>171.1</v>
      </c>
      <c r="AF4" s="452">
        <f t="shared" si="1"/>
        <v>196.7</v>
      </c>
      <c r="AG4" s="452">
        <f t="shared" si="1"/>
        <v>224.6</v>
      </c>
      <c r="AH4" s="452">
        <f t="shared" si="1"/>
        <v>253</v>
      </c>
      <c r="AI4" s="452">
        <f t="shared" si="1"/>
        <v>285</v>
      </c>
      <c r="AJ4" s="452">
        <f t="shared" si="1"/>
        <v>329</v>
      </c>
      <c r="AK4" s="452">
        <f t="shared" si="1"/>
        <v>367</v>
      </c>
      <c r="AL4" s="452">
        <f t="shared" si="1"/>
        <v>399</v>
      </c>
      <c r="AM4" s="452">
        <f t="shared" si="1"/>
        <v>428</v>
      </c>
      <c r="AN4" s="452">
        <f t="shared" si="1"/>
        <v>441</v>
      </c>
      <c r="AO4" s="452">
        <f t="shared" si="1"/>
        <v>470</v>
      </c>
      <c r="AP4" s="452">
        <f t="shared" si="1"/>
        <v>505</v>
      </c>
      <c r="AQ4" s="452">
        <f t="shared" si="1"/>
        <v>514.10200000000009</v>
      </c>
      <c r="AR4" s="452">
        <f t="shared" si="1"/>
        <v>513.58300000000008</v>
      </c>
      <c r="AS4" s="452">
        <f t="shared" si="1"/>
        <v>533.13800000000003</v>
      </c>
      <c r="AT4" s="452">
        <f t="shared" si="1"/>
        <v>584.37099999999998</v>
      </c>
      <c r="AU4" s="452">
        <f t="shared" si="1"/>
        <v>654.65499413448993</v>
      </c>
      <c r="AV4" s="452">
        <f t="shared" si="1"/>
        <v>667.50399999999991</v>
      </c>
      <c r="AW4" s="452">
        <f t="shared" si="1"/>
        <v>686.28399999999988</v>
      </c>
      <c r="AX4" s="452">
        <f t="shared" si="1"/>
        <v>710.02199999999993</v>
      </c>
      <c r="AY4" s="452">
        <f t="shared" si="1"/>
        <v>734.97559504132221</v>
      </c>
      <c r="AZ4" s="452">
        <f t="shared" si="1"/>
        <v>748.39700000000005</v>
      </c>
      <c r="BA4" s="452">
        <f t="shared" si="1"/>
        <v>751.94600000000003</v>
      </c>
      <c r="BB4" s="452">
        <f t="shared" si="1"/>
        <v>769.20972503840244</v>
      </c>
      <c r="BC4" s="452">
        <f t="shared" si="1"/>
        <v>763.73799999999994</v>
      </c>
      <c r="BD4" s="452">
        <f t="shared" si="1"/>
        <v>770.87267336961202</v>
      </c>
      <c r="BE4" s="452">
        <f t="shared" si="1"/>
        <v>792.85709700000007</v>
      </c>
      <c r="BF4" s="452">
        <f t="shared" si="1"/>
        <v>802.21727761258762</v>
      </c>
      <c r="BG4" s="452">
        <f t="shared" si="1"/>
        <v>802.82745841250244</v>
      </c>
      <c r="BH4" s="452">
        <f t="shared" si="1"/>
        <v>815.19508900000005</v>
      </c>
      <c r="BI4" s="452">
        <f t="shared" si="1"/>
        <v>812.2834377490002</v>
      </c>
      <c r="BJ4" s="452">
        <f t="shared" si="1"/>
        <v>816.40638853999985</v>
      </c>
      <c r="BK4" s="452">
        <f t="shared" si="1"/>
        <v>822.24543098380013</v>
      </c>
      <c r="BL4" s="452">
        <f>SUM(BL6,BL10,BL13,BL15,BL18)</f>
        <v>853.28739183000016</v>
      </c>
      <c r="BM4" s="452">
        <f t="shared" ref="BM4:CE4" si="2">SUM(BM6,BM10,BM13,BM15,BM18)</f>
        <v>886.07535800000016</v>
      </c>
      <c r="BN4" s="452">
        <f t="shared" si="2"/>
        <v>935.91351682000004</v>
      </c>
      <c r="BO4" s="452">
        <f t="shared" si="2"/>
        <v>934.84436764999998</v>
      </c>
      <c r="BP4" s="452">
        <f t="shared" si="2"/>
        <v>956.67538677023606</v>
      </c>
      <c r="BQ4" s="452">
        <f t="shared" si="2"/>
        <v>955.36992824000004</v>
      </c>
      <c r="BR4" s="452">
        <f t="shared" si="2"/>
        <v>990.27274720504909</v>
      </c>
      <c r="BS4" s="452">
        <f t="shared" si="2"/>
        <v>981.8956384411166</v>
      </c>
      <c r="BT4" s="452">
        <f t="shared" si="2"/>
        <v>944.54616344999977</v>
      </c>
      <c r="BU4" s="452">
        <f t="shared" si="2"/>
        <v>930.13222866000035</v>
      </c>
      <c r="BV4" s="452">
        <f t="shared" si="2"/>
        <v>923.82389724765915</v>
      </c>
      <c r="BW4" s="452">
        <f>SUM(BW6,BW10,BW13,BW15,BW18)</f>
        <v>917.49202801040087</v>
      </c>
      <c r="BX4" s="452">
        <f t="shared" si="2"/>
        <v>799.38588588999994</v>
      </c>
      <c r="BY4" s="452">
        <f t="shared" si="2"/>
        <v>783.30235273000039</v>
      </c>
      <c r="BZ4" s="452">
        <f t="shared" si="2"/>
        <v>773.27378092999936</v>
      </c>
      <c r="CA4" s="452">
        <f t="shared" si="2"/>
        <v>807.3960622899998</v>
      </c>
      <c r="CB4" s="452">
        <f t="shared" si="2"/>
        <v>837.89344896000023</v>
      </c>
      <c r="CC4" s="452">
        <f t="shared" si="2"/>
        <v>819.88023314528039</v>
      </c>
      <c r="CD4" s="452">
        <f t="shared" si="2"/>
        <v>813.5842837038374</v>
      </c>
      <c r="CE4" s="452">
        <f t="shared" si="2"/>
        <v>799.17755921541186</v>
      </c>
      <c r="CF4" s="452">
        <f>SUM(CF6,CF10,CF13,CF15,CF18)</f>
        <v>775.86612797613941</v>
      </c>
      <c r="CG4" s="453">
        <f>SUM(CG6,CG10,CG13,CG15,CG18)</f>
        <v>753.68265589961118</v>
      </c>
      <c r="CH4" s="454">
        <f>SUM(CH6,CH10,CH13,CH15,CH18)</f>
        <v>730.14100623442687</v>
      </c>
    </row>
    <row r="5" spans="1:86" s="285" customFormat="1" ht="26.25" customHeight="1" x14ac:dyDescent="0.35">
      <c r="A5" s="128"/>
      <c r="B5" s="271" t="s">
        <v>830</v>
      </c>
      <c r="C5" s="512"/>
      <c r="D5" s="452"/>
      <c r="E5" s="452"/>
      <c r="F5" s="452"/>
      <c r="G5" s="452"/>
      <c r="H5" s="452"/>
      <c r="I5" s="452"/>
      <c r="J5" s="452"/>
      <c r="K5" s="452"/>
      <c r="L5" s="452"/>
      <c r="M5" s="452"/>
      <c r="N5" s="452"/>
      <c r="O5" s="452"/>
      <c r="P5" s="452"/>
      <c r="Q5" s="452"/>
      <c r="R5" s="452"/>
      <c r="S5" s="452"/>
      <c r="T5" s="452"/>
      <c r="U5" s="452"/>
      <c r="V5" s="452"/>
      <c r="W5" s="452"/>
      <c r="X5" s="452"/>
      <c r="Y5" s="452"/>
      <c r="Z5" s="452">
        <f t="shared" ref="Z5:CE5" si="3">Z6+Z10+Z13</f>
        <v>76.699999999999989</v>
      </c>
      <c r="AA5" s="452">
        <f t="shared" si="3"/>
        <v>83.800000000000011</v>
      </c>
      <c r="AB5" s="452">
        <f t="shared" si="3"/>
        <v>92.7</v>
      </c>
      <c r="AC5" s="452">
        <f t="shared" si="3"/>
        <v>103.7</v>
      </c>
      <c r="AD5" s="452">
        <f t="shared" si="3"/>
        <v>130.80000000000001</v>
      </c>
      <c r="AE5" s="452">
        <f t="shared" si="3"/>
        <v>171.1</v>
      </c>
      <c r="AF5" s="452">
        <f t="shared" si="3"/>
        <v>196.7</v>
      </c>
      <c r="AG5" s="452">
        <f t="shared" si="3"/>
        <v>224.6</v>
      </c>
      <c r="AH5" s="452">
        <f t="shared" si="3"/>
        <v>253</v>
      </c>
      <c r="AI5" s="452">
        <f t="shared" si="3"/>
        <v>285</v>
      </c>
      <c r="AJ5" s="452">
        <f t="shared" si="3"/>
        <v>329</v>
      </c>
      <c r="AK5" s="452">
        <f t="shared" si="3"/>
        <v>367</v>
      </c>
      <c r="AL5" s="452">
        <f t="shared" si="3"/>
        <v>399</v>
      </c>
      <c r="AM5" s="452">
        <f t="shared" si="3"/>
        <v>428</v>
      </c>
      <c r="AN5" s="452">
        <f t="shared" si="3"/>
        <v>441</v>
      </c>
      <c r="AO5" s="452">
        <f t="shared" si="3"/>
        <v>470</v>
      </c>
      <c r="AP5" s="452">
        <f t="shared" si="3"/>
        <v>505</v>
      </c>
      <c r="AQ5" s="452">
        <f t="shared" si="3"/>
        <v>514.10200000000009</v>
      </c>
      <c r="AR5" s="452">
        <f t="shared" si="3"/>
        <v>513.58300000000008</v>
      </c>
      <c r="AS5" s="452">
        <f t="shared" si="3"/>
        <v>533.13800000000003</v>
      </c>
      <c r="AT5" s="452">
        <f t="shared" si="3"/>
        <v>584.37099999999998</v>
      </c>
      <c r="AU5" s="452">
        <f t="shared" si="3"/>
        <v>654.65499413448993</v>
      </c>
      <c r="AV5" s="452">
        <f t="shared" si="3"/>
        <v>667.50399999999991</v>
      </c>
      <c r="AW5" s="452">
        <f t="shared" si="3"/>
        <v>686.28399999999988</v>
      </c>
      <c r="AX5" s="452">
        <f t="shared" si="3"/>
        <v>706.56499999999994</v>
      </c>
      <c r="AY5" s="452">
        <f t="shared" si="3"/>
        <v>730.84699999999987</v>
      </c>
      <c r="AZ5" s="452">
        <f t="shared" si="3"/>
        <v>742.93900000000008</v>
      </c>
      <c r="BA5" s="452">
        <f t="shared" si="3"/>
        <v>746.97900000000004</v>
      </c>
      <c r="BB5" s="452">
        <f t="shared" si="3"/>
        <v>760.91300000000001</v>
      </c>
      <c r="BC5" s="452">
        <f t="shared" si="3"/>
        <v>753.17499999999995</v>
      </c>
      <c r="BD5" s="452">
        <f t="shared" si="3"/>
        <v>759</v>
      </c>
      <c r="BE5" s="452">
        <f t="shared" si="3"/>
        <v>778.45800000000008</v>
      </c>
      <c r="BF5" s="452">
        <f t="shared" si="3"/>
        <v>782.50758261258761</v>
      </c>
      <c r="BG5" s="452">
        <f t="shared" si="3"/>
        <v>783.48695761035617</v>
      </c>
      <c r="BH5" s="452">
        <f t="shared" si="3"/>
        <v>794.55200000000002</v>
      </c>
      <c r="BI5" s="452">
        <f t="shared" si="3"/>
        <v>787.58934177900016</v>
      </c>
      <c r="BJ5" s="452">
        <f t="shared" si="3"/>
        <v>790.4603985399998</v>
      </c>
      <c r="BK5" s="452">
        <f t="shared" si="3"/>
        <v>794.80543098380008</v>
      </c>
      <c r="BL5" s="452">
        <f t="shared" si="3"/>
        <v>816.22339083000008</v>
      </c>
      <c r="BM5" s="452">
        <f t="shared" si="3"/>
        <v>843.82698400000015</v>
      </c>
      <c r="BN5" s="452">
        <f t="shared" si="3"/>
        <v>888.44639182000003</v>
      </c>
      <c r="BO5" s="452">
        <f t="shared" si="3"/>
        <v>887.63814664999995</v>
      </c>
      <c r="BP5" s="452">
        <f t="shared" si="3"/>
        <v>905.24794301000009</v>
      </c>
      <c r="BQ5" s="452">
        <f t="shared" si="3"/>
        <v>900.69442791999995</v>
      </c>
      <c r="BR5" s="452">
        <f t="shared" si="3"/>
        <v>907.95083237504912</v>
      </c>
      <c r="BS5" s="452">
        <f t="shared" si="3"/>
        <v>892.04744098111667</v>
      </c>
      <c r="BT5" s="452">
        <f t="shared" si="3"/>
        <v>861.11320264999983</v>
      </c>
      <c r="BU5" s="452">
        <f t="shared" si="3"/>
        <v>840.41455076000034</v>
      </c>
      <c r="BV5" s="452">
        <f t="shared" si="3"/>
        <v>837.99864539999999</v>
      </c>
      <c r="BW5" s="452">
        <f>BW6+BW10+BW13</f>
        <v>831.82570301040084</v>
      </c>
      <c r="BX5" s="452">
        <f t="shared" si="3"/>
        <v>723.49545768999997</v>
      </c>
      <c r="BY5" s="452">
        <f t="shared" si="3"/>
        <v>704.87557493000043</v>
      </c>
      <c r="BZ5" s="452">
        <f t="shared" si="3"/>
        <v>695.39615152999943</v>
      </c>
      <c r="CA5" s="452">
        <f t="shared" si="3"/>
        <v>735.73449428999982</v>
      </c>
      <c r="CB5" s="452">
        <f t="shared" si="3"/>
        <v>752.05159296000022</v>
      </c>
      <c r="CC5" s="452">
        <f t="shared" si="3"/>
        <v>735.12844001414976</v>
      </c>
      <c r="CD5" s="452">
        <f t="shared" si="3"/>
        <v>731.03578014305674</v>
      </c>
      <c r="CE5" s="452">
        <f t="shared" si="3"/>
        <v>717.40590051986635</v>
      </c>
      <c r="CF5" s="452">
        <f>CF6+CF10+CF13</f>
        <v>695.13756219942513</v>
      </c>
      <c r="CG5" s="452">
        <f>CG6+CG10+CG13</f>
        <v>674.03081082362348</v>
      </c>
      <c r="CH5" s="460">
        <f>CH6+CH10+CH13</f>
        <v>651.67601524491761</v>
      </c>
    </row>
    <row r="6" spans="1:86" ht="15" customHeight="1" x14ac:dyDescent="0.35">
      <c r="A6" s="580"/>
      <c r="B6" s="236" t="s">
        <v>831</v>
      </c>
      <c r="C6" s="52"/>
      <c r="D6" s="457">
        <v>0</v>
      </c>
      <c r="E6" s="457">
        <v>0</v>
      </c>
      <c r="F6" s="457">
        <v>0</v>
      </c>
      <c r="G6" s="457">
        <v>0</v>
      </c>
      <c r="H6" s="457">
        <v>0</v>
      </c>
      <c r="I6" s="457">
        <v>0</v>
      </c>
      <c r="J6" s="457">
        <v>0</v>
      </c>
      <c r="K6" s="457">
        <v>0</v>
      </c>
      <c r="L6" s="457">
        <v>0</v>
      </c>
      <c r="M6" s="457">
        <v>0</v>
      </c>
      <c r="N6" s="457">
        <v>0</v>
      </c>
      <c r="O6" s="457">
        <v>0</v>
      </c>
      <c r="P6" s="457">
        <v>0</v>
      </c>
      <c r="Q6" s="457">
        <v>0</v>
      </c>
      <c r="R6" s="457">
        <v>0</v>
      </c>
      <c r="S6" s="457">
        <v>0</v>
      </c>
      <c r="T6" s="457">
        <v>0</v>
      </c>
      <c r="U6" s="457">
        <v>0</v>
      </c>
      <c r="V6" s="457">
        <v>0</v>
      </c>
      <c r="W6" s="457">
        <v>0</v>
      </c>
      <c r="X6" s="457">
        <v>0</v>
      </c>
      <c r="Y6" s="457">
        <v>0</v>
      </c>
      <c r="Z6" s="457">
        <v>64.599999999999994</v>
      </c>
      <c r="AA6" s="457">
        <v>70.7</v>
      </c>
      <c r="AB6" s="457">
        <v>78.099999999999994</v>
      </c>
      <c r="AC6" s="457">
        <v>87.3</v>
      </c>
      <c r="AD6" s="457">
        <v>110.1</v>
      </c>
      <c r="AE6" s="457">
        <v>144.6</v>
      </c>
      <c r="AF6" s="457">
        <v>167.2</v>
      </c>
      <c r="AG6" s="457">
        <v>191.1</v>
      </c>
      <c r="AH6" s="457">
        <v>216</v>
      </c>
      <c r="AI6" s="457">
        <v>244</v>
      </c>
      <c r="AJ6" s="457">
        <v>282</v>
      </c>
      <c r="AK6" s="457">
        <v>315</v>
      </c>
      <c r="AL6" s="457">
        <v>343</v>
      </c>
      <c r="AM6" s="457">
        <v>369</v>
      </c>
      <c r="AN6" s="457">
        <v>381</v>
      </c>
      <c r="AO6" s="457">
        <v>407</v>
      </c>
      <c r="AP6" s="457">
        <v>440</v>
      </c>
      <c r="AQ6" s="457">
        <v>453.38600000000002</v>
      </c>
      <c r="AR6" s="457">
        <v>451.27800000000002</v>
      </c>
      <c r="AS6" s="457">
        <v>469.52100000000002</v>
      </c>
      <c r="AT6" s="457">
        <v>520.06299999999999</v>
      </c>
      <c r="AU6" s="457">
        <v>586.55099413448988</v>
      </c>
      <c r="AV6" s="457">
        <f t="shared" ref="AV6:BT6" si="4">SUM(AV7:AV8)</f>
        <v>600.92999999999995</v>
      </c>
      <c r="AW6" s="457">
        <f t="shared" si="4"/>
        <v>616.15499999999997</v>
      </c>
      <c r="AX6" s="457">
        <f t="shared" si="4"/>
        <v>645.43899999999996</v>
      </c>
      <c r="AY6" s="457">
        <f t="shared" si="4"/>
        <v>669.97299999999996</v>
      </c>
      <c r="AZ6" s="457">
        <f t="shared" si="4"/>
        <v>684.82</v>
      </c>
      <c r="BA6" s="457">
        <f t="shared" si="4"/>
        <v>689.89800000000002</v>
      </c>
      <c r="BB6" s="457">
        <f t="shared" si="4"/>
        <v>709.66099999999994</v>
      </c>
      <c r="BC6" s="457">
        <f t="shared" si="4"/>
        <v>699.61199999999997</v>
      </c>
      <c r="BD6" s="457">
        <f t="shared" si="4"/>
        <v>708</v>
      </c>
      <c r="BE6" s="457">
        <f t="shared" si="4"/>
        <v>727.45800000000008</v>
      </c>
      <c r="BF6" s="457">
        <f t="shared" si="4"/>
        <v>732.7211213525876</v>
      </c>
      <c r="BG6" s="457">
        <f t="shared" si="4"/>
        <v>736.5558877814442</v>
      </c>
      <c r="BH6" s="457">
        <f t="shared" si="4"/>
        <v>749.94100000000003</v>
      </c>
      <c r="BI6" s="457">
        <f t="shared" si="4"/>
        <v>745.66237929900012</v>
      </c>
      <c r="BJ6" s="457">
        <f t="shared" si="4"/>
        <v>750.09489891999988</v>
      </c>
      <c r="BK6" s="457">
        <f t="shared" si="4"/>
        <v>755.76206665380005</v>
      </c>
      <c r="BL6" s="457">
        <f t="shared" si="4"/>
        <v>778.67019714000014</v>
      </c>
      <c r="BM6" s="457">
        <f t="shared" si="4"/>
        <v>807.08740407000005</v>
      </c>
      <c r="BN6" s="457">
        <f t="shared" si="4"/>
        <v>853.62603838000007</v>
      </c>
      <c r="BO6" s="457">
        <f t="shared" si="4"/>
        <v>854.15397472999996</v>
      </c>
      <c r="BP6" s="457">
        <f t="shared" si="4"/>
        <v>873.08095759619198</v>
      </c>
      <c r="BQ6" s="457">
        <f t="shared" si="4"/>
        <v>870.57572770000002</v>
      </c>
      <c r="BR6" s="457">
        <f t="shared" si="4"/>
        <v>879.197</v>
      </c>
      <c r="BS6" s="457">
        <f t="shared" si="4"/>
        <v>865.05799890795549</v>
      </c>
      <c r="BT6" s="457">
        <f t="shared" si="4"/>
        <v>835.61493410366666</v>
      </c>
      <c r="BU6" s="457">
        <f t="shared" ref="BU6:CE6" si="5">SUM(BU7:BU8)</f>
        <v>816.60546981378729</v>
      </c>
      <c r="BV6" s="457">
        <f t="shared" si="5"/>
        <v>815.68788701622077</v>
      </c>
      <c r="BW6" s="457">
        <f t="shared" si="5"/>
        <v>811.1113430204108</v>
      </c>
      <c r="BX6" s="457">
        <f t="shared" si="5"/>
        <v>706.71987354359123</v>
      </c>
      <c r="BY6" s="457">
        <f t="shared" si="5"/>
        <v>689.27149366212348</v>
      </c>
      <c r="BZ6" s="457">
        <f t="shared" si="5"/>
        <v>680.94934829427859</v>
      </c>
      <c r="CA6" s="457">
        <f t="shared" si="5"/>
        <v>721.43530459832346</v>
      </c>
      <c r="CB6" s="457">
        <f t="shared" si="5"/>
        <v>738.14615308272835</v>
      </c>
      <c r="CC6" s="457">
        <f t="shared" si="5"/>
        <v>722.17627587161883</v>
      </c>
      <c r="CD6" s="457">
        <f t="shared" si="5"/>
        <v>718.72188764565419</v>
      </c>
      <c r="CE6" s="457">
        <f t="shared" si="5"/>
        <v>705.83322954467394</v>
      </c>
      <c r="CF6" s="457">
        <f>SUM(CF7:CF8)</f>
        <v>684.41868965530477</v>
      </c>
      <c r="CG6" s="457">
        <f>SUM(CG7:CG8)</f>
        <v>664.07820523951955</v>
      </c>
      <c r="CH6" s="458">
        <f>SUM(CH7:CH8)</f>
        <v>642.4366771014968</v>
      </c>
    </row>
    <row r="7" spans="1:86" x14ac:dyDescent="0.35">
      <c r="A7" s="427"/>
      <c r="B7" s="513" t="s">
        <v>566</v>
      </c>
      <c r="C7" s="508"/>
      <c r="D7" s="457">
        <v>0</v>
      </c>
      <c r="E7" s="457">
        <v>0</v>
      </c>
      <c r="F7" s="457">
        <v>0</v>
      </c>
      <c r="G7" s="457">
        <v>0</v>
      </c>
      <c r="H7" s="457">
        <v>0</v>
      </c>
      <c r="I7" s="457">
        <v>0</v>
      </c>
      <c r="J7" s="457">
        <v>0</v>
      </c>
      <c r="K7" s="457">
        <v>0</v>
      </c>
      <c r="L7" s="457">
        <v>0</v>
      </c>
      <c r="M7" s="457">
        <v>0</v>
      </c>
      <c r="N7" s="457">
        <v>0</v>
      </c>
      <c r="O7" s="457">
        <v>0</v>
      </c>
      <c r="P7" s="457">
        <v>0</v>
      </c>
      <c r="Q7" s="457">
        <v>0</v>
      </c>
      <c r="R7" s="457">
        <v>0</v>
      </c>
      <c r="S7" s="457">
        <v>0</v>
      </c>
      <c r="T7" s="457">
        <v>0</v>
      </c>
      <c r="U7" s="457">
        <v>0</v>
      </c>
      <c r="V7" s="457">
        <v>0</v>
      </c>
      <c r="W7" s="457">
        <v>0</v>
      </c>
      <c r="X7" s="457">
        <v>0</v>
      </c>
      <c r="Y7" s="457">
        <v>0</v>
      </c>
      <c r="Z7" s="457">
        <v>0</v>
      </c>
      <c r="AA7" s="457">
        <v>0</v>
      </c>
      <c r="AB7" s="457">
        <v>0</v>
      </c>
      <c r="AC7" s="457">
        <v>0</v>
      </c>
      <c r="AD7" s="457">
        <v>0</v>
      </c>
      <c r="AE7" s="457">
        <v>0</v>
      </c>
      <c r="AF7" s="457">
        <v>0</v>
      </c>
      <c r="AG7" s="457">
        <v>0</v>
      </c>
      <c r="AH7" s="457">
        <v>150.86192021876099</v>
      </c>
      <c r="AI7" s="457">
        <v>169.58927529545215</v>
      </c>
      <c r="AJ7" s="457">
        <v>194.52703018605663</v>
      </c>
      <c r="AK7" s="457">
        <v>215.59324696900481</v>
      </c>
      <c r="AL7" s="457">
        <v>223.46081816684327</v>
      </c>
      <c r="AM7" s="457">
        <v>248.3824459728107</v>
      </c>
      <c r="AN7" s="457">
        <v>264.93793790353891</v>
      </c>
      <c r="AO7" s="457">
        <v>287.54597527130755</v>
      </c>
      <c r="AP7" s="457">
        <v>283.61457487886878</v>
      </c>
      <c r="AQ7" s="457">
        <v>292.24290374097916</v>
      </c>
      <c r="AR7" s="457">
        <v>287.73943877592222</v>
      </c>
      <c r="AS7" s="457">
        <v>302.68487699282929</v>
      </c>
      <c r="AT7" s="457">
        <v>333.52147044155834</v>
      </c>
      <c r="AU7" s="457">
        <v>380.80942158251628</v>
      </c>
      <c r="AV7" s="457">
        <v>384.88923407703078</v>
      </c>
      <c r="AW7" s="457">
        <v>387.87665524354281</v>
      </c>
      <c r="AX7" s="457">
        <v>409.33011150143244</v>
      </c>
      <c r="AY7" s="457">
        <v>424.97262513563601</v>
      </c>
      <c r="AZ7" s="457">
        <v>448.46025849279948</v>
      </c>
      <c r="BA7" s="457">
        <v>451.93083260759454</v>
      </c>
      <c r="BB7" s="457">
        <v>464.56368155140774</v>
      </c>
      <c r="BC7" s="457">
        <v>457.40530309547091</v>
      </c>
      <c r="BD7" s="457">
        <v>449.27100000000002</v>
      </c>
      <c r="BE7" s="457">
        <v>458.60217196123631</v>
      </c>
      <c r="BF7" s="457">
        <v>453.35111210171794</v>
      </c>
      <c r="BG7" s="457">
        <v>469.02827967669646</v>
      </c>
      <c r="BH7" s="457">
        <v>459.91899999999998</v>
      </c>
      <c r="BI7" s="457">
        <v>449.75794596037161</v>
      </c>
      <c r="BJ7" s="457">
        <v>443.13462537454694</v>
      </c>
      <c r="BK7" s="457">
        <v>416.31119045700922</v>
      </c>
      <c r="BL7" s="457">
        <v>348.6831197044811</v>
      </c>
      <c r="BM7" s="457">
        <v>354.05537931399999</v>
      </c>
      <c r="BN7" s="457">
        <v>401.20840422019995</v>
      </c>
      <c r="BO7" s="457">
        <v>390.79752025713873</v>
      </c>
      <c r="BP7" s="457">
        <v>387.51426097503168</v>
      </c>
      <c r="BQ7" s="457">
        <v>373.41078429999999</v>
      </c>
      <c r="BR7" s="457">
        <v>366.75900000000001</v>
      </c>
      <c r="BS7" s="457">
        <v>346.02319956318229</v>
      </c>
      <c r="BT7" s="457">
        <v>354.33784172217963</v>
      </c>
      <c r="BU7" s="457">
        <v>338.69333340869139</v>
      </c>
      <c r="BV7" s="457">
        <v>330.58593021450383</v>
      </c>
      <c r="BW7" s="457">
        <v>324.98052843534026</v>
      </c>
      <c r="BX7" s="457">
        <v>286.85897564409254</v>
      </c>
      <c r="BY7" s="457">
        <v>272.34091349112413</v>
      </c>
      <c r="BZ7" s="457">
        <v>260.34201917615599</v>
      </c>
      <c r="CA7" s="457">
        <v>265.28795629572369</v>
      </c>
      <c r="CB7" s="457">
        <v>260.71161402055833</v>
      </c>
      <c r="CC7" s="457">
        <v>244.14903868815097</v>
      </c>
      <c r="CD7" s="457">
        <v>238.35930346375545</v>
      </c>
      <c r="CE7" s="457">
        <v>235.64745027836568</v>
      </c>
      <c r="CF7" s="457">
        <v>224.00868413527016</v>
      </c>
      <c r="CG7" s="457">
        <v>208.25200468169584</v>
      </c>
      <c r="CH7" s="458">
        <v>193.01846671280555</v>
      </c>
    </row>
    <row r="8" spans="1:86" x14ac:dyDescent="0.35">
      <c r="A8" s="427"/>
      <c r="B8" s="513" t="s">
        <v>565</v>
      </c>
      <c r="C8" s="508"/>
      <c r="D8" s="457">
        <v>0</v>
      </c>
      <c r="E8" s="457">
        <v>0</v>
      </c>
      <c r="F8" s="457">
        <v>0</v>
      </c>
      <c r="G8" s="457">
        <v>0</v>
      </c>
      <c r="H8" s="457">
        <v>0</v>
      </c>
      <c r="I8" s="457">
        <v>0</v>
      </c>
      <c r="J8" s="457">
        <v>0</v>
      </c>
      <c r="K8" s="457">
        <v>0</v>
      </c>
      <c r="L8" s="457">
        <v>0</v>
      </c>
      <c r="M8" s="457">
        <v>0</v>
      </c>
      <c r="N8" s="457">
        <v>0</v>
      </c>
      <c r="O8" s="457">
        <v>0</v>
      </c>
      <c r="P8" s="457">
        <v>0</v>
      </c>
      <c r="Q8" s="457">
        <v>0</v>
      </c>
      <c r="R8" s="457">
        <v>0</v>
      </c>
      <c r="S8" s="457">
        <v>0</v>
      </c>
      <c r="T8" s="457">
        <v>0</v>
      </c>
      <c r="U8" s="457">
        <v>0</v>
      </c>
      <c r="V8" s="457">
        <v>0</v>
      </c>
      <c r="W8" s="457">
        <v>0</v>
      </c>
      <c r="X8" s="457">
        <v>0</v>
      </c>
      <c r="Y8" s="457">
        <v>0</v>
      </c>
      <c r="Z8" s="457">
        <v>0</v>
      </c>
      <c r="AA8" s="457">
        <v>0</v>
      </c>
      <c r="AB8" s="457">
        <v>0</v>
      </c>
      <c r="AC8" s="457">
        <v>0</v>
      </c>
      <c r="AD8" s="457">
        <v>0</v>
      </c>
      <c r="AE8" s="457">
        <v>0</v>
      </c>
      <c r="AF8" s="457">
        <v>0</v>
      </c>
      <c r="AG8" s="457">
        <v>0</v>
      </c>
      <c r="AH8" s="457">
        <v>65.138079781239014</v>
      </c>
      <c r="AI8" s="457">
        <v>74.410724704547846</v>
      </c>
      <c r="AJ8" s="457">
        <v>87.472969813943365</v>
      </c>
      <c r="AK8" s="457">
        <v>99.406753030995191</v>
      </c>
      <c r="AL8" s="457">
        <v>119.53918183315673</v>
      </c>
      <c r="AM8" s="457">
        <v>120.6175540271893</v>
      </c>
      <c r="AN8" s="457">
        <v>116.06206209646109</v>
      </c>
      <c r="AO8" s="457">
        <v>119.45402472869245</v>
      </c>
      <c r="AP8" s="457">
        <v>156.38542512113122</v>
      </c>
      <c r="AQ8" s="457">
        <v>161.14309625902087</v>
      </c>
      <c r="AR8" s="457">
        <v>163.5385612240778</v>
      </c>
      <c r="AS8" s="457">
        <v>166.83612300717073</v>
      </c>
      <c r="AT8" s="457">
        <v>186.54152955844165</v>
      </c>
      <c r="AU8" s="457">
        <v>205.7415725519736</v>
      </c>
      <c r="AV8" s="457">
        <v>216.04076592296917</v>
      </c>
      <c r="AW8" s="457">
        <v>228.27834475645716</v>
      </c>
      <c r="AX8" s="457">
        <v>236.10888849856752</v>
      </c>
      <c r="AY8" s="457">
        <v>245.00037486436395</v>
      </c>
      <c r="AZ8" s="457">
        <v>236.35974150720057</v>
      </c>
      <c r="BA8" s="457">
        <v>237.96716739240549</v>
      </c>
      <c r="BB8" s="457">
        <v>245.0973184485922</v>
      </c>
      <c r="BC8" s="457">
        <v>242.20669690452905</v>
      </c>
      <c r="BD8" s="457">
        <v>258.72899999999998</v>
      </c>
      <c r="BE8" s="457">
        <v>268.85582803876378</v>
      </c>
      <c r="BF8" s="457">
        <v>279.37000925086966</v>
      </c>
      <c r="BG8" s="457">
        <v>267.52760810474769</v>
      </c>
      <c r="BH8" s="457">
        <v>290.02199999999999</v>
      </c>
      <c r="BI8" s="457">
        <v>295.90443333862845</v>
      </c>
      <c r="BJ8" s="457">
        <v>306.96027354545299</v>
      </c>
      <c r="BK8" s="457">
        <v>339.45087619679083</v>
      </c>
      <c r="BL8" s="457">
        <v>429.98707743551904</v>
      </c>
      <c r="BM8" s="457">
        <v>453.03202475600006</v>
      </c>
      <c r="BN8" s="457">
        <v>452.41763415980012</v>
      </c>
      <c r="BO8" s="457">
        <v>463.35645447286123</v>
      </c>
      <c r="BP8" s="457">
        <v>485.5666966211603</v>
      </c>
      <c r="BQ8" s="457">
        <v>497.16494340000003</v>
      </c>
      <c r="BR8" s="457">
        <v>512.43799999999999</v>
      </c>
      <c r="BS8" s="457">
        <v>519.03479934477321</v>
      </c>
      <c r="BT8" s="457">
        <v>481.27709238148697</v>
      </c>
      <c r="BU8" s="457">
        <v>477.91213640509585</v>
      </c>
      <c r="BV8" s="457">
        <v>485.10195680171694</v>
      </c>
      <c r="BW8" s="457">
        <v>486.13081458507054</v>
      </c>
      <c r="BX8" s="457">
        <v>419.8608978994987</v>
      </c>
      <c r="BY8" s="457">
        <v>416.93058017099941</v>
      </c>
      <c r="BZ8" s="457">
        <v>420.60732911812261</v>
      </c>
      <c r="CA8" s="457">
        <v>456.14734830259982</v>
      </c>
      <c r="CB8" s="457">
        <v>477.43453906217002</v>
      </c>
      <c r="CC8" s="457">
        <v>478.02723718346789</v>
      </c>
      <c r="CD8" s="457">
        <v>480.36258418189874</v>
      </c>
      <c r="CE8" s="457">
        <v>470.18577926630826</v>
      </c>
      <c r="CF8" s="457">
        <v>460.41000552003459</v>
      </c>
      <c r="CG8" s="457">
        <v>455.82620055782371</v>
      </c>
      <c r="CH8" s="458">
        <v>449.41821038869119</v>
      </c>
    </row>
    <row r="9" spans="1:86" ht="21.75" customHeight="1" x14ac:dyDescent="0.35">
      <c r="A9" s="427"/>
      <c r="B9" s="525" t="s">
        <v>784</v>
      </c>
      <c r="C9" s="508"/>
      <c r="D9" s="457">
        <v>0</v>
      </c>
      <c r="E9" s="457">
        <v>0</v>
      </c>
      <c r="F9" s="457">
        <v>0</v>
      </c>
      <c r="G9" s="457">
        <v>0</v>
      </c>
      <c r="H9" s="457">
        <v>0</v>
      </c>
      <c r="I9" s="457">
        <v>0</v>
      </c>
      <c r="J9" s="457">
        <v>0</v>
      </c>
      <c r="K9" s="457">
        <v>0</v>
      </c>
      <c r="L9" s="457">
        <v>0</v>
      </c>
      <c r="M9" s="457">
        <v>0</v>
      </c>
      <c r="N9" s="457">
        <v>0</v>
      </c>
      <c r="O9" s="457">
        <v>0</v>
      </c>
      <c r="P9" s="457">
        <v>0</v>
      </c>
      <c r="Q9" s="457">
        <v>0</v>
      </c>
      <c r="R9" s="457">
        <v>0</v>
      </c>
      <c r="S9" s="457">
        <v>0</v>
      </c>
      <c r="T9" s="457">
        <v>0</v>
      </c>
      <c r="U9" s="457">
        <v>0</v>
      </c>
      <c r="V9" s="457">
        <v>0</v>
      </c>
      <c r="W9" s="457">
        <v>0</v>
      </c>
      <c r="X9" s="457">
        <v>0</v>
      </c>
      <c r="Y9" s="457">
        <v>0</v>
      </c>
      <c r="Z9" s="457">
        <v>0</v>
      </c>
      <c r="AA9" s="457">
        <v>0</v>
      </c>
      <c r="AB9" s="457">
        <v>0</v>
      </c>
      <c r="AC9" s="457">
        <v>0</v>
      </c>
      <c r="AD9" s="457">
        <v>0</v>
      </c>
      <c r="AE9" s="457">
        <v>0</v>
      </c>
      <c r="AF9" s="457">
        <v>0</v>
      </c>
      <c r="AG9" s="457">
        <v>0</v>
      </c>
      <c r="AH9" s="457">
        <v>0</v>
      </c>
      <c r="AI9" s="457">
        <v>0</v>
      </c>
      <c r="AJ9" s="457">
        <v>0</v>
      </c>
      <c r="AK9" s="457">
        <v>0</v>
      </c>
      <c r="AL9" s="457">
        <v>0</v>
      </c>
      <c r="AM9" s="457">
        <v>0</v>
      </c>
      <c r="AN9" s="457">
        <v>0</v>
      </c>
      <c r="AO9" s="457">
        <v>0</v>
      </c>
      <c r="AP9" s="457">
        <v>0</v>
      </c>
      <c r="AQ9" s="457">
        <v>0</v>
      </c>
      <c r="AR9" s="457">
        <v>0</v>
      </c>
      <c r="AS9" s="457">
        <v>0</v>
      </c>
      <c r="AT9" s="457">
        <v>0</v>
      </c>
      <c r="AU9" s="457">
        <v>8.5689234733107629</v>
      </c>
      <c r="AV9" s="457">
        <v>8.5689234733107629</v>
      </c>
      <c r="AW9" s="457">
        <v>8.5689234733107629</v>
      </c>
      <c r="AX9" s="457">
        <v>8.5689234733107629</v>
      </c>
      <c r="AY9" s="457">
        <v>8.5689234733107629</v>
      </c>
      <c r="AZ9" s="457">
        <v>8.5689234733107629</v>
      </c>
      <c r="BA9" s="457">
        <v>8.5689234733107629</v>
      </c>
      <c r="BB9" s="457">
        <v>8.5689234733107629</v>
      </c>
      <c r="BC9" s="457">
        <v>8.5689234733107629</v>
      </c>
      <c r="BD9" s="457">
        <v>10.031442333804979</v>
      </c>
      <c r="BE9" s="457">
        <v>11.300390135446513</v>
      </c>
      <c r="BF9" s="457">
        <v>13.048991239095871</v>
      </c>
      <c r="BG9" s="457">
        <v>13.117562070944141</v>
      </c>
      <c r="BH9" s="457">
        <v>11.495379362478616</v>
      </c>
      <c r="BI9" s="457">
        <v>11.459261914883713</v>
      </c>
      <c r="BJ9" s="457">
        <v>15.020734931035486</v>
      </c>
      <c r="BK9" s="457">
        <v>15.280651014211305</v>
      </c>
      <c r="BL9" s="457">
        <v>15.887440978603943</v>
      </c>
      <c r="BM9" s="457">
        <v>16.554241335234778</v>
      </c>
      <c r="BN9" s="457">
        <v>17.326090727748223</v>
      </c>
      <c r="BO9" s="457">
        <v>17.444311718611427</v>
      </c>
      <c r="BP9" s="457">
        <v>18.097163159146831</v>
      </c>
      <c r="BQ9" s="457">
        <v>18.292431275019226</v>
      </c>
      <c r="BR9" s="457">
        <v>18.795417115847687</v>
      </c>
      <c r="BS9" s="457">
        <v>20.331115810503317</v>
      </c>
      <c r="BT9" s="457">
        <v>20.122202182521193</v>
      </c>
      <c r="BU9" s="457">
        <v>20.241163335307711</v>
      </c>
      <c r="BV9" s="457">
        <v>20.801179865672964</v>
      </c>
      <c r="BW9" s="457">
        <v>21.229464545320976</v>
      </c>
      <c r="BX9" s="457">
        <v>15.230569913947345</v>
      </c>
      <c r="BY9" s="457">
        <v>14.716594951277571</v>
      </c>
      <c r="BZ9" s="457">
        <v>14.403300295991135</v>
      </c>
      <c r="CA9" s="457">
        <v>15.272161388967072</v>
      </c>
      <c r="CB9" s="457">
        <v>15.571957739521963</v>
      </c>
      <c r="CC9" s="457">
        <v>15.259735818921294</v>
      </c>
      <c r="CD9" s="457">
        <v>15.199095519051017</v>
      </c>
      <c r="CE9" s="457">
        <v>14.939982609156411</v>
      </c>
      <c r="CF9" s="457">
        <v>14.504890761313053</v>
      </c>
      <c r="CG9" s="457">
        <v>14.092765392127538</v>
      </c>
      <c r="CH9" s="458">
        <v>13.654006661830575</v>
      </c>
    </row>
    <row r="10" spans="1:86" ht="26.25" customHeight="1" x14ac:dyDescent="0.35">
      <c r="A10" s="580"/>
      <c r="B10" s="236" t="s">
        <v>832</v>
      </c>
      <c r="C10" s="52"/>
      <c r="D10" s="457">
        <v>0</v>
      </c>
      <c r="E10" s="457">
        <v>0</v>
      </c>
      <c r="F10" s="457">
        <v>0</v>
      </c>
      <c r="G10" s="457">
        <v>0</v>
      </c>
      <c r="H10" s="457">
        <v>0</v>
      </c>
      <c r="I10" s="457">
        <v>0</v>
      </c>
      <c r="J10" s="457">
        <v>0</v>
      </c>
      <c r="K10" s="457">
        <v>0</v>
      </c>
      <c r="L10" s="457">
        <v>0</v>
      </c>
      <c r="M10" s="457">
        <v>0</v>
      </c>
      <c r="N10" s="457">
        <v>0</v>
      </c>
      <c r="O10" s="457">
        <v>0</v>
      </c>
      <c r="P10" s="457">
        <v>0</v>
      </c>
      <c r="Q10" s="457">
        <v>0</v>
      </c>
      <c r="R10" s="457">
        <v>0</v>
      </c>
      <c r="S10" s="457">
        <v>0</v>
      </c>
      <c r="T10" s="457">
        <v>0</v>
      </c>
      <c r="U10" s="457">
        <v>0</v>
      </c>
      <c r="V10" s="457">
        <v>0</v>
      </c>
      <c r="W10" s="457">
        <v>0</v>
      </c>
      <c r="X10" s="457">
        <v>0</v>
      </c>
      <c r="Y10" s="457">
        <v>0</v>
      </c>
      <c r="Z10" s="457">
        <v>9.3000000000000007</v>
      </c>
      <c r="AA10" s="457">
        <v>10.199999999999999</v>
      </c>
      <c r="AB10" s="457">
        <v>11.7</v>
      </c>
      <c r="AC10" s="457">
        <v>13.4</v>
      </c>
      <c r="AD10" s="457">
        <v>17.2</v>
      </c>
      <c r="AE10" s="457">
        <v>22.5</v>
      </c>
      <c r="AF10" s="457">
        <v>25.5</v>
      </c>
      <c r="AG10" s="457">
        <v>29</v>
      </c>
      <c r="AH10" s="457">
        <f t="shared" ref="AH10:BI10" si="6">SUM(AH11:AH12)</f>
        <v>32</v>
      </c>
      <c r="AI10" s="457">
        <f t="shared" si="6"/>
        <v>36</v>
      </c>
      <c r="AJ10" s="457">
        <f t="shared" si="6"/>
        <v>42</v>
      </c>
      <c r="AK10" s="457">
        <f t="shared" si="6"/>
        <v>47</v>
      </c>
      <c r="AL10" s="457">
        <f t="shared" si="6"/>
        <v>51</v>
      </c>
      <c r="AM10" s="457">
        <f t="shared" si="6"/>
        <v>54</v>
      </c>
      <c r="AN10" s="457">
        <f t="shared" si="6"/>
        <v>55</v>
      </c>
      <c r="AO10" s="457">
        <f t="shared" si="6"/>
        <v>58</v>
      </c>
      <c r="AP10" s="457">
        <f t="shared" si="6"/>
        <v>61</v>
      </c>
      <c r="AQ10" s="457">
        <f t="shared" si="6"/>
        <v>56.491999999999997</v>
      </c>
      <c r="AR10" s="457">
        <f t="shared" si="6"/>
        <v>58.61</v>
      </c>
      <c r="AS10" s="457">
        <f t="shared" si="6"/>
        <v>59.338999999999999</v>
      </c>
      <c r="AT10" s="457">
        <f t="shared" si="6"/>
        <v>60.216000000000001</v>
      </c>
      <c r="AU10" s="457">
        <f t="shared" si="6"/>
        <v>64.003</v>
      </c>
      <c r="AV10" s="457">
        <f t="shared" si="6"/>
        <v>62.688000000000002</v>
      </c>
      <c r="AW10" s="457">
        <f t="shared" si="6"/>
        <v>66.622</v>
      </c>
      <c r="AX10" s="457">
        <f t="shared" si="6"/>
        <v>58.168999999999997</v>
      </c>
      <c r="AY10" s="457">
        <f t="shared" si="6"/>
        <v>57.765999999999998</v>
      </c>
      <c r="AZ10" s="457">
        <f t="shared" si="6"/>
        <v>55.347000000000001</v>
      </c>
      <c r="BA10" s="457">
        <f t="shared" si="6"/>
        <v>54.619</v>
      </c>
      <c r="BB10" s="457">
        <f t="shared" si="6"/>
        <v>49.393000000000001</v>
      </c>
      <c r="BC10" s="457">
        <f t="shared" si="6"/>
        <v>51.527999999999999</v>
      </c>
      <c r="BD10" s="457">
        <f t="shared" si="6"/>
        <v>49</v>
      </c>
      <c r="BE10" s="457">
        <f t="shared" si="6"/>
        <v>49</v>
      </c>
      <c r="BF10" s="457">
        <f t="shared" si="6"/>
        <v>48.056406750000008</v>
      </c>
      <c r="BG10" s="457">
        <f t="shared" si="6"/>
        <v>45.566810758911991</v>
      </c>
      <c r="BH10" s="457">
        <f t="shared" si="6"/>
        <v>43.427999999999997</v>
      </c>
      <c r="BI10" s="457">
        <f t="shared" si="6"/>
        <v>40.824999999999996</v>
      </c>
      <c r="BJ10" s="457">
        <f>SUM(BJ11:BJ12)</f>
        <v>39.280999999999992</v>
      </c>
      <c r="BK10" s="457">
        <f t="shared" ref="BK10:CE10" si="7">SUM(BK11:BK12)</f>
        <v>37.953660409999991</v>
      </c>
      <c r="BL10" s="457">
        <f t="shared" si="7"/>
        <v>36.609209720000003</v>
      </c>
      <c r="BM10" s="457">
        <f t="shared" si="7"/>
        <v>35.892877070000004</v>
      </c>
      <c r="BN10" s="457">
        <f t="shared" si="7"/>
        <v>34.066781949999992</v>
      </c>
      <c r="BO10" s="457">
        <f t="shared" si="7"/>
        <v>32.863790210000005</v>
      </c>
      <c r="BP10" s="457">
        <f t="shared" si="7"/>
        <v>31.777945706246079</v>
      </c>
      <c r="BQ10" s="457">
        <f t="shared" si="7"/>
        <v>30.124750710000001</v>
      </c>
      <c r="BR10" s="457">
        <f t="shared" si="7"/>
        <v>28.755832375049046</v>
      </c>
      <c r="BS10" s="457">
        <f t="shared" si="7"/>
        <v>27.025887466107488</v>
      </c>
      <c r="BT10" s="457">
        <f t="shared" si="7"/>
        <v>25.498268546333197</v>
      </c>
      <c r="BU10" s="457">
        <f t="shared" si="7"/>
        <v>23.831493541905591</v>
      </c>
      <c r="BV10" s="457">
        <f t="shared" si="7"/>
        <v>22.347574829076994</v>
      </c>
      <c r="BW10" s="457">
        <f t="shared" si="7"/>
        <v>20.714049781261576</v>
      </c>
      <c r="BX10" s="457">
        <f t="shared" si="7"/>
        <v>16.781813026408692</v>
      </c>
      <c r="BY10" s="457">
        <f t="shared" si="7"/>
        <v>15.575720927877013</v>
      </c>
      <c r="BZ10" s="457">
        <f t="shared" si="7"/>
        <v>14.450967945720846</v>
      </c>
      <c r="CA10" s="457">
        <f t="shared" si="7"/>
        <v>14.307758381676305</v>
      </c>
      <c r="CB10" s="457">
        <f t="shared" si="7"/>
        <v>13.902680267271853</v>
      </c>
      <c r="CC10" s="457">
        <f t="shared" si="7"/>
        <v>12.952164142530961</v>
      </c>
      <c r="CD10" s="457">
        <f t="shared" si="7"/>
        <v>12.313892497402561</v>
      </c>
      <c r="CE10" s="457">
        <f t="shared" si="7"/>
        <v>11.572670975192402</v>
      </c>
      <c r="CF10" s="457">
        <f>SUM(CF11:CF12)</f>
        <v>10.718872544120403</v>
      </c>
      <c r="CG10" s="457">
        <f>SUM(CG11:CG12)</f>
        <v>9.9526055841039156</v>
      </c>
      <c r="CH10" s="458">
        <f>SUM(CH11:CH12)</f>
        <v>9.2393381434208006</v>
      </c>
    </row>
    <row r="11" spans="1:86" x14ac:dyDescent="0.35">
      <c r="A11" s="427"/>
      <c r="B11" s="513" t="s">
        <v>566</v>
      </c>
      <c r="C11" s="508"/>
      <c r="D11" s="457">
        <v>0</v>
      </c>
      <c r="E11" s="457">
        <v>0</v>
      </c>
      <c r="F11" s="457">
        <v>0</v>
      </c>
      <c r="G11" s="457">
        <v>0</v>
      </c>
      <c r="H11" s="457">
        <v>0</v>
      </c>
      <c r="I11" s="457">
        <v>0</v>
      </c>
      <c r="J11" s="457">
        <v>0</v>
      </c>
      <c r="K11" s="457">
        <v>0</v>
      </c>
      <c r="L11" s="457">
        <v>0</v>
      </c>
      <c r="M11" s="457">
        <v>0</v>
      </c>
      <c r="N11" s="457">
        <v>0</v>
      </c>
      <c r="O11" s="457">
        <v>0</v>
      </c>
      <c r="P11" s="457">
        <v>0</v>
      </c>
      <c r="Q11" s="457">
        <v>0</v>
      </c>
      <c r="R11" s="457">
        <v>0</v>
      </c>
      <c r="S11" s="457">
        <v>0</v>
      </c>
      <c r="T11" s="457">
        <v>0</v>
      </c>
      <c r="U11" s="457">
        <v>0</v>
      </c>
      <c r="V11" s="457">
        <v>0</v>
      </c>
      <c r="W11" s="457">
        <v>0</v>
      </c>
      <c r="X11" s="457">
        <v>0</v>
      </c>
      <c r="Y11" s="457">
        <v>0</v>
      </c>
      <c r="Z11" s="457">
        <v>0</v>
      </c>
      <c r="AA11" s="457">
        <v>0</v>
      </c>
      <c r="AB11" s="457">
        <v>0</v>
      </c>
      <c r="AC11" s="457">
        <v>0</v>
      </c>
      <c r="AD11" s="457">
        <v>0</v>
      </c>
      <c r="AE11" s="457">
        <v>0</v>
      </c>
      <c r="AF11" s="457">
        <v>0</v>
      </c>
      <c r="AG11" s="457">
        <v>0</v>
      </c>
      <c r="AH11" s="457">
        <v>5.8755802207076453</v>
      </c>
      <c r="AI11" s="457">
        <v>6.6100277482961012</v>
      </c>
      <c r="AJ11" s="457">
        <v>7.7116990396787841</v>
      </c>
      <c r="AK11" s="457">
        <v>8.6297584491643544</v>
      </c>
      <c r="AL11" s="457">
        <v>9.3642059767528103</v>
      </c>
      <c r="AM11" s="457">
        <v>9.9150416224441535</v>
      </c>
      <c r="AN11" s="457">
        <v>10.098653504341266</v>
      </c>
      <c r="AO11" s="457">
        <v>10.649489150032608</v>
      </c>
      <c r="AP11" s="457">
        <v>11.200324795723949</v>
      </c>
      <c r="AQ11" s="457">
        <v>10.372602432131758</v>
      </c>
      <c r="AR11" s="457">
        <v>10.761492397989846</v>
      </c>
      <c r="AS11" s="457">
        <v>10.895345459892843</v>
      </c>
      <c r="AT11" s="457">
        <v>11.056373080316611</v>
      </c>
      <c r="AU11" s="457">
        <v>11.751711277060982</v>
      </c>
      <c r="AV11" s="457">
        <v>10.740101662601536</v>
      </c>
      <c r="AW11" s="457">
        <v>10.867560615178869</v>
      </c>
      <c r="AX11" s="457">
        <v>8.9144351893882074</v>
      </c>
      <c r="AY11" s="457">
        <v>8.2866278477680808</v>
      </c>
      <c r="AZ11" s="457">
        <v>7.7611274445963527</v>
      </c>
      <c r="BA11" s="457">
        <v>6.8913768673835412</v>
      </c>
      <c r="BB11" s="457">
        <v>6.0945233728261901</v>
      </c>
      <c r="BC11" s="457">
        <v>6.0057435125149512</v>
      </c>
      <c r="BD11" s="457">
        <v>5.2120000000000033</v>
      </c>
      <c r="BE11" s="457">
        <v>5.213000000000001</v>
      </c>
      <c r="BF11" s="457">
        <v>4.7798173643700785</v>
      </c>
      <c r="BG11" s="457">
        <v>3.6967457020200758</v>
      </c>
      <c r="BH11" s="457">
        <v>3.266</v>
      </c>
      <c r="BI11" s="457">
        <v>6.1911786786786775</v>
      </c>
      <c r="BJ11" s="457">
        <v>5.6055504291845493</v>
      </c>
      <c r="BK11" s="457">
        <v>5.6746798378225547</v>
      </c>
      <c r="BL11" s="457">
        <v>2.1965525831999999</v>
      </c>
      <c r="BM11" s="457">
        <v>1.8406603625641045</v>
      </c>
      <c r="BN11" s="457">
        <v>1.6231135700409567</v>
      </c>
      <c r="BO11" s="457">
        <v>1.448690672492809</v>
      </c>
      <c r="BP11" s="457">
        <v>1.2921065736641424</v>
      </c>
      <c r="BQ11" s="457">
        <v>1.3134113182071192</v>
      </c>
      <c r="BR11" s="457">
        <v>1.2081481339837865</v>
      </c>
      <c r="BS11" s="457">
        <v>1.0813523540077929</v>
      </c>
      <c r="BT11" s="457">
        <v>1.0297670745376626</v>
      </c>
      <c r="BU11" s="457">
        <v>0.98217161277972498</v>
      </c>
      <c r="BV11" s="457">
        <v>0.95287536348174917</v>
      </c>
      <c r="BW11" s="457">
        <v>0.89789249711118579</v>
      </c>
      <c r="BX11" s="457">
        <v>0.71117100284859969</v>
      </c>
      <c r="BY11" s="457">
        <v>0.59926896396977158</v>
      </c>
      <c r="BZ11" s="457">
        <v>0.46718420563513524</v>
      </c>
      <c r="CA11" s="457">
        <v>0.36688508306074835</v>
      </c>
      <c r="CB11" s="457">
        <v>0.3056227078461185</v>
      </c>
      <c r="CC11" s="457">
        <v>0.2227607773069398</v>
      </c>
      <c r="CD11" s="457">
        <v>0.18273272334904916</v>
      </c>
      <c r="CE11" s="457">
        <v>0.15313909992200844</v>
      </c>
      <c r="CF11" s="457">
        <v>0.11556309410493058</v>
      </c>
      <c r="CG11" s="457">
        <v>7.9710062216152275E-2</v>
      </c>
      <c r="CH11" s="458">
        <v>5.2504280019056312E-2</v>
      </c>
    </row>
    <row r="12" spans="1:86" x14ac:dyDescent="0.35">
      <c r="A12" s="427"/>
      <c r="B12" s="513" t="s">
        <v>565</v>
      </c>
      <c r="C12" s="508"/>
      <c r="D12" s="457">
        <v>0</v>
      </c>
      <c r="E12" s="457">
        <v>0</v>
      </c>
      <c r="F12" s="457">
        <v>0</v>
      </c>
      <c r="G12" s="457">
        <v>0</v>
      </c>
      <c r="H12" s="457">
        <v>0</v>
      </c>
      <c r="I12" s="457">
        <v>0</v>
      </c>
      <c r="J12" s="457">
        <v>0</v>
      </c>
      <c r="K12" s="457">
        <v>0</v>
      </c>
      <c r="L12" s="457">
        <v>0</v>
      </c>
      <c r="M12" s="457">
        <v>0</v>
      </c>
      <c r="N12" s="457">
        <v>0</v>
      </c>
      <c r="O12" s="457">
        <v>0</v>
      </c>
      <c r="P12" s="457">
        <v>0</v>
      </c>
      <c r="Q12" s="457">
        <v>0</v>
      </c>
      <c r="R12" s="457">
        <v>0</v>
      </c>
      <c r="S12" s="457">
        <v>0</v>
      </c>
      <c r="T12" s="457">
        <v>0</v>
      </c>
      <c r="U12" s="457">
        <v>0</v>
      </c>
      <c r="V12" s="457">
        <v>0</v>
      </c>
      <c r="W12" s="457">
        <v>0</v>
      </c>
      <c r="X12" s="457">
        <v>0</v>
      </c>
      <c r="Y12" s="457">
        <v>0</v>
      </c>
      <c r="Z12" s="457">
        <v>0</v>
      </c>
      <c r="AA12" s="457">
        <v>0</v>
      </c>
      <c r="AB12" s="457">
        <v>0</v>
      </c>
      <c r="AC12" s="457">
        <v>0</v>
      </c>
      <c r="AD12" s="457">
        <v>0</v>
      </c>
      <c r="AE12" s="457">
        <v>0</v>
      </c>
      <c r="AF12" s="457">
        <v>0</v>
      </c>
      <c r="AG12" s="457">
        <v>0</v>
      </c>
      <c r="AH12" s="457">
        <v>26.124419779292353</v>
      </c>
      <c r="AI12" s="457">
        <v>29.389972251703899</v>
      </c>
      <c r="AJ12" s="457">
        <v>34.288300960321216</v>
      </c>
      <c r="AK12" s="457">
        <v>38.370241550835644</v>
      </c>
      <c r="AL12" s="457">
        <v>41.635794023247186</v>
      </c>
      <c r="AM12" s="457">
        <v>44.08495837755585</v>
      </c>
      <c r="AN12" s="457">
        <v>44.901346495658736</v>
      </c>
      <c r="AO12" s="457">
        <v>47.350510849967392</v>
      </c>
      <c r="AP12" s="457">
        <v>49.799675204276049</v>
      </c>
      <c r="AQ12" s="457">
        <v>46.119397567868241</v>
      </c>
      <c r="AR12" s="457">
        <v>47.848507602010152</v>
      </c>
      <c r="AS12" s="457">
        <v>48.443654540107154</v>
      </c>
      <c r="AT12" s="457">
        <v>49.15962691968339</v>
      </c>
      <c r="AU12" s="457">
        <v>52.251288722939016</v>
      </c>
      <c r="AV12" s="457">
        <v>51.94789833739847</v>
      </c>
      <c r="AW12" s="457">
        <v>55.754439384821133</v>
      </c>
      <c r="AX12" s="457">
        <v>49.254564810611789</v>
      </c>
      <c r="AY12" s="457">
        <v>49.479372152231917</v>
      </c>
      <c r="AZ12" s="457">
        <v>47.585872555403647</v>
      </c>
      <c r="BA12" s="457">
        <v>47.727623132616458</v>
      </c>
      <c r="BB12" s="457">
        <v>43.298476627173812</v>
      </c>
      <c r="BC12" s="457">
        <v>45.522256487485045</v>
      </c>
      <c r="BD12" s="457">
        <v>43.787999999999997</v>
      </c>
      <c r="BE12" s="457">
        <v>43.786999999999999</v>
      </c>
      <c r="BF12" s="457">
        <v>43.276589385629926</v>
      </c>
      <c r="BG12" s="457">
        <v>41.870065056891917</v>
      </c>
      <c r="BH12" s="457">
        <v>40.161999999999999</v>
      </c>
      <c r="BI12" s="457">
        <v>34.633821321321321</v>
      </c>
      <c r="BJ12" s="457">
        <v>33.675449570815445</v>
      </c>
      <c r="BK12" s="457">
        <v>32.278980572177439</v>
      </c>
      <c r="BL12" s="457">
        <v>34.4126571368</v>
      </c>
      <c r="BM12" s="457">
        <v>34.052216707435903</v>
      </c>
      <c r="BN12" s="457">
        <v>32.443668379959036</v>
      </c>
      <c r="BO12" s="457">
        <v>31.415099537507196</v>
      </c>
      <c r="BP12" s="457">
        <v>30.485839132581937</v>
      </c>
      <c r="BQ12" s="457">
        <v>28.811339391792881</v>
      </c>
      <c r="BR12" s="457">
        <v>27.547684241065259</v>
      </c>
      <c r="BS12" s="457">
        <v>25.944535112099693</v>
      </c>
      <c r="BT12" s="457">
        <v>24.468501471795534</v>
      </c>
      <c r="BU12" s="457">
        <v>22.849321929125864</v>
      </c>
      <c r="BV12" s="457">
        <v>21.394699465595245</v>
      </c>
      <c r="BW12" s="457">
        <v>19.816157284150389</v>
      </c>
      <c r="BX12" s="457">
        <v>16.070642023560094</v>
      </c>
      <c r="BY12" s="457">
        <v>14.976451963907241</v>
      </c>
      <c r="BZ12" s="457">
        <v>13.983783740085711</v>
      </c>
      <c r="CA12" s="457">
        <v>13.940873298615557</v>
      </c>
      <c r="CB12" s="457">
        <v>13.597057559425734</v>
      </c>
      <c r="CC12" s="457">
        <v>12.729403365224021</v>
      </c>
      <c r="CD12" s="457">
        <v>12.131159774053511</v>
      </c>
      <c r="CE12" s="457">
        <v>11.419531875270394</v>
      </c>
      <c r="CF12" s="457">
        <v>10.603309450015473</v>
      </c>
      <c r="CG12" s="457">
        <v>9.872895521887763</v>
      </c>
      <c r="CH12" s="458">
        <v>9.1868338634017448</v>
      </c>
    </row>
    <row r="13" spans="1:86" s="408" customFormat="1" ht="27" customHeight="1" x14ac:dyDescent="0.25">
      <c r="A13" s="581"/>
      <c r="B13" s="330" t="s">
        <v>833</v>
      </c>
      <c r="C13" s="45"/>
      <c r="D13" s="582">
        <v>0</v>
      </c>
      <c r="E13" s="582">
        <v>0</v>
      </c>
      <c r="F13" s="582">
        <v>0</v>
      </c>
      <c r="G13" s="582">
        <v>0</v>
      </c>
      <c r="H13" s="582">
        <v>0</v>
      </c>
      <c r="I13" s="582">
        <v>0</v>
      </c>
      <c r="J13" s="582">
        <v>0</v>
      </c>
      <c r="K13" s="582">
        <v>0</v>
      </c>
      <c r="L13" s="582">
        <v>0</v>
      </c>
      <c r="M13" s="582">
        <v>0</v>
      </c>
      <c r="N13" s="582">
        <v>0</v>
      </c>
      <c r="O13" s="582">
        <v>0</v>
      </c>
      <c r="P13" s="582">
        <v>0</v>
      </c>
      <c r="Q13" s="582">
        <v>0</v>
      </c>
      <c r="R13" s="582">
        <v>0</v>
      </c>
      <c r="S13" s="582">
        <v>0</v>
      </c>
      <c r="T13" s="582">
        <v>0</v>
      </c>
      <c r="U13" s="582">
        <v>0</v>
      </c>
      <c r="V13" s="582">
        <v>0</v>
      </c>
      <c r="W13" s="582">
        <v>0</v>
      </c>
      <c r="X13" s="582">
        <v>0</v>
      </c>
      <c r="Y13" s="582">
        <v>0</v>
      </c>
      <c r="Z13" s="582">
        <v>2.8</v>
      </c>
      <c r="AA13" s="582">
        <v>2.9</v>
      </c>
      <c r="AB13" s="582">
        <v>2.9</v>
      </c>
      <c r="AC13" s="582">
        <v>3</v>
      </c>
      <c r="AD13" s="582">
        <v>3.5</v>
      </c>
      <c r="AE13" s="582">
        <v>4</v>
      </c>
      <c r="AF13" s="582">
        <v>4</v>
      </c>
      <c r="AG13" s="582">
        <v>4.5</v>
      </c>
      <c r="AH13" s="582">
        <v>5</v>
      </c>
      <c r="AI13" s="582">
        <v>5</v>
      </c>
      <c r="AJ13" s="582">
        <v>5</v>
      </c>
      <c r="AK13" s="582">
        <v>5</v>
      </c>
      <c r="AL13" s="582">
        <v>5</v>
      </c>
      <c r="AM13" s="582">
        <v>5</v>
      </c>
      <c r="AN13" s="582">
        <v>5</v>
      </c>
      <c r="AO13" s="582">
        <v>5</v>
      </c>
      <c r="AP13" s="582">
        <v>4</v>
      </c>
      <c r="AQ13" s="582">
        <v>4.2240000000000002</v>
      </c>
      <c r="AR13" s="582">
        <v>3.6949999999999998</v>
      </c>
      <c r="AS13" s="582">
        <v>4.2779999999999996</v>
      </c>
      <c r="AT13" s="582">
        <v>4.0919999999999996</v>
      </c>
      <c r="AU13" s="582">
        <v>4.101</v>
      </c>
      <c r="AV13" s="582">
        <v>3.8860000000000001</v>
      </c>
      <c r="AW13" s="582">
        <v>3.5070000000000001</v>
      </c>
      <c r="AX13" s="582">
        <v>2.9569999999999999</v>
      </c>
      <c r="AY13" s="582">
        <v>3.1080000000000001</v>
      </c>
      <c r="AZ13" s="582">
        <v>2.7719999999999998</v>
      </c>
      <c r="BA13" s="582">
        <v>2.4620000000000002</v>
      </c>
      <c r="BB13" s="582">
        <v>1.859</v>
      </c>
      <c r="BC13" s="582">
        <v>2.0350000000000001</v>
      </c>
      <c r="BD13" s="582">
        <v>2</v>
      </c>
      <c r="BE13" s="582">
        <v>2</v>
      </c>
      <c r="BF13" s="582">
        <v>1.73005451</v>
      </c>
      <c r="BG13" s="582">
        <v>1.3642590700000001</v>
      </c>
      <c r="BH13" s="582">
        <v>1.1830000000000001</v>
      </c>
      <c r="BI13" s="582">
        <v>1.1019624799999999</v>
      </c>
      <c r="BJ13" s="582">
        <v>1.0844996200000001</v>
      </c>
      <c r="BK13" s="582">
        <v>1.0897039199999998</v>
      </c>
      <c r="BL13" s="582">
        <v>0.94398397000000001</v>
      </c>
      <c r="BM13" s="582">
        <v>0.84670285999999995</v>
      </c>
      <c r="BN13" s="582">
        <v>0.75357149000000001</v>
      </c>
      <c r="BO13" s="582">
        <v>0.62038171000000009</v>
      </c>
      <c r="BP13" s="582">
        <v>0.38903970756204248</v>
      </c>
      <c r="BQ13" s="582">
        <v>-6.0504900000000004E-3</v>
      </c>
      <c r="BR13" s="582">
        <v>-2E-3</v>
      </c>
      <c r="BS13" s="582">
        <v>-3.6445392946300642E-2</v>
      </c>
      <c r="BT13" s="582">
        <v>0</v>
      </c>
      <c r="BU13" s="582">
        <v>-2.2412595692622359E-2</v>
      </c>
      <c r="BV13" s="582">
        <v>-3.6816445297728866E-2</v>
      </c>
      <c r="BW13" s="582">
        <v>3.1020872850033782E-4</v>
      </c>
      <c r="BX13" s="582">
        <v>-6.22888E-3</v>
      </c>
      <c r="BY13" s="582">
        <v>2.8360339999999998E-2</v>
      </c>
      <c r="BZ13" s="582">
        <v>-4.1647100000000012E-3</v>
      </c>
      <c r="CA13" s="582">
        <v>-8.5686900000000003E-3</v>
      </c>
      <c r="CB13" s="582">
        <v>2.75961E-3</v>
      </c>
      <c r="CC13" s="582">
        <v>0</v>
      </c>
      <c r="CD13" s="582">
        <v>0</v>
      </c>
      <c r="CE13" s="582">
        <v>0</v>
      </c>
      <c r="CF13" s="582">
        <v>0</v>
      </c>
      <c r="CG13" s="582">
        <v>0</v>
      </c>
      <c r="CH13" s="583">
        <v>0</v>
      </c>
    </row>
    <row r="14" spans="1:86" s="408" customFormat="1" ht="27" customHeight="1" x14ac:dyDescent="0.35">
      <c r="A14" s="581"/>
      <c r="B14" s="271" t="s">
        <v>834</v>
      </c>
      <c r="C14" s="45"/>
      <c r="D14" s="582"/>
      <c r="E14" s="582"/>
      <c r="F14" s="582"/>
      <c r="G14" s="582"/>
      <c r="H14" s="582"/>
      <c r="I14" s="582"/>
      <c r="J14" s="582"/>
      <c r="K14" s="582"/>
      <c r="L14" s="582"/>
      <c r="M14" s="582"/>
      <c r="N14" s="582"/>
      <c r="O14" s="582"/>
      <c r="P14" s="582"/>
      <c r="Q14" s="582"/>
      <c r="R14" s="582"/>
      <c r="S14" s="582"/>
      <c r="T14" s="582"/>
      <c r="U14" s="582"/>
      <c r="V14" s="582"/>
      <c r="W14" s="582"/>
      <c r="X14" s="582"/>
      <c r="Y14" s="582"/>
      <c r="Z14" s="582"/>
      <c r="AA14" s="582"/>
      <c r="AB14" s="582"/>
      <c r="AC14" s="582"/>
      <c r="AD14" s="582"/>
      <c r="AE14" s="582"/>
      <c r="AF14" s="582"/>
      <c r="AG14" s="582"/>
      <c r="AH14" s="582"/>
      <c r="AI14" s="582"/>
      <c r="AJ14" s="582"/>
      <c r="AK14" s="582"/>
      <c r="AL14" s="582"/>
      <c r="AM14" s="582"/>
      <c r="AN14" s="582"/>
      <c r="AO14" s="582"/>
      <c r="AP14" s="582"/>
      <c r="AQ14" s="582"/>
      <c r="AR14" s="582"/>
      <c r="AS14" s="582"/>
      <c r="AT14" s="582"/>
      <c r="AU14" s="582"/>
      <c r="AV14" s="582"/>
      <c r="AW14" s="582"/>
      <c r="AX14" s="584">
        <f t="shared" ref="AX14:BK14" si="8">SUM(AX16:AX18)</f>
        <v>3.4569999999999999</v>
      </c>
      <c r="AY14" s="584">
        <f t="shared" si="8"/>
        <v>4.1285950413223143</v>
      </c>
      <c r="AZ14" s="584">
        <f t="shared" si="8"/>
        <v>5.4580000000000002</v>
      </c>
      <c r="BA14" s="584">
        <f t="shared" si="8"/>
        <v>4.9669999999999996</v>
      </c>
      <c r="BB14" s="584">
        <f t="shared" si="8"/>
        <v>8.2967250384024585</v>
      </c>
      <c r="BC14" s="584">
        <f t="shared" si="8"/>
        <v>10.563000000000001</v>
      </c>
      <c r="BD14" s="584">
        <f t="shared" si="8"/>
        <v>11.87267336961207</v>
      </c>
      <c r="BE14" s="584">
        <f t="shared" si="8"/>
        <v>14.399096999999999</v>
      </c>
      <c r="BF14" s="584">
        <f t="shared" si="8"/>
        <v>19.709695</v>
      </c>
      <c r="BG14" s="584">
        <f t="shared" si="8"/>
        <v>19.340500802146213</v>
      </c>
      <c r="BH14" s="584">
        <f t="shared" si="8"/>
        <v>20.643089</v>
      </c>
      <c r="BI14" s="584">
        <f t="shared" si="8"/>
        <v>24.694095969999999</v>
      </c>
      <c r="BJ14" s="584">
        <f t="shared" si="8"/>
        <v>25.945989999999998</v>
      </c>
      <c r="BK14" s="584">
        <f t="shared" si="8"/>
        <v>27.44</v>
      </c>
      <c r="BL14" s="584">
        <f t="shared" ref="BL14:BU14" si="9">SUM(BL15,BL18)</f>
        <v>37.064000999999998</v>
      </c>
      <c r="BM14" s="584">
        <f t="shared" si="9"/>
        <v>42.248373999999998</v>
      </c>
      <c r="BN14" s="584">
        <f t="shared" si="9"/>
        <v>47.467124999999996</v>
      </c>
      <c r="BO14" s="584">
        <f t="shared" si="9"/>
        <v>47.206220999999999</v>
      </c>
      <c r="BP14" s="584">
        <f t="shared" si="9"/>
        <v>51.427443760235988</v>
      </c>
      <c r="BQ14" s="584">
        <f t="shared" si="9"/>
        <v>54.675500320000005</v>
      </c>
      <c r="BR14" s="584">
        <f t="shared" si="9"/>
        <v>82.321914830000011</v>
      </c>
      <c r="BS14" s="584">
        <f t="shared" si="9"/>
        <v>89.848197459999994</v>
      </c>
      <c r="BT14" s="584">
        <f t="shared" si="9"/>
        <v>83.432960799999989</v>
      </c>
      <c r="BU14" s="584">
        <f t="shared" si="9"/>
        <v>89.717677900000012</v>
      </c>
      <c r="BV14" s="584">
        <f>SUM(BV15,BV18)</f>
        <v>85.82525184765916</v>
      </c>
      <c r="BW14" s="584">
        <f t="shared" ref="BW14:CE14" si="10">SUM(BW15,BW18)</f>
        <v>85.666325000000001</v>
      </c>
      <c r="BX14" s="584">
        <f t="shared" si="10"/>
        <v>75.890428200000002</v>
      </c>
      <c r="BY14" s="584">
        <f t="shared" si="10"/>
        <v>78.426777799999996</v>
      </c>
      <c r="BZ14" s="584">
        <f t="shared" si="10"/>
        <v>77.877629399999989</v>
      </c>
      <c r="CA14" s="584">
        <f t="shared" si="10"/>
        <v>71.661568000000003</v>
      </c>
      <c r="CB14" s="584">
        <f t="shared" si="10"/>
        <v>85.841856000000007</v>
      </c>
      <c r="CC14" s="584">
        <f t="shared" si="10"/>
        <v>84.751793131130626</v>
      </c>
      <c r="CD14" s="584">
        <f t="shared" si="10"/>
        <v>82.548503560780631</v>
      </c>
      <c r="CE14" s="584">
        <f t="shared" si="10"/>
        <v>81.771658695545511</v>
      </c>
      <c r="CF14" s="584">
        <f>SUM(CF15,CF18)</f>
        <v>80.728565776714248</v>
      </c>
      <c r="CG14" s="584">
        <f>SUM(CG15,CG18)</f>
        <v>79.651845075987751</v>
      </c>
      <c r="CH14" s="585">
        <f>SUM(CH15,CH18)</f>
        <v>78.464990989509317</v>
      </c>
    </row>
    <row r="15" spans="1:86" s="408" customFormat="1" ht="27" customHeight="1" x14ac:dyDescent="0.35">
      <c r="A15" s="581"/>
      <c r="B15" s="236" t="s">
        <v>835</v>
      </c>
      <c r="C15" s="45"/>
      <c r="D15" s="582"/>
      <c r="E15" s="582"/>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c r="AX15" s="582"/>
      <c r="AY15" s="582"/>
      <c r="AZ15" s="582"/>
      <c r="BA15" s="582"/>
      <c r="BB15" s="582"/>
      <c r="BC15" s="582"/>
      <c r="BD15" s="582"/>
      <c r="BE15" s="582"/>
      <c r="BF15" s="582"/>
      <c r="BG15" s="582"/>
      <c r="BH15" s="582"/>
      <c r="BI15" s="582"/>
      <c r="BJ15" s="582"/>
      <c r="BK15" s="582"/>
      <c r="BL15" s="582">
        <v>5.5109329999999996</v>
      </c>
      <c r="BM15" s="582">
        <v>7.0408049999999998</v>
      </c>
      <c r="BN15" s="582">
        <v>9.2482140000000008</v>
      </c>
      <c r="BO15" s="582">
        <v>9.5133209999999995</v>
      </c>
      <c r="BP15" s="582">
        <v>9.4075343484310903</v>
      </c>
      <c r="BQ15" s="582">
        <v>9.2168086836232543</v>
      </c>
      <c r="BR15" s="582">
        <v>37.532187830000005</v>
      </c>
      <c r="BS15" s="582">
        <v>43.794516459999997</v>
      </c>
      <c r="BT15" s="582">
        <v>41.280517799999998</v>
      </c>
      <c r="BU15" s="582">
        <v>48.629247100000001</v>
      </c>
      <c r="BV15" s="582">
        <v>41.032349681177138</v>
      </c>
      <c r="BW15" s="582">
        <f>SUM(BW16:BW17)</f>
        <v>43.885255000000001</v>
      </c>
      <c r="BX15" s="582">
        <f t="shared" ref="BX15:CE15" si="11">SUM(BX16:BX17)</f>
        <v>41.886665799999996</v>
      </c>
      <c r="BY15" s="582">
        <f t="shared" si="11"/>
        <v>41.936323200000004</v>
      </c>
      <c r="BZ15" s="582">
        <f t="shared" si="11"/>
        <v>42.326642399999997</v>
      </c>
      <c r="CA15" s="582">
        <f t="shared" si="11"/>
        <v>42.899118999999999</v>
      </c>
      <c r="CB15" s="582">
        <f t="shared" si="11"/>
        <v>48.725510999999997</v>
      </c>
      <c r="CC15" s="582">
        <f t="shared" si="11"/>
        <v>48.913545850943656</v>
      </c>
      <c r="CD15" s="582">
        <f t="shared" si="11"/>
        <v>47.419073044097317</v>
      </c>
      <c r="CE15" s="582">
        <f t="shared" si="11"/>
        <v>47.198234453057317</v>
      </c>
      <c r="CF15" s="582">
        <f>SUM(CF16:CF17)</f>
        <v>46.901839546169498</v>
      </c>
      <c r="CG15" s="582">
        <f>SUM(CG16:CG17)</f>
        <v>46.596055573185396</v>
      </c>
      <c r="CH15" s="583">
        <f>SUM(CH16:CH17)</f>
        <v>46.259009634806389</v>
      </c>
    </row>
    <row r="16" spans="1:86" x14ac:dyDescent="0.35">
      <c r="A16" s="427"/>
      <c r="B16" s="513" t="s">
        <v>836</v>
      </c>
      <c r="C16" s="508"/>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v>10.385251000000004</v>
      </c>
      <c r="BX16" s="457">
        <v>8.3866617999999988</v>
      </c>
      <c r="BY16" s="457">
        <v>8.4363192000000069</v>
      </c>
      <c r="BZ16" s="457">
        <v>8.8266384000000002</v>
      </c>
      <c r="CA16" s="457">
        <v>9.3991150000000019</v>
      </c>
      <c r="CB16" s="457">
        <v>15.225507</v>
      </c>
      <c r="CC16" s="457">
        <v>15.413541850943659</v>
      </c>
      <c r="CD16" s="457">
        <v>13.91906904409732</v>
      </c>
      <c r="CE16" s="457">
        <v>13.69823045305732</v>
      </c>
      <c r="CF16" s="457">
        <v>13.401835546169501</v>
      </c>
      <c r="CG16" s="457">
        <v>13.096051573185399</v>
      </c>
      <c r="CH16" s="439">
        <v>12.759005634806392</v>
      </c>
    </row>
    <row r="17" spans="1:86" s="425" customFormat="1" ht="23.25" customHeight="1" x14ac:dyDescent="0.25">
      <c r="A17" s="423"/>
      <c r="B17" s="586" t="s">
        <v>837</v>
      </c>
      <c r="C17" s="587"/>
      <c r="D17" s="567"/>
      <c r="E17" s="567"/>
      <c r="F17" s="567"/>
      <c r="G17" s="567"/>
      <c r="H17" s="567"/>
      <c r="I17" s="567"/>
      <c r="J17" s="567"/>
      <c r="K17" s="567"/>
      <c r="L17" s="567"/>
      <c r="M17" s="567"/>
      <c r="N17" s="567"/>
      <c r="O17" s="567"/>
      <c r="P17" s="567"/>
      <c r="Q17" s="567"/>
      <c r="R17" s="567"/>
      <c r="S17" s="567"/>
      <c r="T17" s="567"/>
      <c r="U17" s="567"/>
      <c r="V17" s="567"/>
      <c r="W17" s="567"/>
      <c r="X17" s="567"/>
      <c r="Y17" s="567"/>
      <c r="Z17" s="567"/>
      <c r="AA17" s="567"/>
      <c r="AB17" s="567"/>
      <c r="AC17" s="567"/>
      <c r="AD17" s="567"/>
      <c r="AE17" s="567"/>
      <c r="AF17" s="567"/>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c r="BI17" s="567"/>
      <c r="BJ17" s="567"/>
      <c r="BK17" s="567"/>
      <c r="BL17" s="567"/>
      <c r="BM17" s="567"/>
      <c r="BN17" s="567"/>
      <c r="BO17" s="567"/>
      <c r="BP17" s="567"/>
      <c r="BQ17" s="567"/>
      <c r="BR17" s="567"/>
      <c r="BS17" s="567"/>
      <c r="BT17" s="567"/>
      <c r="BU17" s="567"/>
      <c r="BV17" s="567"/>
      <c r="BW17" s="567">
        <v>33.500003999999997</v>
      </c>
      <c r="BX17" s="567">
        <v>33.500003999999997</v>
      </c>
      <c r="BY17" s="567">
        <v>33.500003999999997</v>
      </c>
      <c r="BZ17" s="567">
        <v>33.500003999999997</v>
      </c>
      <c r="CA17" s="567">
        <v>33.500003999999997</v>
      </c>
      <c r="CB17" s="567">
        <v>33.500003999999997</v>
      </c>
      <c r="CC17" s="567">
        <v>33.500003999999997</v>
      </c>
      <c r="CD17" s="567">
        <v>33.500003999999997</v>
      </c>
      <c r="CE17" s="567">
        <v>33.500003999999997</v>
      </c>
      <c r="CF17" s="567">
        <v>33.500003999999997</v>
      </c>
      <c r="CG17" s="567">
        <v>33.500003999999997</v>
      </c>
      <c r="CH17" s="568">
        <v>33.500003999999997</v>
      </c>
    </row>
    <row r="18" spans="1:86" s="425" customFormat="1" ht="27" customHeight="1" thickBot="1" x14ac:dyDescent="0.3">
      <c r="A18" s="423"/>
      <c r="B18" s="515" t="s">
        <v>838</v>
      </c>
      <c r="C18" s="516"/>
      <c r="D18" s="463"/>
      <c r="E18" s="463"/>
      <c r="F18" s="463"/>
      <c r="G18" s="463"/>
      <c r="H18" s="463"/>
      <c r="I18" s="463"/>
      <c r="J18" s="463"/>
      <c r="K18" s="463"/>
      <c r="L18" s="463"/>
      <c r="M18" s="463"/>
      <c r="N18" s="463"/>
      <c r="O18" s="463"/>
      <c r="P18" s="463"/>
      <c r="Q18" s="463"/>
      <c r="R18" s="463"/>
      <c r="S18" s="463"/>
      <c r="T18" s="463"/>
      <c r="U18" s="463"/>
      <c r="V18" s="463"/>
      <c r="W18" s="463"/>
      <c r="X18" s="463"/>
      <c r="Y18" s="463"/>
      <c r="Z18" s="463"/>
      <c r="AA18" s="463"/>
      <c r="AB18" s="463"/>
      <c r="AC18" s="463"/>
      <c r="AD18" s="463"/>
      <c r="AE18" s="463"/>
      <c r="AF18" s="463"/>
      <c r="AG18" s="463"/>
      <c r="AH18" s="463"/>
      <c r="AI18" s="463"/>
      <c r="AJ18" s="463"/>
      <c r="AK18" s="463"/>
      <c r="AL18" s="463"/>
      <c r="AM18" s="463"/>
      <c r="AN18" s="463"/>
      <c r="AO18" s="463"/>
      <c r="AP18" s="463"/>
      <c r="AQ18" s="463"/>
      <c r="AR18" s="463"/>
      <c r="AS18" s="463"/>
      <c r="AT18" s="463"/>
      <c r="AU18" s="463"/>
      <c r="AV18" s="463"/>
      <c r="AW18" s="463"/>
      <c r="AX18" s="463">
        <v>3.4569999999999999</v>
      </c>
      <c r="AY18" s="463">
        <v>4.1285950413223143</v>
      </c>
      <c r="AZ18" s="463">
        <v>5.4580000000000002</v>
      </c>
      <c r="BA18" s="463">
        <v>4.9669999999999996</v>
      </c>
      <c r="BB18" s="463">
        <v>8.2967250384024585</v>
      </c>
      <c r="BC18" s="463">
        <v>10.563000000000001</v>
      </c>
      <c r="BD18" s="463">
        <v>11.87267336961207</v>
      </c>
      <c r="BE18" s="463">
        <v>14.399096999999999</v>
      </c>
      <c r="BF18" s="463">
        <v>19.709695</v>
      </c>
      <c r="BG18" s="463">
        <v>19.340500802146213</v>
      </c>
      <c r="BH18" s="463">
        <v>20.643089</v>
      </c>
      <c r="BI18" s="463">
        <v>24.694095969999999</v>
      </c>
      <c r="BJ18" s="463">
        <v>25.945989999999998</v>
      </c>
      <c r="BK18" s="463">
        <v>27.44</v>
      </c>
      <c r="BL18" s="463">
        <v>31.553068</v>
      </c>
      <c r="BM18" s="463">
        <v>35.207568999999999</v>
      </c>
      <c r="BN18" s="463">
        <v>38.218910999999999</v>
      </c>
      <c r="BO18" s="463">
        <v>37.692900000000002</v>
      </c>
      <c r="BP18" s="463">
        <v>42.019909411804896</v>
      </c>
      <c r="BQ18" s="463">
        <v>45.458691636376749</v>
      </c>
      <c r="BR18" s="463">
        <v>44.789727000000006</v>
      </c>
      <c r="BS18" s="463">
        <v>46.053681000000005</v>
      </c>
      <c r="BT18" s="463">
        <v>42.152442999999998</v>
      </c>
      <c r="BU18" s="463">
        <v>41.088430800000005</v>
      </c>
      <c r="BV18" s="463">
        <v>44.79290216648203</v>
      </c>
      <c r="BW18" s="463">
        <v>41.78107</v>
      </c>
      <c r="BX18" s="463">
        <v>34.003762399999999</v>
      </c>
      <c r="BY18" s="463">
        <v>36.4904546</v>
      </c>
      <c r="BZ18" s="463">
        <v>35.550986999999999</v>
      </c>
      <c r="CA18" s="463">
        <v>28.762449</v>
      </c>
      <c r="CB18" s="463">
        <v>37.116345000000003</v>
      </c>
      <c r="CC18" s="463">
        <v>35.83824728018697</v>
      </c>
      <c r="CD18" s="463">
        <v>35.129430516683321</v>
      </c>
      <c r="CE18" s="463">
        <v>34.573424242488187</v>
      </c>
      <c r="CF18" s="463">
        <v>33.826726230544743</v>
      </c>
      <c r="CG18" s="463">
        <v>33.055789502802362</v>
      </c>
      <c r="CH18" s="464">
        <v>32.205981354702928</v>
      </c>
    </row>
    <row r="19" spans="1:86" ht="26.25" customHeight="1" x14ac:dyDescent="0.35">
      <c r="A19" s="433"/>
      <c r="B19" s="209" t="s">
        <v>839</v>
      </c>
      <c r="C19" s="501"/>
      <c r="D19" s="50" t="s">
        <v>294</v>
      </c>
      <c r="E19" s="50" t="s">
        <v>295</v>
      </c>
      <c r="F19" s="50" t="s">
        <v>296</v>
      </c>
      <c r="G19" s="50" t="s">
        <v>297</v>
      </c>
      <c r="H19" s="50" t="s">
        <v>298</v>
      </c>
      <c r="I19" s="50" t="s">
        <v>299</v>
      </c>
      <c r="J19" s="50" t="s">
        <v>300</v>
      </c>
      <c r="K19" s="50" t="s">
        <v>301</v>
      </c>
      <c r="L19" s="50" t="s">
        <v>302</v>
      </c>
      <c r="M19" s="50" t="s">
        <v>303</v>
      </c>
      <c r="N19" s="50" t="s">
        <v>304</v>
      </c>
      <c r="O19" s="50" t="s">
        <v>305</v>
      </c>
      <c r="P19" s="50" t="s">
        <v>306</v>
      </c>
      <c r="Q19" s="50" t="s">
        <v>307</v>
      </c>
      <c r="R19" s="50" t="s">
        <v>308</v>
      </c>
      <c r="S19" s="50" t="s">
        <v>309</v>
      </c>
      <c r="T19" s="50" t="s">
        <v>310</v>
      </c>
      <c r="U19" s="50" t="s">
        <v>311</v>
      </c>
      <c r="V19" s="50" t="s">
        <v>312</v>
      </c>
      <c r="W19" s="50" t="s">
        <v>313</v>
      </c>
      <c r="X19" s="50" t="s">
        <v>314</v>
      </c>
      <c r="Y19" s="50" t="s">
        <v>315</v>
      </c>
      <c r="Z19" s="50" t="s">
        <v>316</v>
      </c>
      <c r="AA19" s="50" t="s">
        <v>317</v>
      </c>
      <c r="AB19" s="50" t="s">
        <v>318</v>
      </c>
      <c r="AC19" s="50" t="s">
        <v>319</v>
      </c>
      <c r="AD19" s="50" t="s">
        <v>320</v>
      </c>
      <c r="AE19" s="50" t="s">
        <v>321</v>
      </c>
      <c r="AF19" s="50" t="s">
        <v>322</v>
      </c>
      <c r="AG19" s="50" t="s">
        <v>323</v>
      </c>
      <c r="AH19" s="50" t="s">
        <v>324</v>
      </c>
      <c r="AI19" s="50" t="s">
        <v>325</v>
      </c>
      <c r="AJ19" s="50" t="s">
        <v>326</v>
      </c>
      <c r="AK19" s="50" t="s">
        <v>327</v>
      </c>
      <c r="AL19" s="50" t="s">
        <v>328</v>
      </c>
      <c r="AM19" s="50" t="s">
        <v>329</v>
      </c>
      <c r="AN19" s="50" t="s">
        <v>330</v>
      </c>
      <c r="AO19" s="50" t="s">
        <v>331</v>
      </c>
      <c r="AP19" s="50" t="s">
        <v>332</v>
      </c>
      <c r="AQ19" s="50" t="s">
        <v>333</v>
      </c>
      <c r="AR19" s="50" t="s">
        <v>334</v>
      </c>
      <c r="AS19" s="50" t="s">
        <v>335</v>
      </c>
      <c r="AT19" s="50" t="s">
        <v>336</v>
      </c>
      <c r="AU19" s="50" t="s">
        <v>337</v>
      </c>
      <c r="AV19" s="50" t="s">
        <v>338</v>
      </c>
      <c r="AW19" s="50" t="s">
        <v>339</v>
      </c>
      <c r="AX19" s="50" t="s">
        <v>340</v>
      </c>
      <c r="AY19" s="50" t="s">
        <v>223</v>
      </c>
      <c r="AZ19" s="50" t="s">
        <v>224</v>
      </c>
      <c r="BA19" s="50" t="s">
        <v>225</v>
      </c>
      <c r="BB19" s="50" t="s">
        <v>226</v>
      </c>
      <c r="BC19" s="50" t="s">
        <v>227</v>
      </c>
      <c r="BD19" s="50" t="s">
        <v>228</v>
      </c>
      <c r="BE19" s="50" t="s">
        <v>229</v>
      </c>
      <c r="BF19" s="50" t="s">
        <v>230</v>
      </c>
      <c r="BG19" s="50" t="s">
        <v>231</v>
      </c>
      <c r="BH19" s="50" t="s">
        <v>232</v>
      </c>
      <c r="BI19" s="50" t="s">
        <v>233</v>
      </c>
      <c r="BJ19" s="50" t="s">
        <v>234</v>
      </c>
      <c r="BK19" s="50" t="s">
        <v>235</v>
      </c>
      <c r="BL19" s="50" t="s">
        <v>236</v>
      </c>
      <c r="BM19" s="50" t="s">
        <v>237</v>
      </c>
      <c r="BN19" s="50" t="s">
        <v>238</v>
      </c>
      <c r="BO19" s="50" t="s">
        <v>239</v>
      </c>
      <c r="BP19" s="50" t="s">
        <v>240</v>
      </c>
      <c r="BQ19" s="50" t="s">
        <v>241</v>
      </c>
      <c r="BR19" s="50" t="s">
        <v>242</v>
      </c>
      <c r="BS19" s="50" t="s">
        <v>243</v>
      </c>
      <c r="BT19" s="50" t="s">
        <v>244</v>
      </c>
      <c r="BU19" s="50" t="s">
        <v>245</v>
      </c>
      <c r="BV19" s="50" t="s">
        <v>246</v>
      </c>
      <c r="BW19" s="50" t="s">
        <v>247</v>
      </c>
      <c r="BX19" s="50" t="s">
        <v>248</v>
      </c>
      <c r="BY19" s="50" t="s">
        <v>249</v>
      </c>
      <c r="BZ19" s="50" t="s">
        <v>250</v>
      </c>
      <c r="CA19" s="50" t="s">
        <v>251</v>
      </c>
      <c r="CB19" s="50" t="s">
        <v>252</v>
      </c>
      <c r="CC19" s="50" t="s">
        <v>253</v>
      </c>
      <c r="CD19" s="50" t="s">
        <v>254</v>
      </c>
      <c r="CE19" s="50" t="s">
        <v>255</v>
      </c>
      <c r="CF19" s="50" t="s">
        <v>256</v>
      </c>
      <c r="CG19" s="50" t="s">
        <v>257</v>
      </c>
      <c r="CH19" s="51" t="s">
        <v>258</v>
      </c>
    </row>
    <row r="20" spans="1:86" x14ac:dyDescent="0.35">
      <c r="A20" s="433"/>
      <c r="B20" s="437" t="s">
        <v>458</v>
      </c>
      <c r="C20" s="466"/>
      <c r="D20" s="320" t="s">
        <v>260</v>
      </c>
      <c r="E20" s="320" t="s">
        <v>260</v>
      </c>
      <c r="F20" s="320" t="s">
        <v>260</v>
      </c>
      <c r="G20" s="320" t="s">
        <v>260</v>
      </c>
      <c r="H20" s="320" t="s">
        <v>260</v>
      </c>
      <c r="I20" s="320" t="s">
        <v>260</v>
      </c>
      <c r="J20" s="320" t="s">
        <v>260</v>
      </c>
      <c r="K20" s="320" t="s">
        <v>260</v>
      </c>
      <c r="L20" s="320" t="s">
        <v>260</v>
      </c>
      <c r="M20" s="320" t="s">
        <v>260</v>
      </c>
      <c r="N20" s="320" t="s">
        <v>260</v>
      </c>
      <c r="O20" s="320" t="s">
        <v>260</v>
      </c>
      <c r="P20" s="320" t="s">
        <v>260</v>
      </c>
      <c r="Q20" s="320" t="s">
        <v>260</v>
      </c>
      <c r="R20" s="320" t="s">
        <v>260</v>
      </c>
      <c r="S20" s="320" t="s">
        <v>260</v>
      </c>
      <c r="T20" s="320" t="s">
        <v>260</v>
      </c>
      <c r="U20" s="320" t="s">
        <v>260</v>
      </c>
      <c r="V20" s="320" t="s">
        <v>260</v>
      </c>
      <c r="W20" s="320" t="s">
        <v>260</v>
      </c>
      <c r="X20" s="320" t="s">
        <v>260</v>
      </c>
      <c r="Y20" s="320" t="s">
        <v>260</v>
      </c>
      <c r="Z20" s="320" t="s">
        <v>260</v>
      </c>
      <c r="AA20" s="320" t="s">
        <v>260</v>
      </c>
      <c r="AB20" s="320" t="s">
        <v>260</v>
      </c>
      <c r="AC20" s="320" t="s">
        <v>260</v>
      </c>
      <c r="AD20" s="320" t="s">
        <v>260</v>
      </c>
      <c r="AE20" s="320" t="s">
        <v>260</v>
      </c>
      <c r="AF20" s="320" t="s">
        <v>260</v>
      </c>
      <c r="AG20" s="320" t="s">
        <v>260</v>
      </c>
      <c r="AH20" s="320" t="s">
        <v>260</v>
      </c>
      <c r="AI20" s="320" t="s">
        <v>260</v>
      </c>
      <c r="AJ20" s="320" t="s">
        <v>260</v>
      </c>
      <c r="AK20" s="320" t="s">
        <v>260</v>
      </c>
      <c r="AL20" s="320" t="s">
        <v>260</v>
      </c>
      <c r="AM20" s="320" t="s">
        <v>260</v>
      </c>
      <c r="AN20" s="320" t="s">
        <v>260</v>
      </c>
      <c r="AO20" s="320" t="s">
        <v>260</v>
      </c>
      <c r="AP20" s="320" t="s">
        <v>260</v>
      </c>
      <c r="AQ20" s="320" t="s">
        <v>260</v>
      </c>
      <c r="AR20" s="320" t="s">
        <v>260</v>
      </c>
      <c r="AS20" s="320" t="s">
        <v>260</v>
      </c>
      <c r="AT20" s="320" t="s">
        <v>260</v>
      </c>
      <c r="AU20" s="320" t="s">
        <v>260</v>
      </c>
      <c r="AV20" s="320" t="s">
        <v>260</v>
      </c>
      <c r="AW20" s="320" t="s">
        <v>260</v>
      </c>
      <c r="AX20" s="320" t="s">
        <v>260</v>
      </c>
      <c r="AY20" s="320" t="s">
        <v>260</v>
      </c>
      <c r="AZ20" s="320" t="s">
        <v>260</v>
      </c>
      <c r="BA20" s="320" t="s">
        <v>260</v>
      </c>
      <c r="BB20" s="320" t="s">
        <v>260</v>
      </c>
      <c r="BC20" s="320" t="s">
        <v>260</v>
      </c>
      <c r="BD20" s="320" t="s">
        <v>260</v>
      </c>
      <c r="BE20" s="320" t="s">
        <v>260</v>
      </c>
      <c r="BF20" s="320" t="s">
        <v>260</v>
      </c>
      <c r="BG20" s="320" t="s">
        <v>260</v>
      </c>
      <c r="BH20" s="320" t="s">
        <v>260</v>
      </c>
      <c r="BI20" s="320" t="s">
        <v>260</v>
      </c>
      <c r="BJ20" s="320" t="s">
        <v>260</v>
      </c>
      <c r="BK20" s="320" t="s">
        <v>260</v>
      </c>
      <c r="BL20" s="320" t="s">
        <v>260</v>
      </c>
      <c r="BM20" s="320" t="s">
        <v>260</v>
      </c>
      <c r="BN20" s="320" t="s">
        <v>260</v>
      </c>
      <c r="BO20" s="320" t="s">
        <v>260</v>
      </c>
      <c r="BP20" s="320" t="s">
        <v>260</v>
      </c>
      <c r="BQ20" s="320" t="s">
        <v>260</v>
      </c>
      <c r="BR20" s="320" t="s">
        <v>260</v>
      </c>
      <c r="BS20" s="320" t="s">
        <v>260</v>
      </c>
      <c r="BT20" s="320" t="s">
        <v>260</v>
      </c>
      <c r="BU20" s="320" t="s">
        <v>260</v>
      </c>
      <c r="BV20" s="320" t="s">
        <v>260</v>
      </c>
      <c r="BW20" s="320" t="s">
        <v>260</v>
      </c>
      <c r="BX20" s="320" t="s">
        <v>260</v>
      </c>
      <c r="BY20" s="320" t="s">
        <v>260</v>
      </c>
      <c r="BZ20" s="320" t="s">
        <v>260</v>
      </c>
      <c r="CA20" s="320" t="s">
        <v>260</v>
      </c>
      <c r="CB20" s="320" t="s">
        <v>261</v>
      </c>
      <c r="CC20" s="320" t="s">
        <v>261</v>
      </c>
      <c r="CD20" s="320" t="s">
        <v>261</v>
      </c>
      <c r="CE20" s="320" t="s">
        <v>261</v>
      </c>
      <c r="CF20" s="320" t="s">
        <v>261</v>
      </c>
      <c r="CG20" s="320" t="s">
        <v>261</v>
      </c>
      <c r="CH20" s="321" t="s">
        <v>261</v>
      </c>
    </row>
    <row r="21" spans="1:86" s="285" customFormat="1" ht="26.25" customHeight="1" x14ac:dyDescent="0.35">
      <c r="A21" s="588"/>
      <c r="B21" s="123" t="s">
        <v>273</v>
      </c>
      <c r="C21" s="512"/>
      <c r="D21" s="452">
        <v>0</v>
      </c>
      <c r="E21" s="452">
        <v>0</v>
      </c>
      <c r="F21" s="452">
        <v>0</v>
      </c>
      <c r="G21" s="452">
        <v>0</v>
      </c>
      <c r="H21" s="452">
        <v>0</v>
      </c>
      <c r="I21" s="452">
        <v>0</v>
      </c>
      <c r="J21" s="452">
        <v>0</v>
      </c>
      <c r="K21" s="452">
        <v>0</v>
      </c>
      <c r="L21" s="452">
        <v>0</v>
      </c>
      <c r="M21" s="452">
        <v>0</v>
      </c>
      <c r="N21" s="452">
        <v>0</v>
      </c>
      <c r="O21" s="452">
        <v>0</v>
      </c>
      <c r="P21" s="452">
        <v>0</v>
      </c>
      <c r="Q21" s="452">
        <v>0</v>
      </c>
      <c r="R21" s="452">
        <v>0</v>
      </c>
      <c r="S21" s="452">
        <v>0</v>
      </c>
      <c r="T21" s="452">
        <v>0</v>
      </c>
      <c r="U21" s="452">
        <v>0</v>
      </c>
      <c r="V21" s="452">
        <v>0</v>
      </c>
      <c r="W21" s="452">
        <v>0</v>
      </c>
      <c r="X21" s="452">
        <v>0</v>
      </c>
      <c r="Y21" s="452">
        <v>0</v>
      </c>
      <c r="Z21" s="452">
        <f>SUM(Z23,Z27,Z30,Z33,Z35)</f>
        <v>1332.0517782624888</v>
      </c>
      <c r="AA21" s="452">
        <f t="shared" ref="AA21:BK21" si="12">SUM(AA23,AA27,AA30,AA33,AA35)</f>
        <v>1352.9214484422046</v>
      </c>
      <c r="AB21" s="452">
        <f t="shared" si="12"/>
        <v>1379.3201929087747</v>
      </c>
      <c r="AC21" s="452">
        <f t="shared" si="12"/>
        <v>1418.367482321418</v>
      </c>
      <c r="AD21" s="452">
        <f t="shared" si="12"/>
        <v>1486.8058074192122</v>
      </c>
      <c r="AE21" s="452">
        <f t="shared" si="12"/>
        <v>1562.7887570921496</v>
      </c>
      <c r="AF21" s="452">
        <f t="shared" si="12"/>
        <v>1576.6373156063808</v>
      </c>
      <c r="AG21" s="452">
        <f t="shared" si="12"/>
        <v>1582.7536513852194</v>
      </c>
      <c r="AH21" s="452">
        <f t="shared" si="12"/>
        <v>1602.4788545290894</v>
      </c>
      <c r="AI21" s="452">
        <f t="shared" si="12"/>
        <v>1544.520660632671</v>
      </c>
      <c r="AJ21" s="452">
        <f t="shared" si="12"/>
        <v>1497.225320799095</v>
      </c>
      <c r="AK21" s="452">
        <f t="shared" si="12"/>
        <v>1511.0054745492664</v>
      </c>
      <c r="AL21" s="452">
        <f t="shared" si="12"/>
        <v>1530.0028257489812</v>
      </c>
      <c r="AM21" s="452">
        <f t="shared" si="12"/>
        <v>1566.6657134657914</v>
      </c>
      <c r="AN21" s="452">
        <f t="shared" si="12"/>
        <v>1525.0780609494639</v>
      </c>
      <c r="AO21" s="452">
        <f t="shared" si="12"/>
        <v>1541.4180860780227</v>
      </c>
      <c r="AP21" s="452">
        <f t="shared" si="12"/>
        <v>1591.5513163790326</v>
      </c>
      <c r="AQ21" s="452">
        <f t="shared" si="12"/>
        <v>1531.1051304260227</v>
      </c>
      <c r="AR21" s="452">
        <f t="shared" si="12"/>
        <v>1432.0533330780563</v>
      </c>
      <c r="AS21" s="452">
        <f t="shared" si="12"/>
        <v>1375.3765023259418</v>
      </c>
      <c r="AT21" s="452">
        <f t="shared" si="12"/>
        <v>1390.8579551490488</v>
      </c>
      <c r="AU21" s="452">
        <f t="shared" si="12"/>
        <v>1469.7451487388562</v>
      </c>
      <c r="AV21" s="452">
        <f t="shared" si="12"/>
        <v>1458.6031656217947</v>
      </c>
      <c r="AW21" s="452">
        <f t="shared" si="12"/>
        <v>1458.1493870307493</v>
      </c>
      <c r="AX21" s="452">
        <f t="shared" si="12"/>
        <v>1483.9664345447568</v>
      </c>
      <c r="AY21" s="452">
        <f t="shared" si="12"/>
        <v>1488.9935736522905</v>
      </c>
      <c r="AZ21" s="452">
        <f t="shared" si="12"/>
        <v>1466.5760247418273</v>
      </c>
      <c r="BA21" s="452">
        <f t="shared" si="12"/>
        <v>1469.7229733359175</v>
      </c>
      <c r="BB21" s="452">
        <f t="shared" si="12"/>
        <v>1482.6345979665286</v>
      </c>
      <c r="BC21" s="452">
        <f t="shared" si="12"/>
        <v>1454.1050314800477</v>
      </c>
      <c r="BD21" s="452">
        <f t="shared" si="12"/>
        <v>1454.7233983917611</v>
      </c>
      <c r="BE21" s="452">
        <f t="shared" si="12"/>
        <v>1466.804793040631</v>
      </c>
      <c r="BF21" s="452">
        <f t="shared" si="12"/>
        <v>1454.2185624800495</v>
      </c>
      <c r="BG21" s="452">
        <f t="shared" si="12"/>
        <v>1420.4783191523061</v>
      </c>
      <c r="BH21" s="452">
        <f t="shared" si="12"/>
        <v>1400.6085486961606</v>
      </c>
      <c r="BI21" s="452">
        <f t="shared" si="12"/>
        <v>1358.2956171359272</v>
      </c>
      <c r="BJ21" s="452">
        <f t="shared" si="12"/>
        <v>1325.3550856398374</v>
      </c>
      <c r="BK21" s="452">
        <f t="shared" si="12"/>
        <v>1309.2244975902861</v>
      </c>
      <c r="BL21" s="452">
        <f>SUM(BL23,BL27,BL30,BL32,BL35)</f>
        <v>1309.8316642523803</v>
      </c>
      <c r="BM21" s="452">
        <f t="shared" ref="BM21:CB21" si="13">SUM(BM23,BM27,BM30,BM32,BM35)</f>
        <v>1342.7944769391952</v>
      </c>
      <c r="BN21" s="452">
        <f t="shared" si="13"/>
        <v>1394.5946850104763</v>
      </c>
      <c r="BO21" s="452">
        <f t="shared" si="13"/>
        <v>1363.8839965787161</v>
      </c>
      <c r="BP21" s="452">
        <f t="shared" si="13"/>
        <v>1371.9487276651057</v>
      </c>
      <c r="BQ21" s="452">
        <f t="shared" si="13"/>
        <v>1342.1540832835501</v>
      </c>
      <c r="BR21" s="452">
        <f t="shared" si="13"/>
        <v>1371.796454898478</v>
      </c>
      <c r="BS21" s="452">
        <f t="shared" si="13"/>
        <v>1350.8141358434989</v>
      </c>
      <c r="BT21" s="452">
        <f t="shared" si="13"/>
        <v>1273.8937209267092</v>
      </c>
      <c r="BU21" s="452">
        <f t="shared" si="13"/>
        <v>1238.7681615179777</v>
      </c>
      <c r="BV21" s="452">
        <f t="shared" si="13"/>
        <v>1202.9476191921051</v>
      </c>
      <c r="BW21" s="452">
        <f>SUM(BW23,BW27,BW30,BW32,BW35)</f>
        <v>1163.9895455184937</v>
      </c>
      <c r="BX21" s="452">
        <f t="shared" si="13"/>
        <v>963.78538603537311</v>
      </c>
      <c r="BY21" s="452">
        <f t="shared" si="13"/>
        <v>942.14206662577317</v>
      </c>
      <c r="BZ21" s="452">
        <f t="shared" si="13"/>
        <v>868.99844010019399</v>
      </c>
      <c r="CA21" s="452">
        <f t="shared" si="13"/>
        <v>861.90004531444754</v>
      </c>
      <c r="CB21" s="452">
        <f t="shared" si="13"/>
        <v>862.55361621062957</v>
      </c>
      <c r="CC21" s="452">
        <f>SUM(CC23,CC27,CC30,CC32,CC35)</f>
        <v>819.88023314528039</v>
      </c>
      <c r="CD21" s="452">
        <f t="shared" ref="CD21:CE21" si="14">SUM(CD23,CD27,CD30,CD32,CD35)</f>
        <v>795.83763326651035</v>
      </c>
      <c r="CE21" s="452">
        <f t="shared" si="14"/>
        <v>766.33215343081565</v>
      </c>
      <c r="CF21" s="452">
        <f>SUM(CF23,CF27,CF30,CF32,CF35)</f>
        <v>730.21934548382478</v>
      </c>
      <c r="CG21" s="452">
        <f>SUM(CG23,CG27,CG30,CG32,CG35)</f>
        <v>696.48802092306926</v>
      </c>
      <c r="CH21" s="460">
        <f>SUM(CH23,CH27,CH30,CH32,CH35)</f>
        <v>661.81400527262656</v>
      </c>
    </row>
    <row r="22" spans="1:86" s="285" customFormat="1" ht="26.25" customHeight="1" x14ac:dyDescent="0.35">
      <c r="A22" s="588"/>
      <c r="B22" s="271" t="s">
        <v>840</v>
      </c>
      <c r="C22" s="512"/>
      <c r="D22" s="452"/>
      <c r="E22" s="452"/>
      <c r="F22" s="452"/>
      <c r="G22" s="452"/>
      <c r="H22" s="452"/>
      <c r="I22" s="452"/>
      <c r="J22" s="452"/>
      <c r="K22" s="452"/>
      <c r="L22" s="452"/>
      <c r="M22" s="452"/>
      <c r="N22" s="452"/>
      <c r="O22" s="452"/>
      <c r="P22" s="452"/>
      <c r="Q22" s="452"/>
      <c r="R22" s="452"/>
      <c r="S22" s="452"/>
      <c r="T22" s="452"/>
      <c r="U22" s="452"/>
      <c r="V22" s="452"/>
      <c r="W22" s="452"/>
      <c r="X22" s="452"/>
      <c r="Y22" s="452"/>
      <c r="Z22" s="452">
        <f t="shared" ref="Z22:CH22" si="15">Z23+Z27+Z30</f>
        <v>1332.0517782624888</v>
      </c>
      <c r="AA22" s="452">
        <f t="shared" si="15"/>
        <v>1352.9214484422046</v>
      </c>
      <c r="AB22" s="452">
        <f t="shared" si="15"/>
        <v>1379.3201929087747</v>
      </c>
      <c r="AC22" s="452">
        <f t="shared" si="15"/>
        <v>1418.367482321418</v>
      </c>
      <c r="AD22" s="452">
        <f t="shared" si="15"/>
        <v>1486.8058074192122</v>
      </c>
      <c r="AE22" s="452">
        <f t="shared" si="15"/>
        <v>1562.7887570921496</v>
      </c>
      <c r="AF22" s="452">
        <f t="shared" si="15"/>
        <v>1576.6373156063808</v>
      </c>
      <c r="AG22" s="452">
        <f t="shared" si="15"/>
        <v>1582.7536513852194</v>
      </c>
      <c r="AH22" s="452">
        <f t="shared" si="15"/>
        <v>1602.4788545290894</v>
      </c>
      <c r="AI22" s="452">
        <f t="shared" si="15"/>
        <v>1544.520660632671</v>
      </c>
      <c r="AJ22" s="452">
        <f t="shared" si="15"/>
        <v>1497.225320799095</v>
      </c>
      <c r="AK22" s="452">
        <f t="shared" si="15"/>
        <v>1511.0054745492664</v>
      </c>
      <c r="AL22" s="452">
        <f t="shared" si="15"/>
        <v>1530.0028257489812</v>
      </c>
      <c r="AM22" s="452">
        <f t="shared" si="15"/>
        <v>1566.6657134657914</v>
      </c>
      <c r="AN22" s="452">
        <f t="shared" si="15"/>
        <v>1525.0780609494639</v>
      </c>
      <c r="AO22" s="452">
        <f t="shared" si="15"/>
        <v>1541.4180860780227</v>
      </c>
      <c r="AP22" s="452">
        <f t="shared" si="15"/>
        <v>1591.5513163790326</v>
      </c>
      <c r="AQ22" s="452">
        <f t="shared" si="15"/>
        <v>1531.1051304260227</v>
      </c>
      <c r="AR22" s="452">
        <f t="shared" si="15"/>
        <v>1432.0533330780563</v>
      </c>
      <c r="AS22" s="452">
        <f t="shared" si="15"/>
        <v>1375.3765023259418</v>
      </c>
      <c r="AT22" s="452">
        <f t="shared" si="15"/>
        <v>1390.8579551490488</v>
      </c>
      <c r="AU22" s="452">
        <f t="shared" si="15"/>
        <v>1469.7451487388562</v>
      </c>
      <c r="AV22" s="452">
        <f t="shared" si="15"/>
        <v>1458.6031656217947</v>
      </c>
      <c r="AW22" s="452">
        <f t="shared" si="15"/>
        <v>1458.1493870307493</v>
      </c>
      <c r="AX22" s="452">
        <f t="shared" si="15"/>
        <v>1476.7412049543761</v>
      </c>
      <c r="AY22" s="452">
        <f t="shared" si="15"/>
        <v>1480.6294163575221</v>
      </c>
      <c r="AZ22" s="452">
        <f t="shared" si="15"/>
        <v>1455.8804020401851</v>
      </c>
      <c r="BA22" s="452">
        <f t="shared" si="15"/>
        <v>1460.0146777820353</v>
      </c>
      <c r="BB22" s="452">
        <f t="shared" si="15"/>
        <v>1466.6428454036804</v>
      </c>
      <c r="BC22" s="452">
        <f t="shared" si="15"/>
        <v>1433.9938003411967</v>
      </c>
      <c r="BD22" s="452">
        <f t="shared" si="15"/>
        <v>1432.3183289829039</v>
      </c>
      <c r="BE22" s="452">
        <f t="shared" si="15"/>
        <v>1440.166115560196</v>
      </c>
      <c r="BF22" s="452">
        <f t="shared" si="15"/>
        <v>1418.4898327085848</v>
      </c>
      <c r="BG22" s="452">
        <f t="shared" si="15"/>
        <v>1386.2583111255244</v>
      </c>
      <c r="BH22" s="452">
        <f t="shared" si="15"/>
        <v>1365.1411037679004</v>
      </c>
      <c r="BI22" s="452">
        <f t="shared" si="15"/>
        <v>1317.00229418189</v>
      </c>
      <c r="BJ22" s="452">
        <f t="shared" si="15"/>
        <v>1283.2343351396403</v>
      </c>
      <c r="BK22" s="452">
        <f t="shared" si="15"/>
        <v>1265.5330170904872</v>
      </c>
      <c r="BL22" s="452">
        <f t="shared" si="15"/>
        <v>1252.9368799411245</v>
      </c>
      <c r="BM22" s="452">
        <f t="shared" si="15"/>
        <v>1278.7695802363783</v>
      </c>
      <c r="BN22" s="452">
        <f t="shared" si="15"/>
        <v>1323.8644315756824</v>
      </c>
      <c r="BO22" s="452">
        <f t="shared" si="15"/>
        <v>1295.0128437014671</v>
      </c>
      <c r="BP22" s="452">
        <f t="shared" si="15"/>
        <v>1298.1976758353694</v>
      </c>
      <c r="BQ22" s="452">
        <f t="shared" si="15"/>
        <v>1265.3430555958287</v>
      </c>
      <c r="BR22" s="452">
        <f t="shared" si="15"/>
        <v>1257.7582656794175</v>
      </c>
      <c r="BS22" s="452">
        <f t="shared" si="15"/>
        <v>1227.2081124969513</v>
      </c>
      <c r="BT22" s="452">
        <f t="shared" si="15"/>
        <v>1161.3690725884699</v>
      </c>
      <c r="BU22" s="452">
        <f t="shared" si="15"/>
        <v>1119.2804161379918</v>
      </c>
      <c r="BV22" s="452">
        <f t="shared" si="15"/>
        <v>1091.1911657335008</v>
      </c>
      <c r="BW22" s="452">
        <f>BW23+BW27+BW30</f>
        <v>1055.3077219617019</v>
      </c>
      <c r="BX22" s="452">
        <f t="shared" si="15"/>
        <v>872.28754133963685</v>
      </c>
      <c r="BY22" s="452">
        <f t="shared" si="15"/>
        <v>847.81174033762852</v>
      </c>
      <c r="BZ22" s="452">
        <f t="shared" si="15"/>
        <v>781.4802283926806</v>
      </c>
      <c r="CA22" s="452">
        <f t="shared" si="15"/>
        <v>785.4008999862906</v>
      </c>
      <c r="CB22" s="452">
        <f t="shared" si="15"/>
        <v>774.18533572468573</v>
      </c>
      <c r="CC22" s="452">
        <f t="shared" si="15"/>
        <v>735.12844001414976</v>
      </c>
      <c r="CD22" s="452">
        <f t="shared" si="15"/>
        <v>715.0897537666425</v>
      </c>
      <c r="CE22" s="452">
        <f t="shared" si="15"/>
        <v>687.92122888072277</v>
      </c>
      <c r="CF22" s="452">
        <f t="shared" si="15"/>
        <v>654.24030949073256</v>
      </c>
      <c r="CG22" s="452">
        <f t="shared" si="15"/>
        <v>622.88070688235052</v>
      </c>
      <c r="CH22" s="460">
        <f t="shared" si="15"/>
        <v>590.69181172776109</v>
      </c>
    </row>
    <row r="23" spans="1:86" ht="15.75" customHeight="1" x14ac:dyDescent="0.35">
      <c r="A23" s="580"/>
      <c r="B23" s="236" t="s">
        <v>831</v>
      </c>
      <c r="C23" s="52"/>
      <c r="D23" s="457">
        <v>0</v>
      </c>
      <c r="E23" s="457">
        <v>0</v>
      </c>
      <c r="F23" s="457">
        <v>0</v>
      </c>
      <c r="G23" s="457">
        <v>0</v>
      </c>
      <c r="H23" s="457">
        <v>0</v>
      </c>
      <c r="I23" s="457">
        <v>0</v>
      </c>
      <c r="J23" s="457">
        <v>0</v>
      </c>
      <c r="K23" s="457">
        <v>0</v>
      </c>
      <c r="L23" s="457">
        <v>0</v>
      </c>
      <c r="M23" s="457">
        <v>0</v>
      </c>
      <c r="N23" s="457">
        <v>0</v>
      </c>
      <c r="O23" s="457">
        <v>0</v>
      </c>
      <c r="P23" s="457">
        <v>0</v>
      </c>
      <c r="Q23" s="457">
        <v>0</v>
      </c>
      <c r="R23" s="457">
        <v>0</v>
      </c>
      <c r="S23" s="457">
        <v>0</v>
      </c>
      <c r="T23" s="457">
        <v>0</v>
      </c>
      <c r="U23" s="457">
        <v>0</v>
      </c>
      <c r="V23" s="457">
        <v>0</v>
      </c>
      <c r="W23" s="457">
        <v>0</v>
      </c>
      <c r="X23" s="457">
        <v>0</v>
      </c>
      <c r="Y23" s="457">
        <v>0</v>
      </c>
      <c r="Z23" s="457">
        <v>1121.9106241950035</v>
      </c>
      <c r="AA23" s="457">
        <v>1141.4265680771343</v>
      </c>
      <c r="AB23" s="457">
        <v>1162.0809823751381</v>
      </c>
      <c r="AC23" s="457">
        <v>1194.0547850208272</v>
      </c>
      <c r="AD23" s="457">
        <v>1251.5085580799332</v>
      </c>
      <c r="AE23" s="457">
        <v>1320.7437421129446</v>
      </c>
      <c r="AF23" s="457">
        <v>1340.181795472226</v>
      </c>
      <c r="AG23" s="457">
        <v>1346.6795315214401</v>
      </c>
      <c r="AH23" s="457">
        <f t="shared" ref="AH23:BD23" si="16">SUM(AH24:AH25)</f>
        <v>1368.124239439855</v>
      </c>
      <c r="AI23" s="457">
        <f t="shared" si="16"/>
        <v>1322.3264603311288</v>
      </c>
      <c r="AJ23" s="457">
        <f t="shared" si="16"/>
        <v>1283.3359892563672</v>
      </c>
      <c r="AK23" s="457">
        <f t="shared" si="16"/>
        <v>1296.9120558120405</v>
      </c>
      <c r="AL23" s="457">
        <f t="shared" si="16"/>
        <v>1315.2655870473698</v>
      </c>
      <c r="AM23" s="457">
        <f t="shared" si="16"/>
        <v>1350.7001127777501</v>
      </c>
      <c r="AN23" s="457">
        <f t="shared" si="16"/>
        <v>1317.5844472148428</v>
      </c>
      <c r="AO23" s="457">
        <f t="shared" si="16"/>
        <v>1334.8024702845855</v>
      </c>
      <c r="AP23" s="457">
        <f t="shared" si="16"/>
        <v>1386.6981766470781</v>
      </c>
      <c r="AQ23" s="457">
        <f t="shared" si="16"/>
        <v>1350.2799651884893</v>
      </c>
      <c r="AR23" s="457">
        <f t="shared" si="16"/>
        <v>1258.3246798371424</v>
      </c>
      <c r="AS23" s="457">
        <f t="shared" si="16"/>
        <v>1211.2589062279908</v>
      </c>
      <c r="AT23" s="457">
        <f t="shared" si="16"/>
        <v>1237.7988653247335</v>
      </c>
      <c r="AU23" s="457">
        <f t="shared" si="16"/>
        <v>1316.8470199434805</v>
      </c>
      <c r="AV23" s="457">
        <f t="shared" si="16"/>
        <v>1313.1283113166439</v>
      </c>
      <c r="AW23" s="457">
        <f t="shared" si="16"/>
        <v>1309.1461196325884</v>
      </c>
      <c r="AX23" s="457">
        <f t="shared" si="16"/>
        <v>1348.9861040166829</v>
      </c>
      <c r="AY23" s="457">
        <f t="shared" si="16"/>
        <v>1357.3042401012772</v>
      </c>
      <c r="AZ23" s="457">
        <f t="shared" si="16"/>
        <v>1341.9890689883821</v>
      </c>
      <c r="BA23" s="457">
        <f t="shared" si="16"/>
        <v>1348.4464840008495</v>
      </c>
      <c r="BB23" s="457">
        <f t="shared" si="16"/>
        <v>1367.8557579013914</v>
      </c>
      <c r="BC23" s="457">
        <f t="shared" si="16"/>
        <v>1332.013503693438</v>
      </c>
      <c r="BD23" s="457">
        <f t="shared" si="16"/>
        <v>1336.0755954148826</v>
      </c>
      <c r="BE23" s="457">
        <f t="shared" ref="BE23:BO23" si="17">SUM(BE24:BE25)</f>
        <v>1345.8148828751057</v>
      </c>
      <c r="BF23" s="457">
        <f t="shared" si="17"/>
        <v>1328.2394751745878</v>
      </c>
      <c r="BG23" s="457">
        <f t="shared" si="17"/>
        <v>1303.2210825304614</v>
      </c>
      <c r="BH23" s="457">
        <f t="shared" si="17"/>
        <v>1288.4937480502258</v>
      </c>
      <c r="BI23" s="457">
        <f t="shared" si="17"/>
        <v>1246.8922725689611</v>
      </c>
      <c r="BJ23" s="457">
        <f t="shared" si="17"/>
        <v>1217.704935864075</v>
      </c>
      <c r="BK23" s="457">
        <f t="shared" si="17"/>
        <v>1203.3660203240609</v>
      </c>
      <c r="BL23" s="457">
        <f t="shared" si="17"/>
        <v>1195.2911644882417</v>
      </c>
      <c r="BM23" s="457">
        <f t="shared" si="17"/>
        <v>1223.092933132205</v>
      </c>
      <c r="BN23" s="457">
        <f t="shared" si="17"/>
        <v>1271.9789966878457</v>
      </c>
      <c r="BO23" s="457">
        <f t="shared" si="17"/>
        <v>1246.1613687386566</v>
      </c>
      <c r="BP23" s="457">
        <f>SUM(BP24:BP25)</f>
        <v>1252.0676558499226</v>
      </c>
      <c r="BQ23" s="457">
        <f t="shared" ref="BQ23:CH23" si="18">SUM(BQ24:BQ25)</f>
        <v>1223.0307163766784</v>
      </c>
      <c r="BR23" s="457">
        <f t="shared" si="18"/>
        <v>1217.9264057921637</v>
      </c>
      <c r="BS23" s="457">
        <f t="shared" si="18"/>
        <v>1190.0781788831951</v>
      </c>
      <c r="BT23" s="457">
        <f t="shared" si="18"/>
        <v>1126.9799813480433</v>
      </c>
      <c r="BU23" s="457">
        <f t="shared" si="18"/>
        <v>1087.5710198582137</v>
      </c>
      <c r="BV23" s="457">
        <f t="shared" si="18"/>
        <v>1062.1394452052728</v>
      </c>
      <c r="BW23" s="457">
        <f t="shared" si="18"/>
        <v>1029.0281492413365</v>
      </c>
      <c r="BX23" s="457">
        <f t="shared" si="18"/>
        <v>852.06193675004033</v>
      </c>
      <c r="BY23" s="457">
        <f t="shared" si="18"/>
        <v>829.04343034560998</v>
      </c>
      <c r="BZ23" s="457">
        <f t="shared" si="18"/>
        <v>765.24503487405764</v>
      </c>
      <c r="CA23" s="457">
        <f t="shared" si="18"/>
        <v>770.13643088761796</v>
      </c>
      <c r="CB23" s="457">
        <f t="shared" si="18"/>
        <v>759.87064276936121</v>
      </c>
      <c r="CC23" s="457">
        <f t="shared" si="18"/>
        <v>722.17627587161883</v>
      </c>
      <c r="CD23" s="457">
        <f t="shared" si="18"/>
        <v>703.04446324453795</v>
      </c>
      <c r="CE23" s="457">
        <f t="shared" si="18"/>
        <v>676.82418321533635</v>
      </c>
      <c r="CF23" s="457">
        <f t="shared" si="18"/>
        <v>644.15206383692453</v>
      </c>
      <c r="CG23" s="457">
        <f t="shared" si="18"/>
        <v>613.68337361212104</v>
      </c>
      <c r="CH23" s="458">
        <f t="shared" si="18"/>
        <v>582.31709598031784</v>
      </c>
    </row>
    <row r="24" spans="1:86" x14ac:dyDescent="0.35">
      <c r="A24" s="427"/>
      <c r="B24" s="513" t="s">
        <v>566</v>
      </c>
      <c r="C24" s="508"/>
      <c r="D24" s="457">
        <v>0</v>
      </c>
      <c r="E24" s="457">
        <v>0</v>
      </c>
      <c r="F24" s="457">
        <v>0</v>
      </c>
      <c r="G24" s="457">
        <v>0</v>
      </c>
      <c r="H24" s="457">
        <v>0</v>
      </c>
      <c r="I24" s="457">
        <v>0</v>
      </c>
      <c r="J24" s="457">
        <v>0</v>
      </c>
      <c r="K24" s="457">
        <v>0</v>
      </c>
      <c r="L24" s="457">
        <v>0</v>
      </c>
      <c r="M24" s="457">
        <v>0</v>
      </c>
      <c r="N24" s="457">
        <v>0</v>
      </c>
      <c r="O24" s="457">
        <v>0</v>
      </c>
      <c r="P24" s="457">
        <v>0</v>
      </c>
      <c r="Q24" s="457">
        <v>0</v>
      </c>
      <c r="R24" s="457">
        <v>0</v>
      </c>
      <c r="S24" s="457">
        <v>0</v>
      </c>
      <c r="T24" s="457">
        <v>0</v>
      </c>
      <c r="U24" s="457">
        <v>0</v>
      </c>
      <c r="V24" s="457">
        <v>0</v>
      </c>
      <c r="W24" s="457">
        <v>0</v>
      </c>
      <c r="X24" s="457">
        <v>0</v>
      </c>
      <c r="Y24" s="457">
        <v>0</v>
      </c>
      <c r="Z24" s="457">
        <v>0</v>
      </c>
      <c r="AA24" s="457">
        <v>0</v>
      </c>
      <c r="AB24" s="457">
        <v>0</v>
      </c>
      <c r="AC24" s="457">
        <v>0</v>
      </c>
      <c r="AD24" s="457">
        <v>0</v>
      </c>
      <c r="AE24" s="457">
        <v>0</v>
      </c>
      <c r="AF24" s="457">
        <v>0</v>
      </c>
      <c r="AG24" s="457">
        <v>0</v>
      </c>
      <c r="AH24" s="457">
        <v>955.54560120244662</v>
      </c>
      <c r="AI24" s="457">
        <v>919.0671561949041</v>
      </c>
      <c r="AJ24" s="457">
        <v>885.26077560612123</v>
      </c>
      <c r="AK24" s="457">
        <v>887.63644808179367</v>
      </c>
      <c r="AL24" s="457">
        <v>856.88141162769284</v>
      </c>
      <c r="AM24" s="457">
        <v>909.18752787937353</v>
      </c>
      <c r="AN24" s="457">
        <v>916.21550251673148</v>
      </c>
      <c r="AO24" s="457">
        <v>943.03950396199434</v>
      </c>
      <c r="AP24" s="457">
        <v>893.8359405796898</v>
      </c>
      <c r="AQ24" s="457">
        <v>870.36154157815281</v>
      </c>
      <c r="AR24" s="457">
        <v>802.32060320740516</v>
      </c>
      <c r="AS24" s="457">
        <v>780.85911607380365</v>
      </c>
      <c r="AT24" s="457">
        <v>793.8124759384873</v>
      </c>
      <c r="AU24" s="457">
        <v>854.94314559520785</v>
      </c>
      <c r="AV24" s="457">
        <v>841.04463080147093</v>
      </c>
      <c r="AW24" s="457">
        <v>824.12253103220996</v>
      </c>
      <c r="AX24" s="457">
        <v>855.51172515300709</v>
      </c>
      <c r="AY24" s="457">
        <v>860.95580870209596</v>
      </c>
      <c r="AZ24" s="457">
        <v>878.81306733600229</v>
      </c>
      <c r="BA24" s="457">
        <v>883.32556731761406</v>
      </c>
      <c r="BB24" s="457">
        <v>895.43614024437227</v>
      </c>
      <c r="BC24" s="457">
        <v>870.86848193592618</v>
      </c>
      <c r="BD24" s="457">
        <v>847.82488534977369</v>
      </c>
      <c r="BE24" s="457">
        <v>848.42510267847797</v>
      </c>
      <c r="BF24" s="457">
        <v>821.81177211901456</v>
      </c>
      <c r="BG24" s="457">
        <v>829.87259014218614</v>
      </c>
      <c r="BH24" s="457">
        <v>790.19917048076024</v>
      </c>
      <c r="BI24" s="457">
        <v>752.08260858176266</v>
      </c>
      <c r="BJ24" s="457">
        <v>719.385268914373</v>
      </c>
      <c r="BK24" s="457">
        <v>662.87362462465342</v>
      </c>
      <c r="BL24" s="457">
        <v>535.24310256095248</v>
      </c>
      <c r="BM24" s="457">
        <v>536.54985840769871</v>
      </c>
      <c r="BN24" s="457">
        <v>597.83633642576831</v>
      </c>
      <c r="BO24" s="457">
        <v>570.15103500191481</v>
      </c>
      <c r="BP24" s="457">
        <v>555.726325406618</v>
      </c>
      <c r="BQ24" s="457">
        <v>524.58717202207879</v>
      </c>
      <c r="BR24" s="457">
        <v>508.06073116938319</v>
      </c>
      <c r="BS24" s="457">
        <v>476.0312715532782</v>
      </c>
      <c r="BT24" s="457">
        <v>477.88956127659003</v>
      </c>
      <c r="BU24" s="457">
        <v>451.07835748205923</v>
      </c>
      <c r="BV24" s="457">
        <v>430.46900916369691</v>
      </c>
      <c r="BW24" s="457">
        <v>412.29125272740077</v>
      </c>
      <c r="BX24" s="457">
        <v>345.85360269532873</v>
      </c>
      <c r="BY24" s="457">
        <v>327.56678205934287</v>
      </c>
      <c r="BZ24" s="457">
        <v>292.57012734160509</v>
      </c>
      <c r="CA24" s="457">
        <v>283.19645367620649</v>
      </c>
      <c r="CB24" s="457">
        <v>268.38465647471338</v>
      </c>
      <c r="CC24" s="457">
        <v>244.14903868815097</v>
      </c>
      <c r="CD24" s="457">
        <v>233.15999059379857</v>
      </c>
      <c r="CE24" s="457">
        <v>225.96257357324774</v>
      </c>
      <c r="CF24" s="457">
        <v>210.82950887241248</v>
      </c>
      <c r="CG24" s="457">
        <v>192.44840710960418</v>
      </c>
      <c r="CH24" s="458">
        <v>174.95569137472694</v>
      </c>
    </row>
    <row r="25" spans="1:86" x14ac:dyDescent="0.35">
      <c r="A25" s="427"/>
      <c r="B25" s="513" t="s">
        <v>565</v>
      </c>
      <c r="C25" s="508"/>
      <c r="D25" s="457">
        <v>0</v>
      </c>
      <c r="E25" s="457">
        <v>0</v>
      </c>
      <c r="F25" s="457">
        <v>0</v>
      </c>
      <c r="G25" s="457">
        <v>0</v>
      </c>
      <c r="H25" s="457">
        <v>0</v>
      </c>
      <c r="I25" s="457">
        <v>0</v>
      </c>
      <c r="J25" s="457">
        <v>0</v>
      </c>
      <c r="K25" s="457">
        <v>0</v>
      </c>
      <c r="L25" s="457">
        <v>0</v>
      </c>
      <c r="M25" s="457">
        <v>0</v>
      </c>
      <c r="N25" s="457">
        <v>0</v>
      </c>
      <c r="O25" s="457">
        <v>0</v>
      </c>
      <c r="P25" s="457">
        <v>0</v>
      </c>
      <c r="Q25" s="457">
        <v>0</v>
      </c>
      <c r="R25" s="457">
        <v>0</v>
      </c>
      <c r="S25" s="457">
        <v>0</v>
      </c>
      <c r="T25" s="457">
        <v>0</v>
      </c>
      <c r="U25" s="457">
        <v>0</v>
      </c>
      <c r="V25" s="457">
        <v>0</v>
      </c>
      <c r="W25" s="457">
        <v>0</v>
      </c>
      <c r="X25" s="457">
        <v>0</v>
      </c>
      <c r="Y25" s="457">
        <v>0</v>
      </c>
      <c r="Z25" s="457">
        <v>0</v>
      </c>
      <c r="AA25" s="457">
        <v>0</v>
      </c>
      <c r="AB25" s="457">
        <v>0</v>
      </c>
      <c r="AC25" s="457">
        <v>0</v>
      </c>
      <c r="AD25" s="457">
        <v>0</v>
      </c>
      <c r="AE25" s="457">
        <v>0</v>
      </c>
      <c r="AF25" s="457">
        <v>0</v>
      </c>
      <c r="AG25" s="457">
        <v>0</v>
      </c>
      <c r="AH25" s="457">
        <v>412.57863823740843</v>
      </c>
      <c r="AI25" s="457">
        <v>403.25930413622478</v>
      </c>
      <c r="AJ25" s="457">
        <v>398.07521365024593</v>
      </c>
      <c r="AK25" s="457">
        <v>409.27560773024686</v>
      </c>
      <c r="AL25" s="457">
        <v>458.38417541967686</v>
      </c>
      <c r="AM25" s="457">
        <v>441.51258489837653</v>
      </c>
      <c r="AN25" s="457">
        <v>401.36894469811148</v>
      </c>
      <c r="AO25" s="457">
        <v>391.7629663225913</v>
      </c>
      <c r="AP25" s="457">
        <v>492.86223606738821</v>
      </c>
      <c r="AQ25" s="457">
        <v>479.91842361033662</v>
      </c>
      <c r="AR25" s="457">
        <v>456.00407662973731</v>
      </c>
      <c r="AS25" s="457">
        <v>430.39979015418726</v>
      </c>
      <c r="AT25" s="457">
        <v>443.98638938624612</v>
      </c>
      <c r="AU25" s="457">
        <v>461.90387434827267</v>
      </c>
      <c r="AV25" s="457">
        <v>472.08368051517294</v>
      </c>
      <c r="AW25" s="457">
        <v>485.02358860037833</v>
      </c>
      <c r="AX25" s="457">
        <v>493.47437886367572</v>
      </c>
      <c r="AY25" s="457">
        <v>496.3484313991811</v>
      </c>
      <c r="AZ25" s="457">
        <v>463.17600165237974</v>
      </c>
      <c r="BA25" s="457">
        <v>465.12091668323546</v>
      </c>
      <c r="BB25" s="457">
        <v>472.41961765701899</v>
      </c>
      <c r="BC25" s="457">
        <v>461.14502175751181</v>
      </c>
      <c r="BD25" s="457">
        <v>488.25071006510893</v>
      </c>
      <c r="BE25" s="457">
        <v>497.38978019662767</v>
      </c>
      <c r="BF25" s="457">
        <v>506.4277030555732</v>
      </c>
      <c r="BG25" s="457">
        <v>473.34849238827542</v>
      </c>
      <c r="BH25" s="457">
        <v>498.29457756946556</v>
      </c>
      <c r="BI25" s="457">
        <v>494.80966398719835</v>
      </c>
      <c r="BJ25" s="457">
        <v>498.31966694970197</v>
      </c>
      <c r="BK25" s="457">
        <v>540.49239569940744</v>
      </c>
      <c r="BL25" s="457">
        <v>660.04806192728927</v>
      </c>
      <c r="BM25" s="457">
        <v>686.54307472450614</v>
      </c>
      <c r="BN25" s="457">
        <v>674.14266026207724</v>
      </c>
      <c r="BO25" s="457">
        <v>676.0103337367417</v>
      </c>
      <c r="BP25" s="457">
        <v>696.34133044330451</v>
      </c>
      <c r="BQ25" s="457">
        <v>698.44354435459968</v>
      </c>
      <c r="BR25" s="457">
        <v>709.86567462278049</v>
      </c>
      <c r="BS25" s="457">
        <v>714.04690732991696</v>
      </c>
      <c r="BT25" s="457">
        <v>649.09042007145331</v>
      </c>
      <c r="BU25" s="457">
        <v>636.49266237615439</v>
      </c>
      <c r="BV25" s="457">
        <v>631.67043604157584</v>
      </c>
      <c r="BW25" s="457">
        <v>616.73689651393556</v>
      </c>
      <c r="BX25" s="457">
        <v>506.20833405471166</v>
      </c>
      <c r="BY25" s="457">
        <v>501.47664828626711</v>
      </c>
      <c r="BZ25" s="457">
        <v>472.67490753245261</v>
      </c>
      <c r="CA25" s="457">
        <v>486.93997721141153</v>
      </c>
      <c r="CB25" s="457">
        <v>491.48598629464777</v>
      </c>
      <c r="CC25" s="457">
        <v>478.02723718346789</v>
      </c>
      <c r="CD25" s="457">
        <v>469.88447265073938</v>
      </c>
      <c r="CE25" s="457">
        <v>450.86160964208864</v>
      </c>
      <c r="CF25" s="457">
        <v>433.32255496451199</v>
      </c>
      <c r="CG25" s="457">
        <v>421.2349665025169</v>
      </c>
      <c r="CH25" s="458">
        <v>407.36140460559091</v>
      </c>
    </row>
    <row r="26" spans="1:86" ht="26.25" customHeight="1" x14ac:dyDescent="0.35">
      <c r="A26" s="427"/>
      <c r="B26" s="525" t="s">
        <v>784</v>
      </c>
      <c r="C26" s="508"/>
      <c r="D26" s="457">
        <v>0</v>
      </c>
      <c r="E26" s="457">
        <v>0</v>
      </c>
      <c r="F26" s="457">
        <v>0</v>
      </c>
      <c r="G26" s="457">
        <v>0</v>
      </c>
      <c r="H26" s="457">
        <v>0</v>
      </c>
      <c r="I26" s="457">
        <v>0</v>
      </c>
      <c r="J26" s="457">
        <v>0</v>
      </c>
      <c r="K26" s="457">
        <v>0</v>
      </c>
      <c r="L26" s="457">
        <v>0</v>
      </c>
      <c r="M26" s="457">
        <v>0</v>
      </c>
      <c r="N26" s="457">
        <v>0</v>
      </c>
      <c r="O26" s="457">
        <v>0</v>
      </c>
      <c r="P26" s="457">
        <v>0</v>
      </c>
      <c r="Q26" s="457">
        <v>0</v>
      </c>
      <c r="R26" s="457">
        <v>0</v>
      </c>
      <c r="S26" s="457">
        <v>0</v>
      </c>
      <c r="T26" s="457">
        <v>0</v>
      </c>
      <c r="U26" s="457">
        <v>0</v>
      </c>
      <c r="V26" s="457">
        <v>0</v>
      </c>
      <c r="W26" s="457">
        <v>0</v>
      </c>
      <c r="X26" s="457">
        <v>0</v>
      </c>
      <c r="Y26" s="457">
        <v>0</v>
      </c>
      <c r="Z26" s="457">
        <v>0</v>
      </c>
      <c r="AA26" s="457">
        <v>0</v>
      </c>
      <c r="AB26" s="457">
        <v>0</v>
      </c>
      <c r="AC26" s="457">
        <v>0</v>
      </c>
      <c r="AD26" s="457">
        <v>0</v>
      </c>
      <c r="AE26" s="457">
        <v>0</v>
      </c>
      <c r="AF26" s="457">
        <v>0</v>
      </c>
      <c r="AG26" s="457">
        <v>0</v>
      </c>
      <c r="AH26" s="457">
        <v>0</v>
      </c>
      <c r="AI26" s="457">
        <v>0</v>
      </c>
      <c r="AJ26" s="457">
        <v>0</v>
      </c>
      <c r="AK26" s="457">
        <v>0</v>
      </c>
      <c r="AL26" s="457">
        <v>0</v>
      </c>
      <c r="AM26" s="457">
        <v>0</v>
      </c>
      <c r="AN26" s="457">
        <v>0</v>
      </c>
      <c r="AO26" s="457">
        <v>0</v>
      </c>
      <c r="AP26" s="457">
        <v>0</v>
      </c>
      <c r="AQ26" s="457">
        <v>0</v>
      </c>
      <c r="AR26" s="457">
        <v>0</v>
      </c>
      <c r="AS26" s="457">
        <v>0</v>
      </c>
      <c r="AT26" s="457">
        <v>0</v>
      </c>
      <c r="AU26" s="457">
        <v>19.237818114354308</v>
      </c>
      <c r="AV26" s="457">
        <v>18.724470421363744</v>
      </c>
      <c r="AW26" s="457">
        <v>18.206413831768607</v>
      </c>
      <c r="AX26" s="457">
        <v>17.909296915554513</v>
      </c>
      <c r="AY26" s="457">
        <v>17.359858029246048</v>
      </c>
      <c r="AZ26" s="457">
        <v>16.791860100728663</v>
      </c>
      <c r="BA26" s="457">
        <v>16.74846822176357</v>
      </c>
      <c r="BB26" s="457">
        <v>16.516408978349546</v>
      </c>
      <c r="BC26" s="457">
        <v>16.314645515751035</v>
      </c>
      <c r="BD26" s="457">
        <v>18.930459447752185</v>
      </c>
      <c r="BE26" s="457">
        <v>20.905994884349262</v>
      </c>
      <c r="BF26" s="457">
        <v>23.654545733552279</v>
      </c>
      <c r="BG26" s="457">
        <v>23.209485832430023</v>
      </c>
      <c r="BH26" s="457">
        <v>19.750519627569751</v>
      </c>
      <c r="BI26" s="457">
        <v>19.162110799320377</v>
      </c>
      <c r="BJ26" s="457">
        <v>24.384678648212766</v>
      </c>
      <c r="BK26" s="457">
        <v>24.330694818208663</v>
      </c>
      <c r="BL26" s="457">
        <v>24.387883211407164</v>
      </c>
      <c r="BM26" s="457">
        <v>25.086967642397507</v>
      </c>
      <c r="BN26" s="457">
        <v>25.817421809470563</v>
      </c>
      <c r="BO26" s="457">
        <v>25.450244348321586</v>
      </c>
      <c r="BP26" s="457">
        <v>25.952773860275268</v>
      </c>
      <c r="BQ26" s="457">
        <v>25.698172616945936</v>
      </c>
      <c r="BR26" s="457">
        <v>26.036752642773905</v>
      </c>
      <c r="BS26" s="457">
        <v>27.969936477058809</v>
      </c>
      <c r="BT26" s="457">
        <v>27.138479836606098</v>
      </c>
      <c r="BU26" s="457">
        <v>26.957574331111363</v>
      </c>
      <c r="BV26" s="457">
        <v>27.08603865990916</v>
      </c>
      <c r="BW26" s="457">
        <v>26.933067572581692</v>
      </c>
      <c r="BX26" s="457">
        <v>18.362846984356683</v>
      </c>
      <c r="BY26" s="457">
        <v>17.700857316166257</v>
      </c>
      <c r="BZ26" s="457">
        <v>16.186305288222375</v>
      </c>
      <c r="CA26" s="457">
        <v>16.303122108208122</v>
      </c>
      <c r="CB26" s="457">
        <v>16.030258353702653</v>
      </c>
      <c r="CC26" s="457">
        <v>15.259735818921294</v>
      </c>
      <c r="CD26" s="457">
        <v>14.867558835583898</v>
      </c>
      <c r="CE26" s="457">
        <v>14.325964127838812</v>
      </c>
      <c r="CF26" s="457">
        <v>13.651519838440642</v>
      </c>
      <c r="CG26" s="457">
        <v>13.02330921438031</v>
      </c>
      <c r="CH26" s="458">
        <v>12.376257133521261</v>
      </c>
    </row>
    <row r="27" spans="1:86" ht="26.25" customHeight="1" x14ac:dyDescent="0.35">
      <c r="A27" s="580"/>
      <c r="B27" s="236" t="s">
        <v>832</v>
      </c>
      <c r="C27" s="52"/>
      <c r="D27" s="457">
        <v>0</v>
      </c>
      <c r="E27" s="457">
        <v>0</v>
      </c>
      <c r="F27" s="457">
        <v>0</v>
      </c>
      <c r="G27" s="457">
        <v>0</v>
      </c>
      <c r="H27" s="457">
        <v>0</v>
      </c>
      <c r="I27" s="457">
        <v>0</v>
      </c>
      <c r="J27" s="457">
        <v>0</v>
      </c>
      <c r="K27" s="457">
        <v>0</v>
      </c>
      <c r="L27" s="457">
        <v>0</v>
      </c>
      <c r="M27" s="457">
        <v>0</v>
      </c>
      <c r="N27" s="457">
        <v>0</v>
      </c>
      <c r="O27" s="457">
        <v>0</v>
      </c>
      <c r="P27" s="457">
        <v>0</v>
      </c>
      <c r="Q27" s="457">
        <v>0</v>
      </c>
      <c r="R27" s="457">
        <v>0</v>
      </c>
      <c r="S27" s="457">
        <v>0</v>
      </c>
      <c r="T27" s="457">
        <v>0</v>
      </c>
      <c r="U27" s="457">
        <v>0</v>
      </c>
      <c r="V27" s="457">
        <v>0</v>
      </c>
      <c r="W27" s="457">
        <v>0</v>
      </c>
      <c r="X27" s="457">
        <v>0</v>
      </c>
      <c r="Y27" s="457">
        <v>0</v>
      </c>
      <c r="Z27" s="457">
        <v>161.51344899401755</v>
      </c>
      <c r="AA27" s="457">
        <v>164.67540303234469</v>
      </c>
      <c r="AB27" s="457">
        <v>174.08895638654437</v>
      </c>
      <c r="AC27" s="457">
        <v>183.27988681877531</v>
      </c>
      <c r="AD27" s="457">
        <v>195.51269027225115</v>
      </c>
      <c r="AE27" s="457">
        <v>205.50991837857023</v>
      </c>
      <c r="AF27" s="457">
        <v>204.39375469223543</v>
      </c>
      <c r="AG27" s="457">
        <v>204.36267092685384</v>
      </c>
      <c r="AH27" s="457">
        <f>SUM(AH28:AH29)</f>
        <v>202.68507250960812</v>
      </c>
      <c r="AI27" s="457">
        <f t="shared" ref="AI27:CH27" si="19">SUM(AI28:AI29)</f>
        <v>195.09734660623215</v>
      </c>
      <c r="AJ27" s="457">
        <f t="shared" si="19"/>
        <v>191.1351473360547</v>
      </c>
      <c r="AK27" s="457">
        <f t="shared" si="19"/>
        <v>193.50751308941557</v>
      </c>
      <c r="AL27" s="457">
        <f t="shared" si="19"/>
        <v>195.56427096039607</v>
      </c>
      <c r="AM27" s="457">
        <f t="shared" si="19"/>
        <v>197.66343113820733</v>
      </c>
      <c r="AN27" s="457">
        <f t="shared" si="19"/>
        <v>190.20247925673587</v>
      </c>
      <c r="AO27" s="457">
        <f t="shared" si="19"/>
        <v>190.21755104792621</v>
      </c>
      <c r="AP27" s="457">
        <f t="shared" si="19"/>
        <v>192.24679267152672</v>
      </c>
      <c r="AQ27" s="457">
        <f t="shared" si="19"/>
        <v>168.24519458789669</v>
      </c>
      <c r="AR27" s="457">
        <f t="shared" si="19"/>
        <v>163.42566995345422</v>
      </c>
      <c r="AS27" s="457">
        <f t="shared" si="19"/>
        <v>153.08131529082351</v>
      </c>
      <c r="AT27" s="457">
        <f t="shared" si="19"/>
        <v>143.3197448662838</v>
      </c>
      <c r="AU27" s="457">
        <f t="shared" si="19"/>
        <v>143.69110386013188</v>
      </c>
      <c r="AV27" s="457">
        <f t="shared" si="19"/>
        <v>136.98332181754577</v>
      </c>
      <c r="AW27" s="457">
        <f t="shared" si="19"/>
        <v>141.55193544183248</v>
      </c>
      <c r="AX27" s="457">
        <f t="shared" si="19"/>
        <v>121.57488575147524</v>
      </c>
      <c r="AY27" s="457">
        <f t="shared" si="19"/>
        <v>117.02865150340443</v>
      </c>
      <c r="AZ27" s="457">
        <f t="shared" si="19"/>
        <v>108.45925790908557</v>
      </c>
      <c r="BA27" s="457">
        <f t="shared" si="19"/>
        <v>106.75606902707703</v>
      </c>
      <c r="BB27" s="457">
        <f t="shared" si="19"/>
        <v>95.203906442686602</v>
      </c>
      <c r="BC27" s="457">
        <f t="shared" si="19"/>
        <v>98.105795524255555</v>
      </c>
      <c r="BD27" s="457">
        <f t="shared" si="19"/>
        <v>92.468508722216455</v>
      </c>
      <c r="BE27" s="457">
        <f t="shared" si="19"/>
        <v>90.651184344498461</v>
      </c>
      <c r="BF27" s="457">
        <f t="shared" si="19"/>
        <v>87.114202962468084</v>
      </c>
      <c r="BG27" s="457">
        <f t="shared" si="19"/>
        <v>80.62338436198975</v>
      </c>
      <c r="BH27" s="457">
        <f t="shared" si="19"/>
        <v>74.614811685619543</v>
      </c>
      <c r="BI27" s="457">
        <f t="shared" si="19"/>
        <v>68.267326394397458</v>
      </c>
      <c r="BJ27" s="457">
        <f t="shared" si="19"/>
        <v>63.768821324537811</v>
      </c>
      <c r="BK27" s="457">
        <f t="shared" si="19"/>
        <v>60.431910120244339</v>
      </c>
      <c r="BL27" s="457">
        <f t="shared" si="19"/>
        <v>56.196660765925678</v>
      </c>
      <c r="BM27" s="457">
        <f t="shared" si="19"/>
        <v>54.393519304995152</v>
      </c>
      <c r="BN27" s="457">
        <f t="shared" si="19"/>
        <v>50.762546099671376</v>
      </c>
      <c r="BO27" s="457">
        <f t="shared" si="19"/>
        <v>47.946373840827924</v>
      </c>
      <c r="BP27" s="457">
        <f t="shared" si="19"/>
        <v>45.572106048094589</v>
      </c>
      <c r="BQ27" s="457">
        <f t="shared" si="19"/>
        <v>42.320839266743725</v>
      </c>
      <c r="BR27" s="457">
        <f t="shared" si="19"/>
        <v>39.834630429932567</v>
      </c>
      <c r="BS27" s="457">
        <f t="shared" si="19"/>
        <v>37.1800722945394</v>
      </c>
      <c r="BT27" s="457">
        <f t="shared" si="19"/>
        <v>34.389091240426524</v>
      </c>
      <c r="BU27" s="457">
        <f t="shared" si="19"/>
        <v>31.739245809882885</v>
      </c>
      <c r="BV27" s="457">
        <f t="shared" si="19"/>
        <v>29.099660677156944</v>
      </c>
      <c r="BW27" s="457">
        <f t="shared" si="19"/>
        <v>26.279179169570714</v>
      </c>
      <c r="BX27" s="457">
        <f t="shared" si="19"/>
        <v>20.233114483905712</v>
      </c>
      <c r="BY27" s="457">
        <f t="shared" si="19"/>
        <v>18.73419868206955</v>
      </c>
      <c r="BZ27" s="457">
        <f t="shared" si="19"/>
        <v>16.239873783986635</v>
      </c>
      <c r="CA27" s="457">
        <f t="shared" si="19"/>
        <v>15.273616225645686</v>
      </c>
      <c r="CB27" s="457">
        <f t="shared" si="19"/>
        <v>14.311852126830471</v>
      </c>
      <c r="CC27" s="457">
        <f t="shared" si="19"/>
        <v>12.952164142530961</v>
      </c>
      <c r="CD27" s="457">
        <f t="shared" si="19"/>
        <v>12.045290522104599</v>
      </c>
      <c r="CE27" s="457">
        <f t="shared" si="19"/>
        <v>11.097045665386428</v>
      </c>
      <c r="CF27" s="457">
        <f t="shared" si="19"/>
        <v>10.088245653808013</v>
      </c>
      <c r="CG27" s="457">
        <f t="shared" si="19"/>
        <v>9.1973332702294979</v>
      </c>
      <c r="CH27" s="458">
        <f t="shared" si="19"/>
        <v>8.3747157474431919</v>
      </c>
    </row>
    <row r="28" spans="1:86" x14ac:dyDescent="0.35">
      <c r="A28" s="427"/>
      <c r="B28" s="513" t="s">
        <v>566</v>
      </c>
      <c r="C28" s="508"/>
      <c r="D28" s="457">
        <v>0</v>
      </c>
      <c r="E28" s="457">
        <v>0</v>
      </c>
      <c r="F28" s="457">
        <v>0</v>
      </c>
      <c r="G28" s="457">
        <v>0</v>
      </c>
      <c r="H28" s="457">
        <v>0</v>
      </c>
      <c r="I28" s="457">
        <v>0</v>
      </c>
      <c r="J28" s="457">
        <v>0</v>
      </c>
      <c r="K28" s="457">
        <v>0</v>
      </c>
      <c r="L28" s="457">
        <v>0</v>
      </c>
      <c r="M28" s="457">
        <v>0</v>
      </c>
      <c r="N28" s="457">
        <v>0</v>
      </c>
      <c r="O28" s="457">
        <v>0</v>
      </c>
      <c r="P28" s="457">
        <v>0</v>
      </c>
      <c r="Q28" s="457">
        <v>0</v>
      </c>
      <c r="R28" s="457">
        <v>0</v>
      </c>
      <c r="S28" s="457">
        <v>0</v>
      </c>
      <c r="T28" s="457">
        <v>0</v>
      </c>
      <c r="U28" s="457">
        <v>0</v>
      </c>
      <c r="V28" s="457">
        <v>0</v>
      </c>
      <c r="W28" s="457">
        <v>0</v>
      </c>
      <c r="X28" s="457">
        <v>0</v>
      </c>
      <c r="Y28" s="457">
        <v>0</v>
      </c>
      <c r="Z28" s="457">
        <v>0</v>
      </c>
      <c r="AA28" s="457">
        <v>0</v>
      </c>
      <c r="AB28" s="457">
        <v>0</v>
      </c>
      <c r="AC28" s="457">
        <v>0</v>
      </c>
      <c r="AD28" s="457">
        <v>0</v>
      </c>
      <c r="AE28" s="457">
        <v>0</v>
      </c>
      <c r="AF28" s="457">
        <v>0</v>
      </c>
      <c r="AG28" s="457">
        <v>0</v>
      </c>
      <c r="AH28" s="457">
        <v>37.21538759594214</v>
      </c>
      <c r="AI28" s="457">
        <v>35.822190963503793</v>
      </c>
      <c r="AJ28" s="457">
        <v>35.094684099055137</v>
      </c>
      <c r="AK28" s="457">
        <v>35.530278639578</v>
      </c>
      <c r="AL28" s="457">
        <v>35.907923822875432</v>
      </c>
      <c r="AM28" s="457">
        <v>36.293354573526841</v>
      </c>
      <c r="AN28" s="457">
        <v>34.923435157826049</v>
      </c>
      <c r="AO28" s="457">
        <v>34.926202517770065</v>
      </c>
      <c r="AP28" s="457">
        <v>35.298795391103312</v>
      </c>
      <c r="AQ28" s="457">
        <v>30.89181679842984</v>
      </c>
      <c r="AR28" s="457">
        <v>30.006894810450355</v>
      </c>
      <c r="AS28" s="457">
        <v>28.107548383833546</v>
      </c>
      <c r="AT28" s="457">
        <v>26.315208067912597</v>
      </c>
      <c r="AU28" s="457">
        <v>26.383393991632463</v>
      </c>
      <c r="AV28" s="457">
        <v>23.468842560000393</v>
      </c>
      <c r="AW28" s="457">
        <v>23.090334102999019</v>
      </c>
      <c r="AX28" s="457">
        <v>18.631426355770287</v>
      </c>
      <c r="AY28" s="457">
        <v>16.78795281887022</v>
      </c>
      <c r="AZ28" s="457">
        <v>15.208884369139394</v>
      </c>
      <c r="BA28" s="457">
        <v>13.469604067192721</v>
      </c>
      <c r="BB28" s="457">
        <v>11.747057943419339</v>
      </c>
      <c r="BC28" s="457">
        <v>11.434525791994957</v>
      </c>
      <c r="BD28" s="457">
        <v>9.8356299481671936</v>
      </c>
      <c r="BE28" s="457">
        <v>9.644175999752461</v>
      </c>
      <c r="BF28" s="457">
        <v>8.6646091158961696</v>
      </c>
      <c r="BG28" s="457">
        <v>6.5408165429749001</v>
      </c>
      <c r="BH28" s="457">
        <v>5.6114022051495214</v>
      </c>
      <c r="BI28" s="457">
        <v>10.352852801552766</v>
      </c>
      <c r="BJ28" s="457">
        <v>9.1000571203471345</v>
      </c>
      <c r="BK28" s="457">
        <v>9.0355380275811292</v>
      </c>
      <c r="BL28" s="457">
        <v>3.3717996459555404</v>
      </c>
      <c r="BM28" s="457">
        <v>2.78941124641001</v>
      </c>
      <c r="BN28" s="457">
        <v>2.4185841076840031</v>
      </c>
      <c r="BO28" s="457">
        <v>2.1135561089945449</v>
      </c>
      <c r="BP28" s="457">
        <v>1.8529837751245373</v>
      </c>
      <c r="BQ28" s="457">
        <v>1.8451495192129173</v>
      </c>
      <c r="BR28" s="457">
        <v>1.6736129837651659</v>
      </c>
      <c r="BS28" s="457">
        <v>1.4876387962578441</v>
      </c>
      <c r="BT28" s="457">
        <v>1.3888297481185381</v>
      </c>
      <c r="BU28" s="457">
        <v>1.3080752236820214</v>
      </c>
      <c r="BV28" s="457">
        <v>1.2407766819003299</v>
      </c>
      <c r="BW28" s="457">
        <v>1.1391243168655267</v>
      </c>
      <c r="BX28" s="457">
        <v>0.85742847305152226</v>
      </c>
      <c r="BY28" s="457">
        <v>0.72078999662315524</v>
      </c>
      <c r="BZ28" s="457">
        <v>0.52501760171942569</v>
      </c>
      <c r="CA28" s="457">
        <v>0.39165198405646284</v>
      </c>
      <c r="CB28" s="457">
        <v>0.31461753541092419</v>
      </c>
      <c r="CC28" s="457">
        <v>0.2227607773069398</v>
      </c>
      <c r="CD28" s="457">
        <v>0.17874678872654995</v>
      </c>
      <c r="CE28" s="457">
        <v>0.1468452346596201</v>
      </c>
      <c r="CF28" s="457">
        <v>0.10876413326550483</v>
      </c>
      <c r="CG28" s="457">
        <v>7.3661113263003591E-2</v>
      </c>
      <c r="CH28" s="458">
        <v>4.7590900328382056E-2</v>
      </c>
    </row>
    <row r="29" spans="1:86" x14ac:dyDescent="0.35">
      <c r="A29" s="427"/>
      <c r="B29" s="513" t="s">
        <v>565</v>
      </c>
      <c r="C29" s="508"/>
      <c r="D29" s="457">
        <v>0</v>
      </c>
      <c r="E29" s="457">
        <v>0</v>
      </c>
      <c r="F29" s="457">
        <v>0</v>
      </c>
      <c r="G29" s="457">
        <v>0</v>
      </c>
      <c r="H29" s="457">
        <v>0</v>
      </c>
      <c r="I29" s="457">
        <v>0</v>
      </c>
      <c r="J29" s="457">
        <v>0</v>
      </c>
      <c r="K29" s="457">
        <v>0</v>
      </c>
      <c r="L29" s="457">
        <v>0</v>
      </c>
      <c r="M29" s="457">
        <v>0</v>
      </c>
      <c r="N29" s="457">
        <v>0</v>
      </c>
      <c r="O29" s="457">
        <v>0</v>
      </c>
      <c r="P29" s="457">
        <v>0</v>
      </c>
      <c r="Q29" s="457">
        <v>0</v>
      </c>
      <c r="R29" s="457">
        <v>0</v>
      </c>
      <c r="S29" s="457">
        <v>0</v>
      </c>
      <c r="T29" s="457">
        <v>0</v>
      </c>
      <c r="U29" s="457">
        <v>0</v>
      </c>
      <c r="V29" s="457">
        <v>0</v>
      </c>
      <c r="W29" s="457">
        <v>0</v>
      </c>
      <c r="X29" s="457">
        <v>0</v>
      </c>
      <c r="Y29" s="457">
        <v>0</v>
      </c>
      <c r="Z29" s="457">
        <v>0</v>
      </c>
      <c r="AA29" s="457">
        <v>0</v>
      </c>
      <c r="AB29" s="457">
        <v>0</v>
      </c>
      <c r="AC29" s="457">
        <v>0</v>
      </c>
      <c r="AD29" s="457">
        <v>0</v>
      </c>
      <c r="AE29" s="457">
        <v>0</v>
      </c>
      <c r="AF29" s="457">
        <v>0</v>
      </c>
      <c r="AG29" s="457">
        <v>0</v>
      </c>
      <c r="AH29" s="457">
        <v>165.46968491366599</v>
      </c>
      <c r="AI29" s="457">
        <v>159.27515564272835</v>
      </c>
      <c r="AJ29" s="457">
        <v>156.04046323699956</v>
      </c>
      <c r="AK29" s="457">
        <v>157.97723444983757</v>
      </c>
      <c r="AL29" s="457">
        <v>159.65634713752064</v>
      </c>
      <c r="AM29" s="457">
        <v>161.37007656468049</v>
      </c>
      <c r="AN29" s="457">
        <v>155.27904409890982</v>
      </c>
      <c r="AO29" s="457">
        <v>155.29134853015614</v>
      </c>
      <c r="AP29" s="457">
        <v>156.94799728042341</v>
      </c>
      <c r="AQ29" s="457">
        <v>137.35337778946686</v>
      </c>
      <c r="AR29" s="457">
        <v>133.41877514300387</v>
      </c>
      <c r="AS29" s="457">
        <v>124.97376690698997</v>
      </c>
      <c r="AT29" s="457">
        <v>117.00453679837121</v>
      </c>
      <c r="AU29" s="457">
        <v>117.3077098684994</v>
      </c>
      <c r="AV29" s="457">
        <v>113.51447925754539</v>
      </c>
      <c r="AW29" s="457">
        <v>118.46160133883347</v>
      </c>
      <c r="AX29" s="457">
        <v>102.94345939570495</v>
      </c>
      <c r="AY29" s="457">
        <v>100.24069868453421</v>
      </c>
      <c r="AZ29" s="457">
        <v>93.250373539946168</v>
      </c>
      <c r="BA29" s="457">
        <v>93.286464959884313</v>
      </c>
      <c r="BB29" s="457">
        <v>83.456848499267267</v>
      </c>
      <c r="BC29" s="457">
        <v>86.671269732260598</v>
      </c>
      <c r="BD29" s="457">
        <v>82.63287877404926</v>
      </c>
      <c r="BE29" s="457">
        <v>81.007008344745998</v>
      </c>
      <c r="BF29" s="457">
        <v>78.449593846571915</v>
      </c>
      <c r="BG29" s="457">
        <v>74.082567819014855</v>
      </c>
      <c r="BH29" s="457">
        <v>69.003409480470026</v>
      </c>
      <c r="BI29" s="457">
        <v>57.914473592844686</v>
      </c>
      <c r="BJ29" s="457">
        <v>54.668764204190673</v>
      </c>
      <c r="BK29" s="457">
        <v>51.396372092663206</v>
      </c>
      <c r="BL29" s="457">
        <v>52.824861119970137</v>
      </c>
      <c r="BM29" s="457">
        <v>51.60410805858514</v>
      </c>
      <c r="BN29" s="457">
        <v>48.343961991987371</v>
      </c>
      <c r="BO29" s="457">
        <v>45.83281773183338</v>
      </c>
      <c r="BP29" s="457">
        <v>43.719122272970054</v>
      </c>
      <c r="BQ29" s="457">
        <v>40.475689747530808</v>
      </c>
      <c r="BR29" s="457">
        <v>38.161017446167399</v>
      </c>
      <c r="BS29" s="457">
        <v>35.692433498281552</v>
      </c>
      <c r="BT29" s="457">
        <v>33.000261492307985</v>
      </c>
      <c r="BU29" s="457">
        <v>30.431170586200864</v>
      </c>
      <c r="BV29" s="457">
        <v>27.858883995256615</v>
      </c>
      <c r="BW29" s="457">
        <v>25.140054852705187</v>
      </c>
      <c r="BX29" s="457">
        <v>19.375686010854189</v>
      </c>
      <c r="BY29" s="457">
        <v>18.013408685446397</v>
      </c>
      <c r="BZ29" s="457">
        <v>15.714856182267209</v>
      </c>
      <c r="CA29" s="457">
        <v>14.881964241589223</v>
      </c>
      <c r="CB29" s="457">
        <v>13.997234591419547</v>
      </c>
      <c r="CC29" s="457">
        <v>12.729403365224021</v>
      </c>
      <c r="CD29" s="457">
        <v>11.86654373337805</v>
      </c>
      <c r="CE29" s="457">
        <v>10.950200430726808</v>
      </c>
      <c r="CF29" s="457">
        <v>9.9794815205425085</v>
      </c>
      <c r="CG29" s="457">
        <v>9.123672156966494</v>
      </c>
      <c r="CH29" s="458">
        <v>8.3271248471148098</v>
      </c>
    </row>
    <row r="30" spans="1:86" s="408" customFormat="1" ht="35.25" customHeight="1" x14ac:dyDescent="0.25">
      <c r="A30" s="581"/>
      <c r="B30" s="330" t="s">
        <v>833</v>
      </c>
      <c r="C30" s="45"/>
      <c r="D30" s="582">
        <v>0</v>
      </c>
      <c r="E30" s="582">
        <v>0</v>
      </c>
      <c r="F30" s="582">
        <v>0</v>
      </c>
      <c r="G30" s="582">
        <v>0</v>
      </c>
      <c r="H30" s="582">
        <v>0</v>
      </c>
      <c r="I30" s="582">
        <v>0</v>
      </c>
      <c r="J30" s="582">
        <v>0</v>
      </c>
      <c r="K30" s="582">
        <v>0</v>
      </c>
      <c r="L30" s="582">
        <v>0</v>
      </c>
      <c r="M30" s="582">
        <v>0</v>
      </c>
      <c r="N30" s="582">
        <v>0</v>
      </c>
      <c r="O30" s="582">
        <v>0</v>
      </c>
      <c r="P30" s="582">
        <v>0</v>
      </c>
      <c r="Q30" s="582">
        <v>0</v>
      </c>
      <c r="R30" s="582">
        <v>0</v>
      </c>
      <c r="S30" s="582">
        <v>0</v>
      </c>
      <c r="T30" s="582">
        <v>0</v>
      </c>
      <c r="U30" s="582">
        <v>0</v>
      </c>
      <c r="V30" s="582">
        <v>0</v>
      </c>
      <c r="W30" s="582">
        <v>0</v>
      </c>
      <c r="X30" s="582">
        <v>0</v>
      </c>
      <c r="Y30" s="582">
        <v>0</v>
      </c>
      <c r="Z30" s="582">
        <v>48.627705073467645</v>
      </c>
      <c r="AA30" s="582">
        <v>46.819477332725455</v>
      </c>
      <c r="AB30" s="582">
        <v>43.150254147092191</v>
      </c>
      <c r="AC30" s="582">
        <v>41.032810481815368</v>
      </c>
      <c r="AD30" s="582">
        <v>39.78455906702785</v>
      </c>
      <c r="AE30" s="582">
        <v>36.535096600634709</v>
      </c>
      <c r="AF30" s="582">
        <v>32.061765441919285</v>
      </c>
      <c r="AG30" s="582">
        <v>31.711448936925592</v>
      </c>
      <c r="AH30" s="582">
        <v>31.669542579626274</v>
      </c>
      <c r="AI30" s="582">
        <v>27.096853695310021</v>
      </c>
      <c r="AJ30" s="582">
        <v>22.754184206673177</v>
      </c>
      <c r="AK30" s="582">
        <v>20.585905647810165</v>
      </c>
      <c r="AL30" s="582">
        <v>19.172967741215302</v>
      </c>
      <c r="AM30" s="582">
        <v>18.302169549834012</v>
      </c>
      <c r="AN30" s="582">
        <v>17.291134477885077</v>
      </c>
      <c r="AO30" s="582">
        <v>16.398064745510879</v>
      </c>
      <c r="AP30" s="582">
        <v>12.606347060427982</v>
      </c>
      <c r="AQ30" s="582">
        <v>12.579970649636687</v>
      </c>
      <c r="AR30" s="582">
        <v>10.302983287459705</v>
      </c>
      <c r="AS30" s="582">
        <v>11.036280807127572</v>
      </c>
      <c r="AT30" s="582">
        <v>9.7393449580316407</v>
      </c>
      <c r="AU30" s="582">
        <v>9.2070249352436733</v>
      </c>
      <c r="AV30" s="582">
        <v>8.49153248760501</v>
      </c>
      <c r="AW30" s="582">
        <v>7.451331956328338</v>
      </c>
      <c r="AX30" s="582">
        <v>6.1802151862179562</v>
      </c>
      <c r="AY30" s="582">
        <v>6.2965247528404422</v>
      </c>
      <c r="AZ30" s="582">
        <v>5.432075142717494</v>
      </c>
      <c r="BA30" s="582">
        <v>4.8121247541087113</v>
      </c>
      <c r="BB30" s="582">
        <v>3.5831810596026643</v>
      </c>
      <c r="BC30" s="582">
        <v>3.8745011235029514</v>
      </c>
      <c r="BD30" s="582">
        <v>3.7742248458047531</v>
      </c>
      <c r="BE30" s="582">
        <v>3.7000483405917741</v>
      </c>
      <c r="BF30" s="582">
        <v>3.1361545715290764</v>
      </c>
      <c r="BG30" s="582">
        <v>2.4138442330732688</v>
      </c>
      <c r="BH30" s="582">
        <v>2.0325440320550778</v>
      </c>
      <c r="BI30" s="582">
        <v>1.8426952185312839</v>
      </c>
      <c r="BJ30" s="582">
        <v>1.7605779510274475</v>
      </c>
      <c r="BK30" s="582">
        <v>1.7350866461820125</v>
      </c>
      <c r="BL30" s="582">
        <v>1.4490546869571093</v>
      </c>
      <c r="BM30" s="582">
        <v>1.2831277991782506</v>
      </c>
      <c r="BN30" s="582">
        <v>1.1228887881651837</v>
      </c>
      <c r="BO30" s="582">
        <v>0.90510112198260939</v>
      </c>
      <c r="BP30" s="582">
        <v>0.55791393735222894</v>
      </c>
      <c r="BQ30" s="582">
        <v>-8.5000475934242266E-3</v>
      </c>
      <c r="BR30" s="582">
        <v>-2.7705426788129706E-3</v>
      </c>
      <c r="BS30" s="582">
        <v>-5.0138680783218682E-2</v>
      </c>
      <c r="BT30" s="582">
        <v>0</v>
      </c>
      <c r="BU30" s="582">
        <v>-2.9849530104976478E-2</v>
      </c>
      <c r="BV30" s="582">
        <v>-4.7940148928780624E-2</v>
      </c>
      <c r="BW30" s="582">
        <v>3.9355079486193072E-4</v>
      </c>
      <c r="BX30" s="582">
        <v>-7.5098943092849445E-3</v>
      </c>
      <c r="BY30" s="582">
        <v>3.4111309949070988E-2</v>
      </c>
      <c r="BZ30" s="582">
        <v>-4.6802653636038669E-3</v>
      </c>
      <c r="CA30" s="582">
        <v>-9.1471269730230495E-3</v>
      </c>
      <c r="CB30" s="582">
        <v>2.8408284941068302E-3</v>
      </c>
      <c r="CC30" s="582">
        <v>0</v>
      </c>
      <c r="CD30" s="582">
        <v>0</v>
      </c>
      <c r="CE30" s="582">
        <v>0</v>
      </c>
      <c r="CF30" s="582">
        <v>0</v>
      </c>
      <c r="CG30" s="582">
        <v>0</v>
      </c>
      <c r="CH30" s="583">
        <v>0</v>
      </c>
    </row>
    <row r="31" spans="1:86" s="408" customFormat="1" ht="24" customHeight="1" x14ac:dyDescent="0.35">
      <c r="A31" s="581"/>
      <c r="B31" s="271" t="s">
        <v>834</v>
      </c>
      <c r="C31" s="45"/>
      <c r="D31" s="582"/>
      <c r="E31" s="582"/>
      <c r="F31" s="582"/>
      <c r="G31" s="582"/>
      <c r="H31" s="582"/>
      <c r="I31" s="582"/>
      <c r="J31" s="582"/>
      <c r="K31" s="582"/>
      <c r="L31" s="582"/>
      <c r="M31" s="582"/>
      <c r="N31" s="582"/>
      <c r="O31" s="582"/>
      <c r="P31" s="582"/>
      <c r="Q31" s="582"/>
      <c r="R31" s="582"/>
      <c r="S31" s="582"/>
      <c r="T31" s="582"/>
      <c r="U31" s="582"/>
      <c r="V31" s="582"/>
      <c r="W31" s="582"/>
      <c r="X31" s="582"/>
      <c r="Y31" s="582"/>
      <c r="Z31" s="582"/>
      <c r="AA31" s="582"/>
      <c r="AB31" s="582"/>
      <c r="AC31" s="582"/>
      <c r="AD31" s="582"/>
      <c r="AE31" s="582"/>
      <c r="AF31" s="582"/>
      <c r="AG31" s="582"/>
      <c r="AH31" s="582"/>
      <c r="AI31" s="582"/>
      <c r="AJ31" s="582"/>
      <c r="AK31" s="582"/>
      <c r="AL31" s="582"/>
      <c r="AM31" s="582"/>
      <c r="AN31" s="582"/>
      <c r="AO31" s="582"/>
      <c r="AP31" s="582"/>
      <c r="AQ31" s="582"/>
      <c r="AR31" s="582"/>
      <c r="AS31" s="582"/>
      <c r="AT31" s="582"/>
      <c r="AU31" s="584"/>
      <c r="AV31" s="584"/>
      <c r="AW31" s="584"/>
      <c r="AX31" s="584">
        <f t="shared" ref="AX31:BK31" si="20">SUM(AX33:AX35)</f>
        <v>7.2252295903806134</v>
      </c>
      <c r="AY31" s="584">
        <f t="shared" si="20"/>
        <v>8.3641572947684235</v>
      </c>
      <c r="AZ31" s="584">
        <f t="shared" si="20"/>
        <v>10.695622701642167</v>
      </c>
      <c r="BA31" s="584">
        <f t="shared" si="20"/>
        <v>9.7082955538821949</v>
      </c>
      <c r="BB31" s="584">
        <f t="shared" si="20"/>
        <v>15.991752562848239</v>
      </c>
      <c r="BC31" s="584">
        <f t="shared" si="20"/>
        <v>20.111231138850943</v>
      </c>
      <c r="BD31" s="584">
        <f t="shared" si="20"/>
        <v>22.405069408857155</v>
      </c>
      <c r="BE31" s="584">
        <f t="shared" si="20"/>
        <v>26.638677480434996</v>
      </c>
      <c r="BF31" s="584">
        <f t="shared" si="20"/>
        <v>35.7287297714647</v>
      </c>
      <c r="BG31" s="584">
        <f t="shared" si="20"/>
        <v>34.220008026781571</v>
      </c>
      <c r="BH31" s="584">
        <f t="shared" si="20"/>
        <v>35.467444928260207</v>
      </c>
      <c r="BI31" s="584">
        <f t="shared" si="20"/>
        <v>41.293322954037102</v>
      </c>
      <c r="BJ31" s="584">
        <f t="shared" si="20"/>
        <v>42.120750500197161</v>
      </c>
      <c r="BK31" s="584">
        <f t="shared" si="20"/>
        <v>43.691480499798914</v>
      </c>
      <c r="BL31" s="584">
        <f>SUM(BL32,BL35)</f>
        <v>56.894784311255812</v>
      </c>
      <c r="BM31" s="584">
        <f t="shared" ref="BM31:CH31" si="21">SUM(BM32,BM35)</f>
        <v>64.024896702816875</v>
      </c>
      <c r="BN31" s="584">
        <f t="shared" si="21"/>
        <v>70.730253434793951</v>
      </c>
      <c r="BO31" s="584">
        <f t="shared" si="21"/>
        <v>68.871152877248775</v>
      </c>
      <c r="BP31" s="584">
        <f t="shared" si="21"/>
        <v>73.751051829736113</v>
      </c>
      <c r="BQ31" s="584">
        <f t="shared" si="21"/>
        <v>76.811027687721406</v>
      </c>
      <c r="BR31" s="584">
        <f t="shared" si="21"/>
        <v>114.03818921906073</v>
      </c>
      <c r="BS31" s="584">
        <f t="shared" si="21"/>
        <v>123.60602334654763</v>
      </c>
      <c r="BT31" s="584">
        <f t="shared" si="21"/>
        <v>112.52464833823922</v>
      </c>
      <c r="BU31" s="584">
        <f t="shared" si="21"/>
        <v>119.48774537998608</v>
      </c>
      <c r="BV31" s="584">
        <f t="shared" si="21"/>
        <v>111.75645345860426</v>
      </c>
      <c r="BW31" s="584">
        <f t="shared" si="21"/>
        <v>108.68182355679193</v>
      </c>
      <c r="BX31" s="584">
        <f t="shared" si="21"/>
        <v>91.497844695736262</v>
      </c>
      <c r="BY31" s="584">
        <f t="shared" si="21"/>
        <v>94.330326288144647</v>
      </c>
      <c r="BZ31" s="584">
        <f t="shared" si="21"/>
        <v>87.518211707513387</v>
      </c>
      <c r="CA31" s="584">
        <f t="shared" si="21"/>
        <v>76.49914532815697</v>
      </c>
      <c r="CB31" s="584">
        <f t="shared" si="21"/>
        <v>88.368280485943785</v>
      </c>
      <c r="CC31" s="584">
        <f t="shared" si="21"/>
        <v>84.751793131130626</v>
      </c>
      <c r="CD31" s="584">
        <f t="shared" si="21"/>
        <v>80.74787949986785</v>
      </c>
      <c r="CE31" s="584">
        <f t="shared" si="21"/>
        <v>78.410924550092915</v>
      </c>
      <c r="CF31" s="584">
        <f t="shared" si="21"/>
        <v>75.979035993092182</v>
      </c>
      <c r="CG31" s="584">
        <f t="shared" si="21"/>
        <v>73.607314040718734</v>
      </c>
      <c r="CH31" s="585">
        <f t="shared" si="21"/>
        <v>71.122193544865439</v>
      </c>
    </row>
    <row r="32" spans="1:86" s="408" customFormat="1" ht="24" customHeight="1" x14ac:dyDescent="0.35">
      <c r="A32" s="581"/>
      <c r="B32" s="236" t="s">
        <v>835</v>
      </c>
      <c r="C32" s="45"/>
      <c r="D32" s="582"/>
      <c r="E32" s="582"/>
      <c r="F32" s="582"/>
      <c r="G32" s="582"/>
      <c r="H32" s="582"/>
      <c r="I32" s="582"/>
      <c r="J32" s="582"/>
      <c r="K32" s="582"/>
      <c r="L32" s="582"/>
      <c r="M32" s="582"/>
      <c r="N32" s="582"/>
      <c r="O32" s="582"/>
      <c r="P32" s="582"/>
      <c r="Q32" s="582"/>
      <c r="R32" s="582"/>
      <c r="S32" s="582"/>
      <c r="T32" s="582"/>
      <c r="U32" s="582"/>
      <c r="V32" s="582"/>
      <c r="W32" s="582"/>
      <c r="X32" s="582"/>
      <c r="Y32" s="582"/>
      <c r="Z32" s="582"/>
      <c r="AA32" s="582"/>
      <c r="AB32" s="582"/>
      <c r="AC32" s="582"/>
      <c r="AD32" s="582"/>
      <c r="AE32" s="582"/>
      <c r="AF32" s="582"/>
      <c r="AG32" s="582"/>
      <c r="AH32" s="582"/>
      <c r="AI32" s="582"/>
      <c r="AJ32" s="582"/>
      <c r="AK32" s="582"/>
      <c r="AL32" s="582"/>
      <c r="AM32" s="582"/>
      <c r="AN32" s="582"/>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457">
        <v>8.4595115456850412</v>
      </c>
      <c r="BM32" s="457">
        <v>10.669920996951896</v>
      </c>
      <c r="BN32" s="457">
        <v>13.780664408034182</v>
      </c>
      <c r="BO32" s="457">
        <v>13.879386468180563</v>
      </c>
      <c r="BP32" s="457">
        <v>13.491153800213313</v>
      </c>
      <c r="BQ32" s="457">
        <v>12.94825914434754</v>
      </c>
      <c r="BR32" s="457">
        <v>51.992264106119897</v>
      </c>
      <c r="BS32" s="457">
        <v>60.249021984169296</v>
      </c>
      <c r="BT32" s="457">
        <v>55.674348652210661</v>
      </c>
      <c r="BU32" s="457">
        <v>64.765375470169474</v>
      </c>
      <c r="BV32" s="457">
        <v>53.429844698634788</v>
      </c>
      <c r="BW32" s="457">
        <v>55.675664161557307</v>
      </c>
      <c r="BX32" s="457">
        <v>50.500962151516852</v>
      </c>
      <c r="BY32" s="457">
        <v>50.440259841723218</v>
      </c>
      <c r="BZ32" s="457">
        <v>47.566317554491611</v>
      </c>
      <c r="CA32" s="457">
        <v>45.795061850040732</v>
      </c>
      <c r="CB32" s="457">
        <v>50.159558792262594</v>
      </c>
      <c r="CC32" s="457">
        <v>48.913545850943656</v>
      </c>
      <c r="CD32" s="457">
        <v>46.384724507342632</v>
      </c>
      <c r="CE32" s="457">
        <v>45.258433785419555</v>
      </c>
      <c r="CF32" s="457">
        <v>44.142448472044293</v>
      </c>
      <c r="CG32" s="457">
        <v>43.060025695101032</v>
      </c>
      <c r="CH32" s="458">
        <v>41.930065815981166</v>
      </c>
    </row>
    <row r="33" spans="1:86" x14ac:dyDescent="0.35">
      <c r="A33" s="427"/>
      <c r="B33" s="513" t="s">
        <v>836</v>
      </c>
      <c r="C33" s="508"/>
      <c r="D33" s="457"/>
      <c r="E33" s="457"/>
      <c r="F33" s="457"/>
      <c r="G33" s="457"/>
      <c r="H33" s="457"/>
      <c r="I33" s="457"/>
      <c r="J33" s="457"/>
      <c r="K33" s="457"/>
      <c r="L33" s="457"/>
      <c r="M33" s="457"/>
      <c r="N33" s="457"/>
      <c r="O33" s="457"/>
      <c r="P33" s="457"/>
      <c r="Q33" s="457"/>
      <c r="R33" s="457"/>
      <c r="S33" s="457"/>
      <c r="T33" s="457"/>
      <c r="U33" s="457"/>
      <c r="V33" s="457"/>
      <c r="W33" s="457"/>
      <c r="X33" s="457"/>
      <c r="Y33" s="457"/>
      <c r="Z33" s="457"/>
      <c r="AA33" s="457"/>
      <c r="AB33" s="457"/>
      <c r="AC33" s="457"/>
      <c r="AD33" s="457"/>
      <c r="AE33" s="457"/>
      <c r="AF33" s="457"/>
      <c r="AG33" s="457"/>
      <c r="AH33" s="457"/>
      <c r="AI33" s="457"/>
      <c r="AJ33" s="457"/>
      <c r="AK33" s="457"/>
      <c r="AL33" s="457"/>
      <c r="AM33" s="457"/>
      <c r="AN33" s="457"/>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v>13.175399047116791</v>
      </c>
      <c r="BX33" s="457">
        <v>10.11143957271892</v>
      </c>
      <c r="BY33" s="457">
        <v>10.147053916155407</v>
      </c>
      <c r="BZ33" s="457">
        <v>9.9193004988524631</v>
      </c>
      <c r="CA33" s="457">
        <v>10.033610544791042</v>
      </c>
      <c r="CB33" s="457">
        <v>15.673611170717239</v>
      </c>
      <c r="CC33" s="457">
        <v>15.413541850943659</v>
      </c>
      <c r="CD33" s="457">
        <v>13.615453478154881</v>
      </c>
      <c r="CE33" s="457">
        <v>13.135246754912329</v>
      </c>
      <c r="CF33" s="457">
        <v>12.613361027028507</v>
      </c>
      <c r="CG33" s="457">
        <v>12.102232910251917</v>
      </c>
      <c r="CH33" s="458">
        <v>11.565010799785266</v>
      </c>
    </row>
    <row r="34" spans="1:86" s="425" customFormat="1" ht="21.75" customHeight="1" x14ac:dyDescent="0.25">
      <c r="A34" s="423"/>
      <c r="B34" s="586" t="s">
        <v>837</v>
      </c>
      <c r="C34" s="587"/>
      <c r="D34" s="567"/>
      <c r="E34" s="567"/>
      <c r="F34" s="567"/>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7"/>
      <c r="AI34" s="567"/>
      <c r="AJ34" s="567"/>
      <c r="AK34" s="567"/>
      <c r="AL34" s="567"/>
      <c r="AM34" s="567"/>
      <c r="AN34" s="567"/>
      <c r="AO34" s="567"/>
      <c r="AP34" s="567"/>
      <c r="AQ34" s="567"/>
      <c r="AR34" s="567"/>
      <c r="AS34" s="567"/>
      <c r="AT34" s="567"/>
      <c r="AU34" s="567"/>
      <c r="AV34" s="567"/>
      <c r="AW34" s="567"/>
      <c r="AX34" s="567"/>
      <c r="AY34" s="567"/>
      <c r="AZ34" s="567"/>
      <c r="BA34" s="567"/>
      <c r="BB34" s="567"/>
      <c r="BC34" s="567"/>
      <c r="BD34" s="567"/>
      <c r="BE34" s="567"/>
      <c r="BF34" s="567"/>
      <c r="BG34" s="567"/>
      <c r="BH34" s="567"/>
      <c r="BI34" s="567"/>
      <c r="BJ34" s="567"/>
      <c r="BK34" s="567"/>
      <c r="BL34" s="567"/>
      <c r="BM34" s="567"/>
      <c r="BN34" s="567"/>
      <c r="BO34" s="567"/>
      <c r="BP34" s="567"/>
      <c r="BQ34" s="567"/>
      <c r="BR34" s="567"/>
      <c r="BS34" s="567"/>
      <c r="BT34" s="567"/>
      <c r="BU34" s="567"/>
      <c r="BV34" s="567"/>
      <c r="BW34" s="567">
        <v>42.500265114440516</v>
      </c>
      <c r="BX34" s="567">
        <v>40.38952257879793</v>
      </c>
      <c r="BY34" s="567">
        <v>40.293205925567811</v>
      </c>
      <c r="BZ34" s="567">
        <v>37.647017055639154</v>
      </c>
      <c r="CA34" s="567">
        <v>35.761451305249693</v>
      </c>
      <c r="CB34" s="567">
        <v>34.485947621545357</v>
      </c>
      <c r="CC34" s="567">
        <v>33.500003999999997</v>
      </c>
      <c r="CD34" s="567">
        <v>32.769271029187756</v>
      </c>
      <c r="CE34" s="567">
        <v>32.123187030507225</v>
      </c>
      <c r="CF34" s="567">
        <v>31.529087445015783</v>
      </c>
      <c r="CG34" s="567">
        <v>30.957792784849115</v>
      </c>
      <c r="CH34" s="568">
        <v>30.3650550161959</v>
      </c>
    </row>
    <row r="35" spans="1:86" s="425" customFormat="1" ht="27" customHeight="1" thickBot="1" x14ac:dyDescent="0.3">
      <c r="A35" s="423"/>
      <c r="B35" s="515" t="s">
        <v>838</v>
      </c>
      <c r="C35" s="516"/>
      <c r="D35" s="463"/>
      <c r="E35" s="463"/>
      <c r="F35" s="463"/>
      <c r="G35" s="463"/>
      <c r="H35" s="463"/>
      <c r="I35" s="463"/>
      <c r="J35" s="463"/>
      <c r="K35" s="463"/>
      <c r="L35" s="463"/>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463"/>
      <c r="AS35" s="463"/>
      <c r="AT35" s="463"/>
      <c r="AU35" s="463"/>
      <c r="AV35" s="463"/>
      <c r="AW35" s="463"/>
      <c r="AX35" s="463">
        <v>7.2252295903806134</v>
      </c>
      <c r="AY35" s="463">
        <v>8.3641572947684235</v>
      </c>
      <c r="AZ35" s="463">
        <v>10.695622701642167</v>
      </c>
      <c r="BA35" s="463">
        <v>9.7082955538821949</v>
      </c>
      <c r="BB35" s="463">
        <v>15.991752562848239</v>
      </c>
      <c r="BC35" s="463">
        <v>20.111231138850943</v>
      </c>
      <c r="BD35" s="463">
        <v>22.405069408857155</v>
      </c>
      <c r="BE35" s="463">
        <v>26.638677480434996</v>
      </c>
      <c r="BF35" s="463">
        <v>35.7287297714647</v>
      </c>
      <c r="BG35" s="463">
        <v>34.220008026781571</v>
      </c>
      <c r="BH35" s="463">
        <v>35.467444928260207</v>
      </c>
      <c r="BI35" s="463">
        <v>41.293322954037102</v>
      </c>
      <c r="BJ35" s="463">
        <v>42.120750500197161</v>
      </c>
      <c r="BK35" s="463">
        <v>43.691480499798914</v>
      </c>
      <c r="BL35" s="463">
        <v>48.435272765570772</v>
      </c>
      <c r="BM35" s="463">
        <v>53.35497570586498</v>
      </c>
      <c r="BN35" s="463">
        <v>56.949589026759767</v>
      </c>
      <c r="BO35" s="463">
        <v>54.991766409068212</v>
      </c>
      <c r="BP35" s="463">
        <v>60.259898029522802</v>
      </c>
      <c r="BQ35" s="463">
        <v>63.862768543373868</v>
      </c>
      <c r="BR35" s="463">
        <v>62.045925112940829</v>
      </c>
      <c r="BS35" s="463">
        <v>63.357001362378334</v>
      </c>
      <c r="BT35" s="463">
        <v>56.850299686028563</v>
      </c>
      <c r="BU35" s="463">
        <v>54.722369909816599</v>
      </c>
      <c r="BV35" s="463">
        <v>58.32660875996946</v>
      </c>
      <c r="BW35" s="463">
        <v>53.006159395234619</v>
      </c>
      <c r="BX35" s="463">
        <v>40.996882544219403</v>
      </c>
      <c r="BY35" s="463">
        <v>43.890066446421422</v>
      </c>
      <c r="BZ35" s="463">
        <v>39.951894153021769</v>
      </c>
      <c r="CA35" s="463">
        <v>30.704083478116235</v>
      </c>
      <c r="CB35" s="463">
        <v>38.208721693681198</v>
      </c>
      <c r="CC35" s="463">
        <v>35.83824728018697</v>
      </c>
      <c r="CD35" s="463">
        <v>34.363154992525224</v>
      </c>
      <c r="CE35" s="463">
        <v>33.15249076467336</v>
      </c>
      <c r="CF35" s="463">
        <v>31.836587521047893</v>
      </c>
      <c r="CG35" s="463">
        <v>30.547288345617698</v>
      </c>
      <c r="CH35" s="464">
        <v>29.192127728884266</v>
      </c>
    </row>
    <row r="36" spans="1:86" ht="39.75" customHeight="1" x14ac:dyDescent="0.35">
      <c r="A36" s="483"/>
      <c r="B36" s="589" t="s">
        <v>841</v>
      </c>
      <c r="C36" s="431"/>
      <c r="D36" s="470" t="s">
        <v>677</v>
      </c>
      <c r="E36" s="470" t="s">
        <v>678</v>
      </c>
      <c r="F36" s="470" t="s">
        <v>679</v>
      </c>
      <c r="G36" s="470" t="s">
        <v>680</v>
      </c>
      <c r="H36" s="470" t="s">
        <v>681</v>
      </c>
      <c r="I36" s="470" t="s">
        <v>682</v>
      </c>
      <c r="J36" s="470" t="s">
        <v>683</v>
      </c>
      <c r="K36" s="470" t="s">
        <v>684</v>
      </c>
      <c r="L36" s="470" t="s">
        <v>685</v>
      </c>
      <c r="M36" s="470" t="s">
        <v>686</v>
      </c>
      <c r="N36" s="470" t="s">
        <v>687</v>
      </c>
      <c r="O36" s="470" t="s">
        <v>688</v>
      </c>
      <c r="P36" s="470" t="s">
        <v>689</v>
      </c>
      <c r="Q36" s="470" t="s">
        <v>690</v>
      </c>
      <c r="R36" s="470" t="s">
        <v>691</v>
      </c>
      <c r="S36" s="470" t="s">
        <v>692</v>
      </c>
      <c r="T36" s="470" t="s">
        <v>693</v>
      </c>
      <c r="U36" s="470" t="s">
        <v>694</v>
      </c>
      <c r="V36" s="470" t="s">
        <v>695</v>
      </c>
      <c r="W36" s="470" t="s">
        <v>696</v>
      </c>
      <c r="X36" s="470" t="s">
        <v>697</v>
      </c>
      <c r="Y36" s="470" t="s">
        <v>698</v>
      </c>
      <c r="Z36" s="470" t="s">
        <v>699</v>
      </c>
      <c r="AA36" s="470" t="s">
        <v>700</v>
      </c>
      <c r="AB36" s="470" t="s">
        <v>701</v>
      </c>
      <c r="AC36" s="470" t="s">
        <v>702</v>
      </c>
      <c r="AD36" s="470" t="s">
        <v>703</v>
      </c>
      <c r="AE36" s="470" t="s">
        <v>704</v>
      </c>
      <c r="AF36" s="470" t="s">
        <v>705</v>
      </c>
      <c r="AG36" s="470" t="s">
        <v>706</v>
      </c>
      <c r="AH36" s="470" t="s">
        <v>707</v>
      </c>
      <c r="AI36" s="470" t="s">
        <v>708</v>
      </c>
      <c r="AJ36" s="470" t="s">
        <v>709</v>
      </c>
      <c r="AK36" s="470" t="s">
        <v>710</v>
      </c>
      <c r="AL36" s="470" t="s">
        <v>711</v>
      </c>
      <c r="AM36" s="470" t="s">
        <v>712</v>
      </c>
      <c r="AN36" s="470" t="s">
        <v>713</v>
      </c>
      <c r="AO36" s="470" t="s">
        <v>714</v>
      </c>
      <c r="AP36" s="470" t="s">
        <v>715</v>
      </c>
      <c r="AQ36" s="470" t="s">
        <v>716</v>
      </c>
      <c r="AR36" s="470" t="s">
        <v>717</v>
      </c>
      <c r="AS36" s="470" t="s">
        <v>718</v>
      </c>
      <c r="AT36" s="470" t="s">
        <v>719</v>
      </c>
      <c r="AU36" s="470" t="s">
        <v>720</v>
      </c>
      <c r="AV36" s="470" t="s">
        <v>721</v>
      </c>
      <c r="AW36" s="470" t="s">
        <v>722</v>
      </c>
      <c r="AX36" s="470" t="s">
        <v>723</v>
      </c>
      <c r="AY36" s="470" t="s">
        <v>724</v>
      </c>
      <c r="AZ36" s="470" t="s">
        <v>725</v>
      </c>
      <c r="BA36" s="470" t="s">
        <v>726</v>
      </c>
      <c r="BB36" s="470" t="s">
        <v>727</v>
      </c>
      <c r="BC36" s="470" t="s">
        <v>728</v>
      </c>
      <c r="BD36" s="470" t="s">
        <v>729</v>
      </c>
      <c r="BE36" s="470" t="s">
        <v>730</v>
      </c>
      <c r="BF36" s="470" t="s">
        <v>731</v>
      </c>
      <c r="BG36" s="470" t="s">
        <v>732</v>
      </c>
      <c r="BH36" s="470" t="s">
        <v>733</v>
      </c>
      <c r="BI36" s="470" t="s">
        <v>734</v>
      </c>
      <c r="BJ36" s="470" t="s">
        <v>735</v>
      </c>
      <c r="BK36" s="470" t="s">
        <v>736</v>
      </c>
      <c r="BL36" s="470" t="s">
        <v>737</v>
      </c>
      <c r="BM36" s="470" t="s">
        <v>738</v>
      </c>
      <c r="BN36" s="470" t="s">
        <v>739</v>
      </c>
      <c r="BO36" s="470" t="s">
        <v>740</v>
      </c>
      <c r="BP36" s="470" t="s">
        <v>741</v>
      </c>
      <c r="BQ36" s="470" t="s">
        <v>742</v>
      </c>
      <c r="BR36" s="470" t="s">
        <v>743</v>
      </c>
      <c r="BS36" s="470" t="s">
        <v>744</v>
      </c>
      <c r="BT36" s="470" t="s">
        <v>745</v>
      </c>
      <c r="BU36" s="470" t="s">
        <v>746</v>
      </c>
      <c r="BV36" s="470" t="s">
        <v>747</v>
      </c>
      <c r="BW36" s="470" t="s">
        <v>748</v>
      </c>
      <c r="BX36" s="470" t="s">
        <v>749</v>
      </c>
      <c r="BY36" s="470" t="s">
        <v>750</v>
      </c>
      <c r="BZ36" s="470" t="s">
        <v>751</v>
      </c>
      <c r="CA36" s="470" t="s">
        <v>752</v>
      </c>
      <c r="CB36" s="470" t="s">
        <v>753</v>
      </c>
      <c r="CC36" s="470" t="s">
        <v>754</v>
      </c>
      <c r="CD36" s="470" t="s">
        <v>755</v>
      </c>
      <c r="CE36" s="470" t="s">
        <v>756</v>
      </c>
      <c r="CF36" s="470" t="s">
        <v>757</v>
      </c>
      <c r="CG36" s="470" t="s">
        <v>758</v>
      </c>
      <c r="CH36" s="471" t="s">
        <v>759</v>
      </c>
    </row>
    <row r="37" spans="1:86" x14ac:dyDescent="0.35">
      <c r="A37" s="472"/>
      <c r="B37" s="123" t="s">
        <v>605</v>
      </c>
      <c r="D37" s="590" t="s">
        <v>613</v>
      </c>
      <c r="E37" s="590" t="s">
        <v>613</v>
      </c>
      <c r="F37" s="590" t="s">
        <v>613</v>
      </c>
      <c r="G37" s="590" t="s">
        <v>613</v>
      </c>
      <c r="H37" s="590" t="s">
        <v>613</v>
      </c>
      <c r="I37" s="590" t="s">
        <v>613</v>
      </c>
      <c r="J37" s="590" t="s">
        <v>613</v>
      </c>
      <c r="K37" s="590" t="s">
        <v>613</v>
      </c>
      <c r="L37" s="590" t="s">
        <v>613</v>
      </c>
      <c r="M37" s="590" t="s">
        <v>613</v>
      </c>
      <c r="N37" s="590" t="s">
        <v>613</v>
      </c>
      <c r="O37" s="590" t="s">
        <v>613</v>
      </c>
      <c r="P37" s="590" t="s">
        <v>613</v>
      </c>
      <c r="Q37" s="590" t="s">
        <v>613</v>
      </c>
      <c r="R37" s="590" t="s">
        <v>613</v>
      </c>
      <c r="S37" s="590" t="s">
        <v>613</v>
      </c>
      <c r="T37" s="590" t="s">
        <v>613</v>
      </c>
      <c r="U37" s="590" t="s">
        <v>613</v>
      </c>
      <c r="V37" s="590" t="s">
        <v>613</v>
      </c>
      <c r="W37" s="590" t="s">
        <v>613</v>
      </c>
      <c r="X37" s="590" t="s">
        <v>613</v>
      </c>
      <c r="Y37" s="590" t="s">
        <v>613</v>
      </c>
      <c r="Z37" s="590" t="s">
        <v>613</v>
      </c>
      <c r="AA37" s="590" t="s">
        <v>613</v>
      </c>
      <c r="AB37" s="590" t="s">
        <v>613</v>
      </c>
      <c r="AC37" s="590" t="s">
        <v>613</v>
      </c>
      <c r="AD37" s="590" t="s">
        <v>613</v>
      </c>
      <c r="AE37" s="590" t="s">
        <v>613</v>
      </c>
      <c r="AF37" s="590" t="s">
        <v>613</v>
      </c>
      <c r="AG37" s="590" t="s">
        <v>613</v>
      </c>
      <c r="AH37" s="590" t="s">
        <v>613</v>
      </c>
      <c r="AI37" s="590" t="s">
        <v>613</v>
      </c>
      <c r="AJ37" s="590" t="s">
        <v>613</v>
      </c>
      <c r="AK37" s="590" t="s">
        <v>613</v>
      </c>
      <c r="AL37" s="590" t="s">
        <v>613</v>
      </c>
      <c r="AM37" s="590" t="s">
        <v>613</v>
      </c>
      <c r="AN37" s="590" t="s">
        <v>613</v>
      </c>
      <c r="AO37" s="590" t="s">
        <v>613</v>
      </c>
      <c r="AP37" s="590" t="s">
        <v>613</v>
      </c>
      <c r="AQ37" s="590" t="s">
        <v>613</v>
      </c>
      <c r="AR37" s="590" t="s">
        <v>613</v>
      </c>
      <c r="AS37" s="590" t="s">
        <v>613</v>
      </c>
      <c r="AT37" s="590" t="s">
        <v>613</v>
      </c>
      <c r="AU37" s="590" t="s">
        <v>613</v>
      </c>
      <c r="AV37" s="590" t="s">
        <v>613</v>
      </c>
      <c r="AW37" s="590" t="s">
        <v>613</v>
      </c>
      <c r="AX37" s="590" t="s">
        <v>613</v>
      </c>
      <c r="AY37" s="590" t="s">
        <v>613</v>
      </c>
      <c r="AZ37" s="590" t="s">
        <v>613</v>
      </c>
      <c r="BA37" s="590" t="s">
        <v>613</v>
      </c>
      <c r="BB37" s="590" t="s">
        <v>613</v>
      </c>
      <c r="BC37" s="590" t="s">
        <v>613</v>
      </c>
      <c r="BD37" s="590" t="s">
        <v>613</v>
      </c>
      <c r="BE37" s="590" t="s">
        <v>613</v>
      </c>
      <c r="BF37" s="590" t="s">
        <v>613</v>
      </c>
      <c r="BG37" s="451">
        <v>342</v>
      </c>
      <c r="BH37" s="451">
        <v>341</v>
      </c>
      <c r="BI37" s="451">
        <v>339</v>
      </c>
      <c r="BJ37" s="451">
        <v>336</v>
      </c>
      <c r="BK37" s="451">
        <v>332</v>
      </c>
      <c r="BL37" s="451">
        <v>327</v>
      </c>
      <c r="BM37" s="451">
        <v>325</v>
      </c>
      <c r="BN37" s="451">
        <v>327</v>
      </c>
      <c r="BO37" s="451">
        <v>324</v>
      </c>
      <c r="BP37" s="451">
        <v>318</v>
      </c>
      <c r="BQ37" s="451">
        <v>320</v>
      </c>
      <c r="BR37" s="451">
        <v>314</v>
      </c>
      <c r="BS37" s="451">
        <v>308</v>
      </c>
      <c r="BT37" s="451">
        <v>301</v>
      </c>
      <c r="BU37" s="451">
        <v>292</v>
      </c>
      <c r="BV37" s="451">
        <v>284</v>
      </c>
      <c r="BW37" s="451">
        <v>276</v>
      </c>
      <c r="BX37" s="452">
        <v>237</v>
      </c>
      <c r="BY37" s="452">
        <v>228</v>
      </c>
      <c r="BZ37" s="452">
        <v>221</v>
      </c>
      <c r="CA37" s="452">
        <v>213</v>
      </c>
      <c r="CB37" s="452">
        <v>205</v>
      </c>
      <c r="CC37" s="452">
        <v>197</v>
      </c>
      <c r="CD37" s="452">
        <v>189</v>
      </c>
      <c r="CE37" s="452">
        <v>181</v>
      </c>
      <c r="CF37" s="452">
        <v>173</v>
      </c>
      <c r="CG37" s="452">
        <v>165</v>
      </c>
      <c r="CH37" s="460">
        <v>157</v>
      </c>
    </row>
    <row r="38" spans="1:86" x14ac:dyDescent="0.35">
      <c r="B38" s="472" t="s">
        <v>520</v>
      </c>
      <c r="D38" s="456">
        <v>0</v>
      </c>
      <c r="E38" s="456">
        <v>0</v>
      </c>
      <c r="F38" s="456">
        <v>0</v>
      </c>
      <c r="G38" s="456">
        <v>0</v>
      </c>
      <c r="H38" s="456">
        <v>0</v>
      </c>
      <c r="I38" s="456">
        <v>0</v>
      </c>
      <c r="J38" s="456">
        <v>0</v>
      </c>
      <c r="K38" s="456">
        <v>0</v>
      </c>
      <c r="L38" s="456">
        <v>0</v>
      </c>
      <c r="M38" s="456">
        <v>0</v>
      </c>
      <c r="N38" s="456">
        <v>0</v>
      </c>
      <c r="O38" s="456">
        <v>0</v>
      </c>
      <c r="P38" s="456">
        <v>0</v>
      </c>
      <c r="Q38" s="456">
        <v>0</v>
      </c>
      <c r="R38" s="456">
        <v>0</v>
      </c>
      <c r="S38" s="456">
        <v>0</v>
      </c>
      <c r="T38" s="456">
        <v>0</v>
      </c>
      <c r="U38" s="456">
        <v>0</v>
      </c>
      <c r="V38" s="456">
        <v>0</v>
      </c>
      <c r="W38" s="456">
        <v>0</v>
      </c>
      <c r="X38" s="456">
        <v>0</v>
      </c>
      <c r="Y38" s="456">
        <v>0</v>
      </c>
      <c r="Z38" s="456">
        <v>0</v>
      </c>
      <c r="AA38" s="456">
        <v>0</v>
      </c>
      <c r="AB38" s="456">
        <v>0</v>
      </c>
      <c r="AC38" s="456">
        <v>0</v>
      </c>
      <c r="AD38" s="456">
        <v>0</v>
      </c>
      <c r="AE38" s="456">
        <v>0</v>
      </c>
      <c r="AF38" s="456">
        <v>0</v>
      </c>
      <c r="AG38" s="456">
        <v>0</v>
      </c>
      <c r="AH38" s="456">
        <v>0</v>
      </c>
      <c r="AI38" s="456">
        <v>0</v>
      </c>
      <c r="AJ38" s="456">
        <v>0</v>
      </c>
      <c r="AK38" s="456">
        <v>0</v>
      </c>
      <c r="AL38" s="456">
        <v>0</v>
      </c>
      <c r="AM38" s="456">
        <v>0</v>
      </c>
      <c r="AN38" s="456">
        <v>0</v>
      </c>
      <c r="AO38" s="456">
        <v>0</v>
      </c>
      <c r="AP38" s="456">
        <v>0</v>
      </c>
      <c r="AQ38" s="456">
        <v>0</v>
      </c>
      <c r="AR38" s="456">
        <v>0</v>
      </c>
      <c r="AS38" s="456">
        <v>0</v>
      </c>
      <c r="AT38" s="456">
        <v>0</v>
      </c>
      <c r="AU38" s="456">
        <v>0</v>
      </c>
      <c r="AV38" s="456">
        <v>0</v>
      </c>
      <c r="AW38" s="456">
        <v>0</v>
      </c>
      <c r="AX38" s="456">
        <v>0</v>
      </c>
      <c r="AY38" s="456">
        <v>0</v>
      </c>
      <c r="AZ38" s="456">
        <v>0</v>
      </c>
      <c r="BA38" s="456">
        <v>0</v>
      </c>
      <c r="BB38" s="456">
        <v>0</v>
      </c>
      <c r="BC38" s="456">
        <v>0</v>
      </c>
      <c r="BD38" s="456">
        <v>0</v>
      </c>
      <c r="BE38" s="456">
        <v>0</v>
      </c>
      <c r="BF38" s="456">
        <v>0</v>
      </c>
      <c r="BG38" s="456">
        <v>192</v>
      </c>
      <c r="BH38" s="456">
        <v>187</v>
      </c>
      <c r="BI38" s="456">
        <v>182</v>
      </c>
      <c r="BJ38" s="456">
        <v>176</v>
      </c>
      <c r="BK38" s="456">
        <v>170</v>
      </c>
      <c r="BL38" s="456">
        <v>163</v>
      </c>
      <c r="BM38" s="456">
        <v>156</v>
      </c>
      <c r="BN38" s="456">
        <v>152</v>
      </c>
      <c r="BO38" s="456">
        <v>145</v>
      </c>
      <c r="BP38" s="456">
        <v>137</v>
      </c>
      <c r="BQ38" s="456">
        <v>137</v>
      </c>
      <c r="BR38" s="456">
        <v>131</v>
      </c>
      <c r="BS38" s="456">
        <v>125</v>
      </c>
      <c r="BT38" s="456">
        <v>120</v>
      </c>
      <c r="BU38" s="456">
        <v>114</v>
      </c>
      <c r="BV38" s="456">
        <v>108</v>
      </c>
      <c r="BW38" s="456">
        <v>105</v>
      </c>
      <c r="BX38" s="457">
        <v>89</v>
      </c>
      <c r="BY38" s="457">
        <v>84</v>
      </c>
      <c r="BZ38" s="457">
        <v>79</v>
      </c>
      <c r="CA38" s="457">
        <v>73</v>
      </c>
      <c r="CB38" s="457">
        <v>67</v>
      </c>
      <c r="CC38" s="457">
        <v>62</v>
      </c>
      <c r="CD38" s="457">
        <v>58</v>
      </c>
      <c r="CE38" s="457">
        <v>56</v>
      </c>
      <c r="CF38" s="457">
        <v>52</v>
      </c>
      <c r="CG38" s="457">
        <v>47</v>
      </c>
      <c r="CH38" s="458">
        <v>43</v>
      </c>
    </row>
    <row r="39" spans="1:86" x14ac:dyDescent="0.35">
      <c r="B39" s="472" t="s">
        <v>521</v>
      </c>
      <c r="D39" s="456">
        <v>0</v>
      </c>
      <c r="E39" s="456">
        <v>0</v>
      </c>
      <c r="F39" s="456">
        <v>0</v>
      </c>
      <c r="G39" s="456">
        <v>0</v>
      </c>
      <c r="H39" s="456">
        <v>0</v>
      </c>
      <c r="I39" s="456">
        <v>0</v>
      </c>
      <c r="J39" s="456">
        <v>0</v>
      </c>
      <c r="K39" s="456">
        <v>0</v>
      </c>
      <c r="L39" s="456">
        <v>0</v>
      </c>
      <c r="M39" s="456">
        <v>0</v>
      </c>
      <c r="N39" s="456">
        <v>0</v>
      </c>
      <c r="O39" s="456">
        <v>0</v>
      </c>
      <c r="P39" s="456">
        <v>0</v>
      </c>
      <c r="Q39" s="456">
        <v>0</v>
      </c>
      <c r="R39" s="456">
        <v>0</v>
      </c>
      <c r="S39" s="456">
        <v>0</v>
      </c>
      <c r="T39" s="456">
        <v>0</v>
      </c>
      <c r="U39" s="456">
        <v>0</v>
      </c>
      <c r="V39" s="456">
        <v>0</v>
      </c>
      <c r="W39" s="456">
        <v>0</v>
      </c>
      <c r="X39" s="456">
        <v>0</v>
      </c>
      <c r="Y39" s="456">
        <v>0</v>
      </c>
      <c r="Z39" s="456">
        <v>0</v>
      </c>
      <c r="AA39" s="456">
        <v>0</v>
      </c>
      <c r="AB39" s="456">
        <v>0</v>
      </c>
      <c r="AC39" s="456">
        <v>0</v>
      </c>
      <c r="AD39" s="456">
        <v>0</v>
      </c>
      <c r="AE39" s="456">
        <v>0</v>
      </c>
      <c r="AF39" s="456">
        <v>0</v>
      </c>
      <c r="AG39" s="456">
        <v>0</v>
      </c>
      <c r="AH39" s="456">
        <v>0</v>
      </c>
      <c r="AI39" s="456">
        <v>0</v>
      </c>
      <c r="AJ39" s="456">
        <v>0</v>
      </c>
      <c r="AK39" s="456">
        <v>0</v>
      </c>
      <c r="AL39" s="456">
        <v>0</v>
      </c>
      <c r="AM39" s="456">
        <v>0</v>
      </c>
      <c r="AN39" s="456">
        <v>0</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v>150</v>
      </c>
      <c r="BH39" s="456">
        <v>153</v>
      </c>
      <c r="BI39" s="456">
        <v>156</v>
      </c>
      <c r="BJ39" s="456">
        <v>159</v>
      </c>
      <c r="BK39" s="456">
        <v>162</v>
      </c>
      <c r="BL39" s="456">
        <v>164</v>
      </c>
      <c r="BM39" s="456">
        <v>169</v>
      </c>
      <c r="BN39" s="456">
        <v>175</v>
      </c>
      <c r="BO39" s="456">
        <v>179</v>
      </c>
      <c r="BP39" s="456">
        <v>181</v>
      </c>
      <c r="BQ39" s="456">
        <v>183</v>
      </c>
      <c r="BR39" s="456">
        <v>183</v>
      </c>
      <c r="BS39" s="456">
        <v>183</v>
      </c>
      <c r="BT39" s="456">
        <v>181</v>
      </c>
      <c r="BU39" s="456">
        <v>178</v>
      </c>
      <c r="BV39" s="456">
        <v>176</v>
      </c>
      <c r="BW39" s="456">
        <v>171</v>
      </c>
      <c r="BX39" s="457">
        <v>147</v>
      </c>
      <c r="BY39" s="457">
        <v>145</v>
      </c>
      <c r="BZ39" s="457">
        <v>142</v>
      </c>
      <c r="CA39" s="457">
        <v>140</v>
      </c>
      <c r="CB39" s="457">
        <v>138</v>
      </c>
      <c r="CC39" s="457">
        <v>136</v>
      </c>
      <c r="CD39" s="457">
        <v>131</v>
      </c>
      <c r="CE39" s="457">
        <v>125</v>
      </c>
      <c r="CF39" s="457">
        <v>121</v>
      </c>
      <c r="CG39" s="457">
        <v>118</v>
      </c>
      <c r="CH39" s="458">
        <v>114</v>
      </c>
    </row>
    <row r="40" spans="1:86" s="285" customFormat="1" x14ac:dyDescent="0.35">
      <c r="A40" s="461"/>
      <c r="B40" s="455" t="s">
        <v>645</v>
      </c>
      <c r="C40" s="461"/>
      <c r="D40" s="451">
        <v>0</v>
      </c>
      <c r="E40" s="451">
        <v>0</v>
      </c>
      <c r="F40" s="451">
        <v>0</v>
      </c>
      <c r="G40" s="451">
        <v>0</v>
      </c>
      <c r="H40" s="451">
        <v>0</v>
      </c>
      <c r="I40" s="451">
        <v>0</v>
      </c>
      <c r="J40" s="451">
        <v>0</v>
      </c>
      <c r="K40" s="451">
        <v>0</v>
      </c>
      <c r="L40" s="451">
        <v>0</v>
      </c>
      <c r="M40" s="451">
        <v>0</v>
      </c>
      <c r="N40" s="451">
        <v>0</v>
      </c>
      <c r="O40" s="451">
        <v>0</v>
      </c>
      <c r="P40" s="451">
        <v>0</v>
      </c>
      <c r="Q40" s="451">
        <v>0</v>
      </c>
      <c r="R40" s="451">
        <v>0</v>
      </c>
      <c r="S40" s="451">
        <v>0</v>
      </c>
      <c r="T40" s="451">
        <v>0</v>
      </c>
      <c r="U40" s="451">
        <v>0</v>
      </c>
      <c r="V40" s="451">
        <v>0</v>
      </c>
      <c r="W40" s="451">
        <v>0</v>
      </c>
      <c r="X40" s="451">
        <v>0</v>
      </c>
      <c r="Y40" s="451">
        <v>0</v>
      </c>
      <c r="Z40" s="451">
        <v>0</v>
      </c>
      <c r="AA40" s="451">
        <v>0</v>
      </c>
      <c r="AB40" s="451">
        <v>0</v>
      </c>
      <c r="AC40" s="451">
        <v>0</v>
      </c>
      <c r="AD40" s="451">
        <v>0</v>
      </c>
      <c r="AE40" s="451">
        <v>0</v>
      </c>
      <c r="AF40" s="451">
        <v>0</v>
      </c>
      <c r="AG40" s="451">
        <v>0</v>
      </c>
      <c r="AH40" s="451">
        <v>0</v>
      </c>
      <c r="AI40" s="451">
        <v>0</v>
      </c>
      <c r="AJ40" s="451">
        <v>0</v>
      </c>
      <c r="AK40" s="451">
        <v>0</v>
      </c>
      <c r="AL40" s="451">
        <v>0</v>
      </c>
      <c r="AM40" s="451">
        <v>0</v>
      </c>
      <c r="AN40" s="451">
        <v>0</v>
      </c>
      <c r="AO40" s="451">
        <v>0</v>
      </c>
      <c r="AP40" s="451">
        <v>0</v>
      </c>
      <c r="AQ40" s="451">
        <v>0</v>
      </c>
      <c r="AR40" s="451">
        <v>0</v>
      </c>
      <c r="AS40" s="451">
        <v>0</v>
      </c>
      <c r="AT40" s="451">
        <v>0</v>
      </c>
      <c r="AU40" s="451">
        <v>25</v>
      </c>
      <c r="AV40" s="451">
        <v>24</v>
      </c>
      <c r="AW40" s="451">
        <v>22</v>
      </c>
      <c r="AX40" s="451">
        <v>21</v>
      </c>
      <c r="AY40" s="451">
        <v>19</v>
      </c>
      <c r="AZ40" s="451">
        <v>17</v>
      </c>
      <c r="BA40" s="451">
        <v>16</v>
      </c>
      <c r="BB40" s="451">
        <v>16</v>
      </c>
      <c r="BC40" s="451">
        <v>16</v>
      </c>
      <c r="BD40" s="451">
        <v>15</v>
      </c>
      <c r="BE40" s="451">
        <v>13</v>
      </c>
      <c r="BF40" s="451">
        <v>12</v>
      </c>
      <c r="BG40" s="451">
        <v>11</v>
      </c>
      <c r="BH40" s="451">
        <v>11</v>
      </c>
      <c r="BI40" s="451">
        <v>10</v>
      </c>
      <c r="BJ40" s="451">
        <v>9</v>
      </c>
      <c r="BK40" s="451">
        <v>9</v>
      </c>
      <c r="BL40" s="451">
        <v>8</v>
      </c>
      <c r="BM40" s="451">
        <v>8</v>
      </c>
      <c r="BN40" s="451">
        <v>7</v>
      </c>
      <c r="BO40" s="451">
        <v>7</v>
      </c>
      <c r="BP40" s="451">
        <v>6</v>
      </c>
      <c r="BQ40" s="451">
        <v>6</v>
      </c>
      <c r="BR40" s="451">
        <v>5</v>
      </c>
      <c r="BS40" s="451">
        <v>5</v>
      </c>
      <c r="BT40" s="451">
        <v>4</v>
      </c>
      <c r="BU40" s="451">
        <v>4</v>
      </c>
      <c r="BV40" s="451">
        <v>4</v>
      </c>
      <c r="BW40" s="451">
        <v>3</v>
      </c>
      <c r="BX40" s="452">
        <v>3</v>
      </c>
      <c r="BY40" s="452">
        <v>2</v>
      </c>
      <c r="BZ40" s="452">
        <v>2</v>
      </c>
      <c r="CA40" s="452">
        <v>2</v>
      </c>
      <c r="CB40" s="452">
        <v>2</v>
      </c>
      <c r="CC40" s="452">
        <v>2</v>
      </c>
      <c r="CD40" s="452">
        <v>1</v>
      </c>
      <c r="CE40" s="452">
        <v>1</v>
      </c>
      <c r="CF40" s="452">
        <v>1</v>
      </c>
      <c r="CG40" s="452">
        <v>1</v>
      </c>
      <c r="CH40" s="460">
        <v>1</v>
      </c>
    </row>
    <row r="41" spans="1:86" ht="16.5" customHeight="1" thickBot="1" x14ac:dyDescent="0.4">
      <c r="A41" s="591"/>
      <c r="B41" s="137" t="s">
        <v>842</v>
      </c>
      <c r="C41" s="475"/>
      <c r="D41" s="489"/>
      <c r="E41" s="489"/>
      <c r="F41" s="489"/>
      <c r="G41" s="489"/>
      <c r="H41" s="489"/>
      <c r="I41" s="489"/>
      <c r="J41" s="489"/>
      <c r="K41" s="489"/>
      <c r="L41" s="489"/>
      <c r="M41" s="489"/>
      <c r="N41" s="489"/>
      <c r="O41" s="489"/>
      <c r="P41" s="489"/>
      <c r="Q41" s="489"/>
      <c r="R41" s="489"/>
      <c r="S41" s="489"/>
      <c r="T41" s="489"/>
      <c r="U41" s="489"/>
      <c r="V41" s="489"/>
      <c r="W41" s="489"/>
      <c r="X41" s="489"/>
      <c r="Y41" s="489"/>
      <c r="Z41" s="489"/>
      <c r="AA41" s="489"/>
      <c r="AB41" s="489"/>
      <c r="AC41" s="489"/>
      <c r="AD41" s="489"/>
      <c r="AE41" s="489"/>
      <c r="AF41" s="489"/>
      <c r="AG41" s="489"/>
      <c r="AH41" s="489"/>
      <c r="AI41" s="489"/>
      <c r="AJ41" s="489"/>
      <c r="AK41" s="489"/>
      <c r="AL41" s="489"/>
      <c r="AM41" s="489"/>
      <c r="AN41" s="489"/>
      <c r="AO41" s="489"/>
      <c r="AP41" s="489"/>
      <c r="AQ41" s="489"/>
      <c r="AR41" s="489"/>
      <c r="AS41" s="489"/>
      <c r="AT41" s="489"/>
      <c r="AU41" s="489"/>
      <c r="AV41" s="489"/>
      <c r="AW41" s="489"/>
      <c r="AX41" s="489"/>
      <c r="AY41" s="489"/>
      <c r="AZ41" s="489"/>
      <c r="BA41" s="489"/>
      <c r="BB41" s="489"/>
      <c r="BC41" s="489"/>
      <c r="BD41" s="489"/>
      <c r="BE41" s="489"/>
      <c r="BF41" s="489"/>
      <c r="BG41" s="489"/>
      <c r="BH41" s="489"/>
      <c r="BI41" s="489"/>
      <c r="BJ41" s="489"/>
      <c r="BK41" s="489"/>
      <c r="BL41" s="489"/>
      <c r="BM41" s="489"/>
      <c r="BN41" s="489"/>
      <c r="BO41" s="489"/>
      <c r="BP41" s="489"/>
      <c r="BQ41" s="489"/>
      <c r="BR41" s="489"/>
      <c r="BS41" s="489"/>
      <c r="BT41" s="489"/>
      <c r="BU41" s="489"/>
      <c r="BV41" s="489"/>
      <c r="BW41" s="489"/>
      <c r="BX41" s="489"/>
      <c r="BY41" s="489"/>
      <c r="BZ41" s="489"/>
      <c r="CA41" s="489"/>
      <c r="CB41" s="489"/>
      <c r="CC41" s="489"/>
      <c r="CD41" s="489"/>
      <c r="CE41" s="489"/>
      <c r="CF41" s="489"/>
      <c r="CG41" s="489"/>
      <c r="CH41" s="490"/>
    </row>
    <row r="149" spans="86:86" x14ac:dyDescent="0.35">
      <c r="CH149" s="449"/>
    </row>
  </sheetData>
  <hyperlinks>
    <hyperlink ref="B1" display="Information relating to this table can be found in the 'Notes' tab" xr:uid="{EEDE87CB-F4EF-494D-9111-B1EBF8CB393B}"/>
    <hyperlink ref="A1" location="Contents!A1" display="Contents page" xr:uid="{4C58E3C8-5568-44A8-AE4E-E9C393C93162}"/>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286AA-86E1-4A77-9E7A-0C1C2FD16FD9}">
  <dimension ref="A1:CH149"/>
  <sheetViews>
    <sheetView topLeftCell="A49" zoomScale="85" zoomScaleNormal="85" workbookViewId="0">
      <pane xSplit="2" topLeftCell="AP1" activePane="topRight" state="frozen"/>
      <selection activeCell="B8" sqref="B8"/>
      <selection pane="topRight" activeCell="A49" sqref="A1:XFD1048576"/>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255"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78"/>
      <c r="BW1" s="478"/>
      <c r="BX1" s="478"/>
    </row>
    <row r="2" spans="1:86" x14ac:dyDescent="0.35">
      <c r="A2" s="46" t="s">
        <v>221</v>
      </c>
      <c r="B2" s="47" t="s">
        <v>843</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110"/>
      <c r="B4" s="123" t="s">
        <v>273</v>
      </c>
      <c r="C4" s="592"/>
      <c r="D4" s="451">
        <v>0</v>
      </c>
      <c r="E4" s="451">
        <v>0</v>
      </c>
      <c r="F4" s="451">
        <v>0</v>
      </c>
      <c r="G4" s="451">
        <v>0</v>
      </c>
      <c r="H4" s="451">
        <v>0</v>
      </c>
      <c r="I4" s="451">
        <v>0</v>
      </c>
      <c r="J4" s="451">
        <v>0</v>
      </c>
      <c r="K4" s="451">
        <v>0</v>
      </c>
      <c r="L4" s="451">
        <v>0</v>
      </c>
      <c r="M4" s="451">
        <v>0</v>
      </c>
      <c r="N4" s="451">
        <v>0</v>
      </c>
      <c r="O4" s="451">
        <v>0</v>
      </c>
      <c r="P4" s="451">
        <v>0</v>
      </c>
      <c r="Q4" s="451">
        <v>0</v>
      </c>
      <c r="R4" s="451">
        <v>0</v>
      </c>
      <c r="S4" s="451">
        <v>0</v>
      </c>
      <c r="T4" s="451">
        <v>0</v>
      </c>
      <c r="U4" s="451">
        <v>0</v>
      </c>
      <c r="V4" s="451">
        <v>0</v>
      </c>
      <c r="W4" s="451">
        <v>0</v>
      </c>
      <c r="X4" s="451">
        <v>0</v>
      </c>
      <c r="Y4" s="451">
        <v>0</v>
      </c>
      <c r="Z4" s="451">
        <v>18</v>
      </c>
      <c r="AA4" s="451">
        <v>21</v>
      </c>
      <c r="AB4" s="451">
        <v>27</v>
      </c>
      <c r="AC4" s="451">
        <v>33</v>
      </c>
      <c r="AD4" s="451">
        <v>99</v>
      </c>
      <c r="AE4" s="451">
        <v>137</v>
      </c>
      <c r="AF4" s="451">
        <v>148</v>
      </c>
      <c r="AG4" s="451">
        <v>369</v>
      </c>
      <c r="AH4" s="451">
        <v>386</v>
      </c>
      <c r="AI4" s="451">
        <v>445</v>
      </c>
      <c r="AJ4" s="451">
        <v>599</v>
      </c>
      <c r="AK4" s="451">
        <v>890.6</v>
      </c>
      <c r="AL4" s="451">
        <v>1083</v>
      </c>
      <c r="AM4" s="451">
        <v>1218</v>
      </c>
      <c r="AN4" s="451">
        <v>1354</v>
      </c>
      <c r="AO4" s="451">
        <v>1479</v>
      </c>
      <c r="AP4" s="451">
        <v>1635</v>
      </c>
      <c r="AQ4" s="451">
        <v>1701</v>
      </c>
      <c r="AR4" s="451">
        <v>1365.134</v>
      </c>
      <c r="AS4" s="451">
        <v>1699.6620000000003</v>
      </c>
      <c r="AT4" s="451">
        <v>2122.81</v>
      </c>
      <c r="AU4" s="451">
        <v>1404.1669999999999</v>
      </c>
      <c r="AV4" s="451">
        <v>1692.576</v>
      </c>
      <c r="AW4" s="451">
        <v>1939.9</v>
      </c>
      <c r="AX4" s="451">
        <v>2077.2112939999997</v>
      </c>
      <c r="AY4" s="451">
        <v>2188.670932</v>
      </c>
      <c r="AZ4" s="451">
        <v>2310.6117920000006</v>
      </c>
      <c r="BA4" s="451">
        <v>2394.678625</v>
      </c>
      <c r="BB4" s="451">
        <v>2452.404614999999</v>
      </c>
      <c r="BC4" s="451">
        <v>2510.8873257930913</v>
      </c>
      <c r="BD4" s="451">
        <v>2574.5184790181656</v>
      </c>
      <c r="BE4" s="451">
        <v>2685.8228541801273</v>
      </c>
      <c r="BF4" s="451">
        <v>2833.9392983749794</v>
      </c>
      <c r="BG4" s="451">
        <v>3226.13099526</v>
      </c>
      <c r="BH4" s="451">
        <v>3556.9849629183473</v>
      </c>
      <c r="BI4" s="451">
        <v>3774.089575</v>
      </c>
      <c r="BJ4" s="451">
        <v>3941.0267050000002</v>
      </c>
      <c r="BK4" s="451">
        <v>4026.6875790000004</v>
      </c>
      <c r="BL4" s="451">
        <f>SUM(BL6:BL15)</f>
        <v>4234.4436619999997</v>
      </c>
      <c r="BM4" s="451">
        <f>SUM(BM6:BM15)</f>
        <v>4697.6782249999997</v>
      </c>
      <c r="BN4" s="451">
        <f>SUM(BN6:BN15)</f>
        <v>4924.7733250000001</v>
      </c>
      <c r="BO4" s="451">
        <f>SUM(BO6:BO15)</f>
        <v>4918.3788950000007</v>
      </c>
      <c r="BP4" s="451">
        <f>SUM(BP6:BP15)</f>
        <v>4911.948089999999</v>
      </c>
      <c r="BQ4" s="451">
        <f t="shared" ref="BQ4:CE4" si="0">SUM(BQ6:BQ15)</f>
        <v>0</v>
      </c>
      <c r="BR4" s="451">
        <f t="shared" si="0"/>
        <v>0</v>
      </c>
      <c r="BS4" s="451">
        <f t="shared" si="0"/>
        <v>0</v>
      </c>
      <c r="BT4" s="451">
        <f t="shared" si="0"/>
        <v>0</v>
      </c>
      <c r="BU4" s="451">
        <f t="shared" si="0"/>
        <v>0</v>
      </c>
      <c r="BV4" s="451">
        <f t="shared" si="0"/>
        <v>0</v>
      </c>
      <c r="BW4" s="451">
        <f t="shared" si="0"/>
        <v>0</v>
      </c>
      <c r="BX4" s="452">
        <f t="shared" si="0"/>
        <v>0</v>
      </c>
      <c r="BY4" s="452">
        <f t="shared" si="0"/>
        <v>0</v>
      </c>
      <c r="BZ4" s="452">
        <f t="shared" si="0"/>
        <v>0</v>
      </c>
      <c r="CA4" s="452">
        <f t="shared" si="0"/>
        <v>0</v>
      </c>
      <c r="CB4" s="452">
        <f t="shared" si="0"/>
        <v>0</v>
      </c>
      <c r="CC4" s="452">
        <f t="shared" si="0"/>
        <v>0</v>
      </c>
      <c r="CD4" s="452">
        <f t="shared" si="0"/>
        <v>0</v>
      </c>
      <c r="CE4" s="452">
        <f t="shared" si="0"/>
        <v>0</v>
      </c>
      <c r="CF4" s="452">
        <f>SUM(CF6:CF15)</f>
        <v>0</v>
      </c>
      <c r="CG4" s="452">
        <f>SUM(CG6:CG15)</f>
        <v>0</v>
      </c>
      <c r="CH4" s="460">
        <f>SUM(CH6:CH15)</f>
        <v>0</v>
      </c>
    </row>
    <row r="5" spans="1:86" ht="26.25" customHeight="1" x14ac:dyDescent="0.35">
      <c r="A5" s="74"/>
      <c r="B5" s="52" t="s">
        <v>844</v>
      </c>
      <c r="C5" s="593"/>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6"/>
      <c r="BD5" s="456"/>
      <c r="BE5" s="456"/>
      <c r="BF5" s="456"/>
      <c r="BG5" s="456"/>
      <c r="BH5" s="456"/>
      <c r="BI5" s="456"/>
      <c r="BJ5" s="456"/>
      <c r="BK5" s="456"/>
      <c r="BL5" s="456"/>
      <c r="BM5" s="456"/>
      <c r="BN5" s="456"/>
      <c r="BO5" s="456"/>
      <c r="BP5" s="456"/>
      <c r="BQ5" s="456"/>
      <c r="BR5" s="456"/>
      <c r="BS5" s="456"/>
      <c r="BT5" s="456"/>
      <c r="BU5" s="456"/>
      <c r="BV5" s="456"/>
      <c r="BW5" s="456"/>
      <c r="BX5" s="457"/>
      <c r="BY5" s="457"/>
      <c r="BZ5" s="457"/>
      <c r="CA5" s="457"/>
      <c r="CB5" s="457"/>
      <c r="CC5" s="457"/>
      <c r="CD5" s="457"/>
      <c r="CE5" s="457"/>
      <c r="CF5" s="457"/>
      <c r="CG5" s="457"/>
      <c r="CH5" s="458"/>
    </row>
    <row r="6" spans="1:86" x14ac:dyDescent="0.35">
      <c r="A6" s="594"/>
      <c r="B6" s="72" t="s">
        <v>845</v>
      </c>
      <c r="C6" s="593"/>
      <c r="D6" s="456">
        <v>0</v>
      </c>
      <c r="E6" s="456">
        <v>0</v>
      </c>
      <c r="F6" s="456">
        <v>0</v>
      </c>
      <c r="G6" s="456">
        <v>0</v>
      </c>
      <c r="H6" s="456">
        <v>0</v>
      </c>
      <c r="I6" s="456">
        <v>0</v>
      </c>
      <c r="J6" s="456">
        <v>0</v>
      </c>
      <c r="K6" s="456">
        <v>0</v>
      </c>
      <c r="L6" s="456">
        <v>0</v>
      </c>
      <c r="M6" s="456">
        <v>0</v>
      </c>
      <c r="N6" s="456">
        <v>0</v>
      </c>
      <c r="O6" s="456">
        <v>0</v>
      </c>
      <c r="P6" s="456">
        <v>0</v>
      </c>
      <c r="Q6" s="456">
        <v>0</v>
      </c>
      <c r="R6" s="456">
        <v>0</v>
      </c>
      <c r="S6" s="456">
        <v>0</v>
      </c>
      <c r="T6" s="456">
        <v>0</v>
      </c>
      <c r="U6" s="456">
        <v>0</v>
      </c>
      <c r="V6" s="456">
        <v>0</v>
      </c>
      <c r="W6" s="456">
        <v>0</v>
      </c>
      <c r="X6" s="456">
        <v>0</v>
      </c>
      <c r="Y6" s="456">
        <v>0</v>
      </c>
      <c r="Z6" s="456">
        <v>0</v>
      </c>
      <c r="AA6" s="456">
        <v>0</v>
      </c>
      <c r="AB6" s="456">
        <v>0</v>
      </c>
      <c r="AC6" s="456">
        <v>0</v>
      </c>
      <c r="AD6" s="456">
        <v>0</v>
      </c>
      <c r="AE6" s="456">
        <v>0</v>
      </c>
      <c r="AF6" s="456">
        <v>0</v>
      </c>
      <c r="AG6" s="456">
        <v>0</v>
      </c>
      <c r="AH6" s="456">
        <v>0</v>
      </c>
      <c r="AI6" s="456">
        <v>0</v>
      </c>
      <c r="AJ6" s="456">
        <v>0</v>
      </c>
      <c r="AK6" s="456">
        <v>0</v>
      </c>
      <c r="AL6" s="456">
        <v>0</v>
      </c>
      <c r="AM6" s="456">
        <v>0</v>
      </c>
      <c r="AN6" s="456">
        <v>0</v>
      </c>
      <c r="AO6" s="456">
        <v>0</v>
      </c>
      <c r="AP6" s="456">
        <v>0</v>
      </c>
      <c r="AQ6" s="456">
        <v>0</v>
      </c>
      <c r="AR6" s="456">
        <v>0</v>
      </c>
      <c r="AS6" s="456">
        <v>0</v>
      </c>
      <c r="AT6" s="456">
        <v>0</v>
      </c>
      <c r="AU6" s="456">
        <v>0</v>
      </c>
      <c r="AV6" s="456">
        <v>0</v>
      </c>
      <c r="AW6" s="456">
        <v>0</v>
      </c>
      <c r="AX6" s="456">
        <v>0</v>
      </c>
      <c r="AY6" s="456">
        <v>0</v>
      </c>
      <c r="AZ6" s="456">
        <v>0</v>
      </c>
      <c r="BA6" s="456">
        <v>0</v>
      </c>
      <c r="BB6" s="456">
        <v>0</v>
      </c>
      <c r="BC6" s="456">
        <v>0</v>
      </c>
      <c r="BD6" s="456">
        <v>0</v>
      </c>
      <c r="BE6" s="456">
        <v>0</v>
      </c>
      <c r="BF6" s="456">
        <v>0</v>
      </c>
      <c r="BG6" s="456">
        <v>0</v>
      </c>
      <c r="BH6" s="456">
        <v>0</v>
      </c>
      <c r="BI6" s="456">
        <v>0</v>
      </c>
      <c r="BJ6" s="456">
        <v>0</v>
      </c>
      <c r="BK6" s="456">
        <v>0</v>
      </c>
      <c r="BL6" s="456">
        <v>308.02755006718922</v>
      </c>
      <c r="BM6" s="456">
        <v>515.48243622450877</v>
      </c>
      <c r="BN6" s="456">
        <v>559.64886740375289</v>
      </c>
      <c r="BO6" s="456">
        <v>588.23789220306298</v>
      </c>
      <c r="BP6" s="456">
        <v>620.96731151552888</v>
      </c>
      <c r="BQ6" s="456">
        <v>0</v>
      </c>
      <c r="BR6" s="456">
        <v>0</v>
      </c>
      <c r="BS6" s="456">
        <v>0</v>
      </c>
      <c r="BT6" s="456">
        <v>0</v>
      </c>
      <c r="BU6" s="456">
        <v>0</v>
      </c>
      <c r="BV6" s="456">
        <v>0</v>
      </c>
      <c r="BW6" s="456">
        <v>0</v>
      </c>
      <c r="BX6" s="457">
        <v>0</v>
      </c>
      <c r="BY6" s="457">
        <v>0</v>
      </c>
      <c r="BZ6" s="457">
        <v>0</v>
      </c>
      <c r="CA6" s="457">
        <v>0</v>
      </c>
      <c r="CB6" s="457">
        <v>0</v>
      </c>
      <c r="CC6" s="457">
        <v>0</v>
      </c>
      <c r="CD6" s="457">
        <v>0</v>
      </c>
      <c r="CE6" s="457">
        <v>0</v>
      </c>
      <c r="CF6" s="457">
        <v>0</v>
      </c>
      <c r="CG6" s="457">
        <v>0</v>
      </c>
      <c r="CH6" s="458">
        <v>0</v>
      </c>
    </row>
    <row r="7" spans="1:86" x14ac:dyDescent="0.35">
      <c r="A7" s="594"/>
      <c r="B7" s="72" t="s">
        <v>846</v>
      </c>
      <c r="C7" s="593"/>
      <c r="D7" s="456">
        <v>0</v>
      </c>
      <c r="E7" s="456">
        <v>0</v>
      </c>
      <c r="F7" s="456">
        <v>0</v>
      </c>
      <c r="G7" s="456">
        <v>0</v>
      </c>
      <c r="H7" s="456">
        <v>0</v>
      </c>
      <c r="I7" s="456">
        <v>0</v>
      </c>
      <c r="J7" s="456">
        <v>0</v>
      </c>
      <c r="K7" s="456">
        <v>0</v>
      </c>
      <c r="L7" s="456">
        <v>0</v>
      </c>
      <c r="M7" s="456">
        <v>0</v>
      </c>
      <c r="N7" s="456">
        <v>0</v>
      </c>
      <c r="O7" s="456">
        <v>0</v>
      </c>
      <c r="P7" s="456">
        <v>0</v>
      </c>
      <c r="Q7" s="456">
        <v>0</v>
      </c>
      <c r="R7" s="456">
        <v>0</v>
      </c>
      <c r="S7" s="456">
        <v>0</v>
      </c>
      <c r="T7" s="456">
        <v>0</v>
      </c>
      <c r="U7" s="456">
        <v>0</v>
      </c>
      <c r="V7" s="456">
        <v>0</v>
      </c>
      <c r="W7" s="456">
        <v>0</v>
      </c>
      <c r="X7" s="456">
        <v>0</v>
      </c>
      <c r="Y7" s="456">
        <v>0</v>
      </c>
      <c r="Z7" s="456">
        <v>0</v>
      </c>
      <c r="AA7" s="456">
        <v>0</v>
      </c>
      <c r="AB7" s="456">
        <v>0</v>
      </c>
      <c r="AC7" s="456">
        <v>0</v>
      </c>
      <c r="AD7" s="456">
        <v>0</v>
      </c>
      <c r="AE7" s="456">
        <v>0</v>
      </c>
      <c r="AF7" s="456">
        <v>0</v>
      </c>
      <c r="AG7" s="456">
        <v>0</v>
      </c>
      <c r="AH7" s="456">
        <v>0</v>
      </c>
      <c r="AI7" s="456">
        <v>0</v>
      </c>
      <c r="AJ7" s="456">
        <v>0</v>
      </c>
      <c r="AK7" s="456">
        <v>0</v>
      </c>
      <c r="AL7" s="456">
        <v>0</v>
      </c>
      <c r="AM7" s="456">
        <v>0</v>
      </c>
      <c r="AN7" s="456">
        <v>0</v>
      </c>
      <c r="AO7" s="456">
        <v>0</v>
      </c>
      <c r="AP7" s="456">
        <v>0</v>
      </c>
      <c r="AQ7" s="456">
        <v>0</v>
      </c>
      <c r="AR7" s="456">
        <v>0</v>
      </c>
      <c r="AS7" s="456">
        <v>0</v>
      </c>
      <c r="AT7" s="456">
        <v>0</v>
      </c>
      <c r="AU7" s="456">
        <v>0</v>
      </c>
      <c r="AV7" s="456">
        <v>0</v>
      </c>
      <c r="AW7" s="456">
        <v>0</v>
      </c>
      <c r="AX7" s="456">
        <v>0</v>
      </c>
      <c r="AY7" s="456">
        <v>0</v>
      </c>
      <c r="AZ7" s="456">
        <v>0</v>
      </c>
      <c r="BA7" s="456">
        <v>0</v>
      </c>
      <c r="BB7" s="456">
        <v>0</v>
      </c>
      <c r="BC7" s="456">
        <v>0</v>
      </c>
      <c r="BD7" s="456">
        <v>0</v>
      </c>
      <c r="BE7" s="456">
        <v>0</v>
      </c>
      <c r="BF7" s="456">
        <v>0</v>
      </c>
      <c r="BG7" s="456">
        <v>0</v>
      </c>
      <c r="BH7" s="456">
        <v>0</v>
      </c>
      <c r="BI7" s="456">
        <v>0</v>
      </c>
      <c r="BJ7" s="456">
        <v>0</v>
      </c>
      <c r="BK7" s="456">
        <v>0</v>
      </c>
      <c r="BL7" s="456">
        <v>944.21315574012146</v>
      </c>
      <c r="BM7" s="456">
        <v>1026.3094368543275</v>
      </c>
      <c r="BN7" s="456">
        <v>1083.9569208671562</v>
      </c>
      <c r="BO7" s="456">
        <v>1097.3255047744601</v>
      </c>
      <c r="BP7" s="456">
        <v>1110.9613710199749</v>
      </c>
      <c r="BQ7" s="456">
        <v>0</v>
      </c>
      <c r="BR7" s="456">
        <v>0</v>
      </c>
      <c r="BS7" s="456">
        <v>0</v>
      </c>
      <c r="BT7" s="456">
        <v>0</v>
      </c>
      <c r="BU7" s="456">
        <v>0</v>
      </c>
      <c r="BV7" s="456">
        <v>0</v>
      </c>
      <c r="BW7" s="456">
        <v>0</v>
      </c>
      <c r="BX7" s="457">
        <v>0</v>
      </c>
      <c r="BY7" s="457">
        <v>0</v>
      </c>
      <c r="BZ7" s="457">
        <v>0</v>
      </c>
      <c r="CA7" s="457">
        <v>0</v>
      </c>
      <c r="CB7" s="457">
        <v>0</v>
      </c>
      <c r="CC7" s="457">
        <v>0</v>
      </c>
      <c r="CD7" s="457">
        <v>0</v>
      </c>
      <c r="CE7" s="457">
        <v>0</v>
      </c>
      <c r="CF7" s="457">
        <v>0</v>
      </c>
      <c r="CG7" s="457">
        <v>0</v>
      </c>
      <c r="CH7" s="458">
        <v>0</v>
      </c>
    </row>
    <row r="8" spans="1:86" x14ac:dyDescent="0.35">
      <c r="A8" s="594"/>
      <c r="B8" s="72" t="s">
        <v>847</v>
      </c>
      <c r="C8" s="593"/>
      <c r="D8" s="456">
        <v>0</v>
      </c>
      <c r="E8" s="456">
        <v>0</v>
      </c>
      <c r="F8" s="456">
        <v>0</v>
      </c>
      <c r="G8" s="456">
        <v>0</v>
      </c>
      <c r="H8" s="456">
        <v>0</v>
      </c>
      <c r="I8" s="456">
        <v>0</v>
      </c>
      <c r="J8" s="456">
        <v>0</v>
      </c>
      <c r="K8" s="456">
        <v>0</v>
      </c>
      <c r="L8" s="456">
        <v>0</v>
      </c>
      <c r="M8" s="456">
        <v>0</v>
      </c>
      <c r="N8" s="456">
        <v>0</v>
      </c>
      <c r="O8" s="456">
        <v>0</v>
      </c>
      <c r="P8" s="456">
        <v>0</v>
      </c>
      <c r="Q8" s="456">
        <v>0</v>
      </c>
      <c r="R8" s="456">
        <v>0</v>
      </c>
      <c r="S8" s="456">
        <v>0</v>
      </c>
      <c r="T8" s="456">
        <v>0</v>
      </c>
      <c r="U8" s="456">
        <v>0</v>
      </c>
      <c r="V8" s="456">
        <v>0</v>
      </c>
      <c r="W8" s="456">
        <v>0</v>
      </c>
      <c r="X8" s="456">
        <v>0</v>
      </c>
      <c r="Y8" s="456">
        <v>0</v>
      </c>
      <c r="Z8" s="456">
        <v>0</v>
      </c>
      <c r="AA8" s="456">
        <v>0</v>
      </c>
      <c r="AB8" s="456">
        <v>0</v>
      </c>
      <c r="AC8" s="456">
        <v>0</v>
      </c>
      <c r="AD8" s="456">
        <v>0</v>
      </c>
      <c r="AE8" s="456">
        <v>0</v>
      </c>
      <c r="AF8" s="456">
        <v>0</v>
      </c>
      <c r="AG8" s="456">
        <v>0</v>
      </c>
      <c r="AH8" s="456">
        <v>0</v>
      </c>
      <c r="AI8" s="456">
        <v>0</v>
      </c>
      <c r="AJ8" s="456">
        <v>0</v>
      </c>
      <c r="AK8" s="456">
        <v>0</v>
      </c>
      <c r="AL8" s="456">
        <v>0</v>
      </c>
      <c r="AM8" s="456">
        <v>0</v>
      </c>
      <c r="AN8" s="456">
        <v>0</v>
      </c>
      <c r="AO8" s="456">
        <v>0</v>
      </c>
      <c r="AP8" s="456">
        <v>0</v>
      </c>
      <c r="AQ8" s="456">
        <v>0</v>
      </c>
      <c r="AR8" s="456">
        <v>0</v>
      </c>
      <c r="AS8" s="456">
        <v>0</v>
      </c>
      <c r="AT8" s="456">
        <v>0</v>
      </c>
      <c r="AU8" s="456">
        <v>0</v>
      </c>
      <c r="AV8" s="456">
        <v>0</v>
      </c>
      <c r="AW8" s="456">
        <v>0</v>
      </c>
      <c r="AX8" s="456">
        <v>0</v>
      </c>
      <c r="AY8" s="456">
        <v>0</v>
      </c>
      <c r="AZ8" s="456">
        <v>0</v>
      </c>
      <c r="BA8" s="456">
        <v>0</v>
      </c>
      <c r="BB8" s="456">
        <v>0</v>
      </c>
      <c r="BC8" s="456">
        <v>0</v>
      </c>
      <c r="BD8" s="456">
        <v>0</v>
      </c>
      <c r="BE8" s="456">
        <v>0</v>
      </c>
      <c r="BF8" s="456">
        <v>0</v>
      </c>
      <c r="BG8" s="456">
        <v>0</v>
      </c>
      <c r="BH8" s="456">
        <v>0</v>
      </c>
      <c r="BI8" s="456">
        <v>0</v>
      </c>
      <c r="BJ8" s="456">
        <v>0</v>
      </c>
      <c r="BK8" s="456">
        <v>0</v>
      </c>
      <c r="BL8" s="456">
        <v>548.72375959129954</v>
      </c>
      <c r="BM8" s="456">
        <v>539.7901437571029</v>
      </c>
      <c r="BN8" s="456">
        <v>504.78300198133326</v>
      </c>
      <c r="BO8" s="456">
        <v>443.73935361736528</v>
      </c>
      <c r="BP8" s="456">
        <v>399.82414747873798</v>
      </c>
      <c r="BQ8" s="456">
        <v>0</v>
      </c>
      <c r="BR8" s="456">
        <v>0</v>
      </c>
      <c r="BS8" s="456">
        <v>0</v>
      </c>
      <c r="BT8" s="456">
        <v>0</v>
      </c>
      <c r="BU8" s="456">
        <v>0</v>
      </c>
      <c r="BV8" s="456">
        <v>0</v>
      </c>
      <c r="BW8" s="456">
        <v>0</v>
      </c>
      <c r="BX8" s="457">
        <v>0</v>
      </c>
      <c r="BY8" s="457">
        <v>0</v>
      </c>
      <c r="BZ8" s="457">
        <v>0</v>
      </c>
      <c r="CA8" s="457">
        <v>0</v>
      </c>
      <c r="CB8" s="457">
        <v>0</v>
      </c>
      <c r="CC8" s="457">
        <v>0</v>
      </c>
      <c r="CD8" s="457">
        <v>0</v>
      </c>
      <c r="CE8" s="457">
        <v>0</v>
      </c>
      <c r="CF8" s="457">
        <v>0</v>
      </c>
      <c r="CG8" s="457">
        <v>0</v>
      </c>
      <c r="CH8" s="458">
        <v>0</v>
      </c>
    </row>
    <row r="9" spans="1:86" x14ac:dyDescent="0.35">
      <c r="A9" s="594"/>
      <c r="B9" s="72" t="s">
        <v>848</v>
      </c>
      <c r="C9" s="593"/>
      <c r="D9" s="456">
        <v>0</v>
      </c>
      <c r="E9" s="456">
        <v>0</v>
      </c>
      <c r="F9" s="456">
        <v>0</v>
      </c>
      <c r="G9" s="456">
        <v>0</v>
      </c>
      <c r="H9" s="456">
        <v>0</v>
      </c>
      <c r="I9" s="456">
        <v>0</v>
      </c>
      <c r="J9" s="456">
        <v>0</v>
      </c>
      <c r="K9" s="456">
        <v>0</v>
      </c>
      <c r="L9" s="456">
        <v>0</v>
      </c>
      <c r="M9" s="456">
        <v>0</v>
      </c>
      <c r="N9" s="456">
        <v>0</v>
      </c>
      <c r="O9" s="456">
        <v>0</v>
      </c>
      <c r="P9" s="456">
        <v>0</v>
      </c>
      <c r="Q9" s="456">
        <v>0</v>
      </c>
      <c r="R9" s="456">
        <v>0</v>
      </c>
      <c r="S9" s="456">
        <v>0</v>
      </c>
      <c r="T9" s="456">
        <v>0</v>
      </c>
      <c r="U9" s="456">
        <v>0</v>
      </c>
      <c r="V9" s="456">
        <v>0</v>
      </c>
      <c r="W9" s="456">
        <v>0</v>
      </c>
      <c r="X9" s="456">
        <v>0</v>
      </c>
      <c r="Y9" s="456">
        <v>0</v>
      </c>
      <c r="Z9" s="456">
        <v>0</v>
      </c>
      <c r="AA9" s="456">
        <v>0</v>
      </c>
      <c r="AB9" s="456">
        <v>0</v>
      </c>
      <c r="AC9" s="456">
        <v>0</v>
      </c>
      <c r="AD9" s="456">
        <v>0</v>
      </c>
      <c r="AE9" s="456">
        <v>0</v>
      </c>
      <c r="AF9" s="456">
        <v>0</v>
      </c>
      <c r="AG9" s="456">
        <v>0</v>
      </c>
      <c r="AH9" s="456">
        <v>0</v>
      </c>
      <c r="AI9" s="456">
        <v>0</v>
      </c>
      <c r="AJ9" s="456">
        <v>0</v>
      </c>
      <c r="AK9" s="456">
        <v>0</v>
      </c>
      <c r="AL9" s="456">
        <v>0</v>
      </c>
      <c r="AM9" s="456">
        <v>0</v>
      </c>
      <c r="AN9" s="456">
        <v>0</v>
      </c>
      <c r="AO9" s="456">
        <v>0</v>
      </c>
      <c r="AP9" s="456">
        <v>0</v>
      </c>
      <c r="AQ9" s="456">
        <v>0</v>
      </c>
      <c r="AR9" s="456">
        <v>0</v>
      </c>
      <c r="AS9" s="456">
        <v>0</v>
      </c>
      <c r="AT9" s="456">
        <v>0</v>
      </c>
      <c r="AU9" s="456">
        <v>0</v>
      </c>
      <c r="AV9" s="456">
        <v>0</v>
      </c>
      <c r="AW9" s="456">
        <v>0</v>
      </c>
      <c r="AX9" s="456">
        <v>0</v>
      </c>
      <c r="AY9" s="456">
        <v>0</v>
      </c>
      <c r="AZ9" s="456">
        <v>0</v>
      </c>
      <c r="BA9" s="456">
        <v>0</v>
      </c>
      <c r="BB9" s="456">
        <v>0</v>
      </c>
      <c r="BC9" s="456">
        <v>0</v>
      </c>
      <c r="BD9" s="456">
        <v>0</v>
      </c>
      <c r="BE9" s="456">
        <v>0</v>
      </c>
      <c r="BF9" s="456">
        <v>0</v>
      </c>
      <c r="BG9" s="456">
        <v>0</v>
      </c>
      <c r="BH9" s="456">
        <v>0</v>
      </c>
      <c r="BI9" s="456">
        <v>0</v>
      </c>
      <c r="BJ9" s="456">
        <v>0</v>
      </c>
      <c r="BK9" s="456">
        <v>0</v>
      </c>
      <c r="BL9" s="456">
        <v>90.993787458770441</v>
      </c>
      <c r="BM9" s="456">
        <v>106.36432472921662</v>
      </c>
      <c r="BN9" s="456">
        <v>123.81489727307819</v>
      </c>
      <c r="BO9" s="456">
        <v>134.65359309032178</v>
      </c>
      <c r="BP9" s="456">
        <v>148.92426813359887</v>
      </c>
      <c r="BQ9" s="456">
        <v>0</v>
      </c>
      <c r="BR9" s="456">
        <v>0</v>
      </c>
      <c r="BS9" s="456">
        <v>0</v>
      </c>
      <c r="BT9" s="456">
        <v>0</v>
      </c>
      <c r="BU9" s="456">
        <v>0</v>
      </c>
      <c r="BV9" s="456">
        <v>0</v>
      </c>
      <c r="BW9" s="456">
        <v>0</v>
      </c>
      <c r="BX9" s="457">
        <v>0</v>
      </c>
      <c r="BY9" s="457">
        <v>0</v>
      </c>
      <c r="BZ9" s="457">
        <v>0</v>
      </c>
      <c r="CA9" s="457">
        <v>0</v>
      </c>
      <c r="CB9" s="457">
        <v>0</v>
      </c>
      <c r="CC9" s="457">
        <v>0</v>
      </c>
      <c r="CD9" s="457">
        <v>0</v>
      </c>
      <c r="CE9" s="457">
        <v>0</v>
      </c>
      <c r="CF9" s="457">
        <v>0</v>
      </c>
      <c r="CG9" s="457">
        <v>0</v>
      </c>
      <c r="CH9" s="458">
        <v>0</v>
      </c>
    </row>
    <row r="10" spans="1:86" x14ac:dyDescent="0.35">
      <c r="A10" s="594"/>
      <c r="B10" s="72" t="s">
        <v>849</v>
      </c>
      <c r="C10" s="593"/>
      <c r="D10" s="456">
        <v>0</v>
      </c>
      <c r="E10" s="456">
        <v>0</v>
      </c>
      <c r="F10" s="456">
        <v>0</v>
      </c>
      <c r="G10" s="456">
        <v>0</v>
      </c>
      <c r="H10" s="456">
        <v>0</v>
      </c>
      <c r="I10" s="456">
        <v>0</v>
      </c>
      <c r="J10" s="456">
        <v>0</v>
      </c>
      <c r="K10" s="456">
        <v>0</v>
      </c>
      <c r="L10" s="456">
        <v>0</v>
      </c>
      <c r="M10" s="456">
        <v>0</v>
      </c>
      <c r="N10" s="456">
        <v>0</v>
      </c>
      <c r="O10" s="456">
        <v>0</v>
      </c>
      <c r="P10" s="456">
        <v>0</v>
      </c>
      <c r="Q10" s="456">
        <v>0</v>
      </c>
      <c r="R10" s="456">
        <v>0</v>
      </c>
      <c r="S10" s="456">
        <v>0</v>
      </c>
      <c r="T10" s="456">
        <v>0</v>
      </c>
      <c r="U10" s="456">
        <v>0</v>
      </c>
      <c r="V10" s="456">
        <v>0</v>
      </c>
      <c r="W10" s="456">
        <v>0</v>
      </c>
      <c r="X10" s="456">
        <v>0</v>
      </c>
      <c r="Y10" s="456">
        <v>0</v>
      </c>
      <c r="Z10" s="456">
        <v>0</v>
      </c>
      <c r="AA10" s="456">
        <v>0</v>
      </c>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v>0</v>
      </c>
      <c r="BH10" s="456">
        <v>0</v>
      </c>
      <c r="BI10" s="456">
        <v>0</v>
      </c>
      <c r="BJ10" s="456">
        <v>0</v>
      </c>
      <c r="BK10" s="456">
        <v>0</v>
      </c>
      <c r="BL10" s="456">
        <v>160.10370387808047</v>
      </c>
      <c r="BM10" s="456">
        <v>169.9076006622407</v>
      </c>
      <c r="BN10" s="456">
        <v>169.73026830045234</v>
      </c>
      <c r="BO10" s="456">
        <v>154.35312752812516</v>
      </c>
      <c r="BP10" s="456">
        <v>129.85184372983497</v>
      </c>
      <c r="BQ10" s="456">
        <v>0</v>
      </c>
      <c r="BR10" s="456">
        <v>0</v>
      </c>
      <c r="BS10" s="456">
        <v>0</v>
      </c>
      <c r="BT10" s="456">
        <v>0</v>
      </c>
      <c r="BU10" s="456">
        <v>0</v>
      </c>
      <c r="BV10" s="456">
        <v>0</v>
      </c>
      <c r="BW10" s="456">
        <v>0</v>
      </c>
      <c r="BX10" s="457">
        <v>0</v>
      </c>
      <c r="BY10" s="457">
        <v>0</v>
      </c>
      <c r="BZ10" s="457">
        <v>0</v>
      </c>
      <c r="CA10" s="457">
        <v>0</v>
      </c>
      <c r="CB10" s="457">
        <v>0</v>
      </c>
      <c r="CC10" s="457">
        <v>0</v>
      </c>
      <c r="CD10" s="457">
        <v>0</v>
      </c>
      <c r="CE10" s="457">
        <v>0</v>
      </c>
      <c r="CF10" s="457">
        <v>0</v>
      </c>
      <c r="CG10" s="457">
        <v>0</v>
      </c>
      <c r="CH10" s="458">
        <v>0</v>
      </c>
    </row>
    <row r="11" spans="1:86" ht="26.25" customHeight="1" x14ac:dyDescent="0.35">
      <c r="A11" s="594"/>
      <c r="B11" s="72" t="s">
        <v>850</v>
      </c>
      <c r="C11" s="593"/>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0</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v>0</v>
      </c>
      <c r="BH11" s="456">
        <v>0</v>
      </c>
      <c r="BI11" s="456">
        <v>0</v>
      </c>
      <c r="BJ11" s="456">
        <v>0</v>
      </c>
      <c r="BK11" s="456">
        <v>0</v>
      </c>
      <c r="BL11" s="456">
        <v>1640.5339423645937</v>
      </c>
      <c r="BM11" s="456">
        <v>1684.6942545741524</v>
      </c>
      <c r="BN11" s="456">
        <v>1704.7825727712873</v>
      </c>
      <c r="BO11" s="456">
        <v>1660.9634499654603</v>
      </c>
      <c r="BP11" s="456">
        <v>1590.5767319556921</v>
      </c>
      <c r="BQ11" s="456">
        <v>0</v>
      </c>
      <c r="BR11" s="456">
        <v>0</v>
      </c>
      <c r="BS11" s="456">
        <v>0</v>
      </c>
      <c r="BT11" s="456">
        <v>0</v>
      </c>
      <c r="BU11" s="456">
        <v>0</v>
      </c>
      <c r="BV11" s="456">
        <v>0</v>
      </c>
      <c r="BW11" s="456">
        <v>0</v>
      </c>
      <c r="BX11" s="457">
        <v>0</v>
      </c>
      <c r="BY11" s="457">
        <v>0</v>
      </c>
      <c r="BZ11" s="457">
        <v>0</v>
      </c>
      <c r="CA11" s="457">
        <v>0</v>
      </c>
      <c r="CB11" s="457">
        <v>0</v>
      </c>
      <c r="CC11" s="457">
        <v>0</v>
      </c>
      <c r="CD11" s="457">
        <v>0</v>
      </c>
      <c r="CE11" s="457">
        <v>0</v>
      </c>
      <c r="CF11" s="457">
        <v>0</v>
      </c>
      <c r="CG11" s="457">
        <v>0</v>
      </c>
      <c r="CH11" s="458">
        <v>0</v>
      </c>
    </row>
    <row r="12" spans="1:86" x14ac:dyDescent="0.35">
      <c r="A12" s="594"/>
      <c r="B12" s="72" t="s">
        <v>851</v>
      </c>
      <c r="C12" s="593"/>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0</v>
      </c>
      <c r="AV12" s="456">
        <v>0</v>
      </c>
      <c r="AW12" s="456">
        <v>0</v>
      </c>
      <c r="AX12" s="456">
        <v>0</v>
      </c>
      <c r="AY12" s="456">
        <v>0</v>
      </c>
      <c r="AZ12" s="456">
        <v>0</v>
      </c>
      <c r="BA12" s="456">
        <v>0</v>
      </c>
      <c r="BB12" s="456">
        <v>0</v>
      </c>
      <c r="BC12" s="456">
        <v>0</v>
      </c>
      <c r="BD12" s="456">
        <v>0</v>
      </c>
      <c r="BE12" s="456">
        <v>0</v>
      </c>
      <c r="BF12" s="456">
        <v>0</v>
      </c>
      <c r="BG12" s="456">
        <v>0</v>
      </c>
      <c r="BH12" s="456">
        <v>0</v>
      </c>
      <c r="BI12" s="456">
        <v>0</v>
      </c>
      <c r="BJ12" s="456">
        <v>0</v>
      </c>
      <c r="BK12" s="456">
        <v>0</v>
      </c>
      <c r="BL12" s="456">
        <v>23.082844298202023</v>
      </c>
      <c r="BM12" s="456">
        <v>28.427885672585596</v>
      </c>
      <c r="BN12" s="456">
        <v>34.419420881684694</v>
      </c>
      <c r="BO12" s="456">
        <v>38.184232300479046</v>
      </c>
      <c r="BP12" s="456">
        <v>45.841252968819461</v>
      </c>
      <c r="BQ12" s="456">
        <v>0</v>
      </c>
      <c r="BR12" s="456">
        <v>0</v>
      </c>
      <c r="BS12" s="456">
        <v>0</v>
      </c>
      <c r="BT12" s="456">
        <v>0</v>
      </c>
      <c r="BU12" s="456">
        <v>0</v>
      </c>
      <c r="BV12" s="456">
        <v>0</v>
      </c>
      <c r="BW12" s="456">
        <v>0</v>
      </c>
      <c r="BX12" s="457">
        <v>0</v>
      </c>
      <c r="BY12" s="457">
        <v>0</v>
      </c>
      <c r="BZ12" s="457">
        <v>0</v>
      </c>
      <c r="CA12" s="457">
        <v>0</v>
      </c>
      <c r="CB12" s="457">
        <v>0</v>
      </c>
      <c r="CC12" s="457">
        <v>0</v>
      </c>
      <c r="CD12" s="457">
        <v>0</v>
      </c>
      <c r="CE12" s="457">
        <v>0</v>
      </c>
      <c r="CF12" s="457">
        <v>0</v>
      </c>
      <c r="CG12" s="457">
        <v>0</v>
      </c>
      <c r="CH12" s="458">
        <v>0</v>
      </c>
    </row>
    <row r="13" spans="1:86" x14ac:dyDescent="0.35">
      <c r="A13" s="594"/>
      <c r="B13" s="72" t="s">
        <v>852</v>
      </c>
      <c r="C13" s="593"/>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v>0</v>
      </c>
      <c r="BH13" s="456">
        <v>0</v>
      </c>
      <c r="BI13" s="456">
        <v>0</v>
      </c>
      <c r="BJ13" s="456">
        <v>0</v>
      </c>
      <c r="BK13" s="456">
        <v>0</v>
      </c>
      <c r="BL13" s="456">
        <v>5.4657403293191589</v>
      </c>
      <c r="BM13" s="456">
        <v>6.0969998242253682</v>
      </c>
      <c r="BN13" s="456">
        <v>6.8956510417745456</v>
      </c>
      <c r="BO13" s="456">
        <v>6.7893805407546886</v>
      </c>
      <c r="BP13" s="456">
        <v>6.7126372311936491</v>
      </c>
      <c r="BQ13" s="456">
        <v>0</v>
      </c>
      <c r="BR13" s="456">
        <v>0</v>
      </c>
      <c r="BS13" s="456">
        <v>0</v>
      </c>
      <c r="BT13" s="456">
        <v>0</v>
      </c>
      <c r="BU13" s="456">
        <v>0</v>
      </c>
      <c r="BV13" s="456">
        <v>0</v>
      </c>
      <c r="BW13" s="456">
        <v>0</v>
      </c>
      <c r="BX13" s="457">
        <v>0</v>
      </c>
      <c r="BY13" s="457">
        <v>0</v>
      </c>
      <c r="BZ13" s="457">
        <v>0</v>
      </c>
      <c r="CA13" s="457">
        <v>0</v>
      </c>
      <c r="CB13" s="457">
        <v>0</v>
      </c>
      <c r="CC13" s="457">
        <v>0</v>
      </c>
      <c r="CD13" s="457">
        <v>0</v>
      </c>
      <c r="CE13" s="457">
        <v>0</v>
      </c>
      <c r="CF13" s="457">
        <v>0</v>
      </c>
      <c r="CG13" s="457">
        <v>0</v>
      </c>
      <c r="CH13" s="458">
        <v>0</v>
      </c>
    </row>
    <row r="14" spans="1:86" x14ac:dyDescent="0.35">
      <c r="A14" s="594"/>
      <c r="B14" s="72" t="s">
        <v>36</v>
      </c>
      <c r="C14" s="593"/>
      <c r="D14" s="456">
        <v>0</v>
      </c>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v>0</v>
      </c>
      <c r="BH14" s="456">
        <v>0</v>
      </c>
      <c r="BI14" s="456">
        <v>0</v>
      </c>
      <c r="BJ14" s="456">
        <v>0</v>
      </c>
      <c r="BK14" s="456">
        <v>0</v>
      </c>
      <c r="BL14" s="456">
        <v>311.10320714739561</v>
      </c>
      <c r="BM14" s="456">
        <v>322.0954267879905</v>
      </c>
      <c r="BN14" s="456">
        <v>328.73751436019393</v>
      </c>
      <c r="BO14" s="456">
        <v>321.81967597883261</v>
      </c>
      <c r="BP14" s="456">
        <v>330.48284130260879</v>
      </c>
      <c r="BQ14" s="456">
        <v>0</v>
      </c>
      <c r="BR14" s="456">
        <v>0</v>
      </c>
      <c r="BS14" s="456">
        <v>0</v>
      </c>
      <c r="BT14" s="456">
        <v>0</v>
      </c>
      <c r="BU14" s="456">
        <v>0</v>
      </c>
      <c r="BV14" s="456">
        <v>0</v>
      </c>
      <c r="BW14" s="456">
        <v>0</v>
      </c>
      <c r="BX14" s="457">
        <v>0</v>
      </c>
      <c r="BY14" s="457">
        <v>0</v>
      </c>
      <c r="BZ14" s="457">
        <v>0</v>
      </c>
      <c r="CA14" s="457">
        <v>0</v>
      </c>
      <c r="CB14" s="457">
        <v>0</v>
      </c>
      <c r="CC14" s="457">
        <v>0</v>
      </c>
      <c r="CD14" s="457">
        <v>0</v>
      </c>
      <c r="CE14" s="457">
        <v>0</v>
      </c>
      <c r="CF14" s="457">
        <v>0</v>
      </c>
      <c r="CG14" s="457">
        <v>0</v>
      </c>
      <c r="CH14" s="458">
        <v>0</v>
      </c>
    </row>
    <row r="15" spans="1:86" x14ac:dyDescent="0.35">
      <c r="A15" s="594"/>
      <c r="B15" s="72" t="s">
        <v>853</v>
      </c>
      <c r="C15" s="593"/>
      <c r="D15" s="456">
        <v>0</v>
      </c>
      <c r="E15" s="456">
        <v>0</v>
      </c>
      <c r="F15" s="456">
        <v>0</v>
      </c>
      <c r="G15" s="456">
        <v>0</v>
      </c>
      <c r="H15" s="456">
        <v>0</v>
      </c>
      <c r="I15" s="456">
        <v>0</v>
      </c>
      <c r="J15" s="456">
        <v>0</v>
      </c>
      <c r="K15" s="456">
        <v>0</v>
      </c>
      <c r="L15" s="456">
        <v>0</v>
      </c>
      <c r="M15" s="456">
        <v>0</v>
      </c>
      <c r="N15" s="456">
        <v>0</v>
      </c>
      <c r="O15" s="456">
        <v>0</v>
      </c>
      <c r="P15" s="456">
        <v>0</v>
      </c>
      <c r="Q15" s="456">
        <v>0</v>
      </c>
      <c r="R15" s="456">
        <v>0</v>
      </c>
      <c r="S15" s="456">
        <v>0</v>
      </c>
      <c r="T15" s="456">
        <v>0</v>
      </c>
      <c r="U15" s="456">
        <v>0</v>
      </c>
      <c r="V15" s="456">
        <v>0</v>
      </c>
      <c r="W15" s="456">
        <v>0</v>
      </c>
      <c r="X15" s="456">
        <v>0</v>
      </c>
      <c r="Y15" s="456">
        <v>0</v>
      </c>
      <c r="Z15" s="456">
        <v>0</v>
      </c>
      <c r="AA15" s="456">
        <v>0</v>
      </c>
      <c r="AB15" s="456">
        <v>0</v>
      </c>
      <c r="AC15" s="456">
        <v>0</v>
      </c>
      <c r="AD15" s="456">
        <v>0</v>
      </c>
      <c r="AE15" s="456">
        <v>0</v>
      </c>
      <c r="AF15" s="456">
        <v>0</v>
      </c>
      <c r="AG15" s="456">
        <v>0</v>
      </c>
      <c r="AH15" s="456">
        <v>0</v>
      </c>
      <c r="AI15" s="456">
        <v>0</v>
      </c>
      <c r="AJ15" s="456">
        <v>0</v>
      </c>
      <c r="AK15" s="456">
        <v>0</v>
      </c>
      <c r="AL15" s="456">
        <v>0</v>
      </c>
      <c r="AM15" s="456">
        <v>0</v>
      </c>
      <c r="AN15" s="456">
        <v>0</v>
      </c>
      <c r="AO15" s="456">
        <v>0</v>
      </c>
      <c r="AP15" s="456">
        <v>0</v>
      </c>
      <c r="AQ15" s="456">
        <v>0</v>
      </c>
      <c r="AR15" s="456">
        <v>0</v>
      </c>
      <c r="AS15" s="456">
        <v>0</v>
      </c>
      <c r="AT15" s="456">
        <v>0</v>
      </c>
      <c r="AU15" s="456">
        <v>0</v>
      </c>
      <c r="AV15" s="456">
        <v>0</v>
      </c>
      <c r="AW15" s="456">
        <v>0</v>
      </c>
      <c r="AX15" s="456">
        <v>0</v>
      </c>
      <c r="AY15" s="456">
        <v>0</v>
      </c>
      <c r="AZ15" s="456">
        <v>0</v>
      </c>
      <c r="BA15" s="456">
        <v>0</v>
      </c>
      <c r="BB15" s="456">
        <v>0</v>
      </c>
      <c r="BC15" s="456">
        <v>0</v>
      </c>
      <c r="BD15" s="456">
        <v>0</v>
      </c>
      <c r="BE15" s="456">
        <v>0</v>
      </c>
      <c r="BF15" s="456">
        <v>0</v>
      </c>
      <c r="BG15" s="456">
        <v>0</v>
      </c>
      <c r="BH15" s="456">
        <v>0</v>
      </c>
      <c r="BI15" s="456">
        <v>0</v>
      </c>
      <c r="BJ15" s="456">
        <v>0</v>
      </c>
      <c r="BK15" s="456">
        <v>0</v>
      </c>
      <c r="BL15" s="456">
        <v>202.19597112502819</v>
      </c>
      <c r="BM15" s="456">
        <v>298.50971591364902</v>
      </c>
      <c r="BN15" s="456">
        <v>408.00421011928688</v>
      </c>
      <c r="BO15" s="456">
        <v>472.31268500113845</v>
      </c>
      <c r="BP15" s="456">
        <v>527.80568466400962</v>
      </c>
      <c r="BQ15" s="456">
        <v>0</v>
      </c>
      <c r="BR15" s="456">
        <v>0</v>
      </c>
      <c r="BS15" s="456">
        <v>0</v>
      </c>
      <c r="BT15" s="456">
        <v>0</v>
      </c>
      <c r="BU15" s="456">
        <v>0</v>
      </c>
      <c r="BV15" s="456">
        <v>0</v>
      </c>
      <c r="BW15" s="456">
        <v>0</v>
      </c>
      <c r="BX15" s="457">
        <v>0</v>
      </c>
      <c r="BY15" s="457">
        <v>0</v>
      </c>
      <c r="BZ15" s="457">
        <v>0</v>
      </c>
      <c r="CA15" s="457">
        <v>0</v>
      </c>
      <c r="CB15" s="457">
        <v>0</v>
      </c>
      <c r="CC15" s="457">
        <v>0</v>
      </c>
      <c r="CD15" s="457">
        <v>0</v>
      </c>
      <c r="CE15" s="457">
        <v>0</v>
      </c>
      <c r="CF15" s="457">
        <v>0</v>
      </c>
      <c r="CG15" s="457">
        <v>0</v>
      </c>
      <c r="CH15" s="458">
        <v>0</v>
      </c>
    </row>
    <row r="16" spans="1:86" ht="26.25" customHeight="1" x14ac:dyDescent="0.35">
      <c r="A16" s="594"/>
      <c r="B16" s="72" t="s">
        <v>854</v>
      </c>
      <c r="C16" s="52"/>
      <c r="D16" s="456">
        <f t="shared" ref="D16:BO16" si="1">D19</f>
        <v>0</v>
      </c>
      <c r="E16" s="456">
        <f t="shared" si="1"/>
        <v>0</v>
      </c>
      <c r="F16" s="456">
        <f t="shared" si="1"/>
        <v>0</v>
      </c>
      <c r="G16" s="456">
        <f t="shared" si="1"/>
        <v>0</v>
      </c>
      <c r="H16" s="456">
        <f t="shared" si="1"/>
        <v>0</v>
      </c>
      <c r="I16" s="456">
        <f t="shared" si="1"/>
        <v>0</v>
      </c>
      <c r="J16" s="456">
        <f t="shared" si="1"/>
        <v>0</v>
      </c>
      <c r="K16" s="456">
        <f t="shared" si="1"/>
        <v>0</v>
      </c>
      <c r="L16" s="456">
        <f t="shared" si="1"/>
        <v>0</v>
      </c>
      <c r="M16" s="456">
        <f t="shared" si="1"/>
        <v>0</v>
      </c>
      <c r="N16" s="456">
        <f t="shared" si="1"/>
        <v>0</v>
      </c>
      <c r="O16" s="456">
        <f t="shared" si="1"/>
        <v>0</v>
      </c>
      <c r="P16" s="456">
        <f t="shared" si="1"/>
        <v>0</v>
      </c>
      <c r="Q16" s="456">
        <f t="shared" si="1"/>
        <v>0</v>
      </c>
      <c r="R16" s="456">
        <f t="shared" si="1"/>
        <v>0</v>
      </c>
      <c r="S16" s="456">
        <f t="shared" si="1"/>
        <v>0</v>
      </c>
      <c r="T16" s="456">
        <f t="shared" si="1"/>
        <v>0</v>
      </c>
      <c r="U16" s="456">
        <f t="shared" si="1"/>
        <v>0</v>
      </c>
      <c r="V16" s="456">
        <f t="shared" si="1"/>
        <v>0</v>
      </c>
      <c r="W16" s="456">
        <f t="shared" si="1"/>
        <v>0</v>
      </c>
      <c r="X16" s="456">
        <f t="shared" si="1"/>
        <v>0</v>
      </c>
      <c r="Y16" s="456">
        <f t="shared" si="1"/>
        <v>0</v>
      </c>
      <c r="Z16" s="456">
        <f t="shared" si="1"/>
        <v>0</v>
      </c>
      <c r="AA16" s="456">
        <f t="shared" si="1"/>
        <v>0</v>
      </c>
      <c r="AB16" s="456">
        <f t="shared" si="1"/>
        <v>0</v>
      </c>
      <c r="AC16" s="456">
        <f t="shared" si="1"/>
        <v>0</v>
      </c>
      <c r="AD16" s="456">
        <f t="shared" si="1"/>
        <v>0</v>
      </c>
      <c r="AE16" s="456">
        <f t="shared" si="1"/>
        <v>0</v>
      </c>
      <c r="AF16" s="456">
        <f t="shared" si="1"/>
        <v>0</v>
      </c>
      <c r="AG16" s="456">
        <f t="shared" si="1"/>
        <v>0</v>
      </c>
      <c r="AH16" s="456">
        <f t="shared" si="1"/>
        <v>189.0604099893182</v>
      </c>
      <c r="AI16" s="456">
        <f t="shared" si="1"/>
        <v>217.24186395918002</v>
      </c>
      <c r="AJ16" s="456">
        <f t="shared" si="1"/>
        <v>291.64676658977385</v>
      </c>
      <c r="AK16" s="456">
        <f t="shared" si="1"/>
        <v>435.79447132057123</v>
      </c>
      <c r="AL16" s="456">
        <f t="shared" si="1"/>
        <v>531.64070822038082</v>
      </c>
      <c r="AM16" s="456">
        <f t="shared" si="1"/>
        <v>599.91337522552976</v>
      </c>
      <c r="AN16" s="456">
        <f t="shared" si="1"/>
        <v>667.59777746960162</v>
      </c>
      <c r="AO16" s="456">
        <f t="shared" si="1"/>
        <v>730.54411349699535</v>
      </c>
      <c r="AP16" s="456">
        <f t="shared" si="1"/>
        <v>805.60849456809274</v>
      </c>
      <c r="AQ16" s="456">
        <f t="shared" si="1"/>
        <v>838.18835992187337</v>
      </c>
      <c r="AR16" s="456">
        <f t="shared" si="1"/>
        <v>760.26900000000001</v>
      </c>
      <c r="AS16" s="456">
        <f t="shared" si="1"/>
        <v>936.29321192193368</v>
      </c>
      <c r="AT16" s="456">
        <f t="shared" si="1"/>
        <v>1162.117</v>
      </c>
      <c r="AU16" s="456">
        <f t="shared" si="1"/>
        <v>670.327</v>
      </c>
      <c r="AV16" s="456">
        <f t="shared" si="1"/>
        <v>724.20100000000002</v>
      </c>
      <c r="AW16" s="456">
        <f t="shared" si="1"/>
        <v>941.47799999999995</v>
      </c>
      <c r="AX16" s="456">
        <f t="shared" si="1"/>
        <v>973.24916299999973</v>
      </c>
      <c r="AY16" s="456">
        <f t="shared" si="1"/>
        <v>991.50290500000006</v>
      </c>
      <c r="AZ16" s="456">
        <f t="shared" si="1"/>
        <v>1035.1050220000002</v>
      </c>
      <c r="BA16" s="456">
        <f t="shared" si="1"/>
        <v>1079.5440269999999</v>
      </c>
      <c r="BB16" s="456">
        <f t="shared" si="1"/>
        <v>1124.7226409999994</v>
      </c>
      <c r="BC16" s="456">
        <f t="shared" si="1"/>
        <v>1163.735510948489</v>
      </c>
      <c r="BD16" s="456">
        <f t="shared" si="1"/>
        <v>1229.3620240181656</v>
      </c>
      <c r="BE16" s="456">
        <f t="shared" si="1"/>
        <v>1349.4457237699216</v>
      </c>
      <c r="BF16" s="456">
        <f t="shared" si="1"/>
        <v>1430.8457317625675</v>
      </c>
      <c r="BG16" s="456">
        <f t="shared" si="1"/>
        <v>1612.517104499429</v>
      </c>
      <c r="BH16" s="456">
        <f t="shared" si="1"/>
        <v>1828.5273484448542</v>
      </c>
      <c r="BI16" s="456">
        <f t="shared" si="1"/>
        <v>1843.2959341159444</v>
      </c>
      <c r="BJ16" s="456">
        <f t="shared" si="1"/>
        <v>2003.9939900362206</v>
      </c>
      <c r="BK16" s="456">
        <f t="shared" si="1"/>
        <v>2046.6136160962108</v>
      </c>
      <c r="BL16" s="456">
        <f t="shared" si="1"/>
        <v>2162.8252108384918</v>
      </c>
      <c r="BM16" s="456">
        <f t="shared" si="1"/>
        <v>2239.7459853678515</v>
      </c>
      <c r="BN16" s="456">
        <f t="shared" si="1"/>
        <v>2273.0145576027198</v>
      </c>
      <c r="BO16" s="456">
        <f t="shared" si="1"/>
        <v>2227.1295013956719</v>
      </c>
      <c r="BP16" s="456">
        <f t="shared" ref="BP16:CH16" si="2">BP19</f>
        <v>2136.5856605519407</v>
      </c>
      <c r="BQ16" s="456">
        <f t="shared" si="2"/>
        <v>0</v>
      </c>
      <c r="BR16" s="456">
        <f t="shared" si="2"/>
        <v>0</v>
      </c>
      <c r="BS16" s="456">
        <f t="shared" si="2"/>
        <v>0</v>
      </c>
      <c r="BT16" s="456">
        <f t="shared" si="2"/>
        <v>0</v>
      </c>
      <c r="BU16" s="456">
        <f t="shared" si="2"/>
        <v>0</v>
      </c>
      <c r="BV16" s="456">
        <f t="shared" si="2"/>
        <v>0</v>
      </c>
      <c r="BW16" s="456">
        <f t="shared" si="2"/>
        <v>0</v>
      </c>
      <c r="BX16" s="456">
        <f t="shared" si="2"/>
        <v>0</v>
      </c>
      <c r="BY16" s="456">
        <f t="shared" si="2"/>
        <v>0</v>
      </c>
      <c r="BZ16" s="456">
        <f t="shared" si="2"/>
        <v>0</v>
      </c>
      <c r="CA16" s="456">
        <f t="shared" si="2"/>
        <v>0</v>
      </c>
      <c r="CB16" s="456">
        <f t="shared" si="2"/>
        <v>0</v>
      </c>
      <c r="CC16" s="456">
        <f t="shared" si="2"/>
        <v>0</v>
      </c>
      <c r="CD16" s="456">
        <f t="shared" si="2"/>
        <v>0</v>
      </c>
      <c r="CE16" s="456">
        <f t="shared" si="2"/>
        <v>0</v>
      </c>
      <c r="CF16" s="456">
        <f t="shared" si="2"/>
        <v>0</v>
      </c>
      <c r="CG16" s="457">
        <f t="shared" si="2"/>
        <v>0</v>
      </c>
      <c r="CH16" s="439">
        <f t="shared" si="2"/>
        <v>0</v>
      </c>
    </row>
    <row r="17" spans="1:86" x14ac:dyDescent="0.35">
      <c r="A17" s="594"/>
      <c r="B17" s="72" t="s">
        <v>855</v>
      </c>
      <c r="C17" s="52"/>
      <c r="D17" s="456">
        <f t="shared" ref="D17:BO17" si="3">SUM(D20:D23)</f>
        <v>0</v>
      </c>
      <c r="E17" s="456">
        <f t="shared" si="3"/>
        <v>0</v>
      </c>
      <c r="F17" s="456">
        <f t="shared" si="3"/>
        <v>0</v>
      </c>
      <c r="G17" s="456">
        <f t="shared" si="3"/>
        <v>0</v>
      </c>
      <c r="H17" s="456">
        <f t="shared" si="3"/>
        <v>0</v>
      </c>
      <c r="I17" s="456">
        <f t="shared" si="3"/>
        <v>0</v>
      </c>
      <c r="J17" s="456">
        <f t="shared" si="3"/>
        <v>0</v>
      </c>
      <c r="K17" s="456">
        <f t="shared" si="3"/>
        <v>0</v>
      </c>
      <c r="L17" s="456">
        <f t="shared" si="3"/>
        <v>0</v>
      </c>
      <c r="M17" s="456">
        <f t="shared" si="3"/>
        <v>0</v>
      </c>
      <c r="N17" s="456">
        <f t="shared" si="3"/>
        <v>0</v>
      </c>
      <c r="O17" s="456">
        <f t="shared" si="3"/>
        <v>0</v>
      </c>
      <c r="P17" s="456">
        <f t="shared" si="3"/>
        <v>0</v>
      </c>
      <c r="Q17" s="456">
        <f t="shared" si="3"/>
        <v>0</v>
      </c>
      <c r="R17" s="456">
        <f t="shared" si="3"/>
        <v>0</v>
      </c>
      <c r="S17" s="456">
        <f t="shared" si="3"/>
        <v>0</v>
      </c>
      <c r="T17" s="456">
        <f t="shared" si="3"/>
        <v>0</v>
      </c>
      <c r="U17" s="456">
        <f t="shared" si="3"/>
        <v>0</v>
      </c>
      <c r="V17" s="456">
        <f t="shared" si="3"/>
        <v>0</v>
      </c>
      <c r="W17" s="456">
        <f t="shared" si="3"/>
        <v>0</v>
      </c>
      <c r="X17" s="456">
        <f t="shared" si="3"/>
        <v>0</v>
      </c>
      <c r="Y17" s="456">
        <f t="shared" si="3"/>
        <v>0</v>
      </c>
      <c r="Z17" s="456">
        <f t="shared" si="3"/>
        <v>0</v>
      </c>
      <c r="AA17" s="456">
        <f t="shared" si="3"/>
        <v>0</v>
      </c>
      <c r="AB17" s="456">
        <f t="shared" si="3"/>
        <v>0</v>
      </c>
      <c r="AC17" s="456">
        <f t="shared" si="3"/>
        <v>0</v>
      </c>
      <c r="AD17" s="456">
        <f t="shared" si="3"/>
        <v>0</v>
      </c>
      <c r="AE17" s="456">
        <f t="shared" si="3"/>
        <v>0</v>
      </c>
      <c r="AF17" s="456">
        <f t="shared" si="3"/>
        <v>0</v>
      </c>
      <c r="AG17" s="456">
        <f t="shared" si="3"/>
        <v>0</v>
      </c>
      <c r="AH17" s="456">
        <f t="shared" si="3"/>
        <v>196.93959001068183</v>
      </c>
      <c r="AI17" s="456">
        <f t="shared" si="3"/>
        <v>227.75813604082006</v>
      </c>
      <c r="AJ17" s="456">
        <f t="shared" si="3"/>
        <v>307.35323341022615</v>
      </c>
      <c r="AK17" s="456">
        <f t="shared" si="3"/>
        <v>454.80552867942873</v>
      </c>
      <c r="AL17" s="456">
        <f t="shared" si="3"/>
        <v>551.35929177961918</v>
      </c>
      <c r="AM17" s="456">
        <f t="shared" si="3"/>
        <v>618.08662477447024</v>
      </c>
      <c r="AN17" s="456">
        <f t="shared" si="3"/>
        <v>686.40222253039815</v>
      </c>
      <c r="AO17" s="456">
        <f t="shared" si="3"/>
        <v>748.45588650300476</v>
      </c>
      <c r="AP17" s="456">
        <f t="shared" si="3"/>
        <v>829.39150543190704</v>
      </c>
      <c r="AQ17" s="456">
        <f t="shared" si="3"/>
        <v>862.81164007812663</v>
      </c>
      <c r="AR17" s="456">
        <f t="shared" si="3"/>
        <v>604.86500000000012</v>
      </c>
      <c r="AS17" s="456">
        <f t="shared" si="3"/>
        <v>763.36878807806625</v>
      </c>
      <c r="AT17" s="456">
        <f t="shared" si="3"/>
        <v>960.69299999999987</v>
      </c>
      <c r="AU17" s="456">
        <f t="shared" si="3"/>
        <v>733.84</v>
      </c>
      <c r="AV17" s="456">
        <f t="shared" si="3"/>
        <v>968.37500000000023</v>
      </c>
      <c r="AW17" s="456">
        <f t="shared" si="3"/>
        <v>998.42199999999991</v>
      </c>
      <c r="AX17" s="456">
        <f t="shared" si="3"/>
        <v>1103.9621309999998</v>
      </c>
      <c r="AY17" s="456">
        <f t="shared" si="3"/>
        <v>1197.1680269999999</v>
      </c>
      <c r="AZ17" s="456">
        <f t="shared" si="3"/>
        <v>1275.5067700000002</v>
      </c>
      <c r="BA17" s="456">
        <f t="shared" si="3"/>
        <v>1315.1345980000001</v>
      </c>
      <c r="BB17" s="456">
        <f t="shared" si="3"/>
        <v>1327.6819739999989</v>
      </c>
      <c r="BC17" s="456">
        <f t="shared" si="3"/>
        <v>1347.1518148446023</v>
      </c>
      <c r="BD17" s="456">
        <f t="shared" si="3"/>
        <v>1345.1564549999996</v>
      </c>
      <c r="BE17" s="456">
        <f t="shared" si="3"/>
        <v>1336.3771304102056</v>
      </c>
      <c r="BF17" s="456">
        <f t="shared" si="3"/>
        <v>1403.0935666124119</v>
      </c>
      <c r="BG17" s="456">
        <f t="shared" si="3"/>
        <v>1613.6138907605705</v>
      </c>
      <c r="BH17" s="456">
        <f t="shared" si="3"/>
        <v>1728.4576144734931</v>
      </c>
      <c r="BI17" s="456">
        <f t="shared" si="3"/>
        <v>1930.7936408840555</v>
      </c>
      <c r="BJ17" s="456">
        <f t="shared" si="3"/>
        <v>1937.0327149637794</v>
      </c>
      <c r="BK17" s="456">
        <f t="shared" si="3"/>
        <v>1980.0739629037898</v>
      </c>
      <c r="BL17" s="456">
        <f t="shared" si="3"/>
        <v>2071.6184511615079</v>
      </c>
      <c r="BM17" s="456">
        <f t="shared" si="3"/>
        <v>2457.9322396321481</v>
      </c>
      <c r="BN17" s="456">
        <f t="shared" si="3"/>
        <v>2651.7587673972803</v>
      </c>
      <c r="BO17" s="456">
        <f t="shared" si="3"/>
        <v>2691.2493936043297</v>
      </c>
      <c r="BP17" s="456">
        <f t="shared" ref="BP17:CH17" si="4">SUM(BP20:BP23)</f>
        <v>2775.3624294480583</v>
      </c>
      <c r="BQ17" s="456">
        <f t="shared" si="4"/>
        <v>0</v>
      </c>
      <c r="BR17" s="456">
        <f t="shared" si="4"/>
        <v>0</v>
      </c>
      <c r="BS17" s="456">
        <f t="shared" si="4"/>
        <v>0</v>
      </c>
      <c r="BT17" s="456">
        <f t="shared" si="4"/>
        <v>0</v>
      </c>
      <c r="BU17" s="456">
        <f t="shared" si="4"/>
        <v>0</v>
      </c>
      <c r="BV17" s="456">
        <f t="shared" si="4"/>
        <v>0</v>
      </c>
      <c r="BW17" s="456">
        <f t="shared" si="4"/>
        <v>0</v>
      </c>
      <c r="BX17" s="456">
        <f t="shared" si="4"/>
        <v>0</v>
      </c>
      <c r="BY17" s="456">
        <f t="shared" si="4"/>
        <v>0</v>
      </c>
      <c r="BZ17" s="456">
        <f t="shared" si="4"/>
        <v>0</v>
      </c>
      <c r="CA17" s="456">
        <f t="shared" si="4"/>
        <v>0</v>
      </c>
      <c r="CB17" s="456">
        <f t="shared" si="4"/>
        <v>0</v>
      </c>
      <c r="CC17" s="456">
        <f t="shared" si="4"/>
        <v>0</v>
      </c>
      <c r="CD17" s="456">
        <f t="shared" si="4"/>
        <v>0</v>
      </c>
      <c r="CE17" s="456">
        <f t="shared" si="4"/>
        <v>0</v>
      </c>
      <c r="CF17" s="456">
        <f t="shared" si="4"/>
        <v>0</v>
      </c>
      <c r="CG17" s="457">
        <f t="shared" si="4"/>
        <v>0</v>
      </c>
      <c r="CH17" s="458">
        <f t="shared" si="4"/>
        <v>0</v>
      </c>
    </row>
    <row r="18" spans="1:86" ht="26.25" customHeight="1" x14ac:dyDescent="0.35">
      <c r="A18" s="74"/>
      <c r="B18" s="52" t="s">
        <v>856</v>
      </c>
      <c r="C18" s="593"/>
      <c r="D18" s="456"/>
      <c r="E18" s="456"/>
      <c r="F18" s="456"/>
      <c r="G18" s="456"/>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7"/>
      <c r="BY18" s="457"/>
      <c r="BZ18" s="457"/>
      <c r="CA18" s="457"/>
      <c r="CB18" s="457"/>
      <c r="CC18" s="457"/>
      <c r="CD18" s="457"/>
      <c r="CE18" s="457"/>
      <c r="CF18" s="457"/>
      <c r="CG18" s="457"/>
      <c r="CH18" s="458"/>
    </row>
    <row r="19" spans="1:86" x14ac:dyDescent="0.35">
      <c r="A19" s="594"/>
      <c r="B19" s="72" t="s">
        <v>857</v>
      </c>
      <c r="C19" s="593"/>
      <c r="D19" s="456">
        <v>0</v>
      </c>
      <c r="E19" s="456">
        <v>0</v>
      </c>
      <c r="F19" s="456">
        <v>0</v>
      </c>
      <c r="G19" s="456">
        <v>0</v>
      </c>
      <c r="H19" s="456">
        <v>0</v>
      </c>
      <c r="I19" s="456">
        <v>0</v>
      </c>
      <c r="J19" s="456">
        <v>0</v>
      </c>
      <c r="K19" s="456">
        <v>0</v>
      </c>
      <c r="L19" s="456">
        <v>0</v>
      </c>
      <c r="M19" s="456">
        <v>0</v>
      </c>
      <c r="N19" s="456">
        <v>0</v>
      </c>
      <c r="O19" s="456">
        <v>0</v>
      </c>
      <c r="P19" s="456">
        <v>0</v>
      </c>
      <c r="Q19" s="456">
        <v>0</v>
      </c>
      <c r="R19" s="456">
        <v>0</v>
      </c>
      <c r="S19" s="456">
        <v>0</v>
      </c>
      <c r="T19" s="456">
        <v>0</v>
      </c>
      <c r="U19" s="456">
        <v>0</v>
      </c>
      <c r="V19" s="456">
        <v>0</v>
      </c>
      <c r="W19" s="456">
        <v>0</v>
      </c>
      <c r="X19" s="456">
        <v>0</v>
      </c>
      <c r="Y19" s="456">
        <v>0</v>
      </c>
      <c r="Z19" s="456">
        <v>0</v>
      </c>
      <c r="AA19" s="456">
        <v>0</v>
      </c>
      <c r="AB19" s="456">
        <v>0</v>
      </c>
      <c r="AC19" s="456">
        <v>0</v>
      </c>
      <c r="AD19" s="456">
        <v>0</v>
      </c>
      <c r="AE19" s="456">
        <v>0</v>
      </c>
      <c r="AF19" s="456">
        <v>0</v>
      </c>
      <c r="AG19" s="456">
        <v>0</v>
      </c>
      <c r="AH19" s="456">
        <v>189.0604099893182</v>
      </c>
      <c r="AI19" s="456">
        <v>217.24186395918002</v>
      </c>
      <c r="AJ19" s="456">
        <v>291.64676658977385</v>
      </c>
      <c r="AK19" s="456">
        <v>435.79447132057123</v>
      </c>
      <c r="AL19" s="456">
        <v>531.64070822038082</v>
      </c>
      <c r="AM19" s="456">
        <v>599.91337522552976</v>
      </c>
      <c r="AN19" s="456">
        <v>667.59777746960162</v>
      </c>
      <c r="AO19" s="456">
        <v>730.54411349699535</v>
      </c>
      <c r="AP19" s="456">
        <v>805.60849456809274</v>
      </c>
      <c r="AQ19" s="456">
        <v>838.18835992187337</v>
      </c>
      <c r="AR19" s="456">
        <v>760.26900000000001</v>
      </c>
      <c r="AS19" s="456">
        <v>936.29321192193368</v>
      </c>
      <c r="AT19" s="456">
        <v>1162.117</v>
      </c>
      <c r="AU19" s="456">
        <v>670.327</v>
      </c>
      <c r="AV19" s="456">
        <v>724.20100000000002</v>
      </c>
      <c r="AW19" s="456">
        <v>941.47799999999995</v>
      </c>
      <c r="AX19" s="456">
        <v>973.24916299999973</v>
      </c>
      <c r="AY19" s="456">
        <v>991.50290500000006</v>
      </c>
      <c r="AZ19" s="456">
        <v>1035.1050220000002</v>
      </c>
      <c r="BA19" s="456">
        <v>1079.5440269999999</v>
      </c>
      <c r="BB19" s="456">
        <v>1124.7226409999994</v>
      </c>
      <c r="BC19" s="456">
        <v>1163.735510948489</v>
      </c>
      <c r="BD19" s="456">
        <v>1229.3620240181656</v>
      </c>
      <c r="BE19" s="456">
        <v>1349.4457237699216</v>
      </c>
      <c r="BF19" s="456">
        <v>1430.8457317625675</v>
      </c>
      <c r="BG19" s="456">
        <v>1612.517104499429</v>
      </c>
      <c r="BH19" s="456">
        <v>1828.5273484448542</v>
      </c>
      <c r="BI19" s="456">
        <v>1843.2959341159444</v>
      </c>
      <c r="BJ19" s="456">
        <v>2003.9939900362206</v>
      </c>
      <c r="BK19" s="456">
        <v>2046.6136160962108</v>
      </c>
      <c r="BL19" s="456">
        <v>2162.8252108384918</v>
      </c>
      <c r="BM19" s="456">
        <v>2239.7459853678515</v>
      </c>
      <c r="BN19" s="456">
        <v>2273.0145576027198</v>
      </c>
      <c r="BO19" s="456">
        <v>2227.1295013956719</v>
      </c>
      <c r="BP19" s="456">
        <v>2136.5856605519407</v>
      </c>
      <c r="BQ19" s="456">
        <v>0</v>
      </c>
      <c r="BR19" s="456">
        <v>0</v>
      </c>
      <c r="BS19" s="456">
        <v>0</v>
      </c>
      <c r="BT19" s="456">
        <v>0</v>
      </c>
      <c r="BU19" s="456">
        <v>0</v>
      </c>
      <c r="BV19" s="456">
        <v>0</v>
      </c>
      <c r="BW19" s="456">
        <v>0</v>
      </c>
      <c r="BX19" s="457">
        <v>0</v>
      </c>
      <c r="BY19" s="457">
        <v>0</v>
      </c>
      <c r="BZ19" s="457">
        <v>0</v>
      </c>
      <c r="CA19" s="457">
        <v>0</v>
      </c>
      <c r="CB19" s="457">
        <v>0</v>
      </c>
      <c r="CC19" s="457">
        <v>0</v>
      </c>
      <c r="CD19" s="457">
        <v>0</v>
      </c>
      <c r="CE19" s="457">
        <v>0</v>
      </c>
      <c r="CF19" s="457">
        <v>0</v>
      </c>
      <c r="CG19" s="457">
        <v>0</v>
      </c>
      <c r="CH19" s="458">
        <v>0</v>
      </c>
    </row>
    <row r="20" spans="1:86" x14ac:dyDescent="0.35">
      <c r="A20" s="594"/>
      <c r="B20" s="72" t="s">
        <v>858</v>
      </c>
      <c r="C20" s="593"/>
      <c r="D20" s="456">
        <v>0</v>
      </c>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27.502827272667155</v>
      </c>
      <c r="AI20" s="456">
        <v>31.585852043726426</v>
      </c>
      <c r="AJ20" s="456">
        <v>42.384582121077884</v>
      </c>
      <c r="AK20" s="456">
        <v>63.213077234706887</v>
      </c>
      <c r="AL20" s="456">
        <v>76.776376134597115</v>
      </c>
      <c r="AM20" s="456">
        <v>86.294927523123278</v>
      </c>
      <c r="AN20" s="456">
        <v>96.19980924653629</v>
      </c>
      <c r="AO20" s="456">
        <v>104.64116166965778</v>
      </c>
      <c r="AP20" s="456">
        <v>116.03413200590694</v>
      </c>
      <c r="AQ20" s="456">
        <v>120.6229520803748</v>
      </c>
      <c r="AR20" s="456">
        <v>83.058999999999997</v>
      </c>
      <c r="AS20" s="456">
        <v>114.8284154022263</v>
      </c>
      <c r="AT20" s="456">
        <v>166.71700000000001</v>
      </c>
      <c r="AU20" s="456">
        <v>112.279</v>
      </c>
      <c r="AV20" s="456">
        <v>146.14699999999999</v>
      </c>
      <c r="AW20" s="456">
        <v>188.857</v>
      </c>
      <c r="AX20" s="456">
        <v>237.89668399999994</v>
      </c>
      <c r="AY20" s="456">
        <v>279.43384600000002</v>
      </c>
      <c r="AZ20" s="456">
        <v>318.77796300000006</v>
      </c>
      <c r="BA20" s="456">
        <v>366.771837</v>
      </c>
      <c r="BB20" s="456">
        <v>408.74446599999976</v>
      </c>
      <c r="BC20" s="456">
        <v>444.9005951357899</v>
      </c>
      <c r="BD20" s="456">
        <v>486.32011499999982</v>
      </c>
      <c r="BE20" s="456">
        <v>528.76477520781191</v>
      </c>
      <c r="BF20" s="456">
        <v>593.43878223860281</v>
      </c>
      <c r="BG20" s="456">
        <v>700.71103272999665</v>
      </c>
      <c r="BH20" s="456">
        <v>750.02694315173312</v>
      </c>
      <c r="BI20" s="456">
        <v>839.96132516636135</v>
      </c>
      <c r="BJ20" s="456">
        <v>805.30950638016247</v>
      </c>
      <c r="BK20" s="456">
        <v>828.09404862651547</v>
      </c>
      <c r="BL20" s="456">
        <v>869.82127433533924</v>
      </c>
      <c r="BM20" s="456">
        <v>950.96467470191726</v>
      </c>
      <c r="BN20" s="456">
        <v>1008.5423032163782</v>
      </c>
      <c r="BO20" s="456">
        <v>1020.7892962954842</v>
      </c>
      <c r="BP20" s="456">
        <v>1035.9458838204823</v>
      </c>
      <c r="BQ20" s="456">
        <v>0</v>
      </c>
      <c r="BR20" s="456">
        <v>0</v>
      </c>
      <c r="BS20" s="456">
        <v>0</v>
      </c>
      <c r="BT20" s="456">
        <v>0</v>
      </c>
      <c r="BU20" s="456">
        <v>0</v>
      </c>
      <c r="BV20" s="456">
        <v>0</v>
      </c>
      <c r="BW20" s="456">
        <v>0</v>
      </c>
      <c r="BX20" s="457">
        <v>0</v>
      </c>
      <c r="BY20" s="457">
        <v>0</v>
      </c>
      <c r="BZ20" s="457">
        <v>0</v>
      </c>
      <c r="CA20" s="457">
        <v>0</v>
      </c>
      <c r="CB20" s="457">
        <v>0</v>
      </c>
      <c r="CC20" s="457">
        <v>0</v>
      </c>
      <c r="CD20" s="457">
        <v>0</v>
      </c>
      <c r="CE20" s="457">
        <v>0</v>
      </c>
      <c r="CF20" s="457">
        <v>0</v>
      </c>
      <c r="CG20" s="457">
        <v>0</v>
      </c>
      <c r="CH20" s="458">
        <v>0</v>
      </c>
    </row>
    <row r="21" spans="1:86" x14ac:dyDescent="0.35">
      <c r="A21" s="594"/>
      <c r="B21" s="72" t="s">
        <v>859</v>
      </c>
      <c r="C21" s="593"/>
      <c r="D21" s="456">
        <v>0</v>
      </c>
      <c r="E21" s="456">
        <v>0</v>
      </c>
      <c r="F21" s="456">
        <v>0</v>
      </c>
      <c r="G21" s="456">
        <v>0</v>
      </c>
      <c r="H21" s="456">
        <v>0</v>
      </c>
      <c r="I21" s="456">
        <v>0</v>
      </c>
      <c r="J21" s="456">
        <v>0</v>
      </c>
      <c r="K21" s="456">
        <v>0</v>
      </c>
      <c r="L21" s="456">
        <v>0</v>
      </c>
      <c r="M21" s="456">
        <v>0</v>
      </c>
      <c r="N21" s="456">
        <v>0</v>
      </c>
      <c r="O21" s="456">
        <v>0</v>
      </c>
      <c r="P21" s="456">
        <v>0</v>
      </c>
      <c r="Q21" s="456">
        <v>0</v>
      </c>
      <c r="R21" s="456">
        <v>0</v>
      </c>
      <c r="S21" s="456">
        <v>0</v>
      </c>
      <c r="T21" s="456">
        <v>0</v>
      </c>
      <c r="U21" s="456">
        <v>0</v>
      </c>
      <c r="V21" s="456">
        <v>0</v>
      </c>
      <c r="W21" s="456">
        <v>0</v>
      </c>
      <c r="X21" s="456">
        <v>0</v>
      </c>
      <c r="Y21" s="456">
        <v>0</v>
      </c>
      <c r="Z21" s="456">
        <v>0</v>
      </c>
      <c r="AA21" s="456">
        <v>0</v>
      </c>
      <c r="AB21" s="456">
        <v>0</v>
      </c>
      <c r="AC21" s="456">
        <v>0</v>
      </c>
      <c r="AD21" s="456">
        <v>0</v>
      </c>
      <c r="AE21" s="456">
        <v>0</v>
      </c>
      <c r="AF21" s="456">
        <v>0</v>
      </c>
      <c r="AG21" s="456">
        <v>0</v>
      </c>
      <c r="AH21" s="456">
        <v>88.945632781705058</v>
      </c>
      <c r="AI21" s="456">
        <v>102.63989716099778</v>
      </c>
      <c r="AJ21" s="456">
        <v>138.3856917255178</v>
      </c>
      <c r="AK21" s="456">
        <v>205.51754927689734</v>
      </c>
      <c r="AL21" s="456">
        <v>249.99250242525952</v>
      </c>
      <c r="AM21" s="456">
        <v>281.05739095461479</v>
      </c>
      <c r="AN21" s="456">
        <v>312.24655644943772</v>
      </c>
      <c r="AO21" s="456">
        <v>341.18609501439198</v>
      </c>
      <c r="AP21" s="456">
        <v>377.30402508543466</v>
      </c>
      <c r="AQ21" s="456">
        <v>392.27715570427546</v>
      </c>
      <c r="AR21" s="456">
        <v>216.39</v>
      </c>
      <c r="AS21" s="456">
        <v>243.14730758287362</v>
      </c>
      <c r="AT21" s="456">
        <v>222.857</v>
      </c>
      <c r="AU21" s="456">
        <v>185.916</v>
      </c>
      <c r="AV21" s="456">
        <v>219.042</v>
      </c>
      <c r="AW21" s="456">
        <v>306.87099999999998</v>
      </c>
      <c r="AX21" s="456">
        <v>345.70058699999993</v>
      </c>
      <c r="AY21" s="456">
        <v>383.72152899999998</v>
      </c>
      <c r="AZ21" s="456">
        <v>408.69452700000005</v>
      </c>
      <c r="BA21" s="456">
        <v>423.69869799999998</v>
      </c>
      <c r="BB21" s="456">
        <v>442.26725699999969</v>
      </c>
      <c r="BC21" s="456">
        <v>458.38614234181148</v>
      </c>
      <c r="BD21" s="456">
        <v>449.61359899999985</v>
      </c>
      <c r="BE21" s="456">
        <v>447.65738801479245</v>
      </c>
      <c r="BF21" s="456">
        <v>456.77495423193301</v>
      </c>
      <c r="BG21" s="456">
        <v>524.55682653580504</v>
      </c>
      <c r="BH21" s="456">
        <v>571.40950903414523</v>
      </c>
      <c r="BI21" s="456">
        <v>632.58899092529441</v>
      </c>
      <c r="BJ21" s="456">
        <v>623.4840715467576</v>
      </c>
      <c r="BK21" s="456">
        <v>618.93076704709995</v>
      </c>
      <c r="BL21" s="456">
        <v>631.6028273544332</v>
      </c>
      <c r="BM21" s="456">
        <v>678.72746288485951</v>
      </c>
      <c r="BN21" s="456">
        <v>743.17843271133438</v>
      </c>
      <c r="BO21" s="456">
        <v>750.37605441262167</v>
      </c>
      <c r="BP21" s="456">
        <v>756.7359161644182</v>
      </c>
      <c r="BQ21" s="456">
        <v>0</v>
      </c>
      <c r="BR21" s="456">
        <v>0</v>
      </c>
      <c r="BS21" s="456">
        <v>0</v>
      </c>
      <c r="BT21" s="456">
        <v>0</v>
      </c>
      <c r="BU21" s="456">
        <v>0</v>
      </c>
      <c r="BV21" s="456">
        <v>0</v>
      </c>
      <c r="BW21" s="456">
        <v>0</v>
      </c>
      <c r="BX21" s="457">
        <v>0</v>
      </c>
      <c r="BY21" s="457">
        <v>0</v>
      </c>
      <c r="BZ21" s="457">
        <v>0</v>
      </c>
      <c r="CA21" s="457">
        <v>0</v>
      </c>
      <c r="CB21" s="457">
        <v>0</v>
      </c>
      <c r="CC21" s="457">
        <v>0</v>
      </c>
      <c r="CD21" s="457">
        <v>0</v>
      </c>
      <c r="CE21" s="457">
        <v>0</v>
      </c>
      <c r="CF21" s="457">
        <v>0</v>
      </c>
      <c r="CG21" s="457">
        <v>0</v>
      </c>
      <c r="CH21" s="458">
        <v>0</v>
      </c>
    </row>
    <row r="22" spans="1:86" x14ac:dyDescent="0.35">
      <c r="A22" s="594"/>
      <c r="B22" s="72" t="s">
        <v>562</v>
      </c>
      <c r="C22" s="593"/>
      <c r="D22" s="456">
        <v>0</v>
      </c>
      <c r="E22" s="456">
        <v>0</v>
      </c>
      <c r="F22" s="456">
        <v>0</v>
      </c>
      <c r="G22" s="456">
        <v>0</v>
      </c>
      <c r="H22" s="456">
        <v>0</v>
      </c>
      <c r="I22" s="456">
        <v>0</v>
      </c>
      <c r="J22" s="456">
        <v>0</v>
      </c>
      <c r="K22" s="456">
        <v>0</v>
      </c>
      <c r="L22" s="456">
        <v>0</v>
      </c>
      <c r="M22" s="456">
        <v>0</v>
      </c>
      <c r="N22" s="456">
        <v>0</v>
      </c>
      <c r="O22" s="456">
        <v>0</v>
      </c>
      <c r="P22" s="456">
        <v>0</v>
      </c>
      <c r="Q22" s="456">
        <v>0</v>
      </c>
      <c r="R22" s="456">
        <v>0</v>
      </c>
      <c r="S22" s="456">
        <v>0</v>
      </c>
      <c r="T22" s="456">
        <v>0</v>
      </c>
      <c r="U22" s="456">
        <v>0</v>
      </c>
      <c r="V22" s="456">
        <v>0</v>
      </c>
      <c r="W22" s="456">
        <v>0</v>
      </c>
      <c r="X22" s="456">
        <v>0</v>
      </c>
      <c r="Y22" s="456">
        <v>0</v>
      </c>
      <c r="Z22" s="456">
        <v>0</v>
      </c>
      <c r="AA22" s="456">
        <v>0</v>
      </c>
      <c r="AB22" s="456">
        <v>0</v>
      </c>
      <c r="AC22" s="456">
        <v>0</v>
      </c>
      <c r="AD22" s="456">
        <v>0</v>
      </c>
      <c r="AE22" s="456">
        <v>0</v>
      </c>
      <c r="AF22" s="456">
        <v>0</v>
      </c>
      <c r="AG22" s="456">
        <v>0</v>
      </c>
      <c r="AH22" s="456">
        <v>73.242794596669199</v>
      </c>
      <c r="AI22" s="456">
        <v>85.168081893459714</v>
      </c>
      <c r="AJ22" s="456">
        <v>115.30566723086193</v>
      </c>
      <c r="AK22" s="456">
        <v>169.32691721496712</v>
      </c>
      <c r="AL22" s="456">
        <v>204.21808645897408</v>
      </c>
      <c r="AM22" s="456">
        <v>227.83044737490729</v>
      </c>
      <c r="AN22" s="456">
        <v>252.51033820403745</v>
      </c>
      <c r="AO22" s="456">
        <v>274.82477751762963</v>
      </c>
      <c r="AP22" s="456">
        <v>305.30618267506998</v>
      </c>
      <c r="AQ22" s="456">
        <v>317.94417999582299</v>
      </c>
      <c r="AR22" s="456">
        <v>223.36600000000001</v>
      </c>
      <c r="AS22" s="456">
        <v>286.63975529133552</v>
      </c>
      <c r="AT22" s="456">
        <v>372.90100000000001</v>
      </c>
      <c r="AU22" s="456">
        <v>327.95400000000001</v>
      </c>
      <c r="AV22" s="456">
        <v>480.35</v>
      </c>
      <c r="AW22" s="456">
        <v>380.02</v>
      </c>
      <c r="AX22" s="456">
        <v>382.28165999999993</v>
      </c>
      <c r="AY22" s="456">
        <v>366.89570099999997</v>
      </c>
      <c r="AZ22" s="456">
        <v>361.93527000000006</v>
      </c>
      <c r="BA22" s="456">
        <v>314.93220000000008</v>
      </c>
      <c r="BB22" s="456">
        <v>270.82839699999982</v>
      </c>
      <c r="BC22" s="456">
        <v>249.93090682948699</v>
      </c>
      <c r="BD22" s="456">
        <v>226.13233899999992</v>
      </c>
      <c r="BE22" s="456">
        <v>192.60883676756498</v>
      </c>
      <c r="BF22" s="456">
        <v>192.05057165464862</v>
      </c>
      <c r="BG22" s="456">
        <v>171.31617186991193</v>
      </c>
      <c r="BH22" s="456">
        <v>217.85321717670377</v>
      </c>
      <c r="BI22" s="456">
        <v>241.13550347906477</v>
      </c>
      <c r="BJ22" s="456">
        <v>243.50566881771863</v>
      </c>
      <c r="BK22" s="456">
        <v>242.59360966221021</v>
      </c>
      <c r="BL22" s="456">
        <v>285.76615929922252</v>
      </c>
      <c r="BM22" s="456">
        <v>460.43987830568727</v>
      </c>
      <c r="BN22" s="456">
        <v>455.5631536628552</v>
      </c>
      <c r="BO22" s="456">
        <v>451.67751435741542</v>
      </c>
      <c r="BP22" s="456">
        <v>463.81295775151688</v>
      </c>
      <c r="BQ22" s="456">
        <v>0</v>
      </c>
      <c r="BR22" s="456">
        <v>0</v>
      </c>
      <c r="BS22" s="456">
        <v>0</v>
      </c>
      <c r="BT22" s="456">
        <v>0</v>
      </c>
      <c r="BU22" s="456">
        <v>0</v>
      </c>
      <c r="BV22" s="456">
        <v>0</v>
      </c>
      <c r="BW22" s="456">
        <v>0</v>
      </c>
      <c r="BX22" s="457">
        <v>0</v>
      </c>
      <c r="BY22" s="457">
        <v>0</v>
      </c>
      <c r="BZ22" s="457">
        <v>0</v>
      </c>
      <c r="CA22" s="457">
        <v>0</v>
      </c>
      <c r="CB22" s="457">
        <v>0</v>
      </c>
      <c r="CC22" s="457">
        <v>0</v>
      </c>
      <c r="CD22" s="457">
        <v>0</v>
      </c>
      <c r="CE22" s="457">
        <v>0</v>
      </c>
      <c r="CF22" s="457">
        <v>0</v>
      </c>
      <c r="CG22" s="457">
        <v>0</v>
      </c>
      <c r="CH22" s="458">
        <v>0</v>
      </c>
    </row>
    <row r="23" spans="1:86" x14ac:dyDescent="0.35">
      <c r="A23" s="52"/>
      <c r="B23" s="72" t="s">
        <v>860</v>
      </c>
      <c r="C23" s="593"/>
      <c r="D23" s="456">
        <v>0</v>
      </c>
      <c r="E23" s="456">
        <v>0</v>
      </c>
      <c r="F23" s="456">
        <v>0</v>
      </c>
      <c r="G23" s="456">
        <v>0</v>
      </c>
      <c r="H23" s="456">
        <v>0</v>
      </c>
      <c r="I23" s="456">
        <v>0</v>
      </c>
      <c r="J23" s="456">
        <v>0</v>
      </c>
      <c r="K23" s="456">
        <v>0</v>
      </c>
      <c r="L23" s="456">
        <v>0</v>
      </c>
      <c r="M23" s="456">
        <v>0</v>
      </c>
      <c r="N23" s="456">
        <v>0</v>
      </c>
      <c r="O23" s="456">
        <v>0</v>
      </c>
      <c r="P23" s="456">
        <v>0</v>
      </c>
      <c r="Q23" s="456">
        <v>0</v>
      </c>
      <c r="R23" s="456">
        <v>0</v>
      </c>
      <c r="S23" s="456">
        <v>0</v>
      </c>
      <c r="T23" s="456">
        <v>0</v>
      </c>
      <c r="U23" s="456">
        <v>0</v>
      </c>
      <c r="V23" s="456">
        <v>0</v>
      </c>
      <c r="W23" s="456">
        <v>0</v>
      </c>
      <c r="X23" s="456">
        <v>0</v>
      </c>
      <c r="Y23" s="456">
        <v>0</v>
      </c>
      <c r="Z23" s="456">
        <v>0</v>
      </c>
      <c r="AA23" s="456">
        <v>0</v>
      </c>
      <c r="AB23" s="456">
        <v>0</v>
      </c>
      <c r="AC23" s="456">
        <v>0</v>
      </c>
      <c r="AD23" s="456">
        <v>0</v>
      </c>
      <c r="AE23" s="456">
        <v>0</v>
      </c>
      <c r="AF23" s="456">
        <v>0</v>
      </c>
      <c r="AG23" s="456">
        <v>0</v>
      </c>
      <c r="AH23" s="456">
        <v>7.2483353596404072</v>
      </c>
      <c r="AI23" s="456">
        <v>8.3643049426361529</v>
      </c>
      <c r="AJ23" s="456">
        <v>11.277292332768525</v>
      </c>
      <c r="AK23" s="456">
        <v>16.747984952857394</v>
      </c>
      <c r="AL23" s="456">
        <v>20.372326760788525</v>
      </c>
      <c r="AM23" s="456">
        <v>22.903858921824849</v>
      </c>
      <c r="AN23" s="456">
        <v>25.445518630386744</v>
      </c>
      <c r="AO23" s="456">
        <v>27.803852301325378</v>
      </c>
      <c r="AP23" s="456">
        <v>30.747165665495459</v>
      </c>
      <c r="AQ23" s="456">
        <v>31.967352297653349</v>
      </c>
      <c r="AR23" s="456">
        <v>82.050000000000196</v>
      </c>
      <c r="AS23" s="456">
        <v>118.75330980163085</v>
      </c>
      <c r="AT23" s="456">
        <v>198.21799999999985</v>
      </c>
      <c r="AU23" s="456">
        <v>107.69100000000003</v>
      </c>
      <c r="AV23" s="456">
        <v>122.83600000000021</v>
      </c>
      <c r="AW23" s="456">
        <v>122.67399999999998</v>
      </c>
      <c r="AX23" s="456">
        <v>138.08320000000001</v>
      </c>
      <c r="AY23" s="456">
        <v>167.11695100000003</v>
      </c>
      <c r="AZ23" s="456">
        <v>186.09901000000005</v>
      </c>
      <c r="BA23" s="456">
        <v>209.73186299999998</v>
      </c>
      <c r="BB23" s="456">
        <v>205.84185399999987</v>
      </c>
      <c r="BC23" s="456">
        <v>193.93417053751386</v>
      </c>
      <c r="BD23" s="456">
        <v>183.09040199999998</v>
      </c>
      <c r="BE23" s="456">
        <v>167.34613042003627</v>
      </c>
      <c r="BF23" s="456">
        <v>160.82925848722746</v>
      </c>
      <c r="BG23" s="456">
        <v>217.02985962485695</v>
      </c>
      <c r="BH23" s="456">
        <v>189.16794511091098</v>
      </c>
      <c r="BI23" s="456">
        <v>217.10782131333502</v>
      </c>
      <c r="BJ23" s="456">
        <v>264.73346821914066</v>
      </c>
      <c r="BK23" s="456">
        <v>290.45553756796437</v>
      </c>
      <c r="BL23" s="456">
        <v>284.42819017251315</v>
      </c>
      <c r="BM23" s="456">
        <v>367.80022373968399</v>
      </c>
      <c r="BN23" s="456">
        <v>444.4748778067123</v>
      </c>
      <c r="BO23" s="456">
        <v>468.40652853880829</v>
      </c>
      <c r="BP23" s="456">
        <v>518.86767171164104</v>
      </c>
      <c r="BQ23" s="456">
        <v>0</v>
      </c>
      <c r="BR23" s="456">
        <v>0</v>
      </c>
      <c r="BS23" s="456">
        <v>0</v>
      </c>
      <c r="BT23" s="456">
        <v>0</v>
      </c>
      <c r="BU23" s="456">
        <v>0</v>
      </c>
      <c r="BV23" s="456">
        <v>0</v>
      </c>
      <c r="BW23" s="456">
        <v>0</v>
      </c>
      <c r="BX23" s="457">
        <v>0</v>
      </c>
      <c r="BY23" s="457">
        <v>0</v>
      </c>
      <c r="BZ23" s="457">
        <v>0</v>
      </c>
      <c r="CA23" s="457">
        <v>0</v>
      </c>
      <c r="CB23" s="457">
        <v>0</v>
      </c>
      <c r="CC23" s="457">
        <v>0</v>
      </c>
      <c r="CD23" s="457">
        <v>0</v>
      </c>
      <c r="CE23" s="457">
        <v>0</v>
      </c>
      <c r="CF23" s="457">
        <v>0</v>
      </c>
      <c r="CG23" s="457">
        <v>0</v>
      </c>
      <c r="CH23" s="458">
        <v>0</v>
      </c>
    </row>
    <row r="24" spans="1:86" ht="26.25" customHeight="1" x14ac:dyDescent="0.35">
      <c r="A24" s="594"/>
      <c r="B24" s="72" t="s">
        <v>855</v>
      </c>
      <c r="C24" s="593"/>
      <c r="D24" s="456">
        <f t="shared" ref="D24:AV24" si="5">SUM(D20:D23)</f>
        <v>0</v>
      </c>
      <c r="E24" s="456">
        <f t="shared" si="5"/>
        <v>0</v>
      </c>
      <c r="F24" s="456">
        <f t="shared" si="5"/>
        <v>0</v>
      </c>
      <c r="G24" s="456">
        <f t="shared" si="5"/>
        <v>0</v>
      </c>
      <c r="H24" s="456">
        <f t="shared" si="5"/>
        <v>0</v>
      </c>
      <c r="I24" s="456">
        <f t="shared" si="5"/>
        <v>0</v>
      </c>
      <c r="J24" s="456">
        <f t="shared" si="5"/>
        <v>0</v>
      </c>
      <c r="K24" s="456">
        <f t="shared" si="5"/>
        <v>0</v>
      </c>
      <c r="L24" s="456">
        <f t="shared" si="5"/>
        <v>0</v>
      </c>
      <c r="M24" s="456">
        <f t="shared" si="5"/>
        <v>0</v>
      </c>
      <c r="N24" s="456">
        <f t="shared" si="5"/>
        <v>0</v>
      </c>
      <c r="O24" s="456">
        <f t="shared" si="5"/>
        <v>0</v>
      </c>
      <c r="P24" s="456">
        <f t="shared" si="5"/>
        <v>0</v>
      </c>
      <c r="Q24" s="456">
        <f t="shared" si="5"/>
        <v>0</v>
      </c>
      <c r="R24" s="456">
        <f t="shared" si="5"/>
        <v>0</v>
      </c>
      <c r="S24" s="456">
        <f t="shared" si="5"/>
        <v>0</v>
      </c>
      <c r="T24" s="456">
        <f t="shared" si="5"/>
        <v>0</v>
      </c>
      <c r="U24" s="456">
        <f t="shared" si="5"/>
        <v>0</v>
      </c>
      <c r="V24" s="456">
        <f t="shared" si="5"/>
        <v>0</v>
      </c>
      <c r="W24" s="456">
        <f t="shared" si="5"/>
        <v>0</v>
      </c>
      <c r="X24" s="456">
        <f t="shared" si="5"/>
        <v>0</v>
      </c>
      <c r="Y24" s="456">
        <f t="shared" si="5"/>
        <v>0</v>
      </c>
      <c r="Z24" s="456">
        <f t="shared" si="5"/>
        <v>0</v>
      </c>
      <c r="AA24" s="456">
        <f t="shared" si="5"/>
        <v>0</v>
      </c>
      <c r="AB24" s="456">
        <f t="shared" si="5"/>
        <v>0</v>
      </c>
      <c r="AC24" s="456">
        <f t="shared" si="5"/>
        <v>0</v>
      </c>
      <c r="AD24" s="456">
        <f t="shared" si="5"/>
        <v>0</v>
      </c>
      <c r="AE24" s="456">
        <f t="shared" si="5"/>
        <v>0</v>
      </c>
      <c r="AF24" s="456">
        <f t="shared" si="5"/>
        <v>0</v>
      </c>
      <c r="AG24" s="456">
        <f t="shared" si="5"/>
        <v>0</v>
      </c>
      <c r="AH24" s="456">
        <f t="shared" si="5"/>
        <v>196.93959001068183</v>
      </c>
      <c r="AI24" s="456">
        <f t="shared" si="5"/>
        <v>227.75813604082006</v>
      </c>
      <c r="AJ24" s="456">
        <f t="shared" si="5"/>
        <v>307.35323341022615</v>
      </c>
      <c r="AK24" s="456">
        <f t="shared" si="5"/>
        <v>454.80552867942873</v>
      </c>
      <c r="AL24" s="456">
        <f t="shared" si="5"/>
        <v>551.35929177961918</v>
      </c>
      <c r="AM24" s="456">
        <f t="shared" si="5"/>
        <v>618.08662477447024</v>
      </c>
      <c r="AN24" s="456">
        <f t="shared" si="5"/>
        <v>686.40222253039815</v>
      </c>
      <c r="AO24" s="456">
        <f t="shared" si="5"/>
        <v>748.45588650300476</v>
      </c>
      <c r="AP24" s="456">
        <f t="shared" si="5"/>
        <v>829.39150543190704</v>
      </c>
      <c r="AQ24" s="456">
        <f t="shared" si="5"/>
        <v>862.81164007812663</v>
      </c>
      <c r="AR24" s="456">
        <f t="shared" si="5"/>
        <v>604.86500000000012</v>
      </c>
      <c r="AS24" s="456">
        <f t="shared" si="5"/>
        <v>763.36878807806625</v>
      </c>
      <c r="AT24" s="456">
        <f t="shared" si="5"/>
        <v>960.69299999999987</v>
      </c>
      <c r="AU24" s="456">
        <f t="shared" si="5"/>
        <v>733.84</v>
      </c>
      <c r="AV24" s="456">
        <f t="shared" si="5"/>
        <v>968.37500000000023</v>
      </c>
      <c r="AW24" s="456">
        <f>SUM(AW20:AW23)</f>
        <v>998.42199999999991</v>
      </c>
      <c r="AX24" s="456">
        <f t="shared" ref="AX24:CH24" si="6">SUM(AX20:AX23)</f>
        <v>1103.9621309999998</v>
      </c>
      <c r="AY24" s="456">
        <f t="shared" si="6"/>
        <v>1197.1680269999999</v>
      </c>
      <c r="AZ24" s="456">
        <f t="shared" si="6"/>
        <v>1275.5067700000002</v>
      </c>
      <c r="BA24" s="456">
        <f t="shared" si="6"/>
        <v>1315.1345980000001</v>
      </c>
      <c r="BB24" s="456">
        <f t="shared" si="6"/>
        <v>1327.6819739999989</v>
      </c>
      <c r="BC24" s="456">
        <f t="shared" si="6"/>
        <v>1347.1518148446023</v>
      </c>
      <c r="BD24" s="456">
        <f t="shared" si="6"/>
        <v>1345.1564549999996</v>
      </c>
      <c r="BE24" s="456">
        <f t="shared" si="6"/>
        <v>1336.3771304102056</v>
      </c>
      <c r="BF24" s="456">
        <f t="shared" si="6"/>
        <v>1403.0935666124119</v>
      </c>
      <c r="BG24" s="456">
        <f t="shared" si="6"/>
        <v>1613.6138907605705</v>
      </c>
      <c r="BH24" s="456">
        <f t="shared" si="6"/>
        <v>1728.4576144734931</v>
      </c>
      <c r="BI24" s="456">
        <f t="shared" si="6"/>
        <v>1930.7936408840555</v>
      </c>
      <c r="BJ24" s="456">
        <f t="shared" si="6"/>
        <v>1937.0327149637794</v>
      </c>
      <c r="BK24" s="456">
        <f t="shared" si="6"/>
        <v>1980.0739629037898</v>
      </c>
      <c r="BL24" s="456">
        <f t="shared" si="6"/>
        <v>2071.6184511615079</v>
      </c>
      <c r="BM24" s="456">
        <f t="shared" si="6"/>
        <v>2457.9322396321481</v>
      </c>
      <c r="BN24" s="456">
        <f t="shared" si="6"/>
        <v>2651.7587673972803</v>
      </c>
      <c r="BO24" s="456">
        <f t="shared" si="6"/>
        <v>2691.2493936043297</v>
      </c>
      <c r="BP24" s="456">
        <f t="shared" si="6"/>
        <v>2775.3624294480583</v>
      </c>
      <c r="BQ24" s="456">
        <f t="shared" si="6"/>
        <v>0</v>
      </c>
      <c r="BR24" s="456">
        <f t="shared" si="6"/>
        <v>0</v>
      </c>
      <c r="BS24" s="456">
        <f t="shared" si="6"/>
        <v>0</v>
      </c>
      <c r="BT24" s="456">
        <f t="shared" si="6"/>
        <v>0</v>
      </c>
      <c r="BU24" s="456">
        <f t="shared" si="6"/>
        <v>0</v>
      </c>
      <c r="BV24" s="456">
        <f t="shared" si="6"/>
        <v>0</v>
      </c>
      <c r="BW24" s="456">
        <f t="shared" si="6"/>
        <v>0</v>
      </c>
      <c r="BX24" s="457">
        <f t="shared" si="6"/>
        <v>0</v>
      </c>
      <c r="BY24" s="457">
        <f t="shared" si="6"/>
        <v>0</v>
      </c>
      <c r="BZ24" s="457">
        <f t="shared" si="6"/>
        <v>0</v>
      </c>
      <c r="CA24" s="457">
        <f t="shared" si="6"/>
        <v>0</v>
      </c>
      <c r="CB24" s="457">
        <f t="shared" si="6"/>
        <v>0</v>
      </c>
      <c r="CC24" s="457">
        <f t="shared" si="6"/>
        <v>0</v>
      </c>
      <c r="CD24" s="457">
        <f t="shared" si="6"/>
        <v>0</v>
      </c>
      <c r="CE24" s="457">
        <f t="shared" si="6"/>
        <v>0</v>
      </c>
      <c r="CF24" s="457">
        <f t="shared" si="6"/>
        <v>0</v>
      </c>
      <c r="CG24" s="457">
        <f t="shared" si="6"/>
        <v>0</v>
      </c>
      <c r="CH24" s="458">
        <f t="shared" si="6"/>
        <v>0</v>
      </c>
    </row>
    <row r="25" spans="1:86" ht="26.25" customHeight="1" x14ac:dyDescent="0.35">
      <c r="A25" s="74"/>
      <c r="B25" s="52" t="s">
        <v>861</v>
      </c>
      <c r="C25" s="593"/>
      <c r="D25" s="456"/>
      <c r="E25" s="456"/>
      <c r="F25" s="456"/>
      <c r="G25" s="456"/>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7"/>
      <c r="BY25" s="457"/>
      <c r="BZ25" s="457"/>
      <c r="CA25" s="457"/>
      <c r="CB25" s="457"/>
      <c r="CC25" s="457"/>
      <c r="CD25" s="457"/>
      <c r="CE25" s="457"/>
      <c r="CF25" s="457"/>
      <c r="CG25" s="457"/>
      <c r="CH25" s="458"/>
    </row>
    <row r="26" spans="1:86" x14ac:dyDescent="0.35">
      <c r="A26" s="594"/>
      <c r="B26" s="72" t="s">
        <v>26</v>
      </c>
      <c r="C26" s="593"/>
      <c r="D26" s="456">
        <f t="shared" ref="D26:AU26" si="7">SUM(D27:D29)</f>
        <v>0</v>
      </c>
      <c r="E26" s="456">
        <f t="shared" si="7"/>
        <v>0</v>
      </c>
      <c r="F26" s="456">
        <f t="shared" si="7"/>
        <v>0</v>
      </c>
      <c r="G26" s="456">
        <f t="shared" si="7"/>
        <v>0</v>
      </c>
      <c r="H26" s="456">
        <f t="shared" si="7"/>
        <v>0</v>
      </c>
      <c r="I26" s="456">
        <f t="shared" si="7"/>
        <v>0</v>
      </c>
      <c r="J26" s="456">
        <f t="shared" si="7"/>
        <v>0</v>
      </c>
      <c r="K26" s="456">
        <f t="shared" si="7"/>
        <v>0</v>
      </c>
      <c r="L26" s="456">
        <f t="shared" si="7"/>
        <v>0</v>
      </c>
      <c r="M26" s="456">
        <f t="shared" si="7"/>
        <v>0</v>
      </c>
      <c r="N26" s="456">
        <f t="shared" si="7"/>
        <v>0</v>
      </c>
      <c r="O26" s="456">
        <f t="shared" si="7"/>
        <v>0</v>
      </c>
      <c r="P26" s="456">
        <f t="shared" si="7"/>
        <v>0</v>
      </c>
      <c r="Q26" s="456">
        <f t="shared" si="7"/>
        <v>0</v>
      </c>
      <c r="R26" s="456">
        <f t="shared" si="7"/>
        <v>0</v>
      </c>
      <c r="S26" s="456">
        <f t="shared" si="7"/>
        <v>0</v>
      </c>
      <c r="T26" s="456">
        <f t="shared" si="7"/>
        <v>0</v>
      </c>
      <c r="U26" s="456">
        <f t="shared" si="7"/>
        <v>0</v>
      </c>
      <c r="V26" s="456">
        <f t="shared" si="7"/>
        <v>0</v>
      </c>
      <c r="W26" s="456">
        <f t="shared" si="7"/>
        <v>0</v>
      </c>
      <c r="X26" s="456">
        <f t="shared" si="7"/>
        <v>0</v>
      </c>
      <c r="Y26" s="456">
        <f t="shared" si="7"/>
        <v>0</v>
      </c>
      <c r="Z26" s="456">
        <f t="shared" si="7"/>
        <v>0</v>
      </c>
      <c r="AA26" s="456">
        <f t="shared" si="7"/>
        <v>0</v>
      </c>
      <c r="AB26" s="456">
        <f t="shared" si="7"/>
        <v>0</v>
      </c>
      <c r="AC26" s="456">
        <f t="shared" si="7"/>
        <v>0</v>
      </c>
      <c r="AD26" s="456">
        <f t="shared" si="7"/>
        <v>0</v>
      </c>
      <c r="AE26" s="456">
        <f t="shared" si="7"/>
        <v>0</v>
      </c>
      <c r="AF26" s="456">
        <f t="shared" si="7"/>
        <v>0</v>
      </c>
      <c r="AG26" s="456">
        <f t="shared" si="7"/>
        <v>0</v>
      </c>
      <c r="AH26" s="456">
        <f t="shared" si="7"/>
        <v>0</v>
      </c>
      <c r="AI26" s="456">
        <f t="shared" si="7"/>
        <v>0</v>
      </c>
      <c r="AJ26" s="456">
        <f t="shared" si="7"/>
        <v>0</v>
      </c>
      <c r="AK26" s="456">
        <f t="shared" si="7"/>
        <v>0</v>
      </c>
      <c r="AL26" s="456">
        <f t="shared" si="7"/>
        <v>0</v>
      </c>
      <c r="AM26" s="456">
        <f t="shared" si="7"/>
        <v>0</v>
      </c>
      <c r="AN26" s="456">
        <f t="shared" si="7"/>
        <v>0</v>
      </c>
      <c r="AO26" s="456">
        <f t="shared" si="7"/>
        <v>0</v>
      </c>
      <c r="AP26" s="456">
        <f t="shared" si="7"/>
        <v>0</v>
      </c>
      <c r="AQ26" s="456">
        <f t="shared" si="7"/>
        <v>0</v>
      </c>
      <c r="AR26" s="456">
        <f t="shared" si="7"/>
        <v>0</v>
      </c>
      <c r="AS26" s="456">
        <f t="shared" si="7"/>
        <v>0</v>
      </c>
      <c r="AT26" s="456">
        <f t="shared" si="7"/>
        <v>0</v>
      </c>
      <c r="AU26" s="456">
        <f t="shared" si="7"/>
        <v>0</v>
      </c>
      <c r="AV26" s="456">
        <f>SUM(AV27:AV29)</f>
        <v>0</v>
      </c>
      <c r="AW26" s="456">
        <f>SUM(AW27:AW29)</f>
        <v>1939.9</v>
      </c>
      <c r="AX26" s="456">
        <f t="shared" ref="AX26:CH26" si="8">SUM(AX27:AX29)</f>
        <v>2077.2112939999997</v>
      </c>
      <c r="AY26" s="456">
        <f t="shared" si="8"/>
        <v>2188.6709320000004</v>
      </c>
      <c r="AZ26" s="456">
        <f t="shared" si="8"/>
        <v>2310.6117920000002</v>
      </c>
      <c r="BA26" s="456">
        <f t="shared" si="8"/>
        <v>2394.6786249999996</v>
      </c>
      <c r="BB26" s="456">
        <f t="shared" si="8"/>
        <v>2452.4046149999999</v>
      </c>
      <c r="BC26" s="456">
        <f t="shared" si="8"/>
        <v>2510.8873257930918</v>
      </c>
      <c r="BD26" s="456">
        <f t="shared" si="8"/>
        <v>2574.5184790181661</v>
      </c>
      <c r="BE26" s="456">
        <f t="shared" si="8"/>
        <v>2685.8228541801273</v>
      </c>
      <c r="BF26" s="456">
        <f t="shared" si="8"/>
        <v>2833.9392983749799</v>
      </c>
      <c r="BG26" s="456">
        <f t="shared" si="8"/>
        <v>3226.1309952600004</v>
      </c>
      <c r="BH26" s="456">
        <f t="shared" si="8"/>
        <v>3556.9849629183477</v>
      </c>
      <c r="BI26" s="456">
        <f t="shared" si="8"/>
        <v>3774.0895750000004</v>
      </c>
      <c r="BJ26" s="456">
        <f t="shared" si="8"/>
        <v>3941.0267050000002</v>
      </c>
      <c r="BK26" s="456">
        <f t="shared" si="8"/>
        <v>4026.6875789999999</v>
      </c>
      <c r="BL26" s="456">
        <f t="shared" si="8"/>
        <v>4234.4436619999997</v>
      </c>
      <c r="BM26" s="456">
        <f t="shared" si="8"/>
        <v>4697.6782249999997</v>
      </c>
      <c r="BN26" s="456">
        <f t="shared" si="8"/>
        <v>4924.7733250000001</v>
      </c>
      <c r="BO26" s="456">
        <f t="shared" si="8"/>
        <v>4918.3788950000007</v>
      </c>
      <c r="BP26" s="456">
        <f t="shared" si="8"/>
        <v>4911.948089999999</v>
      </c>
      <c r="BQ26" s="456">
        <f t="shared" si="8"/>
        <v>0</v>
      </c>
      <c r="BR26" s="456">
        <f t="shared" si="8"/>
        <v>0</v>
      </c>
      <c r="BS26" s="456">
        <f t="shared" si="8"/>
        <v>0</v>
      </c>
      <c r="BT26" s="456">
        <f t="shared" si="8"/>
        <v>0</v>
      </c>
      <c r="BU26" s="456">
        <f t="shared" si="8"/>
        <v>0</v>
      </c>
      <c r="BV26" s="456">
        <f t="shared" si="8"/>
        <v>0</v>
      </c>
      <c r="BW26" s="456">
        <f t="shared" si="8"/>
        <v>0</v>
      </c>
      <c r="BX26" s="457">
        <f t="shared" si="8"/>
        <v>0</v>
      </c>
      <c r="BY26" s="457">
        <f t="shared" si="8"/>
        <v>0</v>
      </c>
      <c r="BZ26" s="457">
        <f t="shared" si="8"/>
        <v>0</v>
      </c>
      <c r="CA26" s="457">
        <f t="shared" si="8"/>
        <v>0</v>
      </c>
      <c r="CB26" s="457">
        <f t="shared" si="8"/>
        <v>0</v>
      </c>
      <c r="CC26" s="457">
        <f t="shared" si="8"/>
        <v>0</v>
      </c>
      <c r="CD26" s="457">
        <f t="shared" si="8"/>
        <v>0</v>
      </c>
      <c r="CE26" s="457">
        <f t="shared" si="8"/>
        <v>0</v>
      </c>
      <c r="CF26" s="457">
        <f t="shared" si="8"/>
        <v>0</v>
      </c>
      <c r="CG26" s="457">
        <f t="shared" si="8"/>
        <v>0</v>
      </c>
      <c r="CH26" s="458">
        <f t="shared" si="8"/>
        <v>0</v>
      </c>
    </row>
    <row r="27" spans="1:86" x14ac:dyDescent="0.35">
      <c r="A27" s="594"/>
      <c r="B27" s="236" t="s">
        <v>862</v>
      </c>
      <c r="C27" s="593"/>
      <c r="D27" s="456">
        <v>0</v>
      </c>
      <c r="E27" s="456">
        <v>0</v>
      </c>
      <c r="F27" s="456">
        <v>0</v>
      </c>
      <c r="G27" s="456">
        <v>0</v>
      </c>
      <c r="H27" s="456">
        <v>0</v>
      </c>
      <c r="I27" s="456">
        <v>0</v>
      </c>
      <c r="J27" s="456">
        <v>0</v>
      </c>
      <c r="K27" s="456">
        <v>0</v>
      </c>
      <c r="L27" s="456">
        <v>0</v>
      </c>
      <c r="M27" s="456">
        <v>0</v>
      </c>
      <c r="N27" s="456">
        <v>0</v>
      </c>
      <c r="O27" s="456">
        <v>0</v>
      </c>
      <c r="P27" s="456">
        <v>0</v>
      </c>
      <c r="Q27" s="456">
        <v>0</v>
      </c>
      <c r="R27" s="456">
        <v>0</v>
      </c>
      <c r="S27" s="456">
        <v>0</v>
      </c>
      <c r="T27" s="456">
        <v>0</v>
      </c>
      <c r="U27" s="456">
        <v>0</v>
      </c>
      <c r="V27" s="456">
        <v>0</v>
      </c>
      <c r="W27" s="456">
        <v>0</v>
      </c>
      <c r="X27" s="456">
        <v>0</v>
      </c>
      <c r="Y27" s="456">
        <v>0</v>
      </c>
      <c r="Z27" s="456">
        <v>0</v>
      </c>
      <c r="AA27" s="456">
        <v>0</v>
      </c>
      <c r="AB27" s="456">
        <v>0</v>
      </c>
      <c r="AC27" s="456">
        <v>0</v>
      </c>
      <c r="AD27" s="456">
        <v>0</v>
      </c>
      <c r="AE27" s="456">
        <v>0</v>
      </c>
      <c r="AF27" s="456">
        <v>0</v>
      </c>
      <c r="AG27" s="456">
        <v>0</v>
      </c>
      <c r="AH27" s="456">
        <v>0</v>
      </c>
      <c r="AI27" s="456">
        <v>0</v>
      </c>
      <c r="AJ27" s="456">
        <v>0</v>
      </c>
      <c r="AK27" s="456">
        <v>0</v>
      </c>
      <c r="AL27" s="456">
        <v>0</v>
      </c>
      <c r="AM27" s="456">
        <v>0</v>
      </c>
      <c r="AN27" s="456">
        <v>0</v>
      </c>
      <c r="AO27" s="456">
        <v>0</v>
      </c>
      <c r="AP27" s="456">
        <v>0</v>
      </c>
      <c r="AQ27" s="456">
        <v>0</v>
      </c>
      <c r="AR27" s="456">
        <v>0</v>
      </c>
      <c r="AS27" s="456">
        <v>0</v>
      </c>
      <c r="AT27" s="456">
        <v>0</v>
      </c>
      <c r="AU27" s="456">
        <v>0</v>
      </c>
      <c r="AV27" s="456">
        <v>0</v>
      </c>
      <c r="AW27" s="456">
        <v>1697.3629265066443</v>
      </c>
      <c r="AX27" s="456">
        <v>1808.6742359999998</v>
      </c>
      <c r="AY27" s="456">
        <v>1902.2181960000007</v>
      </c>
      <c r="AZ27" s="456">
        <v>1977.2827580000003</v>
      </c>
      <c r="BA27" s="456">
        <v>2013.6534619999995</v>
      </c>
      <c r="BB27" s="456">
        <v>2046.3778799999998</v>
      </c>
      <c r="BC27" s="456">
        <v>2096.1272547930917</v>
      </c>
      <c r="BD27" s="456">
        <v>2145.6562128556334</v>
      </c>
      <c r="BE27" s="456">
        <v>2246.2732761801276</v>
      </c>
      <c r="BF27" s="456">
        <v>2381.3558843749797</v>
      </c>
      <c r="BG27" s="456">
        <v>2743.7872092600001</v>
      </c>
      <c r="BH27" s="456">
        <v>3038.9946899183474</v>
      </c>
      <c r="BI27" s="456">
        <v>3229.8402160000005</v>
      </c>
      <c r="BJ27" s="456">
        <v>3384.656673</v>
      </c>
      <c r="BK27" s="456">
        <v>3471.3048880000001</v>
      </c>
      <c r="BL27" s="456">
        <v>3671.6925609999998</v>
      </c>
      <c r="BM27" s="456">
        <v>4094.947136911996</v>
      </c>
      <c r="BN27" s="456">
        <v>4299.4764100000002</v>
      </c>
      <c r="BO27" s="456">
        <v>4288.8172760000007</v>
      </c>
      <c r="BP27" s="456">
        <v>4281.2685299999994</v>
      </c>
      <c r="BQ27" s="456">
        <v>0</v>
      </c>
      <c r="BR27" s="456">
        <v>0</v>
      </c>
      <c r="BS27" s="456">
        <v>0</v>
      </c>
      <c r="BT27" s="456">
        <v>0</v>
      </c>
      <c r="BU27" s="456">
        <v>0</v>
      </c>
      <c r="BV27" s="456">
        <v>0</v>
      </c>
      <c r="BW27" s="456">
        <v>0</v>
      </c>
      <c r="BX27" s="457">
        <v>0</v>
      </c>
      <c r="BY27" s="457">
        <v>0</v>
      </c>
      <c r="BZ27" s="457">
        <v>0</v>
      </c>
      <c r="CA27" s="457">
        <v>0</v>
      </c>
      <c r="CB27" s="457">
        <v>0</v>
      </c>
      <c r="CC27" s="457">
        <v>0</v>
      </c>
      <c r="CD27" s="457">
        <v>0</v>
      </c>
      <c r="CE27" s="457">
        <v>0</v>
      </c>
      <c r="CF27" s="457">
        <v>0</v>
      </c>
      <c r="CG27" s="457">
        <v>0</v>
      </c>
      <c r="CH27" s="458">
        <v>0</v>
      </c>
    </row>
    <row r="28" spans="1:86" x14ac:dyDescent="0.35">
      <c r="A28" s="594"/>
      <c r="B28" s="236" t="s">
        <v>863</v>
      </c>
      <c r="C28" s="593"/>
      <c r="D28" s="456">
        <v>0</v>
      </c>
      <c r="E28" s="456">
        <v>0</v>
      </c>
      <c r="F28" s="456">
        <v>0</v>
      </c>
      <c r="G28" s="456">
        <v>0</v>
      </c>
      <c r="H28" s="456">
        <v>0</v>
      </c>
      <c r="I28" s="456">
        <v>0</v>
      </c>
      <c r="J28" s="456">
        <v>0</v>
      </c>
      <c r="K28" s="456">
        <v>0</v>
      </c>
      <c r="L28" s="456">
        <v>0</v>
      </c>
      <c r="M28" s="456">
        <v>0</v>
      </c>
      <c r="N28" s="456">
        <v>0</v>
      </c>
      <c r="O28" s="456">
        <v>0</v>
      </c>
      <c r="P28" s="456">
        <v>0</v>
      </c>
      <c r="Q28" s="456">
        <v>0</v>
      </c>
      <c r="R28" s="456">
        <v>0</v>
      </c>
      <c r="S28" s="456">
        <v>0</v>
      </c>
      <c r="T28" s="456">
        <v>0</v>
      </c>
      <c r="U28" s="456">
        <v>0</v>
      </c>
      <c r="V28" s="456">
        <v>0</v>
      </c>
      <c r="W28" s="456">
        <v>0</v>
      </c>
      <c r="X28" s="456">
        <v>0</v>
      </c>
      <c r="Y28" s="456">
        <v>0</v>
      </c>
      <c r="Z28" s="456">
        <v>0</v>
      </c>
      <c r="AA28" s="456">
        <v>0</v>
      </c>
      <c r="AB28" s="456">
        <v>0</v>
      </c>
      <c r="AC28" s="456">
        <v>0</v>
      </c>
      <c r="AD28" s="456">
        <v>0</v>
      </c>
      <c r="AE28" s="456">
        <v>0</v>
      </c>
      <c r="AF28" s="456">
        <v>0</v>
      </c>
      <c r="AG28" s="456">
        <v>0</v>
      </c>
      <c r="AH28" s="456">
        <v>0</v>
      </c>
      <c r="AI28" s="456">
        <v>0</v>
      </c>
      <c r="AJ28" s="456">
        <v>0</v>
      </c>
      <c r="AK28" s="456">
        <v>0</v>
      </c>
      <c r="AL28" s="456">
        <v>0</v>
      </c>
      <c r="AM28" s="456">
        <v>0</v>
      </c>
      <c r="AN28" s="456">
        <v>0</v>
      </c>
      <c r="AO28" s="456">
        <v>0</v>
      </c>
      <c r="AP28" s="456">
        <v>0</v>
      </c>
      <c r="AQ28" s="456">
        <v>0</v>
      </c>
      <c r="AR28" s="456">
        <v>0</v>
      </c>
      <c r="AS28" s="456">
        <v>0</v>
      </c>
      <c r="AT28" s="456">
        <v>0</v>
      </c>
      <c r="AU28" s="456">
        <v>0</v>
      </c>
      <c r="AV28" s="456">
        <v>0</v>
      </c>
      <c r="AW28" s="456">
        <v>57.568125284286531</v>
      </c>
      <c r="AX28" s="456">
        <v>64.45333500000001</v>
      </c>
      <c r="AY28" s="456">
        <v>73.004104999999981</v>
      </c>
      <c r="AZ28" s="456">
        <v>87.356730000000013</v>
      </c>
      <c r="BA28" s="456">
        <v>94.058710999999988</v>
      </c>
      <c r="BB28" s="456">
        <v>103.31371100000001</v>
      </c>
      <c r="BC28" s="456">
        <v>108.169843</v>
      </c>
      <c r="BD28" s="456">
        <v>118.92382939562549</v>
      </c>
      <c r="BE28" s="456">
        <v>123.72467599999997</v>
      </c>
      <c r="BF28" s="456">
        <v>130.99570600000001</v>
      </c>
      <c r="BG28" s="456">
        <v>145.12074899999999</v>
      </c>
      <c r="BH28" s="456">
        <v>160.45740000000004</v>
      </c>
      <c r="BI28" s="456">
        <v>176.47248999999999</v>
      </c>
      <c r="BJ28" s="456">
        <v>183.76244300000005</v>
      </c>
      <c r="BK28" s="456">
        <v>188.90478099999996</v>
      </c>
      <c r="BL28" s="456">
        <v>199.600787</v>
      </c>
      <c r="BM28" s="456">
        <v>223.05064708800333</v>
      </c>
      <c r="BN28" s="456">
        <v>237.858463</v>
      </c>
      <c r="BO28" s="456">
        <v>246.06113200000004</v>
      </c>
      <c r="BP28" s="456">
        <v>251.21643899999995</v>
      </c>
      <c r="BQ28" s="456">
        <v>0</v>
      </c>
      <c r="BR28" s="456">
        <v>0</v>
      </c>
      <c r="BS28" s="456">
        <v>0</v>
      </c>
      <c r="BT28" s="456">
        <v>0</v>
      </c>
      <c r="BU28" s="456">
        <v>0</v>
      </c>
      <c r="BV28" s="456">
        <v>0</v>
      </c>
      <c r="BW28" s="456">
        <v>0</v>
      </c>
      <c r="BX28" s="457">
        <v>0</v>
      </c>
      <c r="BY28" s="457">
        <v>0</v>
      </c>
      <c r="BZ28" s="457">
        <v>0</v>
      </c>
      <c r="CA28" s="457">
        <v>0</v>
      </c>
      <c r="CB28" s="457">
        <v>0</v>
      </c>
      <c r="CC28" s="457">
        <v>0</v>
      </c>
      <c r="CD28" s="457">
        <v>0</v>
      </c>
      <c r="CE28" s="457">
        <v>0</v>
      </c>
      <c r="CF28" s="457">
        <v>0</v>
      </c>
      <c r="CG28" s="457">
        <v>0</v>
      </c>
      <c r="CH28" s="458">
        <v>0</v>
      </c>
    </row>
    <row r="29" spans="1:86" x14ac:dyDescent="0.35">
      <c r="A29" s="594"/>
      <c r="B29" s="236" t="s">
        <v>864</v>
      </c>
      <c r="C29" s="593"/>
      <c r="D29" s="456">
        <v>0</v>
      </c>
      <c r="E29" s="456">
        <v>0</v>
      </c>
      <c r="F29" s="456">
        <v>0</v>
      </c>
      <c r="G29" s="456">
        <v>0</v>
      </c>
      <c r="H29" s="456">
        <v>0</v>
      </c>
      <c r="I29" s="456">
        <v>0</v>
      </c>
      <c r="J29" s="456">
        <v>0</v>
      </c>
      <c r="K29" s="456">
        <v>0</v>
      </c>
      <c r="L29" s="456">
        <v>0</v>
      </c>
      <c r="M29" s="456">
        <v>0</v>
      </c>
      <c r="N29" s="456">
        <v>0</v>
      </c>
      <c r="O29" s="456">
        <v>0</v>
      </c>
      <c r="P29" s="456">
        <v>0</v>
      </c>
      <c r="Q29" s="456">
        <v>0</v>
      </c>
      <c r="R29" s="456">
        <v>0</v>
      </c>
      <c r="S29" s="456">
        <v>0</v>
      </c>
      <c r="T29" s="456">
        <v>0</v>
      </c>
      <c r="U29" s="456">
        <v>0</v>
      </c>
      <c r="V29" s="456">
        <v>0</v>
      </c>
      <c r="W29" s="456">
        <v>0</v>
      </c>
      <c r="X29" s="456">
        <v>0</v>
      </c>
      <c r="Y29" s="456">
        <v>0</v>
      </c>
      <c r="Z29" s="456">
        <v>0</v>
      </c>
      <c r="AA29" s="456">
        <v>0</v>
      </c>
      <c r="AB29" s="456">
        <v>0</v>
      </c>
      <c r="AC29" s="456">
        <v>0</v>
      </c>
      <c r="AD29" s="456">
        <v>0</v>
      </c>
      <c r="AE29" s="456">
        <v>0</v>
      </c>
      <c r="AF29" s="456">
        <v>0</v>
      </c>
      <c r="AG29" s="456">
        <v>0</v>
      </c>
      <c r="AH29" s="456">
        <v>0</v>
      </c>
      <c r="AI29" s="456">
        <v>0</v>
      </c>
      <c r="AJ29" s="456">
        <v>0</v>
      </c>
      <c r="AK29" s="456">
        <v>0</v>
      </c>
      <c r="AL29" s="456">
        <v>0</v>
      </c>
      <c r="AM29" s="456">
        <v>0</v>
      </c>
      <c r="AN29" s="456">
        <v>0</v>
      </c>
      <c r="AO29" s="456">
        <v>0</v>
      </c>
      <c r="AP29" s="456">
        <v>0</v>
      </c>
      <c r="AQ29" s="456">
        <v>0</v>
      </c>
      <c r="AR29" s="456">
        <v>0</v>
      </c>
      <c r="AS29" s="456">
        <v>0</v>
      </c>
      <c r="AT29" s="456">
        <v>0</v>
      </c>
      <c r="AU29" s="456">
        <v>0</v>
      </c>
      <c r="AV29" s="456">
        <v>0</v>
      </c>
      <c r="AW29" s="456">
        <v>184.96894820906931</v>
      </c>
      <c r="AX29" s="456">
        <v>204.08372300000002</v>
      </c>
      <c r="AY29" s="456">
        <v>213.44863099999995</v>
      </c>
      <c r="AZ29" s="456">
        <v>245.97230400000004</v>
      </c>
      <c r="BA29" s="456">
        <v>286.966452</v>
      </c>
      <c r="BB29" s="456">
        <v>302.71302400000002</v>
      </c>
      <c r="BC29" s="456">
        <v>306.59022800000014</v>
      </c>
      <c r="BD29" s="456">
        <v>309.93843676690722</v>
      </c>
      <c r="BE29" s="456">
        <v>315.82490200000007</v>
      </c>
      <c r="BF29" s="456">
        <v>321.58770799999996</v>
      </c>
      <c r="BG29" s="456">
        <v>337.22303699999998</v>
      </c>
      <c r="BH29" s="456">
        <v>357.53287299999994</v>
      </c>
      <c r="BI29" s="456">
        <v>367.77686899999998</v>
      </c>
      <c r="BJ29" s="456">
        <v>372.60758899999996</v>
      </c>
      <c r="BK29" s="456">
        <v>366.47790999999995</v>
      </c>
      <c r="BL29" s="456">
        <v>363.15031399999992</v>
      </c>
      <c r="BM29" s="456">
        <v>379.68044099999997</v>
      </c>
      <c r="BN29" s="456">
        <v>387.43845199999998</v>
      </c>
      <c r="BO29" s="456">
        <v>383.50048700000008</v>
      </c>
      <c r="BP29" s="456">
        <v>379.46312099999994</v>
      </c>
      <c r="BQ29" s="456">
        <v>0</v>
      </c>
      <c r="BR29" s="456">
        <v>0</v>
      </c>
      <c r="BS29" s="456">
        <v>0</v>
      </c>
      <c r="BT29" s="456">
        <v>0</v>
      </c>
      <c r="BU29" s="456">
        <v>0</v>
      </c>
      <c r="BV29" s="456">
        <v>0</v>
      </c>
      <c r="BW29" s="456">
        <v>0</v>
      </c>
      <c r="BX29" s="457">
        <v>0</v>
      </c>
      <c r="BY29" s="457">
        <v>0</v>
      </c>
      <c r="BZ29" s="457">
        <v>0</v>
      </c>
      <c r="CA29" s="457">
        <v>0</v>
      </c>
      <c r="CB29" s="457">
        <v>0</v>
      </c>
      <c r="CC29" s="457">
        <v>0</v>
      </c>
      <c r="CD29" s="457">
        <v>0</v>
      </c>
      <c r="CE29" s="457">
        <v>0</v>
      </c>
      <c r="CF29" s="457">
        <v>0</v>
      </c>
      <c r="CG29" s="457">
        <v>0</v>
      </c>
      <c r="CH29" s="458">
        <v>0</v>
      </c>
    </row>
    <row r="30" spans="1:86" ht="26.25" customHeight="1" x14ac:dyDescent="0.35">
      <c r="A30" s="594"/>
      <c r="B30" s="72" t="s">
        <v>865</v>
      </c>
      <c r="C30" s="593"/>
      <c r="D30" s="456">
        <v>0</v>
      </c>
      <c r="E30" s="456">
        <v>0</v>
      </c>
      <c r="F30" s="456">
        <v>0</v>
      </c>
      <c r="G30" s="456">
        <v>0</v>
      </c>
      <c r="H30" s="456">
        <v>0</v>
      </c>
      <c r="I30" s="456">
        <v>0</v>
      </c>
      <c r="J30" s="456">
        <v>0</v>
      </c>
      <c r="K30" s="456">
        <v>0</v>
      </c>
      <c r="L30" s="456">
        <v>0</v>
      </c>
      <c r="M30" s="456">
        <v>0</v>
      </c>
      <c r="N30" s="456">
        <v>0</v>
      </c>
      <c r="O30" s="456">
        <v>0</v>
      </c>
      <c r="P30" s="456">
        <v>0</v>
      </c>
      <c r="Q30" s="456">
        <v>0</v>
      </c>
      <c r="R30" s="456">
        <v>0</v>
      </c>
      <c r="S30" s="456">
        <v>0</v>
      </c>
      <c r="T30" s="456">
        <v>0</v>
      </c>
      <c r="U30" s="456">
        <v>0</v>
      </c>
      <c r="V30" s="456">
        <v>0</v>
      </c>
      <c r="W30" s="456">
        <v>0</v>
      </c>
      <c r="X30" s="456">
        <v>0</v>
      </c>
      <c r="Y30" s="456">
        <v>0</v>
      </c>
      <c r="Z30" s="456">
        <v>0</v>
      </c>
      <c r="AA30" s="456">
        <v>0</v>
      </c>
      <c r="AB30" s="456">
        <v>0</v>
      </c>
      <c r="AC30" s="456">
        <v>0</v>
      </c>
      <c r="AD30" s="456">
        <v>0</v>
      </c>
      <c r="AE30" s="456">
        <v>0</v>
      </c>
      <c r="AF30" s="456">
        <v>0</v>
      </c>
      <c r="AG30" s="456">
        <v>0</v>
      </c>
      <c r="AH30" s="456">
        <v>0</v>
      </c>
      <c r="AI30" s="456">
        <v>0</v>
      </c>
      <c r="AJ30" s="456">
        <v>0</v>
      </c>
      <c r="AK30" s="456">
        <v>0</v>
      </c>
      <c r="AL30" s="456">
        <v>0</v>
      </c>
      <c r="AM30" s="456">
        <v>0</v>
      </c>
      <c r="AN30" s="456">
        <v>0</v>
      </c>
      <c r="AO30" s="456">
        <v>0</v>
      </c>
      <c r="AP30" s="456">
        <v>0</v>
      </c>
      <c r="AQ30" s="456">
        <v>0</v>
      </c>
      <c r="AR30" s="456">
        <v>0</v>
      </c>
      <c r="AS30" s="456">
        <v>206</v>
      </c>
      <c r="AT30" s="456">
        <v>2122.81</v>
      </c>
      <c r="AU30" s="456">
        <v>1404.1669999999999</v>
      </c>
      <c r="AV30" s="456">
        <v>1692.576</v>
      </c>
      <c r="AW30" s="456">
        <v>0</v>
      </c>
      <c r="AX30" s="456">
        <v>0</v>
      </c>
      <c r="AY30" s="456">
        <v>0</v>
      </c>
      <c r="AZ30" s="456">
        <v>0</v>
      </c>
      <c r="BA30" s="456">
        <v>0</v>
      </c>
      <c r="BB30" s="456">
        <v>0</v>
      </c>
      <c r="BC30" s="456">
        <v>0</v>
      </c>
      <c r="BD30" s="456">
        <v>0</v>
      </c>
      <c r="BE30" s="456">
        <v>0</v>
      </c>
      <c r="BF30" s="456">
        <v>0</v>
      </c>
      <c r="BG30" s="456">
        <v>0</v>
      </c>
      <c r="BH30" s="456">
        <v>0</v>
      </c>
      <c r="BI30" s="456">
        <v>0</v>
      </c>
      <c r="BJ30" s="456">
        <v>0</v>
      </c>
      <c r="BK30" s="456">
        <v>0</v>
      </c>
      <c r="BL30" s="456">
        <v>0</v>
      </c>
      <c r="BM30" s="456">
        <v>0</v>
      </c>
      <c r="BN30" s="456">
        <v>0</v>
      </c>
      <c r="BO30" s="456">
        <v>0</v>
      </c>
      <c r="BP30" s="456">
        <v>0</v>
      </c>
      <c r="BQ30" s="456">
        <v>0</v>
      </c>
      <c r="BR30" s="456">
        <v>0</v>
      </c>
      <c r="BS30" s="456">
        <v>0</v>
      </c>
      <c r="BT30" s="456">
        <v>0</v>
      </c>
      <c r="BU30" s="456">
        <v>0</v>
      </c>
      <c r="BV30" s="456">
        <v>0</v>
      </c>
      <c r="BW30" s="456">
        <v>0</v>
      </c>
      <c r="BX30" s="457">
        <v>0</v>
      </c>
      <c r="BY30" s="457">
        <v>0</v>
      </c>
      <c r="BZ30" s="457">
        <v>0</v>
      </c>
      <c r="CA30" s="457">
        <v>0</v>
      </c>
      <c r="CB30" s="457">
        <v>0</v>
      </c>
      <c r="CC30" s="457">
        <v>0</v>
      </c>
      <c r="CD30" s="457">
        <v>0</v>
      </c>
      <c r="CE30" s="457">
        <v>0</v>
      </c>
      <c r="CF30" s="457">
        <v>0</v>
      </c>
      <c r="CG30" s="457">
        <v>0</v>
      </c>
      <c r="CH30" s="458">
        <v>0</v>
      </c>
    </row>
    <row r="31" spans="1:86" x14ac:dyDescent="0.35">
      <c r="A31" s="594"/>
      <c r="B31" s="236" t="s">
        <v>862</v>
      </c>
      <c r="C31" s="593"/>
      <c r="D31" s="456">
        <v>0</v>
      </c>
      <c r="E31" s="456">
        <v>0</v>
      </c>
      <c r="F31" s="456">
        <v>0</v>
      </c>
      <c r="G31" s="456">
        <v>0</v>
      </c>
      <c r="H31" s="456">
        <v>0</v>
      </c>
      <c r="I31" s="456">
        <v>0</v>
      </c>
      <c r="J31" s="456">
        <v>0</v>
      </c>
      <c r="K31" s="456">
        <v>0</v>
      </c>
      <c r="L31" s="456">
        <v>0</v>
      </c>
      <c r="M31" s="456">
        <v>0</v>
      </c>
      <c r="N31" s="456">
        <v>0</v>
      </c>
      <c r="O31" s="456">
        <v>0</v>
      </c>
      <c r="P31" s="456">
        <v>0</v>
      </c>
      <c r="Q31" s="456">
        <v>0</v>
      </c>
      <c r="R31" s="456">
        <v>0</v>
      </c>
      <c r="S31" s="456">
        <v>0</v>
      </c>
      <c r="T31" s="456">
        <v>0</v>
      </c>
      <c r="U31" s="456">
        <v>0</v>
      </c>
      <c r="V31" s="456">
        <v>0</v>
      </c>
      <c r="W31" s="456">
        <v>0</v>
      </c>
      <c r="X31" s="456">
        <v>0</v>
      </c>
      <c r="Y31" s="456">
        <v>0</v>
      </c>
      <c r="Z31" s="456">
        <v>0</v>
      </c>
      <c r="AA31" s="456">
        <v>0</v>
      </c>
      <c r="AB31" s="456">
        <v>0</v>
      </c>
      <c r="AC31" s="456">
        <v>0</v>
      </c>
      <c r="AD31" s="456">
        <v>0</v>
      </c>
      <c r="AE31" s="456">
        <v>0</v>
      </c>
      <c r="AF31" s="456">
        <v>0</v>
      </c>
      <c r="AG31" s="456">
        <v>0</v>
      </c>
      <c r="AH31" s="456">
        <v>0</v>
      </c>
      <c r="AI31" s="456">
        <v>0</v>
      </c>
      <c r="AJ31" s="456">
        <v>0</v>
      </c>
      <c r="AK31" s="456">
        <v>0</v>
      </c>
      <c r="AL31" s="456">
        <v>0</v>
      </c>
      <c r="AM31" s="456">
        <v>0</v>
      </c>
      <c r="AN31" s="456">
        <v>0</v>
      </c>
      <c r="AO31" s="456">
        <v>0</v>
      </c>
      <c r="AP31" s="456">
        <v>0</v>
      </c>
      <c r="AQ31" s="456">
        <v>0</v>
      </c>
      <c r="AR31" s="456">
        <v>0</v>
      </c>
      <c r="AS31" s="456">
        <v>0</v>
      </c>
      <c r="AT31" s="456">
        <v>0</v>
      </c>
      <c r="AU31" s="456">
        <v>1244.3508119934597</v>
      </c>
      <c r="AV31" s="456">
        <v>1475.3810084883232</v>
      </c>
      <c r="AW31" s="456">
        <v>0</v>
      </c>
      <c r="AX31" s="456">
        <v>0</v>
      </c>
      <c r="AY31" s="456">
        <v>0</v>
      </c>
      <c r="AZ31" s="456">
        <v>0</v>
      </c>
      <c r="BA31" s="456">
        <v>0</v>
      </c>
      <c r="BB31" s="456">
        <v>0</v>
      </c>
      <c r="BC31" s="456">
        <v>0</v>
      </c>
      <c r="BD31" s="456">
        <v>0</v>
      </c>
      <c r="BE31" s="456">
        <v>0</v>
      </c>
      <c r="BF31" s="456">
        <v>0</v>
      </c>
      <c r="BG31" s="456">
        <v>0</v>
      </c>
      <c r="BH31" s="456">
        <v>0</v>
      </c>
      <c r="BI31" s="456">
        <v>0</v>
      </c>
      <c r="BJ31" s="456">
        <v>0</v>
      </c>
      <c r="BK31" s="456">
        <v>0</v>
      </c>
      <c r="BL31" s="456">
        <v>0</v>
      </c>
      <c r="BM31" s="456">
        <v>0</v>
      </c>
      <c r="BN31" s="456">
        <v>0</v>
      </c>
      <c r="BO31" s="456">
        <v>0</v>
      </c>
      <c r="BP31" s="456">
        <v>0</v>
      </c>
      <c r="BQ31" s="456">
        <v>0</v>
      </c>
      <c r="BR31" s="456">
        <v>0</v>
      </c>
      <c r="BS31" s="456">
        <v>0</v>
      </c>
      <c r="BT31" s="456">
        <v>0</v>
      </c>
      <c r="BU31" s="456">
        <v>0</v>
      </c>
      <c r="BV31" s="456">
        <v>0</v>
      </c>
      <c r="BW31" s="456">
        <v>0</v>
      </c>
      <c r="BX31" s="457">
        <v>0</v>
      </c>
      <c r="BY31" s="457">
        <v>0</v>
      </c>
      <c r="BZ31" s="457">
        <v>0</v>
      </c>
      <c r="CA31" s="457">
        <v>0</v>
      </c>
      <c r="CB31" s="457">
        <v>0</v>
      </c>
      <c r="CC31" s="457">
        <v>0</v>
      </c>
      <c r="CD31" s="457">
        <v>0</v>
      </c>
      <c r="CE31" s="457">
        <v>0</v>
      </c>
      <c r="CF31" s="457">
        <v>0</v>
      </c>
      <c r="CG31" s="457">
        <v>0</v>
      </c>
      <c r="CH31" s="458">
        <v>0</v>
      </c>
    </row>
    <row r="32" spans="1:86" x14ac:dyDescent="0.35">
      <c r="A32" s="594"/>
      <c r="B32" s="236" t="s">
        <v>863</v>
      </c>
      <c r="C32" s="593"/>
      <c r="D32" s="456">
        <v>0</v>
      </c>
      <c r="E32" s="456">
        <v>0</v>
      </c>
      <c r="F32" s="456">
        <v>0</v>
      </c>
      <c r="G32" s="456">
        <v>0</v>
      </c>
      <c r="H32" s="456">
        <v>0</v>
      </c>
      <c r="I32" s="456">
        <v>0</v>
      </c>
      <c r="J32" s="456">
        <v>0</v>
      </c>
      <c r="K32" s="456">
        <v>0</v>
      </c>
      <c r="L32" s="456">
        <v>0</v>
      </c>
      <c r="M32" s="456">
        <v>0</v>
      </c>
      <c r="N32" s="456">
        <v>0</v>
      </c>
      <c r="O32" s="456">
        <v>0</v>
      </c>
      <c r="P32" s="456">
        <v>0</v>
      </c>
      <c r="Q32" s="456">
        <v>0</v>
      </c>
      <c r="R32" s="456">
        <v>0</v>
      </c>
      <c r="S32" s="456">
        <v>0</v>
      </c>
      <c r="T32" s="456">
        <v>0</v>
      </c>
      <c r="U32" s="456">
        <v>0</v>
      </c>
      <c r="V32" s="456">
        <v>0</v>
      </c>
      <c r="W32" s="456">
        <v>0</v>
      </c>
      <c r="X32" s="456">
        <v>0</v>
      </c>
      <c r="Y32" s="456">
        <v>0</v>
      </c>
      <c r="Z32" s="456">
        <v>0</v>
      </c>
      <c r="AA32" s="456">
        <v>0</v>
      </c>
      <c r="AB32" s="456">
        <v>0</v>
      </c>
      <c r="AC32" s="456">
        <v>0</v>
      </c>
      <c r="AD32" s="456">
        <v>0</v>
      </c>
      <c r="AE32" s="456">
        <v>0</v>
      </c>
      <c r="AF32" s="456">
        <v>0</v>
      </c>
      <c r="AG32" s="456">
        <v>0</v>
      </c>
      <c r="AH32" s="456">
        <v>0</v>
      </c>
      <c r="AI32" s="456">
        <v>0</v>
      </c>
      <c r="AJ32" s="456">
        <v>0</v>
      </c>
      <c r="AK32" s="456">
        <v>0</v>
      </c>
      <c r="AL32" s="456">
        <v>0</v>
      </c>
      <c r="AM32" s="456">
        <v>0</v>
      </c>
      <c r="AN32" s="456">
        <v>0</v>
      </c>
      <c r="AO32" s="456">
        <v>0</v>
      </c>
      <c r="AP32" s="456">
        <v>0</v>
      </c>
      <c r="AQ32" s="456">
        <v>0</v>
      </c>
      <c r="AR32" s="456">
        <v>0</v>
      </c>
      <c r="AS32" s="456">
        <v>0</v>
      </c>
      <c r="AT32" s="456">
        <v>0</v>
      </c>
      <c r="AU32" s="456">
        <v>29.407042073381728</v>
      </c>
      <c r="AV32" s="456">
        <v>45.400550983141173</v>
      </c>
      <c r="AW32" s="456">
        <v>0</v>
      </c>
      <c r="AX32" s="456">
        <v>0</v>
      </c>
      <c r="AY32" s="456">
        <v>0</v>
      </c>
      <c r="AZ32" s="456">
        <v>0</v>
      </c>
      <c r="BA32" s="456">
        <v>0</v>
      </c>
      <c r="BB32" s="456">
        <v>0</v>
      </c>
      <c r="BC32" s="456">
        <v>0</v>
      </c>
      <c r="BD32" s="456">
        <v>0</v>
      </c>
      <c r="BE32" s="456">
        <v>0</v>
      </c>
      <c r="BF32" s="456">
        <v>0</v>
      </c>
      <c r="BG32" s="456">
        <v>0</v>
      </c>
      <c r="BH32" s="456">
        <v>0</v>
      </c>
      <c r="BI32" s="456">
        <v>0</v>
      </c>
      <c r="BJ32" s="456">
        <v>0</v>
      </c>
      <c r="BK32" s="456">
        <v>0</v>
      </c>
      <c r="BL32" s="456">
        <v>0</v>
      </c>
      <c r="BM32" s="456">
        <v>0</v>
      </c>
      <c r="BN32" s="456">
        <v>0</v>
      </c>
      <c r="BO32" s="456">
        <v>0</v>
      </c>
      <c r="BP32" s="456">
        <v>0</v>
      </c>
      <c r="BQ32" s="456">
        <v>0</v>
      </c>
      <c r="BR32" s="456">
        <v>0</v>
      </c>
      <c r="BS32" s="456">
        <v>0</v>
      </c>
      <c r="BT32" s="456">
        <v>0</v>
      </c>
      <c r="BU32" s="456">
        <v>0</v>
      </c>
      <c r="BV32" s="456">
        <v>0</v>
      </c>
      <c r="BW32" s="456">
        <v>0</v>
      </c>
      <c r="BX32" s="457">
        <v>0</v>
      </c>
      <c r="BY32" s="457">
        <v>0</v>
      </c>
      <c r="BZ32" s="457">
        <v>0</v>
      </c>
      <c r="CA32" s="457">
        <v>0</v>
      </c>
      <c r="CB32" s="457">
        <v>0</v>
      </c>
      <c r="CC32" s="457">
        <v>0</v>
      </c>
      <c r="CD32" s="457">
        <v>0</v>
      </c>
      <c r="CE32" s="457">
        <v>0</v>
      </c>
      <c r="CF32" s="457">
        <v>0</v>
      </c>
      <c r="CG32" s="457">
        <v>0</v>
      </c>
      <c r="CH32" s="458">
        <v>0</v>
      </c>
    </row>
    <row r="33" spans="1:86" x14ac:dyDescent="0.35">
      <c r="A33" s="594"/>
      <c r="B33" s="236" t="s">
        <v>864</v>
      </c>
      <c r="C33" s="593"/>
      <c r="D33" s="456">
        <v>0</v>
      </c>
      <c r="E33" s="456">
        <v>0</v>
      </c>
      <c r="F33" s="456">
        <v>0</v>
      </c>
      <c r="G33" s="456">
        <v>0</v>
      </c>
      <c r="H33" s="456">
        <v>0</v>
      </c>
      <c r="I33" s="456">
        <v>0</v>
      </c>
      <c r="J33" s="456">
        <v>0</v>
      </c>
      <c r="K33" s="456">
        <v>0</v>
      </c>
      <c r="L33" s="456">
        <v>0</v>
      </c>
      <c r="M33" s="456">
        <v>0</v>
      </c>
      <c r="N33" s="456">
        <v>0</v>
      </c>
      <c r="O33" s="456">
        <v>0</v>
      </c>
      <c r="P33" s="456">
        <v>0</v>
      </c>
      <c r="Q33" s="456">
        <v>0</v>
      </c>
      <c r="R33" s="456">
        <v>0</v>
      </c>
      <c r="S33" s="456">
        <v>0</v>
      </c>
      <c r="T33" s="456">
        <v>0</v>
      </c>
      <c r="U33" s="456">
        <v>0</v>
      </c>
      <c r="V33" s="456">
        <v>0</v>
      </c>
      <c r="W33" s="456">
        <v>0</v>
      </c>
      <c r="X33" s="456">
        <v>0</v>
      </c>
      <c r="Y33" s="456">
        <v>0</v>
      </c>
      <c r="Z33" s="456">
        <v>0</v>
      </c>
      <c r="AA33" s="456">
        <v>0</v>
      </c>
      <c r="AB33" s="456">
        <v>0</v>
      </c>
      <c r="AC33" s="456">
        <v>0</v>
      </c>
      <c r="AD33" s="456">
        <v>0</v>
      </c>
      <c r="AE33" s="456">
        <v>0</v>
      </c>
      <c r="AF33" s="456">
        <v>0</v>
      </c>
      <c r="AG33" s="456">
        <v>0</v>
      </c>
      <c r="AH33" s="456">
        <v>0</v>
      </c>
      <c r="AI33" s="456">
        <v>0</v>
      </c>
      <c r="AJ33" s="456">
        <v>0</v>
      </c>
      <c r="AK33" s="456">
        <v>0</v>
      </c>
      <c r="AL33" s="456">
        <v>0</v>
      </c>
      <c r="AM33" s="456">
        <v>0</v>
      </c>
      <c r="AN33" s="456">
        <v>0</v>
      </c>
      <c r="AO33" s="456">
        <v>0</v>
      </c>
      <c r="AP33" s="456">
        <v>0</v>
      </c>
      <c r="AQ33" s="456">
        <v>0</v>
      </c>
      <c r="AR33" s="456">
        <v>0</v>
      </c>
      <c r="AS33" s="456">
        <v>0</v>
      </c>
      <c r="AT33" s="456">
        <v>0</v>
      </c>
      <c r="AU33" s="456">
        <v>130.40914593315847</v>
      </c>
      <c r="AV33" s="456">
        <v>171.79444052853557</v>
      </c>
      <c r="AW33" s="456">
        <v>0</v>
      </c>
      <c r="AX33" s="456">
        <v>0</v>
      </c>
      <c r="AY33" s="456">
        <v>0</v>
      </c>
      <c r="AZ33" s="456">
        <v>0</v>
      </c>
      <c r="BA33" s="456">
        <v>0</v>
      </c>
      <c r="BB33" s="456">
        <v>0</v>
      </c>
      <c r="BC33" s="456">
        <v>0</v>
      </c>
      <c r="BD33" s="456">
        <v>0</v>
      </c>
      <c r="BE33" s="456">
        <v>0</v>
      </c>
      <c r="BF33" s="456">
        <v>0</v>
      </c>
      <c r="BG33" s="456">
        <v>0</v>
      </c>
      <c r="BH33" s="456">
        <v>0</v>
      </c>
      <c r="BI33" s="456">
        <v>0</v>
      </c>
      <c r="BJ33" s="456">
        <v>0</v>
      </c>
      <c r="BK33" s="456">
        <v>0</v>
      </c>
      <c r="BL33" s="456">
        <v>0</v>
      </c>
      <c r="BM33" s="456">
        <v>0</v>
      </c>
      <c r="BN33" s="456">
        <v>0</v>
      </c>
      <c r="BO33" s="456">
        <v>0</v>
      </c>
      <c r="BP33" s="456">
        <v>0</v>
      </c>
      <c r="BQ33" s="456">
        <v>0</v>
      </c>
      <c r="BR33" s="456">
        <v>0</v>
      </c>
      <c r="BS33" s="456">
        <v>0</v>
      </c>
      <c r="BT33" s="456">
        <v>0</v>
      </c>
      <c r="BU33" s="456">
        <v>0</v>
      </c>
      <c r="BV33" s="456">
        <v>0</v>
      </c>
      <c r="BW33" s="456">
        <v>0</v>
      </c>
      <c r="BX33" s="457">
        <v>0</v>
      </c>
      <c r="BY33" s="457">
        <v>0</v>
      </c>
      <c r="BZ33" s="457">
        <v>0</v>
      </c>
      <c r="CA33" s="457">
        <v>0</v>
      </c>
      <c r="CB33" s="457">
        <v>0</v>
      </c>
      <c r="CC33" s="457">
        <v>0</v>
      </c>
      <c r="CD33" s="457">
        <v>0</v>
      </c>
      <c r="CE33" s="457">
        <v>0</v>
      </c>
      <c r="CF33" s="457">
        <v>0</v>
      </c>
      <c r="CG33" s="457">
        <v>0</v>
      </c>
      <c r="CH33" s="458">
        <v>0</v>
      </c>
    </row>
    <row r="34" spans="1:86" ht="26.25" customHeight="1" x14ac:dyDescent="0.35">
      <c r="A34" s="594"/>
      <c r="B34" s="72" t="s">
        <v>866</v>
      </c>
      <c r="C34" s="593"/>
      <c r="D34" s="456">
        <v>0</v>
      </c>
      <c r="E34" s="456">
        <v>0</v>
      </c>
      <c r="F34" s="456">
        <v>0</v>
      </c>
      <c r="G34" s="456">
        <v>0</v>
      </c>
      <c r="H34" s="456">
        <v>0</v>
      </c>
      <c r="I34" s="456">
        <v>0</v>
      </c>
      <c r="J34" s="456">
        <v>0</v>
      </c>
      <c r="K34" s="456">
        <v>0</v>
      </c>
      <c r="L34" s="456">
        <v>0</v>
      </c>
      <c r="M34" s="456">
        <v>0</v>
      </c>
      <c r="N34" s="456">
        <v>0</v>
      </c>
      <c r="O34" s="456">
        <v>0</v>
      </c>
      <c r="P34" s="456">
        <v>0</v>
      </c>
      <c r="Q34" s="456">
        <v>0</v>
      </c>
      <c r="R34" s="456">
        <v>0</v>
      </c>
      <c r="S34" s="456">
        <v>0</v>
      </c>
      <c r="T34" s="456">
        <v>0</v>
      </c>
      <c r="U34" s="456">
        <v>0</v>
      </c>
      <c r="V34" s="456">
        <v>0</v>
      </c>
      <c r="W34" s="456">
        <v>0</v>
      </c>
      <c r="X34" s="456">
        <v>0</v>
      </c>
      <c r="Y34" s="456">
        <v>0</v>
      </c>
      <c r="Z34" s="456">
        <v>18</v>
      </c>
      <c r="AA34" s="456">
        <v>21</v>
      </c>
      <c r="AB34" s="456">
        <v>27</v>
      </c>
      <c r="AC34" s="456">
        <v>33</v>
      </c>
      <c r="AD34" s="456">
        <v>99</v>
      </c>
      <c r="AE34" s="456">
        <v>137</v>
      </c>
      <c r="AF34" s="456">
        <v>148</v>
      </c>
      <c r="AG34" s="456">
        <v>369</v>
      </c>
      <c r="AH34" s="456">
        <v>386</v>
      </c>
      <c r="AI34" s="456">
        <v>445</v>
      </c>
      <c r="AJ34" s="456">
        <v>599</v>
      </c>
      <c r="AK34" s="456">
        <v>890.6</v>
      </c>
      <c r="AL34" s="456">
        <v>1083</v>
      </c>
      <c r="AM34" s="456">
        <v>1218</v>
      </c>
      <c r="AN34" s="456">
        <v>1354</v>
      </c>
      <c r="AO34" s="456">
        <v>1479</v>
      </c>
      <c r="AP34" s="456">
        <v>1635</v>
      </c>
      <c r="AQ34" s="456">
        <v>1701</v>
      </c>
      <c r="AR34" s="456">
        <v>1365.134</v>
      </c>
      <c r="AS34" s="456">
        <v>1493.6620000000003</v>
      </c>
      <c r="AT34" s="456">
        <v>0</v>
      </c>
      <c r="AU34" s="456">
        <v>0</v>
      </c>
      <c r="AV34" s="456">
        <v>0</v>
      </c>
      <c r="AW34" s="456">
        <v>0</v>
      </c>
      <c r="AX34" s="456">
        <v>0</v>
      </c>
      <c r="AY34" s="456">
        <v>0</v>
      </c>
      <c r="AZ34" s="456">
        <v>0</v>
      </c>
      <c r="BA34" s="456">
        <v>0</v>
      </c>
      <c r="BB34" s="456">
        <v>0</v>
      </c>
      <c r="BC34" s="456">
        <v>0</v>
      </c>
      <c r="BD34" s="456">
        <v>0</v>
      </c>
      <c r="BE34" s="456">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c r="BW34" s="456">
        <v>0</v>
      </c>
      <c r="BX34" s="457">
        <v>0</v>
      </c>
      <c r="BY34" s="457">
        <v>0</v>
      </c>
      <c r="BZ34" s="457">
        <v>0</v>
      </c>
      <c r="CA34" s="457">
        <v>0</v>
      </c>
      <c r="CB34" s="457">
        <v>0</v>
      </c>
      <c r="CC34" s="457">
        <v>0</v>
      </c>
      <c r="CD34" s="457">
        <v>0</v>
      </c>
      <c r="CE34" s="457">
        <v>0</v>
      </c>
      <c r="CF34" s="457">
        <v>0</v>
      </c>
      <c r="CG34" s="457">
        <v>0</v>
      </c>
      <c r="CH34" s="458">
        <v>0</v>
      </c>
    </row>
    <row r="35" spans="1:86" ht="26.25" customHeight="1" x14ac:dyDescent="0.35">
      <c r="A35" s="52"/>
      <c r="B35" s="52" t="s">
        <v>867</v>
      </c>
      <c r="C35" s="593"/>
      <c r="D35" s="456"/>
      <c r="E35" s="456"/>
      <c r="F35" s="456"/>
      <c r="G35" s="456"/>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590"/>
      <c r="AU35" s="456"/>
      <c r="AV35" s="456"/>
      <c r="AW35" s="456"/>
      <c r="AX35" s="456"/>
      <c r="AY35" s="456"/>
      <c r="AZ35" s="456"/>
      <c r="BA35" s="456"/>
      <c r="BB35" s="456"/>
      <c r="BC35" s="456"/>
      <c r="BD35" s="456"/>
      <c r="BE35" s="456"/>
      <c r="BF35" s="456"/>
      <c r="BG35" s="456"/>
      <c r="BH35" s="456"/>
      <c r="BI35" s="456"/>
      <c r="BJ35" s="456"/>
      <c r="BK35" s="456"/>
      <c r="BL35" s="456"/>
      <c r="BM35" s="456"/>
      <c r="BN35" s="456"/>
      <c r="BO35" s="456"/>
      <c r="BP35" s="456"/>
      <c r="BQ35" s="456"/>
      <c r="BR35" s="456"/>
      <c r="BS35" s="456"/>
      <c r="BT35" s="456"/>
      <c r="BU35" s="456"/>
      <c r="BV35" s="456"/>
      <c r="BW35" s="456"/>
      <c r="BX35" s="457"/>
      <c r="BY35" s="457"/>
      <c r="BZ35" s="457"/>
      <c r="CA35" s="457"/>
      <c r="CB35" s="457"/>
      <c r="CC35" s="457"/>
      <c r="CD35" s="457"/>
      <c r="CE35" s="457"/>
      <c r="CF35" s="457"/>
      <c r="CG35" s="457"/>
      <c r="CH35" s="458"/>
    </row>
    <row r="36" spans="1:86" x14ac:dyDescent="0.35">
      <c r="A36" s="594"/>
      <c r="B36" s="72" t="s">
        <v>868</v>
      </c>
      <c r="C36" s="593"/>
      <c r="D36" s="456" t="s">
        <v>613</v>
      </c>
      <c r="E36" s="456" t="s">
        <v>613</v>
      </c>
      <c r="F36" s="456" t="s">
        <v>613</v>
      </c>
      <c r="G36" s="456" t="s">
        <v>613</v>
      </c>
      <c r="H36" s="456" t="s">
        <v>613</v>
      </c>
      <c r="I36" s="456" t="s">
        <v>613</v>
      </c>
      <c r="J36" s="456" t="s">
        <v>613</v>
      </c>
      <c r="K36" s="456" t="s">
        <v>613</v>
      </c>
      <c r="L36" s="456" t="s">
        <v>613</v>
      </c>
      <c r="M36" s="456" t="s">
        <v>613</v>
      </c>
      <c r="N36" s="456" t="s">
        <v>613</v>
      </c>
      <c r="O36" s="456" t="s">
        <v>613</v>
      </c>
      <c r="P36" s="456" t="s">
        <v>613</v>
      </c>
      <c r="Q36" s="456" t="s">
        <v>613</v>
      </c>
      <c r="R36" s="456" t="s">
        <v>613</v>
      </c>
      <c r="S36" s="456" t="s">
        <v>613</v>
      </c>
      <c r="T36" s="456" t="s">
        <v>613</v>
      </c>
      <c r="U36" s="456" t="s">
        <v>613</v>
      </c>
      <c r="V36" s="456" t="s">
        <v>613</v>
      </c>
      <c r="W36" s="456" t="s">
        <v>613</v>
      </c>
      <c r="X36" s="456" t="s">
        <v>613</v>
      </c>
      <c r="Y36" s="456" t="s">
        <v>613</v>
      </c>
      <c r="Z36" s="456" t="s">
        <v>613</v>
      </c>
      <c r="AA36" s="456" t="s">
        <v>613</v>
      </c>
      <c r="AB36" s="456" t="s">
        <v>613</v>
      </c>
      <c r="AC36" s="456" t="s">
        <v>613</v>
      </c>
      <c r="AD36" s="456" t="s">
        <v>613</v>
      </c>
      <c r="AE36" s="456" t="s">
        <v>613</v>
      </c>
      <c r="AF36" s="456" t="s">
        <v>613</v>
      </c>
      <c r="AG36" s="456" t="s">
        <v>613</v>
      </c>
      <c r="AH36" s="456" t="s">
        <v>613</v>
      </c>
      <c r="AI36" s="456" t="s">
        <v>613</v>
      </c>
      <c r="AJ36" s="456" t="s">
        <v>613</v>
      </c>
      <c r="AK36" s="456" t="s">
        <v>613</v>
      </c>
      <c r="AL36" s="456" t="s">
        <v>613</v>
      </c>
      <c r="AM36" s="456" t="s">
        <v>613</v>
      </c>
      <c r="AN36" s="456" t="s">
        <v>613</v>
      </c>
      <c r="AO36" s="456" t="s">
        <v>613</v>
      </c>
      <c r="AP36" s="456" t="s">
        <v>613</v>
      </c>
      <c r="AQ36" s="456" t="s">
        <v>613</v>
      </c>
      <c r="AR36" s="456" t="s">
        <v>613</v>
      </c>
      <c r="AS36" s="456" t="s">
        <v>613</v>
      </c>
      <c r="AT36" s="456" t="s">
        <v>613</v>
      </c>
      <c r="AU36" s="456">
        <v>1074</v>
      </c>
      <c r="AV36" s="456">
        <v>1467</v>
      </c>
      <c r="AW36" s="456">
        <v>1761.354</v>
      </c>
      <c r="AX36" s="456">
        <v>1895.0971347</v>
      </c>
      <c r="AY36" s="456">
        <v>2000.7013923499997</v>
      </c>
      <c r="AZ36" s="456">
        <v>2119.6110000000003</v>
      </c>
      <c r="BA36" s="456">
        <v>2196.8490000000002</v>
      </c>
      <c r="BB36" s="456">
        <v>2241.7669999999989</v>
      </c>
      <c r="BC36" s="456">
        <v>2265.7673767930914</v>
      </c>
      <c r="BD36" s="456">
        <v>2297.6929199581655</v>
      </c>
      <c r="BE36" s="456">
        <v>2377.8325881801275</v>
      </c>
      <c r="BF36" s="456">
        <v>2598.0192173749792</v>
      </c>
      <c r="BG36" s="456">
        <v>2955.6031452049692</v>
      </c>
      <c r="BH36" s="456">
        <v>3448.9196739083468</v>
      </c>
      <c r="BI36" s="456">
        <v>3641.8223280000002</v>
      </c>
      <c r="BJ36" s="456">
        <v>3811.5277370000003</v>
      </c>
      <c r="BK36" s="456">
        <v>3911.4053540000004</v>
      </c>
      <c r="BL36" s="456">
        <v>4128.4742460000007</v>
      </c>
      <c r="BM36" s="456">
        <v>4582.3780900000011</v>
      </c>
      <c r="BN36" s="456">
        <v>4798.5646799999995</v>
      </c>
      <c r="BO36" s="456">
        <v>4823.8635100000001</v>
      </c>
      <c r="BP36" s="456">
        <v>4816.0338059999995</v>
      </c>
      <c r="BQ36" s="456">
        <v>0</v>
      </c>
      <c r="BR36" s="456">
        <v>0</v>
      </c>
      <c r="BS36" s="456">
        <v>0</v>
      </c>
      <c r="BT36" s="456">
        <v>0</v>
      </c>
      <c r="BU36" s="456">
        <v>0</v>
      </c>
      <c r="BV36" s="456">
        <v>0</v>
      </c>
      <c r="BW36" s="456">
        <v>0</v>
      </c>
      <c r="BX36" s="457">
        <v>0</v>
      </c>
      <c r="BY36" s="457">
        <v>0</v>
      </c>
      <c r="BZ36" s="457">
        <v>0</v>
      </c>
      <c r="CA36" s="457">
        <v>0</v>
      </c>
      <c r="CB36" s="457">
        <v>0</v>
      </c>
      <c r="CC36" s="457">
        <v>0</v>
      </c>
      <c r="CD36" s="457">
        <v>0</v>
      </c>
      <c r="CE36" s="457">
        <v>0</v>
      </c>
      <c r="CF36" s="457">
        <v>0</v>
      </c>
      <c r="CG36" s="457">
        <v>0</v>
      </c>
      <c r="CH36" s="458">
        <v>0</v>
      </c>
    </row>
    <row r="37" spans="1:86" x14ac:dyDescent="0.35">
      <c r="A37" s="594"/>
      <c r="B37" s="236" t="s">
        <v>862</v>
      </c>
      <c r="C37" s="593"/>
      <c r="D37" s="456">
        <v>0</v>
      </c>
      <c r="E37" s="456">
        <v>0</v>
      </c>
      <c r="F37" s="456">
        <v>0</v>
      </c>
      <c r="G37" s="456">
        <v>0</v>
      </c>
      <c r="H37" s="456">
        <v>0</v>
      </c>
      <c r="I37" s="456">
        <v>0</v>
      </c>
      <c r="J37" s="456">
        <v>0</v>
      </c>
      <c r="K37" s="456">
        <v>0</v>
      </c>
      <c r="L37" s="456">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0</v>
      </c>
      <c r="AJ37" s="456">
        <v>0</v>
      </c>
      <c r="AK37" s="456">
        <v>0</v>
      </c>
      <c r="AL37" s="456">
        <v>0</v>
      </c>
      <c r="AM37" s="456">
        <v>0</v>
      </c>
      <c r="AN37" s="456">
        <v>0</v>
      </c>
      <c r="AO37" s="456">
        <v>0</v>
      </c>
      <c r="AP37" s="456">
        <v>0</v>
      </c>
      <c r="AQ37" s="456">
        <v>0</v>
      </c>
      <c r="AR37" s="456">
        <v>0</v>
      </c>
      <c r="AS37" s="456">
        <v>0</v>
      </c>
      <c r="AT37" s="456">
        <v>0</v>
      </c>
      <c r="AU37" s="456">
        <v>0</v>
      </c>
      <c r="AV37" s="456">
        <v>0</v>
      </c>
      <c r="AW37" s="456">
        <v>0</v>
      </c>
      <c r="AX37" s="456">
        <v>1648.6480053999999</v>
      </c>
      <c r="AY37" s="456">
        <v>1737.3765572499997</v>
      </c>
      <c r="AZ37" s="456">
        <v>1813.2495899999999</v>
      </c>
      <c r="BA37" s="456">
        <v>1847.0662776000001</v>
      </c>
      <c r="BB37" s="456">
        <v>1873.9394869</v>
      </c>
      <c r="BC37" s="456">
        <v>1888.1157537930912</v>
      </c>
      <c r="BD37" s="456">
        <v>1909.0346487956333</v>
      </c>
      <c r="BE37" s="456">
        <v>1978.2198331801276</v>
      </c>
      <c r="BF37" s="456">
        <v>2184.4064373749793</v>
      </c>
      <c r="BG37" s="456">
        <v>2518.3832842049678</v>
      </c>
      <c r="BH37" s="456">
        <v>2948.3689439083469</v>
      </c>
      <c r="BI37" s="456">
        <v>3117.8052739999998</v>
      </c>
      <c r="BJ37" s="456">
        <v>3275.1103619999999</v>
      </c>
      <c r="BK37" s="456">
        <v>3374.9266170000001</v>
      </c>
      <c r="BL37" s="456">
        <v>3583.558086</v>
      </c>
      <c r="BM37" s="456">
        <v>3996.1454942944661</v>
      </c>
      <c r="BN37" s="456">
        <v>4189.8204910000004</v>
      </c>
      <c r="BO37" s="456">
        <v>4206.5381749999997</v>
      </c>
      <c r="BP37" s="456">
        <v>4197.8565689999996</v>
      </c>
      <c r="BQ37" s="456">
        <v>0</v>
      </c>
      <c r="BR37" s="456">
        <v>0</v>
      </c>
      <c r="BS37" s="456">
        <v>0</v>
      </c>
      <c r="BT37" s="456">
        <v>0</v>
      </c>
      <c r="BU37" s="456">
        <v>0</v>
      </c>
      <c r="BV37" s="456">
        <v>0</v>
      </c>
      <c r="BW37" s="456">
        <v>0</v>
      </c>
      <c r="BX37" s="457">
        <v>0</v>
      </c>
      <c r="BY37" s="457">
        <v>0</v>
      </c>
      <c r="BZ37" s="457">
        <v>0</v>
      </c>
      <c r="CA37" s="457">
        <v>0</v>
      </c>
      <c r="CB37" s="457">
        <v>0</v>
      </c>
      <c r="CC37" s="457">
        <v>0</v>
      </c>
      <c r="CD37" s="457">
        <v>0</v>
      </c>
      <c r="CE37" s="457">
        <v>0</v>
      </c>
      <c r="CF37" s="457">
        <v>0</v>
      </c>
      <c r="CG37" s="457">
        <v>0</v>
      </c>
      <c r="CH37" s="458">
        <v>0</v>
      </c>
    </row>
    <row r="38" spans="1:86" x14ac:dyDescent="0.35">
      <c r="A38" s="594"/>
      <c r="B38" s="236" t="s">
        <v>863</v>
      </c>
      <c r="C38" s="593"/>
      <c r="D38" s="456">
        <v>0</v>
      </c>
      <c r="E38" s="456">
        <v>0</v>
      </c>
      <c r="F38" s="456">
        <v>0</v>
      </c>
      <c r="G38" s="456">
        <v>0</v>
      </c>
      <c r="H38" s="456">
        <v>0</v>
      </c>
      <c r="I38" s="456">
        <v>0</v>
      </c>
      <c r="J38" s="456">
        <v>0</v>
      </c>
      <c r="K38" s="456">
        <v>0</v>
      </c>
      <c r="L38" s="456">
        <v>0</v>
      </c>
      <c r="M38" s="456">
        <v>0</v>
      </c>
      <c r="N38" s="456">
        <v>0</v>
      </c>
      <c r="O38" s="456">
        <v>0</v>
      </c>
      <c r="P38" s="456">
        <v>0</v>
      </c>
      <c r="Q38" s="456">
        <v>0</v>
      </c>
      <c r="R38" s="456">
        <v>0</v>
      </c>
      <c r="S38" s="456">
        <v>0</v>
      </c>
      <c r="T38" s="456">
        <v>0</v>
      </c>
      <c r="U38" s="456">
        <v>0</v>
      </c>
      <c r="V38" s="456">
        <v>0</v>
      </c>
      <c r="W38" s="456">
        <v>0</v>
      </c>
      <c r="X38" s="456">
        <v>0</v>
      </c>
      <c r="Y38" s="456">
        <v>0</v>
      </c>
      <c r="Z38" s="456">
        <v>0</v>
      </c>
      <c r="AA38" s="456">
        <v>0</v>
      </c>
      <c r="AB38" s="456">
        <v>0</v>
      </c>
      <c r="AC38" s="456">
        <v>0</v>
      </c>
      <c r="AD38" s="456">
        <v>0</v>
      </c>
      <c r="AE38" s="456">
        <v>0</v>
      </c>
      <c r="AF38" s="456">
        <v>0</v>
      </c>
      <c r="AG38" s="456">
        <v>0</v>
      </c>
      <c r="AH38" s="456">
        <v>0</v>
      </c>
      <c r="AI38" s="456">
        <v>0</v>
      </c>
      <c r="AJ38" s="456">
        <v>0</v>
      </c>
      <c r="AK38" s="456">
        <v>0</v>
      </c>
      <c r="AL38" s="456">
        <v>0</v>
      </c>
      <c r="AM38" s="456">
        <v>0</v>
      </c>
      <c r="AN38" s="456">
        <v>0</v>
      </c>
      <c r="AO38" s="456">
        <v>0</v>
      </c>
      <c r="AP38" s="456">
        <v>0</v>
      </c>
      <c r="AQ38" s="456">
        <v>0</v>
      </c>
      <c r="AR38" s="456">
        <v>0</v>
      </c>
      <c r="AS38" s="456">
        <v>0</v>
      </c>
      <c r="AT38" s="456">
        <v>0</v>
      </c>
      <c r="AU38" s="456">
        <v>0</v>
      </c>
      <c r="AV38" s="456">
        <v>0</v>
      </c>
      <c r="AW38" s="456">
        <v>0</v>
      </c>
      <c r="AX38" s="456">
        <v>58.91362749999999</v>
      </c>
      <c r="AY38" s="456">
        <v>67.022252499999993</v>
      </c>
      <c r="AZ38" s="456">
        <v>80.040999999999997</v>
      </c>
      <c r="BA38" s="456">
        <v>84.993651249999999</v>
      </c>
      <c r="BB38" s="456">
        <v>93.386817649999998</v>
      </c>
      <c r="BC38" s="456">
        <v>98.976178000000004</v>
      </c>
      <c r="BD38" s="456">
        <v>108.60597139562549</v>
      </c>
      <c r="BE38" s="456">
        <v>113.284626</v>
      </c>
      <c r="BF38" s="456">
        <v>120.025907</v>
      </c>
      <c r="BG38" s="456">
        <v>129.921313</v>
      </c>
      <c r="BH38" s="456">
        <v>155.52628799999999</v>
      </c>
      <c r="BI38" s="456">
        <v>170.191858</v>
      </c>
      <c r="BJ38" s="456">
        <v>177.78376700000001</v>
      </c>
      <c r="BK38" s="456">
        <v>183.493774</v>
      </c>
      <c r="BL38" s="456">
        <v>194.99431200000001</v>
      </c>
      <c r="BM38" s="456">
        <v>218.01888170553451</v>
      </c>
      <c r="BN38" s="456">
        <v>232.68308099999999</v>
      </c>
      <c r="BO38" s="456">
        <v>241.97063399999999</v>
      </c>
      <c r="BP38" s="456">
        <v>246.946744</v>
      </c>
      <c r="BQ38" s="456">
        <v>0</v>
      </c>
      <c r="BR38" s="456">
        <v>0</v>
      </c>
      <c r="BS38" s="456">
        <v>0</v>
      </c>
      <c r="BT38" s="456">
        <v>0</v>
      </c>
      <c r="BU38" s="456">
        <v>0</v>
      </c>
      <c r="BV38" s="456">
        <v>0</v>
      </c>
      <c r="BW38" s="456">
        <v>0</v>
      </c>
      <c r="BX38" s="457">
        <v>0</v>
      </c>
      <c r="BY38" s="457">
        <v>0</v>
      </c>
      <c r="BZ38" s="457">
        <v>0</v>
      </c>
      <c r="CA38" s="457">
        <v>0</v>
      </c>
      <c r="CB38" s="457">
        <v>0</v>
      </c>
      <c r="CC38" s="457">
        <v>0</v>
      </c>
      <c r="CD38" s="457">
        <v>0</v>
      </c>
      <c r="CE38" s="457">
        <v>0</v>
      </c>
      <c r="CF38" s="457">
        <v>0</v>
      </c>
      <c r="CG38" s="457">
        <v>0</v>
      </c>
      <c r="CH38" s="458">
        <v>0</v>
      </c>
    </row>
    <row r="39" spans="1:86" x14ac:dyDescent="0.35">
      <c r="A39" s="594"/>
      <c r="B39" s="236" t="s">
        <v>864</v>
      </c>
      <c r="C39" s="593"/>
      <c r="D39" s="456">
        <v>0</v>
      </c>
      <c r="E39" s="456">
        <v>0</v>
      </c>
      <c r="F39" s="456">
        <v>0</v>
      </c>
      <c r="G39" s="456">
        <v>0</v>
      </c>
      <c r="H39" s="456">
        <v>0</v>
      </c>
      <c r="I39" s="456">
        <v>0</v>
      </c>
      <c r="J39" s="456">
        <v>0</v>
      </c>
      <c r="K39" s="456">
        <v>0</v>
      </c>
      <c r="L39" s="456">
        <v>0</v>
      </c>
      <c r="M39" s="456">
        <v>0</v>
      </c>
      <c r="N39" s="456">
        <v>0</v>
      </c>
      <c r="O39" s="456">
        <v>0</v>
      </c>
      <c r="P39" s="456">
        <v>0</v>
      </c>
      <c r="Q39" s="456">
        <v>0</v>
      </c>
      <c r="R39" s="456">
        <v>0</v>
      </c>
      <c r="S39" s="456">
        <v>0</v>
      </c>
      <c r="T39" s="456">
        <v>0</v>
      </c>
      <c r="U39" s="456">
        <v>0</v>
      </c>
      <c r="V39" s="456">
        <v>0</v>
      </c>
      <c r="W39" s="456">
        <v>0</v>
      </c>
      <c r="X39" s="456">
        <v>0</v>
      </c>
      <c r="Y39" s="456">
        <v>0</v>
      </c>
      <c r="Z39" s="456">
        <v>0</v>
      </c>
      <c r="AA39" s="456">
        <v>0</v>
      </c>
      <c r="AB39" s="456">
        <v>0</v>
      </c>
      <c r="AC39" s="456">
        <v>0</v>
      </c>
      <c r="AD39" s="456">
        <v>0</v>
      </c>
      <c r="AE39" s="456">
        <v>0</v>
      </c>
      <c r="AF39" s="456">
        <v>0</v>
      </c>
      <c r="AG39" s="456">
        <v>0</v>
      </c>
      <c r="AH39" s="456">
        <v>0</v>
      </c>
      <c r="AI39" s="456">
        <v>0</v>
      </c>
      <c r="AJ39" s="456">
        <v>0</v>
      </c>
      <c r="AK39" s="456">
        <v>0</v>
      </c>
      <c r="AL39" s="456">
        <v>0</v>
      </c>
      <c r="AM39" s="456">
        <v>0</v>
      </c>
      <c r="AN39" s="456">
        <v>0</v>
      </c>
      <c r="AO39" s="456">
        <v>0</v>
      </c>
      <c r="AP39" s="456">
        <v>0</v>
      </c>
      <c r="AQ39" s="456">
        <v>0</v>
      </c>
      <c r="AR39" s="456">
        <v>0</v>
      </c>
      <c r="AS39" s="456">
        <v>0</v>
      </c>
      <c r="AT39" s="456">
        <v>0</v>
      </c>
      <c r="AU39" s="456">
        <v>0</v>
      </c>
      <c r="AV39" s="456">
        <v>0</v>
      </c>
      <c r="AW39" s="456">
        <v>0</v>
      </c>
      <c r="AX39" s="456">
        <v>187.53550179999999</v>
      </c>
      <c r="AY39" s="456">
        <v>196.30258259999999</v>
      </c>
      <c r="AZ39" s="456">
        <v>226.32</v>
      </c>
      <c r="BA39" s="456">
        <v>264.78886645</v>
      </c>
      <c r="BB39" s="456">
        <v>274.80888385000003</v>
      </c>
      <c r="BC39" s="456">
        <v>278.16376500000001</v>
      </c>
      <c r="BD39" s="456">
        <v>280.05229976690725</v>
      </c>
      <c r="BE39" s="456">
        <v>286.32812899999999</v>
      </c>
      <c r="BF39" s="456">
        <v>293.58687300000003</v>
      </c>
      <c r="BG39" s="456">
        <v>307.29854799999998</v>
      </c>
      <c r="BH39" s="456">
        <v>345.02444200000002</v>
      </c>
      <c r="BI39" s="456">
        <v>353.82519600000001</v>
      </c>
      <c r="BJ39" s="456">
        <v>358.63360799999998</v>
      </c>
      <c r="BK39" s="456">
        <v>352.98496299999999</v>
      </c>
      <c r="BL39" s="456">
        <v>349.92184800000001</v>
      </c>
      <c r="BM39" s="456">
        <v>368.21371399999998</v>
      </c>
      <c r="BN39" s="456">
        <v>376.06110799999999</v>
      </c>
      <c r="BO39" s="456">
        <v>375.35470099999998</v>
      </c>
      <c r="BP39" s="456">
        <v>371.23049300000002</v>
      </c>
      <c r="BQ39" s="456">
        <v>0</v>
      </c>
      <c r="BR39" s="456">
        <v>0</v>
      </c>
      <c r="BS39" s="456">
        <v>0</v>
      </c>
      <c r="BT39" s="456">
        <v>0</v>
      </c>
      <c r="BU39" s="456">
        <v>0</v>
      </c>
      <c r="BV39" s="456">
        <v>0</v>
      </c>
      <c r="BW39" s="456">
        <v>0</v>
      </c>
      <c r="BX39" s="457">
        <v>0</v>
      </c>
      <c r="BY39" s="457">
        <v>0</v>
      </c>
      <c r="BZ39" s="457">
        <v>0</v>
      </c>
      <c r="CA39" s="457">
        <v>0</v>
      </c>
      <c r="CB39" s="457">
        <v>0</v>
      </c>
      <c r="CC39" s="457">
        <v>0</v>
      </c>
      <c r="CD39" s="457">
        <v>0</v>
      </c>
      <c r="CE39" s="457">
        <v>0</v>
      </c>
      <c r="CF39" s="457">
        <v>0</v>
      </c>
      <c r="CG39" s="457">
        <v>0</v>
      </c>
      <c r="CH39" s="458">
        <v>0</v>
      </c>
    </row>
    <row r="40" spans="1:86" s="425" customFormat="1" ht="26.25" customHeight="1" thickBot="1" x14ac:dyDescent="0.3">
      <c r="A40" s="595"/>
      <c r="B40" s="596" t="s">
        <v>869</v>
      </c>
      <c r="C40" s="597"/>
      <c r="D40" s="463" t="s">
        <v>613</v>
      </c>
      <c r="E40" s="463" t="s">
        <v>613</v>
      </c>
      <c r="F40" s="463" t="s">
        <v>613</v>
      </c>
      <c r="G40" s="463" t="s">
        <v>613</v>
      </c>
      <c r="H40" s="463" t="s">
        <v>613</v>
      </c>
      <c r="I40" s="463" t="s">
        <v>613</v>
      </c>
      <c r="J40" s="463" t="s">
        <v>613</v>
      </c>
      <c r="K40" s="463" t="s">
        <v>613</v>
      </c>
      <c r="L40" s="463" t="s">
        <v>613</v>
      </c>
      <c r="M40" s="463" t="s">
        <v>613</v>
      </c>
      <c r="N40" s="463" t="s">
        <v>613</v>
      </c>
      <c r="O40" s="463" t="s">
        <v>613</v>
      </c>
      <c r="P40" s="463" t="s">
        <v>613</v>
      </c>
      <c r="Q40" s="463" t="s">
        <v>613</v>
      </c>
      <c r="R40" s="463" t="s">
        <v>613</v>
      </c>
      <c r="S40" s="463" t="s">
        <v>613</v>
      </c>
      <c r="T40" s="463" t="s">
        <v>613</v>
      </c>
      <c r="U40" s="463" t="s">
        <v>613</v>
      </c>
      <c r="V40" s="463" t="s">
        <v>613</v>
      </c>
      <c r="W40" s="463" t="s">
        <v>613</v>
      </c>
      <c r="X40" s="463" t="s">
        <v>613</v>
      </c>
      <c r="Y40" s="463" t="s">
        <v>613</v>
      </c>
      <c r="Z40" s="463" t="s">
        <v>613</v>
      </c>
      <c r="AA40" s="463" t="s">
        <v>613</v>
      </c>
      <c r="AB40" s="463" t="s">
        <v>613</v>
      </c>
      <c r="AC40" s="463" t="s">
        <v>613</v>
      </c>
      <c r="AD40" s="463" t="s">
        <v>613</v>
      </c>
      <c r="AE40" s="463" t="s">
        <v>613</v>
      </c>
      <c r="AF40" s="463" t="s">
        <v>613</v>
      </c>
      <c r="AG40" s="463" t="s">
        <v>613</v>
      </c>
      <c r="AH40" s="463" t="s">
        <v>613</v>
      </c>
      <c r="AI40" s="463" t="s">
        <v>613</v>
      </c>
      <c r="AJ40" s="463" t="s">
        <v>613</v>
      </c>
      <c r="AK40" s="463" t="s">
        <v>613</v>
      </c>
      <c r="AL40" s="463" t="s">
        <v>613</v>
      </c>
      <c r="AM40" s="463" t="s">
        <v>613</v>
      </c>
      <c r="AN40" s="463" t="s">
        <v>613</v>
      </c>
      <c r="AO40" s="463" t="s">
        <v>613</v>
      </c>
      <c r="AP40" s="463" t="s">
        <v>613</v>
      </c>
      <c r="AQ40" s="463" t="s">
        <v>613</v>
      </c>
      <c r="AR40" s="463" t="s">
        <v>613</v>
      </c>
      <c r="AS40" s="463" t="s">
        <v>613</v>
      </c>
      <c r="AT40" s="463" t="s">
        <v>613</v>
      </c>
      <c r="AU40" s="463">
        <v>330.16699999999992</v>
      </c>
      <c r="AV40" s="463">
        <v>225.57600000000002</v>
      </c>
      <c r="AW40" s="463">
        <v>178.54600000000005</v>
      </c>
      <c r="AX40" s="463">
        <v>182.11415929999976</v>
      </c>
      <c r="AY40" s="463">
        <v>187.96953965000034</v>
      </c>
      <c r="AZ40" s="463">
        <v>191.00079200000008</v>
      </c>
      <c r="BA40" s="463">
        <v>197.82962499999996</v>
      </c>
      <c r="BB40" s="463">
        <v>210.63761499999998</v>
      </c>
      <c r="BC40" s="463">
        <v>245.11994899999974</v>
      </c>
      <c r="BD40" s="463">
        <v>276.82555906000005</v>
      </c>
      <c r="BE40" s="463">
        <v>307.99026600000002</v>
      </c>
      <c r="BF40" s="463">
        <v>235.92008099999998</v>
      </c>
      <c r="BG40" s="463">
        <v>270.52785005503068</v>
      </c>
      <c r="BH40" s="463">
        <v>108.06528901000044</v>
      </c>
      <c r="BI40" s="463">
        <v>132.26724699999974</v>
      </c>
      <c r="BJ40" s="463">
        <v>129.49896799999988</v>
      </c>
      <c r="BK40" s="463">
        <v>115.282225</v>
      </c>
      <c r="BL40" s="463">
        <v>105.96941599999904</v>
      </c>
      <c r="BM40" s="463">
        <v>115.30013499999859</v>
      </c>
      <c r="BN40" s="463">
        <v>126.20864500000062</v>
      </c>
      <c r="BO40" s="463">
        <v>94.515385000000606</v>
      </c>
      <c r="BP40" s="463">
        <v>95.914283999999498</v>
      </c>
      <c r="BQ40" s="463">
        <v>0</v>
      </c>
      <c r="BR40" s="463">
        <v>0</v>
      </c>
      <c r="BS40" s="463">
        <v>0</v>
      </c>
      <c r="BT40" s="463">
        <v>0</v>
      </c>
      <c r="BU40" s="463">
        <v>0</v>
      </c>
      <c r="BV40" s="463">
        <v>0</v>
      </c>
      <c r="BW40" s="463">
        <v>0</v>
      </c>
      <c r="BX40" s="463">
        <v>0</v>
      </c>
      <c r="BY40" s="463">
        <v>0</v>
      </c>
      <c r="BZ40" s="463">
        <v>0</v>
      </c>
      <c r="CA40" s="463">
        <v>0</v>
      </c>
      <c r="CB40" s="463">
        <v>0</v>
      </c>
      <c r="CC40" s="463">
        <v>0</v>
      </c>
      <c r="CD40" s="463">
        <v>0</v>
      </c>
      <c r="CE40" s="463">
        <v>0</v>
      </c>
      <c r="CF40" s="463">
        <v>0</v>
      </c>
      <c r="CG40" s="463">
        <v>0</v>
      </c>
      <c r="CH40" s="464">
        <v>0</v>
      </c>
    </row>
    <row r="41" spans="1:86" ht="26.25" customHeight="1" x14ac:dyDescent="0.35">
      <c r="A41" s="465"/>
      <c r="B41" s="123" t="s">
        <v>870</v>
      </c>
      <c r="D41" s="50" t="s">
        <v>294</v>
      </c>
      <c r="E41" s="50" t="s">
        <v>295</v>
      </c>
      <c r="F41" s="50" t="s">
        <v>296</v>
      </c>
      <c r="G41" s="50" t="s">
        <v>297</v>
      </c>
      <c r="H41" s="50" t="s">
        <v>298</v>
      </c>
      <c r="I41" s="50" t="s">
        <v>299</v>
      </c>
      <c r="J41" s="50" t="s">
        <v>300</v>
      </c>
      <c r="K41" s="50" t="s">
        <v>301</v>
      </c>
      <c r="L41" s="50" t="s">
        <v>302</v>
      </c>
      <c r="M41" s="50" t="s">
        <v>303</v>
      </c>
      <c r="N41" s="50" t="s">
        <v>304</v>
      </c>
      <c r="O41" s="50" t="s">
        <v>305</v>
      </c>
      <c r="P41" s="50" t="s">
        <v>306</v>
      </c>
      <c r="Q41" s="50" t="s">
        <v>307</v>
      </c>
      <c r="R41" s="50" t="s">
        <v>308</v>
      </c>
      <c r="S41" s="50" t="s">
        <v>309</v>
      </c>
      <c r="T41" s="50" t="s">
        <v>310</v>
      </c>
      <c r="U41" s="50" t="s">
        <v>311</v>
      </c>
      <c r="V41" s="50" t="s">
        <v>312</v>
      </c>
      <c r="W41" s="50" t="s">
        <v>313</v>
      </c>
      <c r="X41" s="50" t="s">
        <v>314</v>
      </c>
      <c r="Y41" s="50" t="s">
        <v>315</v>
      </c>
      <c r="Z41" s="50" t="s">
        <v>316</v>
      </c>
      <c r="AA41" s="50" t="s">
        <v>317</v>
      </c>
      <c r="AB41" s="50" t="s">
        <v>318</v>
      </c>
      <c r="AC41" s="50" t="s">
        <v>319</v>
      </c>
      <c r="AD41" s="50" t="s">
        <v>320</v>
      </c>
      <c r="AE41" s="50" t="s">
        <v>321</v>
      </c>
      <c r="AF41" s="50" t="s">
        <v>322</v>
      </c>
      <c r="AG41" s="50" t="s">
        <v>323</v>
      </c>
      <c r="AH41" s="50" t="s">
        <v>324</v>
      </c>
      <c r="AI41" s="50" t="s">
        <v>325</v>
      </c>
      <c r="AJ41" s="50" t="s">
        <v>326</v>
      </c>
      <c r="AK41" s="50" t="s">
        <v>327</v>
      </c>
      <c r="AL41" s="50" t="s">
        <v>328</v>
      </c>
      <c r="AM41" s="50" t="s">
        <v>329</v>
      </c>
      <c r="AN41" s="50" t="s">
        <v>330</v>
      </c>
      <c r="AO41" s="50" t="s">
        <v>331</v>
      </c>
      <c r="AP41" s="50" t="s">
        <v>332</v>
      </c>
      <c r="AQ41" s="50" t="s">
        <v>333</v>
      </c>
      <c r="AR41" s="50" t="s">
        <v>334</v>
      </c>
      <c r="AS41" s="50" t="s">
        <v>335</v>
      </c>
      <c r="AT41" s="50" t="s">
        <v>336</v>
      </c>
      <c r="AU41" s="50" t="s">
        <v>337</v>
      </c>
      <c r="AV41" s="50" t="s">
        <v>338</v>
      </c>
      <c r="AW41" s="50" t="s">
        <v>339</v>
      </c>
      <c r="AX41" s="50" t="s">
        <v>340</v>
      </c>
      <c r="AY41" s="50" t="s">
        <v>223</v>
      </c>
      <c r="AZ41" s="50" t="s">
        <v>224</v>
      </c>
      <c r="BA41" s="50" t="s">
        <v>225</v>
      </c>
      <c r="BB41" s="50" t="s">
        <v>226</v>
      </c>
      <c r="BC41" s="50" t="s">
        <v>227</v>
      </c>
      <c r="BD41" s="50" t="s">
        <v>228</v>
      </c>
      <c r="BE41" s="50" t="s">
        <v>229</v>
      </c>
      <c r="BF41" s="50" t="s">
        <v>230</v>
      </c>
      <c r="BG41" s="50" t="s">
        <v>231</v>
      </c>
      <c r="BH41" s="50" t="s">
        <v>232</v>
      </c>
      <c r="BI41" s="50" t="s">
        <v>233</v>
      </c>
      <c r="BJ41" s="50" t="s">
        <v>234</v>
      </c>
      <c r="BK41" s="50" t="s">
        <v>235</v>
      </c>
      <c r="BL41" s="50" t="s">
        <v>236</v>
      </c>
      <c r="BM41" s="50" t="s">
        <v>237</v>
      </c>
      <c r="BN41" s="50" t="s">
        <v>238</v>
      </c>
      <c r="BO41" s="50" t="s">
        <v>239</v>
      </c>
      <c r="BP41" s="50" t="s">
        <v>240</v>
      </c>
      <c r="BQ41" s="50" t="s">
        <v>241</v>
      </c>
      <c r="BR41" s="50" t="s">
        <v>242</v>
      </c>
      <c r="BS41" s="50" t="s">
        <v>243</v>
      </c>
      <c r="BT41" s="50" t="s">
        <v>244</v>
      </c>
      <c r="BU41" s="50" t="s">
        <v>245</v>
      </c>
      <c r="BV41" s="50" t="s">
        <v>246</v>
      </c>
      <c r="BW41" s="50" t="s">
        <v>247</v>
      </c>
      <c r="BX41" s="50" t="s">
        <v>248</v>
      </c>
      <c r="BY41" s="50" t="s">
        <v>249</v>
      </c>
      <c r="BZ41" s="50" t="s">
        <v>250</v>
      </c>
      <c r="CA41" s="50" t="s">
        <v>251</v>
      </c>
      <c r="CB41" s="50" t="s">
        <v>252</v>
      </c>
      <c r="CC41" s="50" t="s">
        <v>253</v>
      </c>
      <c r="CD41" s="50" t="s">
        <v>254</v>
      </c>
      <c r="CE41" s="50" t="s">
        <v>255</v>
      </c>
      <c r="CF41" s="50" t="s">
        <v>256</v>
      </c>
      <c r="CG41" s="50" t="s">
        <v>257</v>
      </c>
      <c r="CH41" s="51" t="s">
        <v>258</v>
      </c>
    </row>
    <row r="42" spans="1:86" x14ac:dyDescent="0.35">
      <c r="A42" s="465"/>
      <c r="B42" s="437" t="s">
        <v>458</v>
      </c>
      <c r="C42" s="466"/>
      <c r="D42" s="320" t="s">
        <v>260</v>
      </c>
      <c r="E42" s="320" t="s">
        <v>260</v>
      </c>
      <c r="F42" s="320" t="s">
        <v>260</v>
      </c>
      <c r="G42" s="320" t="s">
        <v>260</v>
      </c>
      <c r="H42" s="320" t="s">
        <v>260</v>
      </c>
      <c r="I42" s="320" t="s">
        <v>260</v>
      </c>
      <c r="J42" s="320" t="s">
        <v>260</v>
      </c>
      <c r="K42" s="320" t="s">
        <v>260</v>
      </c>
      <c r="L42" s="320" t="s">
        <v>260</v>
      </c>
      <c r="M42" s="320" t="s">
        <v>260</v>
      </c>
      <c r="N42" s="320" t="s">
        <v>260</v>
      </c>
      <c r="O42" s="320" t="s">
        <v>260</v>
      </c>
      <c r="P42" s="320" t="s">
        <v>260</v>
      </c>
      <c r="Q42" s="320" t="s">
        <v>260</v>
      </c>
      <c r="R42" s="320" t="s">
        <v>260</v>
      </c>
      <c r="S42" s="320" t="s">
        <v>260</v>
      </c>
      <c r="T42" s="320" t="s">
        <v>260</v>
      </c>
      <c r="U42" s="320" t="s">
        <v>260</v>
      </c>
      <c r="V42" s="320" t="s">
        <v>260</v>
      </c>
      <c r="W42" s="320" t="s">
        <v>260</v>
      </c>
      <c r="X42" s="320" t="s">
        <v>260</v>
      </c>
      <c r="Y42" s="320" t="s">
        <v>260</v>
      </c>
      <c r="Z42" s="320" t="s">
        <v>260</v>
      </c>
      <c r="AA42" s="320" t="s">
        <v>260</v>
      </c>
      <c r="AB42" s="320" t="s">
        <v>260</v>
      </c>
      <c r="AC42" s="320" t="s">
        <v>260</v>
      </c>
      <c r="AD42" s="320" t="s">
        <v>260</v>
      </c>
      <c r="AE42" s="320" t="s">
        <v>260</v>
      </c>
      <c r="AF42" s="320" t="s">
        <v>260</v>
      </c>
      <c r="AG42" s="320" t="s">
        <v>260</v>
      </c>
      <c r="AH42" s="320" t="s">
        <v>260</v>
      </c>
      <c r="AI42" s="320" t="s">
        <v>260</v>
      </c>
      <c r="AJ42" s="320" t="s">
        <v>260</v>
      </c>
      <c r="AK42" s="320" t="s">
        <v>260</v>
      </c>
      <c r="AL42" s="320" t="s">
        <v>260</v>
      </c>
      <c r="AM42" s="320" t="s">
        <v>260</v>
      </c>
      <c r="AN42" s="320" t="s">
        <v>260</v>
      </c>
      <c r="AO42" s="320" t="s">
        <v>260</v>
      </c>
      <c r="AP42" s="320" t="s">
        <v>260</v>
      </c>
      <c r="AQ42" s="320" t="s">
        <v>260</v>
      </c>
      <c r="AR42" s="320" t="s">
        <v>260</v>
      </c>
      <c r="AS42" s="320" t="s">
        <v>260</v>
      </c>
      <c r="AT42" s="320" t="s">
        <v>260</v>
      </c>
      <c r="AU42" s="320" t="s">
        <v>260</v>
      </c>
      <c r="AV42" s="320" t="s">
        <v>260</v>
      </c>
      <c r="AW42" s="320" t="s">
        <v>260</v>
      </c>
      <c r="AX42" s="320" t="s">
        <v>260</v>
      </c>
      <c r="AY42" s="320" t="s">
        <v>260</v>
      </c>
      <c r="AZ42" s="320" t="s">
        <v>260</v>
      </c>
      <c r="BA42" s="320" t="s">
        <v>260</v>
      </c>
      <c r="BB42" s="320" t="s">
        <v>260</v>
      </c>
      <c r="BC42" s="320" t="s">
        <v>260</v>
      </c>
      <c r="BD42" s="320" t="s">
        <v>260</v>
      </c>
      <c r="BE42" s="320" t="s">
        <v>260</v>
      </c>
      <c r="BF42" s="320" t="s">
        <v>260</v>
      </c>
      <c r="BG42" s="320" t="s">
        <v>260</v>
      </c>
      <c r="BH42" s="320" t="s">
        <v>260</v>
      </c>
      <c r="BI42" s="320" t="s">
        <v>260</v>
      </c>
      <c r="BJ42" s="320" t="s">
        <v>260</v>
      </c>
      <c r="BK42" s="320" t="s">
        <v>260</v>
      </c>
      <c r="BL42" s="320" t="s">
        <v>260</v>
      </c>
      <c r="BM42" s="320" t="s">
        <v>260</v>
      </c>
      <c r="BN42" s="320" t="s">
        <v>260</v>
      </c>
      <c r="BO42" s="320" t="s">
        <v>260</v>
      </c>
      <c r="BP42" s="320" t="s">
        <v>260</v>
      </c>
      <c r="BQ42" s="320" t="s">
        <v>260</v>
      </c>
      <c r="BR42" s="320" t="s">
        <v>260</v>
      </c>
      <c r="BS42" s="320" t="s">
        <v>260</v>
      </c>
      <c r="BT42" s="320" t="s">
        <v>260</v>
      </c>
      <c r="BU42" s="320" t="s">
        <v>260</v>
      </c>
      <c r="BV42" s="320" t="s">
        <v>260</v>
      </c>
      <c r="BW42" s="320" t="s">
        <v>260</v>
      </c>
      <c r="BX42" s="320" t="s">
        <v>260</v>
      </c>
      <c r="BY42" s="320" t="s">
        <v>260</v>
      </c>
      <c r="BZ42" s="320" t="s">
        <v>260</v>
      </c>
      <c r="CA42" s="320" t="s">
        <v>260</v>
      </c>
      <c r="CB42" s="320" t="s">
        <v>261</v>
      </c>
      <c r="CC42" s="320" t="s">
        <v>261</v>
      </c>
      <c r="CD42" s="320" t="s">
        <v>261</v>
      </c>
      <c r="CE42" s="320" t="s">
        <v>261</v>
      </c>
      <c r="CF42" s="320" t="s">
        <v>261</v>
      </c>
      <c r="CG42" s="320" t="s">
        <v>261</v>
      </c>
      <c r="CH42" s="321" t="s">
        <v>261</v>
      </c>
    </row>
    <row r="43" spans="1:86" s="285" customFormat="1" ht="26.25" customHeight="1" x14ac:dyDescent="0.35">
      <c r="A43" s="598"/>
      <c r="B43" s="123" t="s">
        <v>273</v>
      </c>
      <c r="C43" s="592"/>
      <c r="D43" s="451">
        <v>0</v>
      </c>
      <c r="E43" s="451">
        <v>0</v>
      </c>
      <c r="F43" s="451">
        <v>0</v>
      </c>
      <c r="G43" s="451">
        <v>0</v>
      </c>
      <c r="H43" s="451">
        <v>0</v>
      </c>
      <c r="I43" s="451">
        <v>0</v>
      </c>
      <c r="J43" s="451">
        <v>0</v>
      </c>
      <c r="K43" s="451">
        <v>0</v>
      </c>
      <c r="L43" s="451">
        <v>0</v>
      </c>
      <c r="M43" s="451">
        <v>0</v>
      </c>
      <c r="N43" s="451">
        <v>0</v>
      </c>
      <c r="O43" s="451">
        <v>0</v>
      </c>
      <c r="P43" s="451">
        <v>0</v>
      </c>
      <c r="Q43" s="451">
        <v>0</v>
      </c>
      <c r="R43" s="451">
        <v>0</v>
      </c>
      <c r="S43" s="451">
        <v>0</v>
      </c>
      <c r="T43" s="451">
        <v>0</v>
      </c>
      <c r="U43" s="451">
        <v>0</v>
      </c>
      <c r="V43" s="451">
        <v>0</v>
      </c>
      <c r="W43" s="451">
        <v>0</v>
      </c>
      <c r="X43" s="451">
        <v>0</v>
      </c>
      <c r="Y43" s="451">
        <v>0</v>
      </c>
      <c r="Z43" s="451">
        <v>312.60667547229201</v>
      </c>
      <c r="AA43" s="451">
        <v>339.03759447835677</v>
      </c>
      <c r="AB43" s="451">
        <v>401.7437455074101</v>
      </c>
      <c r="AC43" s="451">
        <v>451.36091529996907</v>
      </c>
      <c r="AD43" s="451">
        <v>1125.3346707530736</v>
      </c>
      <c r="AE43" s="451">
        <v>1251.3270585717387</v>
      </c>
      <c r="AF43" s="451">
        <v>1186.2853213510134</v>
      </c>
      <c r="AG43" s="451">
        <v>2600.3388128278989</v>
      </c>
      <c r="AH43" s="451">
        <v>2444.8886871471482</v>
      </c>
      <c r="AI43" s="451">
        <v>2411.6199788825916</v>
      </c>
      <c r="AJ43" s="451">
        <v>2725.9512679594468</v>
      </c>
      <c r="AK43" s="451">
        <v>3666.7615139879467</v>
      </c>
      <c r="AL43" s="451">
        <v>4152.8648127472343</v>
      </c>
      <c r="AM43" s="451">
        <v>4458.4085023395655</v>
      </c>
      <c r="AN43" s="451">
        <v>4682.4392166112793</v>
      </c>
      <c r="AO43" s="451">
        <v>4850.5475517221184</v>
      </c>
      <c r="AP43" s="451">
        <v>5152.8443609499373</v>
      </c>
      <c r="AQ43" s="451">
        <v>5065.9398851875012</v>
      </c>
      <c r="AR43" s="451">
        <v>3806.482486371588</v>
      </c>
      <c r="AS43" s="451">
        <v>4384.7468698466728</v>
      </c>
      <c r="AT43" s="451">
        <v>5052.4875049753537</v>
      </c>
      <c r="AU43" s="451">
        <v>3152.4507637762258</v>
      </c>
      <c r="AV43" s="451">
        <v>3698.5496890737359</v>
      </c>
      <c r="AW43" s="451">
        <v>4121.7105395156386</v>
      </c>
      <c r="AX43" s="451">
        <v>4341.4314454387049</v>
      </c>
      <c r="AY43" s="451">
        <v>4434.04784400269</v>
      </c>
      <c r="AZ43" s="451">
        <v>4527.9281673135392</v>
      </c>
      <c r="BA43" s="451">
        <v>4680.5411411443993</v>
      </c>
      <c r="BB43" s="451">
        <v>4726.9552269769556</v>
      </c>
      <c r="BC43" s="451">
        <v>4780.5581153683797</v>
      </c>
      <c r="BD43" s="451">
        <v>4858.4058047469116</v>
      </c>
      <c r="BE43" s="451">
        <v>4968.8371973663216</v>
      </c>
      <c r="BF43" s="451">
        <v>5137.2206104850384</v>
      </c>
      <c r="BG43" s="451">
        <v>5708.1370168550729</v>
      </c>
      <c r="BH43" s="451">
        <v>6111.3512751389171</v>
      </c>
      <c r="BI43" s="451">
        <v>6311.0105292888611</v>
      </c>
      <c r="BJ43" s="451">
        <v>6397.8673604637615</v>
      </c>
      <c r="BK43" s="451">
        <v>6411.5139153302116</v>
      </c>
      <c r="BL43" s="451">
        <f t="shared" ref="BL43:BX43" si="9">SUM(BL45:BL54)</f>
        <v>6500.0472784266922</v>
      </c>
      <c r="BM43" s="451">
        <f t="shared" si="9"/>
        <v>7119.0518030042322</v>
      </c>
      <c r="BN43" s="451">
        <f t="shared" si="9"/>
        <v>7338.3518674485331</v>
      </c>
      <c r="BO43" s="451">
        <f t="shared" si="9"/>
        <v>7175.6310420564878</v>
      </c>
      <c r="BP43" s="451">
        <f t="shared" si="9"/>
        <v>7044.1249201397404</v>
      </c>
      <c r="BQ43" s="451">
        <f t="shared" si="9"/>
        <v>0</v>
      </c>
      <c r="BR43" s="451">
        <f t="shared" si="9"/>
        <v>0</v>
      </c>
      <c r="BS43" s="451">
        <f t="shared" si="9"/>
        <v>0</v>
      </c>
      <c r="BT43" s="451">
        <f t="shared" si="9"/>
        <v>0</v>
      </c>
      <c r="BU43" s="451">
        <f t="shared" si="9"/>
        <v>0</v>
      </c>
      <c r="BV43" s="451">
        <f t="shared" si="9"/>
        <v>0</v>
      </c>
      <c r="BW43" s="451">
        <f t="shared" si="9"/>
        <v>0</v>
      </c>
      <c r="BX43" s="452">
        <f t="shared" si="9"/>
        <v>0</v>
      </c>
      <c r="BY43" s="452">
        <f t="shared" ref="BY43:CH43" si="10">SUM(BY45:BY54)</f>
        <v>0</v>
      </c>
      <c r="BZ43" s="452">
        <f t="shared" si="10"/>
        <v>0</v>
      </c>
      <c r="CA43" s="452">
        <f t="shared" si="10"/>
        <v>0</v>
      </c>
      <c r="CB43" s="452">
        <f t="shared" si="10"/>
        <v>0</v>
      </c>
      <c r="CC43" s="452">
        <f t="shared" si="10"/>
        <v>0</v>
      </c>
      <c r="CD43" s="452">
        <f t="shared" si="10"/>
        <v>0</v>
      </c>
      <c r="CE43" s="452">
        <f t="shared" si="10"/>
        <v>0</v>
      </c>
      <c r="CF43" s="452">
        <f t="shared" si="10"/>
        <v>0</v>
      </c>
      <c r="CG43" s="452">
        <f t="shared" si="10"/>
        <v>0</v>
      </c>
      <c r="CH43" s="460">
        <f t="shared" si="10"/>
        <v>0</v>
      </c>
    </row>
    <row r="44" spans="1:86" ht="26.25" customHeight="1" x14ac:dyDescent="0.35">
      <c r="A44" s="74"/>
      <c r="B44" s="52" t="s">
        <v>844</v>
      </c>
      <c r="C44" s="593"/>
      <c r="D44" s="456"/>
      <c r="E44" s="456"/>
      <c r="F44" s="456"/>
      <c r="G44" s="456"/>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7"/>
      <c r="BY44" s="457"/>
      <c r="BZ44" s="457"/>
      <c r="CA44" s="457"/>
      <c r="CB44" s="457"/>
      <c r="CC44" s="457"/>
      <c r="CD44" s="457"/>
      <c r="CE44" s="457"/>
      <c r="CF44" s="457"/>
      <c r="CG44" s="457"/>
      <c r="CH44" s="458"/>
    </row>
    <row r="45" spans="1:86" x14ac:dyDescent="0.35">
      <c r="A45" s="594"/>
      <c r="B45" s="72" t="s">
        <v>845</v>
      </c>
      <c r="C45" s="593"/>
      <c r="D45" s="456">
        <v>0</v>
      </c>
      <c r="E45" s="456">
        <v>0</v>
      </c>
      <c r="F45" s="456">
        <v>0</v>
      </c>
      <c r="G45" s="456">
        <v>0</v>
      </c>
      <c r="H45" s="456">
        <v>0</v>
      </c>
      <c r="I45" s="456">
        <v>0</v>
      </c>
      <c r="J45" s="456">
        <v>0</v>
      </c>
      <c r="K45" s="456">
        <v>0</v>
      </c>
      <c r="L45" s="456">
        <v>0</v>
      </c>
      <c r="M45" s="456">
        <v>0</v>
      </c>
      <c r="N45" s="456">
        <v>0</v>
      </c>
      <c r="O45" s="456">
        <v>0</v>
      </c>
      <c r="P45" s="456">
        <v>0</v>
      </c>
      <c r="Q45" s="456">
        <v>0</v>
      </c>
      <c r="R45" s="456">
        <v>0</v>
      </c>
      <c r="S45" s="456">
        <v>0</v>
      </c>
      <c r="T45" s="456">
        <v>0</v>
      </c>
      <c r="U45" s="456">
        <v>0</v>
      </c>
      <c r="V45" s="456">
        <v>0</v>
      </c>
      <c r="W45" s="456">
        <v>0</v>
      </c>
      <c r="X45" s="456">
        <v>0</v>
      </c>
      <c r="Y45" s="456">
        <v>0</v>
      </c>
      <c r="Z45" s="456">
        <v>0</v>
      </c>
      <c r="AA45" s="456">
        <v>0</v>
      </c>
      <c r="AB45" s="456">
        <v>0</v>
      </c>
      <c r="AC45" s="456">
        <v>0</v>
      </c>
      <c r="AD45" s="456">
        <v>0</v>
      </c>
      <c r="AE45" s="456">
        <v>0</v>
      </c>
      <c r="AF45" s="456">
        <v>0</v>
      </c>
      <c r="AG45" s="456">
        <v>0</v>
      </c>
      <c r="AH45" s="456">
        <v>0</v>
      </c>
      <c r="AI45" s="456">
        <v>0</v>
      </c>
      <c r="AJ45" s="456">
        <v>0</v>
      </c>
      <c r="AK45" s="456">
        <v>0</v>
      </c>
      <c r="AL45" s="456">
        <v>0</v>
      </c>
      <c r="AM45" s="456">
        <v>0</v>
      </c>
      <c r="AN45" s="456">
        <v>0</v>
      </c>
      <c r="AO45" s="456">
        <v>0</v>
      </c>
      <c r="AP45" s="456">
        <v>0</v>
      </c>
      <c r="AQ45" s="456">
        <v>0</v>
      </c>
      <c r="AR45" s="456">
        <v>0</v>
      </c>
      <c r="AS45" s="456">
        <v>0</v>
      </c>
      <c r="AT45" s="456">
        <v>0</v>
      </c>
      <c r="AU45" s="456">
        <v>0</v>
      </c>
      <c r="AV45" s="456">
        <v>0</v>
      </c>
      <c r="AW45" s="456">
        <v>0</v>
      </c>
      <c r="AX45" s="456">
        <v>0</v>
      </c>
      <c r="AY45" s="456">
        <v>0</v>
      </c>
      <c r="AZ45" s="456">
        <v>0</v>
      </c>
      <c r="BA45" s="456">
        <v>0</v>
      </c>
      <c r="BB45" s="456">
        <v>0</v>
      </c>
      <c r="BC45" s="456">
        <v>0</v>
      </c>
      <c r="BD45" s="456">
        <v>0</v>
      </c>
      <c r="BE45" s="456">
        <v>0</v>
      </c>
      <c r="BF45" s="456">
        <v>0</v>
      </c>
      <c r="BG45" s="456">
        <v>0</v>
      </c>
      <c r="BH45" s="456">
        <v>0</v>
      </c>
      <c r="BI45" s="456">
        <v>0</v>
      </c>
      <c r="BJ45" s="456">
        <v>0</v>
      </c>
      <c r="BK45" s="456">
        <v>0</v>
      </c>
      <c r="BL45" s="456">
        <v>472.83511089364811</v>
      </c>
      <c r="BM45" s="456">
        <v>781.18295703854938</v>
      </c>
      <c r="BN45" s="456">
        <v>833.92676986362324</v>
      </c>
      <c r="BO45" s="456">
        <v>858.20514635364975</v>
      </c>
      <c r="BP45" s="456">
        <v>890.51660023522652</v>
      </c>
      <c r="BQ45" s="456">
        <v>0</v>
      </c>
      <c r="BR45" s="456">
        <v>0</v>
      </c>
      <c r="BS45" s="456">
        <v>0</v>
      </c>
      <c r="BT45" s="456">
        <v>0</v>
      </c>
      <c r="BU45" s="456">
        <v>0</v>
      </c>
      <c r="BV45" s="456">
        <v>0</v>
      </c>
      <c r="BW45" s="456">
        <v>0</v>
      </c>
      <c r="BX45" s="457">
        <v>0</v>
      </c>
      <c r="BY45" s="457">
        <v>0</v>
      </c>
      <c r="BZ45" s="457">
        <v>0</v>
      </c>
      <c r="CA45" s="457">
        <v>0</v>
      </c>
      <c r="CB45" s="457">
        <v>0</v>
      </c>
      <c r="CC45" s="457">
        <v>0</v>
      </c>
      <c r="CD45" s="457">
        <v>0</v>
      </c>
      <c r="CE45" s="457">
        <v>0</v>
      </c>
      <c r="CF45" s="457">
        <v>0</v>
      </c>
      <c r="CG45" s="457">
        <v>0</v>
      </c>
      <c r="CH45" s="458">
        <v>0</v>
      </c>
    </row>
    <row r="46" spans="1:86" x14ac:dyDescent="0.35">
      <c r="A46" s="594"/>
      <c r="B46" s="72" t="s">
        <v>846</v>
      </c>
      <c r="C46" s="593"/>
      <c r="D46" s="456">
        <v>0</v>
      </c>
      <c r="E46" s="456">
        <v>0</v>
      </c>
      <c r="F46" s="456">
        <v>0</v>
      </c>
      <c r="G46" s="456">
        <v>0</v>
      </c>
      <c r="H46" s="456">
        <v>0</v>
      </c>
      <c r="I46" s="456">
        <v>0</v>
      </c>
      <c r="J46" s="456">
        <v>0</v>
      </c>
      <c r="K46" s="456">
        <v>0</v>
      </c>
      <c r="L46" s="456">
        <v>0</v>
      </c>
      <c r="M46" s="456">
        <v>0</v>
      </c>
      <c r="N46" s="456">
        <v>0</v>
      </c>
      <c r="O46" s="456">
        <v>0</v>
      </c>
      <c r="P46" s="456">
        <v>0</v>
      </c>
      <c r="Q46" s="456">
        <v>0</v>
      </c>
      <c r="R46" s="456">
        <v>0</v>
      </c>
      <c r="S46" s="456">
        <v>0</v>
      </c>
      <c r="T46" s="456">
        <v>0</v>
      </c>
      <c r="U46" s="456">
        <v>0</v>
      </c>
      <c r="V46" s="456">
        <v>0</v>
      </c>
      <c r="W46" s="456">
        <v>0</v>
      </c>
      <c r="X46" s="456">
        <v>0</v>
      </c>
      <c r="Y46" s="456">
        <v>0</v>
      </c>
      <c r="Z46" s="456">
        <v>0</v>
      </c>
      <c r="AA46" s="456">
        <v>0</v>
      </c>
      <c r="AB46" s="456">
        <v>0</v>
      </c>
      <c r="AC46" s="456">
        <v>0</v>
      </c>
      <c r="AD46" s="456">
        <v>0</v>
      </c>
      <c r="AE46" s="456">
        <v>0</v>
      </c>
      <c r="AF46" s="456">
        <v>0</v>
      </c>
      <c r="AG46" s="456">
        <v>0</v>
      </c>
      <c r="AH46" s="456">
        <v>0</v>
      </c>
      <c r="AI46" s="456">
        <v>0</v>
      </c>
      <c r="AJ46" s="456">
        <v>0</v>
      </c>
      <c r="AK46" s="456">
        <v>0</v>
      </c>
      <c r="AL46" s="456">
        <v>0</v>
      </c>
      <c r="AM46" s="456">
        <v>0</v>
      </c>
      <c r="AN46" s="456">
        <v>0</v>
      </c>
      <c r="AO46" s="456">
        <v>0</v>
      </c>
      <c r="AP46" s="456">
        <v>0</v>
      </c>
      <c r="AQ46" s="456">
        <v>0</v>
      </c>
      <c r="AR46" s="456">
        <v>0</v>
      </c>
      <c r="AS46" s="456">
        <v>0</v>
      </c>
      <c r="AT46" s="456">
        <v>0</v>
      </c>
      <c r="AU46" s="456">
        <v>0</v>
      </c>
      <c r="AV46" s="456">
        <v>0</v>
      </c>
      <c r="AW46" s="456">
        <v>0</v>
      </c>
      <c r="AX46" s="456">
        <v>0</v>
      </c>
      <c r="AY46" s="456">
        <v>0</v>
      </c>
      <c r="AZ46" s="456">
        <v>0</v>
      </c>
      <c r="BA46" s="456">
        <v>0</v>
      </c>
      <c r="BB46" s="456">
        <v>0</v>
      </c>
      <c r="BC46" s="456">
        <v>0</v>
      </c>
      <c r="BD46" s="456">
        <v>0</v>
      </c>
      <c r="BE46" s="456">
        <v>0</v>
      </c>
      <c r="BF46" s="456">
        <v>0</v>
      </c>
      <c r="BG46" s="456">
        <v>0</v>
      </c>
      <c r="BH46" s="456">
        <v>0</v>
      </c>
      <c r="BI46" s="456">
        <v>0</v>
      </c>
      <c r="BJ46" s="456">
        <v>0</v>
      </c>
      <c r="BK46" s="456">
        <v>0</v>
      </c>
      <c r="BL46" s="456">
        <v>1449.4064966079729</v>
      </c>
      <c r="BM46" s="456">
        <v>1555.3108784665767</v>
      </c>
      <c r="BN46" s="456">
        <v>1615.192572234633</v>
      </c>
      <c r="BO46" s="456">
        <v>1600.9346012981216</v>
      </c>
      <c r="BP46" s="456">
        <v>1593.2071218029539</v>
      </c>
      <c r="BQ46" s="456">
        <v>0</v>
      </c>
      <c r="BR46" s="456">
        <v>0</v>
      </c>
      <c r="BS46" s="456">
        <v>0</v>
      </c>
      <c r="BT46" s="456">
        <v>0</v>
      </c>
      <c r="BU46" s="456">
        <v>0</v>
      </c>
      <c r="BV46" s="456">
        <v>0</v>
      </c>
      <c r="BW46" s="456">
        <v>0</v>
      </c>
      <c r="BX46" s="457">
        <v>0</v>
      </c>
      <c r="BY46" s="457">
        <v>0</v>
      </c>
      <c r="BZ46" s="457">
        <v>0</v>
      </c>
      <c r="CA46" s="457">
        <v>0</v>
      </c>
      <c r="CB46" s="457">
        <v>0</v>
      </c>
      <c r="CC46" s="457">
        <v>0</v>
      </c>
      <c r="CD46" s="457">
        <v>0</v>
      </c>
      <c r="CE46" s="457">
        <v>0</v>
      </c>
      <c r="CF46" s="457">
        <v>0</v>
      </c>
      <c r="CG46" s="457">
        <v>0</v>
      </c>
      <c r="CH46" s="458">
        <v>0</v>
      </c>
    </row>
    <row r="47" spans="1:86" x14ac:dyDescent="0.35">
      <c r="A47" s="594"/>
      <c r="B47" s="72" t="s">
        <v>847</v>
      </c>
      <c r="C47" s="593"/>
      <c r="D47" s="456">
        <v>0</v>
      </c>
      <c r="E47" s="456">
        <v>0</v>
      </c>
      <c r="F47" s="456">
        <v>0</v>
      </c>
      <c r="G47" s="456">
        <v>0</v>
      </c>
      <c r="H47" s="456">
        <v>0</v>
      </c>
      <c r="I47" s="456">
        <v>0</v>
      </c>
      <c r="J47" s="456">
        <v>0</v>
      </c>
      <c r="K47" s="456">
        <v>0</v>
      </c>
      <c r="L47" s="456">
        <v>0</v>
      </c>
      <c r="M47" s="456">
        <v>0</v>
      </c>
      <c r="N47" s="456">
        <v>0</v>
      </c>
      <c r="O47" s="456">
        <v>0</v>
      </c>
      <c r="P47" s="456">
        <v>0</v>
      </c>
      <c r="Q47" s="456">
        <v>0</v>
      </c>
      <c r="R47" s="456">
        <v>0</v>
      </c>
      <c r="S47" s="456">
        <v>0</v>
      </c>
      <c r="T47" s="456">
        <v>0</v>
      </c>
      <c r="U47" s="456">
        <v>0</v>
      </c>
      <c r="V47" s="456">
        <v>0</v>
      </c>
      <c r="W47" s="456">
        <v>0</v>
      </c>
      <c r="X47" s="456">
        <v>0</v>
      </c>
      <c r="Y47" s="456">
        <v>0</v>
      </c>
      <c r="Z47" s="456">
        <v>0</v>
      </c>
      <c r="AA47" s="456">
        <v>0</v>
      </c>
      <c r="AB47" s="456">
        <v>0</v>
      </c>
      <c r="AC47" s="456">
        <v>0</v>
      </c>
      <c r="AD47" s="456">
        <v>0</v>
      </c>
      <c r="AE47" s="456">
        <v>0</v>
      </c>
      <c r="AF47" s="456">
        <v>0</v>
      </c>
      <c r="AG47" s="456">
        <v>0</v>
      </c>
      <c r="AH47" s="456">
        <v>0</v>
      </c>
      <c r="AI47" s="456">
        <v>0</v>
      </c>
      <c r="AJ47" s="456">
        <v>0</v>
      </c>
      <c r="AK47" s="456">
        <v>0</v>
      </c>
      <c r="AL47" s="456">
        <v>0</v>
      </c>
      <c r="AM47" s="456">
        <v>0</v>
      </c>
      <c r="AN47" s="456">
        <v>0</v>
      </c>
      <c r="AO47" s="456">
        <v>0</v>
      </c>
      <c r="AP47" s="456">
        <v>0</v>
      </c>
      <c r="AQ47" s="456">
        <v>0</v>
      </c>
      <c r="AR47" s="456">
        <v>0</v>
      </c>
      <c r="AS47" s="456">
        <v>0</v>
      </c>
      <c r="AT47" s="456">
        <v>0</v>
      </c>
      <c r="AU47" s="456">
        <v>0</v>
      </c>
      <c r="AV47" s="456">
        <v>0</v>
      </c>
      <c r="AW47" s="456">
        <v>0</v>
      </c>
      <c r="AX47" s="456">
        <v>0</v>
      </c>
      <c r="AY47" s="456">
        <v>0</v>
      </c>
      <c r="AZ47" s="456">
        <v>0</v>
      </c>
      <c r="BA47" s="456">
        <v>0</v>
      </c>
      <c r="BB47" s="456">
        <v>0</v>
      </c>
      <c r="BC47" s="456">
        <v>0</v>
      </c>
      <c r="BD47" s="456">
        <v>0</v>
      </c>
      <c r="BE47" s="456">
        <v>0</v>
      </c>
      <c r="BF47" s="456">
        <v>0</v>
      </c>
      <c r="BG47" s="456">
        <v>0</v>
      </c>
      <c r="BH47" s="456">
        <v>0</v>
      </c>
      <c r="BI47" s="456">
        <v>0</v>
      </c>
      <c r="BJ47" s="456">
        <v>0</v>
      </c>
      <c r="BK47" s="456">
        <v>0</v>
      </c>
      <c r="BL47" s="456">
        <v>842.31381140984695</v>
      </c>
      <c r="BM47" s="456">
        <v>818.01984131382642</v>
      </c>
      <c r="BN47" s="456">
        <v>752.17173274589095</v>
      </c>
      <c r="BO47" s="456">
        <v>647.39011539672106</v>
      </c>
      <c r="BP47" s="456">
        <v>573.37968344217677</v>
      </c>
      <c r="BQ47" s="456">
        <v>0</v>
      </c>
      <c r="BR47" s="456">
        <v>0</v>
      </c>
      <c r="BS47" s="456">
        <v>0</v>
      </c>
      <c r="BT47" s="456">
        <v>0</v>
      </c>
      <c r="BU47" s="456">
        <v>0</v>
      </c>
      <c r="BV47" s="456">
        <v>0</v>
      </c>
      <c r="BW47" s="456">
        <v>0</v>
      </c>
      <c r="BX47" s="457">
        <v>0</v>
      </c>
      <c r="BY47" s="457">
        <v>0</v>
      </c>
      <c r="BZ47" s="457">
        <v>0</v>
      </c>
      <c r="CA47" s="457">
        <v>0</v>
      </c>
      <c r="CB47" s="457">
        <v>0</v>
      </c>
      <c r="CC47" s="457">
        <v>0</v>
      </c>
      <c r="CD47" s="457">
        <v>0</v>
      </c>
      <c r="CE47" s="457">
        <v>0</v>
      </c>
      <c r="CF47" s="457">
        <v>0</v>
      </c>
      <c r="CG47" s="457">
        <v>0</v>
      </c>
      <c r="CH47" s="458">
        <v>0</v>
      </c>
    </row>
    <row r="48" spans="1:86" x14ac:dyDescent="0.35">
      <c r="A48" s="594"/>
      <c r="B48" s="72" t="s">
        <v>848</v>
      </c>
      <c r="C48" s="593"/>
      <c r="D48" s="456">
        <v>0</v>
      </c>
      <c r="E48" s="456">
        <v>0</v>
      </c>
      <c r="F48" s="456">
        <v>0</v>
      </c>
      <c r="G48" s="456">
        <v>0</v>
      </c>
      <c r="H48" s="456">
        <v>0</v>
      </c>
      <c r="I48" s="456">
        <v>0</v>
      </c>
      <c r="J48" s="456">
        <v>0</v>
      </c>
      <c r="K48" s="456">
        <v>0</v>
      </c>
      <c r="L48" s="456">
        <v>0</v>
      </c>
      <c r="M48" s="456">
        <v>0</v>
      </c>
      <c r="N48" s="456">
        <v>0</v>
      </c>
      <c r="O48" s="456">
        <v>0</v>
      </c>
      <c r="P48" s="456">
        <v>0</v>
      </c>
      <c r="Q48" s="456">
        <v>0</v>
      </c>
      <c r="R48" s="456">
        <v>0</v>
      </c>
      <c r="S48" s="456">
        <v>0</v>
      </c>
      <c r="T48" s="456">
        <v>0</v>
      </c>
      <c r="U48" s="456">
        <v>0</v>
      </c>
      <c r="V48" s="456">
        <v>0</v>
      </c>
      <c r="W48" s="456">
        <v>0</v>
      </c>
      <c r="X48" s="456">
        <v>0</v>
      </c>
      <c r="Y48" s="456">
        <v>0</v>
      </c>
      <c r="Z48" s="456">
        <v>0</v>
      </c>
      <c r="AA48" s="456">
        <v>0</v>
      </c>
      <c r="AB48" s="456">
        <v>0</v>
      </c>
      <c r="AC48" s="456">
        <v>0</v>
      </c>
      <c r="AD48" s="456">
        <v>0</v>
      </c>
      <c r="AE48" s="456">
        <v>0</v>
      </c>
      <c r="AF48" s="456">
        <v>0</v>
      </c>
      <c r="AG48" s="456">
        <v>0</v>
      </c>
      <c r="AH48" s="456">
        <v>0</v>
      </c>
      <c r="AI48" s="456">
        <v>0</v>
      </c>
      <c r="AJ48" s="456">
        <v>0</v>
      </c>
      <c r="AK48" s="456">
        <v>0</v>
      </c>
      <c r="AL48" s="456">
        <v>0</v>
      </c>
      <c r="AM48" s="456">
        <v>0</v>
      </c>
      <c r="AN48" s="456">
        <v>0</v>
      </c>
      <c r="AO48" s="456">
        <v>0</v>
      </c>
      <c r="AP48" s="456">
        <v>0</v>
      </c>
      <c r="AQ48" s="456">
        <v>0</v>
      </c>
      <c r="AR48" s="456">
        <v>0</v>
      </c>
      <c r="AS48" s="456">
        <v>0</v>
      </c>
      <c r="AT48" s="456">
        <v>0</v>
      </c>
      <c r="AU48" s="456">
        <v>0</v>
      </c>
      <c r="AV48" s="456">
        <v>0</v>
      </c>
      <c r="AW48" s="456">
        <v>0</v>
      </c>
      <c r="AX48" s="456">
        <v>0</v>
      </c>
      <c r="AY48" s="456">
        <v>0</v>
      </c>
      <c r="AZ48" s="456">
        <v>0</v>
      </c>
      <c r="BA48" s="456">
        <v>0</v>
      </c>
      <c r="BB48" s="456">
        <v>0</v>
      </c>
      <c r="BC48" s="456">
        <v>0</v>
      </c>
      <c r="BD48" s="456">
        <v>0</v>
      </c>
      <c r="BE48" s="456">
        <v>0</v>
      </c>
      <c r="BF48" s="456">
        <v>0</v>
      </c>
      <c r="BG48" s="456">
        <v>0</v>
      </c>
      <c r="BH48" s="456">
        <v>0</v>
      </c>
      <c r="BI48" s="456">
        <v>0</v>
      </c>
      <c r="BJ48" s="456">
        <v>0</v>
      </c>
      <c r="BK48" s="456">
        <v>0</v>
      </c>
      <c r="BL48" s="456">
        <v>139.67925133422588</v>
      </c>
      <c r="BM48" s="456">
        <v>161.18880465442209</v>
      </c>
      <c r="BN48" s="456">
        <v>184.49524935685062</v>
      </c>
      <c r="BO48" s="456">
        <v>196.4518234830617</v>
      </c>
      <c r="BP48" s="456">
        <v>213.56926603299192</v>
      </c>
      <c r="BQ48" s="456">
        <v>0</v>
      </c>
      <c r="BR48" s="456">
        <v>0</v>
      </c>
      <c r="BS48" s="456">
        <v>0</v>
      </c>
      <c r="BT48" s="456">
        <v>0</v>
      </c>
      <c r="BU48" s="456">
        <v>0</v>
      </c>
      <c r="BV48" s="456">
        <v>0</v>
      </c>
      <c r="BW48" s="456">
        <v>0</v>
      </c>
      <c r="BX48" s="457">
        <v>0</v>
      </c>
      <c r="BY48" s="457">
        <v>0</v>
      </c>
      <c r="BZ48" s="457">
        <v>0</v>
      </c>
      <c r="CA48" s="457">
        <v>0</v>
      </c>
      <c r="CB48" s="457">
        <v>0</v>
      </c>
      <c r="CC48" s="457">
        <v>0</v>
      </c>
      <c r="CD48" s="457">
        <v>0</v>
      </c>
      <c r="CE48" s="457">
        <v>0</v>
      </c>
      <c r="CF48" s="457">
        <v>0</v>
      </c>
      <c r="CG48" s="457">
        <v>0</v>
      </c>
      <c r="CH48" s="458">
        <v>0</v>
      </c>
    </row>
    <row r="49" spans="1:86" x14ac:dyDescent="0.35">
      <c r="A49" s="594"/>
      <c r="B49" s="72" t="s">
        <v>849</v>
      </c>
      <c r="C49" s="593"/>
      <c r="D49" s="456">
        <v>0</v>
      </c>
      <c r="E49" s="456">
        <v>0</v>
      </c>
      <c r="F49" s="456">
        <v>0</v>
      </c>
      <c r="G49" s="456">
        <v>0</v>
      </c>
      <c r="H49" s="456">
        <v>0</v>
      </c>
      <c r="I49" s="456">
        <v>0</v>
      </c>
      <c r="J49" s="456">
        <v>0</v>
      </c>
      <c r="K49" s="456">
        <v>0</v>
      </c>
      <c r="L49" s="456">
        <v>0</v>
      </c>
      <c r="M49" s="456">
        <v>0</v>
      </c>
      <c r="N49" s="456">
        <v>0</v>
      </c>
      <c r="O49" s="456">
        <v>0</v>
      </c>
      <c r="P49" s="456">
        <v>0</v>
      </c>
      <c r="Q49" s="456">
        <v>0</v>
      </c>
      <c r="R49" s="456">
        <v>0</v>
      </c>
      <c r="S49" s="456">
        <v>0</v>
      </c>
      <c r="T49" s="456">
        <v>0</v>
      </c>
      <c r="U49" s="456">
        <v>0</v>
      </c>
      <c r="V49" s="456">
        <v>0</v>
      </c>
      <c r="W49" s="456">
        <v>0</v>
      </c>
      <c r="X49" s="456">
        <v>0</v>
      </c>
      <c r="Y49" s="456">
        <v>0</v>
      </c>
      <c r="Z49" s="456">
        <v>0</v>
      </c>
      <c r="AA49" s="456">
        <v>0</v>
      </c>
      <c r="AB49" s="456">
        <v>0</v>
      </c>
      <c r="AC49" s="456">
        <v>0</v>
      </c>
      <c r="AD49" s="456">
        <v>0</v>
      </c>
      <c r="AE49" s="456">
        <v>0</v>
      </c>
      <c r="AF49" s="456">
        <v>0</v>
      </c>
      <c r="AG49" s="456">
        <v>0</v>
      </c>
      <c r="AH49" s="456">
        <v>0</v>
      </c>
      <c r="AI49" s="456">
        <v>0</v>
      </c>
      <c r="AJ49" s="456">
        <v>0</v>
      </c>
      <c r="AK49" s="456">
        <v>0</v>
      </c>
      <c r="AL49" s="456">
        <v>0</v>
      </c>
      <c r="AM49" s="456">
        <v>0</v>
      </c>
      <c r="AN49" s="456">
        <v>0</v>
      </c>
      <c r="AO49" s="456">
        <v>0</v>
      </c>
      <c r="AP49" s="456">
        <v>0</v>
      </c>
      <c r="AQ49" s="456">
        <v>0</v>
      </c>
      <c r="AR49" s="456">
        <v>0</v>
      </c>
      <c r="AS49" s="456">
        <v>0</v>
      </c>
      <c r="AT49" s="456">
        <v>0</v>
      </c>
      <c r="AU49" s="456">
        <v>0</v>
      </c>
      <c r="AV49" s="456">
        <v>0</v>
      </c>
      <c r="AW49" s="456">
        <v>0</v>
      </c>
      <c r="AX49" s="456">
        <v>0</v>
      </c>
      <c r="AY49" s="456">
        <v>0</v>
      </c>
      <c r="AZ49" s="456">
        <v>0</v>
      </c>
      <c r="BA49" s="456">
        <v>0</v>
      </c>
      <c r="BB49" s="456">
        <v>0</v>
      </c>
      <c r="BC49" s="456">
        <v>0</v>
      </c>
      <c r="BD49" s="456">
        <v>0</v>
      </c>
      <c r="BE49" s="456">
        <v>0</v>
      </c>
      <c r="BF49" s="456">
        <v>0</v>
      </c>
      <c r="BG49" s="456">
        <v>0</v>
      </c>
      <c r="BH49" s="456">
        <v>0</v>
      </c>
      <c r="BI49" s="456">
        <v>0</v>
      </c>
      <c r="BJ49" s="456">
        <v>0</v>
      </c>
      <c r="BK49" s="456">
        <v>0</v>
      </c>
      <c r="BL49" s="456">
        <v>245.76584971429716</v>
      </c>
      <c r="BM49" s="456">
        <v>257.48485803083031</v>
      </c>
      <c r="BN49" s="456">
        <v>252.91325085407146</v>
      </c>
      <c r="BO49" s="456">
        <v>225.19230766366542</v>
      </c>
      <c r="BP49" s="456">
        <v>186.2178898440724</v>
      </c>
      <c r="BQ49" s="456">
        <v>0</v>
      </c>
      <c r="BR49" s="456">
        <v>0</v>
      </c>
      <c r="BS49" s="456">
        <v>0</v>
      </c>
      <c r="BT49" s="456">
        <v>0</v>
      </c>
      <c r="BU49" s="456">
        <v>0</v>
      </c>
      <c r="BV49" s="456">
        <v>0</v>
      </c>
      <c r="BW49" s="456">
        <v>0</v>
      </c>
      <c r="BX49" s="457">
        <v>0</v>
      </c>
      <c r="BY49" s="457">
        <v>0</v>
      </c>
      <c r="BZ49" s="457">
        <v>0</v>
      </c>
      <c r="CA49" s="457">
        <v>0</v>
      </c>
      <c r="CB49" s="457">
        <v>0</v>
      </c>
      <c r="CC49" s="457">
        <v>0</v>
      </c>
      <c r="CD49" s="457">
        <v>0</v>
      </c>
      <c r="CE49" s="457">
        <v>0</v>
      </c>
      <c r="CF49" s="457">
        <v>0</v>
      </c>
      <c r="CG49" s="457">
        <v>0</v>
      </c>
      <c r="CH49" s="458">
        <v>0</v>
      </c>
    </row>
    <row r="50" spans="1:86" ht="26.25" customHeight="1" x14ac:dyDescent="0.35">
      <c r="A50" s="594"/>
      <c r="B50" s="72" t="s">
        <v>850</v>
      </c>
      <c r="C50" s="593"/>
      <c r="D50" s="456">
        <v>0</v>
      </c>
      <c r="E50" s="456">
        <v>0</v>
      </c>
      <c r="F50" s="456">
        <v>0</v>
      </c>
      <c r="G50" s="456">
        <v>0</v>
      </c>
      <c r="H50" s="456">
        <v>0</v>
      </c>
      <c r="I50" s="456">
        <v>0</v>
      </c>
      <c r="J50" s="456">
        <v>0</v>
      </c>
      <c r="K50" s="456">
        <v>0</v>
      </c>
      <c r="L50" s="456">
        <v>0</v>
      </c>
      <c r="M50" s="456">
        <v>0</v>
      </c>
      <c r="N50" s="456">
        <v>0</v>
      </c>
      <c r="O50" s="456">
        <v>0</v>
      </c>
      <c r="P50" s="456">
        <v>0</v>
      </c>
      <c r="Q50" s="456">
        <v>0</v>
      </c>
      <c r="R50" s="456">
        <v>0</v>
      </c>
      <c r="S50" s="456">
        <v>0</v>
      </c>
      <c r="T50" s="456">
        <v>0</v>
      </c>
      <c r="U50" s="456">
        <v>0</v>
      </c>
      <c r="V50" s="456">
        <v>0</v>
      </c>
      <c r="W50" s="456">
        <v>0</v>
      </c>
      <c r="X50" s="456">
        <v>0</v>
      </c>
      <c r="Y50" s="456">
        <v>0</v>
      </c>
      <c r="Z50" s="456">
        <v>0</v>
      </c>
      <c r="AA50" s="456">
        <v>0</v>
      </c>
      <c r="AB50" s="456">
        <v>0</v>
      </c>
      <c r="AC50" s="456">
        <v>0</v>
      </c>
      <c r="AD50" s="456">
        <v>0</v>
      </c>
      <c r="AE50" s="456">
        <v>0</v>
      </c>
      <c r="AF50" s="456">
        <v>0</v>
      </c>
      <c r="AG50" s="456">
        <v>0</v>
      </c>
      <c r="AH50" s="456">
        <v>0</v>
      </c>
      <c r="AI50" s="456">
        <v>0</v>
      </c>
      <c r="AJ50" s="456">
        <v>0</v>
      </c>
      <c r="AK50" s="456">
        <v>0</v>
      </c>
      <c r="AL50" s="456">
        <v>0</v>
      </c>
      <c r="AM50" s="456">
        <v>0</v>
      </c>
      <c r="AN50" s="456">
        <v>0</v>
      </c>
      <c r="AO50" s="456">
        <v>0</v>
      </c>
      <c r="AP50" s="456">
        <v>0</v>
      </c>
      <c r="AQ50" s="456">
        <v>0</v>
      </c>
      <c r="AR50" s="456">
        <v>0</v>
      </c>
      <c r="AS50" s="456">
        <v>0</v>
      </c>
      <c r="AT50" s="456">
        <v>0</v>
      </c>
      <c r="AU50" s="456">
        <v>0</v>
      </c>
      <c r="AV50" s="456">
        <v>0</v>
      </c>
      <c r="AW50" s="456">
        <v>0</v>
      </c>
      <c r="AX50" s="456">
        <v>0</v>
      </c>
      <c r="AY50" s="456">
        <v>0</v>
      </c>
      <c r="AZ50" s="456">
        <v>0</v>
      </c>
      <c r="BA50" s="456">
        <v>0</v>
      </c>
      <c r="BB50" s="456">
        <v>0</v>
      </c>
      <c r="BC50" s="456">
        <v>0</v>
      </c>
      <c r="BD50" s="456">
        <v>0</v>
      </c>
      <c r="BE50" s="456">
        <v>0</v>
      </c>
      <c r="BF50" s="456">
        <v>0</v>
      </c>
      <c r="BG50" s="456">
        <v>0</v>
      </c>
      <c r="BH50" s="456">
        <v>0</v>
      </c>
      <c r="BI50" s="456">
        <v>0</v>
      </c>
      <c r="BJ50" s="456">
        <v>0</v>
      </c>
      <c r="BK50" s="456">
        <v>0</v>
      </c>
      <c r="BL50" s="456">
        <v>2518.2878881890742</v>
      </c>
      <c r="BM50" s="456">
        <v>2553.0538909009656</v>
      </c>
      <c r="BN50" s="456">
        <v>2540.2782119905769</v>
      </c>
      <c r="BO50" s="456">
        <v>2423.2498442545052</v>
      </c>
      <c r="BP50" s="456">
        <v>2281.0137627011281</v>
      </c>
      <c r="BQ50" s="456">
        <v>0</v>
      </c>
      <c r="BR50" s="456">
        <v>0</v>
      </c>
      <c r="BS50" s="456">
        <v>0</v>
      </c>
      <c r="BT50" s="456">
        <v>0</v>
      </c>
      <c r="BU50" s="456">
        <v>0</v>
      </c>
      <c r="BV50" s="456">
        <v>0</v>
      </c>
      <c r="BW50" s="456">
        <v>0</v>
      </c>
      <c r="BX50" s="457">
        <v>0</v>
      </c>
      <c r="BY50" s="457">
        <v>0</v>
      </c>
      <c r="BZ50" s="457">
        <v>0</v>
      </c>
      <c r="CA50" s="457">
        <v>0</v>
      </c>
      <c r="CB50" s="457">
        <v>0</v>
      </c>
      <c r="CC50" s="457">
        <v>0</v>
      </c>
      <c r="CD50" s="457">
        <v>0</v>
      </c>
      <c r="CE50" s="457">
        <v>0</v>
      </c>
      <c r="CF50" s="457">
        <v>0</v>
      </c>
      <c r="CG50" s="457">
        <v>0</v>
      </c>
      <c r="CH50" s="458">
        <v>0</v>
      </c>
    </row>
    <row r="51" spans="1:86" x14ac:dyDescent="0.35">
      <c r="A51" s="594"/>
      <c r="B51" s="72" t="s">
        <v>851</v>
      </c>
      <c r="C51" s="593"/>
      <c r="D51" s="456">
        <v>0</v>
      </c>
      <c r="E51" s="456">
        <v>0</v>
      </c>
      <c r="F51" s="456">
        <v>0</v>
      </c>
      <c r="G51" s="456">
        <v>0</v>
      </c>
      <c r="H51" s="456">
        <v>0</v>
      </c>
      <c r="I51" s="456">
        <v>0</v>
      </c>
      <c r="J51" s="456">
        <v>0</v>
      </c>
      <c r="K51" s="456">
        <v>0</v>
      </c>
      <c r="L51" s="456">
        <v>0</v>
      </c>
      <c r="M51" s="456">
        <v>0</v>
      </c>
      <c r="N51" s="456">
        <v>0</v>
      </c>
      <c r="O51" s="456">
        <v>0</v>
      </c>
      <c r="P51" s="456">
        <v>0</v>
      </c>
      <c r="Q51" s="456">
        <v>0</v>
      </c>
      <c r="R51" s="456">
        <v>0</v>
      </c>
      <c r="S51" s="456">
        <v>0</v>
      </c>
      <c r="T51" s="456">
        <v>0</v>
      </c>
      <c r="U51" s="456">
        <v>0</v>
      </c>
      <c r="V51" s="456">
        <v>0</v>
      </c>
      <c r="W51" s="456">
        <v>0</v>
      </c>
      <c r="X51" s="456">
        <v>0</v>
      </c>
      <c r="Y51" s="456">
        <v>0</v>
      </c>
      <c r="Z51" s="456">
        <v>0</v>
      </c>
      <c r="AA51" s="456">
        <v>0</v>
      </c>
      <c r="AB51" s="456">
        <v>0</v>
      </c>
      <c r="AC51" s="456">
        <v>0</v>
      </c>
      <c r="AD51" s="456">
        <v>0</v>
      </c>
      <c r="AE51" s="456">
        <v>0</v>
      </c>
      <c r="AF51" s="456">
        <v>0</v>
      </c>
      <c r="AG51" s="456">
        <v>0</v>
      </c>
      <c r="AH51" s="456">
        <v>0</v>
      </c>
      <c r="AI51" s="456">
        <v>0</v>
      </c>
      <c r="AJ51" s="456">
        <v>0</v>
      </c>
      <c r="AK51" s="456">
        <v>0</v>
      </c>
      <c r="AL51" s="456">
        <v>0</v>
      </c>
      <c r="AM51" s="456">
        <v>0</v>
      </c>
      <c r="AN51" s="456">
        <v>0</v>
      </c>
      <c r="AO51" s="456">
        <v>0</v>
      </c>
      <c r="AP51" s="456">
        <v>0</v>
      </c>
      <c r="AQ51" s="456">
        <v>0</v>
      </c>
      <c r="AR51" s="456">
        <v>0</v>
      </c>
      <c r="AS51" s="456">
        <v>0</v>
      </c>
      <c r="AT51" s="456">
        <v>0</v>
      </c>
      <c r="AU51" s="456">
        <v>0</v>
      </c>
      <c r="AV51" s="456">
        <v>0</v>
      </c>
      <c r="AW51" s="456">
        <v>0</v>
      </c>
      <c r="AX51" s="456">
        <v>0</v>
      </c>
      <c r="AY51" s="456">
        <v>0</v>
      </c>
      <c r="AZ51" s="456">
        <v>0</v>
      </c>
      <c r="BA51" s="456">
        <v>0</v>
      </c>
      <c r="BB51" s="456">
        <v>0</v>
      </c>
      <c r="BC51" s="456">
        <v>0</v>
      </c>
      <c r="BD51" s="456">
        <v>0</v>
      </c>
      <c r="BE51" s="456">
        <v>0</v>
      </c>
      <c r="BF51" s="456">
        <v>0</v>
      </c>
      <c r="BG51" s="456">
        <v>0</v>
      </c>
      <c r="BH51" s="456">
        <v>0</v>
      </c>
      <c r="BI51" s="456">
        <v>0</v>
      </c>
      <c r="BJ51" s="456">
        <v>0</v>
      </c>
      <c r="BK51" s="456">
        <v>0</v>
      </c>
      <c r="BL51" s="456">
        <v>35.433126813171228</v>
      </c>
      <c r="BM51" s="456">
        <v>43.080769065024391</v>
      </c>
      <c r="BN51" s="456">
        <v>51.288009586432658</v>
      </c>
      <c r="BO51" s="456">
        <v>55.70859188806223</v>
      </c>
      <c r="BP51" s="456">
        <v>65.740009155530601</v>
      </c>
      <c r="BQ51" s="456">
        <v>0</v>
      </c>
      <c r="BR51" s="456">
        <v>0</v>
      </c>
      <c r="BS51" s="456">
        <v>0</v>
      </c>
      <c r="BT51" s="456">
        <v>0</v>
      </c>
      <c r="BU51" s="456">
        <v>0</v>
      </c>
      <c r="BV51" s="456">
        <v>0</v>
      </c>
      <c r="BW51" s="456">
        <v>0</v>
      </c>
      <c r="BX51" s="457">
        <v>0</v>
      </c>
      <c r="BY51" s="457">
        <v>0</v>
      </c>
      <c r="BZ51" s="457">
        <v>0</v>
      </c>
      <c r="CA51" s="457">
        <v>0</v>
      </c>
      <c r="CB51" s="457">
        <v>0</v>
      </c>
      <c r="CC51" s="457">
        <v>0</v>
      </c>
      <c r="CD51" s="457">
        <v>0</v>
      </c>
      <c r="CE51" s="457">
        <v>0</v>
      </c>
      <c r="CF51" s="457">
        <v>0</v>
      </c>
      <c r="CG51" s="457">
        <v>0</v>
      </c>
      <c r="CH51" s="458">
        <v>0</v>
      </c>
    </row>
    <row r="52" spans="1:86" x14ac:dyDescent="0.35">
      <c r="A52" s="594"/>
      <c r="B52" s="72" t="s">
        <v>852</v>
      </c>
      <c r="C52" s="593"/>
      <c r="D52" s="456">
        <v>0</v>
      </c>
      <c r="E52" s="456">
        <v>0</v>
      </c>
      <c r="F52" s="456">
        <v>0</v>
      </c>
      <c r="G52" s="456">
        <v>0</v>
      </c>
      <c r="H52" s="456">
        <v>0</v>
      </c>
      <c r="I52" s="456">
        <v>0</v>
      </c>
      <c r="J52" s="456">
        <v>0</v>
      </c>
      <c r="K52" s="456">
        <v>0</v>
      </c>
      <c r="L52" s="456">
        <v>0</v>
      </c>
      <c r="M52" s="456">
        <v>0</v>
      </c>
      <c r="N52" s="456">
        <v>0</v>
      </c>
      <c r="O52" s="456">
        <v>0</v>
      </c>
      <c r="P52" s="456">
        <v>0</v>
      </c>
      <c r="Q52" s="456">
        <v>0</v>
      </c>
      <c r="R52" s="456">
        <v>0</v>
      </c>
      <c r="S52" s="456">
        <v>0</v>
      </c>
      <c r="T52" s="456">
        <v>0</v>
      </c>
      <c r="U52" s="456">
        <v>0</v>
      </c>
      <c r="V52" s="456">
        <v>0</v>
      </c>
      <c r="W52" s="456">
        <v>0</v>
      </c>
      <c r="X52" s="456">
        <v>0</v>
      </c>
      <c r="Y52" s="456">
        <v>0</v>
      </c>
      <c r="Z52" s="456">
        <v>0</v>
      </c>
      <c r="AA52" s="456">
        <v>0</v>
      </c>
      <c r="AB52" s="456">
        <v>0</v>
      </c>
      <c r="AC52" s="456">
        <v>0</v>
      </c>
      <c r="AD52" s="456">
        <v>0</v>
      </c>
      <c r="AE52" s="456">
        <v>0</v>
      </c>
      <c r="AF52" s="456">
        <v>0</v>
      </c>
      <c r="AG52" s="456">
        <v>0</v>
      </c>
      <c r="AH52" s="456">
        <v>0</v>
      </c>
      <c r="AI52" s="456">
        <v>0</v>
      </c>
      <c r="AJ52" s="456">
        <v>0</v>
      </c>
      <c r="AK52" s="456">
        <v>0</v>
      </c>
      <c r="AL52" s="456">
        <v>0</v>
      </c>
      <c r="AM52" s="456">
        <v>0</v>
      </c>
      <c r="AN52" s="456">
        <v>0</v>
      </c>
      <c r="AO52" s="456">
        <v>0</v>
      </c>
      <c r="AP52" s="456">
        <v>0</v>
      </c>
      <c r="AQ52" s="456">
        <v>0</v>
      </c>
      <c r="AR52" s="456">
        <v>0</v>
      </c>
      <c r="AS52" s="456">
        <v>0</v>
      </c>
      <c r="AT52" s="456">
        <v>0</v>
      </c>
      <c r="AU52" s="456">
        <v>0</v>
      </c>
      <c r="AV52" s="456">
        <v>0</v>
      </c>
      <c r="AW52" s="456">
        <v>0</v>
      </c>
      <c r="AX52" s="456">
        <v>0</v>
      </c>
      <c r="AY52" s="456">
        <v>0</v>
      </c>
      <c r="AZ52" s="456">
        <v>0</v>
      </c>
      <c r="BA52" s="456">
        <v>0</v>
      </c>
      <c r="BB52" s="456">
        <v>0</v>
      </c>
      <c r="BC52" s="456">
        <v>0</v>
      </c>
      <c r="BD52" s="456">
        <v>0</v>
      </c>
      <c r="BE52" s="456">
        <v>0</v>
      </c>
      <c r="BF52" s="456">
        <v>0</v>
      </c>
      <c r="BG52" s="456">
        <v>0</v>
      </c>
      <c r="BH52" s="456">
        <v>0</v>
      </c>
      <c r="BI52" s="456">
        <v>0</v>
      </c>
      <c r="BJ52" s="456">
        <v>0</v>
      </c>
      <c r="BK52" s="456">
        <v>0</v>
      </c>
      <c r="BL52" s="456">
        <v>8.3901389150606249</v>
      </c>
      <c r="BM52" s="456">
        <v>9.2396404165311043</v>
      </c>
      <c r="BN52" s="456">
        <v>10.275135597165713</v>
      </c>
      <c r="BO52" s="456">
        <v>9.9053144958189741</v>
      </c>
      <c r="BP52" s="456">
        <v>9.6264566183778655</v>
      </c>
      <c r="BQ52" s="456">
        <v>0</v>
      </c>
      <c r="BR52" s="456">
        <v>0</v>
      </c>
      <c r="BS52" s="456">
        <v>0</v>
      </c>
      <c r="BT52" s="456">
        <v>0</v>
      </c>
      <c r="BU52" s="456">
        <v>0</v>
      </c>
      <c r="BV52" s="456">
        <v>0</v>
      </c>
      <c r="BW52" s="456">
        <v>0</v>
      </c>
      <c r="BX52" s="457">
        <v>0</v>
      </c>
      <c r="BY52" s="457">
        <v>0</v>
      </c>
      <c r="BZ52" s="457">
        <v>0</v>
      </c>
      <c r="CA52" s="457">
        <v>0</v>
      </c>
      <c r="CB52" s="457">
        <v>0</v>
      </c>
      <c r="CC52" s="457">
        <v>0</v>
      </c>
      <c r="CD52" s="457">
        <v>0</v>
      </c>
      <c r="CE52" s="457">
        <v>0</v>
      </c>
      <c r="CF52" s="457">
        <v>0</v>
      </c>
      <c r="CG52" s="457">
        <v>0</v>
      </c>
      <c r="CH52" s="458">
        <v>0</v>
      </c>
    </row>
    <row r="53" spans="1:86" x14ac:dyDescent="0.35">
      <c r="A53" s="594"/>
      <c r="B53" s="72" t="s">
        <v>36</v>
      </c>
      <c r="C53" s="593"/>
      <c r="D53" s="456">
        <v>0</v>
      </c>
      <c r="E53" s="456">
        <v>0</v>
      </c>
      <c r="F53" s="456">
        <v>0</v>
      </c>
      <c r="G53" s="456">
        <v>0</v>
      </c>
      <c r="H53" s="456">
        <v>0</v>
      </c>
      <c r="I53" s="456">
        <v>0</v>
      </c>
      <c r="J53" s="456">
        <v>0</v>
      </c>
      <c r="K53" s="456">
        <v>0</v>
      </c>
      <c r="L53" s="456">
        <v>0</v>
      </c>
      <c r="M53" s="456">
        <v>0</v>
      </c>
      <c r="N53" s="456">
        <v>0</v>
      </c>
      <c r="O53" s="456">
        <v>0</v>
      </c>
      <c r="P53" s="456">
        <v>0</v>
      </c>
      <c r="Q53" s="456">
        <v>0</v>
      </c>
      <c r="R53" s="456">
        <v>0</v>
      </c>
      <c r="S53" s="456">
        <v>0</v>
      </c>
      <c r="T53" s="456">
        <v>0</v>
      </c>
      <c r="U53" s="456">
        <v>0</v>
      </c>
      <c r="V53" s="456">
        <v>0</v>
      </c>
      <c r="W53" s="456">
        <v>0</v>
      </c>
      <c r="X53" s="456">
        <v>0</v>
      </c>
      <c r="Y53" s="456">
        <v>0</v>
      </c>
      <c r="Z53" s="456">
        <v>0</v>
      </c>
      <c r="AA53" s="456">
        <v>0</v>
      </c>
      <c r="AB53" s="456">
        <v>0</v>
      </c>
      <c r="AC53" s="456">
        <v>0</v>
      </c>
      <c r="AD53" s="456">
        <v>0</v>
      </c>
      <c r="AE53" s="456">
        <v>0</v>
      </c>
      <c r="AF53" s="456">
        <v>0</v>
      </c>
      <c r="AG53" s="456">
        <v>0</v>
      </c>
      <c r="AH53" s="456">
        <v>0</v>
      </c>
      <c r="AI53" s="456">
        <v>0</v>
      </c>
      <c r="AJ53" s="456">
        <v>0</v>
      </c>
      <c r="AK53" s="456">
        <v>0</v>
      </c>
      <c r="AL53" s="456">
        <v>0</v>
      </c>
      <c r="AM53" s="456">
        <v>0</v>
      </c>
      <c r="AN53" s="456">
        <v>0</v>
      </c>
      <c r="AO53" s="456">
        <v>0</v>
      </c>
      <c r="AP53" s="456">
        <v>0</v>
      </c>
      <c r="AQ53" s="456">
        <v>0</v>
      </c>
      <c r="AR53" s="456">
        <v>0</v>
      </c>
      <c r="AS53" s="456">
        <v>0</v>
      </c>
      <c r="AT53" s="456">
        <v>0</v>
      </c>
      <c r="AU53" s="456">
        <v>0</v>
      </c>
      <c r="AV53" s="456">
        <v>0</v>
      </c>
      <c r="AW53" s="456">
        <v>0</v>
      </c>
      <c r="AX53" s="456">
        <v>0</v>
      </c>
      <c r="AY53" s="456">
        <v>0</v>
      </c>
      <c r="AZ53" s="456">
        <v>0</v>
      </c>
      <c r="BA53" s="456">
        <v>0</v>
      </c>
      <c r="BB53" s="456">
        <v>0</v>
      </c>
      <c r="BC53" s="456">
        <v>0</v>
      </c>
      <c r="BD53" s="456">
        <v>0</v>
      </c>
      <c r="BE53" s="456">
        <v>0</v>
      </c>
      <c r="BF53" s="456">
        <v>0</v>
      </c>
      <c r="BG53" s="456">
        <v>0</v>
      </c>
      <c r="BH53" s="456">
        <v>0</v>
      </c>
      <c r="BI53" s="456">
        <v>0</v>
      </c>
      <c r="BJ53" s="456">
        <v>0</v>
      </c>
      <c r="BK53" s="456">
        <v>0</v>
      </c>
      <c r="BL53" s="456">
        <v>477.55637253492984</v>
      </c>
      <c r="BM53" s="456">
        <v>488.11645221070069</v>
      </c>
      <c r="BN53" s="456">
        <v>489.84824137170159</v>
      </c>
      <c r="BO53" s="456">
        <v>469.5163398748831</v>
      </c>
      <c r="BP53" s="456">
        <v>473.93872562246349</v>
      </c>
      <c r="BQ53" s="456">
        <v>0</v>
      </c>
      <c r="BR53" s="456">
        <v>0</v>
      </c>
      <c r="BS53" s="456">
        <v>0</v>
      </c>
      <c r="BT53" s="456">
        <v>0</v>
      </c>
      <c r="BU53" s="456">
        <v>0</v>
      </c>
      <c r="BV53" s="456">
        <v>0</v>
      </c>
      <c r="BW53" s="456">
        <v>0</v>
      </c>
      <c r="BX53" s="457">
        <v>0</v>
      </c>
      <c r="BY53" s="457">
        <v>0</v>
      </c>
      <c r="BZ53" s="457">
        <v>0</v>
      </c>
      <c r="CA53" s="457">
        <v>0</v>
      </c>
      <c r="CB53" s="457">
        <v>0</v>
      </c>
      <c r="CC53" s="457">
        <v>0</v>
      </c>
      <c r="CD53" s="457">
        <v>0</v>
      </c>
      <c r="CE53" s="457">
        <v>0</v>
      </c>
      <c r="CF53" s="457">
        <v>0</v>
      </c>
      <c r="CG53" s="457">
        <v>0</v>
      </c>
      <c r="CH53" s="458">
        <v>0</v>
      </c>
    </row>
    <row r="54" spans="1:86" x14ac:dyDescent="0.35">
      <c r="A54" s="594"/>
      <c r="B54" s="72" t="s">
        <v>853</v>
      </c>
      <c r="C54" s="593"/>
      <c r="D54" s="456">
        <v>0</v>
      </c>
      <c r="E54" s="456">
        <v>0</v>
      </c>
      <c r="F54" s="456">
        <v>0</v>
      </c>
      <c r="G54" s="456">
        <v>0</v>
      </c>
      <c r="H54" s="456">
        <v>0</v>
      </c>
      <c r="I54" s="456">
        <v>0</v>
      </c>
      <c r="J54" s="456">
        <v>0</v>
      </c>
      <c r="K54" s="456">
        <v>0</v>
      </c>
      <c r="L54" s="456">
        <v>0</v>
      </c>
      <c r="M54" s="456">
        <v>0</v>
      </c>
      <c r="N54" s="456">
        <v>0</v>
      </c>
      <c r="O54" s="456">
        <v>0</v>
      </c>
      <c r="P54" s="456">
        <v>0</v>
      </c>
      <c r="Q54" s="456">
        <v>0</v>
      </c>
      <c r="R54" s="456">
        <v>0</v>
      </c>
      <c r="S54" s="456">
        <v>0</v>
      </c>
      <c r="T54" s="456">
        <v>0</v>
      </c>
      <c r="U54" s="456">
        <v>0</v>
      </c>
      <c r="V54" s="456">
        <v>0</v>
      </c>
      <c r="W54" s="456">
        <v>0</v>
      </c>
      <c r="X54" s="456">
        <v>0</v>
      </c>
      <c r="Y54" s="456">
        <v>0</v>
      </c>
      <c r="Z54" s="456">
        <v>0</v>
      </c>
      <c r="AA54" s="456">
        <v>0</v>
      </c>
      <c r="AB54" s="456">
        <v>0</v>
      </c>
      <c r="AC54" s="456">
        <v>0</v>
      </c>
      <c r="AD54" s="456">
        <v>0</v>
      </c>
      <c r="AE54" s="456">
        <v>0</v>
      </c>
      <c r="AF54" s="456">
        <v>0</v>
      </c>
      <c r="AG54" s="456">
        <v>0</v>
      </c>
      <c r="AH54" s="456">
        <v>0</v>
      </c>
      <c r="AI54" s="456">
        <v>0</v>
      </c>
      <c r="AJ54" s="456">
        <v>0</v>
      </c>
      <c r="AK54" s="456">
        <v>0</v>
      </c>
      <c r="AL54" s="456">
        <v>0</v>
      </c>
      <c r="AM54" s="456">
        <v>0</v>
      </c>
      <c r="AN54" s="456">
        <v>0</v>
      </c>
      <c r="AO54" s="456">
        <v>0</v>
      </c>
      <c r="AP54" s="456">
        <v>0</v>
      </c>
      <c r="AQ54" s="456">
        <v>0</v>
      </c>
      <c r="AR54" s="456">
        <v>0</v>
      </c>
      <c r="AS54" s="456">
        <v>0</v>
      </c>
      <c r="AT54" s="456">
        <v>0</v>
      </c>
      <c r="AU54" s="456">
        <v>0</v>
      </c>
      <c r="AV54" s="456">
        <v>0</v>
      </c>
      <c r="AW54" s="456">
        <v>0</v>
      </c>
      <c r="AX54" s="456">
        <v>0</v>
      </c>
      <c r="AY54" s="456">
        <v>0</v>
      </c>
      <c r="AZ54" s="456">
        <v>0</v>
      </c>
      <c r="BA54" s="456">
        <v>0</v>
      </c>
      <c r="BB54" s="456">
        <v>0</v>
      </c>
      <c r="BC54" s="456">
        <v>0</v>
      </c>
      <c r="BD54" s="456">
        <v>0</v>
      </c>
      <c r="BE54" s="456">
        <v>0</v>
      </c>
      <c r="BF54" s="456">
        <v>0</v>
      </c>
      <c r="BG54" s="456">
        <v>0</v>
      </c>
      <c r="BH54" s="456">
        <v>0</v>
      </c>
      <c r="BI54" s="456">
        <v>0</v>
      </c>
      <c r="BJ54" s="456">
        <v>0</v>
      </c>
      <c r="BK54" s="456">
        <v>0</v>
      </c>
      <c r="BL54" s="456">
        <v>310.37923201446569</v>
      </c>
      <c r="BM54" s="456">
        <v>452.37371090680534</v>
      </c>
      <c r="BN54" s="456">
        <v>607.96269384758568</v>
      </c>
      <c r="BO54" s="456">
        <v>689.07695734799972</v>
      </c>
      <c r="BP54" s="456">
        <v>756.91540468481776</v>
      </c>
      <c r="BQ54" s="456">
        <v>0</v>
      </c>
      <c r="BR54" s="456">
        <v>0</v>
      </c>
      <c r="BS54" s="456">
        <v>0</v>
      </c>
      <c r="BT54" s="456">
        <v>0</v>
      </c>
      <c r="BU54" s="456">
        <v>0</v>
      </c>
      <c r="BV54" s="456">
        <v>0</v>
      </c>
      <c r="BW54" s="456">
        <v>0</v>
      </c>
      <c r="BX54" s="457">
        <v>0</v>
      </c>
      <c r="BY54" s="457">
        <v>0</v>
      </c>
      <c r="BZ54" s="457">
        <v>0</v>
      </c>
      <c r="CA54" s="457">
        <v>0</v>
      </c>
      <c r="CB54" s="457">
        <v>0</v>
      </c>
      <c r="CC54" s="457">
        <v>0</v>
      </c>
      <c r="CD54" s="457">
        <v>0</v>
      </c>
      <c r="CE54" s="457">
        <v>0</v>
      </c>
      <c r="CF54" s="457">
        <v>0</v>
      </c>
      <c r="CG54" s="457">
        <v>0</v>
      </c>
      <c r="CH54" s="458">
        <v>0</v>
      </c>
    </row>
    <row r="55" spans="1:86" ht="26.25" customHeight="1" x14ac:dyDescent="0.35">
      <c r="A55" s="594"/>
      <c r="B55" s="72" t="s">
        <v>854</v>
      </c>
      <c r="C55" s="52"/>
      <c r="D55" s="456">
        <v>0</v>
      </c>
      <c r="E55" s="456">
        <v>0</v>
      </c>
      <c r="F55" s="456">
        <v>0</v>
      </c>
      <c r="G55" s="456">
        <v>0</v>
      </c>
      <c r="H55" s="456">
        <v>0</v>
      </c>
      <c r="I55" s="456">
        <v>0</v>
      </c>
      <c r="J55" s="456">
        <v>0</v>
      </c>
      <c r="K55" s="456">
        <v>0</v>
      </c>
      <c r="L55" s="456">
        <v>0</v>
      </c>
      <c r="M55" s="456">
        <v>0</v>
      </c>
      <c r="N55" s="456">
        <v>0</v>
      </c>
      <c r="O55" s="456">
        <v>0</v>
      </c>
      <c r="P55" s="456">
        <v>0</v>
      </c>
      <c r="Q55" s="456">
        <v>0</v>
      </c>
      <c r="R55" s="456">
        <v>0</v>
      </c>
      <c r="S55" s="456">
        <v>0</v>
      </c>
      <c r="T55" s="456">
        <v>0</v>
      </c>
      <c r="U55" s="456">
        <v>0</v>
      </c>
      <c r="V55" s="456">
        <v>0</v>
      </c>
      <c r="W55" s="456">
        <v>0</v>
      </c>
      <c r="X55" s="456">
        <v>0</v>
      </c>
      <c r="Y55" s="456">
        <v>0</v>
      </c>
      <c r="Z55" s="456">
        <v>0</v>
      </c>
      <c r="AA55" s="456">
        <v>0</v>
      </c>
      <c r="AB55" s="456">
        <v>0</v>
      </c>
      <c r="AC55" s="456">
        <v>0</v>
      </c>
      <c r="AD55" s="456">
        <v>0</v>
      </c>
      <c r="AE55" s="456">
        <v>0</v>
      </c>
      <c r="AF55" s="456">
        <v>0</v>
      </c>
      <c r="AG55" s="456">
        <v>0</v>
      </c>
      <c r="AH55" s="456">
        <v>1197.4913408556627</v>
      </c>
      <c r="AI55" s="456">
        <v>1177.3142008396687</v>
      </c>
      <c r="AJ55" s="456">
        <v>1327.236850052866</v>
      </c>
      <c r="AK55" s="456">
        <v>1794.2447736885185</v>
      </c>
      <c r="AL55" s="456">
        <v>2038.6260297252436</v>
      </c>
      <c r="AM55" s="456">
        <v>2195.9432617181674</v>
      </c>
      <c r="AN55" s="456">
        <v>2308.7045894728158</v>
      </c>
      <c r="AO55" s="456">
        <v>2395.9019345151155</v>
      </c>
      <c r="AP55" s="456">
        <v>2538.945069338572</v>
      </c>
      <c r="AQ55" s="456">
        <v>2496.30325915821</v>
      </c>
      <c r="AR55" s="456">
        <v>2119.902246542274</v>
      </c>
      <c r="AS55" s="456">
        <v>2415.4265555347979</v>
      </c>
      <c r="AT55" s="456">
        <v>2765.9477870461528</v>
      </c>
      <c r="AU55" s="456">
        <v>1504.9298716818057</v>
      </c>
      <c r="AV55" s="456">
        <v>1582.4951927576005</v>
      </c>
      <c r="AW55" s="456">
        <v>2000.3607378329316</v>
      </c>
      <c r="AX55" s="456">
        <v>2034.1187883484995</v>
      </c>
      <c r="AY55" s="456">
        <v>2008.6945250468809</v>
      </c>
      <c r="AZ55" s="456">
        <v>2028.4156782497282</v>
      </c>
      <c r="BA55" s="456">
        <v>2110.0327114041033</v>
      </c>
      <c r="BB55" s="456">
        <v>2167.877818470944</v>
      </c>
      <c r="BC55" s="456">
        <v>2215.672994904276</v>
      </c>
      <c r="BD55" s="456">
        <v>2319.9443477690902</v>
      </c>
      <c r="BE55" s="456">
        <v>2496.507205476782</v>
      </c>
      <c r="BF55" s="456">
        <v>2593.7641599628223</v>
      </c>
      <c r="BG55" s="456">
        <v>2853.0982120778222</v>
      </c>
      <c r="BH55" s="456">
        <v>3141.6418846416605</v>
      </c>
      <c r="BI55" s="456">
        <v>3082.3486877099554</v>
      </c>
      <c r="BJ55" s="456">
        <v>3253.2861863513494</v>
      </c>
      <c r="BK55" s="456">
        <v>3258.7310094129202</v>
      </c>
      <c r="BL55" s="456">
        <v>3320.0267254903856</v>
      </c>
      <c r="BM55" s="456">
        <v>3394.2017591901999</v>
      </c>
      <c r="BN55" s="456">
        <v>3386.9945929991845</v>
      </c>
      <c r="BO55" s="456">
        <v>3249.2534483548716</v>
      </c>
      <c r="BP55" s="456">
        <v>3064.0340695268123</v>
      </c>
      <c r="BQ55" s="456">
        <v>0</v>
      </c>
      <c r="BR55" s="456">
        <v>0</v>
      </c>
      <c r="BS55" s="456">
        <v>0</v>
      </c>
      <c r="BT55" s="456">
        <v>0</v>
      </c>
      <c r="BU55" s="456">
        <v>0</v>
      </c>
      <c r="BV55" s="456">
        <v>0</v>
      </c>
      <c r="BW55" s="456">
        <v>0</v>
      </c>
      <c r="BX55" s="457">
        <v>0</v>
      </c>
      <c r="BY55" s="457">
        <v>0</v>
      </c>
      <c r="BZ55" s="457">
        <v>0</v>
      </c>
      <c r="CA55" s="457">
        <v>0</v>
      </c>
      <c r="CB55" s="457">
        <v>0</v>
      </c>
      <c r="CC55" s="457">
        <v>0</v>
      </c>
      <c r="CD55" s="457">
        <v>0</v>
      </c>
      <c r="CE55" s="457">
        <v>0</v>
      </c>
      <c r="CF55" s="457">
        <v>0</v>
      </c>
      <c r="CG55" s="457">
        <v>0</v>
      </c>
      <c r="CH55" s="458">
        <v>0</v>
      </c>
    </row>
    <row r="56" spans="1:86" x14ac:dyDescent="0.35">
      <c r="A56" s="594"/>
      <c r="B56" s="72" t="s">
        <v>855</v>
      </c>
      <c r="C56" s="52"/>
      <c r="D56" s="456">
        <v>0</v>
      </c>
      <c r="E56" s="456">
        <v>0</v>
      </c>
      <c r="F56" s="456">
        <v>0</v>
      </c>
      <c r="G56" s="456">
        <v>0</v>
      </c>
      <c r="H56" s="456">
        <v>0</v>
      </c>
      <c r="I56" s="456">
        <v>0</v>
      </c>
      <c r="J56" s="456">
        <v>0</v>
      </c>
      <c r="K56" s="456">
        <v>0</v>
      </c>
      <c r="L56" s="456">
        <v>0</v>
      </c>
      <c r="M56" s="456">
        <v>0</v>
      </c>
      <c r="N56" s="456">
        <v>0</v>
      </c>
      <c r="O56" s="456">
        <v>0</v>
      </c>
      <c r="P56" s="456">
        <v>0</v>
      </c>
      <c r="Q56" s="456">
        <v>0</v>
      </c>
      <c r="R56" s="456">
        <v>0</v>
      </c>
      <c r="S56" s="456">
        <v>0</v>
      </c>
      <c r="T56" s="456">
        <v>0</v>
      </c>
      <c r="U56" s="456">
        <v>0</v>
      </c>
      <c r="V56" s="456">
        <v>0</v>
      </c>
      <c r="W56" s="456">
        <v>0</v>
      </c>
      <c r="X56" s="456">
        <v>0</v>
      </c>
      <c r="Y56" s="456">
        <v>0</v>
      </c>
      <c r="Z56" s="456">
        <v>0</v>
      </c>
      <c r="AA56" s="456">
        <v>0</v>
      </c>
      <c r="AB56" s="456">
        <v>0</v>
      </c>
      <c r="AC56" s="456">
        <v>0</v>
      </c>
      <c r="AD56" s="456">
        <v>0</v>
      </c>
      <c r="AE56" s="456">
        <v>0</v>
      </c>
      <c r="AF56" s="456">
        <v>0</v>
      </c>
      <c r="AG56" s="456">
        <v>0</v>
      </c>
      <c r="AH56" s="456">
        <v>1247.397346291486</v>
      </c>
      <c r="AI56" s="456">
        <v>1234.3057780429235</v>
      </c>
      <c r="AJ56" s="456">
        <v>1398.7144179065806</v>
      </c>
      <c r="AK56" s="456">
        <v>1872.5167402994282</v>
      </c>
      <c r="AL56" s="456">
        <v>2114.2387830219909</v>
      </c>
      <c r="AM56" s="456">
        <v>2262.4652406213977</v>
      </c>
      <c r="AN56" s="456">
        <v>2373.7346271384627</v>
      </c>
      <c r="AO56" s="456">
        <v>2454.6456172070029</v>
      </c>
      <c r="AP56" s="456">
        <v>2613.8992916113648</v>
      </c>
      <c r="AQ56" s="456">
        <v>2569.6366260292912</v>
      </c>
      <c r="AR56" s="456">
        <v>1686.5802398293142</v>
      </c>
      <c r="AS56" s="456">
        <v>1969.3203143118742</v>
      </c>
      <c r="AT56" s="456">
        <v>2286.5397179292008</v>
      </c>
      <c r="AU56" s="456">
        <v>1647.5208920944203</v>
      </c>
      <c r="AV56" s="456">
        <v>2116.0544963161356</v>
      </c>
      <c r="AW56" s="456">
        <v>2121.3498016827066</v>
      </c>
      <c r="AX56" s="456">
        <v>2307.3126570902045</v>
      </c>
      <c r="AY56" s="456">
        <v>2425.3533189558088</v>
      </c>
      <c r="AZ56" s="456">
        <v>2499.5124890638103</v>
      </c>
      <c r="BA56" s="456">
        <v>2570.5084297402959</v>
      </c>
      <c r="BB56" s="456">
        <v>2559.0774085060102</v>
      </c>
      <c r="BC56" s="456">
        <v>2564.8851204641037</v>
      </c>
      <c r="BD56" s="456">
        <v>2538.4614569778209</v>
      </c>
      <c r="BE56" s="456">
        <v>2472.3299918895391</v>
      </c>
      <c r="BF56" s="456">
        <v>2543.4564505222161</v>
      </c>
      <c r="BG56" s="456">
        <v>2855.0388047772499</v>
      </c>
      <c r="BH56" s="456">
        <v>2969.7093904972571</v>
      </c>
      <c r="BI56" s="456">
        <v>3228.6618415789062</v>
      </c>
      <c r="BJ56" s="456">
        <v>3144.5811741124116</v>
      </c>
      <c r="BK56" s="456">
        <v>3152.7829059172918</v>
      </c>
      <c r="BL56" s="456">
        <v>3180.020552936307</v>
      </c>
      <c r="BM56" s="456">
        <v>3724.8500438140327</v>
      </c>
      <c r="BN56" s="456">
        <v>3951.3572744493467</v>
      </c>
      <c r="BO56" s="456">
        <v>3926.3775937016194</v>
      </c>
      <c r="BP56" s="456">
        <v>3980.0908506129267</v>
      </c>
      <c r="BQ56" s="456">
        <v>0</v>
      </c>
      <c r="BR56" s="456">
        <v>0</v>
      </c>
      <c r="BS56" s="456">
        <v>0</v>
      </c>
      <c r="BT56" s="456">
        <v>0</v>
      </c>
      <c r="BU56" s="456">
        <v>0</v>
      </c>
      <c r="BV56" s="456">
        <v>0</v>
      </c>
      <c r="BW56" s="456">
        <v>0</v>
      </c>
      <c r="BX56" s="457">
        <v>0</v>
      </c>
      <c r="BY56" s="457">
        <v>0</v>
      </c>
      <c r="BZ56" s="457">
        <v>0</v>
      </c>
      <c r="CA56" s="457">
        <v>0</v>
      </c>
      <c r="CB56" s="457">
        <v>0</v>
      </c>
      <c r="CC56" s="457">
        <v>0</v>
      </c>
      <c r="CD56" s="457">
        <v>0</v>
      </c>
      <c r="CE56" s="457">
        <v>0</v>
      </c>
      <c r="CF56" s="457">
        <v>0</v>
      </c>
      <c r="CG56" s="457">
        <v>0</v>
      </c>
      <c r="CH56" s="458">
        <v>0</v>
      </c>
    </row>
    <row r="57" spans="1:86" ht="26.25" customHeight="1" x14ac:dyDescent="0.35">
      <c r="A57" s="74"/>
      <c r="B57" s="52" t="s">
        <v>856</v>
      </c>
      <c r="C57" s="593"/>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56"/>
      <c r="BM57" s="456"/>
      <c r="BN57" s="456"/>
      <c r="BO57" s="456"/>
      <c r="BP57" s="456"/>
      <c r="BQ57" s="456"/>
      <c r="BR57" s="456"/>
      <c r="BS57" s="456"/>
      <c r="BT57" s="456"/>
      <c r="BU57" s="456"/>
      <c r="BV57" s="456"/>
      <c r="BW57" s="456"/>
      <c r="BX57" s="457"/>
      <c r="BY57" s="457"/>
      <c r="BZ57" s="457"/>
      <c r="CA57" s="457"/>
      <c r="CB57" s="457"/>
      <c r="CC57" s="457"/>
      <c r="CD57" s="457"/>
      <c r="CE57" s="457"/>
      <c r="CF57" s="457"/>
      <c r="CG57" s="457"/>
      <c r="CH57" s="458"/>
    </row>
    <row r="58" spans="1:86" x14ac:dyDescent="0.35">
      <c r="A58" s="594"/>
      <c r="B58" s="72" t="s">
        <v>857</v>
      </c>
      <c r="C58" s="593"/>
      <c r="D58" s="456">
        <v>0</v>
      </c>
      <c r="E58" s="456">
        <v>0</v>
      </c>
      <c r="F58" s="456">
        <v>0</v>
      </c>
      <c r="G58" s="456">
        <v>0</v>
      </c>
      <c r="H58" s="456">
        <v>0</v>
      </c>
      <c r="I58" s="456">
        <v>0</v>
      </c>
      <c r="J58" s="456">
        <v>0</v>
      </c>
      <c r="K58" s="456">
        <v>0</v>
      </c>
      <c r="L58" s="456">
        <v>0</v>
      </c>
      <c r="M58" s="456">
        <v>0</v>
      </c>
      <c r="N58" s="456">
        <v>0</v>
      </c>
      <c r="O58" s="456">
        <v>0</v>
      </c>
      <c r="P58" s="456">
        <v>0</v>
      </c>
      <c r="Q58" s="456">
        <v>0</v>
      </c>
      <c r="R58" s="456">
        <v>0</v>
      </c>
      <c r="S58" s="456">
        <v>0</v>
      </c>
      <c r="T58" s="456">
        <v>0</v>
      </c>
      <c r="U58" s="456">
        <v>0</v>
      </c>
      <c r="V58" s="456">
        <v>0</v>
      </c>
      <c r="W58" s="456">
        <v>0</v>
      </c>
      <c r="X58" s="456">
        <v>0</v>
      </c>
      <c r="Y58" s="456">
        <v>0</v>
      </c>
      <c r="Z58" s="456">
        <v>0</v>
      </c>
      <c r="AA58" s="456">
        <v>0</v>
      </c>
      <c r="AB58" s="456">
        <v>0</v>
      </c>
      <c r="AC58" s="456">
        <v>0</v>
      </c>
      <c r="AD58" s="456">
        <v>0</v>
      </c>
      <c r="AE58" s="456">
        <v>0</v>
      </c>
      <c r="AF58" s="456">
        <v>0</v>
      </c>
      <c r="AG58" s="456">
        <v>0</v>
      </c>
      <c r="AH58" s="456">
        <v>1197.4913408556627</v>
      </c>
      <c r="AI58" s="456">
        <v>1177.3142008396687</v>
      </c>
      <c r="AJ58" s="456">
        <v>1327.236850052866</v>
      </c>
      <c r="AK58" s="456">
        <v>1794.2447736885185</v>
      </c>
      <c r="AL58" s="456">
        <v>2038.6260297252436</v>
      </c>
      <c r="AM58" s="456">
        <v>2195.9432617181674</v>
      </c>
      <c r="AN58" s="456">
        <v>2308.7045894728158</v>
      </c>
      <c r="AO58" s="456">
        <v>2395.9019345151155</v>
      </c>
      <c r="AP58" s="456">
        <v>2538.945069338572</v>
      </c>
      <c r="AQ58" s="456">
        <v>2496.30325915821</v>
      </c>
      <c r="AR58" s="456">
        <v>2119.902246542274</v>
      </c>
      <c r="AS58" s="456">
        <v>2415.4265555347979</v>
      </c>
      <c r="AT58" s="456">
        <v>2765.9477870461528</v>
      </c>
      <c r="AU58" s="456">
        <v>1504.9298716818057</v>
      </c>
      <c r="AV58" s="456">
        <v>1582.4951927576005</v>
      </c>
      <c r="AW58" s="456">
        <v>2000.3607378329316</v>
      </c>
      <c r="AX58" s="456">
        <v>2034.1187883484995</v>
      </c>
      <c r="AY58" s="456">
        <v>2008.6945250468809</v>
      </c>
      <c r="AZ58" s="456">
        <v>2028.4156782497282</v>
      </c>
      <c r="BA58" s="456">
        <v>2110.0327114041033</v>
      </c>
      <c r="BB58" s="456">
        <v>2167.877818470944</v>
      </c>
      <c r="BC58" s="456">
        <v>2215.672994904276</v>
      </c>
      <c r="BD58" s="456">
        <v>2319.9443477690902</v>
      </c>
      <c r="BE58" s="456">
        <v>2496.507205476782</v>
      </c>
      <c r="BF58" s="456">
        <v>2593.7641599628223</v>
      </c>
      <c r="BG58" s="456">
        <v>2853.0982120778222</v>
      </c>
      <c r="BH58" s="456">
        <v>3141.6418846416605</v>
      </c>
      <c r="BI58" s="456">
        <v>3082.3486877099554</v>
      </c>
      <c r="BJ58" s="456">
        <v>3253.2861863513494</v>
      </c>
      <c r="BK58" s="456">
        <v>3258.7310094129202</v>
      </c>
      <c r="BL58" s="456">
        <v>3320.0267254903856</v>
      </c>
      <c r="BM58" s="456">
        <v>3394.2017591901999</v>
      </c>
      <c r="BN58" s="456">
        <v>3386.9945929991845</v>
      </c>
      <c r="BO58" s="456">
        <v>3249.2534483548716</v>
      </c>
      <c r="BP58" s="456">
        <v>3064.0340695268123</v>
      </c>
      <c r="BQ58" s="456">
        <v>0</v>
      </c>
      <c r="BR58" s="456">
        <v>0</v>
      </c>
      <c r="BS58" s="456">
        <v>0</v>
      </c>
      <c r="BT58" s="456">
        <v>0</v>
      </c>
      <c r="BU58" s="456">
        <v>0</v>
      </c>
      <c r="BV58" s="456">
        <v>0</v>
      </c>
      <c r="BW58" s="456">
        <v>0</v>
      </c>
      <c r="BX58" s="457">
        <v>0</v>
      </c>
      <c r="BY58" s="457">
        <v>0</v>
      </c>
      <c r="BZ58" s="457">
        <v>0</v>
      </c>
      <c r="CA58" s="457">
        <v>0</v>
      </c>
      <c r="CB58" s="457">
        <v>0</v>
      </c>
      <c r="CC58" s="457">
        <v>0</v>
      </c>
      <c r="CD58" s="457">
        <v>0</v>
      </c>
      <c r="CE58" s="457">
        <v>0</v>
      </c>
      <c r="CF58" s="457">
        <v>0</v>
      </c>
      <c r="CG58" s="457">
        <v>0</v>
      </c>
      <c r="CH58" s="458">
        <v>0</v>
      </c>
    </row>
    <row r="59" spans="1:86" x14ac:dyDescent="0.35">
      <c r="A59" s="594"/>
      <c r="B59" s="72" t="s">
        <v>858</v>
      </c>
      <c r="C59" s="593"/>
      <c r="D59" s="456">
        <v>0</v>
      </c>
      <c r="E59" s="456">
        <v>0</v>
      </c>
      <c r="F59" s="456">
        <v>0</v>
      </c>
      <c r="G59" s="456">
        <v>0</v>
      </c>
      <c r="H59" s="456">
        <v>0</v>
      </c>
      <c r="I59" s="456">
        <v>0</v>
      </c>
      <c r="J59" s="456">
        <v>0</v>
      </c>
      <c r="K59" s="456">
        <v>0</v>
      </c>
      <c r="L59" s="456">
        <v>0</v>
      </c>
      <c r="M59" s="456">
        <v>0</v>
      </c>
      <c r="N59" s="456">
        <v>0</v>
      </c>
      <c r="O59" s="456">
        <v>0</v>
      </c>
      <c r="P59" s="456">
        <v>0</v>
      </c>
      <c r="Q59" s="456">
        <v>0</v>
      </c>
      <c r="R59" s="456">
        <v>0</v>
      </c>
      <c r="S59" s="456">
        <v>0</v>
      </c>
      <c r="T59" s="456">
        <v>0</v>
      </c>
      <c r="U59" s="456">
        <v>0</v>
      </c>
      <c r="V59" s="456">
        <v>0</v>
      </c>
      <c r="W59" s="456">
        <v>0</v>
      </c>
      <c r="X59" s="456">
        <v>0</v>
      </c>
      <c r="Y59" s="456">
        <v>0</v>
      </c>
      <c r="Z59" s="456">
        <v>0</v>
      </c>
      <c r="AA59" s="456">
        <v>0</v>
      </c>
      <c r="AB59" s="456">
        <v>0</v>
      </c>
      <c r="AC59" s="456">
        <v>0</v>
      </c>
      <c r="AD59" s="456">
        <v>0</v>
      </c>
      <c r="AE59" s="456">
        <v>0</v>
      </c>
      <c r="AF59" s="456">
        <v>0</v>
      </c>
      <c r="AG59" s="456">
        <v>0</v>
      </c>
      <c r="AH59" s="456">
        <v>174.20039187436785</v>
      </c>
      <c r="AI59" s="456">
        <v>171.17544233411277</v>
      </c>
      <c r="AJ59" s="456">
        <v>192.88531782117454</v>
      </c>
      <c r="AK59" s="456">
        <v>260.25968873228254</v>
      </c>
      <c r="AL59" s="456">
        <v>294.40619658320855</v>
      </c>
      <c r="AM59" s="456">
        <v>315.87687896376798</v>
      </c>
      <c r="AN59" s="456">
        <v>332.68076768575025</v>
      </c>
      <c r="AO59" s="456">
        <v>343.18250882090393</v>
      </c>
      <c r="AP59" s="456">
        <v>365.69163473049434</v>
      </c>
      <c r="AQ59" s="456">
        <v>359.24081364669689</v>
      </c>
      <c r="AR59" s="456">
        <v>231.59823785469979</v>
      </c>
      <c r="AS59" s="456">
        <v>296.23156545499347</v>
      </c>
      <c r="AT59" s="456">
        <v>396.80214402936491</v>
      </c>
      <c r="AU59" s="456">
        <v>252.07401919147142</v>
      </c>
      <c r="AV59" s="456">
        <v>319.3546058842021</v>
      </c>
      <c r="AW59" s="456">
        <v>401.2649555963219</v>
      </c>
      <c r="AX59" s="456">
        <v>497.21092296506384</v>
      </c>
      <c r="AY59" s="456">
        <v>566.10750583024594</v>
      </c>
      <c r="AZ59" s="456">
        <v>624.68464966032377</v>
      </c>
      <c r="BA59" s="456">
        <v>716.87726886174869</v>
      </c>
      <c r="BB59" s="456">
        <v>787.8458465780551</v>
      </c>
      <c r="BC59" s="456">
        <v>847.0603713517196</v>
      </c>
      <c r="BD59" s="456">
        <v>917.74073052381209</v>
      </c>
      <c r="BE59" s="456">
        <v>978.22761453552346</v>
      </c>
      <c r="BF59" s="456">
        <v>1075.755555147359</v>
      </c>
      <c r="BG59" s="456">
        <v>1239.7991866794896</v>
      </c>
      <c r="BH59" s="456">
        <v>1288.6414092845041</v>
      </c>
      <c r="BI59" s="456">
        <v>1404.5784187091881</v>
      </c>
      <c r="BJ59" s="456">
        <v>1307.3403941678757</v>
      </c>
      <c r="BK59" s="456">
        <v>1318.5369889783137</v>
      </c>
      <c r="BL59" s="456">
        <v>1335.2118621152315</v>
      </c>
      <c r="BM59" s="456">
        <v>1441.1303750013697</v>
      </c>
      <c r="BN59" s="456">
        <v>1502.8180599984776</v>
      </c>
      <c r="BO59" s="456">
        <v>1489.2726888819482</v>
      </c>
      <c r="BP59" s="456">
        <v>1485.6289363058086</v>
      </c>
      <c r="BQ59" s="456">
        <v>0</v>
      </c>
      <c r="BR59" s="456">
        <v>0</v>
      </c>
      <c r="BS59" s="456">
        <v>0</v>
      </c>
      <c r="BT59" s="456">
        <v>0</v>
      </c>
      <c r="BU59" s="456">
        <v>0</v>
      </c>
      <c r="BV59" s="456">
        <v>0</v>
      </c>
      <c r="BW59" s="456">
        <v>0</v>
      </c>
      <c r="BX59" s="457">
        <v>0</v>
      </c>
      <c r="BY59" s="457">
        <v>0</v>
      </c>
      <c r="BZ59" s="457">
        <v>0</v>
      </c>
      <c r="CA59" s="457">
        <v>0</v>
      </c>
      <c r="CB59" s="457">
        <v>0</v>
      </c>
      <c r="CC59" s="457">
        <v>0</v>
      </c>
      <c r="CD59" s="457">
        <v>0</v>
      </c>
      <c r="CE59" s="457">
        <v>0</v>
      </c>
      <c r="CF59" s="457">
        <v>0</v>
      </c>
      <c r="CG59" s="457">
        <v>0</v>
      </c>
      <c r="CH59" s="458">
        <v>0</v>
      </c>
    </row>
    <row r="60" spans="1:86" x14ac:dyDescent="0.35">
      <c r="A60" s="594"/>
      <c r="B60" s="72" t="s">
        <v>859</v>
      </c>
      <c r="C60" s="593"/>
      <c r="D60" s="456">
        <v>0</v>
      </c>
      <c r="E60" s="456">
        <v>0</v>
      </c>
      <c r="F60" s="456">
        <v>0</v>
      </c>
      <c r="G60" s="456">
        <v>0</v>
      </c>
      <c r="H60" s="456">
        <v>0</v>
      </c>
      <c r="I60" s="456">
        <v>0</v>
      </c>
      <c r="J60" s="456">
        <v>0</v>
      </c>
      <c r="K60" s="456">
        <v>0</v>
      </c>
      <c r="L60" s="456">
        <v>0</v>
      </c>
      <c r="M60" s="456">
        <v>0</v>
      </c>
      <c r="N60" s="456">
        <v>0</v>
      </c>
      <c r="O60" s="456">
        <v>0</v>
      </c>
      <c r="P60" s="456">
        <v>0</v>
      </c>
      <c r="Q60" s="456">
        <v>0</v>
      </c>
      <c r="R60" s="456">
        <v>0</v>
      </c>
      <c r="S60" s="456">
        <v>0</v>
      </c>
      <c r="T60" s="456">
        <v>0</v>
      </c>
      <c r="U60" s="456">
        <v>0</v>
      </c>
      <c r="V60" s="456">
        <v>0</v>
      </c>
      <c r="W60" s="456">
        <v>0</v>
      </c>
      <c r="X60" s="456">
        <v>0</v>
      </c>
      <c r="Y60" s="456">
        <v>0</v>
      </c>
      <c r="Z60" s="456">
        <v>0</v>
      </c>
      <c r="AA60" s="456">
        <v>0</v>
      </c>
      <c r="AB60" s="456">
        <v>0</v>
      </c>
      <c r="AC60" s="456">
        <v>0</v>
      </c>
      <c r="AD60" s="456">
        <v>0</v>
      </c>
      <c r="AE60" s="456">
        <v>0</v>
      </c>
      <c r="AF60" s="456">
        <v>0</v>
      </c>
      <c r="AG60" s="456">
        <v>0</v>
      </c>
      <c r="AH60" s="456">
        <v>563.3735009304022</v>
      </c>
      <c r="AI60" s="456">
        <v>556.24365533464459</v>
      </c>
      <c r="AJ60" s="456">
        <v>629.770704218064</v>
      </c>
      <c r="AK60" s="456">
        <v>846.15297567667699</v>
      </c>
      <c r="AL60" s="456">
        <v>958.61963690903781</v>
      </c>
      <c r="AM60" s="456">
        <v>1028.7920044970688</v>
      </c>
      <c r="AN60" s="456">
        <v>1079.8194395647524</v>
      </c>
      <c r="AO60" s="456">
        <v>1118.9583352628053</v>
      </c>
      <c r="AP60" s="456">
        <v>1189.1063718808537</v>
      </c>
      <c r="AQ60" s="456">
        <v>1168.2848260612561</v>
      </c>
      <c r="AR60" s="456">
        <v>603.37281558143593</v>
      </c>
      <c r="AS60" s="456">
        <v>627.26553622758593</v>
      </c>
      <c r="AT60" s="456">
        <v>530.42062544282931</v>
      </c>
      <c r="AU60" s="456">
        <v>417.39411067075412</v>
      </c>
      <c r="AV60" s="456">
        <v>478.64185773288125</v>
      </c>
      <c r="AW60" s="456">
        <v>652.00960615067959</v>
      </c>
      <c r="AX60" s="456">
        <v>722.52418588497164</v>
      </c>
      <c r="AY60" s="456">
        <v>777.38484734436338</v>
      </c>
      <c r="AZ60" s="456">
        <v>800.88722261233204</v>
      </c>
      <c r="BA60" s="456">
        <v>828.14418884217332</v>
      </c>
      <c r="BB60" s="456">
        <v>852.46027894826398</v>
      </c>
      <c r="BC60" s="456">
        <v>872.73593292458577</v>
      </c>
      <c r="BD60" s="456">
        <v>848.47140817874731</v>
      </c>
      <c r="BE60" s="456">
        <v>828.17698783889034</v>
      </c>
      <c r="BF60" s="456">
        <v>828.01833849412139</v>
      </c>
      <c r="BG60" s="456">
        <v>928.12171712566885</v>
      </c>
      <c r="BH60" s="456">
        <v>981.75400460428909</v>
      </c>
      <c r="BI60" s="456">
        <v>1057.811613398643</v>
      </c>
      <c r="BJ60" s="456">
        <v>1012.1647706820228</v>
      </c>
      <c r="BK60" s="456">
        <v>985.49568291413811</v>
      </c>
      <c r="BL60" s="456">
        <v>969.53663023886236</v>
      </c>
      <c r="BM60" s="456">
        <v>1028.5710806424906</v>
      </c>
      <c r="BN60" s="456">
        <v>1107.4022050618325</v>
      </c>
      <c r="BO60" s="456">
        <v>1094.7553704601437</v>
      </c>
      <c r="BP60" s="456">
        <v>1085.219596654686</v>
      </c>
      <c r="BQ60" s="456">
        <v>0</v>
      </c>
      <c r="BR60" s="456">
        <v>0</v>
      </c>
      <c r="BS60" s="456">
        <v>0</v>
      </c>
      <c r="BT60" s="456">
        <v>0</v>
      </c>
      <c r="BU60" s="456">
        <v>0</v>
      </c>
      <c r="BV60" s="456">
        <v>0</v>
      </c>
      <c r="BW60" s="456">
        <v>0</v>
      </c>
      <c r="BX60" s="457">
        <v>0</v>
      </c>
      <c r="BY60" s="457">
        <v>0</v>
      </c>
      <c r="BZ60" s="457">
        <v>0</v>
      </c>
      <c r="CA60" s="457">
        <v>0</v>
      </c>
      <c r="CB60" s="457">
        <v>0</v>
      </c>
      <c r="CC60" s="457">
        <v>0</v>
      </c>
      <c r="CD60" s="457">
        <v>0</v>
      </c>
      <c r="CE60" s="457">
        <v>0</v>
      </c>
      <c r="CF60" s="457">
        <v>0</v>
      </c>
      <c r="CG60" s="457">
        <v>0</v>
      </c>
      <c r="CH60" s="458">
        <v>0</v>
      </c>
    </row>
    <row r="61" spans="1:86" x14ac:dyDescent="0.35">
      <c r="A61" s="594"/>
      <c r="B61" s="72" t="s">
        <v>562</v>
      </c>
      <c r="C61" s="593"/>
      <c r="D61" s="456">
        <v>0</v>
      </c>
      <c r="E61" s="456">
        <v>0</v>
      </c>
      <c r="F61" s="456">
        <v>0</v>
      </c>
      <c r="G61" s="456">
        <v>0</v>
      </c>
      <c r="H61" s="456">
        <v>0</v>
      </c>
      <c r="I61" s="456">
        <v>0</v>
      </c>
      <c r="J61" s="456">
        <v>0</v>
      </c>
      <c r="K61" s="456">
        <v>0</v>
      </c>
      <c r="L61" s="456">
        <v>0</v>
      </c>
      <c r="M61" s="456">
        <v>0</v>
      </c>
      <c r="N61" s="456">
        <v>0</v>
      </c>
      <c r="O61" s="456">
        <v>0</v>
      </c>
      <c r="P61" s="456">
        <v>0</v>
      </c>
      <c r="Q61" s="456">
        <v>0</v>
      </c>
      <c r="R61" s="456">
        <v>0</v>
      </c>
      <c r="S61" s="456">
        <v>0</v>
      </c>
      <c r="T61" s="456">
        <v>0</v>
      </c>
      <c r="U61" s="456">
        <v>0</v>
      </c>
      <c r="V61" s="456">
        <v>0</v>
      </c>
      <c r="W61" s="456">
        <v>0</v>
      </c>
      <c r="X61" s="456">
        <v>0</v>
      </c>
      <c r="Y61" s="456">
        <v>0</v>
      </c>
      <c r="Z61" s="456">
        <v>0</v>
      </c>
      <c r="AA61" s="456">
        <v>0</v>
      </c>
      <c r="AB61" s="456">
        <v>0</v>
      </c>
      <c r="AC61" s="456">
        <v>0</v>
      </c>
      <c r="AD61" s="456">
        <v>0</v>
      </c>
      <c r="AE61" s="456">
        <v>0</v>
      </c>
      <c r="AF61" s="456">
        <v>0</v>
      </c>
      <c r="AG61" s="456">
        <v>0</v>
      </c>
      <c r="AH61" s="456">
        <v>463.91316042600727</v>
      </c>
      <c r="AI61" s="456">
        <v>461.55741091545201</v>
      </c>
      <c r="AJ61" s="456">
        <v>524.73727844887833</v>
      </c>
      <c r="AK61" s="456">
        <v>697.14958828437523</v>
      </c>
      <c r="AL61" s="456">
        <v>783.09335677012552</v>
      </c>
      <c r="AM61" s="456">
        <v>833.95829529401772</v>
      </c>
      <c r="AN61" s="456">
        <v>873.23804298845073</v>
      </c>
      <c r="AO61" s="456">
        <v>901.31889908094263</v>
      </c>
      <c r="AP61" s="456">
        <v>962.19892462408916</v>
      </c>
      <c r="AQ61" s="456">
        <v>946.90541017288285</v>
      </c>
      <c r="AR61" s="456">
        <v>622.82440189085924</v>
      </c>
      <c r="AS61" s="456">
        <v>739.46629964504677</v>
      </c>
      <c r="AT61" s="456">
        <v>887.53946094695925</v>
      </c>
      <c r="AU61" s="456">
        <v>736.27911621870362</v>
      </c>
      <c r="AV61" s="456">
        <v>1049.6416959395438</v>
      </c>
      <c r="AW61" s="456">
        <v>807.42947534756058</v>
      </c>
      <c r="AX61" s="456">
        <v>798.97968229442301</v>
      </c>
      <c r="AY61" s="456">
        <v>743.29725323592197</v>
      </c>
      <c r="AZ61" s="456">
        <v>709.25670398259206</v>
      </c>
      <c r="BA61" s="456">
        <v>615.55362936064807</v>
      </c>
      <c r="BB61" s="456">
        <v>522.01569797361503</v>
      </c>
      <c r="BC61" s="456">
        <v>475.85139032381261</v>
      </c>
      <c r="BD61" s="456">
        <v>426.7371461468714</v>
      </c>
      <c r="BE61" s="456">
        <v>356.33100343257036</v>
      </c>
      <c r="BF61" s="456">
        <v>348.13948044879737</v>
      </c>
      <c r="BG61" s="456">
        <v>303.11732030513519</v>
      </c>
      <c r="BH61" s="456">
        <v>374.29945599028571</v>
      </c>
      <c r="BI61" s="456">
        <v>403.22537957826523</v>
      </c>
      <c r="BJ61" s="456">
        <v>395.30738744810924</v>
      </c>
      <c r="BK61" s="456">
        <v>386.27091712581216</v>
      </c>
      <c r="BL61" s="456">
        <v>438.6629494421079</v>
      </c>
      <c r="BM61" s="456">
        <v>697.76923595637561</v>
      </c>
      <c r="BN61" s="456">
        <v>678.82976510854041</v>
      </c>
      <c r="BO61" s="456">
        <v>658.97143392446696</v>
      </c>
      <c r="BP61" s="456">
        <v>665.14473567679352</v>
      </c>
      <c r="BQ61" s="456">
        <v>0</v>
      </c>
      <c r="BR61" s="456">
        <v>0</v>
      </c>
      <c r="BS61" s="456">
        <v>0</v>
      </c>
      <c r="BT61" s="456">
        <v>0</v>
      </c>
      <c r="BU61" s="456">
        <v>0</v>
      </c>
      <c r="BV61" s="456">
        <v>0</v>
      </c>
      <c r="BW61" s="456">
        <v>0</v>
      </c>
      <c r="BX61" s="457">
        <v>0</v>
      </c>
      <c r="BY61" s="457">
        <v>0</v>
      </c>
      <c r="BZ61" s="457">
        <v>0</v>
      </c>
      <c r="CA61" s="457">
        <v>0</v>
      </c>
      <c r="CB61" s="457">
        <v>0</v>
      </c>
      <c r="CC61" s="457">
        <v>0</v>
      </c>
      <c r="CD61" s="457">
        <v>0</v>
      </c>
      <c r="CE61" s="457">
        <v>0</v>
      </c>
      <c r="CF61" s="457">
        <v>0</v>
      </c>
      <c r="CG61" s="457">
        <v>0</v>
      </c>
      <c r="CH61" s="458">
        <v>0</v>
      </c>
    </row>
    <row r="62" spans="1:86" x14ac:dyDescent="0.35">
      <c r="A62" s="52"/>
      <c r="B62" s="72" t="s">
        <v>860</v>
      </c>
      <c r="C62" s="593"/>
      <c r="D62" s="456">
        <v>0</v>
      </c>
      <c r="E62" s="456">
        <v>0</v>
      </c>
      <c r="F62" s="456">
        <v>0</v>
      </c>
      <c r="G62" s="456">
        <v>0</v>
      </c>
      <c r="H62" s="456">
        <v>0</v>
      </c>
      <c r="I62" s="456">
        <v>0</v>
      </c>
      <c r="J62" s="456">
        <v>0</v>
      </c>
      <c r="K62" s="456">
        <v>0</v>
      </c>
      <c r="L62" s="456">
        <v>0</v>
      </c>
      <c r="M62" s="456">
        <v>0</v>
      </c>
      <c r="N62" s="456">
        <v>0</v>
      </c>
      <c r="O62" s="456">
        <v>0</v>
      </c>
      <c r="P62" s="456">
        <v>0</v>
      </c>
      <c r="Q62" s="456">
        <v>0</v>
      </c>
      <c r="R62" s="456">
        <v>0</v>
      </c>
      <c r="S62" s="456">
        <v>0</v>
      </c>
      <c r="T62" s="456">
        <v>0</v>
      </c>
      <c r="U62" s="456">
        <v>0</v>
      </c>
      <c r="V62" s="456">
        <v>0</v>
      </c>
      <c r="W62" s="456">
        <v>0</v>
      </c>
      <c r="X62" s="456">
        <v>0</v>
      </c>
      <c r="Y62" s="456">
        <v>0</v>
      </c>
      <c r="Z62" s="456">
        <v>0</v>
      </c>
      <c r="AA62" s="456">
        <v>0</v>
      </c>
      <c r="AB62" s="456">
        <v>0</v>
      </c>
      <c r="AC62" s="456">
        <v>0</v>
      </c>
      <c r="AD62" s="456">
        <v>0</v>
      </c>
      <c r="AE62" s="456">
        <v>0</v>
      </c>
      <c r="AF62" s="456">
        <v>0</v>
      </c>
      <c r="AG62" s="456">
        <v>0</v>
      </c>
      <c r="AH62" s="456">
        <v>45.910293060708518</v>
      </c>
      <c r="AI62" s="456">
        <v>45.329269458714059</v>
      </c>
      <c r="AJ62" s="456">
        <v>51.321117418463615</v>
      </c>
      <c r="AK62" s="456">
        <v>68.954487606093338</v>
      </c>
      <c r="AL62" s="456">
        <v>78.119592759619124</v>
      </c>
      <c r="AM62" s="456">
        <v>83.838061866543356</v>
      </c>
      <c r="AN62" s="456">
        <v>87.996376899509457</v>
      </c>
      <c r="AO62" s="456">
        <v>91.185874042351045</v>
      </c>
      <c r="AP62" s="456">
        <v>96.902360375927714</v>
      </c>
      <c r="AQ62" s="456">
        <v>95.205576148455265</v>
      </c>
      <c r="AR62" s="456">
        <v>228.78478450231961</v>
      </c>
      <c r="AS62" s="456">
        <v>306.35691298424803</v>
      </c>
      <c r="AT62" s="456">
        <v>471.77748751004748</v>
      </c>
      <c r="AU62" s="456">
        <v>241.77364601349103</v>
      </c>
      <c r="AV62" s="456">
        <v>268.41633675950868</v>
      </c>
      <c r="AW62" s="456">
        <v>260.6457645881444</v>
      </c>
      <c r="AX62" s="456">
        <v>288.59786594574615</v>
      </c>
      <c r="AY62" s="456">
        <v>338.56371254527784</v>
      </c>
      <c r="AZ62" s="456">
        <v>364.6839128085623</v>
      </c>
      <c r="BA62" s="456">
        <v>409.93334267572573</v>
      </c>
      <c r="BB62" s="456">
        <v>396.75558500607667</v>
      </c>
      <c r="BC62" s="456">
        <v>369.23742586398544</v>
      </c>
      <c r="BD62" s="456">
        <v>345.51217212839009</v>
      </c>
      <c r="BE62" s="456">
        <v>309.59438608255493</v>
      </c>
      <c r="BF62" s="456">
        <v>291.54307643193846</v>
      </c>
      <c r="BG62" s="456">
        <v>384.00058066695647</v>
      </c>
      <c r="BH62" s="456">
        <v>325.01452061817804</v>
      </c>
      <c r="BI62" s="456">
        <v>363.04642989280984</v>
      </c>
      <c r="BJ62" s="456">
        <v>429.76862181440367</v>
      </c>
      <c r="BK62" s="456">
        <v>462.47931689902788</v>
      </c>
      <c r="BL62" s="456">
        <v>436.60911114010565</v>
      </c>
      <c r="BM62" s="456">
        <v>557.37935221379655</v>
      </c>
      <c r="BN62" s="456">
        <v>662.30724428049587</v>
      </c>
      <c r="BO62" s="456">
        <v>683.37810043506033</v>
      </c>
      <c r="BP62" s="456">
        <v>744.0975819756386</v>
      </c>
      <c r="BQ62" s="456">
        <v>0</v>
      </c>
      <c r="BR62" s="456">
        <v>0</v>
      </c>
      <c r="BS62" s="456">
        <v>0</v>
      </c>
      <c r="BT62" s="456">
        <v>0</v>
      </c>
      <c r="BU62" s="456">
        <v>0</v>
      </c>
      <c r="BV62" s="456">
        <v>0</v>
      </c>
      <c r="BW62" s="456">
        <v>0</v>
      </c>
      <c r="BX62" s="457">
        <v>0</v>
      </c>
      <c r="BY62" s="457">
        <v>0</v>
      </c>
      <c r="BZ62" s="457">
        <v>0</v>
      </c>
      <c r="CA62" s="457">
        <v>0</v>
      </c>
      <c r="CB62" s="457">
        <v>0</v>
      </c>
      <c r="CC62" s="457">
        <v>0</v>
      </c>
      <c r="CD62" s="457">
        <v>0</v>
      </c>
      <c r="CE62" s="457">
        <v>0</v>
      </c>
      <c r="CF62" s="457">
        <v>0</v>
      </c>
      <c r="CG62" s="457">
        <v>0</v>
      </c>
      <c r="CH62" s="458">
        <v>0</v>
      </c>
    </row>
    <row r="63" spans="1:86" ht="26.25" customHeight="1" x14ac:dyDescent="0.35">
      <c r="A63" s="594"/>
      <c r="B63" s="72" t="s">
        <v>855</v>
      </c>
      <c r="C63" s="593"/>
      <c r="D63" s="456">
        <v>0</v>
      </c>
      <c r="E63" s="456">
        <v>0</v>
      </c>
      <c r="F63" s="456">
        <v>0</v>
      </c>
      <c r="G63" s="456">
        <v>0</v>
      </c>
      <c r="H63" s="456">
        <v>0</v>
      </c>
      <c r="I63" s="456">
        <v>0</v>
      </c>
      <c r="J63" s="456">
        <v>0</v>
      </c>
      <c r="K63" s="456">
        <v>0</v>
      </c>
      <c r="L63" s="456">
        <v>0</v>
      </c>
      <c r="M63" s="456">
        <v>0</v>
      </c>
      <c r="N63" s="456">
        <v>0</v>
      </c>
      <c r="O63" s="456">
        <v>0</v>
      </c>
      <c r="P63" s="456">
        <v>0</v>
      </c>
      <c r="Q63" s="456">
        <v>0</v>
      </c>
      <c r="R63" s="456">
        <v>0</v>
      </c>
      <c r="S63" s="456">
        <v>0</v>
      </c>
      <c r="T63" s="456">
        <v>0</v>
      </c>
      <c r="U63" s="456">
        <v>0</v>
      </c>
      <c r="V63" s="456">
        <v>0</v>
      </c>
      <c r="W63" s="456">
        <v>0</v>
      </c>
      <c r="X63" s="456">
        <v>0</v>
      </c>
      <c r="Y63" s="456">
        <v>0</v>
      </c>
      <c r="Z63" s="456">
        <v>0</v>
      </c>
      <c r="AA63" s="456">
        <v>0</v>
      </c>
      <c r="AB63" s="456">
        <v>0</v>
      </c>
      <c r="AC63" s="456">
        <v>0</v>
      </c>
      <c r="AD63" s="456">
        <v>0</v>
      </c>
      <c r="AE63" s="456">
        <v>0</v>
      </c>
      <c r="AF63" s="456">
        <v>0</v>
      </c>
      <c r="AG63" s="456">
        <v>0</v>
      </c>
      <c r="AH63" s="456">
        <v>1247.397346291486</v>
      </c>
      <c r="AI63" s="456">
        <v>1234.3057780429235</v>
      </c>
      <c r="AJ63" s="456">
        <v>1398.7144179065806</v>
      </c>
      <c r="AK63" s="456">
        <v>1872.5167402994282</v>
      </c>
      <c r="AL63" s="456">
        <v>2114.2387830219909</v>
      </c>
      <c r="AM63" s="456">
        <v>2262.4652406213977</v>
      </c>
      <c r="AN63" s="456">
        <v>2373.7346271384627</v>
      </c>
      <c r="AO63" s="456">
        <v>2454.6456172070029</v>
      </c>
      <c r="AP63" s="456">
        <v>2613.8992916113648</v>
      </c>
      <c r="AQ63" s="456">
        <v>2569.6366260292912</v>
      </c>
      <c r="AR63" s="456">
        <v>1686.5802398293142</v>
      </c>
      <c r="AS63" s="456">
        <v>1969.3203143118742</v>
      </c>
      <c r="AT63" s="456">
        <v>2286.5397179292008</v>
      </c>
      <c r="AU63" s="456">
        <v>1647.5208920944203</v>
      </c>
      <c r="AV63" s="456">
        <v>2116.0544963161356</v>
      </c>
      <c r="AW63" s="456">
        <v>2121.3498016827066</v>
      </c>
      <c r="AX63" s="456">
        <v>2307.3126570902045</v>
      </c>
      <c r="AY63" s="456">
        <v>2425.3533189558088</v>
      </c>
      <c r="AZ63" s="456">
        <v>2499.5124890638103</v>
      </c>
      <c r="BA63" s="456">
        <v>2570.5084297402959</v>
      </c>
      <c r="BB63" s="456">
        <v>2559.0774085060102</v>
      </c>
      <c r="BC63" s="456">
        <v>2564.8851204641037</v>
      </c>
      <c r="BD63" s="456">
        <v>2538.4614569778209</v>
      </c>
      <c r="BE63" s="456">
        <v>2472.3299918895391</v>
      </c>
      <c r="BF63" s="456">
        <v>2543.4564505222161</v>
      </c>
      <c r="BG63" s="456">
        <v>2855.0388047772499</v>
      </c>
      <c r="BH63" s="456">
        <v>2969.7093904972571</v>
      </c>
      <c r="BI63" s="456">
        <v>3228.6618415789062</v>
      </c>
      <c r="BJ63" s="456">
        <v>3144.5811741124116</v>
      </c>
      <c r="BK63" s="456">
        <v>3152.7829059172918</v>
      </c>
      <c r="BL63" s="456">
        <v>3180.020552936307</v>
      </c>
      <c r="BM63" s="456">
        <v>3724.8500438140327</v>
      </c>
      <c r="BN63" s="456">
        <v>3951.3572744493467</v>
      </c>
      <c r="BO63" s="456">
        <v>3926.3775937016194</v>
      </c>
      <c r="BP63" s="456">
        <v>3980.0908506129267</v>
      </c>
      <c r="BQ63" s="456">
        <v>0</v>
      </c>
      <c r="BR63" s="456">
        <v>0</v>
      </c>
      <c r="BS63" s="456">
        <v>0</v>
      </c>
      <c r="BT63" s="456">
        <v>0</v>
      </c>
      <c r="BU63" s="456">
        <v>0</v>
      </c>
      <c r="BV63" s="456">
        <v>0</v>
      </c>
      <c r="BW63" s="456">
        <v>0</v>
      </c>
      <c r="BX63" s="457">
        <v>0</v>
      </c>
      <c r="BY63" s="457">
        <v>0</v>
      </c>
      <c r="BZ63" s="457">
        <v>0</v>
      </c>
      <c r="CA63" s="457">
        <v>0</v>
      </c>
      <c r="CB63" s="457">
        <v>0</v>
      </c>
      <c r="CC63" s="457">
        <v>0</v>
      </c>
      <c r="CD63" s="457">
        <v>0</v>
      </c>
      <c r="CE63" s="457">
        <v>0</v>
      </c>
      <c r="CF63" s="457">
        <v>0</v>
      </c>
      <c r="CG63" s="457">
        <v>0</v>
      </c>
      <c r="CH63" s="458">
        <v>0</v>
      </c>
    </row>
    <row r="64" spans="1:86" ht="26.25" customHeight="1" x14ac:dyDescent="0.35">
      <c r="A64" s="74"/>
      <c r="B64" s="52" t="s">
        <v>861</v>
      </c>
      <c r="C64" s="593"/>
      <c r="D64" s="456"/>
      <c r="E64" s="456"/>
      <c r="F64" s="456"/>
      <c r="G64" s="456"/>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7"/>
      <c r="BY64" s="457"/>
      <c r="BZ64" s="457"/>
      <c r="CA64" s="457"/>
      <c r="CB64" s="457"/>
      <c r="CC64" s="457"/>
      <c r="CD64" s="457"/>
      <c r="CE64" s="457"/>
      <c r="CF64" s="457"/>
      <c r="CG64" s="457"/>
      <c r="CH64" s="458"/>
    </row>
    <row r="65" spans="1:86" x14ac:dyDescent="0.35">
      <c r="A65" s="594"/>
      <c r="B65" s="72" t="s">
        <v>26</v>
      </c>
      <c r="C65" s="593"/>
      <c r="D65" s="456">
        <v>0</v>
      </c>
      <c r="E65" s="456">
        <v>0</v>
      </c>
      <c r="F65" s="456">
        <v>0</v>
      </c>
      <c r="G65" s="456">
        <v>0</v>
      </c>
      <c r="H65" s="456">
        <v>0</v>
      </c>
      <c r="I65" s="456">
        <v>0</v>
      </c>
      <c r="J65" s="456">
        <v>0</v>
      </c>
      <c r="K65" s="456">
        <v>0</v>
      </c>
      <c r="L65" s="456">
        <v>0</v>
      </c>
      <c r="M65" s="456">
        <v>0</v>
      </c>
      <c r="N65" s="456">
        <v>0</v>
      </c>
      <c r="O65" s="456">
        <v>0</v>
      </c>
      <c r="P65" s="456">
        <v>0</v>
      </c>
      <c r="Q65" s="456">
        <v>0</v>
      </c>
      <c r="R65" s="456">
        <v>0</v>
      </c>
      <c r="S65" s="456">
        <v>0</v>
      </c>
      <c r="T65" s="456">
        <v>0</v>
      </c>
      <c r="U65" s="456">
        <v>0</v>
      </c>
      <c r="V65" s="456">
        <v>0</v>
      </c>
      <c r="W65" s="456">
        <v>0</v>
      </c>
      <c r="X65" s="456">
        <v>0</v>
      </c>
      <c r="Y65" s="456">
        <v>0</v>
      </c>
      <c r="Z65" s="456">
        <v>0</v>
      </c>
      <c r="AA65" s="456">
        <v>0</v>
      </c>
      <c r="AB65" s="456">
        <v>0</v>
      </c>
      <c r="AC65" s="456">
        <v>0</v>
      </c>
      <c r="AD65" s="456">
        <v>0</v>
      </c>
      <c r="AE65" s="456">
        <v>0</v>
      </c>
      <c r="AF65" s="456">
        <v>0</v>
      </c>
      <c r="AG65" s="456">
        <v>0</v>
      </c>
      <c r="AH65" s="456">
        <v>0</v>
      </c>
      <c r="AI65" s="456">
        <v>0</v>
      </c>
      <c r="AJ65" s="456">
        <v>0</v>
      </c>
      <c r="AK65" s="456">
        <v>0</v>
      </c>
      <c r="AL65" s="456">
        <v>0</v>
      </c>
      <c r="AM65" s="456">
        <v>0</v>
      </c>
      <c r="AN65" s="456">
        <v>0</v>
      </c>
      <c r="AO65" s="456">
        <v>0</v>
      </c>
      <c r="AP65" s="456">
        <v>0</v>
      </c>
      <c r="AQ65" s="456">
        <v>0</v>
      </c>
      <c r="AR65" s="456">
        <v>0</v>
      </c>
      <c r="AS65" s="456">
        <v>0</v>
      </c>
      <c r="AT65" s="456">
        <v>0</v>
      </c>
      <c r="AU65" s="456">
        <v>0</v>
      </c>
      <c r="AV65" s="456">
        <v>0</v>
      </c>
      <c r="AW65" s="456">
        <v>4121.7105395156386</v>
      </c>
      <c r="AX65" s="456">
        <v>4341.4314454387049</v>
      </c>
      <c r="AY65" s="456">
        <v>4434.0478440026909</v>
      </c>
      <c r="AZ65" s="456">
        <v>4527.9281673135383</v>
      </c>
      <c r="BA65" s="456">
        <v>4680.5411411443984</v>
      </c>
      <c r="BB65" s="456">
        <v>4726.9552269769574</v>
      </c>
      <c r="BC65" s="456">
        <v>4780.5581153683806</v>
      </c>
      <c r="BD65" s="456">
        <v>4858.4058047469125</v>
      </c>
      <c r="BE65" s="456">
        <v>4968.8371973663216</v>
      </c>
      <c r="BF65" s="456">
        <v>5137.2206104850393</v>
      </c>
      <c r="BG65" s="456">
        <v>5708.1370168550739</v>
      </c>
      <c r="BH65" s="456">
        <v>6111.351275138918</v>
      </c>
      <c r="BI65" s="456">
        <v>6311.010529288862</v>
      </c>
      <c r="BJ65" s="456">
        <v>6397.8673604637615</v>
      </c>
      <c r="BK65" s="456">
        <v>6411.5139153302107</v>
      </c>
      <c r="BL65" s="456">
        <v>6500.0472784266931</v>
      </c>
      <c r="BM65" s="456">
        <v>7119.0518030042322</v>
      </c>
      <c r="BN65" s="456">
        <v>7338.3518674485313</v>
      </c>
      <c r="BO65" s="456">
        <v>7175.6310420564896</v>
      </c>
      <c r="BP65" s="456">
        <v>7044.1249201397395</v>
      </c>
      <c r="BQ65" s="456">
        <v>0</v>
      </c>
      <c r="BR65" s="456">
        <v>0</v>
      </c>
      <c r="BS65" s="456">
        <v>0</v>
      </c>
      <c r="BT65" s="456">
        <v>0</v>
      </c>
      <c r="BU65" s="456">
        <v>0</v>
      </c>
      <c r="BV65" s="456">
        <v>0</v>
      </c>
      <c r="BW65" s="456">
        <v>0</v>
      </c>
      <c r="BX65" s="457">
        <v>0</v>
      </c>
      <c r="BY65" s="457">
        <v>0</v>
      </c>
      <c r="BZ65" s="457">
        <v>0</v>
      </c>
      <c r="CA65" s="457">
        <v>0</v>
      </c>
      <c r="CB65" s="457">
        <v>0</v>
      </c>
      <c r="CC65" s="457">
        <v>0</v>
      </c>
      <c r="CD65" s="457">
        <v>0</v>
      </c>
      <c r="CE65" s="457">
        <v>0</v>
      </c>
      <c r="CF65" s="457">
        <v>0</v>
      </c>
      <c r="CG65" s="457">
        <v>0</v>
      </c>
      <c r="CH65" s="458">
        <v>0</v>
      </c>
    </row>
    <row r="66" spans="1:86" x14ac:dyDescent="0.35">
      <c r="A66" s="594"/>
      <c r="B66" s="236" t="s">
        <v>862</v>
      </c>
      <c r="C66" s="593"/>
      <c r="D66" s="456">
        <v>0</v>
      </c>
      <c r="E66" s="456">
        <v>0</v>
      </c>
      <c r="F66" s="456">
        <v>0</v>
      </c>
      <c r="G66" s="456">
        <v>0</v>
      </c>
      <c r="H66" s="456">
        <v>0</v>
      </c>
      <c r="I66" s="456">
        <v>0</v>
      </c>
      <c r="J66" s="456">
        <v>0</v>
      </c>
      <c r="K66" s="456">
        <v>0</v>
      </c>
      <c r="L66" s="456">
        <v>0</v>
      </c>
      <c r="M66" s="456">
        <v>0</v>
      </c>
      <c r="N66" s="456">
        <v>0</v>
      </c>
      <c r="O66" s="456">
        <v>0</v>
      </c>
      <c r="P66" s="456">
        <v>0</v>
      </c>
      <c r="Q66" s="456">
        <v>0</v>
      </c>
      <c r="R66" s="456">
        <v>0</v>
      </c>
      <c r="S66" s="456">
        <v>0</v>
      </c>
      <c r="T66" s="456">
        <v>0</v>
      </c>
      <c r="U66" s="456">
        <v>0</v>
      </c>
      <c r="V66" s="456">
        <v>0</v>
      </c>
      <c r="W66" s="456">
        <v>0</v>
      </c>
      <c r="X66" s="456">
        <v>0</v>
      </c>
      <c r="Y66" s="456">
        <v>0</v>
      </c>
      <c r="Z66" s="456">
        <v>0</v>
      </c>
      <c r="AA66" s="456">
        <v>0</v>
      </c>
      <c r="AB66" s="456">
        <v>0</v>
      </c>
      <c r="AC66" s="456">
        <v>0</v>
      </c>
      <c r="AD66" s="456">
        <v>0</v>
      </c>
      <c r="AE66" s="456">
        <v>0</v>
      </c>
      <c r="AF66" s="456">
        <v>0</v>
      </c>
      <c r="AG66" s="456">
        <v>0</v>
      </c>
      <c r="AH66" s="456">
        <v>0</v>
      </c>
      <c r="AI66" s="456">
        <v>0</v>
      </c>
      <c r="AJ66" s="456">
        <v>0</v>
      </c>
      <c r="AK66" s="456">
        <v>0</v>
      </c>
      <c r="AL66" s="456">
        <v>0</v>
      </c>
      <c r="AM66" s="456">
        <v>0</v>
      </c>
      <c r="AN66" s="456">
        <v>0</v>
      </c>
      <c r="AO66" s="456">
        <v>0</v>
      </c>
      <c r="AP66" s="456">
        <v>0</v>
      </c>
      <c r="AQ66" s="456">
        <v>0</v>
      </c>
      <c r="AR66" s="456">
        <v>0</v>
      </c>
      <c r="AS66" s="456">
        <v>0</v>
      </c>
      <c r="AT66" s="456">
        <v>0</v>
      </c>
      <c r="AU66" s="456">
        <v>0</v>
      </c>
      <c r="AV66" s="456">
        <v>0</v>
      </c>
      <c r="AW66" s="456">
        <v>3606.3913931468342</v>
      </c>
      <c r="AX66" s="456">
        <v>3780.1812581157787</v>
      </c>
      <c r="AY66" s="456">
        <v>3853.7207066980363</v>
      </c>
      <c r="AZ66" s="456">
        <v>3874.7289032668446</v>
      </c>
      <c r="BA66" s="456">
        <v>3935.8049027972793</v>
      </c>
      <c r="BB66" s="456">
        <v>3944.3477463183717</v>
      </c>
      <c r="BC66" s="456">
        <v>3990.8832450619116</v>
      </c>
      <c r="BD66" s="456">
        <v>4049.0944945575316</v>
      </c>
      <c r="BE66" s="456">
        <v>4155.6598540229643</v>
      </c>
      <c r="BF66" s="456">
        <v>4316.8004823271485</v>
      </c>
      <c r="BG66" s="456">
        <v>4854.7047093133488</v>
      </c>
      <c r="BH66" s="456">
        <v>5221.3782928492046</v>
      </c>
      <c r="BI66" s="456">
        <v>5400.9199320862999</v>
      </c>
      <c r="BJ66" s="456">
        <v>5494.6556000468827</v>
      </c>
      <c r="BK66" s="456">
        <v>5527.2029818844258</v>
      </c>
      <c r="BL66" s="456">
        <v>5636.2009140712435</v>
      </c>
      <c r="BM66" s="456">
        <v>6205.6487060137815</v>
      </c>
      <c r="BN66" s="456">
        <v>6406.6036465494399</v>
      </c>
      <c r="BO66" s="456">
        <v>6257.1369624775025</v>
      </c>
      <c r="BP66" s="456">
        <v>6139.6801817551432</v>
      </c>
      <c r="BQ66" s="456">
        <v>0</v>
      </c>
      <c r="BR66" s="456">
        <v>0</v>
      </c>
      <c r="BS66" s="456">
        <v>0</v>
      </c>
      <c r="BT66" s="456">
        <v>0</v>
      </c>
      <c r="BU66" s="456">
        <v>0</v>
      </c>
      <c r="BV66" s="456">
        <v>0</v>
      </c>
      <c r="BW66" s="456">
        <v>0</v>
      </c>
      <c r="BX66" s="457">
        <v>0</v>
      </c>
      <c r="BY66" s="457">
        <v>0</v>
      </c>
      <c r="BZ66" s="457">
        <v>0</v>
      </c>
      <c r="CA66" s="457">
        <v>0</v>
      </c>
      <c r="CB66" s="457">
        <v>0</v>
      </c>
      <c r="CC66" s="457">
        <v>0</v>
      </c>
      <c r="CD66" s="457">
        <v>0</v>
      </c>
      <c r="CE66" s="457">
        <v>0</v>
      </c>
      <c r="CF66" s="457">
        <v>0</v>
      </c>
      <c r="CG66" s="457">
        <v>0</v>
      </c>
      <c r="CH66" s="458">
        <v>0</v>
      </c>
    </row>
    <row r="67" spans="1:86" x14ac:dyDescent="0.35">
      <c r="A67" s="594"/>
      <c r="B67" s="236" t="s">
        <v>863</v>
      </c>
      <c r="C67" s="593"/>
      <c r="D67" s="456">
        <v>0</v>
      </c>
      <c r="E67" s="456">
        <v>0</v>
      </c>
      <c r="F67" s="456">
        <v>0</v>
      </c>
      <c r="G67" s="456">
        <v>0</v>
      </c>
      <c r="H67" s="456">
        <v>0</v>
      </c>
      <c r="I67" s="456">
        <v>0</v>
      </c>
      <c r="J67" s="456">
        <v>0</v>
      </c>
      <c r="K67" s="456">
        <v>0</v>
      </c>
      <c r="L67" s="456">
        <v>0</v>
      </c>
      <c r="M67" s="456">
        <v>0</v>
      </c>
      <c r="N67" s="456">
        <v>0</v>
      </c>
      <c r="O67" s="456">
        <v>0</v>
      </c>
      <c r="P67" s="456">
        <v>0</v>
      </c>
      <c r="Q67" s="456">
        <v>0</v>
      </c>
      <c r="R67" s="456">
        <v>0</v>
      </c>
      <c r="S67" s="456">
        <v>0</v>
      </c>
      <c r="T67" s="456">
        <v>0</v>
      </c>
      <c r="U67" s="456">
        <v>0</v>
      </c>
      <c r="V67" s="456">
        <v>0</v>
      </c>
      <c r="W67" s="456">
        <v>0</v>
      </c>
      <c r="X67" s="456">
        <v>0</v>
      </c>
      <c r="Y67" s="456">
        <v>0</v>
      </c>
      <c r="Z67" s="456">
        <v>0</v>
      </c>
      <c r="AA67" s="456">
        <v>0</v>
      </c>
      <c r="AB67" s="456">
        <v>0</v>
      </c>
      <c r="AC67" s="456">
        <v>0</v>
      </c>
      <c r="AD67" s="456">
        <v>0</v>
      </c>
      <c r="AE67" s="456">
        <v>0</v>
      </c>
      <c r="AF67" s="456">
        <v>0</v>
      </c>
      <c r="AG67" s="456">
        <v>0</v>
      </c>
      <c r="AH67" s="456">
        <v>0</v>
      </c>
      <c r="AI67" s="456">
        <v>0</v>
      </c>
      <c r="AJ67" s="456">
        <v>0</v>
      </c>
      <c r="AK67" s="456">
        <v>0</v>
      </c>
      <c r="AL67" s="456">
        <v>0</v>
      </c>
      <c r="AM67" s="456">
        <v>0</v>
      </c>
      <c r="AN67" s="456">
        <v>0</v>
      </c>
      <c r="AO67" s="456">
        <v>0</v>
      </c>
      <c r="AP67" s="456">
        <v>0</v>
      </c>
      <c r="AQ67" s="456">
        <v>0</v>
      </c>
      <c r="AR67" s="456">
        <v>0</v>
      </c>
      <c r="AS67" s="456">
        <v>0</v>
      </c>
      <c r="AT67" s="456">
        <v>0</v>
      </c>
      <c r="AU67" s="456">
        <v>0</v>
      </c>
      <c r="AV67" s="456">
        <v>0</v>
      </c>
      <c r="AW67" s="456">
        <v>122.31514445301329</v>
      </c>
      <c r="AX67" s="456">
        <v>134.70932694264232</v>
      </c>
      <c r="AY67" s="456">
        <v>147.8996635107666</v>
      </c>
      <c r="AZ67" s="456">
        <v>171.1862631969999</v>
      </c>
      <c r="BA67" s="456">
        <v>183.84331906687945</v>
      </c>
      <c r="BB67" s="456">
        <v>199.13487490718853</v>
      </c>
      <c r="BC67" s="456">
        <v>205.94799913151735</v>
      </c>
      <c r="BD67" s="456">
        <v>224.42263583160769</v>
      </c>
      <c r="BE67" s="456">
        <v>228.8936410620274</v>
      </c>
      <c r="BF67" s="456">
        <v>237.46233419118042</v>
      </c>
      <c r="BG67" s="456">
        <v>256.76859386606338</v>
      </c>
      <c r="BH67" s="456">
        <v>275.68616294934446</v>
      </c>
      <c r="BI67" s="456">
        <v>295.09626636771685</v>
      </c>
      <c r="BJ67" s="456">
        <v>298.32016480811507</v>
      </c>
      <c r="BK67" s="456">
        <v>300.78460478791112</v>
      </c>
      <c r="BL67" s="456">
        <v>306.39551635890348</v>
      </c>
      <c r="BM67" s="456">
        <v>338.01998248041161</v>
      </c>
      <c r="BN67" s="456">
        <v>354.430342465455</v>
      </c>
      <c r="BO67" s="456">
        <v>358.98899509708463</v>
      </c>
      <c r="BP67" s="456">
        <v>360.26438917612109</v>
      </c>
      <c r="BQ67" s="456">
        <v>0</v>
      </c>
      <c r="BR67" s="456">
        <v>0</v>
      </c>
      <c r="BS67" s="456">
        <v>0</v>
      </c>
      <c r="BT67" s="456">
        <v>0</v>
      </c>
      <c r="BU67" s="456">
        <v>0</v>
      </c>
      <c r="BV67" s="456">
        <v>0</v>
      </c>
      <c r="BW67" s="456">
        <v>0</v>
      </c>
      <c r="BX67" s="457">
        <v>0</v>
      </c>
      <c r="BY67" s="457">
        <v>0</v>
      </c>
      <c r="BZ67" s="457">
        <v>0</v>
      </c>
      <c r="CA67" s="457">
        <v>0</v>
      </c>
      <c r="CB67" s="457">
        <v>0</v>
      </c>
      <c r="CC67" s="457">
        <v>0</v>
      </c>
      <c r="CD67" s="457">
        <v>0</v>
      </c>
      <c r="CE67" s="457">
        <v>0</v>
      </c>
      <c r="CF67" s="457">
        <v>0</v>
      </c>
      <c r="CG67" s="457">
        <v>0</v>
      </c>
      <c r="CH67" s="458">
        <v>0</v>
      </c>
    </row>
    <row r="68" spans="1:86" x14ac:dyDescent="0.35">
      <c r="A68" s="594"/>
      <c r="B68" s="236" t="s">
        <v>864</v>
      </c>
      <c r="C68" s="593"/>
      <c r="D68" s="456">
        <v>0</v>
      </c>
      <c r="E68" s="456">
        <v>0</v>
      </c>
      <c r="F68" s="456">
        <v>0</v>
      </c>
      <c r="G68" s="456">
        <v>0</v>
      </c>
      <c r="H68" s="456">
        <v>0</v>
      </c>
      <c r="I68" s="456">
        <v>0</v>
      </c>
      <c r="J68" s="456">
        <v>0</v>
      </c>
      <c r="K68" s="456">
        <v>0</v>
      </c>
      <c r="L68" s="456">
        <v>0</v>
      </c>
      <c r="M68" s="456">
        <v>0</v>
      </c>
      <c r="N68" s="456">
        <v>0</v>
      </c>
      <c r="O68" s="456">
        <v>0</v>
      </c>
      <c r="P68" s="456">
        <v>0</v>
      </c>
      <c r="Q68" s="456">
        <v>0</v>
      </c>
      <c r="R68" s="456">
        <v>0</v>
      </c>
      <c r="S68" s="456">
        <v>0</v>
      </c>
      <c r="T68" s="456">
        <v>0</v>
      </c>
      <c r="U68" s="456">
        <v>0</v>
      </c>
      <c r="V68" s="456">
        <v>0</v>
      </c>
      <c r="W68" s="456">
        <v>0</v>
      </c>
      <c r="X68" s="456">
        <v>0</v>
      </c>
      <c r="Y68" s="456">
        <v>0</v>
      </c>
      <c r="Z68" s="456">
        <v>0</v>
      </c>
      <c r="AA68" s="456">
        <v>0</v>
      </c>
      <c r="AB68" s="456">
        <v>0</v>
      </c>
      <c r="AC68" s="456">
        <v>0</v>
      </c>
      <c r="AD68" s="456">
        <v>0</v>
      </c>
      <c r="AE68" s="456">
        <v>0</v>
      </c>
      <c r="AF68" s="456">
        <v>0</v>
      </c>
      <c r="AG68" s="456">
        <v>0</v>
      </c>
      <c r="AH68" s="456">
        <v>0</v>
      </c>
      <c r="AI68" s="456">
        <v>0</v>
      </c>
      <c r="AJ68" s="456">
        <v>0</v>
      </c>
      <c r="AK68" s="456">
        <v>0</v>
      </c>
      <c r="AL68" s="456">
        <v>0</v>
      </c>
      <c r="AM68" s="456">
        <v>0</v>
      </c>
      <c r="AN68" s="456">
        <v>0</v>
      </c>
      <c r="AO68" s="456">
        <v>0</v>
      </c>
      <c r="AP68" s="456">
        <v>0</v>
      </c>
      <c r="AQ68" s="456">
        <v>0</v>
      </c>
      <c r="AR68" s="456">
        <v>0</v>
      </c>
      <c r="AS68" s="456">
        <v>0</v>
      </c>
      <c r="AT68" s="456">
        <v>0</v>
      </c>
      <c r="AU68" s="456">
        <v>0</v>
      </c>
      <c r="AV68" s="456">
        <v>0</v>
      </c>
      <c r="AW68" s="456">
        <v>393.00400191579115</v>
      </c>
      <c r="AX68" s="456">
        <v>426.54086038028368</v>
      </c>
      <c r="AY68" s="456">
        <v>432.42747379388851</v>
      </c>
      <c r="AZ68" s="456">
        <v>482.01300084969381</v>
      </c>
      <c r="BA68" s="456">
        <v>560.89291928023931</v>
      </c>
      <c r="BB68" s="456">
        <v>583.47260575139694</v>
      </c>
      <c r="BC68" s="456">
        <v>583.72687117495161</v>
      </c>
      <c r="BD68" s="456">
        <v>584.88867435777331</v>
      </c>
      <c r="BE68" s="456">
        <v>584.28370228132997</v>
      </c>
      <c r="BF68" s="456">
        <v>582.95779396671003</v>
      </c>
      <c r="BG68" s="456">
        <v>596.66371367566092</v>
      </c>
      <c r="BH68" s="456">
        <v>614.28681934036854</v>
      </c>
      <c r="BI68" s="456">
        <v>614.99433083484519</v>
      </c>
      <c r="BJ68" s="456">
        <v>604.89159560876294</v>
      </c>
      <c r="BK68" s="456">
        <v>583.52632865787382</v>
      </c>
      <c r="BL68" s="456">
        <v>557.4508479965458</v>
      </c>
      <c r="BM68" s="456">
        <v>575.38311451003904</v>
      </c>
      <c r="BN68" s="456">
        <v>577.31787843363691</v>
      </c>
      <c r="BO68" s="456">
        <v>559.50508448190249</v>
      </c>
      <c r="BP68" s="456">
        <v>544.18034920847492</v>
      </c>
      <c r="BQ68" s="456">
        <v>0</v>
      </c>
      <c r="BR68" s="456">
        <v>0</v>
      </c>
      <c r="BS68" s="456">
        <v>0</v>
      </c>
      <c r="BT68" s="456">
        <v>0</v>
      </c>
      <c r="BU68" s="456">
        <v>0</v>
      </c>
      <c r="BV68" s="456">
        <v>0</v>
      </c>
      <c r="BW68" s="456">
        <v>0</v>
      </c>
      <c r="BX68" s="457">
        <v>0</v>
      </c>
      <c r="BY68" s="457">
        <v>0</v>
      </c>
      <c r="BZ68" s="457">
        <v>0</v>
      </c>
      <c r="CA68" s="457">
        <v>0</v>
      </c>
      <c r="CB68" s="457">
        <v>0</v>
      </c>
      <c r="CC68" s="457">
        <v>0</v>
      </c>
      <c r="CD68" s="457">
        <v>0</v>
      </c>
      <c r="CE68" s="457">
        <v>0</v>
      </c>
      <c r="CF68" s="457">
        <v>0</v>
      </c>
      <c r="CG68" s="457">
        <v>0</v>
      </c>
      <c r="CH68" s="458">
        <v>0</v>
      </c>
    </row>
    <row r="69" spans="1:86" ht="26.25" customHeight="1" x14ac:dyDescent="0.35">
      <c r="A69" s="594"/>
      <c r="B69" s="72" t="s">
        <v>871</v>
      </c>
      <c r="C69" s="593"/>
      <c r="D69" s="456">
        <v>0</v>
      </c>
      <c r="E69" s="456">
        <v>0</v>
      </c>
      <c r="F69" s="456">
        <v>0</v>
      </c>
      <c r="G69" s="456">
        <v>0</v>
      </c>
      <c r="H69" s="456">
        <v>0</v>
      </c>
      <c r="I69" s="456">
        <v>0</v>
      </c>
      <c r="J69" s="456">
        <v>0</v>
      </c>
      <c r="K69" s="456">
        <v>0</v>
      </c>
      <c r="L69" s="456">
        <v>0</v>
      </c>
      <c r="M69" s="456">
        <v>0</v>
      </c>
      <c r="N69" s="456">
        <v>0</v>
      </c>
      <c r="O69" s="456">
        <v>0</v>
      </c>
      <c r="P69" s="456">
        <v>0</v>
      </c>
      <c r="Q69" s="456">
        <v>0</v>
      </c>
      <c r="R69" s="456">
        <v>0</v>
      </c>
      <c r="S69" s="456">
        <v>0</v>
      </c>
      <c r="T69" s="456">
        <v>0</v>
      </c>
      <c r="U69" s="456">
        <v>0</v>
      </c>
      <c r="V69" s="456">
        <v>0</v>
      </c>
      <c r="W69" s="456">
        <v>0</v>
      </c>
      <c r="X69" s="456">
        <v>0</v>
      </c>
      <c r="Y69" s="456">
        <v>0</v>
      </c>
      <c r="Z69" s="456">
        <v>0</v>
      </c>
      <c r="AA69" s="456">
        <v>0</v>
      </c>
      <c r="AB69" s="456">
        <v>0</v>
      </c>
      <c r="AC69" s="456">
        <v>0</v>
      </c>
      <c r="AD69" s="456">
        <v>0</v>
      </c>
      <c r="AE69" s="456">
        <v>0</v>
      </c>
      <c r="AF69" s="456">
        <v>0</v>
      </c>
      <c r="AG69" s="456">
        <v>0</v>
      </c>
      <c r="AH69" s="456">
        <v>0</v>
      </c>
      <c r="AI69" s="456">
        <v>0</v>
      </c>
      <c r="AJ69" s="456">
        <v>0</v>
      </c>
      <c r="AK69" s="456">
        <v>0</v>
      </c>
      <c r="AL69" s="456">
        <v>0</v>
      </c>
      <c r="AM69" s="456">
        <v>0</v>
      </c>
      <c r="AN69" s="456">
        <v>0</v>
      </c>
      <c r="AO69" s="456">
        <v>0</v>
      </c>
      <c r="AP69" s="456">
        <v>0</v>
      </c>
      <c r="AQ69" s="456">
        <v>0</v>
      </c>
      <c r="AR69" s="456">
        <v>0</v>
      </c>
      <c r="AS69" s="456">
        <v>531.43381165691437</v>
      </c>
      <c r="AT69" s="456">
        <v>5052.4875049753537</v>
      </c>
      <c r="AU69" s="456">
        <v>3152.4507637762258</v>
      </c>
      <c r="AV69" s="456">
        <v>3698.5496890737359</v>
      </c>
      <c r="AW69" s="456">
        <v>0</v>
      </c>
      <c r="AX69" s="456">
        <v>0</v>
      </c>
      <c r="AY69" s="456">
        <v>0</v>
      </c>
      <c r="AZ69" s="456">
        <v>0</v>
      </c>
      <c r="BA69" s="456">
        <v>0</v>
      </c>
      <c r="BB69" s="456">
        <v>0</v>
      </c>
      <c r="BC69" s="456">
        <v>0</v>
      </c>
      <c r="BD69" s="456">
        <v>0</v>
      </c>
      <c r="BE69" s="456">
        <v>0</v>
      </c>
      <c r="BF69" s="456">
        <v>0</v>
      </c>
      <c r="BG69" s="456">
        <v>0</v>
      </c>
      <c r="BH69" s="456">
        <v>0</v>
      </c>
      <c r="BI69" s="456">
        <v>0</v>
      </c>
      <c r="BJ69" s="456">
        <v>0</v>
      </c>
      <c r="BK69" s="456">
        <v>0</v>
      </c>
      <c r="BL69" s="456">
        <v>0</v>
      </c>
      <c r="BM69" s="456">
        <v>0</v>
      </c>
      <c r="BN69" s="456">
        <v>0</v>
      </c>
      <c r="BO69" s="456">
        <v>0</v>
      </c>
      <c r="BP69" s="456">
        <v>0</v>
      </c>
      <c r="BQ69" s="456">
        <v>0</v>
      </c>
      <c r="BR69" s="456">
        <v>0</v>
      </c>
      <c r="BS69" s="456">
        <v>0</v>
      </c>
      <c r="BT69" s="456">
        <v>0</v>
      </c>
      <c r="BU69" s="456">
        <v>0</v>
      </c>
      <c r="BV69" s="456">
        <v>0</v>
      </c>
      <c r="BW69" s="456">
        <v>0</v>
      </c>
      <c r="BX69" s="457">
        <v>0</v>
      </c>
      <c r="BY69" s="457">
        <v>0</v>
      </c>
      <c r="BZ69" s="457">
        <v>0</v>
      </c>
      <c r="CA69" s="457">
        <v>0</v>
      </c>
      <c r="CB69" s="457">
        <v>0</v>
      </c>
      <c r="CC69" s="457">
        <v>0</v>
      </c>
      <c r="CD69" s="457">
        <v>0</v>
      </c>
      <c r="CE69" s="457">
        <v>0</v>
      </c>
      <c r="CF69" s="457">
        <v>0</v>
      </c>
      <c r="CG69" s="457">
        <v>0</v>
      </c>
      <c r="CH69" s="458">
        <v>0</v>
      </c>
    </row>
    <row r="70" spans="1:86" x14ac:dyDescent="0.35">
      <c r="A70" s="594"/>
      <c r="B70" s="236" t="s">
        <v>862</v>
      </c>
      <c r="C70" s="593"/>
      <c r="D70" s="456">
        <v>0</v>
      </c>
      <c r="E70" s="456">
        <v>0</v>
      </c>
      <c r="F70" s="456">
        <v>0</v>
      </c>
      <c r="G70" s="456">
        <v>0</v>
      </c>
      <c r="H70" s="456">
        <v>0</v>
      </c>
      <c r="I70" s="456">
        <v>0</v>
      </c>
      <c r="J70" s="456">
        <v>0</v>
      </c>
      <c r="K70" s="456">
        <v>0</v>
      </c>
      <c r="L70" s="456">
        <v>0</v>
      </c>
      <c r="M70" s="456">
        <v>0</v>
      </c>
      <c r="N70" s="456">
        <v>0</v>
      </c>
      <c r="O70" s="456">
        <v>0</v>
      </c>
      <c r="P70" s="456">
        <v>0</v>
      </c>
      <c r="Q70" s="456">
        <v>0</v>
      </c>
      <c r="R70" s="456">
        <v>0</v>
      </c>
      <c r="S70" s="456">
        <v>0</v>
      </c>
      <c r="T70" s="456">
        <v>0</v>
      </c>
      <c r="U70" s="456">
        <v>0</v>
      </c>
      <c r="V70" s="456">
        <v>0</v>
      </c>
      <c r="W70" s="456">
        <v>0</v>
      </c>
      <c r="X70" s="456">
        <v>0</v>
      </c>
      <c r="Y70" s="456">
        <v>0</v>
      </c>
      <c r="Z70" s="456">
        <v>0</v>
      </c>
      <c r="AA70" s="456">
        <v>0</v>
      </c>
      <c r="AB70" s="456">
        <v>0</v>
      </c>
      <c r="AC70" s="456">
        <v>0</v>
      </c>
      <c r="AD70" s="456">
        <v>0</v>
      </c>
      <c r="AE70" s="456">
        <v>0</v>
      </c>
      <c r="AF70" s="456">
        <v>0</v>
      </c>
      <c r="AG70" s="456">
        <v>0</v>
      </c>
      <c r="AH70" s="456">
        <v>0</v>
      </c>
      <c r="AI70" s="456">
        <v>0</v>
      </c>
      <c r="AJ70" s="456">
        <v>0</v>
      </c>
      <c r="AK70" s="456">
        <v>0</v>
      </c>
      <c r="AL70" s="456">
        <v>0</v>
      </c>
      <c r="AM70" s="456">
        <v>0</v>
      </c>
      <c r="AN70" s="456">
        <v>0</v>
      </c>
      <c r="AO70" s="456">
        <v>0</v>
      </c>
      <c r="AP70" s="456">
        <v>0</v>
      </c>
      <c r="AQ70" s="456">
        <v>0</v>
      </c>
      <c r="AR70" s="456">
        <v>0</v>
      </c>
      <c r="AS70" s="456">
        <v>0</v>
      </c>
      <c r="AT70" s="456">
        <v>0</v>
      </c>
      <c r="AU70" s="456">
        <v>2793.652512610216</v>
      </c>
      <c r="AV70" s="456">
        <v>3223.9438407550283</v>
      </c>
      <c r="AW70" s="456">
        <v>0</v>
      </c>
      <c r="AX70" s="456">
        <v>0</v>
      </c>
      <c r="AY70" s="456">
        <v>0</v>
      </c>
      <c r="AZ70" s="456">
        <v>0</v>
      </c>
      <c r="BA70" s="456">
        <v>0</v>
      </c>
      <c r="BB70" s="456">
        <v>0</v>
      </c>
      <c r="BC70" s="456">
        <v>0</v>
      </c>
      <c r="BD70" s="456">
        <v>0</v>
      </c>
      <c r="BE70" s="456">
        <v>0</v>
      </c>
      <c r="BF70" s="456">
        <v>0</v>
      </c>
      <c r="BG70" s="456">
        <v>0</v>
      </c>
      <c r="BH70" s="456">
        <v>0</v>
      </c>
      <c r="BI70" s="456">
        <v>0</v>
      </c>
      <c r="BJ70" s="456">
        <v>0</v>
      </c>
      <c r="BK70" s="456">
        <v>0</v>
      </c>
      <c r="BL70" s="456">
        <v>0</v>
      </c>
      <c r="BM70" s="456">
        <v>0</v>
      </c>
      <c r="BN70" s="456">
        <v>0</v>
      </c>
      <c r="BO70" s="456">
        <v>0</v>
      </c>
      <c r="BP70" s="456">
        <v>0</v>
      </c>
      <c r="BQ70" s="456">
        <v>0</v>
      </c>
      <c r="BR70" s="456">
        <v>0</v>
      </c>
      <c r="BS70" s="456">
        <v>0</v>
      </c>
      <c r="BT70" s="456">
        <v>0</v>
      </c>
      <c r="BU70" s="456">
        <v>0</v>
      </c>
      <c r="BV70" s="456">
        <v>0</v>
      </c>
      <c r="BW70" s="456">
        <v>0</v>
      </c>
      <c r="BX70" s="457">
        <v>0</v>
      </c>
      <c r="BY70" s="457">
        <v>0</v>
      </c>
      <c r="BZ70" s="457">
        <v>0</v>
      </c>
      <c r="CA70" s="457">
        <v>0</v>
      </c>
      <c r="CB70" s="457">
        <v>0</v>
      </c>
      <c r="CC70" s="457">
        <v>0</v>
      </c>
      <c r="CD70" s="457">
        <v>0</v>
      </c>
      <c r="CE70" s="457">
        <v>0</v>
      </c>
      <c r="CF70" s="457">
        <v>0</v>
      </c>
      <c r="CG70" s="457">
        <v>0</v>
      </c>
      <c r="CH70" s="458">
        <v>0</v>
      </c>
    </row>
    <row r="71" spans="1:86" x14ac:dyDescent="0.35">
      <c r="A71" s="594"/>
      <c r="B71" s="236" t="s">
        <v>863</v>
      </c>
      <c r="C71" s="593"/>
      <c r="D71" s="456">
        <v>0</v>
      </c>
      <c r="E71" s="456">
        <v>0</v>
      </c>
      <c r="F71" s="456">
        <v>0</v>
      </c>
      <c r="G71" s="456">
        <v>0</v>
      </c>
      <c r="H71" s="456">
        <v>0</v>
      </c>
      <c r="I71" s="456">
        <v>0</v>
      </c>
      <c r="J71" s="456">
        <v>0</v>
      </c>
      <c r="K71" s="456">
        <v>0</v>
      </c>
      <c r="L71" s="456">
        <v>0</v>
      </c>
      <c r="M71" s="456">
        <v>0</v>
      </c>
      <c r="N71" s="456">
        <v>0</v>
      </c>
      <c r="O71" s="456">
        <v>0</v>
      </c>
      <c r="P71" s="456">
        <v>0</v>
      </c>
      <c r="Q71" s="456">
        <v>0</v>
      </c>
      <c r="R71" s="456">
        <v>0</v>
      </c>
      <c r="S71" s="456">
        <v>0</v>
      </c>
      <c r="T71" s="456">
        <v>0</v>
      </c>
      <c r="U71" s="456">
        <v>0</v>
      </c>
      <c r="V71" s="456">
        <v>0</v>
      </c>
      <c r="W71" s="456">
        <v>0</v>
      </c>
      <c r="X71" s="456">
        <v>0</v>
      </c>
      <c r="Y71" s="456">
        <v>0</v>
      </c>
      <c r="Z71" s="456">
        <v>0</v>
      </c>
      <c r="AA71" s="456">
        <v>0</v>
      </c>
      <c r="AB71" s="456">
        <v>0</v>
      </c>
      <c r="AC71" s="456">
        <v>0</v>
      </c>
      <c r="AD71" s="456">
        <v>0</v>
      </c>
      <c r="AE71" s="456">
        <v>0</v>
      </c>
      <c r="AF71" s="456">
        <v>0</v>
      </c>
      <c r="AG71" s="456">
        <v>0</v>
      </c>
      <c r="AH71" s="456">
        <v>0</v>
      </c>
      <c r="AI71" s="456">
        <v>0</v>
      </c>
      <c r="AJ71" s="456">
        <v>0</v>
      </c>
      <c r="AK71" s="456">
        <v>0</v>
      </c>
      <c r="AL71" s="456">
        <v>0</v>
      </c>
      <c r="AM71" s="456">
        <v>0</v>
      </c>
      <c r="AN71" s="456">
        <v>0</v>
      </c>
      <c r="AO71" s="456">
        <v>0</v>
      </c>
      <c r="AP71" s="456">
        <v>0</v>
      </c>
      <c r="AQ71" s="456">
        <v>0</v>
      </c>
      <c r="AR71" s="456">
        <v>0</v>
      </c>
      <c r="AS71" s="456">
        <v>0</v>
      </c>
      <c r="AT71" s="456">
        <v>0</v>
      </c>
      <c r="AU71" s="456">
        <v>66.020816786487529</v>
      </c>
      <c r="AV71" s="456">
        <v>99.207476487007426</v>
      </c>
      <c r="AW71" s="456">
        <v>0</v>
      </c>
      <c r="AX71" s="456">
        <v>0</v>
      </c>
      <c r="AY71" s="456">
        <v>0</v>
      </c>
      <c r="AZ71" s="456">
        <v>0</v>
      </c>
      <c r="BA71" s="456">
        <v>0</v>
      </c>
      <c r="BB71" s="456">
        <v>0</v>
      </c>
      <c r="BC71" s="456">
        <v>0</v>
      </c>
      <c r="BD71" s="456">
        <v>0</v>
      </c>
      <c r="BE71" s="456">
        <v>0</v>
      </c>
      <c r="BF71" s="456">
        <v>0</v>
      </c>
      <c r="BG71" s="456">
        <v>0</v>
      </c>
      <c r="BH71" s="456">
        <v>0</v>
      </c>
      <c r="BI71" s="456">
        <v>0</v>
      </c>
      <c r="BJ71" s="456">
        <v>0</v>
      </c>
      <c r="BK71" s="456">
        <v>0</v>
      </c>
      <c r="BL71" s="456">
        <v>0</v>
      </c>
      <c r="BM71" s="456">
        <v>0</v>
      </c>
      <c r="BN71" s="456">
        <v>0</v>
      </c>
      <c r="BO71" s="456">
        <v>0</v>
      </c>
      <c r="BP71" s="456">
        <v>0</v>
      </c>
      <c r="BQ71" s="456">
        <v>0</v>
      </c>
      <c r="BR71" s="456">
        <v>0</v>
      </c>
      <c r="BS71" s="456">
        <v>0</v>
      </c>
      <c r="BT71" s="456">
        <v>0</v>
      </c>
      <c r="BU71" s="456">
        <v>0</v>
      </c>
      <c r="BV71" s="456">
        <v>0</v>
      </c>
      <c r="BW71" s="456">
        <v>0</v>
      </c>
      <c r="BX71" s="457">
        <v>0</v>
      </c>
      <c r="BY71" s="457">
        <v>0</v>
      </c>
      <c r="BZ71" s="457">
        <v>0</v>
      </c>
      <c r="CA71" s="457">
        <v>0</v>
      </c>
      <c r="CB71" s="457">
        <v>0</v>
      </c>
      <c r="CC71" s="457">
        <v>0</v>
      </c>
      <c r="CD71" s="457">
        <v>0</v>
      </c>
      <c r="CE71" s="457">
        <v>0</v>
      </c>
      <c r="CF71" s="457">
        <v>0</v>
      </c>
      <c r="CG71" s="457">
        <v>0</v>
      </c>
      <c r="CH71" s="458">
        <v>0</v>
      </c>
    </row>
    <row r="72" spans="1:86" x14ac:dyDescent="0.35">
      <c r="A72" s="594"/>
      <c r="B72" s="236" t="s">
        <v>864</v>
      </c>
      <c r="C72" s="593"/>
      <c r="D72" s="456">
        <v>0</v>
      </c>
      <c r="E72" s="456">
        <v>0</v>
      </c>
      <c r="F72" s="456">
        <v>0</v>
      </c>
      <c r="G72" s="456">
        <v>0</v>
      </c>
      <c r="H72" s="456">
        <v>0</v>
      </c>
      <c r="I72" s="456">
        <v>0</v>
      </c>
      <c r="J72" s="456">
        <v>0</v>
      </c>
      <c r="K72" s="456">
        <v>0</v>
      </c>
      <c r="L72" s="456">
        <v>0</v>
      </c>
      <c r="M72" s="456">
        <v>0</v>
      </c>
      <c r="N72" s="456">
        <v>0</v>
      </c>
      <c r="O72" s="456">
        <v>0</v>
      </c>
      <c r="P72" s="456">
        <v>0</v>
      </c>
      <c r="Q72" s="456">
        <v>0</v>
      </c>
      <c r="R72" s="456">
        <v>0</v>
      </c>
      <c r="S72" s="456">
        <v>0</v>
      </c>
      <c r="T72" s="456">
        <v>0</v>
      </c>
      <c r="U72" s="456">
        <v>0</v>
      </c>
      <c r="V72" s="456">
        <v>0</v>
      </c>
      <c r="W72" s="456">
        <v>0</v>
      </c>
      <c r="X72" s="456">
        <v>0</v>
      </c>
      <c r="Y72" s="456">
        <v>0</v>
      </c>
      <c r="Z72" s="456">
        <v>0</v>
      </c>
      <c r="AA72" s="456">
        <v>0</v>
      </c>
      <c r="AB72" s="456">
        <v>0</v>
      </c>
      <c r="AC72" s="456">
        <v>0</v>
      </c>
      <c r="AD72" s="456">
        <v>0</v>
      </c>
      <c r="AE72" s="456">
        <v>0</v>
      </c>
      <c r="AF72" s="456">
        <v>0</v>
      </c>
      <c r="AG72" s="456">
        <v>0</v>
      </c>
      <c r="AH72" s="456">
        <v>0</v>
      </c>
      <c r="AI72" s="456">
        <v>0</v>
      </c>
      <c r="AJ72" s="456">
        <v>0</v>
      </c>
      <c r="AK72" s="456">
        <v>0</v>
      </c>
      <c r="AL72" s="456">
        <v>0</v>
      </c>
      <c r="AM72" s="456">
        <v>0</v>
      </c>
      <c r="AN72" s="456">
        <v>0</v>
      </c>
      <c r="AO72" s="456">
        <v>0</v>
      </c>
      <c r="AP72" s="456">
        <v>0</v>
      </c>
      <c r="AQ72" s="456">
        <v>0</v>
      </c>
      <c r="AR72" s="456">
        <v>0</v>
      </c>
      <c r="AS72" s="456">
        <v>0</v>
      </c>
      <c r="AT72" s="456">
        <v>0</v>
      </c>
      <c r="AU72" s="456">
        <v>292.77743437952233</v>
      </c>
      <c r="AV72" s="456">
        <v>375.3983718317001</v>
      </c>
      <c r="AW72" s="456">
        <v>0</v>
      </c>
      <c r="AX72" s="456">
        <v>0</v>
      </c>
      <c r="AY72" s="456">
        <v>0</v>
      </c>
      <c r="AZ72" s="456">
        <v>0</v>
      </c>
      <c r="BA72" s="456">
        <v>0</v>
      </c>
      <c r="BB72" s="456">
        <v>0</v>
      </c>
      <c r="BC72" s="456">
        <v>0</v>
      </c>
      <c r="BD72" s="456">
        <v>0</v>
      </c>
      <c r="BE72" s="456">
        <v>0</v>
      </c>
      <c r="BF72" s="456">
        <v>0</v>
      </c>
      <c r="BG72" s="456">
        <v>0</v>
      </c>
      <c r="BH72" s="456">
        <v>0</v>
      </c>
      <c r="BI72" s="456">
        <v>0</v>
      </c>
      <c r="BJ72" s="456">
        <v>0</v>
      </c>
      <c r="BK72" s="456">
        <v>0</v>
      </c>
      <c r="BL72" s="456">
        <v>0</v>
      </c>
      <c r="BM72" s="456">
        <v>0</v>
      </c>
      <c r="BN72" s="456">
        <v>0</v>
      </c>
      <c r="BO72" s="456">
        <v>0</v>
      </c>
      <c r="BP72" s="456">
        <v>0</v>
      </c>
      <c r="BQ72" s="456">
        <v>0</v>
      </c>
      <c r="BR72" s="456">
        <v>0</v>
      </c>
      <c r="BS72" s="456">
        <v>0</v>
      </c>
      <c r="BT72" s="456">
        <v>0</v>
      </c>
      <c r="BU72" s="456">
        <v>0</v>
      </c>
      <c r="BV72" s="456">
        <v>0</v>
      </c>
      <c r="BW72" s="456">
        <v>0</v>
      </c>
      <c r="BX72" s="457">
        <v>0</v>
      </c>
      <c r="BY72" s="457">
        <v>0</v>
      </c>
      <c r="BZ72" s="457">
        <v>0</v>
      </c>
      <c r="CA72" s="457">
        <v>0</v>
      </c>
      <c r="CB72" s="457">
        <v>0</v>
      </c>
      <c r="CC72" s="457">
        <v>0</v>
      </c>
      <c r="CD72" s="457">
        <v>0</v>
      </c>
      <c r="CE72" s="457">
        <v>0</v>
      </c>
      <c r="CF72" s="457">
        <v>0</v>
      </c>
      <c r="CG72" s="457">
        <v>0</v>
      </c>
      <c r="CH72" s="458">
        <v>0</v>
      </c>
    </row>
    <row r="73" spans="1:86" ht="26.25" customHeight="1" x14ac:dyDescent="0.35">
      <c r="A73" s="594"/>
      <c r="B73" s="72" t="s">
        <v>866</v>
      </c>
      <c r="C73" s="593"/>
      <c r="D73" s="456">
        <v>0</v>
      </c>
      <c r="E73" s="456">
        <v>0</v>
      </c>
      <c r="F73" s="456">
        <v>0</v>
      </c>
      <c r="G73" s="456">
        <v>0</v>
      </c>
      <c r="H73" s="456">
        <v>0</v>
      </c>
      <c r="I73" s="456">
        <v>0</v>
      </c>
      <c r="J73" s="456">
        <v>0</v>
      </c>
      <c r="K73" s="456">
        <v>0</v>
      </c>
      <c r="L73" s="456">
        <v>0</v>
      </c>
      <c r="M73" s="456">
        <v>0</v>
      </c>
      <c r="N73" s="456">
        <v>0</v>
      </c>
      <c r="O73" s="456">
        <v>0</v>
      </c>
      <c r="P73" s="456">
        <v>0</v>
      </c>
      <c r="Q73" s="456">
        <v>0</v>
      </c>
      <c r="R73" s="456">
        <v>0</v>
      </c>
      <c r="S73" s="456">
        <v>0</v>
      </c>
      <c r="T73" s="456">
        <v>0</v>
      </c>
      <c r="U73" s="456">
        <v>0</v>
      </c>
      <c r="V73" s="456">
        <v>0</v>
      </c>
      <c r="W73" s="456">
        <v>0</v>
      </c>
      <c r="X73" s="456">
        <v>0</v>
      </c>
      <c r="Y73" s="456">
        <v>0</v>
      </c>
      <c r="Z73" s="456">
        <v>312.60667547229201</v>
      </c>
      <c r="AA73" s="456">
        <v>339.03759447835677</v>
      </c>
      <c r="AB73" s="456">
        <v>401.7437455074101</v>
      </c>
      <c r="AC73" s="456">
        <v>451.36091529996907</v>
      </c>
      <c r="AD73" s="456">
        <v>1125.3346707530736</v>
      </c>
      <c r="AE73" s="456">
        <v>1251.3270585717387</v>
      </c>
      <c r="AF73" s="456">
        <v>1186.2853213510134</v>
      </c>
      <c r="AG73" s="456">
        <v>2600.3388128278989</v>
      </c>
      <c r="AH73" s="456">
        <v>2444.8886871471482</v>
      </c>
      <c r="AI73" s="456">
        <v>2411.6199788825916</v>
      </c>
      <c r="AJ73" s="456">
        <v>2725.9512679594468</v>
      </c>
      <c r="AK73" s="456">
        <v>3666.7615139879467</v>
      </c>
      <c r="AL73" s="456">
        <v>4152.8648127472343</v>
      </c>
      <c r="AM73" s="456">
        <v>4458.4085023395655</v>
      </c>
      <c r="AN73" s="456">
        <v>4682.4392166112793</v>
      </c>
      <c r="AO73" s="456">
        <v>4850.5475517221184</v>
      </c>
      <c r="AP73" s="456">
        <v>5152.8443609499373</v>
      </c>
      <c r="AQ73" s="456">
        <v>5065.9398851875012</v>
      </c>
      <c r="AR73" s="456">
        <v>3806.482486371588</v>
      </c>
      <c r="AS73" s="456">
        <v>3853.3130581897585</v>
      </c>
      <c r="AT73" s="456">
        <v>0</v>
      </c>
      <c r="AU73" s="456">
        <v>0</v>
      </c>
      <c r="AV73" s="456">
        <v>0</v>
      </c>
      <c r="AW73" s="456">
        <v>0</v>
      </c>
      <c r="AX73" s="456">
        <v>0</v>
      </c>
      <c r="AY73" s="456">
        <v>0</v>
      </c>
      <c r="AZ73" s="456">
        <v>0</v>
      </c>
      <c r="BA73" s="456">
        <v>0</v>
      </c>
      <c r="BB73" s="456">
        <v>0</v>
      </c>
      <c r="BC73" s="456">
        <v>0</v>
      </c>
      <c r="BD73" s="456">
        <v>0</v>
      </c>
      <c r="BE73" s="456">
        <v>0</v>
      </c>
      <c r="BF73" s="456">
        <v>0</v>
      </c>
      <c r="BG73" s="456">
        <v>0</v>
      </c>
      <c r="BH73" s="456">
        <v>0</v>
      </c>
      <c r="BI73" s="456">
        <v>0</v>
      </c>
      <c r="BJ73" s="456">
        <v>0</v>
      </c>
      <c r="BK73" s="456">
        <v>0</v>
      </c>
      <c r="BL73" s="456">
        <v>0</v>
      </c>
      <c r="BM73" s="456">
        <v>0</v>
      </c>
      <c r="BN73" s="456">
        <v>0</v>
      </c>
      <c r="BO73" s="456">
        <v>0</v>
      </c>
      <c r="BP73" s="456">
        <v>0</v>
      </c>
      <c r="BQ73" s="456">
        <v>0</v>
      </c>
      <c r="BR73" s="456">
        <v>0</v>
      </c>
      <c r="BS73" s="456">
        <v>0</v>
      </c>
      <c r="BT73" s="456">
        <v>0</v>
      </c>
      <c r="BU73" s="456">
        <v>0</v>
      </c>
      <c r="BV73" s="456">
        <v>0</v>
      </c>
      <c r="BW73" s="456">
        <v>0</v>
      </c>
      <c r="BX73" s="457">
        <v>0</v>
      </c>
      <c r="BY73" s="457">
        <v>0</v>
      </c>
      <c r="BZ73" s="457">
        <v>0</v>
      </c>
      <c r="CA73" s="457">
        <v>0</v>
      </c>
      <c r="CB73" s="457">
        <v>0</v>
      </c>
      <c r="CC73" s="457">
        <v>0</v>
      </c>
      <c r="CD73" s="457">
        <v>0</v>
      </c>
      <c r="CE73" s="457">
        <v>0</v>
      </c>
      <c r="CF73" s="457">
        <v>0</v>
      </c>
      <c r="CG73" s="457">
        <v>0</v>
      </c>
      <c r="CH73" s="458">
        <v>0</v>
      </c>
    </row>
    <row r="74" spans="1:86" ht="26.25" customHeight="1" x14ac:dyDescent="0.35">
      <c r="A74" s="52"/>
      <c r="B74" s="52" t="s">
        <v>867</v>
      </c>
      <c r="C74" s="593"/>
      <c r="D74" s="456"/>
      <c r="E74" s="456"/>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457"/>
      <c r="BY74" s="457"/>
      <c r="BZ74" s="457"/>
      <c r="CA74" s="457"/>
      <c r="CB74" s="457"/>
      <c r="CC74" s="457"/>
      <c r="CD74" s="457"/>
      <c r="CE74" s="457"/>
      <c r="CF74" s="457"/>
      <c r="CG74" s="457"/>
      <c r="CH74" s="458"/>
    </row>
    <row r="75" spans="1:86" x14ac:dyDescent="0.35">
      <c r="A75" s="594"/>
      <c r="B75" s="72" t="s">
        <v>872</v>
      </c>
      <c r="C75" s="593"/>
      <c r="D75" s="456" t="s">
        <v>613</v>
      </c>
      <c r="E75" s="456" t="s">
        <v>613</v>
      </c>
      <c r="F75" s="456" t="s">
        <v>613</v>
      </c>
      <c r="G75" s="456" t="s">
        <v>613</v>
      </c>
      <c r="H75" s="456" t="s">
        <v>613</v>
      </c>
      <c r="I75" s="456" t="s">
        <v>613</v>
      </c>
      <c r="J75" s="456" t="s">
        <v>613</v>
      </c>
      <c r="K75" s="456" t="s">
        <v>613</v>
      </c>
      <c r="L75" s="456" t="s">
        <v>613</v>
      </c>
      <c r="M75" s="456" t="s">
        <v>613</v>
      </c>
      <c r="N75" s="456" t="s">
        <v>613</v>
      </c>
      <c r="O75" s="456" t="s">
        <v>613</v>
      </c>
      <c r="P75" s="456" t="s">
        <v>613</v>
      </c>
      <c r="Q75" s="456" t="s">
        <v>613</v>
      </c>
      <c r="R75" s="456" t="s">
        <v>613</v>
      </c>
      <c r="S75" s="456" t="s">
        <v>613</v>
      </c>
      <c r="T75" s="456" t="s">
        <v>613</v>
      </c>
      <c r="U75" s="456" t="s">
        <v>613</v>
      </c>
      <c r="V75" s="456" t="s">
        <v>613</v>
      </c>
      <c r="W75" s="456" t="s">
        <v>613</v>
      </c>
      <c r="X75" s="456" t="s">
        <v>613</v>
      </c>
      <c r="Y75" s="456" t="s">
        <v>613</v>
      </c>
      <c r="Z75" s="456" t="s">
        <v>613</v>
      </c>
      <c r="AA75" s="456" t="s">
        <v>613</v>
      </c>
      <c r="AB75" s="456" t="s">
        <v>613</v>
      </c>
      <c r="AC75" s="456" t="s">
        <v>613</v>
      </c>
      <c r="AD75" s="456" t="s">
        <v>613</v>
      </c>
      <c r="AE75" s="456" t="s">
        <v>613</v>
      </c>
      <c r="AF75" s="456" t="s">
        <v>613</v>
      </c>
      <c r="AG75" s="456" t="s">
        <v>613</v>
      </c>
      <c r="AH75" s="456" t="s">
        <v>613</v>
      </c>
      <c r="AI75" s="456" t="s">
        <v>613</v>
      </c>
      <c r="AJ75" s="456" t="s">
        <v>613</v>
      </c>
      <c r="AK75" s="456" t="s">
        <v>613</v>
      </c>
      <c r="AL75" s="456" t="s">
        <v>613</v>
      </c>
      <c r="AM75" s="456" t="s">
        <v>613</v>
      </c>
      <c r="AN75" s="456" t="s">
        <v>613</v>
      </c>
      <c r="AO75" s="456" t="s">
        <v>613</v>
      </c>
      <c r="AP75" s="456" t="s">
        <v>613</v>
      </c>
      <c r="AQ75" s="456" t="s">
        <v>613</v>
      </c>
      <c r="AR75" s="456" t="s">
        <v>613</v>
      </c>
      <c r="AS75" s="456" t="s">
        <v>613</v>
      </c>
      <c r="AT75" s="456" t="s">
        <v>613</v>
      </c>
      <c r="AU75" s="456">
        <v>2411.2033114976116</v>
      </c>
      <c r="AV75" s="456">
        <v>3205.6299946774448</v>
      </c>
      <c r="AW75" s="456">
        <v>3742.3533922460065</v>
      </c>
      <c r="AX75" s="456">
        <v>3960.8076060977596</v>
      </c>
      <c r="AY75" s="456">
        <v>4053.2386872503571</v>
      </c>
      <c r="AZ75" s="456">
        <v>4153.6386094266136</v>
      </c>
      <c r="BA75" s="456">
        <v>4293.8714272700927</v>
      </c>
      <c r="BB75" s="456">
        <v>4320.9559195493721</v>
      </c>
      <c r="BC75" s="456">
        <v>4313.8664604330061</v>
      </c>
      <c r="BD75" s="456">
        <v>4336.0048532678902</v>
      </c>
      <c r="BE75" s="456">
        <v>4399.0477610504622</v>
      </c>
      <c r="BF75" s="456">
        <v>4709.5567211295174</v>
      </c>
      <c r="BG75" s="456">
        <v>5229.480062981168</v>
      </c>
      <c r="BH75" s="456">
        <v>5925.6814034148401</v>
      </c>
      <c r="BI75" s="456">
        <v>6089.8340119039904</v>
      </c>
      <c r="BJ75" s="456">
        <v>6187.638584411623</v>
      </c>
      <c r="BK75" s="456">
        <v>6227.9552022995658</v>
      </c>
      <c r="BL75" s="456">
        <v>6337.379813926309</v>
      </c>
      <c r="BM75" s="456">
        <v>6944.3213096319732</v>
      </c>
      <c r="BN75" s="456">
        <v>7150.289720299068</v>
      </c>
      <c r="BO75" s="456">
        <v>7037.7385484042852</v>
      </c>
      <c r="BP75" s="456">
        <v>6906.5761949206671</v>
      </c>
      <c r="BQ75" s="456">
        <v>0</v>
      </c>
      <c r="BR75" s="456">
        <v>0</v>
      </c>
      <c r="BS75" s="456">
        <v>0</v>
      </c>
      <c r="BT75" s="456">
        <v>0</v>
      </c>
      <c r="BU75" s="456">
        <v>0</v>
      </c>
      <c r="BV75" s="456">
        <v>0</v>
      </c>
      <c r="BW75" s="456">
        <v>0</v>
      </c>
      <c r="BX75" s="457">
        <v>0</v>
      </c>
      <c r="BY75" s="457">
        <v>0</v>
      </c>
      <c r="BZ75" s="457">
        <v>0</v>
      </c>
      <c r="CA75" s="457">
        <v>0</v>
      </c>
      <c r="CB75" s="457">
        <v>0</v>
      </c>
      <c r="CC75" s="457">
        <v>0</v>
      </c>
      <c r="CD75" s="457">
        <v>0</v>
      </c>
      <c r="CE75" s="457">
        <v>0</v>
      </c>
      <c r="CF75" s="457">
        <v>0</v>
      </c>
      <c r="CG75" s="457">
        <v>0</v>
      </c>
      <c r="CH75" s="458">
        <v>0</v>
      </c>
    </row>
    <row r="76" spans="1:86" x14ac:dyDescent="0.35">
      <c r="A76" s="594"/>
      <c r="B76" s="236" t="s">
        <v>862</v>
      </c>
      <c r="C76" s="593"/>
      <c r="D76" s="456">
        <v>0</v>
      </c>
      <c r="E76" s="456">
        <v>0</v>
      </c>
      <c r="F76" s="456">
        <v>0</v>
      </c>
      <c r="G76" s="456">
        <v>0</v>
      </c>
      <c r="H76" s="456">
        <v>0</v>
      </c>
      <c r="I76" s="456">
        <v>0</v>
      </c>
      <c r="J76" s="456">
        <v>0</v>
      </c>
      <c r="K76" s="456">
        <v>0</v>
      </c>
      <c r="L76" s="456">
        <v>0</v>
      </c>
      <c r="M76" s="456">
        <v>0</v>
      </c>
      <c r="N76" s="456">
        <v>0</v>
      </c>
      <c r="O76" s="456">
        <v>0</v>
      </c>
      <c r="P76" s="456">
        <v>0</v>
      </c>
      <c r="Q76" s="456">
        <v>0</v>
      </c>
      <c r="R76" s="456">
        <v>0</v>
      </c>
      <c r="S76" s="456">
        <v>0</v>
      </c>
      <c r="T76" s="456">
        <v>0</v>
      </c>
      <c r="U76" s="456">
        <v>0</v>
      </c>
      <c r="V76" s="456">
        <v>0</v>
      </c>
      <c r="W76" s="456">
        <v>0</v>
      </c>
      <c r="X76" s="456">
        <v>0</v>
      </c>
      <c r="Y76" s="456">
        <v>0</v>
      </c>
      <c r="Z76" s="456">
        <v>0</v>
      </c>
      <c r="AA76" s="456">
        <v>0</v>
      </c>
      <c r="AB76" s="456">
        <v>0</v>
      </c>
      <c r="AC76" s="456">
        <v>0</v>
      </c>
      <c r="AD76" s="456">
        <v>0</v>
      </c>
      <c r="AE76" s="456">
        <v>0</v>
      </c>
      <c r="AF76" s="456">
        <v>0</v>
      </c>
      <c r="AG76" s="456">
        <v>0</v>
      </c>
      <c r="AH76" s="456">
        <v>0</v>
      </c>
      <c r="AI76" s="456">
        <v>0</v>
      </c>
      <c r="AJ76" s="456">
        <v>0</v>
      </c>
      <c r="AK76" s="456">
        <v>0</v>
      </c>
      <c r="AL76" s="456">
        <v>0</v>
      </c>
      <c r="AM76" s="456">
        <v>0</v>
      </c>
      <c r="AN76" s="456">
        <v>0</v>
      </c>
      <c r="AO76" s="456">
        <v>0</v>
      </c>
      <c r="AP76" s="456">
        <v>0</v>
      </c>
      <c r="AQ76" s="456">
        <v>0</v>
      </c>
      <c r="AR76" s="456">
        <v>0</v>
      </c>
      <c r="AS76" s="456">
        <v>0</v>
      </c>
      <c r="AT76" s="456">
        <v>0</v>
      </c>
      <c r="AU76" s="456">
        <v>0</v>
      </c>
      <c r="AV76" s="456">
        <v>0</v>
      </c>
      <c r="AW76" s="456">
        <v>0</v>
      </c>
      <c r="AX76" s="456">
        <v>3445.7218260740692</v>
      </c>
      <c r="AY76" s="456">
        <v>3519.7665694109824</v>
      </c>
      <c r="AZ76" s="456">
        <v>3553.2857234421676</v>
      </c>
      <c r="BA76" s="456">
        <v>3610.2003886752204</v>
      </c>
      <c r="BB76" s="456">
        <v>3611.9765875748335</v>
      </c>
      <c r="BC76" s="456">
        <v>3594.8435426903948</v>
      </c>
      <c r="BD76" s="456">
        <v>3602.5630014933149</v>
      </c>
      <c r="BE76" s="456">
        <v>3659.7545055419337</v>
      </c>
      <c r="BF76" s="456">
        <v>3959.7805705272744</v>
      </c>
      <c r="BG76" s="456">
        <v>4455.8875223356808</v>
      </c>
      <c r="BH76" s="456">
        <v>5065.6717677408651</v>
      </c>
      <c r="BI76" s="456">
        <v>5213.5757568727931</v>
      </c>
      <c r="BJ76" s="456">
        <v>5316.8179906957648</v>
      </c>
      <c r="BK76" s="456">
        <v>5373.7441864033462</v>
      </c>
      <c r="BL76" s="456">
        <v>5500.910826379125</v>
      </c>
      <c r="BM76" s="456">
        <v>6055.920696063482</v>
      </c>
      <c r="BN76" s="456">
        <v>6243.2065387301809</v>
      </c>
      <c r="BO76" s="456">
        <v>6137.0965012091947</v>
      </c>
      <c r="BP76" s="456">
        <v>6020.0607838396772</v>
      </c>
      <c r="BQ76" s="456">
        <v>0</v>
      </c>
      <c r="BR76" s="456">
        <v>0</v>
      </c>
      <c r="BS76" s="456">
        <v>0</v>
      </c>
      <c r="BT76" s="456">
        <v>0</v>
      </c>
      <c r="BU76" s="456">
        <v>0</v>
      </c>
      <c r="BV76" s="456">
        <v>0</v>
      </c>
      <c r="BW76" s="456">
        <v>0</v>
      </c>
      <c r="BX76" s="457">
        <v>0</v>
      </c>
      <c r="BY76" s="457">
        <v>0</v>
      </c>
      <c r="BZ76" s="457">
        <v>0</v>
      </c>
      <c r="CA76" s="457">
        <v>0</v>
      </c>
      <c r="CB76" s="457">
        <v>0</v>
      </c>
      <c r="CC76" s="457">
        <v>0</v>
      </c>
      <c r="CD76" s="457">
        <v>0</v>
      </c>
      <c r="CE76" s="457">
        <v>0</v>
      </c>
      <c r="CF76" s="457">
        <v>0</v>
      </c>
      <c r="CG76" s="457">
        <v>0</v>
      </c>
      <c r="CH76" s="458">
        <v>0</v>
      </c>
    </row>
    <row r="77" spans="1:86" x14ac:dyDescent="0.35">
      <c r="A77" s="594"/>
      <c r="B77" s="236" t="s">
        <v>863</v>
      </c>
      <c r="C77" s="593"/>
      <c r="D77" s="456">
        <v>0</v>
      </c>
      <c r="E77" s="456">
        <v>0</v>
      </c>
      <c r="F77" s="456">
        <v>0</v>
      </c>
      <c r="G77" s="456">
        <v>0</v>
      </c>
      <c r="H77" s="456">
        <v>0</v>
      </c>
      <c r="I77" s="456">
        <v>0</v>
      </c>
      <c r="J77" s="456">
        <v>0</v>
      </c>
      <c r="K77" s="456">
        <v>0</v>
      </c>
      <c r="L77" s="456">
        <v>0</v>
      </c>
      <c r="M77" s="456">
        <v>0</v>
      </c>
      <c r="N77" s="456">
        <v>0</v>
      </c>
      <c r="O77" s="456">
        <v>0</v>
      </c>
      <c r="P77" s="456">
        <v>0</v>
      </c>
      <c r="Q77" s="456">
        <v>0</v>
      </c>
      <c r="R77" s="456">
        <v>0</v>
      </c>
      <c r="S77" s="456">
        <v>0</v>
      </c>
      <c r="T77" s="456">
        <v>0</v>
      </c>
      <c r="U77" s="456">
        <v>0</v>
      </c>
      <c r="V77" s="456">
        <v>0</v>
      </c>
      <c r="W77" s="456">
        <v>0</v>
      </c>
      <c r="X77" s="456">
        <v>0</v>
      </c>
      <c r="Y77" s="456">
        <v>0</v>
      </c>
      <c r="Z77" s="456">
        <v>0</v>
      </c>
      <c r="AA77" s="456">
        <v>0</v>
      </c>
      <c r="AB77" s="456">
        <v>0</v>
      </c>
      <c r="AC77" s="456">
        <v>0</v>
      </c>
      <c r="AD77" s="456">
        <v>0</v>
      </c>
      <c r="AE77" s="456">
        <v>0</v>
      </c>
      <c r="AF77" s="456">
        <v>0</v>
      </c>
      <c r="AG77" s="456">
        <v>0</v>
      </c>
      <c r="AH77" s="456">
        <v>0</v>
      </c>
      <c r="AI77" s="456">
        <v>0</v>
      </c>
      <c r="AJ77" s="456">
        <v>0</v>
      </c>
      <c r="AK77" s="456">
        <v>0</v>
      </c>
      <c r="AL77" s="456">
        <v>0</v>
      </c>
      <c r="AM77" s="456">
        <v>0</v>
      </c>
      <c r="AN77" s="456">
        <v>0</v>
      </c>
      <c r="AO77" s="456">
        <v>0</v>
      </c>
      <c r="AP77" s="456">
        <v>0</v>
      </c>
      <c r="AQ77" s="456">
        <v>0</v>
      </c>
      <c r="AR77" s="456">
        <v>0</v>
      </c>
      <c r="AS77" s="456">
        <v>0</v>
      </c>
      <c r="AT77" s="456">
        <v>0</v>
      </c>
      <c r="AU77" s="456">
        <v>0</v>
      </c>
      <c r="AV77" s="456">
        <v>0</v>
      </c>
      <c r="AW77" s="456">
        <v>0</v>
      </c>
      <c r="AX77" s="456">
        <v>123.13117867794648</v>
      </c>
      <c r="AY77" s="456">
        <v>135.78097550108498</v>
      </c>
      <c r="AZ77" s="456">
        <v>156.85018993443398</v>
      </c>
      <c r="BA77" s="456">
        <v>166.12512312031186</v>
      </c>
      <c r="BB77" s="456">
        <v>180.00100926307036</v>
      </c>
      <c r="BC77" s="456">
        <v>188.44388838379757</v>
      </c>
      <c r="BD77" s="456">
        <v>204.95167782206502</v>
      </c>
      <c r="BE77" s="456">
        <v>209.57929622292988</v>
      </c>
      <c r="BF77" s="456">
        <v>217.57684209613359</v>
      </c>
      <c r="BG77" s="456">
        <v>229.87555592234918</v>
      </c>
      <c r="BH77" s="456">
        <v>267.21388715306784</v>
      </c>
      <c r="BI77" s="456">
        <v>284.59383024506906</v>
      </c>
      <c r="BJ77" s="456">
        <v>288.6143751998743</v>
      </c>
      <c r="BK77" s="456">
        <v>292.16890118642522</v>
      </c>
      <c r="BL77" s="456">
        <v>299.32438549097066</v>
      </c>
      <c r="BM77" s="456">
        <v>330.39464147094748</v>
      </c>
      <c r="BN77" s="456">
        <v>346.71856130150474</v>
      </c>
      <c r="BO77" s="456">
        <v>353.02119451626533</v>
      </c>
      <c r="BP77" s="456">
        <v>354.14130635850609</v>
      </c>
      <c r="BQ77" s="456">
        <v>0</v>
      </c>
      <c r="BR77" s="456">
        <v>0</v>
      </c>
      <c r="BS77" s="456">
        <v>0</v>
      </c>
      <c r="BT77" s="456">
        <v>0</v>
      </c>
      <c r="BU77" s="456">
        <v>0</v>
      </c>
      <c r="BV77" s="456">
        <v>0</v>
      </c>
      <c r="BW77" s="456">
        <v>0</v>
      </c>
      <c r="BX77" s="457">
        <v>0</v>
      </c>
      <c r="BY77" s="457">
        <v>0</v>
      </c>
      <c r="BZ77" s="457">
        <v>0</v>
      </c>
      <c r="CA77" s="457">
        <v>0</v>
      </c>
      <c r="CB77" s="457">
        <v>0</v>
      </c>
      <c r="CC77" s="457">
        <v>0</v>
      </c>
      <c r="CD77" s="457">
        <v>0</v>
      </c>
      <c r="CE77" s="457">
        <v>0</v>
      </c>
      <c r="CF77" s="457">
        <v>0</v>
      </c>
      <c r="CG77" s="457">
        <v>0</v>
      </c>
      <c r="CH77" s="458">
        <v>0</v>
      </c>
    </row>
    <row r="78" spans="1:86" x14ac:dyDescent="0.35">
      <c r="A78" s="594"/>
      <c r="B78" s="236" t="s">
        <v>864</v>
      </c>
      <c r="C78" s="593"/>
      <c r="D78" s="456">
        <v>0</v>
      </c>
      <c r="E78" s="456">
        <v>0</v>
      </c>
      <c r="F78" s="456">
        <v>0</v>
      </c>
      <c r="G78" s="456">
        <v>0</v>
      </c>
      <c r="H78" s="456">
        <v>0</v>
      </c>
      <c r="I78" s="456">
        <v>0</v>
      </c>
      <c r="J78" s="456">
        <v>0</v>
      </c>
      <c r="K78" s="456">
        <v>0</v>
      </c>
      <c r="L78" s="456">
        <v>0</v>
      </c>
      <c r="M78" s="456">
        <v>0</v>
      </c>
      <c r="N78" s="456">
        <v>0</v>
      </c>
      <c r="O78" s="456">
        <v>0</v>
      </c>
      <c r="P78" s="456">
        <v>0</v>
      </c>
      <c r="Q78" s="456">
        <v>0</v>
      </c>
      <c r="R78" s="456">
        <v>0</v>
      </c>
      <c r="S78" s="456">
        <v>0</v>
      </c>
      <c r="T78" s="456">
        <v>0</v>
      </c>
      <c r="U78" s="456">
        <v>0</v>
      </c>
      <c r="V78" s="456">
        <v>0</v>
      </c>
      <c r="W78" s="456">
        <v>0</v>
      </c>
      <c r="X78" s="456">
        <v>0</v>
      </c>
      <c r="Y78" s="456">
        <v>0</v>
      </c>
      <c r="Z78" s="456">
        <v>0</v>
      </c>
      <c r="AA78" s="456">
        <v>0</v>
      </c>
      <c r="AB78" s="456">
        <v>0</v>
      </c>
      <c r="AC78" s="456">
        <v>0</v>
      </c>
      <c r="AD78" s="456">
        <v>0</v>
      </c>
      <c r="AE78" s="456">
        <v>0</v>
      </c>
      <c r="AF78" s="456">
        <v>0</v>
      </c>
      <c r="AG78" s="456">
        <v>0</v>
      </c>
      <c r="AH78" s="456">
        <v>0</v>
      </c>
      <c r="AI78" s="456">
        <v>0</v>
      </c>
      <c r="AJ78" s="456">
        <v>0</v>
      </c>
      <c r="AK78" s="456">
        <v>0</v>
      </c>
      <c r="AL78" s="456">
        <v>0</v>
      </c>
      <c r="AM78" s="456">
        <v>0</v>
      </c>
      <c r="AN78" s="456">
        <v>0</v>
      </c>
      <c r="AO78" s="456">
        <v>0</v>
      </c>
      <c r="AP78" s="456">
        <v>0</v>
      </c>
      <c r="AQ78" s="456">
        <v>0</v>
      </c>
      <c r="AR78" s="456">
        <v>0</v>
      </c>
      <c r="AS78" s="456">
        <v>0</v>
      </c>
      <c r="AT78" s="456">
        <v>0</v>
      </c>
      <c r="AU78" s="456">
        <v>0</v>
      </c>
      <c r="AV78" s="456">
        <v>0</v>
      </c>
      <c r="AW78" s="456">
        <v>0</v>
      </c>
      <c r="AX78" s="456">
        <v>391.95460134574392</v>
      </c>
      <c r="AY78" s="456">
        <v>397.69114233829004</v>
      </c>
      <c r="AZ78" s="456">
        <v>443.50189260455386</v>
      </c>
      <c r="BA78" s="456">
        <v>517.54551537629186</v>
      </c>
      <c r="BB78" s="456">
        <v>529.68799764489972</v>
      </c>
      <c r="BC78" s="456">
        <v>529.60482555789235</v>
      </c>
      <c r="BD78" s="456">
        <v>528.49017395251099</v>
      </c>
      <c r="BE78" s="456">
        <v>529.71395928559866</v>
      </c>
      <c r="BF78" s="456">
        <v>532.19930850610967</v>
      </c>
      <c r="BG78" s="456">
        <v>543.71698472313551</v>
      </c>
      <c r="BH78" s="456">
        <v>592.7957485209073</v>
      </c>
      <c r="BI78" s="456">
        <v>591.66442478612748</v>
      </c>
      <c r="BJ78" s="456">
        <v>582.2062185159831</v>
      </c>
      <c r="BK78" s="456">
        <v>562.04211470979374</v>
      </c>
      <c r="BL78" s="456">
        <v>537.14460205621197</v>
      </c>
      <c r="BM78" s="456">
        <v>558.00597209754289</v>
      </c>
      <c r="BN78" s="456">
        <v>560.36462026738332</v>
      </c>
      <c r="BO78" s="456">
        <v>547.62085267882389</v>
      </c>
      <c r="BP78" s="456">
        <v>532.37410472248325</v>
      </c>
      <c r="BQ78" s="456">
        <v>0</v>
      </c>
      <c r="BR78" s="456">
        <v>0</v>
      </c>
      <c r="BS78" s="456">
        <v>0</v>
      </c>
      <c r="BT78" s="456">
        <v>0</v>
      </c>
      <c r="BU78" s="456">
        <v>0</v>
      </c>
      <c r="BV78" s="456">
        <v>0</v>
      </c>
      <c r="BW78" s="456">
        <v>0</v>
      </c>
      <c r="BX78" s="457">
        <v>0</v>
      </c>
      <c r="BY78" s="457">
        <v>0</v>
      </c>
      <c r="BZ78" s="457">
        <v>0</v>
      </c>
      <c r="CA78" s="457">
        <v>0</v>
      </c>
      <c r="CB78" s="457">
        <v>0</v>
      </c>
      <c r="CC78" s="457">
        <v>0</v>
      </c>
      <c r="CD78" s="457">
        <v>0</v>
      </c>
      <c r="CE78" s="457">
        <v>0</v>
      </c>
      <c r="CF78" s="457">
        <v>0</v>
      </c>
      <c r="CG78" s="457">
        <v>0</v>
      </c>
      <c r="CH78" s="458">
        <v>0</v>
      </c>
    </row>
    <row r="79" spans="1:86" s="425" customFormat="1" ht="26.25" customHeight="1" thickBot="1" x14ac:dyDescent="0.3">
      <c r="A79" s="595"/>
      <c r="B79" s="596" t="s">
        <v>869</v>
      </c>
      <c r="C79" s="597"/>
      <c r="D79" s="463" t="s">
        <v>613</v>
      </c>
      <c r="E79" s="463" t="s">
        <v>613</v>
      </c>
      <c r="F79" s="463" t="s">
        <v>613</v>
      </c>
      <c r="G79" s="463" t="s">
        <v>613</v>
      </c>
      <c r="H79" s="463" t="s">
        <v>613</v>
      </c>
      <c r="I79" s="463" t="s">
        <v>613</v>
      </c>
      <c r="J79" s="463" t="s">
        <v>613</v>
      </c>
      <c r="K79" s="463" t="s">
        <v>613</v>
      </c>
      <c r="L79" s="463" t="s">
        <v>613</v>
      </c>
      <c r="M79" s="463" t="s">
        <v>613</v>
      </c>
      <c r="N79" s="463" t="s">
        <v>613</v>
      </c>
      <c r="O79" s="463" t="s">
        <v>613</v>
      </c>
      <c r="P79" s="463" t="s">
        <v>613</v>
      </c>
      <c r="Q79" s="463" t="s">
        <v>613</v>
      </c>
      <c r="R79" s="463" t="s">
        <v>613</v>
      </c>
      <c r="S79" s="463" t="s">
        <v>613</v>
      </c>
      <c r="T79" s="463" t="s">
        <v>613</v>
      </c>
      <c r="U79" s="463" t="s">
        <v>613</v>
      </c>
      <c r="V79" s="463" t="s">
        <v>613</v>
      </c>
      <c r="W79" s="463" t="s">
        <v>613</v>
      </c>
      <c r="X79" s="463" t="s">
        <v>613</v>
      </c>
      <c r="Y79" s="463" t="s">
        <v>613</v>
      </c>
      <c r="Z79" s="463" t="s">
        <v>613</v>
      </c>
      <c r="AA79" s="463" t="s">
        <v>613</v>
      </c>
      <c r="AB79" s="463" t="s">
        <v>613</v>
      </c>
      <c r="AC79" s="463" t="s">
        <v>613</v>
      </c>
      <c r="AD79" s="463" t="s">
        <v>613</v>
      </c>
      <c r="AE79" s="463" t="s">
        <v>613</v>
      </c>
      <c r="AF79" s="463" t="s">
        <v>613</v>
      </c>
      <c r="AG79" s="463" t="s">
        <v>613</v>
      </c>
      <c r="AH79" s="463" t="s">
        <v>613</v>
      </c>
      <c r="AI79" s="463" t="s">
        <v>613</v>
      </c>
      <c r="AJ79" s="463" t="s">
        <v>613</v>
      </c>
      <c r="AK79" s="463" t="s">
        <v>613</v>
      </c>
      <c r="AL79" s="463" t="s">
        <v>613</v>
      </c>
      <c r="AM79" s="463" t="s">
        <v>613</v>
      </c>
      <c r="AN79" s="463" t="s">
        <v>613</v>
      </c>
      <c r="AO79" s="463" t="s">
        <v>613</v>
      </c>
      <c r="AP79" s="463" t="s">
        <v>613</v>
      </c>
      <c r="AQ79" s="463" t="s">
        <v>613</v>
      </c>
      <c r="AR79" s="463" t="s">
        <v>613</v>
      </c>
      <c r="AS79" s="463" t="s">
        <v>613</v>
      </c>
      <c r="AT79" s="463" t="s">
        <v>613</v>
      </c>
      <c r="AU79" s="463">
        <v>741.24745227861422</v>
      </c>
      <c r="AV79" s="463">
        <v>492.91969439629128</v>
      </c>
      <c r="AW79" s="463">
        <v>379.35714726963209</v>
      </c>
      <c r="AX79" s="463">
        <v>380.62383934094504</v>
      </c>
      <c r="AY79" s="463">
        <v>380.80915675233274</v>
      </c>
      <c r="AZ79" s="463">
        <v>374.28955788692457</v>
      </c>
      <c r="BA79" s="463">
        <v>386.66971387430675</v>
      </c>
      <c r="BB79" s="463">
        <v>405.99930742758363</v>
      </c>
      <c r="BC79" s="463">
        <v>466.69165493537349</v>
      </c>
      <c r="BD79" s="463">
        <v>522.40095147902161</v>
      </c>
      <c r="BE79" s="463">
        <v>569.78943631585958</v>
      </c>
      <c r="BF79" s="463">
        <v>427.66388935552089</v>
      </c>
      <c r="BG79" s="463">
        <v>478.65695387390446</v>
      </c>
      <c r="BH79" s="463">
        <v>185.66987172407741</v>
      </c>
      <c r="BI79" s="463">
        <v>221.17651738487129</v>
      </c>
      <c r="BJ79" s="463">
        <v>210.22877605213799</v>
      </c>
      <c r="BK79" s="463">
        <v>183.55871303064615</v>
      </c>
      <c r="BL79" s="463">
        <v>162.66746450038372</v>
      </c>
      <c r="BM79" s="463">
        <v>174.73049337225976</v>
      </c>
      <c r="BN79" s="463">
        <v>188.06214714946364</v>
      </c>
      <c r="BO79" s="463">
        <v>137.89249365220459</v>
      </c>
      <c r="BP79" s="463">
        <v>137.54872521907228</v>
      </c>
      <c r="BQ79" s="463">
        <v>0</v>
      </c>
      <c r="BR79" s="463">
        <v>0</v>
      </c>
      <c r="BS79" s="463">
        <v>0</v>
      </c>
      <c r="BT79" s="463">
        <v>0</v>
      </c>
      <c r="BU79" s="463">
        <v>0</v>
      </c>
      <c r="BV79" s="463">
        <v>0</v>
      </c>
      <c r="BW79" s="463">
        <v>0</v>
      </c>
      <c r="BX79" s="463">
        <v>0</v>
      </c>
      <c r="BY79" s="463">
        <v>0</v>
      </c>
      <c r="BZ79" s="463">
        <v>0</v>
      </c>
      <c r="CA79" s="463">
        <v>0</v>
      </c>
      <c r="CB79" s="463">
        <v>0</v>
      </c>
      <c r="CC79" s="463">
        <v>0</v>
      </c>
      <c r="CD79" s="463">
        <v>0</v>
      </c>
      <c r="CE79" s="463">
        <v>0</v>
      </c>
      <c r="CF79" s="463">
        <v>0</v>
      </c>
      <c r="CG79" s="463">
        <v>0</v>
      </c>
      <c r="CH79" s="464">
        <v>0</v>
      </c>
    </row>
    <row r="80" spans="1:86" ht="41.25" customHeight="1" x14ac:dyDescent="0.35">
      <c r="A80" s="483"/>
      <c r="B80" s="599" t="s">
        <v>873</v>
      </c>
      <c r="C80" s="469"/>
      <c r="D80" s="470" t="s">
        <v>677</v>
      </c>
      <c r="E80" s="470" t="s">
        <v>678</v>
      </c>
      <c r="F80" s="470" t="s">
        <v>679</v>
      </c>
      <c r="G80" s="470" t="s">
        <v>680</v>
      </c>
      <c r="H80" s="470" t="s">
        <v>681</v>
      </c>
      <c r="I80" s="470" t="s">
        <v>682</v>
      </c>
      <c r="J80" s="470" t="s">
        <v>683</v>
      </c>
      <c r="K80" s="470" t="s">
        <v>684</v>
      </c>
      <c r="L80" s="470" t="s">
        <v>685</v>
      </c>
      <c r="M80" s="470" t="s">
        <v>686</v>
      </c>
      <c r="N80" s="470" t="s">
        <v>687</v>
      </c>
      <c r="O80" s="470" t="s">
        <v>688</v>
      </c>
      <c r="P80" s="470" t="s">
        <v>689</v>
      </c>
      <c r="Q80" s="470" t="s">
        <v>690</v>
      </c>
      <c r="R80" s="470" t="s">
        <v>691</v>
      </c>
      <c r="S80" s="470" t="s">
        <v>692</v>
      </c>
      <c r="T80" s="470" t="s">
        <v>693</v>
      </c>
      <c r="U80" s="470" t="s">
        <v>694</v>
      </c>
      <c r="V80" s="470" t="s">
        <v>695</v>
      </c>
      <c r="W80" s="470" t="s">
        <v>696</v>
      </c>
      <c r="X80" s="470" t="s">
        <v>697</v>
      </c>
      <c r="Y80" s="470" t="s">
        <v>698</v>
      </c>
      <c r="Z80" s="470" t="s">
        <v>699</v>
      </c>
      <c r="AA80" s="470" t="s">
        <v>700</v>
      </c>
      <c r="AB80" s="470" t="s">
        <v>701</v>
      </c>
      <c r="AC80" s="470" t="s">
        <v>702</v>
      </c>
      <c r="AD80" s="470" t="s">
        <v>703</v>
      </c>
      <c r="AE80" s="470" t="s">
        <v>704</v>
      </c>
      <c r="AF80" s="470" t="s">
        <v>705</v>
      </c>
      <c r="AG80" s="470" t="s">
        <v>706</v>
      </c>
      <c r="AH80" s="470" t="s">
        <v>707</v>
      </c>
      <c r="AI80" s="470" t="s">
        <v>708</v>
      </c>
      <c r="AJ80" s="470" t="s">
        <v>709</v>
      </c>
      <c r="AK80" s="470" t="s">
        <v>710</v>
      </c>
      <c r="AL80" s="470" t="s">
        <v>711</v>
      </c>
      <c r="AM80" s="470" t="s">
        <v>712</v>
      </c>
      <c r="AN80" s="470" t="s">
        <v>713</v>
      </c>
      <c r="AO80" s="470" t="s">
        <v>714</v>
      </c>
      <c r="AP80" s="470" t="s">
        <v>715</v>
      </c>
      <c r="AQ80" s="470" t="s">
        <v>716</v>
      </c>
      <c r="AR80" s="470" t="s">
        <v>717</v>
      </c>
      <c r="AS80" s="470" t="s">
        <v>718</v>
      </c>
      <c r="AT80" s="470" t="s">
        <v>719</v>
      </c>
      <c r="AU80" s="470" t="s">
        <v>720</v>
      </c>
      <c r="AV80" s="470" t="s">
        <v>721</v>
      </c>
      <c r="AW80" s="470" t="s">
        <v>722</v>
      </c>
      <c r="AX80" s="470" t="s">
        <v>723</v>
      </c>
      <c r="AY80" s="470" t="s">
        <v>724</v>
      </c>
      <c r="AZ80" s="470" t="s">
        <v>725</v>
      </c>
      <c r="BA80" s="470" t="s">
        <v>726</v>
      </c>
      <c r="BB80" s="470" t="s">
        <v>727</v>
      </c>
      <c r="BC80" s="470" t="s">
        <v>728</v>
      </c>
      <c r="BD80" s="470" t="s">
        <v>729</v>
      </c>
      <c r="BE80" s="470" t="s">
        <v>730</v>
      </c>
      <c r="BF80" s="470" t="s">
        <v>731</v>
      </c>
      <c r="BG80" s="470" t="s">
        <v>732</v>
      </c>
      <c r="BH80" s="470" t="s">
        <v>733</v>
      </c>
      <c r="BI80" s="470" t="s">
        <v>734</v>
      </c>
      <c r="BJ80" s="470" t="s">
        <v>735</v>
      </c>
      <c r="BK80" s="470" t="s">
        <v>736</v>
      </c>
      <c r="BL80" s="470" t="s">
        <v>737</v>
      </c>
      <c r="BM80" s="470" t="s">
        <v>738</v>
      </c>
      <c r="BN80" s="470" t="s">
        <v>739</v>
      </c>
      <c r="BO80" s="470" t="s">
        <v>740</v>
      </c>
      <c r="BP80" s="470" t="s">
        <v>741</v>
      </c>
      <c r="BQ80" s="470" t="s">
        <v>742</v>
      </c>
      <c r="BR80" s="470" t="s">
        <v>743</v>
      </c>
      <c r="BS80" s="470" t="s">
        <v>744</v>
      </c>
      <c r="BT80" s="470" t="s">
        <v>745</v>
      </c>
      <c r="BU80" s="470" t="s">
        <v>746</v>
      </c>
      <c r="BV80" s="470" t="s">
        <v>747</v>
      </c>
      <c r="BW80" s="470" t="s">
        <v>748</v>
      </c>
      <c r="BX80" s="470" t="s">
        <v>749</v>
      </c>
      <c r="BY80" s="470" t="s">
        <v>750</v>
      </c>
      <c r="BZ80" s="470" t="s">
        <v>751</v>
      </c>
      <c r="CA80" s="470" t="s">
        <v>752</v>
      </c>
      <c r="CB80" s="470" t="s">
        <v>753</v>
      </c>
      <c r="CC80" s="470" t="s">
        <v>754</v>
      </c>
      <c r="CD80" s="470" t="s">
        <v>755</v>
      </c>
      <c r="CE80" s="470" t="s">
        <v>756</v>
      </c>
      <c r="CF80" s="470" t="s">
        <v>757</v>
      </c>
      <c r="CG80" s="470" t="s">
        <v>758</v>
      </c>
      <c r="CH80" s="471" t="s">
        <v>759</v>
      </c>
    </row>
    <row r="81" spans="1:86" s="285" customFormat="1" ht="26.25" customHeight="1" x14ac:dyDescent="0.35">
      <c r="A81" s="598"/>
      <c r="B81" s="79" t="s">
        <v>273</v>
      </c>
      <c r="C81" s="461"/>
      <c r="D81" s="451">
        <v>0</v>
      </c>
      <c r="E81" s="451">
        <v>0</v>
      </c>
      <c r="F81" s="451">
        <v>0</v>
      </c>
      <c r="G81" s="451">
        <v>0</v>
      </c>
      <c r="H81" s="451">
        <v>0</v>
      </c>
      <c r="I81" s="451">
        <v>0</v>
      </c>
      <c r="J81" s="451">
        <v>0</v>
      </c>
      <c r="K81" s="451">
        <v>0</v>
      </c>
      <c r="L81" s="451">
        <v>0</v>
      </c>
      <c r="M81" s="451">
        <v>0</v>
      </c>
      <c r="N81" s="451">
        <v>0</v>
      </c>
      <c r="O81" s="451">
        <v>0</v>
      </c>
      <c r="P81" s="451">
        <v>0</v>
      </c>
      <c r="Q81" s="451">
        <v>0</v>
      </c>
      <c r="R81" s="451">
        <v>0</v>
      </c>
      <c r="S81" s="451">
        <v>0</v>
      </c>
      <c r="T81" s="451">
        <v>0</v>
      </c>
      <c r="U81" s="451">
        <v>0</v>
      </c>
      <c r="V81" s="451">
        <v>0</v>
      </c>
      <c r="W81" s="451">
        <v>0</v>
      </c>
      <c r="X81" s="451">
        <v>0</v>
      </c>
      <c r="Y81" s="451">
        <v>0</v>
      </c>
      <c r="Z81" s="451">
        <v>0</v>
      </c>
      <c r="AA81" s="451">
        <v>0</v>
      </c>
      <c r="AB81" s="451">
        <v>0</v>
      </c>
      <c r="AC81" s="451">
        <v>0</v>
      </c>
      <c r="AD81" s="451">
        <v>0</v>
      </c>
      <c r="AE81" s="451">
        <v>0</v>
      </c>
      <c r="AF81" s="451">
        <v>0</v>
      </c>
      <c r="AG81" s="451">
        <v>0</v>
      </c>
      <c r="AH81" s="451">
        <v>5460</v>
      </c>
      <c r="AI81" s="451">
        <v>5396</v>
      </c>
      <c r="AJ81" s="451">
        <v>5800</v>
      </c>
      <c r="AK81" s="451">
        <v>6555</v>
      </c>
      <c r="AL81" s="451">
        <v>6950</v>
      </c>
      <c r="AM81" s="451">
        <v>7020</v>
      </c>
      <c r="AN81" s="451">
        <v>7230</v>
      </c>
      <c r="AO81" s="451">
        <v>7020</v>
      </c>
      <c r="AP81" s="451">
        <v>7050</v>
      </c>
      <c r="AQ81" s="451">
        <v>6875</v>
      </c>
      <c r="AR81" s="451">
        <v>5143</v>
      </c>
      <c r="AS81" s="451">
        <v>5201</v>
      </c>
      <c r="AT81" s="451">
        <v>6726</v>
      </c>
      <c r="AU81" s="451">
        <v>6367</v>
      </c>
      <c r="AV81" s="451">
        <v>6704</v>
      </c>
      <c r="AW81" s="451">
        <v>5466</v>
      </c>
      <c r="AX81" s="451">
        <v>5615</v>
      </c>
      <c r="AY81" s="451">
        <v>5690</v>
      </c>
      <c r="AZ81" s="451">
        <v>5618</v>
      </c>
      <c r="BA81" s="451">
        <v>5479</v>
      </c>
      <c r="BB81" s="451">
        <v>5306</v>
      </c>
      <c r="BC81" s="451">
        <v>5051</v>
      </c>
      <c r="BD81" s="451">
        <v>4761</v>
      </c>
      <c r="BE81" s="451">
        <v>4664</v>
      </c>
      <c r="BF81" s="451">
        <v>4625</v>
      </c>
      <c r="BG81" s="451">
        <v>4693</v>
      </c>
      <c r="BH81" s="451">
        <v>4915</v>
      </c>
      <c r="BI81" s="451">
        <v>5029</v>
      </c>
      <c r="BJ81" s="451">
        <v>5080</v>
      </c>
      <c r="BK81" s="451">
        <v>5068</v>
      </c>
      <c r="BL81" s="451">
        <v>5158</v>
      </c>
      <c r="BM81" s="451">
        <v>5571</v>
      </c>
      <c r="BN81" s="451">
        <v>5805</v>
      </c>
      <c r="BO81" s="451">
        <v>5874</v>
      </c>
      <c r="BP81" s="451">
        <v>5911</v>
      </c>
      <c r="BQ81" s="451">
        <v>0</v>
      </c>
      <c r="BR81" s="451">
        <v>0</v>
      </c>
      <c r="BS81" s="451">
        <v>0</v>
      </c>
      <c r="BT81" s="451">
        <v>0</v>
      </c>
      <c r="BU81" s="451">
        <v>0</v>
      </c>
      <c r="BV81" s="451">
        <v>0</v>
      </c>
      <c r="BW81" s="451">
        <v>0</v>
      </c>
      <c r="BX81" s="452">
        <v>0</v>
      </c>
      <c r="BY81" s="452">
        <v>0</v>
      </c>
      <c r="BZ81" s="452">
        <v>0</v>
      </c>
      <c r="CA81" s="452">
        <v>0</v>
      </c>
      <c r="CB81" s="452">
        <v>0</v>
      </c>
      <c r="CC81" s="452">
        <v>0</v>
      </c>
      <c r="CD81" s="452">
        <v>0</v>
      </c>
      <c r="CE81" s="452">
        <v>0</v>
      </c>
      <c r="CF81" s="452">
        <v>0</v>
      </c>
      <c r="CG81" s="452">
        <v>0</v>
      </c>
      <c r="CH81" s="460">
        <v>0</v>
      </c>
    </row>
    <row r="82" spans="1:86" ht="26.25" customHeight="1" x14ac:dyDescent="0.35">
      <c r="A82" s="74"/>
      <c r="B82" s="52" t="s">
        <v>844</v>
      </c>
      <c r="BX82" s="232"/>
      <c r="BY82" s="232"/>
      <c r="BZ82" s="232"/>
      <c r="CA82" s="232"/>
      <c r="CB82" s="232"/>
      <c r="CC82" s="232"/>
      <c r="CD82" s="232"/>
      <c r="CE82" s="232"/>
      <c r="CF82" s="232"/>
      <c r="CG82" s="232"/>
      <c r="CH82" s="256"/>
    </row>
    <row r="83" spans="1:86" x14ac:dyDescent="0.35">
      <c r="A83" s="594"/>
      <c r="B83" s="72" t="s">
        <v>845</v>
      </c>
      <c r="D83" s="456"/>
      <c r="E83" s="456"/>
      <c r="F83" s="456"/>
      <c r="G83" s="456"/>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v>368</v>
      </c>
      <c r="BM83" s="456">
        <v>597</v>
      </c>
      <c r="BN83" s="456">
        <v>647</v>
      </c>
      <c r="BO83" s="456">
        <v>691</v>
      </c>
      <c r="BP83" s="456">
        <v>733</v>
      </c>
      <c r="BQ83" s="456">
        <v>0</v>
      </c>
      <c r="BR83" s="456">
        <v>0</v>
      </c>
      <c r="BS83" s="456">
        <v>0</v>
      </c>
      <c r="BT83" s="456">
        <v>0</v>
      </c>
      <c r="BU83" s="456">
        <v>0</v>
      </c>
      <c r="BV83" s="456">
        <v>0</v>
      </c>
      <c r="BW83" s="456">
        <v>0</v>
      </c>
      <c r="BX83" s="457">
        <v>0</v>
      </c>
      <c r="BY83" s="457">
        <v>0</v>
      </c>
      <c r="BZ83" s="457">
        <v>0</v>
      </c>
      <c r="CA83" s="457">
        <v>0</v>
      </c>
      <c r="CB83" s="457">
        <v>0</v>
      </c>
      <c r="CC83" s="457">
        <v>0</v>
      </c>
      <c r="CD83" s="457">
        <v>0</v>
      </c>
      <c r="CE83" s="457">
        <v>0</v>
      </c>
      <c r="CF83" s="457">
        <v>0</v>
      </c>
      <c r="CG83" s="457">
        <v>0</v>
      </c>
      <c r="CH83" s="458">
        <v>0</v>
      </c>
    </row>
    <row r="84" spans="1:86" x14ac:dyDescent="0.35">
      <c r="A84" s="594"/>
      <c r="B84" s="72" t="s">
        <v>846</v>
      </c>
      <c r="D84" s="456"/>
      <c r="E84" s="456"/>
      <c r="F84" s="456"/>
      <c r="G84" s="456"/>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c r="BB84" s="456"/>
      <c r="BC84" s="456"/>
      <c r="BD84" s="456"/>
      <c r="BE84" s="456"/>
      <c r="BF84" s="456"/>
      <c r="BG84" s="456"/>
      <c r="BH84" s="456"/>
      <c r="BI84" s="456"/>
      <c r="BJ84" s="456"/>
      <c r="BK84" s="456"/>
      <c r="BL84" s="456">
        <v>1147</v>
      </c>
      <c r="BM84" s="456">
        <v>1215</v>
      </c>
      <c r="BN84" s="456">
        <v>1266</v>
      </c>
      <c r="BO84" s="456">
        <v>1286</v>
      </c>
      <c r="BP84" s="456">
        <v>1294</v>
      </c>
      <c r="BQ84" s="456">
        <v>0</v>
      </c>
      <c r="BR84" s="456">
        <v>0</v>
      </c>
      <c r="BS84" s="456">
        <v>0</v>
      </c>
      <c r="BT84" s="456">
        <v>0</v>
      </c>
      <c r="BU84" s="456">
        <v>0</v>
      </c>
      <c r="BV84" s="456">
        <v>0</v>
      </c>
      <c r="BW84" s="456">
        <v>0</v>
      </c>
      <c r="BX84" s="457">
        <v>0</v>
      </c>
      <c r="BY84" s="457">
        <v>0</v>
      </c>
      <c r="BZ84" s="457">
        <v>0</v>
      </c>
      <c r="CA84" s="457">
        <v>0</v>
      </c>
      <c r="CB84" s="457">
        <v>0</v>
      </c>
      <c r="CC84" s="457">
        <v>0</v>
      </c>
      <c r="CD84" s="457">
        <v>0</v>
      </c>
      <c r="CE84" s="457">
        <v>0</v>
      </c>
      <c r="CF84" s="457">
        <v>0</v>
      </c>
      <c r="CG84" s="457">
        <v>0</v>
      </c>
      <c r="CH84" s="458">
        <v>0</v>
      </c>
    </row>
    <row r="85" spans="1:86" x14ac:dyDescent="0.35">
      <c r="A85" s="594"/>
      <c r="B85" s="72" t="s">
        <v>847</v>
      </c>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v>647</v>
      </c>
      <c r="BM85" s="456">
        <v>625</v>
      </c>
      <c r="BN85" s="456">
        <v>581</v>
      </c>
      <c r="BO85" s="456">
        <v>517</v>
      </c>
      <c r="BP85" s="456">
        <v>468</v>
      </c>
      <c r="BQ85" s="456">
        <v>0</v>
      </c>
      <c r="BR85" s="456">
        <v>0</v>
      </c>
      <c r="BS85" s="456">
        <v>0</v>
      </c>
      <c r="BT85" s="456">
        <v>0</v>
      </c>
      <c r="BU85" s="456">
        <v>0</v>
      </c>
      <c r="BV85" s="456">
        <v>0</v>
      </c>
      <c r="BW85" s="456">
        <v>0</v>
      </c>
      <c r="BX85" s="457">
        <v>0</v>
      </c>
      <c r="BY85" s="457">
        <v>0</v>
      </c>
      <c r="BZ85" s="457">
        <v>0</v>
      </c>
      <c r="CA85" s="457">
        <v>0</v>
      </c>
      <c r="CB85" s="457">
        <v>0</v>
      </c>
      <c r="CC85" s="457">
        <v>0</v>
      </c>
      <c r="CD85" s="457">
        <v>0</v>
      </c>
      <c r="CE85" s="457">
        <v>0</v>
      </c>
      <c r="CF85" s="457">
        <v>0</v>
      </c>
      <c r="CG85" s="457">
        <v>0</v>
      </c>
      <c r="CH85" s="458">
        <v>0</v>
      </c>
    </row>
    <row r="86" spans="1:86" x14ac:dyDescent="0.35">
      <c r="A86" s="594"/>
      <c r="B86" s="72" t="s">
        <v>848</v>
      </c>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v>96</v>
      </c>
      <c r="BM86" s="456">
        <v>109</v>
      </c>
      <c r="BN86" s="456">
        <v>126</v>
      </c>
      <c r="BO86" s="456">
        <v>139</v>
      </c>
      <c r="BP86" s="456">
        <v>154</v>
      </c>
      <c r="BQ86" s="456">
        <v>0</v>
      </c>
      <c r="BR86" s="456">
        <v>0</v>
      </c>
      <c r="BS86" s="456">
        <v>0</v>
      </c>
      <c r="BT86" s="456">
        <v>0</v>
      </c>
      <c r="BU86" s="456">
        <v>0</v>
      </c>
      <c r="BV86" s="456">
        <v>0</v>
      </c>
      <c r="BW86" s="456">
        <v>0</v>
      </c>
      <c r="BX86" s="457">
        <v>0</v>
      </c>
      <c r="BY86" s="457">
        <v>0</v>
      </c>
      <c r="BZ86" s="457">
        <v>0</v>
      </c>
      <c r="CA86" s="457">
        <v>0</v>
      </c>
      <c r="CB86" s="457">
        <v>0</v>
      </c>
      <c r="CC86" s="457">
        <v>0</v>
      </c>
      <c r="CD86" s="457">
        <v>0</v>
      </c>
      <c r="CE86" s="457">
        <v>0</v>
      </c>
      <c r="CF86" s="457">
        <v>0</v>
      </c>
      <c r="CG86" s="457">
        <v>0</v>
      </c>
      <c r="CH86" s="458">
        <v>0</v>
      </c>
    </row>
    <row r="87" spans="1:86" x14ac:dyDescent="0.35">
      <c r="A87" s="594"/>
      <c r="B87" s="72" t="s">
        <v>849</v>
      </c>
      <c r="D87" s="456"/>
      <c r="E87" s="456"/>
      <c r="F87" s="456"/>
      <c r="G87" s="456"/>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v>170</v>
      </c>
      <c r="BM87" s="456">
        <v>176</v>
      </c>
      <c r="BN87" s="456">
        <v>175</v>
      </c>
      <c r="BO87" s="456">
        <v>161</v>
      </c>
      <c r="BP87" s="456">
        <v>137</v>
      </c>
      <c r="BQ87" s="456">
        <v>0</v>
      </c>
      <c r="BR87" s="456">
        <v>0</v>
      </c>
      <c r="BS87" s="456">
        <v>0</v>
      </c>
      <c r="BT87" s="456">
        <v>0</v>
      </c>
      <c r="BU87" s="456">
        <v>0</v>
      </c>
      <c r="BV87" s="456">
        <v>0</v>
      </c>
      <c r="BW87" s="456">
        <v>0</v>
      </c>
      <c r="BX87" s="457">
        <v>0</v>
      </c>
      <c r="BY87" s="457">
        <v>0</v>
      </c>
      <c r="BZ87" s="457">
        <v>0</v>
      </c>
      <c r="CA87" s="457">
        <v>0</v>
      </c>
      <c r="CB87" s="457">
        <v>0</v>
      </c>
      <c r="CC87" s="457">
        <v>0</v>
      </c>
      <c r="CD87" s="457">
        <v>0</v>
      </c>
      <c r="CE87" s="457">
        <v>0</v>
      </c>
      <c r="CF87" s="457">
        <v>0</v>
      </c>
      <c r="CG87" s="457">
        <v>0</v>
      </c>
      <c r="CH87" s="458">
        <v>0</v>
      </c>
    </row>
    <row r="88" spans="1:86" ht="26.25" customHeight="1" x14ac:dyDescent="0.35">
      <c r="A88" s="594"/>
      <c r="B88" s="72" t="s">
        <v>850</v>
      </c>
      <c r="D88" s="456"/>
      <c r="E88" s="456"/>
      <c r="F88" s="456"/>
      <c r="G88" s="456"/>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c r="BB88" s="456"/>
      <c r="BC88" s="456"/>
      <c r="BD88" s="456"/>
      <c r="BE88" s="456"/>
      <c r="BF88" s="456"/>
      <c r="BG88" s="456"/>
      <c r="BH88" s="456"/>
      <c r="BI88" s="456"/>
      <c r="BJ88" s="456"/>
      <c r="BK88" s="456"/>
      <c r="BL88" s="456">
        <v>1928</v>
      </c>
      <c r="BM88" s="456">
        <v>1939</v>
      </c>
      <c r="BN88" s="456">
        <v>1936</v>
      </c>
      <c r="BO88" s="456">
        <v>1900</v>
      </c>
      <c r="BP88" s="456">
        <v>1817</v>
      </c>
      <c r="BQ88" s="456">
        <v>0</v>
      </c>
      <c r="BR88" s="456">
        <v>0</v>
      </c>
      <c r="BS88" s="456">
        <v>0</v>
      </c>
      <c r="BT88" s="456">
        <v>0</v>
      </c>
      <c r="BU88" s="456">
        <v>0</v>
      </c>
      <c r="BV88" s="456">
        <v>0</v>
      </c>
      <c r="BW88" s="456">
        <v>0</v>
      </c>
      <c r="BX88" s="457">
        <v>0</v>
      </c>
      <c r="BY88" s="457">
        <v>0</v>
      </c>
      <c r="BZ88" s="457">
        <v>0</v>
      </c>
      <c r="CA88" s="457">
        <v>0</v>
      </c>
      <c r="CB88" s="457">
        <v>0</v>
      </c>
      <c r="CC88" s="457">
        <v>0</v>
      </c>
      <c r="CD88" s="457">
        <v>0</v>
      </c>
      <c r="CE88" s="457">
        <v>0</v>
      </c>
      <c r="CF88" s="457">
        <v>0</v>
      </c>
      <c r="CG88" s="457">
        <v>0</v>
      </c>
      <c r="CH88" s="458">
        <v>0</v>
      </c>
    </row>
    <row r="89" spans="1:86" x14ac:dyDescent="0.35">
      <c r="A89" s="594"/>
      <c r="B89" s="72" t="s">
        <v>851</v>
      </c>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BI89" s="456"/>
      <c r="BJ89" s="456"/>
      <c r="BK89" s="456"/>
      <c r="BL89" s="456">
        <v>29</v>
      </c>
      <c r="BM89" s="456">
        <v>33</v>
      </c>
      <c r="BN89" s="456">
        <v>40</v>
      </c>
      <c r="BO89" s="456">
        <v>44</v>
      </c>
      <c r="BP89" s="456">
        <v>52</v>
      </c>
      <c r="BQ89" s="456">
        <v>0</v>
      </c>
      <c r="BR89" s="456">
        <v>0</v>
      </c>
      <c r="BS89" s="456">
        <v>0</v>
      </c>
      <c r="BT89" s="456">
        <v>0</v>
      </c>
      <c r="BU89" s="456">
        <v>0</v>
      </c>
      <c r="BV89" s="456">
        <v>0</v>
      </c>
      <c r="BW89" s="456">
        <v>0</v>
      </c>
      <c r="BX89" s="457">
        <v>0</v>
      </c>
      <c r="BY89" s="457">
        <v>0</v>
      </c>
      <c r="BZ89" s="457">
        <v>0</v>
      </c>
      <c r="CA89" s="457">
        <v>0</v>
      </c>
      <c r="CB89" s="457">
        <v>0</v>
      </c>
      <c r="CC89" s="457">
        <v>0</v>
      </c>
      <c r="CD89" s="457">
        <v>0</v>
      </c>
      <c r="CE89" s="457">
        <v>0</v>
      </c>
      <c r="CF89" s="457">
        <v>0</v>
      </c>
      <c r="CG89" s="457">
        <v>0</v>
      </c>
      <c r="CH89" s="458">
        <v>0</v>
      </c>
    </row>
    <row r="90" spans="1:86" x14ac:dyDescent="0.35">
      <c r="A90" s="594"/>
      <c r="B90" s="72" t="s">
        <v>852</v>
      </c>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BI90" s="456"/>
      <c r="BJ90" s="456"/>
      <c r="BK90" s="456"/>
      <c r="BL90" s="456">
        <v>8</v>
      </c>
      <c r="BM90" s="456">
        <v>9</v>
      </c>
      <c r="BN90" s="456">
        <v>9</v>
      </c>
      <c r="BO90" s="456">
        <v>9</v>
      </c>
      <c r="BP90" s="456">
        <v>9</v>
      </c>
      <c r="BQ90" s="456">
        <v>0</v>
      </c>
      <c r="BR90" s="456">
        <v>0</v>
      </c>
      <c r="BS90" s="456">
        <v>0</v>
      </c>
      <c r="BT90" s="456">
        <v>0</v>
      </c>
      <c r="BU90" s="456">
        <v>0</v>
      </c>
      <c r="BV90" s="456">
        <v>0</v>
      </c>
      <c r="BW90" s="456">
        <v>0</v>
      </c>
      <c r="BX90" s="457">
        <v>0</v>
      </c>
      <c r="BY90" s="457">
        <v>0</v>
      </c>
      <c r="BZ90" s="457">
        <v>0</v>
      </c>
      <c r="CA90" s="457">
        <v>0</v>
      </c>
      <c r="CB90" s="457">
        <v>0</v>
      </c>
      <c r="CC90" s="457">
        <v>0</v>
      </c>
      <c r="CD90" s="457">
        <v>0</v>
      </c>
      <c r="CE90" s="457">
        <v>0</v>
      </c>
      <c r="CF90" s="457">
        <v>0</v>
      </c>
      <c r="CG90" s="457">
        <v>0</v>
      </c>
      <c r="CH90" s="458">
        <v>0</v>
      </c>
    </row>
    <row r="91" spans="1:86" x14ac:dyDescent="0.35">
      <c r="A91" s="594"/>
      <c r="B91" s="72" t="s">
        <v>36</v>
      </c>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56"/>
      <c r="BI91" s="456"/>
      <c r="BJ91" s="456"/>
      <c r="BK91" s="456"/>
      <c r="BL91" s="456">
        <v>433</v>
      </c>
      <c r="BM91" s="456">
        <v>444</v>
      </c>
      <c r="BN91" s="456">
        <v>453</v>
      </c>
      <c r="BO91" s="456">
        <v>460</v>
      </c>
      <c r="BP91" s="456">
        <v>496</v>
      </c>
      <c r="BQ91" s="456">
        <v>0</v>
      </c>
      <c r="BR91" s="456">
        <v>0</v>
      </c>
      <c r="BS91" s="456">
        <v>0</v>
      </c>
      <c r="BT91" s="456">
        <v>0</v>
      </c>
      <c r="BU91" s="456">
        <v>0</v>
      </c>
      <c r="BV91" s="456">
        <v>0</v>
      </c>
      <c r="BW91" s="456">
        <v>0</v>
      </c>
      <c r="BX91" s="457">
        <v>0</v>
      </c>
      <c r="BY91" s="457">
        <v>0</v>
      </c>
      <c r="BZ91" s="457">
        <v>0</v>
      </c>
      <c r="CA91" s="457">
        <v>0</v>
      </c>
      <c r="CB91" s="457">
        <v>0</v>
      </c>
      <c r="CC91" s="457">
        <v>0</v>
      </c>
      <c r="CD91" s="457">
        <v>0</v>
      </c>
      <c r="CE91" s="457">
        <v>0</v>
      </c>
      <c r="CF91" s="457">
        <v>0</v>
      </c>
      <c r="CG91" s="457">
        <v>0</v>
      </c>
      <c r="CH91" s="458">
        <v>0</v>
      </c>
    </row>
    <row r="92" spans="1:86" x14ac:dyDescent="0.35">
      <c r="A92" s="594"/>
      <c r="B92" s="72" t="s">
        <v>853</v>
      </c>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c r="BB92" s="456"/>
      <c r="BC92" s="456"/>
      <c r="BD92" s="456"/>
      <c r="BE92" s="456"/>
      <c r="BF92" s="456"/>
      <c r="BG92" s="456"/>
      <c r="BH92" s="456"/>
      <c r="BI92" s="456"/>
      <c r="BJ92" s="456"/>
      <c r="BK92" s="456"/>
      <c r="BL92" s="456">
        <v>332</v>
      </c>
      <c r="BM92" s="456">
        <v>424</v>
      </c>
      <c r="BN92" s="456">
        <v>571</v>
      </c>
      <c r="BO92" s="456">
        <v>667</v>
      </c>
      <c r="BP92" s="456">
        <v>751</v>
      </c>
      <c r="BQ92" s="456">
        <v>0</v>
      </c>
      <c r="BR92" s="456">
        <v>0</v>
      </c>
      <c r="BS92" s="456">
        <v>0</v>
      </c>
      <c r="BT92" s="456">
        <v>0</v>
      </c>
      <c r="BU92" s="456">
        <v>0</v>
      </c>
      <c r="BV92" s="456">
        <v>0</v>
      </c>
      <c r="BW92" s="456">
        <v>0</v>
      </c>
      <c r="BX92" s="457">
        <v>0</v>
      </c>
      <c r="BY92" s="457">
        <v>0</v>
      </c>
      <c r="BZ92" s="457">
        <v>0</v>
      </c>
      <c r="CA92" s="457">
        <v>0</v>
      </c>
      <c r="CB92" s="457">
        <v>0</v>
      </c>
      <c r="CC92" s="457">
        <v>0</v>
      </c>
      <c r="CD92" s="457">
        <v>0</v>
      </c>
      <c r="CE92" s="457">
        <v>0</v>
      </c>
      <c r="CF92" s="457">
        <v>0</v>
      </c>
      <c r="CG92" s="457">
        <v>0</v>
      </c>
      <c r="CH92" s="458">
        <v>0</v>
      </c>
    </row>
    <row r="93" spans="1:86" ht="26.25" customHeight="1" x14ac:dyDescent="0.35">
      <c r="A93" s="594"/>
      <c r="B93" s="52" t="s">
        <v>854</v>
      </c>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v>3013</v>
      </c>
      <c r="AS93" s="456">
        <v>2979</v>
      </c>
      <c r="AT93" s="456">
        <v>3735</v>
      </c>
      <c r="AU93" s="456">
        <v>3159</v>
      </c>
      <c r="AV93" s="456">
        <v>2996</v>
      </c>
      <c r="AW93" s="456">
        <v>2838</v>
      </c>
      <c r="AX93" s="456">
        <v>2801</v>
      </c>
      <c r="AY93" s="456">
        <v>2769</v>
      </c>
      <c r="AZ93" s="456">
        <v>2692</v>
      </c>
      <c r="BA93" s="456">
        <v>2623</v>
      </c>
      <c r="BB93" s="456">
        <v>2567</v>
      </c>
      <c r="BC93" s="456">
        <v>2471</v>
      </c>
      <c r="BD93" s="456">
        <v>2387</v>
      </c>
      <c r="BE93" s="456">
        <v>2371</v>
      </c>
      <c r="BF93" s="456">
        <v>2357</v>
      </c>
      <c r="BG93" s="456">
        <v>2335</v>
      </c>
      <c r="BH93" s="456">
        <v>2442</v>
      </c>
      <c r="BI93" s="456">
        <v>2426</v>
      </c>
      <c r="BJ93" s="456">
        <v>2510</v>
      </c>
      <c r="BK93" s="456">
        <v>2535</v>
      </c>
      <c r="BL93" s="456">
        <v>2592</v>
      </c>
      <c r="BM93" s="456">
        <v>2631</v>
      </c>
      <c r="BN93" s="456">
        <v>2633</v>
      </c>
      <c r="BO93" s="456">
        <v>2620</v>
      </c>
      <c r="BP93" s="456">
        <v>2544</v>
      </c>
      <c r="BQ93" s="456">
        <v>0</v>
      </c>
      <c r="BR93" s="456">
        <v>0</v>
      </c>
      <c r="BS93" s="456">
        <v>0</v>
      </c>
      <c r="BT93" s="456">
        <v>0</v>
      </c>
      <c r="BU93" s="456">
        <v>0</v>
      </c>
      <c r="BV93" s="456">
        <v>0</v>
      </c>
      <c r="BW93" s="456">
        <v>0</v>
      </c>
      <c r="BX93" s="457">
        <v>0</v>
      </c>
      <c r="BY93" s="457">
        <v>0</v>
      </c>
      <c r="BZ93" s="457">
        <v>0</v>
      </c>
      <c r="CA93" s="457">
        <v>0</v>
      </c>
      <c r="CB93" s="457">
        <v>0</v>
      </c>
      <c r="CC93" s="457">
        <v>0</v>
      </c>
      <c r="CD93" s="457">
        <v>0</v>
      </c>
      <c r="CE93" s="457">
        <v>0</v>
      </c>
      <c r="CF93" s="457">
        <v>0</v>
      </c>
      <c r="CG93" s="457">
        <v>0</v>
      </c>
      <c r="CH93" s="458">
        <v>0</v>
      </c>
    </row>
    <row r="94" spans="1:86" x14ac:dyDescent="0.35">
      <c r="A94" s="594"/>
      <c r="B94" s="52" t="s">
        <v>855</v>
      </c>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v>2131</v>
      </c>
      <c r="AS94" s="456">
        <v>2221</v>
      </c>
      <c r="AT94" s="456">
        <v>2991</v>
      </c>
      <c r="AU94" s="456">
        <v>3209</v>
      </c>
      <c r="AV94" s="456">
        <v>3708</v>
      </c>
      <c r="AW94" s="456">
        <v>2628</v>
      </c>
      <c r="AX94" s="456">
        <v>2814</v>
      </c>
      <c r="AY94" s="456">
        <v>2921</v>
      </c>
      <c r="AZ94" s="456">
        <v>2927</v>
      </c>
      <c r="BA94" s="456">
        <v>2856</v>
      </c>
      <c r="BB94" s="456">
        <v>2740</v>
      </c>
      <c r="BC94" s="456">
        <v>2580</v>
      </c>
      <c r="BD94" s="456">
        <v>2374</v>
      </c>
      <c r="BE94" s="456">
        <v>2293</v>
      </c>
      <c r="BF94" s="456">
        <v>2268</v>
      </c>
      <c r="BG94" s="456">
        <v>2358</v>
      </c>
      <c r="BH94" s="456">
        <v>2473</v>
      </c>
      <c r="BI94" s="456">
        <v>2603</v>
      </c>
      <c r="BJ94" s="456">
        <v>2570</v>
      </c>
      <c r="BK94" s="456">
        <v>2533</v>
      </c>
      <c r="BL94" s="456">
        <v>2566</v>
      </c>
      <c r="BM94" s="456">
        <v>2940</v>
      </c>
      <c r="BN94" s="456">
        <v>3172</v>
      </c>
      <c r="BO94" s="456">
        <v>3254</v>
      </c>
      <c r="BP94" s="456">
        <v>3368</v>
      </c>
      <c r="BQ94" s="456">
        <v>0</v>
      </c>
      <c r="BR94" s="456">
        <v>0</v>
      </c>
      <c r="BS94" s="456">
        <v>0</v>
      </c>
      <c r="BT94" s="456">
        <v>0</v>
      </c>
      <c r="BU94" s="456">
        <v>0</v>
      </c>
      <c r="BV94" s="456">
        <v>0</v>
      </c>
      <c r="BW94" s="456">
        <v>0</v>
      </c>
      <c r="BX94" s="457">
        <v>0</v>
      </c>
      <c r="BY94" s="457">
        <v>0</v>
      </c>
      <c r="BZ94" s="457">
        <v>0</v>
      </c>
      <c r="CA94" s="457">
        <v>0</v>
      </c>
      <c r="CB94" s="457">
        <v>0</v>
      </c>
      <c r="CC94" s="457">
        <v>0</v>
      </c>
      <c r="CD94" s="457">
        <v>0</v>
      </c>
      <c r="CE94" s="457">
        <v>0</v>
      </c>
      <c r="CF94" s="457">
        <v>0</v>
      </c>
      <c r="CG94" s="457">
        <v>0</v>
      </c>
      <c r="CH94" s="458">
        <v>0</v>
      </c>
    </row>
    <row r="95" spans="1:86" ht="26.25" customHeight="1" x14ac:dyDescent="0.35">
      <c r="A95" s="74"/>
      <c r="B95" s="52" t="s">
        <v>856</v>
      </c>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7"/>
      <c r="BY95" s="457"/>
      <c r="BZ95" s="457"/>
      <c r="CA95" s="457"/>
      <c r="CB95" s="457"/>
      <c r="CC95" s="457"/>
      <c r="CD95" s="457"/>
      <c r="CE95" s="457"/>
      <c r="CF95" s="457"/>
      <c r="CG95" s="457"/>
      <c r="CH95" s="458"/>
    </row>
    <row r="96" spans="1:86" x14ac:dyDescent="0.35">
      <c r="A96" s="594"/>
      <c r="B96" s="72" t="s">
        <v>857</v>
      </c>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v>3013</v>
      </c>
      <c r="AS96" s="456">
        <v>2979</v>
      </c>
      <c r="AT96" s="456">
        <v>3735</v>
      </c>
      <c r="AU96" s="456">
        <v>3159</v>
      </c>
      <c r="AV96" s="456">
        <v>2996</v>
      </c>
      <c r="AW96" s="456">
        <v>2838</v>
      </c>
      <c r="AX96" s="456">
        <v>2801</v>
      </c>
      <c r="AY96" s="456">
        <v>2769</v>
      </c>
      <c r="AZ96" s="456">
        <v>2692</v>
      </c>
      <c r="BA96" s="456">
        <v>2623</v>
      </c>
      <c r="BB96" s="456">
        <v>2567</v>
      </c>
      <c r="BC96" s="456">
        <v>2471</v>
      </c>
      <c r="BD96" s="456">
        <v>2387</v>
      </c>
      <c r="BE96" s="456">
        <v>2371</v>
      </c>
      <c r="BF96" s="456">
        <v>2357</v>
      </c>
      <c r="BG96" s="456">
        <v>2335</v>
      </c>
      <c r="BH96" s="456">
        <v>2442</v>
      </c>
      <c r="BI96" s="456">
        <v>2426</v>
      </c>
      <c r="BJ96" s="456">
        <v>2510</v>
      </c>
      <c r="BK96" s="456">
        <v>2535</v>
      </c>
      <c r="BL96" s="456">
        <v>2592</v>
      </c>
      <c r="BM96" s="456">
        <v>2631</v>
      </c>
      <c r="BN96" s="456">
        <v>2633</v>
      </c>
      <c r="BO96" s="456">
        <v>2620</v>
      </c>
      <c r="BP96" s="456">
        <v>2544</v>
      </c>
      <c r="BQ96" s="456">
        <v>0</v>
      </c>
      <c r="BR96" s="456">
        <v>0</v>
      </c>
      <c r="BS96" s="456">
        <v>0</v>
      </c>
      <c r="BT96" s="456">
        <v>0</v>
      </c>
      <c r="BU96" s="456">
        <v>0</v>
      </c>
      <c r="BV96" s="456">
        <v>0</v>
      </c>
      <c r="BW96" s="456">
        <v>0</v>
      </c>
      <c r="BX96" s="457">
        <v>0</v>
      </c>
      <c r="BY96" s="457">
        <v>0</v>
      </c>
      <c r="BZ96" s="457">
        <v>0</v>
      </c>
      <c r="CA96" s="457">
        <v>0</v>
      </c>
      <c r="CB96" s="457">
        <v>0</v>
      </c>
      <c r="CC96" s="457">
        <v>0</v>
      </c>
      <c r="CD96" s="457">
        <v>0</v>
      </c>
      <c r="CE96" s="457">
        <v>0</v>
      </c>
      <c r="CF96" s="457">
        <v>0</v>
      </c>
      <c r="CG96" s="457">
        <v>0</v>
      </c>
      <c r="CH96" s="458">
        <v>0</v>
      </c>
    </row>
    <row r="97" spans="1:86" x14ac:dyDescent="0.35">
      <c r="A97" s="594"/>
      <c r="B97" s="72" t="s">
        <v>858</v>
      </c>
      <c r="D97" s="456"/>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v>301</v>
      </c>
      <c r="AS97" s="456">
        <v>324</v>
      </c>
      <c r="AT97" s="456">
        <v>477</v>
      </c>
      <c r="AU97" s="456">
        <v>486</v>
      </c>
      <c r="AV97" s="456">
        <v>546</v>
      </c>
      <c r="AW97" s="456">
        <v>517</v>
      </c>
      <c r="AX97" s="456">
        <v>618</v>
      </c>
      <c r="AY97" s="456">
        <v>682</v>
      </c>
      <c r="AZ97" s="456">
        <v>718</v>
      </c>
      <c r="BA97" s="456">
        <v>766</v>
      </c>
      <c r="BB97" s="456">
        <v>810</v>
      </c>
      <c r="BC97" s="456">
        <v>828</v>
      </c>
      <c r="BD97" s="456">
        <v>843</v>
      </c>
      <c r="BE97" s="456">
        <v>870</v>
      </c>
      <c r="BF97" s="456">
        <v>898</v>
      </c>
      <c r="BG97" s="456">
        <v>952</v>
      </c>
      <c r="BH97" s="456">
        <v>1023</v>
      </c>
      <c r="BI97" s="456">
        <v>1085</v>
      </c>
      <c r="BJ97" s="456">
        <v>1065</v>
      </c>
      <c r="BK97" s="456">
        <v>1039</v>
      </c>
      <c r="BL97" s="456">
        <v>1056</v>
      </c>
      <c r="BM97" s="456">
        <v>1122</v>
      </c>
      <c r="BN97" s="456">
        <v>1168</v>
      </c>
      <c r="BO97" s="456">
        <v>1190</v>
      </c>
      <c r="BP97" s="456">
        <v>1194</v>
      </c>
      <c r="BQ97" s="456">
        <v>0</v>
      </c>
      <c r="BR97" s="456">
        <v>0</v>
      </c>
      <c r="BS97" s="456">
        <v>0</v>
      </c>
      <c r="BT97" s="456">
        <v>0</v>
      </c>
      <c r="BU97" s="456">
        <v>0</v>
      </c>
      <c r="BV97" s="456">
        <v>0</v>
      </c>
      <c r="BW97" s="456">
        <v>0</v>
      </c>
      <c r="BX97" s="457">
        <v>0</v>
      </c>
      <c r="BY97" s="457">
        <v>0</v>
      </c>
      <c r="BZ97" s="457">
        <v>0</v>
      </c>
      <c r="CA97" s="457">
        <v>0</v>
      </c>
      <c r="CB97" s="457">
        <v>0</v>
      </c>
      <c r="CC97" s="457">
        <v>0</v>
      </c>
      <c r="CD97" s="457">
        <v>0</v>
      </c>
      <c r="CE97" s="457">
        <v>0</v>
      </c>
      <c r="CF97" s="457">
        <v>0</v>
      </c>
      <c r="CG97" s="457">
        <v>0</v>
      </c>
      <c r="CH97" s="458">
        <v>0</v>
      </c>
    </row>
    <row r="98" spans="1:86" x14ac:dyDescent="0.35">
      <c r="A98" s="594"/>
      <c r="B98" s="72" t="s">
        <v>859</v>
      </c>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v>653</v>
      </c>
      <c r="AS98" s="456">
        <v>651</v>
      </c>
      <c r="AT98" s="456">
        <v>753</v>
      </c>
      <c r="AU98" s="456">
        <v>828</v>
      </c>
      <c r="AV98" s="456">
        <v>911</v>
      </c>
      <c r="AW98" s="456">
        <v>820</v>
      </c>
      <c r="AX98" s="456">
        <v>894</v>
      </c>
      <c r="AY98" s="456">
        <v>950</v>
      </c>
      <c r="AZ98" s="456">
        <v>942</v>
      </c>
      <c r="BA98" s="456">
        <v>928</v>
      </c>
      <c r="BB98" s="456">
        <v>915</v>
      </c>
      <c r="BC98" s="456">
        <v>877</v>
      </c>
      <c r="BD98" s="456">
        <v>797</v>
      </c>
      <c r="BE98" s="456">
        <v>766</v>
      </c>
      <c r="BF98" s="456">
        <v>742</v>
      </c>
      <c r="BG98" s="456">
        <v>769</v>
      </c>
      <c r="BH98" s="456">
        <v>811</v>
      </c>
      <c r="BI98" s="456">
        <v>848</v>
      </c>
      <c r="BJ98" s="456">
        <v>835</v>
      </c>
      <c r="BK98" s="456">
        <v>811</v>
      </c>
      <c r="BL98" s="456">
        <v>798</v>
      </c>
      <c r="BM98" s="456">
        <v>836</v>
      </c>
      <c r="BN98" s="456">
        <v>931</v>
      </c>
      <c r="BO98" s="456">
        <v>952</v>
      </c>
      <c r="BP98" s="456">
        <v>973</v>
      </c>
      <c r="BQ98" s="456">
        <v>0</v>
      </c>
      <c r="BR98" s="456">
        <v>0</v>
      </c>
      <c r="BS98" s="456">
        <v>0</v>
      </c>
      <c r="BT98" s="456">
        <v>0</v>
      </c>
      <c r="BU98" s="456">
        <v>0</v>
      </c>
      <c r="BV98" s="456">
        <v>0</v>
      </c>
      <c r="BW98" s="456">
        <v>0</v>
      </c>
      <c r="BX98" s="457">
        <v>0</v>
      </c>
      <c r="BY98" s="457">
        <v>0</v>
      </c>
      <c r="BZ98" s="457">
        <v>0</v>
      </c>
      <c r="CA98" s="457">
        <v>0</v>
      </c>
      <c r="CB98" s="457">
        <v>0</v>
      </c>
      <c r="CC98" s="457">
        <v>0</v>
      </c>
      <c r="CD98" s="457">
        <v>0</v>
      </c>
      <c r="CE98" s="457">
        <v>0</v>
      </c>
      <c r="CF98" s="457">
        <v>0</v>
      </c>
      <c r="CG98" s="457">
        <v>0</v>
      </c>
      <c r="CH98" s="458">
        <v>0</v>
      </c>
    </row>
    <row r="99" spans="1:86" x14ac:dyDescent="0.35">
      <c r="A99" s="52"/>
      <c r="B99" s="72" t="s">
        <v>562</v>
      </c>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v>797</v>
      </c>
      <c r="AS99" s="456">
        <v>822</v>
      </c>
      <c r="AT99" s="456">
        <v>1005</v>
      </c>
      <c r="AU99" s="456">
        <v>1344</v>
      </c>
      <c r="AV99" s="456">
        <v>1720</v>
      </c>
      <c r="AW99" s="456">
        <v>885</v>
      </c>
      <c r="AX99" s="456">
        <v>874</v>
      </c>
      <c r="AY99" s="456">
        <v>815</v>
      </c>
      <c r="AZ99" s="456">
        <v>758</v>
      </c>
      <c r="BA99" s="456">
        <v>625</v>
      </c>
      <c r="BB99" s="456">
        <v>513</v>
      </c>
      <c r="BC99" s="456">
        <v>431</v>
      </c>
      <c r="BD99" s="456">
        <v>361</v>
      </c>
      <c r="BE99" s="456">
        <v>312</v>
      </c>
      <c r="BF99" s="456">
        <v>290</v>
      </c>
      <c r="BG99" s="456">
        <v>297</v>
      </c>
      <c r="BH99" s="456">
        <v>288</v>
      </c>
      <c r="BI99" s="456">
        <v>304</v>
      </c>
      <c r="BJ99" s="456">
        <v>306</v>
      </c>
      <c r="BK99" s="456">
        <v>299</v>
      </c>
      <c r="BL99" s="456">
        <v>342</v>
      </c>
      <c r="BM99" s="456">
        <v>534</v>
      </c>
      <c r="BN99" s="456">
        <v>532</v>
      </c>
      <c r="BO99" s="456">
        <v>535</v>
      </c>
      <c r="BP99" s="456">
        <v>551</v>
      </c>
      <c r="BQ99" s="456">
        <v>0</v>
      </c>
      <c r="BR99" s="456">
        <v>0</v>
      </c>
      <c r="BS99" s="456">
        <v>0</v>
      </c>
      <c r="BT99" s="456">
        <v>0</v>
      </c>
      <c r="BU99" s="456">
        <v>0</v>
      </c>
      <c r="BV99" s="456">
        <v>0</v>
      </c>
      <c r="BW99" s="456">
        <v>0</v>
      </c>
      <c r="BX99" s="457">
        <v>0</v>
      </c>
      <c r="BY99" s="457">
        <v>0</v>
      </c>
      <c r="BZ99" s="457">
        <v>0</v>
      </c>
      <c r="CA99" s="457">
        <v>0</v>
      </c>
      <c r="CB99" s="457">
        <v>0</v>
      </c>
      <c r="CC99" s="457">
        <v>0</v>
      </c>
      <c r="CD99" s="457">
        <v>0</v>
      </c>
      <c r="CE99" s="457">
        <v>0</v>
      </c>
      <c r="CF99" s="457">
        <v>0</v>
      </c>
      <c r="CG99" s="457">
        <v>0</v>
      </c>
      <c r="CH99" s="458">
        <v>0</v>
      </c>
    </row>
    <row r="100" spans="1:86" x14ac:dyDescent="0.35">
      <c r="A100" s="594"/>
      <c r="B100" s="72" t="s">
        <v>860</v>
      </c>
      <c r="D100" s="456"/>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v>380</v>
      </c>
      <c r="AS100" s="456">
        <v>424</v>
      </c>
      <c r="AT100" s="456">
        <v>755</v>
      </c>
      <c r="AU100" s="456">
        <v>550</v>
      </c>
      <c r="AV100" s="456">
        <v>530</v>
      </c>
      <c r="AW100" s="456">
        <v>407</v>
      </c>
      <c r="AX100" s="456">
        <v>427</v>
      </c>
      <c r="AY100" s="456">
        <v>474</v>
      </c>
      <c r="AZ100" s="456">
        <v>508</v>
      </c>
      <c r="BA100" s="456">
        <v>537</v>
      </c>
      <c r="BB100" s="456">
        <v>502</v>
      </c>
      <c r="BC100" s="456">
        <v>444</v>
      </c>
      <c r="BD100" s="456">
        <v>373</v>
      </c>
      <c r="BE100" s="456">
        <v>345</v>
      </c>
      <c r="BF100" s="456">
        <v>338</v>
      </c>
      <c r="BG100" s="456">
        <v>340</v>
      </c>
      <c r="BH100" s="456">
        <v>351</v>
      </c>
      <c r="BI100" s="456">
        <v>366</v>
      </c>
      <c r="BJ100" s="456">
        <v>364</v>
      </c>
      <c r="BK100" s="456">
        <v>385</v>
      </c>
      <c r="BL100" s="456">
        <v>371</v>
      </c>
      <c r="BM100" s="456">
        <v>447</v>
      </c>
      <c r="BN100" s="456">
        <v>542</v>
      </c>
      <c r="BO100" s="456">
        <v>577</v>
      </c>
      <c r="BP100" s="456">
        <v>650</v>
      </c>
      <c r="BQ100" s="456">
        <v>0</v>
      </c>
      <c r="BR100" s="456">
        <v>0</v>
      </c>
      <c r="BS100" s="456">
        <v>0</v>
      </c>
      <c r="BT100" s="456">
        <v>0</v>
      </c>
      <c r="BU100" s="456">
        <v>0</v>
      </c>
      <c r="BV100" s="456">
        <v>0</v>
      </c>
      <c r="BW100" s="456">
        <v>0</v>
      </c>
      <c r="BX100" s="457">
        <v>0</v>
      </c>
      <c r="BY100" s="457">
        <v>0</v>
      </c>
      <c r="BZ100" s="457">
        <v>0</v>
      </c>
      <c r="CA100" s="457">
        <v>0</v>
      </c>
      <c r="CB100" s="457">
        <v>0</v>
      </c>
      <c r="CC100" s="457">
        <v>0</v>
      </c>
      <c r="CD100" s="457">
        <v>0</v>
      </c>
      <c r="CE100" s="457">
        <v>0</v>
      </c>
      <c r="CF100" s="457">
        <v>0</v>
      </c>
      <c r="CG100" s="457">
        <v>0</v>
      </c>
      <c r="CH100" s="458">
        <v>0</v>
      </c>
    </row>
    <row r="101" spans="1:86" ht="26.25" customHeight="1" x14ac:dyDescent="0.35">
      <c r="A101" s="594"/>
      <c r="B101" s="72" t="s">
        <v>855</v>
      </c>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v>2131</v>
      </c>
      <c r="AS101" s="456">
        <v>2221</v>
      </c>
      <c r="AT101" s="456">
        <v>2991</v>
      </c>
      <c r="AU101" s="456">
        <v>3209</v>
      </c>
      <c r="AV101" s="456">
        <v>3708</v>
      </c>
      <c r="AW101" s="456">
        <v>2628</v>
      </c>
      <c r="AX101" s="456">
        <v>2814</v>
      </c>
      <c r="AY101" s="456">
        <v>2921</v>
      </c>
      <c r="AZ101" s="456">
        <v>2927</v>
      </c>
      <c r="BA101" s="456">
        <v>2856</v>
      </c>
      <c r="BB101" s="456">
        <v>2740</v>
      </c>
      <c r="BC101" s="456">
        <v>2580</v>
      </c>
      <c r="BD101" s="456">
        <v>2374</v>
      </c>
      <c r="BE101" s="456">
        <v>2293</v>
      </c>
      <c r="BF101" s="456">
        <v>2268</v>
      </c>
      <c r="BG101" s="456">
        <v>2358</v>
      </c>
      <c r="BH101" s="456">
        <v>2473</v>
      </c>
      <c r="BI101" s="456">
        <v>2603</v>
      </c>
      <c r="BJ101" s="456">
        <v>2570</v>
      </c>
      <c r="BK101" s="456">
        <v>2533</v>
      </c>
      <c r="BL101" s="456">
        <v>2566</v>
      </c>
      <c r="BM101" s="456">
        <v>2940</v>
      </c>
      <c r="BN101" s="456">
        <v>3172</v>
      </c>
      <c r="BO101" s="456">
        <v>3254</v>
      </c>
      <c r="BP101" s="456">
        <v>3368</v>
      </c>
      <c r="BQ101" s="456">
        <v>0</v>
      </c>
      <c r="BR101" s="456">
        <v>0</v>
      </c>
      <c r="BS101" s="456">
        <v>0</v>
      </c>
      <c r="BT101" s="456">
        <v>0</v>
      </c>
      <c r="BU101" s="456">
        <v>0</v>
      </c>
      <c r="BV101" s="456">
        <v>0</v>
      </c>
      <c r="BW101" s="456">
        <v>0</v>
      </c>
      <c r="BX101" s="457">
        <v>0</v>
      </c>
      <c r="BY101" s="457">
        <v>0</v>
      </c>
      <c r="BZ101" s="457">
        <v>0</v>
      </c>
      <c r="CA101" s="457">
        <v>0</v>
      </c>
      <c r="CB101" s="457">
        <v>0</v>
      </c>
      <c r="CC101" s="457">
        <v>0</v>
      </c>
      <c r="CD101" s="457">
        <v>0</v>
      </c>
      <c r="CE101" s="457">
        <v>0</v>
      </c>
      <c r="CF101" s="457">
        <v>0</v>
      </c>
      <c r="CG101" s="457">
        <v>0</v>
      </c>
      <c r="CH101" s="458">
        <v>0</v>
      </c>
    </row>
    <row r="102" spans="1:86" ht="26.25" customHeight="1" x14ac:dyDescent="0.35">
      <c r="A102" s="74"/>
      <c r="B102" s="74" t="s">
        <v>861</v>
      </c>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c r="BB102" s="456"/>
      <c r="BC102" s="456"/>
      <c r="BD102" s="456"/>
      <c r="BE102" s="456"/>
      <c r="BF102" s="456"/>
      <c r="BG102" s="456"/>
      <c r="BH102" s="456"/>
      <c r="BI102" s="456"/>
      <c r="BJ102" s="456"/>
      <c r="BK102" s="456"/>
      <c r="BL102" s="456"/>
      <c r="BM102" s="456"/>
      <c r="BN102" s="456"/>
      <c r="BO102" s="456"/>
      <c r="BP102" s="456"/>
      <c r="BQ102" s="456"/>
      <c r="BR102" s="456"/>
      <c r="BS102" s="456"/>
      <c r="BT102" s="456"/>
      <c r="BU102" s="456"/>
      <c r="BV102" s="456"/>
      <c r="BW102" s="456"/>
      <c r="BX102" s="457"/>
      <c r="BY102" s="457"/>
      <c r="BZ102" s="457"/>
      <c r="CA102" s="457"/>
      <c r="CB102" s="457"/>
      <c r="CC102" s="457"/>
      <c r="CD102" s="457"/>
      <c r="CE102" s="457"/>
      <c r="CF102" s="457"/>
      <c r="CG102" s="457"/>
      <c r="CH102" s="458"/>
    </row>
    <row r="103" spans="1:86" x14ac:dyDescent="0.35">
      <c r="A103" s="594"/>
      <c r="B103" s="72" t="s">
        <v>874</v>
      </c>
      <c r="D103" s="456"/>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v>4244</v>
      </c>
      <c r="AS103" s="456">
        <v>4071</v>
      </c>
      <c r="AT103" s="456">
        <v>5652</v>
      </c>
      <c r="AU103" s="456">
        <v>5400</v>
      </c>
      <c r="AV103" s="456">
        <v>5682</v>
      </c>
      <c r="AW103" s="456">
        <v>4611</v>
      </c>
      <c r="AX103" s="456">
        <v>4747</v>
      </c>
      <c r="AY103" s="456">
        <v>4812</v>
      </c>
      <c r="AZ103" s="456">
        <v>4740</v>
      </c>
      <c r="BA103" s="456">
        <v>4594</v>
      </c>
      <c r="BB103" s="456">
        <v>4426</v>
      </c>
      <c r="BC103" s="456">
        <v>4194</v>
      </c>
      <c r="BD103" s="456">
        <v>3942</v>
      </c>
      <c r="BE103" s="456">
        <v>3860</v>
      </c>
      <c r="BF103" s="456">
        <v>3836</v>
      </c>
      <c r="BG103" s="456">
        <v>3907</v>
      </c>
      <c r="BH103" s="456">
        <v>4096</v>
      </c>
      <c r="BI103" s="456">
        <v>4207</v>
      </c>
      <c r="BJ103" s="456">
        <v>4258</v>
      </c>
      <c r="BK103" s="456">
        <v>4253</v>
      </c>
      <c r="BL103" s="456">
        <v>4355</v>
      </c>
      <c r="BM103" s="456">
        <v>4717</v>
      </c>
      <c r="BN103" s="456">
        <v>4923</v>
      </c>
      <c r="BO103" s="456">
        <v>4985</v>
      </c>
      <c r="BP103" s="456">
        <v>5019</v>
      </c>
      <c r="BQ103" s="456">
        <v>0</v>
      </c>
      <c r="BR103" s="456">
        <v>0</v>
      </c>
      <c r="BS103" s="456">
        <v>0</v>
      </c>
      <c r="BT103" s="456">
        <v>0</v>
      </c>
      <c r="BU103" s="456">
        <v>0</v>
      </c>
      <c r="BV103" s="456">
        <v>0</v>
      </c>
      <c r="BW103" s="456">
        <v>0</v>
      </c>
      <c r="BX103" s="457">
        <v>0</v>
      </c>
      <c r="BY103" s="457">
        <v>0</v>
      </c>
      <c r="BZ103" s="457">
        <v>0</v>
      </c>
      <c r="CA103" s="457">
        <v>0</v>
      </c>
      <c r="CB103" s="457">
        <v>0</v>
      </c>
      <c r="CC103" s="457">
        <v>0</v>
      </c>
      <c r="CD103" s="457">
        <v>0</v>
      </c>
      <c r="CE103" s="457">
        <v>0</v>
      </c>
      <c r="CF103" s="457">
        <v>0</v>
      </c>
      <c r="CG103" s="457">
        <v>0</v>
      </c>
      <c r="CH103" s="458">
        <v>0</v>
      </c>
    </row>
    <row r="104" spans="1:86" x14ac:dyDescent="0.35">
      <c r="A104" s="594"/>
      <c r="B104" s="72" t="s">
        <v>875</v>
      </c>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v>255</v>
      </c>
      <c r="AS104" s="456">
        <v>248</v>
      </c>
      <c r="AT104" s="456">
        <v>383</v>
      </c>
      <c r="AU104" s="456">
        <v>326</v>
      </c>
      <c r="AV104" s="456">
        <v>354</v>
      </c>
      <c r="AW104" s="456">
        <v>278</v>
      </c>
      <c r="AX104" s="456">
        <v>288</v>
      </c>
      <c r="AY104" s="456">
        <v>293</v>
      </c>
      <c r="AZ104" s="456">
        <v>293</v>
      </c>
      <c r="BA104" s="456">
        <v>287</v>
      </c>
      <c r="BB104" s="456">
        <v>283</v>
      </c>
      <c r="BC104" s="456">
        <v>277</v>
      </c>
      <c r="BD104" s="456">
        <v>267</v>
      </c>
      <c r="BE104" s="456">
        <v>265</v>
      </c>
      <c r="BF104" s="456">
        <v>257</v>
      </c>
      <c r="BG104" s="456">
        <v>261</v>
      </c>
      <c r="BH104" s="456">
        <v>271</v>
      </c>
      <c r="BI104" s="456">
        <v>279</v>
      </c>
      <c r="BJ104" s="456">
        <v>280</v>
      </c>
      <c r="BK104" s="456">
        <v>283</v>
      </c>
      <c r="BL104" s="456">
        <v>290</v>
      </c>
      <c r="BM104" s="456">
        <v>311</v>
      </c>
      <c r="BN104" s="456">
        <v>322</v>
      </c>
      <c r="BO104" s="456">
        <v>327</v>
      </c>
      <c r="BP104" s="456">
        <v>330</v>
      </c>
      <c r="BQ104" s="456">
        <v>0</v>
      </c>
      <c r="BR104" s="456">
        <v>0</v>
      </c>
      <c r="BS104" s="456">
        <v>0</v>
      </c>
      <c r="BT104" s="456">
        <v>0</v>
      </c>
      <c r="BU104" s="456">
        <v>0</v>
      </c>
      <c r="BV104" s="456">
        <v>0</v>
      </c>
      <c r="BW104" s="456">
        <v>0</v>
      </c>
      <c r="BX104" s="457">
        <v>0</v>
      </c>
      <c r="BY104" s="457">
        <v>0</v>
      </c>
      <c r="BZ104" s="457">
        <v>0</v>
      </c>
      <c r="CA104" s="457">
        <v>0</v>
      </c>
      <c r="CB104" s="457">
        <v>0</v>
      </c>
      <c r="CC104" s="457">
        <v>0</v>
      </c>
      <c r="CD104" s="457">
        <v>0</v>
      </c>
      <c r="CE104" s="457">
        <v>0</v>
      </c>
      <c r="CF104" s="457">
        <v>0</v>
      </c>
      <c r="CG104" s="457">
        <v>0</v>
      </c>
      <c r="CH104" s="458">
        <v>0</v>
      </c>
    </row>
    <row r="105" spans="1:86" x14ac:dyDescent="0.35">
      <c r="A105" s="594"/>
      <c r="B105" s="72" t="s">
        <v>876</v>
      </c>
      <c r="D105" s="456"/>
      <c r="E105" s="456"/>
      <c r="F105" s="456"/>
      <c r="G105" s="456"/>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v>645</v>
      </c>
      <c r="AS105" s="456">
        <v>881</v>
      </c>
      <c r="AT105" s="456">
        <v>691</v>
      </c>
      <c r="AU105" s="456">
        <v>642</v>
      </c>
      <c r="AV105" s="456">
        <v>668</v>
      </c>
      <c r="AW105" s="456">
        <v>577</v>
      </c>
      <c r="AX105" s="456">
        <v>580</v>
      </c>
      <c r="AY105" s="456">
        <v>585</v>
      </c>
      <c r="AZ105" s="456">
        <v>586</v>
      </c>
      <c r="BA105" s="456">
        <v>598</v>
      </c>
      <c r="BB105" s="456">
        <v>597</v>
      </c>
      <c r="BC105" s="456">
        <v>580</v>
      </c>
      <c r="BD105" s="456">
        <v>552</v>
      </c>
      <c r="BE105" s="456">
        <v>539</v>
      </c>
      <c r="BF105" s="456">
        <v>532</v>
      </c>
      <c r="BG105" s="456">
        <v>525</v>
      </c>
      <c r="BH105" s="456">
        <v>548</v>
      </c>
      <c r="BI105" s="456">
        <v>543</v>
      </c>
      <c r="BJ105" s="456">
        <v>542</v>
      </c>
      <c r="BK105" s="456">
        <v>533</v>
      </c>
      <c r="BL105" s="456">
        <v>513</v>
      </c>
      <c r="BM105" s="456">
        <v>544</v>
      </c>
      <c r="BN105" s="456">
        <v>561</v>
      </c>
      <c r="BO105" s="456">
        <v>562</v>
      </c>
      <c r="BP105" s="456">
        <v>563</v>
      </c>
      <c r="BQ105" s="456">
        <v>0</v>
      </c>
      <c r="BR105" s="456">
        <v>0</v>
      </c>
      <c r="BS105" s="456">
        <v>0</v>
      </c>
      <c r="BT105" s="456">
        <v>0</v>
      </c>
      <c r="BU105" s="456">
        <v>0</v>
      </c>
      <c r="BV105" s="456">
        <v>0</v>
      </c>
      <c r="BW105" s="456">
        <v>0</v>
      </c>
      <c r="BX105" s="457">
        <v>0</v>
      </c>
      <c r="BY105" s="457">
        <v>0</v>
      </c>
      <c r="BZ105" s="457">
        <v>0</v>
      </c>
      <c r="CA105" s="457">
        <v>0</v>
      </c>
      <c r="CB105" s="457">
        <v>0</v>
      </c>
      <c r="CC105" s="457">
        <v>0</v>
      </c>
      <c r="CD105" s="457">
        <v>0</v>
      </c>
      <c r="CE105" s="457">
        <v>0</v>
      </c>
      <c r="CF105" s="457">
        <v>0</v>
      </c>
      <c r="CG105" s="457">
        <v>0</v>
      </c>
      <c r="CH105" s="458">
        <v>0</v>
      </c>
    </row>
    <row r="106" spans="1:86" ht="16" thickBot="1" x14ac:dyDescent="0.4">
      <c r="A106" s="600"/>
      <c r="B106" s="601"/>
      <c r="C106" s="475"/>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489"/>
      <c r="AF106" s="489"/>
      <c r="AG106" s="489"/>
      <c r="AH106" s="489"/>
      <c r="AI106" s="489"/>
      <c r="AJ106" s="489"/>
      <c r="AK106" s="489"/>
      <c r="AL106" s="489"/>
      <c r="AM106" s="489"/>
      <c r="AN106" s="489"/>
      <c r="AO106" s="489"/>
      <c r="AP106" s="489"/>
      <c r="AQ106" s="489"/>
      <c r="AR106" s="489"/>
      <c r="AS106" s="489"/>
      <c r="AT106" s="489"/>
      <c r="AU106" s="489"/>
      <c r="AV106" s="489"/>
      <c r="AW106" s="489"/>
      <c r="AX106" s="489"/>
      <c r="AY106" s="489"/>
      <c r="AZ106" s="489"/>
      <c r="BA106" s="489"/>
      <c r="BB106" s="489"/>
      <c r="BC106" s="489"/>
      <c r="BD106" s="489"/>
      <c r="BE106" s="489"/>
      <c r="BF106" s="489"/>
      <c r="BG106" s="489"/>
      <c r="BH106" s="489"/>
      <c r="BI106" s="489"/>
      <c r="BJ106" s="489"/>
      <c r="BK106" s="489"/>
      <c r="BL106" s="489"/>
      <c r="BM106" s="489"/>
      <c r="BN106" s="489"/>
      <c r="BO106" s="489"/>
      <c r="BP106" s="489"/>
      <c r="BQ106" s="489"/>
      <c r="BR106" s="489"/>
      <c r="BS106" s="489"/>
      <c r="BT106" s="489"/>
      <c r="BU106" s="489"/>
      <c r="BV106" s="489"/>
      <c r="BW106" s="489"/>
      <c r="BX106" s="489"/>
      <c r="BY106" s="489"/>
      <c r="BZ106" s="489"/>
      <c r="CA106" s="489"/>
      <c r="CB106" s="489"/>
      <c r="CC106" s="489"/>
      <c r="CD106" s="489"/>
      <c r="CE106" s="489"/>
      <c r="CF106" s="489"/>
      <c r="CG106" s="489"/>
      <c r="CH106" s="490"/>
    </row>
    <row r="149" spans="86:86" x14ac:dyDescent="0.35">
      <c r="CH149" s="449"/>
    </row>
  </sheetData>
  <hyperlinks>
    <hyperlink ref="B1" display="Information relating to this table can be found in the 'Notes' tab" xr:uid="{AFF6C1C4-D2B0-4EEE-8C7F-E33D36707920}"/>
    <hyperlink ref="A1" location="Contents!A1" display="Contents page" xr:uid="{A63FC1A3-2C21-4916-BF9E-E4F368463E8F}"/>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D678A-C174-476F-BBDB-DA6BB842221A}">
  <dimension ref="A1:CH172"/>
  <sheetViews>
    <sheetView zoomScale="85" zoomScaleNormal="85" workbookViewId="0">
      <pane xSplit="2" topLeftCell="BR1" activePane="topRight" state="frozen"/>
      <selection activeCell="B8" sqref="B8"/>
      <selection pane="topRight" activeCell="CB6" sqref="CB6"/>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255"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78"/>
      <c r="BR1" s="478"/>
      <c r="BS1" s="478"/>
      <c r="BT1" s="478"/>
      <c r="BU1" s="478"/>
      <c r="BV1" s="478"/>
      <c r="BW1" s="478"/>
      <c r="BX1" s="478"/>
      <c r="BY1" s="478"/>
      <c r="BZ1" s="478"/>
      <c r="CA1" s="478"/>
      <c r="CB1" s="478"/>
      <c r="CC1" s="478"/>
      <c r="CD1" s="478"/>
      <c r="CE1" s="478"/>
      <c r="CF1" s="478"/>
    </row>
    <row r="2" spans="1:86" x14ac:dyDescent="0.35">
      <c r="A2" s="46" t="s">
        <v>221</v>
      </c>
      <c r="B2" s="47" t="s">
        <v>877</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ht="16" thickBot="1" x14ac:dyDescent="0.4">
      <c r="A3" s="144">
        <v>2025</v>
      </c>
      <c r="B3" s="412" t="s">
        <v>371</v>
      </c>
      <c r="C3" s="466"/>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s="285" customFormat="1" ht="24" customHeight="1" x14ac:dyDescent="0.35">
      <c r="A4" s="128"/>
      <c r="B4" s="123" t="s">
        <v>273</v>
      </c>
      <c r="C4" s="123"/>
      <c r="D4" s="602">
        <v>0</v>
      </c>
      <c r="E4" s="602">
        <v>0</v>
      </c>
      <c r="F4" s="602">
        <v>0</v>
      </c>
      <c r="G4" s="602">
        <v>0</v>
      </c>
      <c r="H4" s="602">
        <v>0</v>
      </c>
      <c r="I4" s="602">
        <v>0</v>
      </c>
      <c r="J4" s="602">
        <v>0</v>
      </c>
      <c r="K4" s="602">
        <v>0</v>
      </c>
      <c r="L4" s="602">
        <v>0</v>
      </c>
      <c r="M4" s="602">
        <v>0</v>
      </c>
      <c r="N4" s="602">
        <v>0</v>
      </c>
      <c r="O4" s="602">
        <v>0</v>
      </c>
      <c r="P4" s="602">
        <v>0</v>
      </c>
      <c r="Q4" s="602">
        <v>0</v>
      </c>
      <c r="R4" s="602">
        <v>0</v>
      </c>
      <c r="S4" s="602">
        <v>0</v>
      </c>
      <c r="T4" s="602">
        <v>0</v>
      </c>
      <c r="U4" s="602">
        <v>0</v>
      </c>
      <c r="V4" s="602">
        <v>0</v>
      </c>
      <c r="W4" s="602">
        <v>0</v>
      </c>
      <c r="X4" s="602">
        <v>0</v>
      </c>
      <c r="Y4" s="602">
        <v>0</v>
      </c>
      <c r="Z4" s="602">
        <v>22</v>
      </c>
      <c r="AA4" s="602">
        <v>20</v>
      </c>
      <c r="AB4" s="602">
        <v>105</v>
      </c>
      <c r="AC4" s="602">
        <v>225</v>
      </c>
      <c r="AD4" s="602">
        <v>138</v>
      </c>
      <c r="AE4" s="602">
        <v>194</v>
      </c>
      <c r="AF4" s="602">
        <v>201</v>
      </c>
      <c r="AG4" s="602">
        <v>684</v>
      </c>
      <c r="AH4" s="602">
        <v>721</v>
      </c>
      <c r="AI4" s="602">
        <v>793</v>
      </c>
      <c r="AJ4" s="602">
        <v>1024</v>
      </c>
      <c r="AK4" s="602">
        <v>1655.6</v>
      </c>
      <c r="AL4" s="602">
        <v>2128</v>
      </c>
      <c r="AM4" s="602">
        <v>2516</v>
      </c>
      <c r="AN4" s="602">
        <v>2833</v>
      </c>
      <c r="AO4" s="602">
        <v>3177</v>
      </c>
      <c r="AP4" s="602">
        <v>3415</v>
      </c>
      <c r="AQ4" s="602">
        <v>3536</v>
      </c>
      <c r="AR4" s="602">
        <v>3723.4489999999996</v>
      </c>
      <c r="AS4" s="602">
        <v>4232.5369999999994</v>
      </c>
      <c r="AT4" s="602">
        <v>5095.3410000000003</v>
      </c>
      <c r="AU4" s="602">
        <v>6358.652</v>
      </c>
      <c r="AV4" s="602">
        <v>7812.0959999999995</v>
      </c>
      <c r="AW4" s="602">
        <v>9216.8450000000012</v>
      </c>
      <c r="AX4" s="602">
        <v>10103.235919999999</v>
      </c>
      <c r="AY4" s="602">
        <v>10874.666694000003</v>
      </c>
      <c r="AZ4" s="602">
        <v>11379.761964999998</v>
      </c>
      <c r="BA4" s="602">
        <v>11176.396122999999</v>
      </c>
      <c r="BB4" s="602">
        <v>11064.804220000002</v>
      </c>
      <c r="BC4" s="602">
        <v>11064.103816674598</v>
      </c>
      <c r="BD4" s="602">
        <v>11162.3689748</v>
      </c>
      <c r="BE4" s="602">
        <v>11588.695131</v>
      </c>
      <c r="BF4" s="602">
        <v>12636.220416</v>
      </c>
      <c r="BG4" s="602">
        <v>12347.373120710001</v>
      </c>
      <c r="BH4" s="602">
        <v>13157.570061439999</v>
      </c>
      <c r="BI4" s="602">
        <v>13928.205135</v>
      </c>
      <c r="BJ4" s="602">
        <v>14840.547586000004</v>
      </c>
      <c r="BK4" s="602">
        <v>15731.800594999997</v>
      </c>
      <c r="BL4" s="602">
        <f t="shared" ref="BL4:BV4" si="0">SUM(BL5:BL8)</f>
        <v>17103.441162000006</v>
      </c>
      <c r="BM4" s="602">
        <f t="shared" si="0"/>
        <v>19989.231178000002</v>
      </c>
      <c r="BN4" s="602">
        <f t="shared" si="0"/>
        <v>21426.990300999998</v>
      </c>
      <c r="BO4" s="602">
        <f t="shared" si="0"/>
        <v>22820.290123000006</v>
      </c>
      <c r="BP4" s="602">
        <f t="shared" si="0"/>
        <v>23899.631612000001</v>
      </c>
      <c r="BQ4" s="602">
        <f t="shared" si="0"/>
        <v>24169.807673000003</v>
      </c>
      <c r="BR4" s="602">
        <f t="shared" si="0"/>
        <v>24316.565554999994</v>
      </c>
      <c r="BS4" s="602">
        <f t="shared" si="0"/>
        <v>24243.713647000004</v>
      </c>
      <c r="BT4" s="602">
        <f t="shared" si="0"/>
        <v>23440.599919000008</v>
      </c>
      <c r="BU4" s="602">
        <f t="shared" si="0"/>
        <v>22301.220213999997</v>
      </c>
      <c r="BV4" s="602">
        <f t="shared" si="0"/>
        <v>20729.821950999998</v>
      </c>
      <c r="BW4" s="602">
        <f t="shared" ref="BW4:CD4" si="1">SUM(BW5:BW8)</f>
        <v>24422.97665108068</v>
      </c>
      <c r="BX4" s="602">
        <f t="shared" si="1"/>
        <v>29077.680088996862</v>
      </c>
      <c r="BY4" s="602">
        <f t="shared" si="1"/>
        <v>29524.956897745913</v>
      </c>
      <c r="BZ4" s="602">
        <f>SUM(BZ5:BZ8)</f>
        <v>29739.289222334355</v>
      </c>
      <c r="CA4" s="602">
        <f t="shared" si="1"/>
        <v>32239.993767540145</v>
      </c>
      <c r="CB4" s="602">
        <f t="shared" si="1"/>
        <v>36063.481665277162</v>
      </c>
      <c r="CC4" s="602">
        <f t="shared" si="1"/>
        <v>37340.506715966141</v>
      </c>
      <c r="CD4" s="602">
        <f t="shared" si="1"/>
        <v>38719.088294718109</v>
      </c>
      <c r="CE4" s="602">
        <f>SUM(CE5:CE8)</f>
        <v>39573.062307300228</v>
      </c>
      <c r="CF4" s="602">
        <f>SUM(CF5:CF8)</f>
        <v>40542.353787869186</v>
      </c>
      <c r="CG4" s="602">
        <f>SUM(CG5:CG8)</f>
        <v>42078.238577536395</v>
      </c>
      <c r="CH4" s="603">
        <f>SUM(CH5:CH8)</f>
        <v>43479.158430104799</v>
      </c>
    </row>
    <row r="5" spans="1:86" s="285" customFormat="1" x14ac:dyDescent="0.35">
      <c r="A5" s="588"/>
      <c r="B5" s="72" t="s">
        <v>878</v>
      </c>
      <c r="C5" s="123"/>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7">
        <v>15141.776923958705</v>
      </c>
      <c r="BM5" s="457">
        <v>16923.255930776253</v>
      </c>
      <c r="BN5" s="457">
        <v>18018.287469340114</v>
      </c>
      <c r="BO5" s="457">
        <v>19055.311208911484</v>
      </c>
      <c r="BP5" s="457">
        <v>19879.676398880401</v>
      </c>
      <c r="BQ5" s="457">
        <v>20522.749055613676</v>
      </c>
      <c r="BR5" s="457">
        <v>21398.772408641653</v>
      </c>
      <c r="BS5" s="457">
        <v>21750.305519860998</v>
      </c>
      <c r="BT5" s="457">
        <v>21298.013079496453</v>
      </c>
      <c r="BU5" s="457">
        <v>20268.515139952928</v>
      </c>
      <c r="BV5" s="457">
        <v>19121.662095377484</v>
      </c>
      <c r="BW5" s="457">
        <v>17367.520159591215</v>
      </c>
      <c r="BX5" s="457">
        <v>16510.894920611816</v>
      </c>
      <c r="BY5" s="457">
        <v>15369.794350334201</v>
      </c>
      <c r="BZ5" s="457">
        <v>14839.630317686593</v>
      </c>
      <c r="CA5" s="457">
        <v>14946.44303608568</v>
      </c>
      <c r="CB5" s="457">
        <v>14593.381618808759</v>
      </c>
      <c r="CC5" s="457">
        <v>12081.53842176022</v>
      </c>
      <c r="CD5" s="457">
        <v>11414.850548662809</v>
      </c>
      <c r="CE5" s="457">
        <v>11699.34931322965</v>
      </c>
      <c r="CF5" s="457">
        <v>12048.864435831092</v>
      </c>
      <c r="CG5" s="457">
        <v>12616.113015993338</v>
      </c>
      <c r="CH5" s="458">
        <v>12968.560358817274</v>
      </c>
    </row>
    <row r="6" spans="1:86" s="285" customFormat="1" x14ac:dyDescent="0.35">
      <c r="A6" s="588"/>
      <c r="B6" s="72" t="s">
        <v>879</v>
      </c>
      <c r="C6" s="123"/>
      <c r="D6" s="452"/>
      <c r="E6" s="452"/>
      <c r="F6" s="452"/>
      <c r="G6" s="452"/>
      <c r="H6" s="452"/>
      <c r="I6" s="452"/>
      <c r="J6" s="452"/>
      <c r="K6" s="452"/>
      <c r="L6" s="452"/>
      <c r="M6" s="452"/>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7">
        <v>1613.425236041295</v>
      </c>
      <c r="BM6" s="457">
        <v>2679.944486223746</v>
      </c>
      <c r="BN6" s="457">
        <v>3009.2036966598816</v>
      </c>
      <c r="BO6" s="457">
        <v>3331.7742650885075</v>
      </c>
      <c r="BP6" s="457">
        <v>3573.0294971195967</v>
      </c>
      <c r="BQ6" s="457">
        <v>3176.1656353863264</v>
      </c>
      <c r="BR6" s="457">
        <v>2353.825090358343</v>
      </c>
      <c r="BS6" s="457">
        <v>1865.1421391390063</v>
      </c>
      <c r="BT6" s="457">
        <v>1596.4824745035512</v>
      </c>
      <c r="BU6" s="457">
        <v>1407.9342720470704</v>
      </c>
      <c r="BV6" s="457">
        <v>1075.1419406225161</v>
      </c>
      <c r="BW6" s="457">
        <v>514.96610075901299</v>
      </c>
      <c r="BX6" s="457">
        <v>367.35823438818261</v>
      </c>
      <c r="BY6" s="457">
        <v>253.47812582013648</v>
      </c>
      <c r="BZ6" s="457">
        <v>160.78647461457481</v>
      </c>
      <c r="CA6" s="457">
        <v>110.96794334023382</v>
      </c>
      <c r="CB6" s="457">
        <v>57.180548362308897</v>
      </c>
      <c r="CC6" s="457">
        <v>0</v>
      </c>
      <c r="CD6" s="457">
        <v>0</v>
      </c>
      <c r="CE6" s="457">
        <v>0</v>
      </c>
      <c r="CF6" s="457">
        <v>0</v>
      </c>
      <c r="CG6" s="457">
        <v>0</v>
      </c>
      <c r="CH6" s="458">
        <v>0</v>
      </c>
    </row>
    <row r="7" spans="1:86" s="285" customFormat="1" x14ac:dyDescent="0.35">
      <c r="A7" s="588"/>
      <c r="B7" s="72" t="s">
        <v>400</v>
      </c>
      <c r="C7" s="123"/>
      <c r="D7" s="452"/>
      <c r="E7" s="452"/>
      <c r="F7" s="452"/>
      <c r="G7" s="452"/>
      <c r="H7" s="452"/>
      <c r="I7" s="452"/>
      <c r="J7" s="452"/>
      <c r="K7" s="452"/>
      <c r="L7" s="452"/>
      <c r="M7" s="452"/>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7">
        <v>348.23900200000571</v>
      </c>
      <c r="BM7" s="457">
        <v>386.0307610000018</v>
      </c>
      <c r="BN7" s="457">
        <v>399.49913500000184</v>
      </c>
      <c r="BO7" s="457">
        <v>433.20464900001389</v>
      </c>
      <c r="BP7" s="457">
        <v>446.92571600000156</v>
      </c>
      <c r="BQ7" s="457">
        <v>470.89298200000121</v>
      </c>
      <c r="BR7" s="457">
        <v>563.96805599999789</v>
      </c>
      <c r="BS7" s="457">
        <v>628.2659879999992</v>
      </c>
      <c r="BT7" s="457">
        <v>546.10436500000287</v>
      </c>
      <c r="BU7" s="457">
        <v>624.77080199999909</v>
      </c>
      <c r="BV7" s="457">
        <v>533.01791499999558</v>
      </c>
      <c r="BW7" s="457">
        <v>496.51820399999997</v>
      </c>
      <c r="BX7" s="457">
        <v>456.0425480000049</v>
      </c>
      <c r="BY7" s="457">
        <v>502.48501104114257</v>
      </c>
      <c r="BZ7" s="457">
        <v>578.73585277024722</v>
      </c>
      <c r="CA7" s="457">
        <v>715.18356803634379</v>
      </c>
      <c r="CB7" s="457">
        <v>803.96522805563836</v>
      </c>
      <c r="CC7" s="457">
        <v>804.26206116568756</v>
      </c>
      <c r="CD7" s="457">
        <v>833.26972553383166</v>
      </c>
      <c r="CE7" s="457">
        <v>866.84575658548783</v>
      </c>
      <c r="CF7" s="457">
        <v>903.6090569515145</v>
      </c>
      <c r="CG7" s="457">
        <v>952.44184436367686</v>
      </c>
      <c r="CH7" s="458">
        <v>981.77013307609741</v>
      </c>
    </row>
    <row r="8" spans="1:86" s="285" customFormat="1" x14ac:dyDescent="0.35">
      <c r="A8" s="588"/>
      <c r="B8" s="604" t="s">
        <v>880</v>
      </c>
      <c r="C8" s="123"/>
      <c r="D8" s="452"/>
      <c r="E8" s="452"/>
      <c r="F8" s="452"/>
      <c r="G8" s="452"/>
      <c r="H8" s="452"/>
      <c r="I8" s="452"/>
      <c r="J8" s="452"/>
      <c r="K8" s="452"/>
      <c r="L8" s="452"/>
      <c r="M8" s="452"/>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7"/>
      <c r="BM8" s="457"/>
      <c r="BN8" s="457"/>
      <c r="BO8" s="457"/>
      <c r="BP8" s="457"/>
      <c r="BQ8" s="457"/>
      <c r="BR8" s="457"/>
      <c r="BS8" s="457"/>
      <c r="BT8" s="457"/>
      <c r="BU8" s="457"/>
      <c r="BV8" s="457"/>
      <c r="BW8" s="456">
        <v>6043.9721867304543</v>
      </c>
      <c r="BX8" s="457">
        <v>11743.384385996858</v>
      </c>
      <c r="BY8" s="456">
        <v>13399.199410550433</v>
      </c>
      <c r="BZ8" s="456">
        <v>14160.13657726294</v>
      </c>
      <c r="CA8" s="456">
        <v>16467.399220077885</v>
      </c>
      <c r="CB8" s="456">
        <v>20608.954270050457</v>
      </c>
      <c r="CC8" s="456">
        <v>24454.70623304023</v>
      </c>
      <c r="CD8" s="456">
        <v>26470.968020521472</v>
      </c>
      <c r="CE8" s="456">
        <v>27006.86723748509</v>
      </c>
      <c r="CF8" s="456">
        <v>27589.880295086579</v>
      </c>
      <c r="CG8" s="457">
        <v>28509.683717179381</v>
      </c>
      <c r="CH8" s="458">
        <v>29528.827938211431</v>
      </c>
    </row>
    <row r="9" spans="1:86" s="52" customFormat="1" ht="26.25" customHeight="1" x14ac:dyDescent="0.35">
      <c r="A9" s="120"/>
      <c r="B9" s="74" t="s">
        <v>881</v>
      </c>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605"/>
      <c r="BZ9" s="232"/>
      <c r="CA9" s="232"/>
      <c r="CB9" s="232"/>
      <c r="CC9" s="232"/>
      <c r="CD9" s="232"/>
      <c r="CE9" s="232"/>
      <c r="CF9" s="232"/>
      <c r="CG9" s="232"/>
      <c r="CH9" s="256"/>
    </row>
    <row r="10" spans="1:86" s="52" customFormat="1" x14ac:dyDescent="0.35">
      <c r="A10" s="120"/>
      <c r="B10" s="606" t="s">
        <v>882</v>
      </c>
      <c r="D10" s="457" t="s">
        <v>613</v>
      </c>
      <c r="E10" s="457" t="s">
        <v>613</v>
      </c>
      <c r="F10" s="457" t="s">
        <v>613</v>
      </c>
      <c r="G10" s="457" t="s">
        <v>613</v>
      </c>
      <c r="H10" s="457" t="s">
        <v>613</v>
      </c>
      <c r="I10" s="457" t="s">
        <v>613</v>
      </c>
      <c r="J10" s="457" t="s">
        <v>613</v>
      </c>
      <c r="K10" s="457" t="s">
        <v>613</v>
      </c>
      <c r="L10" s="457" t="s">
        <v>613</v>
      </c>
      <c r="M10" s="457" t="s">
        <v>613</v>
      </c>
      <c r="N10" s="457" t="s">
        <v>613</v>
      </c>
      <c r="O10" s="457" t="s">
        <v>613</v>
      </c>
      <c r="P10" s="457" t="s">
        <v>613</v>
      </c>
      <c r="Q10" s="457" t="s">
        <v>613</v>
      </c>
      <c r="R10" s="457" t="s">
        <v>613</v>
      </c>
      <c r="S10" s="457" t="s">
        <v>613</v>
      </c>
      <c r="T10" s="457" t="s">
        <v>613</v>
      </c>
      <c r="U10" s="457" t="s">
        <v>613</v>
      </c>
      <c r="V10" s="457" t="s">
        <v>613</v>
      </c>
      <c r="W10" s="457" t="s">
        <v>613</v>
      </c>
      <c r="X10" s="457" t="s">
        <v>613</v>
      </c>
      <c r="Y10" s="457" t="s">
        <v>613</v>
      </c>
      <c r="Z10" s="457">
        <v>22</v>
      </c>
      <c r="AA10" s="457">
        <v>20</v>
      </c>
      <c r="AB10" s="457">
        <v>90</v>
      </c>
      <c r="AC10" s="457">
        <v>196</v>
      </c>
      <c r="AD10" s="457">
        <v>122</v>
      </c>
      <c r="AE10" s="457">
        <v>162</v>
      </c>
      <c r="AF10" s="457">
        <v>174</v>
      </c>
      <c r="AG10" s="457">
        <v>541</v>
      </c>
      <c r="AH10" s="457">
        <v>574</v>
      </c>
      <c r="AI10" s="457">
        <v>636</v>
      </c>
      <c r="AJ10" s="457">
        <v>841</v>
      </c>
      <c r="AK10" s="457">
        <v>1385.6</v>
      </c>
      <c r="AL10" s="457">
        <v>1777</v>
      </c>
      <c r="AM10" s="457">
        <v>1980</v>
      </c>
      <c r="AN10" s="457">
        <v>2146</v>
      </c>
      <c r="AO10" s="457">
        <v>2296</v>
      </c>
      <c r="AP10" s="457">
        <v>2419</v>
      </c>
      <c r="AQ10" s="457">
        <v>2506</v>
      </c>
      <c r="AR10" s="457">
        <v>2652.7289999999998</v>
      </c>
      <c r="AS10" s="457">
        <v>2867.1709999999998</v>
      </c>
      <c r="AT10" s="457">
        <v>3328.549</v>
      </c>
      <c r="AU10" s="457">
        <v>3945.2429999999999</v>
      </c>
      <c r="AV10" s="457">
        <v>4566.0839999999998</v>
      </c>
      <c r="AW10" s="457">
        <v>5028.2650000000003</v>
      </c>
      <c r="AX10" s="457">
        <v>5228.0419039999988</v>
      </c>
      <c r="AY10" s="457">
        <v>5429.9853480000011</v>
      </c>
      <c r="AZ10" s="457">
        <v>5569.4310189999987</v>
      </c>
      <c r="BA10" s="457">
        <v>5497.5839939999996</v>
      </c>
      <c r="BB10" s="457">
        <v>5404.9490960500016</v>
      </c>
      <c r="BC10" s="457">
        <v>5344.729778154182</v>
      </c>
      <c r="BD10" s="457">
        <v>5258.2568189613457</v>
      </c>
      <c r="BE10" s="457">
        <v>5282.4738553494062</v>
      </c>
      <c r="BF10" s="457">
        <v>5405.2261763595543</v>
      </c>
      <c r="BG10" s="457">
        <v>5029.8907191137514</v>
      </c>
      <c r="BH10" s="457">
        <v>5200.1683993846509</v>
      </c>
      <c r="BI10" s="457">
        <v>5262.5853160000006</v>
      </c>
      <c r="BJ10" s="457">
        <v>5369.7323449999994</v>
      </c>
      <c r="BK10" s="457">
        <v>5453.8794029999999</v>
      </c>
      <c r="BL10" s="457">
        <v>5368.0309110000007</v>
      </c>
      <c r="BM10" s="457">
        <v>5469.598512999999</v>
      </c>
      <c r="BN10" s="457">
        <v>5405.463205</v>
      </c>
      <c r="BO10" s="457">
        <v>5577.661986000001</v>
      </c>
      <c r="BP10" s="457">
        <v>5877.8337030000002</v>
      </c>
      <c r="BQ10" s="457">
        <v>5949.4745670000002</v>
      </c>
      <c r="BR10" s="457">
        <v>5996.8369509999993</v>
      </c>
      <c r="BS10" s="457">
        <v>5971.5869619999994</v>
      </c>
      <c r="BT10" s="457">
        <v>5801.1453980000015</v>
      </c>
      <c r="BU10" s="457">
        <v>5485.4757249999984</v>
      </c>
      <c r="BV10" s="457">
        <v>5177.6325700000007</v>
      </c>
      <c r="BW10" s="457">
        <v>4802.5128439999999</v>
      </c>
      <c r="BX10" s="457">
        <v>4627.005678999999</v>
      </c>
      <c r="BY10" s="457">
        <v>4369.6281436568779</v>
      </c>
      <c r="BZ10" s="457">
        <v>4332.1930272781947</v>
      </c>
      <c r="CA10" s="457">
        <v>4488.1401298264846</v>
      </c>
      <c r="CB10" s="457">
        <v>4688.1456947918359</v>
      </c>
      <c r="CC10" s="457">
        <v>4025.3548130612357</v>
      </c>
      <c r="CD10" s="457">
        <v>3816.8871722408471</v>
      </c>
      <c r="CE10" s="457">
        <v>3913.784017286489</v>
      </c>
      <c r="CF10" s="457">
        <v>4030.6148715826512</v>
      </c>
      <c r="CG10" s="457">
        <v>4217.5791401710667</v>
      </c>
      <c r="CH10" s="458">
        <v>4334.5168624781654</v>
      </c>
    </row>
    <row r="11" spans="1:86" s="52" customFormat="1" x14ac:dyDescent="0.35">
      <c r="A11" s="120"/>
      <c r="B11" s="606" t="s">
        <v>883</v>
      </c>
      <c r="D11" s="457" t="s">
        <v>613</v>
      </c>
      <c r="E11" s="457" t="s">
        <v>613</v>
      </c>
      <c r="F11" s="457" t="s">
        <v>613</v>
      </c>
      <c r="G11" s="457" t="s">
        <v>613</v>
      </c>
      <c r="H11" s="457" t="s">
        <v>613</v>
      </c>
      <c r="I11" s="457" t="s">
        <v>613</v>
      </c>
      <c r="J11" s="457" t="s">
        <v>613</v>
      </c>
      <c r="K11" s="457" t="s">
        <v>613</v>
      </c>
      <c r="L11" s="457" t="s">
        <v>613</v>
      </c>
      <c r="M11" s="457" t="s">
        <v>613</v>
      </c>
      <c r="N11" s="457" t="s">
        <v>613</v>
      </c>
      <c r="O11" s="457" t="s">
        <v>613</v>
      </c>
      <c r="P11" s="457" t="s">
        <v>613</v>
      </c>
      <c r="Q11" s="457" t="s">
        <v>613</v>
      </c>
      <c r="R11" s="457" t="s">
        <v>613</v>
      </c>
      <c r="S11" s="457" t="s">
        <v>613</v>
      </c>
      <c r="T11" s="457" t="s">
        <v>613</v>
      </c>
      <c r="U11" s="457" t="s">
        <v>613</v>
      </c>
      <c r="V11" s="457" t="s">
        <v>613</v>
      </c>
      <c r="W11" s="457" t="s">
        <v>613</v>
      </c>
      <c r="X11" s="457" t="s">
        <v>613</v>
      </c>
      <c r="Y11" s="457" t="s">
        <v>613</v>
      </c>
      <c r="Z11" s="457" t="s">
        <v>613</v>
      </c>
      <c r="AA11" s="457" t="s">
        <v>613</v>
      </c>
      <c r="AB11" s="457" t="s">
        <v>613</v>
      </c>
      <c r="AC11" s="457" t="s">
        <v>613</v>
      </c>
      <c r="AD11" s="457" t="s">
        <v>613</v>
      </c>
      <c r="AE11" s="457" t="s">
        <v>613</v>
      </c>
      <c r="AF11" s="457" t="s">
        <v>613</v>
      </c>
      <c r="AG11" s="457" t="s">
        <v>613</v>
      </c>
      <c r="AH11" s="457" t="s">
        <v>613</v>
      </c>
      <c r="AI11" s="457" t="s">
        <v>613</v>
      </c>
      <c r="AJ11" s="457" t="s">
        <v>613</v>
      </c>
      <c r="AK11" s="457" t="s">
        <v>613</v>
      </c>
      <c r="AL11" s="457" t="s">
        <v>613</v>
      </c>
      <c r="AM11" s="457" t="s">
        <v>613</v>
      </c>
      <c r="AN11" s="457" t="s">
        <v>613</v>
      </c>
      <c r="AO11" s="457" t="s">
        <v>613</v>
      </c>
      <c r="AP11" s="457" t="s">
        <v>613</v>
      </c>
      <c r="AQ11" s="457" t="s">
        <v>613</v>
      </c>
      <c r="AR11" s="457" t="s">
        <v>613</v>
      </c>
      <c r="AS11" s="457" t="s">
        <v>613</v>
      </c>
      <c r="AT11" s="457" t="s">
        <v>613</v>
      </c>
      <c r="AU11" s="457" t="s">
        <v>613</v>
      </c>
      <c r="AV11" s="457" t="s">
        <v>613</v>
      </c>
      <c r="AW11" s="457" t="s">
        <v>613</v>
      </c>
      <c r="AX11" s="457">
        <v>1308.5634420000383</v>
      </c>
      <c r="AY11" s="457">
        <v>1640.2769817999344</v>
      </c>
      <c r="AZ11" s="457">
        <v>1990.7376319759783</v>
      </c>
      <c r="BA11" s="457">
        <v>2242.2150966862773</v>
      </c>
      <c r="BB11" s="457">
        <v>2480.1925472964745</v>
      </c>
      <c r="BC11" s="457">
        <v>2753.0026466072081</v>
      </c>
      <c r="BD11" s="457">
        <v>3053.0684534672382</v>
      </c>
      <c r="BE11" s="457">
        <v>3481.9717405472043</v>
      </c>
      <c r="BF11" s="457">
        <v>4199.332684970158</v>
      </c>
      <c r="BG11" s="457">
        <v>4292.258269780411</v>
      </c>
      <c r="BH11" s="457">
        <v>4603.3960303730873</v>
      </c>
      <c r="BI11" s="457">
        <v>4949.5769554409108</v>
      </c>
      <c r="BJ11" s="457">
        <v>5195.0334294040358</v>
      </c>
      <c r="BK11" s="457">
        <v>5579.7007413789333</v>
      </c>
      <c r="BL11" s="457">
        <v>6111.8128355627241</v>
      </c>
      <c r="BM11" s="457">
        <v>6947.1654035862148</v>
      </c>
      <c r="BN11" s="457">
        <v>7349.7853795119054</v>
      </c>
      <c r="BO11" s="457">
        <v>8026.1615392231415</v>
      </c>
      <c r="BP11" s="457">
        <v>8749.8103466936554</v>
      </c>
      <c r="BQ11" s="457">
        <v>8945.1177198424903</v>
      </c>
      <c r="BR11" s="457">
        <v>9221.9510450522685</v>
      </c>
      <c r="BS11" s="457">
        <v>9488.978110994547</v>
      </c>
      <c r="BT11" s="457">
        <v>9348.6610615558184</v>
      </c>
      <c r="BU11" s="457">
        <v>9106.6553628610582</v>
      </c>
      <c r="BV11" s="457">
        <v>8681.201595014214</v>
      </c>
      <c r="BW11" s="457">
        <v>7967.028298480519</v>
      </c>
      <c r="BX11" s="457">
        <v>7726.0940272998178</v>
      </c>
      <c r="BY11" s="457">
        <v>7304.6900109224607</v>
      </c>
      <c r="BZ11" s="457">
        <v>7265.7885946296065</v>
      </c>
      <c r="CA11" s="457">
        <v>7650.4431679816735</v>
      </c>
      <c r="CB11" s="457">
        <v>7641.3890304552669</v>
      </c>
      <c r="CC11" s="457">
        <v>6492.5337441136271</v>
      </c>
      <c r="CD11" s="457">
        <v>6251.8255250771363</v>
      </c>
      <c r="CE11" s="457">
        <v>6440.7729677170637</v>
      </c>
      <c r="CF11" s="457">
        <v>6662.4600607947759</v>
      </c>
      <c r="CG11" s="457">
        <v>7007.3354607053025</v>
      </c>
      <c r="CH11" s="458">
        <v>7231.7707295342725</v>
      </c>
    </row>
    <row r="12" spans="1:86" s="52" customFormat="1" x14ac:dyDescent="0.35">
      <c r="A12" s="120"/>
      <c r="B12" s="606" t="s">
        <v>884</v>
      </c>
      <c r="D12" s="457" t="s">
        <v>613</v>
      </c>
      <c r="E12" s="457" t="s">
        <v>613</v>
      </c>
      <c r="F12" s="457" t="s">
        <v>613</v>
      </c>
      <c r="G12" s="457" t="s">
        <v>613</v>
      </c>
      <c r="H12" s="457" t="s">
        <v>613</v>
      </c>
      <c r="I12" s="457" t="s">
        <v>613</v>
      </c>
      <c r="J12" s="457" t="s">
        <v>613</v>
      </c>
      <c r="K12" s="457" t="s">
        <v>613</v>
      </c>
      <c r="L12" s="457" t="s">
        <v>613</v>
      </c>
      <c r="M12" s="457" t="s">
        <v>613</v>
      </c>
      <c r="N12" s="457" t="s">
        <v>613</v>
      </c>
      <c r="O12" s="457" t="s">
        <v>613</v>
      </c>
      <c r="P12" s="457" t="s">
        <v>613</v>
      </c>
      <c r="Q12" s="457" t="s">
        <v>613</v>
      </c>
      <c r="R12" s="457" t="s">
        <v>613</v>
      </c>
      <c r="S12" s="457" t="s">
        <v>613</v>
      </c>
      <c r="T12" s="457" t="s">
        <v>613</v>
      </c>
      <c r="U12" s="457" t="s">
        <v>613</v>
      </c>
      <c r="V12" s="457" t="s">
        <v>613</v>
      </c>
      <c r="W12" s="457" t="s">
        <v>613</v>
      </c>
      <c r="X12" s="457" t="s">
        <v>613</v>
      </c>
      <c r="Y12" s="457" t="s">
        <v>613</v>
      </c>
      <c r="Z12" s="457" t="s">
        <v>613</v>
      </c>
      <c r="AA12" s="457" t="s">
        <v>613</v>
      </c>
      <c r="AB12" s="457" t="s">
        <v>613</v>
      </c>
      <c r="AC12" s="457" t="s">
        <v>613</v>
      </c>
      <c r="AD12" s="457" t="s">
        <v>613</v>
      </c>
      <c r="AE12" s="457" t="s">
        <v>613</v>
      </c>
      <c r="AF12" s="457" t="s">
        <v>613</v>
      </c>
      <c r="AG12" s="457" t="s">
        <v>613</v>
      </c>
      <c r="AH12" s="457" t="s">
        <v>613</v>
      </c>
      <c r="AI12" s="457" t="s">
        <v>613</v>
      </c>
      <c r="AJ12" s="457" t="s">
        <v>613</v>
      </c>
      <c r="AK12" s="457" t="s">
        <v>613</v>
      </c>
      <c r="AL12" s="457" t="s">
        <v>613</v>
      </c>
      <c r="AM12" s="457" t="s">
        <v>613</v>
      </c>
      <c r="AN12" s="457" t="s">
        <v>613</v>
      </c>
      <c r="AO12" s="457" t="s">
        <v>613</v>
      </c>
      <c r="AP12" s="457" t="s">
        <v>613</v>
      </c>
      <c r="AQ12" s="457" t="s">
        <v>613</v>
      </c>
      <c r="AR12" s="457" t="s">
        <v>613</v>
      </c>
      <c r="AS12" s="457" t="s">
        <v>613</v>
      </c>
      <c r="AT12" s="457" t="s">
        <v>613</v>
      </c>
      <c r="AU12" s="457" t="s">
        <v>613</v>
      </c>
      <c r="AV12" s="457" t="s">
        <v>613</v>
      </c>
      <c r="AW12" s="457" t="s">
        <v>613</v>
      </c>
      <c r="AX12" s="457">
        <v>3566.6305739999607</v>
      </c>
      <c r="AY12" s="457">
        <v>3804.4043642000647</v>
      </c>
      <c r="AZ12" s="457">
        <v>3819.5933140240209</v>
      </c>
      <c r="BA12" s="457">
        <v>3436.5970323137235</v>
      </c>
      <c r="BB12" s="457">
        <v>3179.6625766535249</v>
      </c>
      <c r="BC12" s="457">
        <v>2966.3833413927578</v>
      </c>
      <c r="BD12" s="457">
        <v>2851.0551250032404</v>
      </c>
      <c r="BE12" s="457">
        <v>2824.2625689397278</v>
      </c>
      <c r="BF12" s="457">
        <v>3031.6314852320297</v>
      </c>
      <c r="BG12" s="457">
        <v>3027.5829635595874</v>
      </c>
      <c r="BH12" s="457">
        <v>3354.006205881341</v>
      </c>
      <c r="BI12" s="457">
        <v>3716.0428635590897</v>
      </c>
      <c r="BJ12" s="457">
        <v>4275.7818115959699</v>
      </c>
      <c r="BK12" s="457">
        <v>4698.2204506210655</v>
      </c>
      <c r="BL12" s="457">
        <v>5623.5974154372798</v>
      </c>
      <c r="BM12" s="457">
        <v>7572.4672614137844</v>
      </c>
      <c r="BN12" s="457">
        <v>8671.7417164880899</v>
      </c>
      <c r="BO12" s="457">
        <v>9216.4665977768636</v>
      </c>
      <c r="BP12" s="457">
        <v>9271.9875623063435</v>
      </c>
      <c r="BQ12" s="457">
        <v>9275.2153861575061</v>
      </c>
      <c r="BR12" s="457">
        <v>9097.7775589477278</v>
      </c>
      <c r="BS12" s="457">
        <v>8783.1485740054559</v>
      </c>
      <c r="BT12" s="457">
        <v>8290.7934594441886</v>
      </c>
      <c r="BU12" s="457">
        <v>7709.0891261389406</v>
      </c>
      <c r="BV12" s="457">
        <v>6870.9877859857834</v>
      </c>
      <c r="BW12" s="457">
        <v>5609.463321869709</v>
      </c>
      <c r="BX12" s="457">
        <v>4981.1959967001821</v>
      </c>
      <c r="BY12" s="457">
        <v>4451.4393326161417</v>
      </c>
      <c r="BZ12" s="457">
        <v>3981.1710231636112</v>
      </c>
      <c r="CA12" s="457">
        <v>3634.0112496541019</v>
      </c>
      <c r="CB12" s="457">
        <v>3124.9926699796042</v>
      </c>
      <c r="CC12" s="457">
        <v>2367.911925751047</v>
      </c>
      <c r="CD12" s="457">
        <v>2179.4075768786579</v>
      </c>
      <c r="CE12" s="457">
        <v>2211.6380848115832</v>
      </c>
      <c r="CF12" s="457">
        <v>2259.3985604051777</v>
      </c>
      <c r="CG12" s="457">
        <v>2343.6402594806468</v>
      </c>
      <c r="CH12" s="458">
        <v>2384.042899880933</v>
      </c>
    </row>
    <row r="13" spans="1:86" s="52" customFormat="1" x14ac:dyDescent="0.35">
      <c r="A13" s="120"/>
      <c r="B13" s="607" t="s">
        <v>885</v>
      </c>
      <c r="D13" s="457" t="s">
        <v>613</v>
      </c>
      <c r="E13" s="457" t="s">
        <v>613</v>
      </c>
      <c r="F13" s="457" t="s">
        <v>613</v>
      </c>
      <c r="G13" s="457" t="s">
        <v>613</v>
      </c>
      <c r="H13" s="457" t="s">
        <v>613</v>
      </c>
      <c r="I13" s="457" t="s">
        <v>613</v>
      </c>
      <c r="J13" s="457" t="s">
        <v>613</v>
      </c>
      <c r="K13" s="457" t="s">
        <v>613</v>
      </c>
      <c r="L13" s="457" t="s">
        <v>613</v>
      </c>
      <c r="M13" s="457" t="s">
        <v>613</v>
      </c>
      <c r="N13" s="457" t="s">
        <v>613</v>
      </c>
      <c r="O13" s="457" t="s">
        <v>613</v>
      </c>
      <c r="P13" s="457" t="s">
        <v>613</v>
      </c>
      <c r="Q13" s="457" t="s">
        <v>613</v>
      </c>
      <c r="R13" s="457" t="s">
        <v>613</v>
      </c>
      <c r="S13" s="457" t="s">
        <v>613</v>
      </c>
      <c r="T13" s="457" t="s">
        <v>613</v>
      </c>
      <c r="U13" s="457" t="s">
        <v>613</v>
      </c>
      <c r="V13" s="457" t="s">
        <v>613</v>
      </c>
      <c r="W13" s="457" t="s">
        <v>613</v>
      </c>
      <c r="X13" s="457" t="s">
        <v>613</v>
      </c>
      <c r="Y13" s="457" t="s">
        <v>613</v>
      </c>
      <c r="Z13" s="457" t="s">
        <v>613</v>
      </c>
      <c r="AA13" s="457" t="s">
        <v>613</v>
      </c>
      <c r="AB13" s="457" t="s">
        <v>613</v>
      </c>
      <c r="AC13" s="457" t="s">
        <v>613</v>
      </c>
      <c r="AD13" s="457" t="s">
        <v>613</v>
      </c>
      <c r="AE13" s="457" t="s">
        <v>613</v>
      </c>
      <c r="AF13" s="457" t="s">
        <v>613</v>
      </c>
      <c r="AG13" s="457" t="s">
        <v>613</v>
      </c>
      <c r="AH13" s="457" t="s">
        <v>613</v>
      </c>
      <c r="AI13" s="457" t="s">
        <v>613</v>
      </c>
      <c r="AJ13" s="457" t="s">
        <v>613</v>
      </c>
      <c r="AK13" s="457" t="s">
        <v>613</v>
      </c>
      <c r="AL13" s="457" t="s">
        <v>613</v>
      </c>
      <c r="AM13" s="457" t="s">
        <v>613</v>
      </c>
      <c r="AN13" s="457" t="s">
        <v>613</v>
      </c>
      <c r="AO13" s="457" t="s">
        <v>613</v>
      </c>
      <c r="AP13" s="457" t="s">
        <v>613</v>
      </c>
      <c r="AQ13" s="457" t="s">
        <v>613</v>
      </c>
      <c r="AR13" s="457" t="s">
        <v>613</v>
      </c>
      <c r="AS13" s="457" t="s">
        <v>613</v>
      </c>
      <c r="AT13" s="457" t="s">
        <v>613</v>
      </c>
      <c r="AU13" s="457" t="s">
        <v>613</v>
      </c>
      <c r="AV13" s="457" t="s">
        <v>613</v>
      </c>
      <c r="AW13" s="457" t="s">
        <v>613</v>
      </c>
      <c r="AX13" s="457" t="s">
        <v>613</v>
      </c>
      <c r="AY13" s="457" t="s">
        <v>613</v>
      </c>
      <c r="AZ13" s="457" t="s">
        <v>613</v>
      </c>
      <c r="BA13" s="457" t="s">
        <v>613</v>
      </c>
      <c r="BB13" s="457" t="s">
        <v>613</v>
      </c>
      <c r="BC13" s="457" t="s">
        <v>613</v>
      </c>
      <c r="BD13" s="457" t="s">
        <v>613</v>
      </c>
      <c r="BE13" s="457" t="s">
        <v>613</v>
      </c>
      <c r="BF13" s="457" t="s">
        <v>613</v>
      </c>
      <c r="BG13" s="457" t="s">
        <v>613</v>
      </c>
      <c r="BH13" s="457" t="s">
        <v>613</v>
      </c>
      <c r="BI13" s="457" t="s">
        <v>613</v>
      </c>
      <c r="BJ13" s="457">
        <v>378.67377499999998</v>
      </c>
      <c r="BK13" s="457">
        <v>421.67804699999999</v>
      </c>
      <c r="BL13" s="457">
        <v>1863.213853579424</v>
      </c>
      <c r="BM13" s="457">
        <v>4769.8138420000005</v>
      </c>
      <c r="BN13" s="457">
        <v>6358.6353639999998</v>
      </c>
      <c r="BO13" s="457">
        <v>7201.4408910000002</v>
      </c>
      <c r="BP13" s="457">
        <v>7480.1284109999988</v>
      </c>
      <c r="BQ13" s="457">
        <v>7686.8701579999997</v>
      </c>
      <c r="BR13" s="457">
        <v>7627.6554859999987</v>
      </c>
      <c r="BS13" s="457">
        <v>7440.5281910000012</v>
      </c>
      <c r="BT13" s="457">
        <v>7054.434866999999</v>
      </c>
      <c r="BU13" s="457">
        <v>6550.6822560000019</v>
      </c>
      <c r="BV13" s="457">
        <v>5783.0674838660107</v>
      </c>
      <c r="BW13" s="457">
        <v>4375.4119602827104</v>
      </c>
      <c r="BX13" s="457">
        <v>3885.3600228568466</v>
      </c>
      <c r="BY13" s="457">
        <v>3472.1469379194814</v>
      </c>
      <c r="BZ13" s="457">
        <v>3105.3350937812975</v>
      </c>
      <c r="CA13" s="457">
        <v>2760.7073647904599</v>
      </c>
      <c r="CB13" s="457">
        <v>2270.0786673865746</v>
      </c>
      <c r="CC13" s="457">
        <v>1565.1964115447577</v>
      </c>
      <c r="CD13" s="457">
        <v>1440.5945092497377</v>
      </c>
      <c r="CE13" s="457">
        <v>1461.8989652179971</v>
      </c>
      <c r="CF13" s="457">
        <v>1493.4687732838333</v>
      </c>
      <c r="CG13" s="457">
        <v>1549.1527721950413</v>
      </c>
      <c r="CH13" s="458">
        <v>1575.8590306009164</v>
      </c>
    </row>
    <row r="14" spans="1:86" s="52" customFormat="1" x14ac:dyDescent="0.35">
      <c r="A14" s="120"/>
      <c r="B14" s="606" t="s">
        <v>886</v>
      </c>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6">
        <v>2710.2616510471298</v>
      </c>
      <c r="BX14" s="456">
        <v>4398.8893492507723</v>
      </c>
      <c r="BY14" s="456">
        <v>5371.885511522245</v>
      </c>
      <c r="BZ14" s="456">
        <v>7226.4490901694735</v>
      </c>
      <c r="CA14" s="456">
        <v>7907.4276212987197</v>
      </c>
      <c r="CB14" s="456">
        <v>9597.4659591441487</v>
      </c>
      <c r="CC14" s="456">
        <v>10818.868490368312</v>
      </c>
      <c r="CD14" s="456">
        <v>11385.302516003658</v>
      </c>
      <c r="CE14" s="456">
        <v>11478.461530785075</v>
      </c>
      <c r="CF14" s="456">
        <v>11593.396857266855</v>
      </c>
      <c r="CG14" s="457">
        <v>11841.42391861686</v>
      </c>
      <c r="CH14" s="458">
        <v>12112.277215768692</v>
      </c>
    </row>
    <row r="15" spans="1:86" s="52" customFormat="1" x14ac:dyDescent="0.35">
      <c r="A15" s="120"/>
      <c r="B15" s="606" t="s">
        <v>887</v>
      </c>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6">
        <v>3146.2472827837423</v>
      </c>
      <c r="BX15" s="456">
        <v>6755.4016418011743</v>
      </c>
      <c r="BY15" s="456">
        <v>7293.7747126553613</v>
      </c>
      <c r="BZ15" s="456">
        <v>6108.6232978831913</v>
      </c>
      <c r="CA15" s="456">
        <v>7574.9123001854523</v>
      </c>
      <c r="CB15" s="456">
        <v>9620.4552862906057</v>
      </c>
      <c r="CC15" s="456">
        <v>12068.68397606741</v>
      </c>
      <c r="CD15" s="456">
        <v>13467.986141485932</v>
      </c>
      <c r="CE15" s="456">
        <v>13940.313135477416</v>
      </c>
      <c r="CF15" s="456">
        <v>14415.531192802609</v>
      </c>
      <c r="CG15" s="457">
        <v>15045.773012913991</v>
      </c>
      <c r="CH15" s="458">
        <v>15739.24073858876</v>
      </c>
    </row>
    <row r="16" spans="1:86" s="52" customFormat="1" x14ac:dyDescent="0.35">
      <c r="A16" s="120"/>
      <c r="B16" s="606" t="s">
        <v>888</v>
      </c>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6">
        <v>187.46325289958281</v>
      </c>
      <c r="BX16" s="456">
        <v>589.09339494490996</v>
      </c>
      <c r="BY16" s="456">
        <v>733.53918637282891</v>
      </c>
      <c r="BZ16" s="456">
        <v>825.06418921027512</v>
      </c>
      <c r="CA16" s="456">
        <v>985.05929859371156</v>
      </c>
      <c r="CB16" s="456">
        <v>1391.0330246157041</v>
      </c>
      <c r="CC16" s="456">
        <v>1567.1537666045097</v>
      </c>
      <c r="CD16" s="456">
        <v>1617.6793630318809</v>
      </c>
      <c r="CE16" s="456">
        <v>1588.0925712226015</v>
      </c>
      <c r="CF16" s="456">
        <v>1580.9522450171162</v>
      </c>
      <c r="CG16" s="457">
        <v>1622.4867856485318</v>
      </c>
      <c r="CH16" s="439">
        <v>1677.3099838539804</v>
      </c>
    </row>
    <row r="17" spans="1:86" s="52" customFormat="1" x14ac:dyDescent="0.35">
      <c r="A17" s="120"/>
      <c r="B17" s="604" t="s">
        <v>889</v>
      </c>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f>SUM(BW10:BW11,BW15)</f>
        <v>15915.788425264262</v>
      </c>
      <c r="BX17" s="457">
        <f t="shared" ref="BX17:CD17" si="2">SUM(BX10:BX11,BX15)</f>
        <v>19108.501348100992</v>
      </c>
      <c r="BY17" s="457">
        <f t="shared" si="2"/>
        <v>18968.0928672347</v>
      </c>
      <c r="BZ17" s="457">
        <f t="shared" si="2"/>
        <v>17706.604919790992</v>
      </c>
      <c r="CA17" s="457">
        <f t="shared" si="2"/>
        <v>19713.495597993609</v>
      </c>
      <c r="CB17" s="457">
        <f>SUM(CB10:CB11,CB15)</f>
        <v>21949.99001153771</v>
      </c>
      <c r="CC17" s="457">
        <f t="shared" si="2"/>
        <v>22586.572533242273</v>
      </c>
      <c r="CD17" s="457">
        <f t="shared" si="2"/>
        <v>23536.698838803917</v>
      </c>
      <c r="CE17" s="457">
        <f>SUM(CE10:CE11,CE15)</f>
        <v>24294.870120480969</v>
      </c>
      <c r="CF17" s="457">
        <f>SUM(CF10:CF11,CF15)</f>
        <v>25108.606125180035</v>
      </c>
      <c r="CG17" s="457">
        <f>SUM(CG10:CG11,CG15)</f>
        <v>26270.68761379036</v>
      </c>
      <c r="CH17" s="458">
        <f>SUM(CH10:CH11,CH15)</f>
        <v>27305.528330601199</v>
      </c>
    </row>
    <row r="18" spans="1:86" s="52" customFormat="1" x14ac:dyDescent="0.35">
      <c r="A18" s="120"/>
      <c r="B18" s="604" t="s">
        <v>890</v>
      </c>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7"/>
      <c r="AN18" s="457"/>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f t="shared" ref="BW18:CD18" si="3">SUM(BW12,BW14)</f>
        <v>8319.7249729168398</v>
      </c>
      <c r="BX18" s="456">
        <f t="shared" si="3"/>
        <v>9380.0853459509544</v>
      </c>
      <c r="BY18" s="456">
        <f t="shared" si="3"/>
        <v>9823.3248441383876</v>
      </c>
      <c r="BZ18" s="456">
        <f>SUM(BZ12,BZ14)</f>
        <v>11207.620113333085</v>
      </c>
      <c r="CA18" s="456">
        <f t="shared" si="3"/>
        <v>11541.438870952821</v>
      </c>
      <c r="CB18" s="456">
        <f>SUM(CB12,CB14)</f>
        <v>12722.458629123754</v>
      </c>
      <c r="CC18" s="456">
        <f t="shared" si="3"/>
        <v>13186.780416119358</v>
      </c>
      <c r="CD18" s="456">
        <f t="shared" si="3"/>
        <v>13564.710092882317</v>
      </c>
      <c r="CE18" s="456">
        <f>SUM(CE12,CE14)</f>
        <v>13690.099615596657</v>
      </c>
      <c r="CF18" s="456">
        <f>SUM(CF12,CF14)</f>
        <v>13852.795417672032</v>
      </c>
      <c r="CG18" s="457">
        <f>SUM(CG12,CG14)</f>
        <v>14185.064178097506</v>
      </c>
      <c r="CH18" s="458">
        <f>SUM(CH12,CH14)</f>
        <v>14496.320115649625</v>
      </c>
    </row>
    <row r="19" spans="1:86" s="52" customFormat="1" ht="26.25" customHeight="1" x14ac:dyDescent="0.35">
      <c r="A19" s="608"/>
      <c r="B19" s="609" t="s">
        <v>891</v>
      </c>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7"/>
      <c r="AN19" s="457"/>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8"/>
    </row>
    <row r="20" spans="1:86" s="52" customFormat="1" x14ac:dyDescent="0.35">
      <c r="A20" s="610"/>
      <c r="B20" s="74" t="s">
        <v>892</v>
      </c>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v>0</v>
      </c>
      <c r="BX20" s="457">
        <v>5473.9976340826279</v>
      </c>
      <c r="BY20" s="457">
        <v>5084.1288847640171</v>
      </c>
      <c r="BZ20" s="457">
        <v>4803.7501193671469</v>
      </c>
      <c r="CA20" s="457">
        <v>4600.952144803302</v>
      </c>
      <c r="CB20" s="457">
        <v>4285.1130708860628</v>
      </c>
      <c r="CC20" s="457">
        <v>1750.5474365331618</v>
      </c>
      <c r="CD20" s="457">
        <v>891.05500032925465</v>
      </c>
      <c r="CE20" s="457">
        <v>938.77902649506632</v>
      </c>
      <c r="CF20" s="457">
        <v>988.30691902153148</v>
      </c>
      <c r="CG20" s="457">
        <v>1051.1606433780848</v>
      </c>
      <c r="CH20" s="458">
        <v>1094.7266356170178</v>
      </c>
    </row>
    <row r="21" spans="1:86" s="52" customFormat="1" x14ac:dyDescent="0.35">
      <c r="A21" s="610"/>
      <c r="B21" s="74" t="s">
        <v>893</v>
      </c>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7"/>
      <c r="AN21" s="457"/>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v>0</v>
      </c>
      <c r="BX21" s="457">
        <v>6154.8133813139757</v>
      </c>
      <c r="BY21" s="457">
        <v>5381.9415012161189</v>
      </c>
      <c r="BZ21" s="457">
        <v>4927.5839790553591</v>
      </c>
      <c r="CA21" s="457">
        <v>4940.013144621822</v>
      </c>
      <c r="CB21" s="457">
        <v>4318.3709107369059</v>
      </c>
      <c r="CC21" s="457">
        <v>4027.268149003794</v>
      </c>
      <c r="CD21" s="457">
        <v>4250.9112492672057</v>
      </c>
      <c r="CE21" s="457">
        <v>4485.1394751333082</v>
      </c>
      <c r="CF21" s="457">
        <v>4715.942351885692</v>
      </c>
      <c r="CG21" s="457">
        <v>5005.7078716067863</v>
      </c>
      <c r="CH21" s="458">
        <v>5207.1737483996067</v>
      </c>
    </row>
    <row r="22" spans="1:86" s="52" customFormat="1" x14ac:dyDescent="0.35">
      <c r="A22" s="610"/>
      <c r="B22" s="74" t="s">
        <v>894</v>
      </c>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v>0</v>
      </c>
      <c r="BX22" s="457">
        <v>4249.3427846361465</v>
      </c>
      <c r="BY22" s="457">
        <v>4116.5670286289514</v>
      </c>
      <c r="BZ22" s="457">
        <v>4152.359804225337</v>
      </c>
      <c r="CA22" s="457">
        <v>4378.9797599969706</v>
      </c>
      <c r="CB22" s="457">
        <v>4829.4904619374511</v>
      </c>
      <c r="CC22" s="456">
        <v>5094.9723308511038</v>
      </c>
      <c r="CD22" s="456">
        <v>4915.6764415406606</v>
      </c>
      <c r="CE22" s="457">
        <v>4823.5067301872077</v>
      </c>
      <c r="CF22" s="457">
        <v>4762.8015983609112</v>
      </c>
      <c r="CG22" s="457">
        <v>4783.9806658999541</v>
      </c>
      <c r="CH22" s="458">
        <v>4721.4103059381323</v>
      </c>
    </row>
    <row r="23" spans="1:86" s="52" customFormat="1" x14ac:dyDescent="0.35">
      <c r="A23" s="610"/>
      <c r="B23" s="74" t="s">
        <v>895</v>
      </c>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7"/>
      <c r="AN23" s="457"/>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v>0</v>
      </c>
      <c r="BX23" s="457">
        <v>1456.1419029672511</v>
      </c>
      <c r="BY23" s="457">
        <v>1543.1200725863939</v>
      </c>
      <c r="BZ23" s="457">
        <v>1695.4587424235699</v>
      </c>
      <c r="CA23" s="457">
        <v>1852.649498040166</v>
      </c>
      <c r="CB23" s="457">
        <v>2021.5529516662873</v>
      </c>
      <c r="CC23" s="456">
        <v>2013.0125665378512</v>
      </c>
      <c r="CD23" s="456">
        <v>2190.4775830595204</v>
      </c>
      <c r="CE23" s="457">
        <v>2318.7698379995527</v>
      </c>
      <c r="CF23" s="457">
        <v>2485.4226235144706</v>
      </c>
      <c r="CG23" s="457">
        <v>2727.7056794721921</v>
      </c>
      <c r="CH23" s="458">
        <v>2927.0198019386148</v>
      </c>
    </row>
    <row r="24" spans="1:86" s="52" customFormat="1" ht="26.25" customHeight="1" x14ac:dyDescent="0.35">
      <c r="A24" s="610"/>
      <c r="B24" s="609" t="s">
        <v>896</v>
      </c>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8"/>
    </row>
    <row r="25" spans="1:86" s="52" customFormat="1" x14ac:dyDescent="0.35">
      <c r="A25" s="610"/>
      <c r="B25" s="74" t="s">
        <v>897</v>
      </c>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7"/>
      <c r="AN25" s="457"/>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v>10760.59446425239</v>
      </c>
      <c r="CC25" s="457">
        <v>7741.6863495086291</v>
      </c>
      <c r="CD25" s="457">
        <v>6740.002728036121</v>
      </c>
      <c r="CE25" s="457">
        <v>6747.9505347546883</v>
      </c>
      <c r="CF25" s="457">
        <v>6829.3906061615489</v>
      </c>
      <c r="CG25" s="457">
        <v>7059.135046742801</v>
      </c>
      <c r="CH25" s="458">
        <v>7172.7494622117738</v>
      </c>
    </row>
    <row r="26" spans="1:86" s="52" customFormat="1" x14ac:dyDescent="0.35">
      <c r="A26" s="610"/>
      <c r="B26" s="74" t="s">
        <v>898</v>
      </c>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7"/>
      <c r="AN26" s="457"/>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v>1431.1073358055066</v>
      </c>
      <c r="CC26" s="457">
        <v>1567.616977678372</v>
      </c>
      <c r="CD26" s="457">
        <v>1651.5999708757042</v>
      </c>
      <c r="CE26" s="457">
        <v>1740.3393402171073</v>
      </c>
      <c r="CF26" s="457">
        <v>1827.7884835535954</v>
      </c>
      <c r="CG26" s="457">
        <v>1938.9253355349133</v>
      </c>
      <c r="CH26" s="458">
        <v>2015.8691902661985</v>
      </c>
    </row>
    <row r="27" spans="1:86" s="52" customFormat="1" x14ac:dyDescent="0.35">
      <c r="A27" s="610"/>
      <c r="B27" s="74" t="s">
        <v>899</v>
      </c>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7"/>
      <c r="AN27" s="457"/>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v>3262.8255951688107</v>
      </c>
      <c r="CC27" s="457">
        <v>3576.497155738909</v>
      </c>
      <c r="CD27" s="457">
        <v>3856.5175752848154</v>
      </c>
      <c r="CE27" s="457">
        <v>4077.9051948433412</v>
      </c>
      <c r="CF27" s="457">
        <v>4295.2944030674607</v>
      </c>
      <c r="CG27" s="457">
        <v>4570.4944780793012</v>
      </c>
      <c r="CH27" s="458">
        <v>4761.7118394153986</v>
      </c>
    </row>
    <row r="28" spans="1:86" s="52" customFormat="1" ht="26.25" customHeight="1" x14ac:dyDescent="0.35">
      <c r="A28" s="610"/>
      <c r="B28" s="606" t="s">
        <v>900</v>
      </c>
      <c r="D28" s="457">
        <v>0</v>
      </c>
      <c r="E28" s="457">
        <v>0</v>
      </c>
      <c r="F28" s="457">
        <v>0</v>
      </c>
      <c r="G28" s="457">
        <v>0</v>
      </c>
      <c r="H28" s="457">
        <v>0</v>
      </c>
      <c r="I28" s="457">
        <v>0</v>
      </c>
      <c r="J28" s="457">
        <v>0</v>
      </c>
      <c r="K28" s="457">
        <v>0</v>
      </c>
      <c r="L28" s="457">
        <v>0</v>
      </c>
      <c r="M28" s="457">
        <v>0</v>
      </c>
      <c r="N28" s="457">
        <v>0</v>
      </c>
      <c r="O28" s="457">
        <v>0</v>
      </c>
      <c r="P28" s="457">
        <v>0</v>
      </c>
      <c r="Q28" s="457">
        <v>0</v>
      </c>
      <c r="R28" s="457">
        <v>0</v>
      </c>
      <c r="S28" s="457">
        <v>0</v>
      </c>
      <c r="T28" s="457">
        <v>0</v>
      </c>
      <c r="U28" s="457">
        <v>0</v>
      </c>
      <c r="V28" s="457">
        <v>0</v>
      </c>
      <c r="W28" s="457">
        <v>0</v>
      </c>
      <c r="X28" s="457">
        <v>0</v>
      </c>
      <c r="Y28" s="457">
        <v>0</v>
      </c>
      <c r="Z28" s="457">
        <v>0</v>
      </c>
      <c r="AA28" s="457">
        <v>0</v>
      </c>
      <c r="AB28" s="457">
        <v>0</v>
      </c>
      <c r="AC28" s="457">
        <v>0</v>
      </c>
      <c r="AD28" s="457">
        <v>0</v>
      </c>
      <c r="AE28" s="457">
        <v>0</v>
      </c>
      <c r="AF28" s="457">
        <v>0</v>
      </c>
      <c r="AG28" s="457">
        <v>0</v>
      </c>
      <c r="AH28" s="457">
        <v>320.9395900106818</v>
      </c>
      <c r="AI28" s="457">
        <v>352.75813604081998</v>
      </c>
      <c r="AJ28" s="457">
        <v>455.35323341022615</v>
      </c>
      <c r="AK28" s="457">
        <v>736.40552867942881</v>
      </c>
      <c r="AL28" s="457">
        <v>946.35929177961918</v>
      </c>
      <c r="AM28" s="457">
        <v>1119.0866247744702</v>
      </c>
      <c r="AN28" s="457">
        <v>1260.4022225303984</v>
      </c>
      <c r="AO28" s="457">
        <v>1413.4558865030046</v>
      </c>
      <c r="AP28" s="457">
        <v>1518.3915054319073</v>
      </c>
      <c r="AQ28" s="457">
        <v>1572.8116400781266</v>
      </c>
      <c r="AR28" s="457">
        <v>1819.8820000000001</v>
      </c>
      <c r="AS28" s="457">
        <v>2044.9829999999999</v>
      </c>
      <c r="AT28" s="457">
        <v>2323.52</v>
      </c>
      <c r="AU28" s="457">
        <v>2573.1280000000002</v>
      </c>
      <c r="AV28" s="457">
        <v>2807.8249999999998</v>
      </c>
      <c r="AW28" s="457">
        <v>3189.0050000000001</v>
      </c>
      <c r="AX28" s="457">
        <v>3402.2148963971672</v>
      </c>
      <c r="AY28" s="457">
        <v>3614.8473488867526</v>
      </c>
      <c r="AZ28" s="457">
        <v>3751.9206727282358</v>
      </c>
      <c r="BA28" s="457">
        <v>3788.0146137757624</v>
      </c>
      <c r="BB28" s="457">
        <v>3851.7417929521921</v>
      </c>
      <c r="BC28" s="457">
        <v>3997.2728888889624</v>
      </c>
      <c r="BD28" s="457">
        <v>4207.3417317175063</v>
      </c>
      <c r="BE28" s="457">
        <v>4458.6120397296809</v>
      </c>
      <c r="BF28" s="457">
        <v>4782.8062827579006</v>
      </c>
      <c r="BG28" s="457">
        <v>4439.9426964228405</v>
      </c>
      <c r="BH28" s="457">
        <v>4548.4601171225586</v>
      </c>
      <c r="BI28" s="457">
        <v>4563.9384927414358</v>
      </c>
      <c r="BJ28" s="457">
        <v>4861.4789099542368</v>
      </c>
      <c r="BK28" s="457">
        <v>4923.6027084858815</v>
      </c>
      <c r="BL28" s="457">
        <v>5503.9442212258709</v>
      </c>
      <c r="BM28" s="457">
        <v>5762.4397376097304</v>
      </c>
      <c r="BN28" s="457">
        <v>5948.9797621593234</v>
      </c>
      <c r="BO28" s="457">
        <v>6241.622946717006</v>
      </c>
      <c r="BP28" s="457">
        <v>6427.139962759471</v>
      </c>
      <c r="BQ28" s="457">
        <v>6544.0581409153201</v>
      </c>
      <c r="BR28" s="457">
        <v>6578.0549409279665</v>
      </c>
      <c r="BS28" s="457">
        <v>6527.4880116677159</v>
      </c>
      <c r="BT28" s="457">
        <v>6329.2889150000001</v>
      </c>
      <c r="BU28" s="457">
        <v>6088.1434402404884</v>
      </c>
      <c r="BV28" s="457">
        <v>5834.4756976856261</v>
      </c>
      <c r="BW28" s="457">
        <v>5764.5872541995759</v>
      </c>
      <c r="BX28" s="457">
        <v>5769.2912694223442</v>
      </c>
      <c r="BY28" s="457">
        <v>5690.3957853275979</v>
      </c>
      <c r="BZ28" s="457">
        <v>5890.0821823973192</v>
      </c>
      <c r="CA28" s="457">
        <v>6248.0965153669295</v>
      </c>
      <c r="CB28" s="457">
        <v>6816.7087759736678</v>
      </c>
      <c r="CC28" s="457">
        <v>7086.4521586469236</v>
      </c>
      <c r="CD28" s="457">
        <v>7089.5620725232266</v>
      </c>
      <c r="CE28" s="457">
        <v>7126.2406467609471</v>
      </c>
      <c r="CF28" s="457">
        <v>7233.2774055557147</v>
      </c>
      <c r="CG28" s="457">
        <v>7497.0850176408148</v>
      </c>
      <c r="CH28" s="458">
        <v>7648.4301078767476</v>
      </c>
    </row>
    <row r="29" spans="1:86" s="52" customFormat="1" x14ac:dyDescent="0.35">
      <c r="A29" s="610"/>
      <c r="B29" s="606" t="s">
        <v>901</v>
      </c>
      <c r="D29" s="457">
        <v>0</v>
      </c>
      <c r="E29" s="457">
        <v>0</v>
      </c>
      <c r="F29" s="457">
        <v>0</v>
      </c>
      <c r="G29" s="457">
        <v>0</v>
      </c>
      <c r="H29" s="457">
        <v>0</v>
      </c>
      <c r="I29" s="457">
        <v>0</v>
      </c>
      <c r="J29" s="457">
        <v>0</v>
      </c>
      <c r="K29" s="457">
        <v>0</v>
      </c>
      <c r="L29" s="457">
        <v>0</v>
      </c>
      <c r="M29" s="457">
        <v>0</v>
      </c>
      <c r="N29" s="457">
        <v>0</v>
      </c>
      <c r="O29" s="457">
        <v>0</v>
      </c>
      <c r="P29" s="457">
        <v>0</v>
      </c>
      <c r="Q29" s="457">
        <v>0</v>
      </c>
      <c r="R29" s="457">
        <v>0</v>
      </c>
      <c r="S29" s="457">
        <v>0</v>
      </c>
      <c r="T29" s="457">
        <v>0</v>
      </c>
      <c r="U29" s="457">
        <v>0</v>
      </c>
      <c r="V29" s="457">
        <v>0</v>
      </c>
      <c r="W29" s="457">
        <v>0</v>
      </c>
      <c r="X29" s="457">
        <v>0</v>
      </c>
      <c r="Y29" s="457">
        <v>0</v>
      </c>
      <c r="Z29" s="457">
        <v>0</v>
      </c>
      <c r="AA29" s="457">
        <v>0</v>
      </c>
      <c r="AB29" s="457">
        <v>0</v>
      </c>
      <c r="AC29" s="457">
        <v>0</v>
      </c>
      <c r="AD29" s="457">
        <v>0</v>
      </c>
      <c r="AE29" s="457">
        <v>0</v>
      </c>
      <c r="AF29" s="457">
        <v>0</v>
      </c>
      <c r="AG29" s="457">
        <v>0</v>
      </c>
      <c r="AH29" s="457">
        <v>400.0604099893182</v>
      </c>
      <c r="AI29" s="457">
        <v>440.24186395918002</v>
      </c>
      <c r="AJ29" s="457">
        <v>568.64676658977385</v>
      </c>
      <c r="AK29" s="457">
        <v>919.1944713205711</v>
      </c>
      <c r="AL29" s="457">
        <v>1181.6407082203809</v>
      </c>
      <c r="AM29" s="457">
        <v>1396.9133752255298</v>
      </c>
      <c r="AN29" s="457">
        <v>1572.5977774696016</v>
      </c>
      <c r="AO29" s="457">
        <v>1763.5441134969954</v>
      </c>
      <c r="AP29" s="457">
        <v>1896.6084945680927</v>
      </c>
      <c r="AQ29" s="457">
        <v>1963.1883599218734</v>
      </c>
      <c r="AR29" s="457">
        <v>1903.5669999999996</v>
      </c>
      <c r="AS29" s="457">
        <v>2187.5540000000001</v>
      </c>
      <c r="AT29" s="457">
        <v>2771.8210000000004</v>
      </c>
      <c r="AU29" s="457">
        <v>3785.5239999999999</v>
      </c>
      <c r="AV29" s="457">
        <v>5004.2709999999997</v>
      </c>
      <c r="AW29" s="457">
        <v>6027.84</v>
      </c>
      <c r="AX29" s="457">
        <v>6701.0210236028324</v>
      </c>
      <c r="AY29" s="457">
        <v>7259.8193451132483</v>
      </c>
      <c r="AZ29" s="457">
        <v>7627.8412922717598</v>
      </c>
      <c r="BA29" s="457">
        <v>7388.3815092242367</v>
      </c>
      <c r="BB29" s="457">
        <v>7213.0624270478093</v>
      </c>
      <c r="BC29" s="457">
        <v>7066.830927785636</v>
      </c>
      <c r="BD29" s="457">
        <v>6955.0272430824934</v>
      </c>
      <c r="BE29" s="457">
        <v>7130.0830912703186</v>
      </c>
      <c r="BF29" s="457">
        <v>7853.4141332420995</v>
      </c>
      <c r="BG29" s="457">
        <v>7907.4304242871603</v>
      </c>
      <c r="BH29" s="457">
        <v>8609.1099443174407</v>
      </c>
      <c r="BI29" s="457">
        <v>9364.2666422585626</v>
      </c>
      <c r="BJ29" s="457">
        <v>9979.0686760457666</v>
      </c>
      <c r="BK29" s="457">
        <v>10808.197886514117</v>
      </c>
      <c r="BL29" s="457">
        <v>11599.496940774132</v>
      </c>
      <c r="BM29" s="457">
        <v>14226.791440390265</v>
      </c>
      <c r="BN29" s="457">
        <v>15478.01053884067</v>
      </c>
      <c r="BO29" s="457">
        <v>16578.667176283001</v>
      </c>
      <c r="BP29" s="457">
        <v>17472.491649240532</v>
      </c>
      <c r="BQ29" s="457">
        <v>17625.749532084679</v>
      </c>
      <c r="BR29" s="457">
        <v>17738.510614072031</v>
      </c>
      <c r="BS29" s="457">
        <v>17716.225635332288</v>
      </c>
      <c r="BT29" s="457">
        <v>17111.31100400001</v>
      </c>
      <c r="BU29" s="457">
        <v>16213.076773759509</v>
      </c>
      <c r="BV29" s="457">
        <v>14895.346253314372</v>
      </c>
      <c r="BW29" s="457">
        <v>12614.417210150652</v>
      </c>
      <c r="BX29" s="457">
        <v>11565.004433577658</v>
      </c>
      <c r="BY29" s="457">
        <v>10435.361701867883</v>
      </c>
      <c r="BZ29" s="457">
        <v>9689.0704626740935</v>
      </c>
      <c r="CA29" s="457">
        <v>9524.4980320953309</v>
      </c>
      <c r="CB29" s="457">
        <v>8637.8186192530393</v>
      </c>
      <c r="CC29" s="457">
        <v>5799.3483242789862</v>
      </c>
      <c r="CD29" s="457">
        <v>5158.5582016734161</v>
      </c>
      <c r="CE29" s="457">
        <v>5439.9544230541878</v>
      </c>
      <c r="CF29" s="457">
        <v>5719.1960872268892</v>
      </c>
      <c r="CG29" s="457">
        <v>6071.4698427162029</v>
      </c>
      <c r="CH29" s="458">
        <v>6301.9003840166242</v>
      </c>
    </row>
    <row r="30" spans="1:86" s="52" customFormat="1" ht="26.25" customHeight="1" x14ac:dyDescent="0.35">
      <c r="A30" s="608"/>
      <c r="B30" s="74" t="s">
        <v>856</v>
      </c>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7"/>
      <c r="AN30" s="457"/>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8"/>
    </row>
    <row r="31" spans="1:86" s="52" customFormat="1" x14ac:dyDescent="0.35">
      <c r="A31" s="120"/>
      <c r="B31" s="72" t="s">
        <v>902</v>
      </c>
      <c r="D31" s="457">
        <v>0</v>
      </c>
      <c r="E31" s="457">
        <v>0</v>
      </c>
      <c r="F31" s="457">
        <v>0</v>
      </c>
      <c r="G31" s="457">
        <v>0</v>
      </c>
      <c r="H31" s="457">
        <v>0</v>
      </c>
      <c r="I31" s="457">
        <v>0</v>
      </c>
      <c r="J31" s="457">
        <v>0</v>
      </c>
      <c r="K31" s="457">
        <v>0</v>
      </c>
      <c r="L31" s="457">
        <v>0</v>
      </c>
      <c r="M31" s="457">
        <v>0</v>
      </c>
      <c r="N31" s="457">
        <v>0</v>
      </c>
      <c r="O31" s="457">
        <v>0</v>
      </c>
      <c r="P31" s="457">
        <v>0</v>
      </c>
      <c r="Q31" s="457">
        <v>0</v>
      </c>
      <c r="R31" s="457">
        <v>0</v>
      </c>
      <c r="S31" s="457">
        <v>0</v>
      </c>
      <c r="T31" s="457">
        <v>0</v>
      </c>
      <c r="U31" s="457">
        <v>0</v>
      </c>
      <c r="V31" s="457">
        <v>0</v>
      </c>
      <c r="W31" s="457">
        <v>0</v>
      </c>
      <c r="X31" s="457">
        <v>0</v>
      </c>
      <c r="Y31" s="457">
        <v>0</v>
      </c>
      <c r="Z31" s="457">
        <v>0</v>
      </c>
      <c r="AA31" s="457">
        <v>0</v>
      </c>
      <c r="AB31" s="457">
        <v>0</v>
      </c>
      <c r="AC31" s="457">
        <v>0</v>
      </c>
      <c r="AD31" s="457">
        <v>0</v>
      </c>
      <c r="AE31" s="457">
        <v>0</v>
      </c>
      <c r="AF31" s="457">
        <v>0</v>
      </c>
      <c r="AG31" s="457">
        <v>0</v>
      </c>
      <c r="AH31" s="457">
        <v>320.9395900106818</v>
      </c>
      <c r="AI31" s="457">
        <v>352.75813604081998</v>
      </c>
      <c r="AJ31" s="457">
        <v>455.35323341022615</v>
      </c>
      <c r="AK31" s="457">
        <v>736.40552867942881</v>
      </c>
      <c r="AL31" s="457">
        <v>946.35929177961918</v>
      </c>
      <c r="AM31" s="457">
        <v>1119.0866247744702</v>
      </c>
      <c r="AN31" s="457">
        <v>1260.4022225303984</v>
      </c>
      <c r="AO31" s="457">
        <v>1413.4558865030046</v>
      </c>
      <c r="AP31" s="457">
        <v>1518.3915054319073</v>
      </c>
      <c r="AQ31" s="457">
        <v>1572.8116400781266</v>
      </c>
      <c r="AR31" s="457">
        <v>1819.8820000000001</v>
      </c>
      <c r="AS31" s="457">
        <v>2044.9829999999999</v>
      </c>
      <c r="AT31" s="457">
        <v>2323.52</v>
      </c>
      <c r="AU31" s="457">
        <v>2573.1280000000002</v>
      </c>
      <c r="AV31" s="457">
        <v>2807.8249999999998</v>
      </c>
      <c r="AW31" s="457">
        <v>3189.0050000000001</v>
      </c>
      <c r="AX31" s="457">
        <v>3402.2148963971672</v>
      </c>
      <c r="AY31" s="457">
        <v>3614.8473488867526</v>
      </c>
      <c r="AZ31" s="457">
        <v>3751.9206727282358</v>
      </c>
      <c r="BA31" s="457">
        <v>3788.0146137757624</v>
      </c>
      <c r="BB31" s="457">
        <v>3851.7417929521921</v>
      </c>
      <c r="BC31" s="457">
        <v>3997.2728888889624</v>
      </c>
      <c r="BD31" s="457">
        <v>4207.3417317175063</v>
      </c>
      <c r="BE31" s="457">
        <v>4458.6120397296809</v>
      </c>
      <c r="BF31" s="457">
        <v>4782.8062827579006</v>
      </c>
      <c r="BG31" s="457">
        <v>4439.9426964228405</v>
      </c>
      <c r="BH31" s="457">
        <v>4548.4601171225586</v>
      </c>
      <c r="BI31" s="457">
        <v>4563.9384927414358</v>
      </c>
      <c r="BJ31" s="457">
        <v>4861.4789099542368</v>
      </c>
      <c r="BK31" s="457">
        <v>4923.6027084858815</v>
      </c>
      <c r="BL31" s="457">
        <v>5503.9442212258709</v>
      </c>
      <c r="BM31" s="457">
        <v>5762.4397376097304</v>
      </c>
      <c r="BN31" s="457">
        <v>5948.9797621593234</v>
      </c>
      <c r="BO31" s="457">
        <v>6241.622946717006</v>
      </c>
      <c r="BP31" s="457">
        <v>6427.139962759471</v>
      </c>
      <c r="BQ31" s="457">
        <v>6544.0581409153201</v>
      </c>
      <c r="BR31" s="457">
        <v>6578.0549409279665</v>
      </c>
      <c r="BS31" s="457">
        <v>6527.4880116677159</v>
      </c>
      <c r="BT31" s="457">
        <v>6329.2889150000001</v>
      </c>
      <c r="BU31" s="457">
        <v>6088.1434402404884</v>
      </c>
      <c r="BV31" s="457"/>
      <c r="BW31" s="457"/>
      <c r="BX31" s="457"/>
      <c r="BY31" s="457"/>
      <c r="BZ31" s="457"/>
      <c r="CA31" s="457"/>
      <c r="CB31" s="457"/>
      <c r="CC31" s="457"/>
      <c r="CD31" s="457"/>
      <c r="CE31" s="457"/>
      <c r="CF31" s="457"/>
      <c r="CG31" s="457"/>
      <c r="CH31" s="458"/>
    </row>
    <row r="32" spans="1:86" s="52" customFormat="1" ht="23.25" customHeight="1" x14ac:dyDescent="0.35">
      <c r="A32" s="120"/>
      <c r="B32" s="72" t="s">
        <v>858</v>
      </c>
      <c r="D32" s="457">
        <v>0</v>
      </c>
      <c r="E32" s="457">
        <v>0</v>
      </c>
      <c r="F32" s="457">
        <v>0</v>
      </c>
      <c r="G32" s="457">
        <v>0</v>
      </c>
      <c r="H32" s="457">
        <v>0</v>
      </c>
      <c r="I32" s="457">
        <v>0</v>
      </c>
      <c r="J32" s="457">
        <v>0</v>
      </c>
      <c r="K32" s="457">
        <v>0</v>
      </c>
      <c r="L32" s="457">
        <v>0</v>
      </c>
      <c r="M32" s="457">
        <v>0</v>
      </c>
      <c r="N32" s="457">
        <v>0</v>
      </c>
      <c r="O32" s="457">
        <v>0</v>
      </c>
      <c r="P32" s="457">
        <v>0</v>
      </c>
      <c r="Q32" s="457">
        <v>0</v>
      </c>
      <c r="R32" s="457">
        <v>0</v>
      </c>
      <c r="S32" s="457">
        <v>0</v>
      </c>
      <c r="T32" s="457">
        <v>0</v>
      </c>
      <c r="U32" s="457">
        <v>0</v>
      </c>
      <c r="V32" s="457">
        <v>0</v>
      </c>
      <c r="W32" s="457">
        <v>0</v>
      </c>
      <c r="X32" s="457">
        <v>0</v>
      </c>
      <c r="Y32" s="457">
        <v>0</v>
      </c>
      <c r="Z32" s="457">
        <v>0</v>
      </c>
      <c r="AA32" s="457">
        <v>0</v>
      </c>
      <c r="AB32" s="457">
        <v>0</v>
      </c>
      <c r="AC32" s="457">
        <v>0</v>
      </c>
      <c r="AD32" s="457">
        <v>0</v>
      </c>
      <c r="AE32" s="457">
        <v>0</v>
      </c>
      <c r="AF32" s="457">
        <v>0</v>
      </c>
      <c r="AG32" s="457">
        <v>0</v>
      </c>
      <c r="AH32" s="457">
        <v>51.497172727332845</v>
      </c>
      <c r="AI32" s="457">
        <v>56.414147956273574</v>
      </c>
      <c r="AJ32" s="457">
        <v>72.615417878922116</v>
      </c>
      <c r="AK32" s="457">
        <v>117.78692276529311</v>
      </c>
      <c r="AL32" s="457">
        <v>151.22362386540289</v>
      </c>
      <c r="AM32" s="457">
        <v>178.70507247687672</v>
      </c>
      <c r="AN32" s="457">
        <v>201.80019075346371</v>
      </c>
      <c r="AO32" s="457">
        <v>225.35883833034222</v>
      </c>
      <c r="AP32" s="457">
        <v>242.96586799409306</v>
      </c>
      <c r="AQ32" s="457">
        <v>251.3770479196252</v>
      </c>
      <c r="AR32" s="457">
        <v>219.61099999999999</v>
      </c>
      <c r="AS32" s="457">
        <v>302.30599999999998</v>
      </c>
      <c r="AT32" s="457">
        <v>415.50300000000004</v>
      </c>
      <c r="AU32" s="457">
        <v>549.82100000000003</v>
      </c>
      <c r="AV32" s="457">
        <v>722.96500000000003</v>
      </c>
      <c r="AW32" s="457">
        <v>963.53300000000002</v>
      </c>
      <c r="AX32" s="457">
        <v>1237.7020586775143</v>
      </c>
      <c r="AY32" s="457">
        <v>1440.7675679371928</v>
      </c>
      <c r="AZ32" s="457">
        <v>1632.1173192887268</v>
      </c>
      <c r="BA32" s="457">
        <v>1783.2014949487759</v>
      </c>
      <c r="BB32" s="457">
        <v>1966.2753495570933</v>
      </c>
      <c r="BC32" s="457">
        <v>2143.4684371455282</v>
      </c>
      <c r="BD32" s="457">
        <v>2303.1767229957381</v>
      </c>
      <c r="BE32" s="457">
        <v>2531.7035246192022</v>
      </c>
      <c r="BF32" s="457">
        <v>2999.4614887041653</v>
      </c>
      <c r="BG32" s="457">
        <v>2966.6712049912694</v>
      </c>
      <c r="BH32" s="457">
        <v>3201.5130041258617</v>
      </c>
      <c r="BI32" s="457">
        <v>3472.5465205192463</v>
      </c>
      <c r="BJ32" s="457">
        <v>3760.9241738617989</v>
      </c>
      <c r="BK32" s="457">
        <v>3996.4280011900032</v>
      </c>
      <c r="BL32" s="457">
        <v>4244.6051546596109</v>
      </c>
      <c r="BM32" s="457">
        <v>4816.6368835239837</v>
      </c>
      <c r="BN32" s="457">
        <v>5116.2278732207014</v>
      </c>
      <c r="BO32" s="457">
        <v>5469.0315633652781</v>
      </c>
      <c r="BP32" s="457">
        <v>5737.9549651022062</v>
      </c>
      <c r="BQ32" s="457">
        <v>5906.7941022493942</v>
      </c>
      <c r="BR32" s="457">
        <v>6506.7348483009719</v>
      </c>
      <c r="BS32" s="457">
        <v>6964.344186289647</v>
      </c>
      <c r="BT32" s="457">
        <v>7015.2522599964095</v>
      </c>
      <c r="BU32" s="457">
        <v>6928.772256702845</v>
      </c>
      <c r="BV32" s="457"/>
      <c r="BW32" s="457"/>
      <c r="BX32" s="611"/>
      <c r="BY32" s="457"/>
      <c r="BZ32" s="457"/>
      <c r="CA32" s="457"/>
      <c r="CB32" s="457"/>
      <c r="CC32" s="457"/>
      <c r="CD32" s="457"/>
      <c r="CE32" s="457"/>
      <c r="CF32" s="457"/>
      <c r="CG32" s="457"/>
      <c r="CH32" s="458"/>
    </row>
    <row r="33" spans="1:86" s="52" customFormat="1" x14ac:dyDescent="0.35">
      <c r="A33" s="120"/>
      <c r="B33" s="72" t="s">
        <v>859</v>
      </c>
      <c r="D33" s="457">
        <v>0</v>
      </c>
      <c r="E33" s="457">
        <v>0</v>
      </c>
      <c r="F33" s="457">
        <v>0</v>
      </c>
      <c r="G33" s="457">
        <v>0</v>
      </c>
      <c r="H33" s="457">
        <v>0</v>
      </c>
      <c r="I33" s="457">
        <v>0</v>
      </c>
      <c r="J33" s="457">
        <v>0</v>
      </c>
      <c r="K33" s="457">
        <v>0</v>
      </c>
      <c r="L33" s="457">
        <v>0</v>
      </c>
      <c r="M33" s="457">
        <v>0</v>
      </c>
      <c r="N33" s="457">
        <v>0</v>
      </c>
      <c r="O33" s="457">
        <v>0</v>
      </c>
      <c r="P33" s="457">
        <v>0</v>
      </c>
      <c r="Q33" s="457">
        <v>0</v>
      </c>
      <c r="R33" s="457">
        <v>0</v>
      </c>
      <c r="S33" s="457">
        <v>0</v>
      </c>
      <c r="T33" s="457">
        <v>0</v>
      </c>
      <c r="U33" s="457">
        <v>0</v>
      </c>
      <c r="V33" s="457">
        <v>0</v>
      </c>
      <c r="W33" s="457">
        <v>0</v>
      </c>
      <c r="X33" s="457">
        <v>0</v>
      </c>
      <c r="Y33" s="457">
        <v>0</v>
      </c>
      <c r="Z33" s="457">
        <v>0</v>
      </c>
      <c r="AA33" s="457">
        <v>0</v>
      </c>
      <c r="AB33" s="457">
        <v>0</v>
      </c>
      <c r="AC33" s="457">
        <v>0</v>
      </c>
      <c r="AD33" s="457">
        <v>0</v>
      </c>
      <c r="AE33" s="457">
        <v>0</v>
      </c>
      <c r="AF33" s="457">
        <v>0</v>
      </c>
      <c r="AG33" s="457">
        <v>0</v>
      </c>
      <c r="AH33" s="457">
        <v>168.08730332909167</v>
      </c>
      <c r="AI33" s="457">
        <v>184.99751749637238</v>
      </c>
      <c r="AJ33" s="457">
        <v>239.23474572028033</v>
      </c>
      <c r="AK33" s="457">
        <v>386.48978982576017</v>
      </c>
      <c r="AL33" s="457">
        <v>497.02647197775968</v>
      </c>
      <c r="AM33" s="457">
        <v>587.578235170884</v>
      </c>
      <c r="AN33" s="457">
        <v>661.2712513369687</v>
      </c>
      <c r="AO33" s="457">
        <v>741.87435234499264</v>
      </c>
      <c r="AP33" s="457">
        <v>797.59674087542669</v>
      </c>
      <c r="AQ33" s="457">
        <v>825.30668435995631</v>
      </c>
      <c r="AR33" s="457">
        <v>605.18799999999999</v>
      </c>
      <c r="AS33" s="457">
        <v>725.47699999999998</v>
      </c>
      <c r="AT33" s="457">
        <v>943.97500000000002</v>
      </c>
      <c r="AU33" s="457">
        <v>1292.8490000000002</v>
      </c>
      <c r="AV33" s="457">
        <v>1634.97</v>
      </c>
      <c r="AW33" s="457">
        <v>1949.7149999999999</v>
      </c>
      <c r="AX33" s="457">
        <v>2178.8338293619486</v>
      </c>
      <c r="AY33" s="457">
        <v>2410.3410278276319</v>
      </c>
      <c r="AZ33" s="457">
        <v>2602.0677779938896</v>
      </c>
      <c r="BA33" s="457">
        <v>2613.3758641330728</v>
      </c>
      <c r="BB33" s="457">
        <v>2654.0090183747411</v>
      </c>
      <c r="BC33" s="457">
        <v>2717.25314288246</v>
      </c>
      <c r="BD33" s="457">
        <v>2631.7231073019957</v>
      </c>
      <c r="BE33" s="457">
        <v>2676.4827117072482</v>
      </c>
      <c r="BF33" s="457">
        <v>2863.2198953002007</v>
      </c>
      <c r="BG33" s="457">
        <v>3002.8396047330152</v>
      </c>
      <c r="BH33" s="457">
        <v>3231.1334929200289</v>
      </c>
      <c r="BI33" s="457">
        <v>3522.8486328112713</v>
      </c>
      <c r="BJ33" s="457">
        <v>3676.4928151004046</v>
      </c>
      <c r="BK33" s="457">
        <v>3930.1189148811586</v>
      </c>
      <c r="BL33" s="457">
        <v>4122.4846621636352</v>
      </c>
      <c r="BM33" s="457">
        <v>4731.9697243651808</v>
      </c>
      <c r="BN33" s="457">
        <v>5152.3156460949622</v>
      </c>
      <c r="BO33" s="457">
        <v>5488.63957396979</v>
      </c>
      <c r="BP33" s="457">
        <v>5687.7660422616582</v>
      </c>
      <c r="BQ33" s="457">
        <v>5692.0412985289258</v>
      </c>
      <c r="BR33" s="457">
        <v>5596.288435049948</v>
      </c>
      <c r="BS33" s="457">
        <v>5467.8613278076509</v>
      </c>
      <c r="BT33" s="457">
        <v>5175.8452222501146</v>
      </c>
      <c r="BU33" s="457">
        <v>4716.3196085507116</v>
      </c>
      <c r="BV33" s="457"/>
      <c r="BW33" s="457"/>
      <c r="BX33" s="457"/>
      <c r="BY33" s="457"/>
      <c r="BZ33" s="457"/>
      <c r="CA33" s="457"/>
      <c r="CB33" s="457"/>
      <c r="CC33" s="457"/>
      <c r="CD33" s="457"/>
      <c r="CE33" s="457"/>
      <c r="CF33" s="457"/>
      <c r="CG33" s="457"/>
      <c r="CH33" s="458"/>
    </row>
    <row r="34" spans="1:86" s="52" customFormat="1" x14ac:dyDescent="0.35">
      <c r="A34" s="120"/>
      <c r="B34" s="72" t="s">
        <v>562</v>
      </c>
      <c r="D34" s="457">
        <v>0</v>
      </c>
      <c r="E34" s="457">
        <v>0</v>
      </c>
      <c r="F34" s="457">
        <v>0</v>
      </c>
      <c r="G34" s="457">
        <v>0</v>
      </c>
      <c r="H34" s="457">
        <v>0</v>
      </c>
      <c r="I34" s="457">
        <v>0</v>
      </c>
      <c r="J34" s="457">
        <v>0</v>
      </c>
      <c r="K34" s="457">
        <v>0</v>
      </c>
      <c r="L34" s="457">
        <v>0</v>
      </c>
      <c r="M34" s="457">
        <v>0</v>
      </c>
      <c r="N34" s="457">
        <v>0</v>
      </c>
      <c r="O34" s="457">
        <v>0</v>
      </c>
      <c r="P34" s="457">
        <v>0</v>
      </c>
      <c r="Q34" s="457">
        <v>0</v>
      </c>
      <c r="R34" s="457">
        <v>0</v>
      </c>
      <c r="S34" s="457">
        <v>0</v>
      </c>
      <c r="T34" s="457">
        <v>0</v>
      </c>
      <c r="U34" s="457">
        <v>0</v>
      </c>
      <c r="V34" s="457">
        <v>0</v>
      </c>
      <c r="W34" s="457">
        <v>0</v>
      </c>
      <c r="X34" s="457">
        <v>0</v>
      </c>
      <c r="Y34" s="457">
        <v>0</v>
      </c>
      <c r="Z34" s="457">
        <v>0</v>
      </c>
      <c r="AA34" s="457">
        <v>0</v>
      </c>
      <c r="AB34" s="457">
        <v>0</v>
      </c>
      <c r="AC34" s="457">
        <v>0</v>
      </c>
      <c r="AD34" s="457">
        <v>0</v>
      </c>
      <c r="AE34" s="457">
        <v>0</v>
      </c>
      <c r="AF34" s="457">
        <v>0</v>
      </c>
      <c r="AG34" s="457">
        <v>0</v>
      </c>
      <c r="AH34" s="457">
        <v>167.7572054033308</v>
      </c>
      <c r="AI34" s="457">
        <v>184.83191810654029</v>
      </c>
      <c r="AJ34" s="457">
        <v>238.69433276913807</v>
      </c>
      <c r="AK34" s="457">
        <v>385.67308278503288</v>
      </c>
      <c r="AL34" s="457">
        <v>495.78191354102592</v>
      </c>
      <c r="AM34" s="457">
        <v>586.16955262509271</v>
      </c>
      <c r="AN34" s="457">
        <v>659.48966179596255</v>
      </c>
      <c r="AO34" s="457">
        <v>740.17522248237037</v>
      </c>
      <c r="AP34" s="457">
        <v>795.69381732493002</v>
      </c>
      <c r="AQ34" s="457">
        <v>824.05582000417701</v>
      </c>
      <c r="AR34" s="457">
        <v>827.64699999999993</v>
      </c>
      <c r="AS34" s="457">
        <v>856.07600000000002</v>
      </c>
      <c r="AT34" s="457">
        <v>998.779</v>
      </c>
      <c r="AU34" s="457">
        <v>1447.0230000000001</v>
      </c>
      <c r="AV34" s="457">
        <v>2057.3580000000002</v>
      </c>
      <c r="AW34" s="457">
        <v>2331.1950000000002</v>
      </c>
      <c r="AX34" s="457">
        <v>2407.7275243945537</v>
      </c>
      <c r="AY34" s="457">
        <v>2329.3000610574099</v>
      </c>
      <c r="AZ34" s="457">
        <v>2177.215384967817</v>
      </c>
      <c r="BA34" s="457">
        <v>1713.8246039972835</v>
      </c>
      <c r="BB34" s="457">
        <v>1410.9078789879757</v>
      </c>
      <c r="BC34" s="457">
        <v>1214.0820612666143</v>
      </c>
      <c r="BD34" s="457">
        <v>1085.7342355085079</v>
      </c>
      <c r="BE34" s="457">
        <v>1001.1096309288404</v>
      </c>
      <c r="BF34" s="457">
        <v>1053.6159987005542</v>
      </c>
      <c r="BG34" s="457">
        <v>956.77120862113122</v>
      </c>
      <c r="BH34" s="457">
        <v>1087.8137888204469</v>
      </c>
      <c r="BI34" s="457">
        <v>1160.1935787766724</v>
      </c>
      <c r="BJ34" s="457">
        <v>1245.1512127626136</v>
      </c>
      <c r="BK34" s="457">
        <v>1315.7849954177275</v>
      </c>
      <c r="BL34" s="457">
        <v>1528.2356823684902</v>
      </c>
      <c r="BM34" s="457">
        <v>2474.492773813538</v>
      </c>
      <c r="BN34" s="457">
        <v>2492.3723448820447</v>
      </c>
      <c r="BO34" s="457">
        <v>2602.272972800276</v>
      </c>
      <c r="BP34" s="457">
        <v>2678.532284898341</v>
      </c>
      <c r="BQ34" s="457">
        <v>2355.381181651002</v>
      </c>
      <c r="BR34" s="457">
        <v>1753.117847664269</v>
      </c>
      <c r="BS34" s="457">
        <v>1374.1237680959821</v>
      </c>
      <c r="BT34" s="457">
        <v>1130.7432728882734</v>
      </c>
      <c r="BU34" s="457">
        <v>990.0355456553425</v>
      </c>
      <c r="BV34" s="457"/>
      <c r="BW34" s="457"/>
      <c r="BX34" s="457"/>
      <c r="BY34" s="457"/>
      <c r="BZ34" s="457"/>
      <c r="CA34" s="457"/>
      <c r="CB34" s="457"/>
      <c r="CC34" s="457"/>
      <c r="CD34" s="457"/>
      <c r="CE34" s="457"/>
      <c r="CF34" s="457"/>
      <c r="CG34" s="457"/>
      <c r="CH34" s="458"/>
    </row>
    <row r="35" spans="1:86" s="52" customFormat="1" x14ac:dyDescent="0.35">
      <c r="A35" s="120"/>
      <c r="B35" s="72" t="s">
        <v>860</v>
      </c>
      <c r="D35" s="457">
        <v>0</v>
      </c>
      <c r="E35" s="457">
        <v>0</v>
      </c>
      <c r="F35" s="457">
        <v>0</v>
      </c>
      <c r="G35" s="457">
        <v>0</v>
      </c>
      <c r="H35" s="457">
        <v>0</v>
      </c>
      <c r="I35" s="457">
        <v>0</v>
      </c>
      <c r="J35" s="457">
        <v>0</v>
      </c>
      <c r="K35" s="457">
        <v>0</v>
      </c>
      <c r="L35" s="457">
        <v>0</v>
      </c>
      <c r="M35" s="457">
        <v>0</v>
      </c>
      <c r="N35" s="457">
        <v>0</v>
      </c>
      <c r="O35" s="457">
        <v>0</v>
      </c>
      <c r="P35" s="457">
        <v>0</v>
      </c>
      <c r="Q35" s="457">
        <v>0</v>
      </c>
      <c r="R35" s="457">
        <v>0</v>
      </c>
      <c r="S35" s="457">
        <v>0</v>
      </c>
      <c r="T35" s="457">
        <v>0</v>
      </c>
      <c r="U35" s="457">
        <v>0</v>
      </c>
      <c r="V35" s="457">
        <v>0</v>
      </c>
      <c r="W35" s="457">
        <v>0</v>
      </c>
      <c r="X35" s="457">
        <v>0</v>
      </c>
      <c r="Y35" s="457">
        <v>0</v>
      </c>
      <c r="Z35" s="457">
        <v>0</v>
      </c>
      <c r="AA35" s="457">
        <v>0</v>
      </c>
      <c r="AB35" s="457">
        <v>0</v>
      </c>
      <c r="AC35" s="457">
        <v>0</v>
      </c>
      <c r="AD35" s="457">
        <v>0</v>
      </c>
      <c r="AE35" s="457">
        <v>0</v>
      </c>
      <c r="AF35" s="457">
        <v>0</v>
      </c>
      <c r="AG35" s="457">
        <v>0</v>
      </c>
      <c r="AH35" s="457">
        <v>12.718728529562867</v>
      </c>
      <c r="AI35" s="457">
        <v>13.998280399993689</v>
      </c>
      <c r="AJ35" s="457">
        <v>18.102270221433344</v>
      </c>
      <c r="AK35" s="457">
        <v>29.244675944485095</v>
      </c>
      <c r="AL35" s="457">
        <v>37.608698836192275</v>
      </c>
      <c r="AM35" s="457">
        <v>44.460514952676363</v>
      </c>
      <c r="AN35" s="457">
        <v>50.036673583206834</v>
      </c>
      <c r="AO35" s="457">
        <v>56.135700339289997</v>
      </c>
      <c r="AP35" s="457">
        <v>60.352068373643192</v>
      </c>
      <c r="AQ35" s="457">
        <v>62.448807638114886</v>
      </c>
      <c r="AR35" s="457">
        <v>251.12099999999964</v>
      </c>
      <c r="AS35" s="457">
        <v>303.69499999999999</v>
      </c>
      <c r="AT35" s="457">
        <v>413.56399999999968</v>
      </c>
      <c r="AU35" s="457">
        <v>495.83100000000047</v>
      </c>
      <c r="AV35" s="457">
        <v>588.97799999999972</v>
      </c>
      <c r="AW35" s="457">
        <v>783.39700000000119</v>
      </c>
      <c r="AX35" s="457">
        <v>876.75761116881586</v>
      </c>
      <c r="AY35" s="457">
        <v>1079.4106882910114</v>
      </c>
      <c r="AZ35" s="457">
        <v>1216.4408100213277</v>
      </c>
      <c r="BA35" s="457">
        <v>1277.9795461451065</v>
      </c>
      <c r="BB35" s="457">
        <v>1181.8701801279974</v>
      </c>
      <c r="BC35" s="457">
        <v>992.02728649103301</v>
      </c>
      <c r="BD35" s="457">
        <v>934.39317727625121</v>
      </c>
      <c r="BE35" s="457">
        <v>920.78722401502739</v>
      </c>
      <c r="BF35" s="457">
        <v>937.11675053717931</v>
      </c>
      <c r="BG35" s="457">
        <v>981.1484059417445</v>
      </c>
      <c r="BH35" s="457">
        <v>1088.6496584511015</v>
      </c>
      <c r="BI35" s="457">
        <v>1208.6779101513739</v>
      </c>
      <c r="BJ35" s="457">
        <v>1296.5004743209502</v>
      </c>
      <c r="BK35" s="457">
        <v>1565.8659750252277</v>
      </c>
      <c r="BL35" s="457">
        <v>1704.1714415823972</v>
      </c>
      <c r="BM35" s="457">
        <v>2203.6920586875649</v>
      </c>
      <c r="BN35" s="457">
        <v>2717.0946746429627</v>
      </c>
      <c r="BO35" s="457">
        <v>3018.723066147656</v>
      </c>
      <c r="BP35" s="457">
        <v>3368.2383569783251</v>
      </c>
      <c r="BQ35" s="457">
        <v>3671.532949655355</v>
      </c>
      <c r="BR35" s="457">
        <v>3882.3694830568411</v>
      </c>
      <c r="BS35" s="457">
        <v>3909.8963531390082</v>
      </c>
      <c r="BT35" s="457">
        <v>3789.4702488652092</v>
      </c>
      <c r="BU35" s="457">
        <v>3577.9493628506098</v>
      </c>
      <c r="BV35" s="457"/>
      <c r="BW35" s="457"/>
      <c r="BX35" s="457"/>
      <c r="BY35" s="457"/>
      <c r="BZ35" s="457"/>
      <c r="CA35" s="457"/>
      <c r="CB35" s="457"/>
      <c r="CC35" s="457"/>
      <c r="CD35" s="457"/>
      <c r="CE35" s="457"/>
      <c r="CF35" s="457"/>
      <c r="CG35" s="457"/>
      <c r="CH35" s="458"/>
    </row>
    <row r="36" spans="1:86" s="52" customFormat="1" x14ac:dyDescent="0.35">
      <c r="A36" s="120"/>
      <c r="B36" s="72" t="s">
        <v>855</v>
      </c>
      <c r="D36" s="457">
        <f t="shared" ref="D36:AI36" si="4">SUM(D32:D35)</f>
        <v>0</v>
      </c>
      <c r="E36" s="457">
        <f t="shared" si="4"/>
        <v>0</v>
      </c>
      <c r="F36" s="457">
        <f t="shared" si="4"/>
        <v>0</v>
      </c>
      <c r="G36" s="457">
        <f t="shared" si="4"/>
        <v>0</v>
      </c>
      <c r="H36" s="457">
        <f t="shared" si="4"/>
        <v>0</v>
      </c>
      <c r="I36" s="457">
        <f t="shared" si="4"/>
        <v>0</v>
      </c>
      <c r="J36" s="457">
        <f t="shared" si="4"/>
        <v>0</v>
      </c>
      <c r="K36" s="457">
        <f t="shared" si="4"/>
        <v>0</v>
      </c>
      <c r="L36" s="457">
        <f t="shared" si="4"/>
        <v>0</v>
      </c>
      <c r="M36" s="457">
        <f t="shared" si="4"/>
        <v>0</v>
      </c>
      <c r="N36" s="457">
        <f t="shared" si="4"/>
        <v>0</v>
      </c>
      <c r="O36" s="457">
        <f t="shared" si="4"/>
        <v>0</v>
      </c>
      <c r="P36" s="457">
        <f t="shared" si="4"/>
        <v>0</v>
      </c>
      <c r="Q36" s="457">
        <f t="shared" si="4"/>
        <v>0</v>
      </c>
      <c r="R36" s="457">
        <f t="shared" si="4"/>
        <v>0</v>
      </c>
      <c r="S36" s="457">
        <f t="shared" si="4"/>
        <v>0</v>
      </c>
      <c r="T36" s="457">
        <f t="shared" si="4"/>
        <v>0</v>
      </c>
      <c r="U36" s="457">
        <f t="shared" si="4"/>
        <v>0</v>
      </c>
      <c r="V36" s="457">
        <f t="shared" si="4"/>
        <v>0</v>
      </c>
      <c r="W36" s="457">
        <f t="shared" si="4"/>
        <v>0</v>
      </c>
      <c r="X36" s="457">
        <f t="shared" si="4"/>
        <v>0</v>
      </c>
      <c r="Y36" s="457">
        <f t="shared" si="4"/>
        <v>0</v>
      </c>
      <c r="Z36" s="457">
        <f t="shared" si="4"/>
        <v>0</v>
      </c>
      <c r="AA36" s="457">
        <f t="shared" si="4"/>
        <v>0</v>
      </c>
      <c r="AB36" s="457">
        <f t="shared" si="4"/>
        <v>0</v>
      </c>
      <c r="AC36" s="457">
        <f t="shared" si="4"/>
        <v>0</v>
      </c>
      <c r="AD36" s="457">
        <f t="shared" si="4"/>
        <v>0</v>
      </c>
      <c r="AE36" s="457">
        <f t="shared" si="4"/>
        <v>0</v>
      </c>
      <c r="AF36" s="457">
        <f t="shared" si="4"/>
        <v>0</v>
      </c>
      <c r="AG36" s="457">
        <f t="shared" si="4"/>
        <v>0</v>
      </c>
      <c r="AH36" s="457">
        <f t="shared" si="4"/>
        <v>400.06040998931815</v>
      </c>
      <c r="AI36" s="457">
        <f t="shared" si="4"/>
        <v>440.24186395917997</v>
      </c>
      <c r="AJ36" s="457">
        <f t="shared" ref="AJ36:BQ36" si="5">SUM(AJ32:AJ35)</f>
        <v>568.64676658977396</v>
      </c>
      <c r="AK36" s="457">
        <f t="shared" si="5"/>
        <v>919.19447132057121</v>
      </c>
      <c r="AL36" s="457">
        <f t="shared" si="5"/>
        <v>1181.6407082203809</v>
      </c>
      <c r="AM36" s="457">
        <f t="shared" si="5"/>
        <v>1396.9133752255298</v>
      </c>
      <c r="AN36" s="457">
        <f t="shared" si="5"/>
        <v>1572.5977774696016</v>
      </c>
      <c r="AO36" s="457">
        <f t="shared" si="5"/>
        <v>1763.5441134969951</v>
      </c>
      <c r="AP36" s="457">
        <f t="shared" si="5"/>
        <v>1896.6084945680932</v>
      </c>
      <c r="AQ36" s="457">
        <f t="shared" si="5"/>
        <v>1963.1883599218736</v>
      </c>
      <c r="AR36" s="457">
        <f t="shared" si="5"/>
        <v>1903.5669999999996</v>
      </c>
      <c r="AS36" s="457">
        <f t="shared" si="5"/>
        <v>2187.5540000000001</v>
      </c>
      <c r="AT36" s="457">
        <f t="shared" si="5"/>
        <v>2771.8209999999999</v>
      </c>
      <c r="AU36" s="457">
        <f t="shared" si="5"/>
        <v>3785.5240000000008</v>
      </c>
      <c r="AV36" s="457">
        <f t="shared" si="5"/>
        <v>5004.2709999999997</v>
      </c>
      <c r="AW36" s="457">
        <f t="shared" si="5"/>
        <v>6027.8400000000011</v>
      </c>
      <c r="AX36" s="457">
        <f t="shared" si="5"/>
        <v>6701.0210236028324</v>
      </c>
      <c r="AY36" s="457">
        <f t="shared" si="5"/>
        <v>7259.8193451132465</v>
      </c>
      <c r="AZ36" s="457">
        <f t="shared" si="5"/>
        <v>7627.8412922717607</v>
      </c>
      <c r="BA36" s="457">
        <f t="shared" si="5"/>
        <v>7388.3815092242394</v>
      </c>
      <c r="BB36" s="457">
        <f t="shared" si="5"/>
        <v>7213.0624270478074</v>
      </c>
      <c r="BC36" s="457">
        <f t="shared" si="5"/>
        <v>7066.8309277856351</v>
      </c>
      <c r="BD36" s="457">
        <f t="shared" si="5"/>
        <v>6955.0272430824934</v>
      </c>
      <c r="BE36" s="457">
        <f t="shared" si="5"/>
        <v>7130.0830912703177</v>
      </c>
      <c r="BF36" s="457">
        <f t="shared" si="5"/>
        <v>7853.4141332420995</v>
      </c>
      <c r="BG36" s="457">
        <f t="shared" si="5"/>
        <v>7907.4304242871603</v>
      </c>
      <c r="BH36" s="457">
        <f t="shared" si="5"/>
        <v>8609.1099443174389</v>
      </c>
      <c r="BI36" s="457">
        <f t="shared" si="5"/>
        <v>9364.2666422585644</v>
      </c>
      <c r="BJ36" s="457">
        <f t="shared" si="5"/>
        <v>9979.0686760457666</v>
      </c>
      <c r="BK36" s="457">
        <f t="shared" si="5"/>
        <v>10808.197886514117</v>
      </c>
      <c r="BL36" s="457">
        <f t="shared" si="5"/>
        <v>11599.496940774132</v>
      </c>
      <c r="BM36" s="457">
        <f t="shared" si="5"/>
        <v>14226.791440390265</v>
      </c>
      <c r="BN36" s="457">
        <f t="shared" si="5"/>
        <v>15478.01053884067</v>
      </c>
      <c r="BO36" s="457">
        <f t="shared" si="5"/>
        <v>16578.667176283001</v>
      </c>
      <c r="BP36" s="457">
        <f t="shared" si="5"/>
        <v>17472.491649240532</v>
      </c>
      <c r="BQ36" s="457">
        <f t="shared" si="5"/>
        <v>17625.749532084679</v>
      </c>
      <c r="BR36" s="457">
        <f>SUM(BR32:BR35)</f>
        <v>17738.510614072031</v>
      </c>
      <c r="BS36" s="457">
        <f>SUM(BS32:BS35)</f>
        <v>17716.225635332288</v>
      </c>
      <c r="BT36" s="457">
        <f>SUM(BT32:BT35)</f>
        <v>17111.31100400001</v>
      </c>
      <c r="BU36" s="457">
        <f>SUM(BU32:BU35)</f>
        <v>16213.076773759509</v>
      </c>
      <c r="BV36" s="457"/>
      <c r="BW36" s="457"/>
      <c r="BX36" s="457"/>
      <c r="BY36" s="457"/>
      <c r="BZ36" s="457"/>
      <c r="CA36" s="457"/>
      <c r="CB36" s="457"/>
      <c r="CC36" s="457"/>
      <c r="CD36" s="457"/>
      <c r="CE36" s="457"/>
      <c r="CF36" s="457"/>
      <c r="CG36" s="457"/>
      <c r="CH36" s="458"/>
    </row>
    <row r="37" spans="1:86" s="52" customFormat="1" ht="26.25" customHeight="1" x14ac:dyDescent="0.35">
      <c r="A37" s="608"/>
      <c r="B37" s="74" t="s">
        <v>861</v>
      </c>
      <c r="D37" s="457"/>
      <c r="E37" s="457"/>
      <c r="F37" s="457"/>
      <c r="G37" s="457"/>
      <c r="H37" s="457"/>
      <c r="I37" s="457"/>
      <c r="J37" s="457"/>
      <c r="K37" s="457"/>
      <c r="L37" s="457"/>
      <c r="M37" s="457"/>
      <c r="N37" s="457"/>
      <c r="O37" s="457"/>
      <c r="P37" s="457"/>
      <c r="Q37" s="457"/>
      <c r="R37" s="457"/>
      <c r="S37" s="457"/>
      <c r="T37" s="457"/>
      <c r="U37" s="457"/>
      <c r="V37" s="457"/>
      <c r="W37" s="457"/>
      <c r="X37" s="457"/>
      <c r="Y37" s="457"/>
      <c r="Z37" s="457"/>
      <c r="AA37" s="457"/>
      <c r="AB37" s="457"/>
      <c r="AC37" s="457"/>
      <c r="AD37" s="457"/>
      <c r="AE37" s="457"/>
      <c r="AF37" s="457"/>
      <c r="AG37" s="457"/>
      <c r="AH37" s="457"/>
      <c r="AI37" s="457"/>
      <c r="AJ37" s="457"/>
      <c r="AK37" s="457"/>
      <c r="AL37" s="457"/>
      <c r="AM37" s="457"/>
      <c r="AN37" s="457"/>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8"/>
    </row>
    <row r="38" spans="1:86" s="52" customFormat="1" x14ac:dyDescent="0.35">
      <c r="A38" s="120"/>
      <c r="B38" s="606" t="s">
        <v>903</v>
      </c>
      <c r="D38" s="457">
        <f t="shared" ref="D38:BO38" si="6">SUM(D39:D41)</f>
        <v>0</v>
      </c>
      <c r="E38" s="457">
        <f t="shared" si="6"/>
        <v>0</v>
      </c>
      <c r="F38" s="457">
        <f t="shared" si="6"/>
        <v>0</v>
      </c>
      <c r="G38" s="457">
        <f t="shared" si="6"/>
        <v>0</v>
      </c>
      <c r="H38" s="457">
        <f t="shared" si="6"/>
        <v>0</v>
      </c>
      <c r="I38" s="457">
        <f t="shared" si="6"/>
        <v>0</v>
      </c>
      <c r="J38" s="457">
        <f t="shared" si="6"/>
        <v>0</v>
      </c>
      <c r="K38" s="457">
        <f t="shared" si="6"/>
        <v>0</v>
      </c>
      <c r="L38" s="457">
        <f t="shared" si="6"/>
        <v>0</v>
      </c>
      <c r="M38" s="457">
        <f t="shared" si="6"/>
        <v>0</v>
      </c>
      <c r="N38" s="457">
        <f t="shared" si="6"/>
        <v>0</v>
      </c>
      <c r="O38" s="457">
        <f t="shared" si="6"/>
        <v>0</v>
      </c>
      <c r="P38" s="457">
        <f t="shared" si="6"/>
        <v>0</v>
      </c>
      <c r="Q38" s="457">
        <f t="shared" si="6"/>
        <v>0</v>
      </c>
      <c r="R38" s="457">
        <f t="shared" si="6"/>
        <v>0</v>
      </c>
      <c r="S38" s="457">
        <f t="shared" si="6"/>
        <v>0</v>
      </c>
      <c r="T38" s="457">
        <f t="shared" si="6"/>
        <v>0</v>
      </c>
      <c r="U38" s="457">
        <f t="shared" si="6"/>
        <v>0</v>
      </c>
      <c r="V38" s="457">
        <f t="shared" si="6"/>
        <v>0</v>
      </c>
      <c r="W38" s="457">
        <f t="shared" si="6"/>
        <v>0</v>
      </c>
      <c r="X38" s="457">
        <f t="shared" si="6"/>
        <v>0</v>
      </c>
      <c r="Y38" s="457">
        <f t="shared" si="6"/>
        <v>0</v>
      </c>
      <c r="Z38" s="457">
        <f t="shared" si="6"/>
        <v>0</v>
      </c>
      <c r="AA38" s="457">
        <f t="shared" si="6"/>
        <v>0</v>
      </c>
      <c r="AB38" s="457">
        <f t="shared" si="6"/>
        <v>0</v>
      </c>
      <c r="AC38" s="457">
        <f t="shared" si="6"/>
        <v>0</v>
      </c>
      <c r="AD38" s="457">
        <f t="shared" si="6"/>
        <v>0</v>
      </c>
      <c r="AE38" s="457">
        <f t="shared" si="6"/>
        <v>0</v>
      </c>
      <c r="AF38" s="457">
        <f t="shared" si="6"/>
        <v>0</v>
      </c>
      <c r="AG38" s="457">
        <f t="shared" si="6"/>
        <v>0</v>
      </c>
      <c r="AH38" s="457">
        <f t="shared" si="6"/>
        <v>0</v>
      </c>
      <c r="AI38" s="457">
        <f t="shared" si="6"/>
        <v>0</v>
      </c>
      <c r="AJ38" s="457">
        <f t="shared" si="6"/>
        <v>0</v>
      </c>
      <c r="AK38" s="457">
        <f t="shared" si="6"/>
        <v>0</v>
      </c>
      <c r="AL38" s="457">
        <f t="shared" si="6"/>
        <v>0</v>
      </c>
      <c r="AM38" s="457">
        <f t="shared" si="6"/>
        <v>0</v>
      </c>
      <c r="AN38" s="457">
        <f t="shared" si="6"/>
        <v>0</v>
      </c>
      <c r="AO38" s="457">
        <f t="shared" si="6"/>
        <v>0</v>
      </c>
      <c r="AP38" s="457">
        <f t="shared" si="6"/>
        <v>0</v>
      </c>
      <c r="AQ38" s="457">
        <f t="shared" si="6"/>
        <v>0</v>
      </c>
      <c r="AR38" s="457">
        <f t="shared" si="6"/>
        <v>0</v>
      </c>
      <c r="AS38" s="457">
        <f t="shared" si="6"/>
        <v>0</v>
      </c>
      <c r="AT38" s="457">
        <f t="shared" si="6"/>
        <v>0</v>
      </c>
      <c r="AU38" s="457">
        <f t="shared" si="6"/>
        <v>3945.2429999999995</v>
      </c>
      <c r="AV38" s="457">
        <f t="shared" si="6"/>
        <v>4566.0839999999998</v>
      </c>
      <c r="AW38" s="457">
        <f t="shared" si="6"/>
        <v>5028.2650000000003</v>
      </c>
      <c r="AX38" s="457">
        <f t="shared" si="6"/>
        <v>5228.0419039999997</v>
      </c>
      <c r="AY38" s="457">
        <f t="shared" si="6"/>
        <v>5429.9853480000002</v>
      </c>
      <c r="AZ38" s="457">
        <f t="shared" si="6"/>
        <v>5569.4310189999997</v>
      </c>
      <c r="BA38" s="457">
        <f t="shared" si="6"/>
        <v>5497.5839940000005</v>
      </c>
      <c r="BB38" s="457">
        <f t="shared" si="6"/>
        <v>5404.9490960500007</v>
      </c>
      <c r="BC38" s="457">
        <f t="shared" si="6"/>
        <v>5344.7178286746339</v>
      </c>
      <c r="BD38" s="457">
        <f t="shared" si="6"/>
        <v>5258.2453963295238</v>
      </c>
      <c r="BE38" s="457">
        <f t="shared" si="6"/>
        <v>5282.4608215130647</v>
      </c>
      <c r="BF38" s="457">
        <f t="shared" si="6"/>
        <v>5405.2562457978129</v>
      </c>
      <c r="BG38" s="457">
        <f t="shared" si="6"/>
        <v>5027.4844449073989</v>
      </c>
      <c r="BH38" s="457">
        <f t="shared" si="6"/>
        <v>5200.1678251855656</v>
      </c>
      <c r="BI38" s="457">
        <f t="shared" si="6"/>
        <v>5262.5853160000006</v>
      </c>
      <c r="BJ38" s="457">
        <f t="shared" si="6"/>
        <v>5369.7323449999994</v>
      </c>
      <c r="BK38" s="457">
        <f t="shared" si="6"/>
        <v>5453.8794030000026</v>
      </c>
      <c r="BL38" s="457">
        <f t="shared" si="6"/>
        <v>5368.0309109999998</v>
      </c>
      <c r="BM38" s="457">
        <f t="shared" si="6"/>
        <v>5469.5985130000008</v>
      </c>
      <c r="BN38" s="457">
        <f t="shared" si="6"/>
        <v>5405.4632049999982</v>
      </c>
      <c r="BO38" s="457">
        <f t="shared" si="6"/>
        <v>5577.6619860000001</v>
      </c>
      <c r="BP38" s="457">
        <f t="shared" ref="BP38:CH38" si="7">SUM(BP39:BP41)</f>
        <v>5877.8337030000021</v>
      </c>
      <c r="BQ38" s="457">
        <f t="shared" si="7"/>
        <v>5949.4745670000011</v>
      </c>
      <c r="BR38" s="457">
        <f t="shared" si="7"/>
        <v>5996.8369509999993</v>
      </c>
      <c r="BS38" s="457">
        <f t="shared" si="7"/>
        <v>5971.5869620000003</v>
      </c>
      <c r="BT38" s="457">
        <f t="shared" si="7"/>
        <v>5801.1453980000006</v>
      </c>
      <c r="BU38" s="457">
        <f t="shared" si="7"/>
        <v>5485.4757249999984</v>
      </c>
      <c r="BV38" s="457">
        <f t="shared" si="7"/>
        <v>5177.6325700000007</v>
      </c>
      <c r="BW38" s="457">
        <f t="shared" si="7"/>
        <v>4802.5128440000008</v>
      </c>
      <c r="BX38" s="457">
        <f t="shared" si="7"/>
        <v>4627.0056790000008</v>
      </c>
      <c r="BY38" s="457">
        <f t="shared" si="7"/>
        <v>4369.6281436568779</v>
      </c>
      <c r="BZ38" s="457">
        <f t="shared" si="7"/>
        <v>4332.1930272781956</v>
      </c>
      <c r="CA38" s="457">
        <f t="shared" si="7"/>
        <v>4488.1401298264855</v>
      </c>
      <c r="CB38" s="457">
        <f t="shared" si="7"/>
        <v>4688.1456947918359</v>
      </c>
      <c r="CC38" s="457">
        <f t="shared" si="7"/>
        <v>4025.3548130612357</v>
      </c>
      <c r="CD38" s="457">
        <f t="shared" si="7"/>
        <v>3816.8871722408467</v>
      </c>
      <c r="CE38" s="457">
        <f t="shared" si="7"/>
        <v>3913.784017286489</v>
      </c>
      <c r="CF38" s="457">
        <f t="shared" si="7"/>
        <v>4030.6148715826503</v>
      </c>
      <c r="CG38" s="457">
        <f t="shared" si="7"/>
        <v>4217.5791401710667</v>
      </c>
      <c r="CH38" s="458">
        <f t="shared" si="7"/>
        <v>4334.5168624781663</v>
      </c>
    </row>
    <row r="39" spans="1:86" s="52" customFormat="1" x14ac:dyDescent="0.35">
      <c r="A39" s="120"/>
      <c r="B39" s="236" t="s">
        <v>862</v>
      </c>
      <c r="D39" s="457" t="s">
        <v>613</v>
      </c>
      <c r="E39" s="457" t="s">
        <v>613</v>
      </c>
      <c r="F39" s="457" t="s">
        <v>613</v>
      </c>
      <c r="G39" s="457" t="s">
        <v>613</v>
      </c>
      <c r="H39" s="457" t="s">
        <v>613</v>
      </c>
      <c r="I39" s="457" t="s">
        <v>613</v>
      </c>
      <c r="J39" s="457" t="s">
        <v>613</v>
      </c>
      <c r="K39" s="457" t="s">
        <v>613</v>
      </c>
      <c r="L39" s="457" t="s">
        <v>613</v>
      </c>
      <c r="M39" s="457" t="s">
        <v>613</v>
      </c>
      <c r="N39" s="457" t="s">
        <v>613</v>
      </c>
      <c r="O39" s="457" t="s">
        <v>613</v>
      </c>
      <c r="P39" s="457" t="s">
        <v>613</v>
      </c>
      <c r="Q39" s="457" t="s">
        <v>613</v>
      </c>
      <c r="R39" s="457" t="s">
        <v>613</v>
      </c>
      <c r="S39" s="457" t="s">
        <v>613</v>
      </c>
      <c r="T39" s="457" t="s">
        <v>613</v>
      </c>
      <c r="U39" s="457" t="s">
        <v>613</v>
      </c>
      <c r="V39" s="457" t="s">
        <v>613</v>
      </c>
      <c r="W39" s="457" t="s">
        <v>613</v>
      </c>
      <c r="X39" s="457" t="s">
        <v>613</v>
      </c>
      <c r="Y39" s="457" t="s">
        <v>613</v>
      </c>
      <c r="Z39" s="457" t="s">
        <v>613</v>
      </c>
      <c r="AA39" s="457" t="s">
        <v>613</v>
      </c>
      <c r="AB39" s="457" t="s">
        <v>613</v>
      </c>
      <c r="AC39" s="457" t="s">
        <v>613</v>
      </c>
      <c r="AD39" s="457" t="s">
        <v>613</v>
      </c>
      <c r="AE39" s="457" t="s">
        <v>613</v>
      </c>
      <c r="AF39" s="457" t="s">
        <v>613</v>
      </c>
      <c r="AG39" s="457" t="s">
        <v>613</v>
      </c>
      <c r="AH39" s="457" t="s">
        <v>613</v>
      </c>
      <c r="AI39" s="457" t="s">
        <v>613</v>
      </c>
      <c r="AJ39" s="457" t="s">
        <v>613</v>
      </c>
      <c r="AK39" s="457" t="s">
        <v>613</v>
      </c>
      <c r="AL39" s="457" t="s">
        <v>613</v>
      </c>
      <c r="AM39" s="457" t="s">
        <v>613</v>
      </c>
      <c r="AN39" s="457" t="s">
        <v>613</v>
      </c>
      <c r="AO39" s="457" t="s">
        <v>613</v>
      </c>
      <c r="AP39" s="457" t="s">
        <v>613</v>
      </c>
      <c r="AQ39" s="457" t="s">
        <v>613</v>
      </c>
      <c r="AR39" s="457" t="s">
        <v>613</v>
      </c>
      <c r="AS39" s="457" t="s">
        <v>613</v>
      </c>
      <c r="AT39" s="457" t="s">
        <v>613</v>
      </c>
      <c r="AU39" s="457">
        <v>3236.7390749716378</v>
      </c>
      <c r="AV39" s="457">
        <v>3777.160321579041</v>
      </c>
      <c r="AW39" s="457">
        <v>4181.6408677259369</v>
      </c>
      <c r="AX39" s="457">
        <v>4354.828047</v>
      </c>
      <c r="AY39" s="457">
        <v>4537.4679940000005</v>
      </c>
      <c r="AZ39" s="457">
        <v>4634.1636629999994</v>
      </c>
      <c r="BA39" s="457">
        <v>4535.8971240000001</v>
      </c>
      <c r="BB39" s="457">
        <v>4440.2668552700006</v>
      </c>
      <c r="BC39" s="457">
        <v>4375.6373696746332</v>
      </c>
      <c r="BD39" s="457">
        <v>4287.3265713295241</v>
      </c>
      <c r="BE39" s="457">
        <v>4295.7709825130651</v>
      </c>
      <c r="BF39" s="457">
        <v>4378.7157327978121</v>
      </c>
      <c r="BG39" s="457">
        <v>4215.6524239073988</v>
      </c>
      <c r="BH39" s="457">
        <v>4369.9485561855663</v>
      </c>
      <c r="BI39" s="457">
        <v>4418.6826030000011</v>
      </c>
      <c r="BJ39" s="457">
        <v>4504.6312519999992</v>
      </c>
      <c r="BK39" s="457">
        <v>4581.3157550000024</v>
      </c>
      <c r="BL39" s="457">
        <v>4510.0732129999997</v>
      </c>
      <c r="BM39" s="457">
        <v>4583.9270970000007</v>
      </c>
      <c r="BN39" s="457">
        <v>4509.0307519999978</v>
      </c>
      <c r="BO39" s="457">
        <v>4682.9926180000002</v>
      </c>
      <c r="BP39" s="457">
        <v>4958.7607460000017</v>
      </c>
      <c r="BQ39" s="457">
        <v>5047.1581330000008</v>
      </c>
      <c r="BR39" s="457">
        <v>5091.0835709999992</v>
      </c>
      <c r="BS39" s="457">
        <v>5058.5009950000003</v>
      </c>
      <c r="BT39" s="457">
        <v>4893.5645820000009</v>
      </c>
      <c r="BU39" s="457">
        <v>4601.4981699999989</v>
      </c>
      <c r="BV39" s="457">
        <v>4323.6726686648526</v>
      </c>
      <c r="BW39" s="457">
        <v>4009.1786525025655</v>
      </c>
      <c r="BX39" s="457">
        <v>3856.2942750820766</v>
      </c>
      <c r="BY39" s="457">
        <v>3622.7495977718218</v>
      </c>
      <c r="BZ39" s="457">
        <v>3603.1819042777533</v>
      </c>
      <c r="CA39" s="457">
        <v>3753.0318462195073</v>
      </c>
      <c r="CB39" s="457">
        <v>3904.3442017946477</v>
      </c>
      <c r="CC39" s="457">
        <v>3378.5493664220821</v>
      </c>
      <c r="CD39" s="457">
        <v>3216.0731776730627</v>
      </c>
      <c r="CE39" s="457">
        <v>3300.7208739308967</v>
      </c>
      <c r="CF39" s="457">
        <v>3401.3399023811535</v>
      </c>
      <c r="CG39" s="457">
        <v>3560.4434265401042</v>
      </c>
      <c r="CH39" s="458">
        <v>3660.2223074235685</v>
      </c>
    </row>
    <row r="40" spans="1:86" s="52" customFormat="1" x14ac:dyDescent="0.35">
      <c r="A40" s="120"/>
      <c r="B40" s="236" t="s">
        <v>863</v>
      </c>
      <c r="D40" s="457" t="s">
        <v>613</v>
      </c>
      <c r="E40" s="457" t="s">
        <v>613</v>
      </c>
      <c r="F40" s="457" t="s">
        <v>613</v>
      </c>
      <c r="G40" s="457" t="s">
        <v>613</v>
      </c>
      <c r="H40" s="457" t="s">
        <v>613</v>
      </c>
      <c r="I40" s="457" t="s">
        <v>613</v>
      </c>
      <c r="J40" s="457" t="s">
        <v>613</v>
      </c>
      <c r="K40" s="457" t="s">
        <v>613</v>
      </c>
      <c r="L40" s="457" t="s">
        <v>613</v>
      </c>
      <c r="M40" s="457" t="s">
        <v>613</v>
      </c>
      <c r="N40" s="457" t="s">
        <v>613</v>
      </c>
      <c r="O40" s="457" t="s">
        <v>613</v>
      </c>
      <c r="P40" s="457" t="s">
        <v>613</v>
      </c>
      <c r="Q40" s="457" t="s">
        <v>613</v>
      </c>
      <c r="R40" s="457" t="s">
        <v>613</v>
      </c>
      <c r="S40" s="457" t="s">
        <v>613</v>
      </c>
      <c r="T40" s="457" t="s">
        <v>613</v>
      </c>
      <c r="U40" s="457" t="s">
        <v>613</v>
      </c>
      <c r="V40" s="457" t="s">
        <v>613</v>
      </c>
      <c r="W40" s="457" t="s">
        <v>613</v>
      </c>
      <c r="X40" s="457" t="s">
        <v>613</v>
      </c>
      <c r="Y40" s="457" t="s">
        <v>613</v>
      </c>
      <c r="Z40" s="457" t="s">
        <v>613</v>
      </c>
      <c r="AA40" s="457" t="s">
        <v>613</v>
      </c>
      <c r="AB40" s="457" t="s">
        <v>613</v>
      </c>
      <c r="AC40" s="457" t="s">
        <v>613</v>
      </c>
      <c r="AD40" s="457" t="s">
        <v>613</v>
      </c>
      <c r="AE40" s="457" t="s">
        <v>613</v>
      </c>
      <c r="AF40" s="457" t="s">
        <v>613</v>
      </c>
      <c r="AG40" s="457" t="s">
        <v>613</v>
      </c>
      <c r="AH40" s="457" t="s">
        <v>613</v>
      </c>
      <c r="AI40" s="457" t="s">
        <v>613</v>
      </c>
      <c r="AJ40" s="457" t="s">
        <v>613</v>
      </c>
      <c r="AK40" s="457" t="s">
        <v>613</v>
      </c>
      <c r="AL40" s="457" t="s">
        <v>613</v>
      </c>
      <c r="AM40" s="457" t="s">
        <v>613</v>
      </c>
      <c r="AN40" s="457" t="s">
        <v>613</v>
      </c>
      <c r="AO40" s="457" t="s">
        <v>613</v>
      </c>
      <c r="AP40" s="457" t="s">
        <v>613</v>
      </c>
      <c r="AQ40" s="457" t="s">
        <v>613</v>
      </c>
      <c r="AR40" s="457" t="s">
        <v>613</v>
      </c>
      <c r="AS40" s="457" t="s">
        <v>613</v>
      </c>
      <c r="AT40" s="457" t="s">
        <v>613</v>
      </c>
      <c r="AU40" s="457">
        <v>183.55250930270057</v>
      </c>
      <c r="AV40" s="457">
        <v>215.76524734087627</v>
      </c>
      <c r="AW40" s="457">
        <v>233.48116452688467</v>
      </c>
      <c r="AX40" s="457">
        <v>249.68303599999999</v>
      </c>
      <c r="AY40" s="457">
        <v>261.47803500000003</v>
      </c>
      <c r="AZ40" s="457">
        <v>270.25333700000004</v>
      </c>
      <c r="BA40" s="457">
        <v>267.80757900000003</v>
      </c>
      <c r="BB40" s="457">
        <v>266.30177027999997</v>
      </c>
      <c r="BC40" s="457">
        <v>267.94469299999997</v>
      </c>
      <c r="BD40" s="457">
        <v>270.05906600000003</v>
      </c>
      <c r="BE40" s="457">
        <v>273.37646599999994</v>
      </c>
      <c r="BF40" s="457">
        <v>283.87166200000001</v>
      </c>
      <c r="BG40" s="457">
        <v>272.87907999999999</v>
      </c>
      <c r="BH40" s="457">
        <v>273.85431499999993</v>
      </c>
      <c r="BI40" s="457">
        <v>281.61558000000008</v>
      </c>
      <c r="BJ40" s="457">
        <v>289.47423800000001</v>
      </c>
      <c r="BK40" s="457">
        <v>298.57093800000001</v>
      </c>
      <c r="BL40" s="457">
        <v>265.65446399999996</v>
      </c>
      <c r="BM40" s="457">
        <v>250.632768</v>
      </c>
      <c r="BN40" s="457">
        <v>232.66302899999994</v>
      </c>
      <c r="BO40" s="457">
        <v>220.99752100000003</v>
      </c>
      <c r="BP40" s="457">
        <v>229.47088200000007</v>
      </c>
      <c r="BQ40" s="457">
        <v>230.47488800000002</v>
      </c>
      <c r="BR40" s="457">
        <v>230.44787599999995</v>
      </c>
      <c r="BS40" s="457">
        <v>235.603419</v>
      </c>
      <c r="BT40" s="457">
        <v>238.79134599999998</v>
      </c>
      <c r="BU40" s="457">
        <v>240.23291299999997</v>
      </c>
      <c r="BV40" s="457">
        <v>237.28107100976376</v>
      </c>
      <c r="BW40" s="457">
        <v>222.05824946204368</v>
      </c>
      <c r="BX40" s="457">
        <v>213.36065884371956</v>
      </c>
      <c r="BY40" s="457">
        <v>207.03796970145467</v>
      </c>
      <c r="BZ40" s="457">
        <v>202.28084545663276</v>
      </c>
      <c r="CA40" s="457">
        <v>209.96120557603533</v>
      </c>
      <c r="CB40" s="457">
        <v>214.85869199999999</v>
      </c>
      <c r="CC40" s="457">
        <v>176.03290466560517</v>
      </c>
      <c r="CD40" s="457">
        <v>162.70181320844188</v>
      </c>
      <c r="CE40" s="457">
        <v>165.44695111194147</v>
      </c>
      <c r="CF40" s="457">
        <v>169.26975764576747</v>
      </c>
      <c r="CG40" s="457">
        <v>176.21626862731006</v>
      </c>
      <c r="CH40" s="458">
        <v>180.26940900698705</v>
      </c>
    </row>
    <row r="41" spans="1:86" s="52" customFormat="1" x14ac:dyDescent="0.35">
      <c r="A41" s="120"/>
      <c r="B41" s="236" t="s">
        <v>864</v>
      </c>
      <c r="D41" s="457" t="s">
        <v>613</v>
      </c>
      <c r="E41" s="457" t="s">
        <v>613</v>
      </c>
      <c r="F41" s="457" t="s">
        <v>613</v>
      </c>
      <c r="G41" s="457" t="s">
        <v>613</v>
      </c>
      <c r="H41" s="457" t="s">
        <v>613</v>
      </c>
      <c r="I41" s="457" t="s">
        <v>613</v>
      </c>
      <c r="J41" s="457" t="s">
        <v>613</v>
      </c>
      <c r="K41" s="457" t="s">
        <v>613</v>
      </c>
      <c r="L41" s="457" t="s">
        <v>613</v>
      </c>
      <c r="M41" s="457" t="s">
        <v>613</v>
      </c>
      <c r="N41" s="457" t="s">
        <v>613</v>
      </c>
      <c r="O41" s="457" t="s">
        <v>613</v>
      </c>
      <c r="P41" s="457" t="s">
        <v>613</v>
      </c>
      <c r="Q41" s="457" t="s">
        <v>613</v>
      </c>
      <c r="R41" s="457" t="s">
        <v>613</v>
      </c>
      <c r="S41" s="457" t="s">
        <v>613</v>
      </c>
      <c r="T41" s="457" t="s">
        <v>613</v>
      </c>
      <c r="U41" s="457" t="s">
        <v>613</v>
      </c>
      <c r="V41" s="457" t="s">
        <v>613</v>
      </c>
      <c r="W41" s="457" t="s">
        <v>613</v>
      </c>
      <c r="X41" s="457" t="s">
        <v>613</v>
      </c>
      <c r="Y41" s="457" t="s">
        <v>613</v>
      </c>
      <c r="Z41" s="457" t="s">
        <v>613</v>
      </c>
      <c r="AA41" s="457" t="s">
        <v>613</v>
      </c>
      <c r="AB41" s="457" t="s">
        <v>613</v>
      </c>
      <c r="AC41" s="457" t="s">
        <v>613</v>
      </c>
      <c r="AD41" s="457" t="s">
        <v>613</v>
      </c>
      <c r="AE41" s="457" t="s">
        <v>613</v>
      </c>
      <c r="AF41" s="457" t="s">
        <v>613</v>
      </c>
      <c r="AG41" s="457" t="s">
        <v>613</v>
      </c>
      <c r="AH41" s="457" t="s">
        <v>613</v>
      </c>
      <c r="AI41" s="457" t="s">
        <v>613</v>
      </c>
      <c r="AJ41" s="457" t="s">
        <v>613</v>
      </c>
      <c r="AK41" s="457" t="s">
        <v>613</v>
      </c>
      <c r="AL41" s="457" t="s">
        <v>613</v>
      </c>
      <c r="AM41" s="457" t="s">
        <v>613</v>
      </c>
      <c r="AN41" s="457" t="s">
        <v>613</v>
      </c>
      <c r="AO41" s="457" t="s">
        <v>613</v>
      </c>
      <c r="AP41" s="457" t="s">
        <v>613</v>
      </c>
      <c r="AQ41" s="457" t="s">
        <v>613</v>
      </c>
      <c r="AR41" s="457" t="s">
        <v>613</v>
      </c>
      <c r="AS41" s="457" t="s">
        <v>613</v>
      </c>
      <c r="AT41" s="457" t="s">
        <v>613</v>
      </c>
      <c r="AU41" s="457">
        <v>524.95141572566149</v>
      </c>
      <c r="AV41" s="457">
        <v>573.15843108008266</v>
      </c>
      <c r="AW41" s="457">
        <v>613.142967747179</v>
      </c>
      <c r="AX41" s="457">
        <v>623.53082099999983</v>
      </c>
      <c r="AY41" s="457">
        <v>631.03931899999998</v>
      </c>
      <c r="AZ41" s="457">
        <v>665.01401899999996</v>
      </c>
      <c r="BA41" s="457">
        <v>693.87929099999985</v>
      </c>
      <c r="BB41" s="457">
        <v>698.3804705</v>
      </c>
      <c r="BC41" s="457">
        <v>701.13576599999999</v>
      </c>
      <c r="BD41" s="457">
        <v>700.85975900000005</v>
      </c>
      <c r="BE41" s="457">
        <v>713.31337299999996</v>
      </c>
      <c r="BF41" s="457">
        <v>742.66885100000002</v>
      </c>
      <c r="BG41" s="457">
        <v>538.95294100000001</v>
      </c>
      <c r="BH41" s="457">
        <v>556.36495400000001</v>
      </c>
      <c r="BI41" s="457">
        <v>562.28713300000015</v>
      </c>
      <c r="BJ41" s="457">
        <v>575.62685500000009</v>
      </c>
      <c r="BK41" s="457">
        <v>573.99270999999999</v>
      </c>
      <c r="BL41" s="457">
        <v>592.30323399999986</v>
      </c>
      <c r="BM41" s="457">
        <v>635.03864799999997</v>
      </c>
      <c r="BN41" s="457">
        <v>663.76942399999973</v>
      </c>
      <c r="BO41" s="457">
        <v>673.67184699999996</v>
      </c>
      <c r="BP41" s="457">
        <v>689.60207500000024</v>
      </c>
      <c r="BQ41" s="457">
        <v>671.84154600000011</v>
      </c>
      <c r="BR41" s="457">
        <v>675.30550399999993</v>
      </c>
      <c r="BS41" s="457">
        <v>677.48254800000007</v>
      </c>
      <c r="BT41" s="457">
        <v>668.78947000000005</v>
      </c>
      <c r="BU41" s="457">
        <v>643.74464199999989</v>
      </c>
      <c r="BV41" s="457">
        <v>616.6788303253843</v>
      </c>
      <c r="BW41" s="457">
        <v>571.27594203539172</v>
      </c>
      <c r="BX41" s="457">
        <v>557.35074507420438</v>
      </c>
      <c r="BY41" s="457">
        <v>539.8405761836018</v>
      </c>
      <c r="BZ41" s="457">
        <v>526.73027754380882</v>
      </c>
      <c r="CA41" s="457">
        <v>525.14707803094291</v>
      </c>
      <c r="CB41" s="457">
        <v>568.9428009971881</v>
      </c>
      <c r="CC41" s="457">
        <v>470.77254197354853</v>
      </c>
      <c r="CD41" s="457">
        <v>438.112181359342</v>
      </c>
      <c r="CE41" s="457">
        <v>447.61619224365091</v>
      </c>
      <c r="CF41" s="457">
        <v>460.00521155572932</v>
      </c>
      <c r="CG41" s="457">
        <v>480.9194450036527</v>
      </c>
      <c r="CH41" s="458">
        <v>494.02514604761041</v>
      </c>
    </row>
    <row r="42" spans="1:86" s="52" customFormat="1" ht="26.25" customHeight="1" x14ac:dyDescent="0.35">
      <c r="A42" s="120"/>
      <c r="B42" s="606" t="s">
        <v>904</v>
      </c>
      <c r="D42" s="457">
        <f t="shared" ref="D42:AI42" si="8">SUM(D43:D45)</f>
        <v>0</v>
      </c>
      <c r="E42" s="457">
        <f t="shared" si="8"/>
        <v>0</v>
      </c>
      <c r="F42" s="457">
        <f t="shared" si="8"/>
        <v>0</v>
      </c>
      <c r="G42" s="457">
        <f t="shared" si="8"/>
        <v>0</v>
      </c>
      <c r="H42" s="457">
        <f t="shared" si="8"/>
        <v>0</v>
      </c>
      <c r="I42" s="457">
        <f t="shared" si="8"/>
        <v>0</v>
      </c>
      <c r="J42" s="457">
        <f t="shared" si="8"/>
        <v>0</v>
      </c>
      <c r="K42" s="457">
        <f t="shared" si="8"/>
        <v>0</v>
      </c>
      <c r="L42" s="457">
        <f t="shared" si="8"/>
        <v>0</v>
      </c>
      <c r="M42" s="457">
        <f t="shared" si="8"/>
        <v>0</v>
      </c>
      <c r="N42" s="457">
        <f t="shared" si="8"/>
        <v>0</v>
      </c>
      <c r="O42" s="457">
        <f t="shared" si="8"/>
        <v>0</v>
      </c>
      <c r="P42" s="457">
        <f t="shared" si="8"/>
        <v>0</v>
      </c>
      <c r="Q42" s="457">
        <f t="shared" si="8"/>
        <v>0</v>
      </c>
      <c r="R42" s="457">
        <f t="shared" si="8"/>
        <v>0</v>
      </c>
      <c r="S42" s="457">
        <f t="shared" si="8"/>
        <v>0</v>
      </c>
      <c r="T42" s="457">
        <f t="shared" si="8"/>
        <v>0</v>
      </c>
      <c r="U42" s="457">
        <f t="shared" si="8"/>
        <v>0</v>
      </c>
      <c r="V42" s="457">
        <f t="shared" si="8"/>
        <v>0</v>
      </c>
      <c r="W42" s="457">
        <f t="shared" si="8"/>
        <v>0</v>
      </c>
      <c r="X42" s="457">
        <f t="shared" si="8"/>
        <v>0</v>
      </c>
      <c r="Y42" s="457">
        <f t="shared" si="8"/>
        <v>0</v>
      </c>
      <c r="Z42" s="457">
        <f t="shared" si="8"/>
        <v>0</v>
      </c>
      <c r="AA42" s="457">
        <f t="shared" si="8"/>
        <v>0</v>
      </c>
      <c r="AB42" s="457">
        <f t="shared" si="8"/>
        <v>0</v>
      </c>
      <c r="AC42" s="457">
        <f t="shared" si="8"/>
        <v>0</v>
      </c>
      <c r="AD42" s="457">
        <f t="shared" si="8"/>
        <v>0</v>
      </c>
      <c r="AE42" s="457">
        <f t="shared" si="8"/>
        <v>0</v>
      </c>
      <c r="AF42" s="457">
        <f t="shared" si="8"/>
        <v>0</v>
      </c>
      <c r="AG42" s="457">
        <f t="shared" si="8"/>
        <v>0</v>
      </c>
      <c r="AH42" s="457">
        <f t="shared" si="8"/>
        <v>0</v>
      </c>
      <c r="AI42" s="457">
        <f t="shared" si="8"/>
        <v>0</v>
      </c>
      <c r="AJ42" s="457">
        <f t="shared" ref="AJ42:CH42" si="9">SUM(AJ43:AJ45)</f>
        <v>0</v>
      </c>
      <c r="AK42" s="457">
        <f t="shared" si="9"/>
        <v>0</v>
      </c>
      <c r="AL42" s="457">
        <f t="shared" si="9"/>
        <v>0</v>
      </c>
      <c r="AM42" s="457">
        <f t="shared" si="9"/>
        <v>0</v>
      </c>
      <c r="AN42" s="457">
        <f t="shared" si="9"/>
        <v>0</v>
      </c>
      <c r="AO42" s="457">
        <f t="shared" si="9"/>
        <v>0</v>
      </c>
      <c r="AP42" s="457">
        <f t="shared" si="9"/>
        <v>0</v>
      </c>
      <c r="AQ42" s="457">
        <f t="shared" si="9"/>
        <v>0</v>
      </c>
      <c r="AR42" s="457">
        <f t="shared" si="9"/>
        <v>0</v>
      </c>
      <c r="AS42" s="457">
        <f t="shared" si="9"/>
        <v>0</v>
      </c>
      <c r="AT42" s="457">
        <f t="shared" si="9"/>
        <v>0</v>
      </c>
      <c r="AU42" s="457">
        <f t="shared" si="9"/>
        <v>2413.4089999999997</v>
      </c>
      <c r="AV42" s="457">
        <f t="shared" si="9"/>
        <v>3246.0120000000002</v>
      </c>
      <c r="AW42" s="457">
        <f t="shared" si="9"/>
        <v>4188.58</v>
      </c>
      <c r="AX42" s="457">
        <f t="shared" si="9"/>
        <v>4875.1940160000004</v>
      </c>
      <c r="AY42" s="457">
        <f t="shared" si="9"/>
        <v>5444.6813459999994</v>
      </c>
      <c r="AZ42" s="457">
        <f t="shared" si="9"/>
        <v>5810.3309459999982</v>
      </c>
      <c r="BA42" s="457">
        <f t="shared" si="9"/>
        <v>5678.8121289999999</v>
      </c>
      <c r="BB42" s="457">
        <f t="shared" si="9"/>
        <v>5659.8551239500011</v>
      </c>
      <c r="BC42" s="457">
        <f t="shared" si="9"/>
        <v>5719.3859879999654</v>
      </c>
      <c r="BD42" s="457">
        <f t="shared" si="9"/>
        <v>5904.123578470475</v>
      </c>
      <c r="BE42" s="457">
        <f t="shared" si="9"/>
        <v>6306.2343094869357</v>
      </c>
      <c r="BF42" s="457">
        <f t="shared" si="9"/>
        <v>7230.9641702021872</v>
      </c>
      <c r="BG42" s="457">
        <f t="shared" si="9"/>
        <v>7319.8412333400011</v>
      </c>
      <c r="BH42" s="457">
        <f t="shared" si="9"/>
        <v>7957.4022362544338</v>
      </c>
      <c r="BI42" s="457">
        <f t="shared" si="9"/>
        <v>8665.6198189999977</v>
      </c>
      <c r="BJ42" s="457">
        <f t="shared" si="9"/>
        <v>9470.8152410000039</v>
      </c>
      <c r="BK42" s="457">
        <f t="shared" si="9"/>
        <v>10277.921191999998</v>
      </c>
      <c r="BL42" s="457">
        <f t="shared" si="9"/>
        <v>11735.410251000003</v>
      </c>
      <c r="BM42" s="457">
        <f t="shared" si="9"/>
        <v>14519.632665000001</v>
      </c>
      <c r="BN42" s="457">
        <f t="shared" si="9"/>
        <v>16021.527095999994</v>
      </c>
      <c r="BO42" s="457">
        <f t="shared" si="9"/>
        <v>17242.628137000007</v>
      </c>
      <c r="BP42" s="457">
        <f t="shared" si="9"/>
        <v>18021.797909000001</v>
      </c>
      <c r="BQ42" s="457">
        <f t="shared" si="9"/>
        <v>18220.333105999998</v>
      </c>
      <c r="BR42" s="457">
        <f t="shared" si="9"/>
        <v>18319.728604</v>
      </c>
      <c r="BS42" s="457">
        <f t="shared" si="9"/>
        <v>18272.126685000003</v>
      </c>
      <c r="BT42" s="457">
        <f t="shared" si="9"/>
        <v>17639.454521000003</v>
      </c>
      <c r="BU42" s="457">
        <f t="shared" si="9"/>
        <v>16815.744488999997</v>
      </c>
      <c r="BV42" s="457">
        <f t="shared" si="9"/>
        <v>15552.189380999998</v>
      </c>
      <c r="BW42" s="457">
        <f t="shared" si="9"/>
        <v>13576.491620350231</v>
      </c>
      <c r="BX42" s="457">
        <f t="shared" si="9"/>
        <v>12707.290024000002</v>
      </c>
      <c r="BY42" s="457">
        <f t="shared" si="9"/>
        <v>11756.129343538603</v>
      </c>
      <c r="BZ42" s="457">
        <f t="shared" si="9"/>
        <v>11246.959617793218</v>
      </c>
      <c r="CA42" s="457">
        <f t="shared" si="9"/>
        <v>11284.454417635774</v>
      </c>
      <c r="CB42" s="457">
        <f t="shared" si="9"/>
        <v>10766.381700434869</v>
      </c>
      <c r="CC42" s="457">
        <f t="shared" si="9"/>
        <v>8860.4456698646736</v>
      </c>
      <c r="CD42" s="457">
        <f t="shared" si="9"/>
        <v>8431.2331019557932</v>
      </c>
      <c r="CE42" s="457">
        <f t="shared" si="9"/>
        <v>8652.4110525286469</v>
      </c>
      <c r="CF42" s="457">
        <f t="shared" si="9"/>
        <v>8921.8586211999518</v>
      </c>
      <c r="CG42" s="457">
        <f t="shared" si="9"/>
        <v>9350.9757201859484</v>
      </c>
      <c r="CH42" s="458">
        <f t="shared" si="9"/>
        <v>9615.8136294152064</v>
      </c>
    </row>
    <row r="43" spans="1:86" s="52" customFormat="1" x14ac:dyDescent="0.35">
      <c r="A43" s="120"/>
      <c r="B43" s="236" t="s">
        <v>862</v>
      </c>
      <c r="D43" s="457" t="s">
        <v>613</v>
      </c>
      <c r="E43" s="457" t="s">
        <v>613</v>
      </c>
      <c r="F43" s="457" t="s">
        <v>613</v>
      </c>
      <c r="G43" s="457" t="s">
        <v>613</v>
      </c>
      <c r="H43" s="457" t="s">
        <v>613</v>
      </c>
      <c r="I43" s="457" t="s">
        <v>613</v>
      </c>
      <c r="J43" s="457" t="s">
        <v>613</v>
      </c>
      <c r="K43" s="457" t="s">
        <v>613</v>
      </c>
      <c r="L43" s="457" t="s">
        <v>613</v>
      </c>
      <c r="M43" s="457" t="s">
        <v>613</v>
      </c>
      <c r="N43" s="457" t="s">
        <v>613</v>
      </c>
      <c r="O43" s="457" t="s">
        <v>613</v>
      </c>
      <c r="P43" s="457" t="s">
        <v>613</v>
      </c>
      <c r="Q43" s="457" t="s">
        <v>613</v>
      </c>
      <c r="R43" s="457" t="s">
        <v>613</v>
      </c>
      <c r="S43" s="457" t="s">
        <v>613</v>
      </c>
      <c r="T43" s="457" t="s">
        <v>613</v>
      </c>
      <c r="U43" s="457" t="s">
        <v>613</v>
      </c>
      <c r="V43" s="457" t="s">
        <v>613</v>
      </c>
      <c r="W43" s="457" t="s">
        <v>613</v>
      </c>
      <c r="X43" s="457" t="s">
        <v>613</v>
      </c>
      <c r="Y43" s="457" t="s">
        <v>613</v>
      </c>
      <c r="Z43" s="457" t="s">
        <v>613</v>
      </c>
      <c r="AA43" s="457" t="s">
        <v>613</v>
      </c>
      <c r="AB43" s="457" t="s">
        <v>613</v>
      </c>
      <c r="AC43" s="457" t="s">
        <v>613</v>
      </c>
      <c r="AD43" s="457" t="s">
        <v>613</v>
      </c>
      <c r="AE43" s="457" t="s">
        <v>613</v>
      </c>
      <c r="AF43" s="457" t="s">
        <v>613</v>
      </c>
      <c r="AG43" s="457" t="s">
        <v>613</v>
      </c>
      <c r="AH43" s="457" t="s">
        <v>613</v>
      </c>
      <c r="AI43" s="457" t="s">
        <v>613</v>
      </c>
      <c r="AJ43" s="457" t="s">
        <v>613</v>
      </c>
      <c r="AK43" s="457" t="s">
        <v>613</v>
      </c>
      <c r="AL43" s="457" t="s">
        <v>613</v>
      </c>
      <c r="AM43" s="457" t="s">
        <v>613</v>
      </c>
      <c r="AN43" s="457" t="s">
        <v>613</v>
      </c>
      <c r="AO43" s="457" t="s">
        <v>613</v>
      </c>
      <c r="AP43" s="457" t="s">
        <v>613</v>
      </c>
      <c r="AQ43" s="457" t="s">
        <v>613</v>
      </c>
      <c r="AR43" s="457" t="s">
        <v>613</v>
      </c>
      <c r="AS43" s="457" t="s">
        <v>613</v>
      </c>
      <c r="AT43" s="457" t="s">
        <v>613</v>
      </c>
      <c r="AU43" s="457">
        <v>2167.1547548999097</v>
      </c>
      <c r="AV43" s="457">
        <v>2933.9340063665963</v>
      </c>
      <c r="AW43" s="457">
        <v>3808.909900802536</v>
      </c>
      <c r="AX43" s="457">
        <v>4431.8053010000003</v>
      </c>
      <c r="AY43" s="457">
        <v>4945.9247070000001</v>
      </c>
      <c r="AZ43" s="457">
        <v>5272.4258929999987</v>
      </c>
      <c r="BA43" s="457">
        <v>5125.3931899999998</v>
      </c>
      <c r="BB43" s="457">
        <v>5085.6280137300009</v>
      </c>
      <c r="BC43" s="457">
        <v>5127.7575389068625</v>
      </c>
      <c r="BD43" s="457">
        <v>5286.4482749333047</v>
      </c>
      <c r="BE43" s="457">
        <v>5644.5086698518116</v>
      </c>
      <c r="BF43" s="457">
        <v>6440.9761648831518</v>
      </c>
      <c r="BG43" s="457">
        <v>6436.3892621292925</v>
      </c>
      <c r="BH43" s="457">
        <v>7040.1673683997742</v>
      </c>
      <c r="BI43" s="457">
        <v>7712.8027929999989</v>
      </c>
      <c r="BJ43" s="457">
        <v>8463.0670730000038</v>
      </c>
      <c r="BK43" s="457">
        <v>9198.6850749999976</v>
      </c>
      <c r="BL43" s="457">
        <v>10489.469894000003</v>
      </c>
      <c r="BM43" s="457">
        <v>13015.576289000001</v>
      </c>
      <c r="BN43" s="457">
        <v>14364.520094999996</v>
      </c>
      <c r="BO43" s="457">
        <v>15453.731155000005</v>
      </c>
      <c r="BP43" s="457">
        <v>16160.501292999999</v>
      </c>
      <c r="BQ43" s="457">
        <v>16348.544953999997</v>
      </c>
      <c r="BR43" s="457">
        <v>16438.019783</v>
      </c>
      <c r="BS43" s="457">
        <v>16388.976737000001</v>
      </c>
      <c r="BT43" s="457">
        <v>15805.191595000006</v>
      </c>
      <c r="BU43" s="457">
        <v>15036.677091999998</v>
      </c>
      <c r="BV43" s="457">
        <v>13873.505020699633</v>
      </c>
      <c r="BW43" s="457">
        <v>12085.703968303886</v>
      </c>
      <c r="BX43" s="457">
        <v>11323.207607066033</v>
      </c>
      <c r="BY43" s="457">
        <v>10470.580310828063</v>
      </c>
      <c r="BZ43" s="457">
        <v>10006.603877556754</v>
      </c>
      <c r="CA43" s="457">
        <v>10030.916620436425</v>
      </c>
      <c r="CB43" s="457">
        <v>9611.3158706653849</v>
      </c>
      <c r="CC43" s="457">
        <v>7923.9579494919544</v>
      </c>
      <c r="CD43" s="457">
        <v>7569.7917068654588</v>
      </c>
      <c r="CE43" s="457">
        <v>7790.6674900260277</v>
      </c>
      <c r="CF43" s="457">
        <v>8054.084339214729</v>
      </c>
      <c r="CG43" s="457">
        <v>8463.3744766429772</v>
      </c>
      <c r="CH43" s="458">
        <v>8724.5057697362572</v>
      </c>
    </row>
    <row r="44" spans="1:86" s="52" customFormat="1" x14ac:dyDescent="0.35">
      <c r="A44" s="120"/>
      <c r="B44" s="236" t="s">
        <v>863</v>
      </c>
      <c r="D44" s="457" t="s">
        <v>613</v>
      </c>
      <c r="E44" s="457" t="s">
        <v>613</v>
      </c>
      <c r="F44" s="457" t="s">
        <v>613</v>
      </c>
      <c r="G44" s="457" t="s">
        <v>613</v>
      </c>
      <c r="H44" s="457" t="s">
        <v>613</v>
      </c>
      <c r="I44" s="457" t="s">
        <v>613</v>
      </c>
      <c r="J44" s="457" t="s">
        <v>613</v>
      </c>
      <c r="K44" s="457" t="s">
        <v>613</v>
      </c>
      <c r="L44" s="457" t="s">
        <v>613</v>
      </c>
      <c r="M44" s="457" t="s">
        <v>613</v>
      </c>
      <c r="N44" s="457" t="s">
        <v>613</v>
      </c>
      <c r="O44" s="457" t="s">
        <v>613</v>
      </c>
      <c r="P44" s="457" t="s">
        <v>613</v>
      </c>
      <c r="Q44" s="457" t="s">
        <v>613</v>
      </c>
      <c r="R44" s="457" t="s">
        <v>613</v>
      </c>
      <c r="S44" s="457" t="s">
        <v>613</v>
      </c>
      <c r="T44" s="457" t="s">
        <v>613</v>
      </c>
      <c r="U44" s="457" t="s">
        <v>613</v>
      </c>
      <c r="V44" s="457" t="s">
        <v>613</v>
      </c>
      <c r="W44" s="457" t="s">
        <v>613</v>
      </c>
      <c r="X44" s="457" t="s">
        <v>613</v>
      </c>
      <c r="Y44" s="457" t="s">
        <v>613</v>
      </c>
      <c r="Z44" s="457" t="s">
        <v>613</v>
      </c>
      <c r="AA44" s="457" t="s">
        <v>613</v>
      </c>
      <c r="AB44" s="457" t="s">
        <v>613</v>
      </c>
      <c r="AC44" s="457" t="s">
        <v>613</v>
      </c>
      <c r="AD44" s="457" t="s">
        <v>613</v>
      </c>
      <c r="AE44" s="457" t="s">
        <v>613</v>
      </c>
      <c r="AF44" s="457" t="s">
        <v>613</v>
      </c>
      <c r="AG44" s="457" t="s">
        <v>613</v>
      </c>
      <c r="AH44" s="457" t="s">
        <v>613</v>
      </c>
      <c r="AI44" s="457" t="s">
        <v>613</v>
      </c>
      <c r="AJ44" s="457" t="s">
        <v>613</v>
      </c>
      <c r="AK44" s="457" t="s">
        <v>613</v>
      </c>
      <c r="AL44" s="457" t="s">
        <v>613</v>
      </c>
      <c r="AM44" s="457" t="s">
        <v>613</v>
      </c>
      <c r="AN44" s="457" t="s">
        <v>613</v>
      </c>
      <c r="AO44" s="457" t="s">
        <v>613</v>
      </c>
      <c r="AP44" s="457" t="s">
        <v>613</v>
      </c>
      <c r="AQ44" s="457" t="s">
        <v>613</v>
      </c>
      <c r="AR44" s="457" t="s">
        <v>613</v>
      </c>
      <c r="AS44" s="457" t="s">
        <v>613</v>
      </c>
      <c r="AT44" s="457" t="s">
        <v>613</v>
      </c>
      <c r="AU44" s="457">
        <v>109.79860287962624</v>
      </c>
      <c r="AV44" s="457">
        <v>141.66202051450421</v>
      </c>
      <c r="AW44" s="457">
        <v>175.6639341584962</v>
      </c>
      <c r="AX44" s="457">
        <v>202.48892000000004</v>
      </c>
      <c r="AY44" s="457">
        <v>222.72060800000003</v>
      </c>
      <c r="AZ44" s="457">
        <v>236.10433199999997</v>
      </c>
      <c r="BA44" s="457">
        <v>233.49411200000003</v>
      </c>
      <c r="BB44" s="457">
        <v>233.80841371999998</v>
      </c>
      <c r="BC44" s="457">
        <v>239.17032009310364</v>
      </c>
      <c r="BD44" s="457">
        <v>245.04842974875737</v>
      </c>
      <c r="BE44" s="457">
        <v>256.9479966351247</v>
      </c>
      <c r="BF44" s="457">
        <v>289.38963031903631</v>
      </c>
      <c r="BG44" s="457">
        <v>272.54368921070835</v>
      </c>
      <c r="BH44" s="457">
        <v>285.19785585465985</v>
      </c>
      <c r="BI44" s="457">
        <v>301.48449999999997</v>
      </c>
      <c r="BJ44" s="457">
        <v>324.24810600000001</v>
      </c>
      <c r="BK44" s="457">
        <v>357.63231799999994</v>
      </c>
      <c r="BL44" s="457">
        <v>446.53869700000007</v>
      </c>
      <c r="BM44" s="457">
        <v>583.22119599999996</v>
      </c>
      <c r="BN44" s="457">
        <v>660.18464399999982</v>
      </c>
      <c r="BO44" s="457">
        <v>734.82701900000029</v>
      </c>
      <c r="BP44" s="457">
        <v>762.09558300000015</v>
      </c>
      <c r="BQ44" s="457">
        <v>773.47292899999979</v>
      </c>
      <c r="BR44" s="457">
        <v>780.83464700000013</v>
      </c>
      <c r="BS44" s="457">
        <v>788.56670200000008</v>
      </c>
      <c r="BT44" s="457">
        <v>769.92821600000002</v>
      </c>
      <c r="BU44" s="457">
        <v>751.35525000000007</v>
      </c>
      <c r="BV44" s="457">
        <v>707.78068435206228</v>
      </c>
      <c r="BW44" s="457">
        <v>627.10887953728161</v>
      </c>
      <c r="BX44" s="457">
        <v>584.0015996417842</v>
      </c>
      <c r="BY44" s="457">
        <v>543.40301250447033</v>
      </c>
      <c r="BZ44" s="457">
        <v>524.99880610629691</v>
      </c>
      <c r="CA44" s="457">
        <v>541.71271653957183</v>
      </c>
      <c r="CB44" s="457">
        <v>488.6947439999999</v>
      </c>
      <c r="CC44" s="457">
        <v>396.66589251118984</v>
      </c>
      <c r="CD44" s="457">
        <v>364.8753099241215</v>
      </c>
      <c r="CE44" s="457">
        <v>364.91805125148278</v>
      </c>
      <c r="CF44" s="457">
        <v>367.38438997263705</v>
      </c>
      <c r="CG44" s="457">
        <v>375.69004283809841</v>
      </c>
      <c r="CH44" s="458">
        <v>377.17597972732563</v>
      </c>
    </row>
    <row r="45" spans="1:86" s="52" customFormat="1" x14ac:dyDescent="0.35">
      <c r="A45" s="120"/>
      <c r="B45" s="236" t="s">
        <v>864</v>
      </c>
      <c r="D45" s="457" t="s">
        <v>613</v>
      </c>
      <c r="E45" s="457" t="s">
        <v>613</v>
      </c>
      <c r="F45" s="457" t="s">
        <v>613</v>
      </c>
      <c r="G45" s="457" t="s">
        <v>613</v>
      </c>
      <c r="H45" s="457" t="s">
        <v>613</v>
      </c>
      <c r="I45" s="457" t="s">
        <v>613</v>
      </c>
      <c r="J45" s="457" t="s">
        <v>613</v>
      </c>
      <c r="K45" s="457" t="s">
        <v>613</v>
      </c>
      <c r="L45" s="457" t="s">
        <v>613</v>
      </c>
      <c r="M45" s="457" t="s">
        <v>613</v>
      </c>
      <c r="N45" s="457" t="s">
        <v>613</v>
      </c>
      <c r="O45" s="457" t="s">
        <v>613</v>
      </c>
      <c r="P45" s="457" t="s">
        <v>613</v>
      </c>
      <c r="Q45" s="457" t="s">
        <v>613</v>
      </c>
      <c r="R45" s="457" t="s">
        <v>613</v>
      </c>
      <c r="S45" s="457" t="s">
        <v>613</v>
      </c>
      <c r="T45" s="457" t="s">
        <v>613</v>
      </c>
      <c r="U45" s="457" t="s">
        <v>613</v>
      </c>
      <c r="V45" s="457" t="s">
        <v>613</v>
      </c>
      <c r="W45" s="457" t="s">
        <v>613</v>
      </c>
      <c r="X45" s="457" t="s">
        <v>613</v>
      </c>
      <c r="Y45" s="457" t="s">
        <v>613</v>
      </c>
      <c r="Z45" s="457" t="s">
        <v>613</v>
      </c>
      <c r="AA45" s="457" t="s">
        <v>613</v>
      </c>
      <c r="AB45" s="457" t="s">
        <v>613</v>
      </c>
      <c r="AC45" s="457" t="s">
        <v>613</v>
      </c>
      <c r="AD45" s="457" t="s">
        <v>613</v>
      </c>
      <c r="AE45" s="457" t="s">
        <v>613</v>
      </c>
      <c r="AF45" s="457" t="s">
        <v>613</v>
      </c>
      <c r="AG45" s="457" t="s">
        <v>613</v>
      </c>
      <c r="AH45" s="457" t="s">
        <v>613</v>
      </c>
      <c r="AI45" s="457" t="s">
        <v>613</v>
      </c>
      <c r="AJ45" s="457" t="s">
        <v>613</v>
      </c>
      <c r="AK45" s="457" t="s">
        <v>613</v>
      </c>
      <c r="AL45" s="457" t="s">
        <v>613</v>
      </c>
      <c r="AM45" s="457" t="s">
        <v>613</v>
      </c>
      <c r="AN45" s="457" t="s">
        <v>613</v>
      </c>
      <c r="AO45" s="457" t="s">
        <v>613</v>
      </c>
      <c r="AP45" s="457" t="s">
        <v>613</v>
      </c>
      <c r="AQ45" s="457" t="s">
        <v>613</v>
      </c>
      <c r="AR45" s="457" t="s">
        <v>613</v>
      </c>
      <c r="AS45" s="457" t="s">
        <v>613</v>
      </c>
      <c r="AT45" s="457" t="s">
        <v>613</v>
      </c>
      <c r="AU45" s="457">
        <v>136.45564222046383</v>
      </c>
      <c r="AV45" s="457">
        <v>170.41597311889956</v>
      </c>
      <c r="AW45" s="457">
        <v>204.00616503896794</v>
      </c>
      <c r="AX45" s="457">
        <v>240.89979499999998</v>
      </c>
      <c r="AY45" s="457">
        <v>276.03603100000004</v>
      </c>
      <c r="AZ45" s="457">
        <v>301.80072100000007</v>
      </c>
      <c r="BA45" s="457">
        <v>319.92482699999994</v>
      </c>
      <c r="BB45" s="457">
        <v>340.41869650000012</v>
      </c>
      <c r="BC45" s="457">
        <v>352.45812899999993</v>
      </c>
      <c r="BD45" s="457">
        <v>372.62687378841298</v>
      </c>
      <c r="BE45" s="457">
        <v>404.7776429999999</v>
      </c>
      <c r="BF45" s="457">
        <v>500.59837500000003</v>
      </c>
      <c r="BG45" s="457">
        <v>610.90828199999987</v>
      </c>
      <c r="BH45" s="457">
        <v>632.037012</v>
      </c>
      <c r="BI45" s="457">
        <v>651.33252599999992</v>
      </c>
      <c r="BJ45" s="457">
        <v>683.50006199999996</v>
      </c>
      <c r="BK45" s="457">
        <v>721.60379899999998</v>
      </c>
      <c r="BL45" s="457">
        <v>799.40165999999999</v>
      </c>
      <c r="BM45" s="457">
        <v>920.83518000000004</v>
      </c>
      <c r="BN45" s="457">
        <v>996.82235699999978</v>
      </c>
      <c r="BO45" s="457">
        <v>1054.0699630000004</v>
      </c>
      <c r="BP45" s="457">
        <v>1099.2010330000003</v>
      </c>
      <c r="BQ45" s="457">
        <v>1098.3152229999996</v>
      </c>
      <c r="BR45" s="457">
        <v>1100.874174</v>
      </c>
      <c r="BS45" s="457">
        <v>1094.5832460000001</v>
      </c>
      <c r="BT45" s="457">
        <v>1064.3347100000001</v>
      </c>
      <c r="BU45" s="457">
        <v>1027.712147</v>
      </c>
      <c r="BV45" s="457">
        <v>970.90367594830263</v>
      </c>
      <c r="BW45" s="457">
        <v>863.67877250906281</v>
      </c>
      <c r="BX45" s="457">
        <v>800.08081729218486</v>
      </c>
      <c r="BY45" s="457">
        <v>742.14602020607015</v>
      </c>
      <c r="BZ45" s="457">
        <v>715.35693413016566</v>
      </c>
      <c r="CA45" s="457">
        <v>711.82508065977709</v>
      </c>
      <c r="CB45" s="457">
        <v>666.37108576948492</v>
      </c>
      <c r="CC45" s="457">
        <v>539.82182786152998</v>
      </c>
      <c r="CD45" s="457">
        <v>496.56608516621304</v>
      </c>
      <c r="CE45" s="457">
        <v>496.82551125113548</v>
      </c>
      <c r="CF45" s="457">
        <v>500.38989201258738</v>
      </c>
      <c r="CG45" s="457">
        <v>511.91120070487369</v>
      </c>
      <c r="CH45" s="458">
        <v>514.13187995162264</v>
      </c>
    </row>
    <row r="46" spans="1:86" s="52" customFormat="1" ht="25.5" customHeight="1" x14ac:dyDescent="0.35">
      <c r="A46" s="120"/>
      <c r="B46" s="604" t="s">
        <v>905</v>
      </c>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f>SUM(BW47:BW49)</f>
        <v>6043.9721867304552</v>
      </c>
      <c r="BX46" s="457">
        <f t="shared" ref="BX46:CD46" si="10">SUM(BX47:BX49)</f>
        <v>11743.384385996858</v>
      </c>
      <c r="BY46" s="457">
        <f t="shared" si="10"/>
        <v>13399.199410550435</v>
      </c>
      <c r="BZ46" s="457">
        <f t="shared" si="10"/>
        <v>14160.136577262942</v>
      </c>
      <c r="CA46" s="457">
        <f t="shared" si="10"/>
        <v>16467.399220077881</v>
      </c>
      <c r="CB46" s="457">
        <f t="shared" si="10"/>
        <v>20608.954270050457</v>
      </c>
      <c r="CC46" s="457">
        <f t="shared" si="10"/>
        <v>24454.706233040233</v>
      </c>
      <c r="CD46" s="457">
        <f t="shared" si="10"/>
        <v>26470.968020521475</v>
      </c>
      <c r="CE46" s="457">
        <f>SUM(CE47:CE49)</f>
        <v>27006.86723748509</v>
      </c>
      <c r="CF46" s="457">
        <f>SUM(CF47:CF49)</f>
        <v>27589.880295086579</v>
      </c>
      <c r="CG46" s="457">
        <f>SUM(CG47:CG49)</f>
        <v>28509.683717179385</v>
      </c>
      <c r="CH46" s="458">
        <f>SUM(CH47:CH49)</f>
        <v>29528.827938211431</v>
      </c>
    </row>
    <row r="47" spans="1:86" s="52" customFormat="1" x14ac:dyDescent="0.35">
      <c r="A47" s="120"/>
      <c r="B47" s="607" t="s">
        <v>862</v>
      </c>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v>5356.9478554141433</v>
      </c>
      <c r="BX47" s="456">
        <v>10545.186497628241</v>
      </c>
      <c r="BY47" s="456">
        <v>12036.343038410962</v>
      </c>
      <c r="BZ47" s="456">
        <v>12711.024348677456</v>
      </c>
      <c r="CA47" s="456">
        <v>14777.355140435409</v>
      </c>
      <c r="CB47" s="456">
        <v>18542.773584327817</v>
      </c>
      <c r="CC47" s="456">
        <v>21881.861054546716</v>
      </c>
      <c r="CD47" s="456">
        <v>23594.032550790856</v>
      </c>
      <c r="CE47" s="456">
        <v>24026.987716251297</v>
      </c>
      <c r="CF47" s="456">
        <v>24520.745106537343</v>
      </c>
      <c r="CG47" s="457">
        <v>25314.545139846978</v>
      </c>
      <c r="CH47" s="458">
        <v>26202.760362040175</v>
      </c>
    </row>
    <row r="48" spans="1:86" s="52" customFormat="1" x14ac:dyDescent="0.35">
      <c r="A48" s="120"/>
      <c r="B48" s="607" t="s">
        <v>863</v>
      </c>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c r="AG48" s="457"/>
      <c r="AH48" s="457"/>
      <c r="AI48" s="457"/>
      <c r="AJ48" s="457"/>
      <c r="AK48" s="457"/>
      <c r="AL48" s="457"/>
      <c r="AM48" s="457"/>
      <c r="AN48" s="457"/>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6">
        <v>256.1748619640461</v>
      </c>
      <c r="BX48" s="456">
        <v>444.2268906932992</v>
      </c>
      <c r="BY48" s="456">
        <v>511.55437838204614</v>
      </c>
      <c r="BZ48" s="456">
        <v>550.04253631950633</v>
      </c>
      <c r="CA48" s="456">
        <v>643.13230983000005</v>
      </c>
      <c r="CB48" s="456">
        <v>794.67446731886025</v>
      </c>
      <c r="CC48" s="456">
        <v>969.56162001818859</v>
      </c>
      <c r="CD48" s="456">
        <v>1066.7154736203347</v>
      </c>
      <c r="CE48" s="456">
        <v>1097.1837066533931</v>
      </c>
      <c r="CF48" s="456">
        <v>1124.3956024745287</v>
      </c>
      <c r="CG48" s="457">
        <v>1164.0219458241806</v>
      </c>
      <c r="CH48" s="458">
        <v>1207.5723718646502</v>
      </c>
    </row>
    <row r="49" spans="1:86" s="52" customFormat="1" x14ac:dyDescent="0.35">
      <c r="A49" s="120"/>
      <c r="B49" s="607" t="s">
        <v>864</v>
      </c>
      <c r="D49" s="457"/>
      <c r="E49" s="457"/>
      <c r="F49" s="457"/>
      <c r="G49" s="457"/>
      <c r="H49" s="457"/>
      <c r="I49" s="457"/>
      <c r="J49" s="457"/>
      <c r="K49" s="457"/>
      <c r="L49" s="457"/>
      <c r="M49" s="457"/>
      <c r="N49" s="457"/>
      <c r="O49" s="457"/>
      <c r="P49" s="457"/>
      <c r="Q49" s="457"/>
      <c r="R49" s="457"/>
      <c r="S49" s="457"/>
      <c r="T49" s="457"/>
      <c r="U49" s="457"/>
      <c r="V49" s="457"/>
      <c r="W49" s="457"/>
      <c r="X49" s="457"/>
      <c r="Y49" s="457"/>
      <c r="Z49" s="457"/>
      <c r="AA49" s="457"/>
      <c r="AB49" s="457"/>
      <c r="AC49" s="457"/>
      <c r="AD49" s="457"/>
      <c r="AE49" s="457"/>
      <c r="AF49" s="457"/>
      <c r="AG49" s="457"/>
      <c r="AH49" s="457"/>
      <c r="AI49" s="457"/>
      <c r="AJ49" s="457"/>
      <c r="AK49" s="457"/>
      <c r="AL49" s="457"/>
      <c r="AM49" s="457"/>
      <c r="AN49" s="457"/>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6">
        <v>430.84946935226623</v>
      </c>
      <c r="BX49" s="456">
        <v>753.97099767531768</v>
      </c>
      <c r="BY49" s="456">
        <v>851.30199375742609</v>
      </c>
      <c r="BZ49" s="456">
        <v>899.06969226597835</v>
      </c>
      <c r="CA49" s="456">
        <v>1046.9117698124708</v>
      </c>
      <c r="CB49" s="456">
        <v>1271.506218403782</v>
      </c>
      <c r="CC49" s="456">
        <v>1603.2835584753257</v>
      </c>
      <c r="CD49" s="456">
        <v>1810.2199961102849</v>
      </c>
      <c r="CE49" s="456">
        <v>1882.6958145804017</v>
      </c>
      <c r="CF49" s="456">
        <v>1944.7395860747106</v>
      </c>
      <c r="CG49" s="457">
        <v>2031.1166315082269</v>
      </c>
      <c r="CH49" s="458">
        <v>2118.495204306605</v>
      </c>
    </row>
    <row r="50" spans="1:86" s="52" customFormat="1" ht="25.5" customHeight="1" x14ac:dyDescent="0.35">
      <c r="A50" s="120"/>
      <c r="B50" s="604" t="s">
        <v>906</v>
      </c>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c r="AG50" s="457"/>
      <c r="AH50" s="457"/>
      <c r="AI50" s="457"/>
      <c r="AJ50" s="457"/>
      <c r="AK50" s="457"/>
      <c r="AL50" s="457"/>
      <c r="AM50" s="457"/>
      <c r="AN50" s="457"/>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6">
        <f t="shared" ref="BW50:CH52" si="11">BW39+BW43+BW47</f>
        <v>21451.830476220595</v>
      </c>
      <c r="BX50" s="457">
        <f t="shared" si="11"/>
        <v>25724.688379776351</v>
      </c>
      <c r="BY50" s="456">
        <f t="shared" si="11"/>
        <v>26129.672947010848</v>
      </c>
      <c r="BZ50" s="456">
        <f>BZ39+BZ43+BZ47</f>
        <v>26320.810130511964</v>
      </c>
      <c r="CA50" s="456">
        <f t="shared" si="11"/>
        <v>28561.303607091344</v>
      </c>
      <c r="CB50" s="456">
        <f t="shared" si="11"/>
        <v>32058.433656787849</v>
      </c>
      <c r="CC50" s="456">
        <f t="shared" si="11"/>
        <v>33184.368370460754</v>
      </c>
      <c r="CD50" s="456">
        <f t="shared" si="11"/>
        <v>34379.897435329374</v>
      </c>
      <c r="CE50" s="456">
        <f>CE39+CE43+CE47</f>
        <v>35118.376080208225</v>
      </c>
      <c r="CF50" s="456">
        <f>CF39+CF43+CF47</f>
        <v>35976.169348133226</v>
      </c>
      <c r="CG50" s="457">
        <f>CG39+CG43+CG47</f>
        <v>37338.363043030055</v>
      </c>
      <c r="CH50" s="458">
        <f>CH39+CH43+CH47</f>
        <v>38587.488439200002</v>
      </c>
    </row>
    <row r="51" spans="1:86" s="52" customFormat="1" x14ac:dyDescent="0.35">
      <c r="A51" s="120"/>
      <c r="B51" s="604" t="s">
        <v>907</v>
      </c>
      <c r="D51" s="457"/>
      <c r="E51" s="457"/>
      <c r="F51" s="457"/>
      <c r="G51" s="457"/>
      <c r="H51" s="457"/>
      <c r="I51" s="457"/>
      <c r="J51" s="457"/>
      <c r="K51" s="457"/>
      <c r="L51" s="457"/>
      <c r="M51" s="457"/>
      <c r="N51" s="457"/>
      <c r="O51" s="457"/>
      <c r="P51" s="457"/>
      <c r="Q51" s="457"/>
      <c r="R51" s="457"/>
      <c r="S51" s="457"/>
      <c r="T51" s="457"/>
      <c r="U51" s="457"/>
      <c r="V51" s="457"/>
      <c r="W51" s="457"/>
      <c r="X51" s="457"/>
      <c r="Y51" s="457"/>
      <c r="Z51" s="457"/>
      <c r="AA51" s="457"/>
      <c r="AB51" s="457"/>
      <c r="AC51" s="457"/>
      <c r="AD51" s="457"/>
      <c r="AE51" s="457"/>
      <c r="AF51" s="457"/>
      <c r="AG51" s="457"/>
      <c r="AH51" s="457"/>
      <c r="AI51" s="457"/>
      <c r="AJ51" s="457"/>
      <c r="AK51" s="457"/>
      <c r="AL51" s="457"/>
      <c r="AM51" s="457"/>
      <c r="AN51" s="457"/>
      <c r="AO51" s="457"/>
      <c r="AP51" s="457"/>
      <c r="AQ51" s="457"/>
      <c r="AR51" s="457"/>
      <c r="AS51" s="457"/>
      <c r="AT51" s="457"/>
      <c r="AU51" s="457"/>
      <c r="AV51" s="457"/>
      <c r="AW51" s="457"/>
      <c r="AX51" s="457"/>
      <c r="AY51" s="457"/>
      <c r="AZ51" s="457"/>
      <c r="BA51" s="457"/>
      <c r="BB51" s="457"/>
      <c r="BC51" s="457"/>
      <c r="BD51" s="457"/>
      <c r="BE51" s="457"/>
      <c r="BF51" s="457"/>
      <c r="BG51" s="457"/>
      <c r="BH51" s="457"/>
      <c r="BI51" s="457"/>
      <c r="BJ51" s="457"/>
      <c r="BK51" s="457"/>
      <c r="BL51" s="457"/>
      <c r="BM51" s="457"/>
      <c r="BN51" s="457"/>
      <c r="BO51" s="457"/>
      <c r="BP51" s="457"/>
      <c r="BQ51" s="457"/>
      <c r="BR51" s="457"/>
      <c r="BS51" s="457"/>
      <c r="BT51" s="457"/>
      <c r="BU51" s="457"/>
      <c r="BV51" s="457"/>
      <c r="BW51" s="457">
        <f t="shared" si="11"/>
        <v>1105.3419909633715</v>
      </c>
      <c r="BX51" s="457">
        <f t="shared" si="11"/>
        <v>1241.5891491788029</v>
      </c>
      <c r="BY51" s="457">
        <f t="shared" si="11"/>
        <v>1261.9953605879712</v>
      </c>
      <c r="BZ51" s="457">
        <f t="shared" si="11"/>
        <v>1277.3221878824361</v>
      </c>
      <c r="CA51" s="457">
        <f t="shared" si="11"/>
        <v>1394.8062319456071</v>
      </c>
      <c r="CB51" s="457">
        <f t="shared" si="11"/>
        <v>1498.2279033188602</v>
      </c>
      <c r="CC51" s="457">
        <f t="shared" si="11"/>
        <v>1542.2604171949836</v>
      </c>
      <c r="CD51" s="457">
        <f t="shared" si="11"/>
        <v>1594.2925967528981</v>
      </c>
      <c r="CE51" s="457">
        <f t="shared" si="11"/>
        <v>1627.5487090168174</v>
      </c>
      <c r="CF51" s="457">
        <f t="shared" si="11"/>
        <v>1661.0497500929332</v>
      </c>
      <c r="CG51" s="457">
        <f t="shared" si="11"/>
        <v>1715.9282572895891</v>
      </c>
      <c r="CH51" s="458">
        <f t="shared" si="11"/>
        <v>1765.0177605989629</v>
      </c>
    </row>
    <row r="52" spans="1:86" s="52" customFormat="1" x14ac:dyDescent="0.35">
      <c r="A52" s="120"/>
      <c r="B52" s="604" t="s">
        <v>908</v>
      </c>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f t="shared" si="11"/>
        <v>1865.8041838967206</v>
      </c>
      <c r="BX52" s="457">
        <f t="shared" si="11"/>
        <v>2111.4025600417071</v>
      </c>
      <c r="BY52" s="457">
        <f t="shared" si="11"/>
        <v>2133.2885901470981</v>
      </c>
      <c r="BZ52" s="457">
        <f t="shared" si="11"/>
        <v>2141.1569039399528</v>
      </c>
      <c r="CA52" s="457">
        <f t="shared" si="11"/>
        <v>2283.8839285031909</v>
      </c>
      <c r="CB52" s="457">
        <f t="shared" si="11"/>
        <v>2506.820105170455</v>
      </c>
      <c r="CC52" s="457">
        <f t="shared" si="11"/>
        <v>2613.8779283104041</v>
      </c>
      <c r="CD52" s="457">
        <f t="shared" si="11"/>
        <v>2744.8982626358402</v>
      </c>
      <c r="CE52" s="457">
        <f t="shared" si="11"/>
        <v>2827.1375180751884</v>
      </c>
      <c r="CF52" s="457">
        <f t="shared" si="11"/>
        <v>2905.1346896430273</v>
      </c>
      <c r="CG52" s="457">
        <f t="shared" si="11"/>
        <v>3023.9472772167533</v>
      </c>
      <c r="CH52" s="458">
        <f t="shared" si="11"/>
        <v>3126.6522303058382</v>
      </c>
    </row>
    <row r="53" spans="1:86" s="52" customFormat="1" ht="26.25" customHeight="1" x14ac:dyDescent="0.35">
      <c r="A53" s="120"/>
      <c r="B53" s="612" t="s">
        <v>909</v>
      </c>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c r="BR53" s="457"/>
      <c r="BS53" s="457"/>
      <c r="BT53" s="457"/>
      <c r="BU53" s="457"/>
      <c r="BV53" s="457"/>
      <c r="BW53" s="457"/>
      <c r="BX53" s="457"/>
      <c r="BY53" s="457"/>
      <c r="BZ53" s="457"/>
      <c r="CA53" s="457"/>
      <c r="CB53" s="457"/>
      <c r="CC53" s="457"/>
      <c r="CD53" s="457"/>
      <c r="CE53" s="457"/>
      <c r="CF53" s="457"/>
      <c r="CG53" s="457"/>
      <c r="CH53" s="458"/>
    </row>
    <row r="54" spans="1:86" s="52" customFormat="1" x14ac:dyDescent="0.35">
      <c r="A54" s="120"/>
      <c r="B54" s="72" t="s">
        <v>868</v>
      </c>
      <c r="D54" s="457">
        <f t="shared" ref="D54:AT54" si="12">SUM(D55:D57)</f>
        <v>0</v>
      </c>
      <c r="E54" s="457">
        <f t="shared" si="12"/>
        <v>0</v>
      </c>
      <c r="F54" s="457">
        <f t="shared" si="12"/>
        <v>0</v>
      </c>
      <c r="G54" s="457">
        <f t="shared" si="12"/>
        <v>0</v>
      </c>
      <c r="H54" s="457">
        <f t="shared" si="12"/>
        <v>0</v>
      </c>
      <c r="I54" s="457">
        <f t="shared" si="12"/>
        <v>0</v>
      </c>
      <c r="J54" s="457">
        <f t="shared" si="12"/>
        <v>0</v>
      </c>
      <c r="K54" s="457">
        <f t="shared" si="12"/>
        <v>0</v>
      </c>
      <c r="L54" s="457">
        <f t="shared" si="12"/>
        <v>0</v>
      </c>
      <c r="M54" s="457">
        <f t="shared" si="12"/>
        <v>0</v>
      </c>
      <c r="N54" s="457">
        <f t="shared" si="12"/>
        <v>0</v>
      </c>
      <c r="O54" s="457">
        <f t="shared" si="12"/>
        <v>0</v>
      </c>
      <c r="P54" s="457">
        <f t="shared" si="12"/>
        <v>0</v>
      </c>
      <c r="Q54" s="457">
        <f t="shared" si="12"/>
        <v>0</v>
      </c>
      <c r="R54" s="457">
        <f t="shared" si="12"/>
        <v>0</v>
      </c>
      <c r="S54" s="457">
        <f t="shared" si="12"/>
        <v>0</v>
      </c>
      <c r="T54" s="457">
        <f t="shared" si="12"/>
        <v>0</v>
      </c>
      <c r="U54" s="457">
        <f t="shared" si="12"/>
        <v>0</v>
      </c>
      <c r="V54" s="457">
        <f t="shared" si="12"/>
        <v>0</v>
      </c>
      <c r="W54" s="457">
        <f t="shared" si="12"/>
        <v>0</v>
      </c>
      <c r="X54" s="457">
        <f t="shared" si="12"/>
        <v>0</v>
      </c>
      <c r="Y54" s="457">
        <f t="shared" si="12"/>
        <v>0</v>
      </c>
      <c r="Z54" s="457">
        <f t="shared" si="12"/>
        <v>0</v>
      </c>
      <c r="AA54" s="457">
        <f t="shared" si="12"/>
        <v>0</v>
      </c>
      <c r="AB54" s="457">
        <f t="shared" si="12"/>
        <v>0</v>
      </c>
      <c r="AC54" s="457">
        <f t="shared" si="12"/>
        <v>0</v>
      </c>
      <c r="AD54" s="457">
        <f t="shared" si="12"/>
        <v>0</v>
      </c>
      <c r="AE54" s="457">
        <f t="shared" si="12"/>
        <v>0</v>
      </c>
      <c r="AF54" s="457">
        <f t="shared" si="12"/>
        <v>0</v>
      </c>
      <c r="AG54" s="457">
        <f t="shared" si="12"/>
        <v>0</v>
      </c>
      <c r="AH54" s="457">
        <f t="shared" si="12"/>
        <v>0</v>
      </c>
      <c r="AI54" s="457">
        <f t="shared" si="12"/>
        <v>0</v>
      </c>
      <c r="AJ54" s="457">
        <f t="shared" si="12"/>
        <v>0</v>
      </c>
      <c r="AK54" s="457">
        <f t="shared" si="12"/>
        <v>0</v>
      </c>
      <c r="AL54" s="457">
        <f t="shared" si="12"/>
        <v>0</v>
      </c>
      <c r="AM54" s="457">
        <f t="shared" si="12"/>
        <v>0</v>
      </c>
      <c r="AN54" s="457">
        <f t="shared" si="12"/>
        <v>0</v>
      </c>
      <c r="AO54" s="457">
        <f t="shared" si="12"/>
        <v>0</v>
      </c>
      <c r="AP54" s="457">
        <f t="shared" si="12"/>
        <v>0</v>
      </c>
      <c r="AQ54" s="457">
        <f t="shared" si="12"/>
        <v>0</v>
      </c>
      <c r="AR54" s="457">
        <f t="shared" si="12"/>
        <v>0</v>
      </c>
      <c r="AS54" s="457">
        <f t="shared" si="12"/>
        <v>0</v>
      </c>
      <c r="AT54" s="457">
        <f t="shared" si="12"/>
        <v>0</v>
      </c>
      <c r="AU54" s="457">
        <v>2708.66</v>
      </c>
      <c r="AV54" s="457">
        <v>3535.2440000000001</v>
      </c>
      <c r="AW54" s="457">
        <v>4454.2159999999994</v>
      </c>
      <c r="AX54" s="457">
        <f t="shared" ref="AX54:BT54" si="13">SUM(AX55:AX57)</f>
        <v>5113.3546770751864</v>
      </c>
      <c r="AY54" s="457">
        <f t="shared" si="13"/>
        <v>5651.4439407474802</v>
      </c>
      <c r="AZ54" s="457">
        <f t="shared" si="13"/>
        <v>6028.8879480805444</v>
      </c>
      <c r="BA54" s="457">
        <f t="shared" si="13"/>
        <v>5953.7060448394323</v>
      </c>
      <c r="BB54" s="457">
        <f t="shared" si="13"/>
        <v>5958.6779989229053</v>
      </c>
      <c r="BC54" s="457">
        <f t="shared" si="13"/>
        <v>6007.0621828336034</v>
      </c>
      <c r="BD54" s="457">
        <f t="shared" si="13"/>
        <v>6181.0154254508516</v>
      </c>
      <c r="BE54" s="457">
        <f t="shared" si="13"/>
        <v>6626.9679922369442</v>
      </c>
      <c r="BF54" s="457">
        <f t="shared" si="13"/>
        <v>7599.9883777870036</v>
      </c>
      <c r="BG54" s="457">
        <f t="shared" si="13"/>
        <v>7549.9188525306281</v>
      </c>
      <c r="BH54" s="457">
        <f t="shared" si="13"/>
        <v>12804.77139214534</v>
      </c>
      <c r="BI54" s="457">
        <f t="shared" si="13"/>
        <v>13557.341300000002</v>
      </c>
      <c r="BJ54" s="457">
        <f t="shared" si="13"/>
        <v>14497.841268</v>
      </c>
      <c r="BK54" s="457">
        <f t="shared" si="13"/>
        <v>15410.146448000001</v>
      </c>
      <c r="BL54" s="457">
        <f t="shared" si="13"/>
        <v>16755.202160000001</v>
      </c>
      <c r="BM54" s="457">
        <f t="shared" si="13"/>
        <v>19603.200417</v>
      </c>
      <c r="BN54" s="457">
        <f t="shared" si="13"/>
        <v>21027.491165999996</v>
      </c>
      <c r="BO54" s="457">
        <f t="shared" si="13"/>
        <v>22387.085473999996</v>
      </c>
      <c r="BP54" s="457">
        <f t="shared" si="13"/>
        <v>23452.705895999996</v>
      </c>
      <c r="BQ54" s="457">
        <f t="shared" si="13"/>
        <v>23698.914690999998</v>
      </c>
      <c r="BR54" s="457">
        <f t="shared" si="13"/>
        <v>23752.597499000003</v>
      </c>
      <c r="BS54" s="457">
        <f t="shared" si="13"/>
        <v>23615.447659000001</v>
      </c>
      <c r="BT54" s="457">
        <f t="shared" si="13"/>
        <v>22894.495554000001</v>
      </c>
      <c r="BU54" s="457">
        <f t="shared" ref="BU54:CD54" si="14">SUM(BU55:BU57)</f>
        <v>21676.449412000002</v>
      </c>
      <c r="BV54" s="457">
        <f t="shared" si="14"/>
        <v>20196.804036000001</v>
      </c>
      <c r="BW54" s="457">
        <f t="shared" si="14"/>
        <v>17882.486260350226</v>
      </c>
      <c r="BX54" s="457">
        <f t="shared" si="14"/>
        <v>16878.253154999999</v>
      </c>
      <c r="BY54" s="457">
        <f t="shared" si="14"/>
        <v>15623.272476154336</v>
      </c>
      <c r="BZ54" s="457">
        <f t="shared" si="14"/>
        <v>15000.41679230117</v>
      </c>
      <c r="CA54" s="457">
        <f t="shared" si="14"/>
        <v>15057.410979425917</v>
      </c>
      <c r="CB54" s="457">
        <f t="shared" si="14"/>
        <v>14650.562167171069</v>
      </c>
      <c r="CC54" s="457">
        <f t="shared" si="14"/>
        <v>12081.538421760224</v>
      </c>
      <c r="CD54" s="457">
        <f t="shared" si="14"/>
        <v>11414.850548662807</v>
      </c>
      <c r="CE54" s="457">
        <f>SUM(CE55:CE57)</f>
        <v>11699.349313229646</v>
      </c>
      <c r="CF54" s="457">
        <f>SUM(CF55:CF57)</f>
        <v>12048.864435831088</v>
      </c>
      <c r="CG54" s="457">
        <f>SUM(CG55:CG57)</f>
        <v>12616.113015993338</v>
      </c>
      <c r="CH54" s="458">
        <f>SUM(CH55:CH57)</f>
        <v>12968.560358817276</v>
      </c>
    </row>
    <row r="55" spans="1:86" s="52" customFormat="1" x14ac:dyDescent="0.35">
      <c r="A55" s="120"/>
      <c r="B55" s="236" t="s">
        <v>910</v>
      </c>
      <c r="D55" s="457" t="s">
        <v>613</v>
      </c>
      <c r="E55" s="457" t="s">
        <v>613</v>
      </c>
      <c r="F55" s="457" t="s">
        <v>613</v>
      </c>
      <c r="G55" s="457" t="s">
        <v>613</v>
      </c>
      <c r="H55" s="457" t="s">
        <v>613</v>
      </c>
      <c r="I55" s="457" t="s">
        <v>613</v>
      </c>
      <c r="J55" s="457" t="s">
        <v>613</v>
      </c>
      <c r="K55" s="457" t="s">
        <v>613</v>
      </c>
      <c r="L55" s="457" t="s">
        <v>613</v>
      </c>
      <c r="M55" s="457" t="s">
        <v>613</v>
      </c>
      <c r="N55" s="457" t="s">
        <v>613</v>
      </c>
      <c r="O55" s="457" t="s">
        <v>613</v>
      </c>
      <c r="P55" s="457" t="s">
        <v>613</v>
      </c>
      <c r="Q55" s="457" t="s">
        <v>613</v>
      </c>
      <c r="R55" s="457" t="s">
        <v>613</v>
      </c>
      <c r="S55" s="457" t="s">
        <v>613</v>
      </c>
      <c r="T55" s="457" t="s">
        <v>613</v>
      </c>
      <c r="U55" s="457" t="s">
        <v>613</v>
      </c>
      <c r="V55" s="457" t="s">
        <v>613</v>
      </c>
      <c r="W55" s="457" t="s">
        <v>613</v>
      </c>
      <c r="X55" s="457" t="s">
        <v>613</v>
      </c>
      <c r="Y55" s="457" t="s">
        <v>613</v>
      </c>
      <c r="Z55" s="457" t="s">
        <v>613</v>
      </c>
      <c r="AA55" s="457" t="s">
        <v>613</v>
      </c>
      <c r="AB55" s="457" t="s">
        <v>613</v>
      </c>
      <c r="AC55" s="457" t="s">
        <v>613</v>
      </c>
      <c r="AD55" s="457" t="s">
        <v>613</v>
      </c>
      <c r="AE55" s="457" t="s">
        <v>613</v>
      </c>
      <c r="AF55" s="457" t="s">
        <v>613</v>
      </c>
      <c r="AG55" s="457" t="s">
        <v>613</v>
      </c>
      <c r="AH55" s="457" t="s">
        <v>613</v>
      </c>
      <c r="AI55" s="457" t="s">
        <v>613</v>
      </c>
      <c r="AJ55" s="457" t="s">
        <v>613</v>
      </c>
      <c r="AK55" s="457" t="s">
        <v>613</v>
      </c>
      <c r="AL55" s="457" t="s">
        <v>613</v>
      </c>
      <c r="AM55" s="457" t="s">
        <v>613</v>
      </c>
      <c r="AN55" s="457" t="s">
        <v>613</v>
      </c>
      <c r="AO55" s="457" t="s">
        <v>613</v>
      </c>
      <c r="AP55" s="457" t="s">
        <v>613</v>
      </c>
      <c r="AQ55" s="457" t="s">
        <v>613</v>
      </c>
      <c r="AR55" s="457" t="s">
        <v>613</v>
      </c>
      <c r="AS55" s="457" t="s">
        <v>613</v>
      </c>
      <c r="AT55" s="457" t="s">
        <v>613</v>
      </c>
      <c r="AU55" s="457" t="s">
        <v>613</v>
      </c>
      <c r="AV55" s="457" t="s">
        <v>613</v>
      </c>
      <c r="AW55" s="457" t="s">
        <v>613</v>
      </c>
      <c r="AX55" s="457">
        <v>4429.415416868932</v>
      </c>
      <c r="AY55" s="457">
        <v>4968.5965239301477</v>
      </c>
      <c r="AZ55" s="457">
        <v>5313.8474070000002</v>
      </c>
      <c r="BA55" s="457">
        <v>5219.4321618548292</v>
      </c>
      <c r="BB55" s="457">
        <v>5207.4534479525946</v>
      </c>
      <c r="BC55" s="457">
        <v>5247.5654994292272</v>
      </c>
      <c r="BD55" s="457">
        <v>5411.0352473970588</v>
      </c>
      <c r="BE55" s="457">
        <v>5803.9106138518118</v>
      </c>
      <c r="BF55" s="457">
        <v>6684.2752928831515</v>
      </c>
      <c r="BG55" s="457">
        <v>6757.0424057892933</v>
      </c>
      <c r="BH55" s="457">
        <v>7812.838736879773</v>
      </c>
      <c r="BI55" s="457">
        <v>8496.7527129999999</v>
      </c>
      <c r="BJ55" s="457">
        <v>9293.8341270000001</v>
      </c>
      <c r="BK55" s="457">
        <v>10107.739526000001</v>
      </c>
      <c r="BL55" s="457">
        <v>11544.045435999999</v>
      </c>
      <c r="BM55" s="457">
        <v>14280.365131999999</v>
      </c>
      <c r="BN55" s="457">
        <v>15754.283516999996</v>
      </c>
      <c r="BO55" s="457">
        <v>16935.230993999998</v>
      </c>
      <c r="BP55" s="457">
        <v>17703.513562999997</v>
      </c>
      <c r="BQ55" s="457">
        <v>17883.090279</v>
      </c>
      <c r="BR55" s="457">
        <v>17907.511554000001</v>
      </c>
      <c r="BS55" s="457">
        <v>17818.636347000003</v>
      </c>
      <c r="BT55" s="457">
        <v>17252.238771999997</v>
      </c>
      <c r="BU55" s="457">
        <v>16398.714596000002</v>
      </c>
      <c r="BV55" s="457">
        <v>15207.664475000001</v>
      </c>
      <c r="BW55" s="457">
        <v>13270.088346350225</v>
      </c>
      <c r="BX55" s="457">
        <v>12461.907048999998</v>
      </c>
      <c r="BY55" s="457">
        <v>11475.574670124281</v>
      </c>
      <c r="BZ55" s="457">
        <v>10946.477184692423</v>
      </c>
      <c r="CA55" s="457">
        <v>10934.857850230463</v>
      </c>
      <c r="CB55" s="457">
        <v>10445.206473278544</v>
      </c>
      <c r="CC55" s="457">
        <v>8598.6354131324224</v>
      </c>
      <c r="CD55" s="457">
        <v>8179.3206127189214</v>
      </c>
      <c r="CE55" s="457">
        <v>8394.9906305307068</v>
      </c>
      <c r="CF55" s="457">
        <v>8657.3469464683694</v>
      </c>
      <c r="CG55" s="457">
        <v>9075.2235456300095</v>
      </c>
      <c r="CH55" s="458">
        <v>9336.1452402224022</v>
      </c>
    </row>
    <row r="56" spans="1:86" s="52" customFormat="1" x14ac:dyDescent="0.35">
      <c r="A56" s="120"/>
      <c r="B56" s="236" t="s">
        <v>911</v>
      </c>
      <c r="D56" s="457" t="s">
        <v>613</v>
      </c>
      <c r="E56" s="457" t="s">
        <v>613</v>
      </c>
      <c r="F56" s="457" t="s">
        <v>613</v>
      </c>
      <c r="G56" s="457" t="s">
        <v>613</v>
      </c>
      <c r="H56" s="457" t="s">
        <v>613</v>
      </c>
      <c r="I56" s="457" t="s">
        <v>613</v>
      </c>
      <c r="J56" s="457" t="s">
        <v>613</v>
      </c>
      <c r="K56" s="457" t="s">
        <v>613</v>
      </c>
      <c r="L56" s="457" t="s">
        <v>613</v>
      </c>
      <c r="M56" s="457" t="s">
        <v>613</v>
      </c>
      <c r="N56" s="457" t="s">
        <v>613</v>
      </c>
      <c r="O56" s="457" t="s">
        <v>613</v>
      </c>
      <c r="P56" s="457" t="s">
        <v>613</v>
      </c>
      <c r="Q56" s="457" t="s">
        <v>613</v>
      </c>
      <c r="R56" s="457" t="s">
        <v>613</v>
      </c>
      <c r="S56" s="457" t="s">
        <v>613</v>
      </c>
      <c r="T56" s="457" t="s">
        <v>613</v>
      </c>
      <c r="U56" s="457" t="s">
        <v>613</v>
      </c>
      <c r="V56" s="457" t="s">
        <v>613</v>
      </c>
      <c r="W56" s="457" t="s">
        <v>613</v>
      </c>
      <c r="X56" s="457" t="s">
        <v>613</v>
      </c>
      <c r="Y56" s="457" t="s">
        <v>613</v>
      </c>
      <c r="Z56" s="457" t="s">
        <v>613</v>
      </c>
      <c r="AA56" s="457" t="s">
        <v>613</v>
      </c>
      <c r="AB56" s="457" t="s">
        <v>613</v>
      </c>
      <c r="AC56" s="457" t="s">
        <v>613</v>
      </c>
      <c r="AD56" s="457" t="s">
        <v>613</v>
      </c>
      <c r="AE56" s="457" t="s">
        <v>613</v>
      </c>
      <c r="AF56" s="457" t="s">
        <v>613</v>
      </c>
      <c r="AG56" s="457" t="s">
        <v>613</v>
      </c>
      <c r="AH56" s="457" t="s">
        <v>613</v>
      </c>
      <c r="AI56" s="457" t="s">
        <v>613</v>
      </c>
      <c r="AJ56" s="457" t="s">
        <v>613</v>
      </c>
      <c r="AK56" s="457" t="s">
        <v>613</v>
      </c>
      <c r="AL56" s="457" t="s">
        <v>613</v>
      </c>
      <c r="AM56" s="457" t="s">
        <v>613</v>
      </c>
      <c r="AN56" s="457" t="s">
        <v>613</v>
      </c>
      <c r="AO56" s="457" t="s">
        <v>613</v>
      </c>
      <c r="AP56" s="457" t="s">
        <v>613</v>
      </c>
      <c r="AQ56" s="457" t="s">
        <v>613</v>
      </c>
      <c r="AR56" s="457" t="s">
        <v>613</v>
      </c>
      <c r="AS56" s="457" t="s">
        <v>613</v>
      </c>
      <c r="AT56" s="457" t="s">
        <v>613</v>
      </c>
      <c r="AU56" s="457" t="s">
        <v>613</v>
      </c>
      <c r="AV56" s="457" t="s">
        <v>613</v>
      </c>
      <c r="AW56" s="457" t="s">
        <v>613</v>
      </c>
      <c r="AX56" s="457">
        <v>97.835934361254431</v>
      </c>
      <c r="AY56" s="457">
        <v>92.96147905233147</v>
      </c>
      <c r="AZ56" s="457">
        <v>95.657403645544264</v>
      </c>
      <c r="BA56" s="457">
        <v>90.424803879432829</v>
      </c>
      <c r="BB56" s="457">
        <v>106.58802431385607</v>
      </c>
      <c r="BC56" s="457">
        <v>116.47249782937627</v>
      </c>
      <c r="BD56" s="457">
        <v>125.77455034379273</v>
      </c>
      <c r="BE56" s="457">
        <v>168.56066903013232</v>
      </c>
      <c r="BF56" s="457">
        <v>232.54356990385213</v>
      </c>
      <c r="BG56" s="457">
        <v>301.1443687413348</v>
      </c>
      <c r="BH56" s="457">
        <v>446.74966326556677</v>
      </c>
      <c r="BI56" s="457">
        <v>543.66435000000001</v>
      </c>
      <c r="BJ56" s="457">
        <v>611.69554699999992</v>
      </c>
      <c r="BK56" s="457">
        <v>646.66085999999996</v>
      </c>
      <c r="BL56" s="457">
        <v>596.97222399999998</v>
      </c>
      <c r="BM56" s="457">
        <v>527.91480200000001</v>
      </c>
      <c r="BN56" s="457">
        <v>451.205443</v>
      </c>
      <c r="BO56" s="457">
        <v>478.69337500000006</v>
      </c>
      <c r="BP56" s="457">
        <v>516.43352000000016</v>
      </c>
      <c r="BQ56" s="457">
        <v>557.09083299999986</v>
      </c>
      <c r="BR56" s="457">
        <v>585.29426899999999</v>
      </c>
      <c r="BS56" s="457">
        <v>633.61245500000007</v>
      </c>
      <c r="BT56" s="457">
        <v>663.14482100000009</v>
      </c>
      <c r="BU56" s="457">
        <v>566.02567199999999</v>
      </c>
      <c r="BV56" s="457">
        <v>608.47759739999992</v>
      </c>
      <c r="BW56" s="457">
        <v>685.66899900000021</v>
      </c>
      <c r="BX56" s="457">
        <v>763.61144999999988</v>
      </c>
      <c r="BY56" s="457">
        <v>747.99928774979605</v>
      </c>
      <c r="BZ56" s="457">
        <v>779.02574864999565</v>
      </c>
      <c r="CA56" s="457">
        <v>839.73639239212389</v>
      </c>
      <c r="CB56" s="457">
        <v>981.34459752440262</v>
      </c>
      <c r="CC56" s="457">
        <v>1074.9616723898071</v>
      </c>
      <c r="CD56" s="457">
        <v>1134.3119003227109</v>
      </c>
      <c r="CE56" s="457">
        <v>1197.1868661364642</v>
      </c>
      <c r="CF56" s="457">
        <v>1257.4783857689201</v>
      </c>
      <c r="CG56" s="457">
        <v>1334.111476834265</v>
      </c>
      <c r="CH56" s="458">
        <v>1387.6349677841135</v>
      </c>
    </row>
    <row r="57" spans="1:86" s="52" customFormat="1" x14ac:dyDescent="0.35">
      <c r="A57" s="120"/>
      <c r="B57" s="236" t="s">
        <v>912</v>
      </c>
      <c r="D57" s="457" t="s">
        <v>613</v>
      </c>
      <c r="E57" s="457" t="s">
        <v>613</v>
      </c>
      <c r="F57" s="457" t="s">
        <v>613</v>
      </c>
      <c r="G57" s="457" t="s">
        <v>613</v>
      </c>
      <c r="H57" s="457" t="s">
        <v>613</v>
      </c>
      <c r="I57" s="457" t="s">
        <v>613</v>
      </c>
      <c r="J57" s="457" t="s">
        <v>613</v>
      </c>
      <c r="K57" s="457" t="s">
        <v>613</v>
      </c>
      <c r="L57" s="457" t="s">
        <v>613</v>
      </c>
      <c r="M57" s="457" t="s">
        <v>613</v>
      </c>
      <c r="N57" s="457" t="s">
        <v>613</v>
      </c>
      <c r="O57" s="457" t="s">
        <v>613</v>
      </c>
      <c r="P57" s="457" t="s">
        <v>613</v>
      </c>
      <c r="Q57" s="457" t="s">
        <v>613</v>
      </c>
      <c r="R57" s="457" t="s">
        <v>613</v>
      </c>
      <c r="S57" s="457" t="s">
        <v>613</v>
      </c>
      <c r="T57" s="457" t="s">
        <v>613</v>
      </c>
      <c r="U57" s="457" t="s">
        <v>613</v>
      </c>
      <c r="V57" s="457" t="s">
        <v>613</v>
      </c>
      <c r="W57" s="457" t="s">
        <v>613</v>
      </c>
      <c r="X57" s="457" t="s">
        <v>613</v>
      </c>
      <c r="Y57" s="457" t="s">
        <v>613</v>
      </c>
      <c r="Z57" s="457" t="s">
        <v>613</v>
      </c>
      <c r="AA57" s="457" t="s">
        <v>613</v>
      </c>
      <c r="AB57" s="457" t="s">
        <v>613</v>
      </c>
      <c r="AC57" s="457" t="s">
        <v>613</v>
      </c>
      <c r="AD57" s="457" t="s">
        <v>613</v>
      </c>
      <c r="AE57" s="457" t="s">
        <v>613</v>
      </c>
      <c r="AF57" s="457" t="s">
        <v>613</v>
      </c>
      <c r="AG57" s="457" t="s">
        <v>613</v>
      </c>
      <c r="AH57" s="457" t="s">
        <v>613</v>
      </c>
      <c r="AI57" s="457" t="s">
        <v>613</v>
      </c>
      <c r="AJ57" s="457" t="s">
        <v>613</v>
      </c>
      <c r="AK57" s="457" t="s">
        <v>613</v>
      </c>
      <c r="AL57" s="457" t="s">
        <v>613</v>
      </c>
      <c r="AM57" s="457" t="s">
        <v>613</v>
      </c>
      <c r="AN57" s="457" t="s">
        <v>613</v>
      </c>
      <c r="AO57" s="457" t="s">
        <v>613</v>
      </c>
      <c r="AP57" s="457" t="s">
        <v>613</v>
      </c>
      <c r="AQ57" s="457" t="s">
        <v>613</v>
      </c>
      <c r="AR57" s="457" t="s">
        <v>613</v>
      </c>
      <c r="AS57" s="457" t="s">
        <v>613</v>
      </c>
      <c r="AT57" s="457" t="s">
        <v>613</v>
      </c>
      <c r="AU57" s="457" t="s">
        <v>613</v>
      </c>
      <c r="AV57" s="457" t="s">
        <v>613</v>
      </c>
      <c r="AW57" s="457" t="s">
        <v>613</v>
      </c>
      <c r="AX57" s="457">
        <v>586.10332584499997</v>
      </c>
      <c r="AY57" s="457">
        <v>589.88593776500011</v>
      </c>
      <c r="AZ57" s="457">
        <v>619.38313743499998</v>
      </c>
      <c r="BA57" s="457">
        <v>643.84907910517018</v>
      </c>
      <c r="BB57" s="457">
        <v>644.63652665645463</v>
      </c>
      <c r="BC57" s="457">
        <v>643.02418557499993</v>
      </c>
      <c r="BD57" s="457">
        <v>644.20562771000004</v>
      </c>
      <c r="BE57" s="457">
        <v>654.49670935500001</v>
      </c>
      <c r="BF57" s="457">
        <v>683.16951500000005</v>
      </c>
      <c r="BG57" s="457">
        <v>491.732078</v>
      </c>
      <c r="BH57" s="457">
        <v>4545.182992</v>
      </c>
      <c r="BI57" s="457">
        <v>4516.9242370000011</v>
      </c>
      <c r="BJ57" s="457">
        <v>4592.3115940000016</v>
      </c>
      <c r="BK57" s="457">
        <v>4655.7460620000002</v>
      </c>
      <c r="BL57" s="457">
        <v>4614.1845000000012</v>
      </c>
      <c r="BM57" s="457">
        <v>4794.9204830000017</v>
      </c>
      <c r="BN57" s="457">
        <v>4822.0022060000001</v>
      </c>
      <c r="BO57" s="457">
        <v>4973.1611050000001</v>
      </c>
      <c r="BP57" s="457">
        <v>5232.7588130000004</v>
      </c>
      <c r="BQ57" s="457">
        <v>5258.7335790000016</v>
      </c>
      <c r="BR57" s="457">
        <v>5259.7916759999998</v>
      </c>
      <c r="BS57" s="457">
        <v>5163.1988570000003</v>
      </c>
      <c r="BT57" s="457">
        <v>4979.1119610000005</v>
      </c>
      <c r="BU57" s="457">
        <v>4711.7091439999995</v>
      </c>
      <c r="BV57" s="457">
        <v>4380.6619635999978</v>
      </c>
      <c r="BW57" s="457">
        <v>3926.7289149999997</v>
      </c>
      <c r="BX57" s="457">
        <v>3652.7346560000005</v>
      </c>
      <c r="BY57" s="457">
        <v>3399.6985182802591</v>
      </c>
      <c r="BZ57" s="457">
        <v>3274.9138589587506</v>
      </c>
      <c r="CA57" s="457">
        <v>3282.8167368033301</v>
      </c>
      <c r="CB57" s="457">
        <v>3224.0110963681209</v>
      </c>
      <c r="CC57" s="457">
        <v>2407.9413362379946</v>
      </c>
      <c r="CD57" s="457">
        <v>2101.2180356211757</v>
      </c>
      <c r="CE57" s="457">
        <v>2107.1718165624757</v>
      </c>
      <c r="CF57" s="457">
        <v>2134.0391035937996</v>
      </c>
      <c r="CG57" s="457">
        <v>2206.7779935290628</v>
      </c>
      <c r="CH57" s="458">
        <v>2244.7801508107605</v>
      </c>
    </row>
    <row r="58" spans="1:86" s="52" customFormat="1" ht="24.75" customHeight="1" x14ac:dyDescent="0.35">
      <c r="A58" s="120"/>
      <c r="B58" s="72" t="s">
        <v>869</v>
      </c>
      <c r="D58" s="457">
        <f t="shared" ref="D58:AI58" si="15">SUM(D59:D61)</f>
        <v>0</v>
      </c>
      <c r="E58" s="457">
        <f t="shared" si="15"/>
        <v>0</v>
      </c>
      <c r="F58" s="457">
        <f t="shared" si="15"/>
        <v>0</v>
      </c>
      <c r="G58" s="457">
        <f t="shared" si="15"/>
        <v>0</v>
      </c>
      <c r="H58" s="457">
        <f t="shared" si="15"/>
        <v>0</v>
      </c>
      <c r="I58" s="457">
        <f t="shared" si="15"/>
        <v>0</v>
      </c>
      <c r="J58" s="457">
        <f t="shared" si="15"/>
        <v>0</v>
      </c>
      <c r="K58" s="457">
        <f t="shared" si="15"/>
        <v>0</v>
      </c>
      <c r="L58" s="457">
        <f t="shared" si="15"/>
        <v>0</v>
      </c>
      <c r="M58" s="457">
        <f t="shared" si="15"/>
        <v>0</v>
      </c>
      <c r="N58" s="457">
        <f t="shared" si="15"/>
        <v>0</v>
      </c>
      <c r="O58" s="457">
        <f t="shared" si="15"/>
        <v>0</v>
      </c>
      <c r="P58" s="457">
        <f t="shared" si="15"/>
        <v>0</v>
      </c>
      <c r="Q58" s="457">
        <f t="shared" si="15"/>
        <v>0</v>
      </c>
      <c r="R58" s="457">
        <f t="shared" si="15"/>
        <v>0</v>
      </c>
      <c r="S58" s="457">
        <f t="shared" si="15"/>
        <v>0</v>
      </c>
      <c r="T58" s="457">
        <f t="shared" si="15"/>
        <v>0</v>
      </c>
      <c r="U58" s="457">
        <f t="shared" si="15"/>
        <v>0</v>
      </c>
      <c r="V58" s="457">
        <f t="shared" si="15"/>
        <v>0</v>
      </c>
      <c r="W58" s="457">
        <f t="shared" si="15"/>
        <v>0</v>
      </c>
      <c r="X58" s="457">
        <f t="shared" si="15"/>
        <v>0</v>
      </c>
      <c r="Y58" s="457">
        <f t="shared" si="15"/>
        <v>0</v>
      </c>
      <c r="Z58" s="457">
        <f t="shared" si="15"/>
        <v>0</v>
      </c>
      <c r="AA58" s="457">
        <f t="shared" si="15"/>
        <v>0</v>
      </c>
      <c r="AB58" s="457">
        <f t="shared" si="15"/>
        <v>0</v>
      </c>
      <c r="AC58" s="457">
        <f t="shared" si="15"/>
        <v>0</v>
      </c>
      <c r="AD58" s="457">
        <f t="shared" si="15"/>
        <v>0</v>
      </c>
      <c r="AE58" s="457">
        <f t="shared" si="15"/>
        <v>0</v>
      </c>
      <c r="AF58" s="457">
        <f t="shared" si="15"/>
        <v>0</v>
      </c>
      <c r="AG58" s="457">
        <f t="shared" si="15"/>
        <v>0</v>
      </c>
      <c r="AH58" s="457">
        <f t="shared" si="15"/>
        <v>0</v>
      </c>
      <c r="AI58" s="457">
        <f t="shared" si="15"/>
        <v>0</v>
      </c>
      <c r="AJ58" s="457">
        <f t="shared" ref="AJ58:CH58" si="16">SUM(AJ59:AJ61)</f>
        <v>0</v>
      </c>
      <c r="AK58" s="457">
        <f t="shared" si="16"/>
        <v>0</v>
      </c>
      <c r="AL58" s="457">
        <f t="shared" si="16"/>
        <v>0</v>
      </c>
      <c r="AM58" s="457">
        <f t="shared" si="16"/>
        <v>0</v>
      </c>
      <c r="AN58" s="457">
        <f t="shared" si="16"/>
        <v>0</v>
      </c>
      <c r="AO58" s="457">
        <f t="shared" si="16"/>
        <v>0</v>
      </c>
      <c r="AP58" s="457">
        <f t="shared" si="16"/>
        <v>0</v>
      </c>
      <c r="AQ58" s="457">
        <f t="shared" si="16"/>
        <v>0</v>
      </c>
      <c r="AR58" s="457">
        <f t="shared" si="16"/>
        <v>0</v>
      </c>
      <c r="AS58" s="457">
        <f t="shared" si="16"/>
        <v>0</v>
      </c>
      <c r="AT58" s="457">
        <f t="shared" si="16"/>
        <v>0</v>
      </c>
      <c r="AU58" s="457">
        <f t="shared" si="16"/>
        <v>3649.9919999999997</v>
      </c>
      <c r="AV58" s="457">
        <f t="shared" si="16"/>
        <v>4276.851999999999</v>
      </c>
      <c r="AW58" s="457">
        <f t="shared" si="16"/>
        <v>4762.6290000000017</v>
      </c>
      <c r="AX58" s="457">
        <f t="shared" si="16"/>
        <v>4989.8812429248146</v>
      </c>
      <c r="AY58" s="457">
        <f t="shared" si="16"/>
        <v>5223.2227532525258</v>
      </c>
      <c r="AZ58" s="457">
        <f t="shared" si="16"/>
        <v>5350.8740169194498</v>
      </c>
      <c r="BA58" s="457">
        <f t="shared" si="16"/>
        <v>5222.6900781605664</v>
      </c>
      <c r="BB58" s="457">
        <f t="shared" si="16"/>
        <v>5106.1262210770974</v>
      </c>
      <c r="BC58" s="457">
        <f t="shared" si="16"/>
        <v>5057.0168972702568</v>
      </c>
      <c r="BD58" s="457">
        <f t="shared" si="16"/>
        <v>4981.3293010757343</v>
      </c>
      <c r="BE58" s="457">
        <f t="shared" si="16"/>
        <v>4961.6985451279334</v>
      </c>
      <c r="BF58" s="457">
        <f t="shared" si="16"/>
        <v>5036.3023338939556</v>
      </c>
      <c r="BG58" s="457">
        <f t="shared" si="16"/>
        <v>4791.5473475060626</v>
      </c>
      <c r="BH58" s="457">
        <f t="shared" si="16"/>
        <v>352.83686502826782</v>
      </c>
      <c r="BI58" s="457">
        <f t="shared" si="16"/>
        <v>370.8638349999992</v>
      </c>
      <c r="BJ58" s="457">
        <f t="shared" si="16"/>
        <v>342.7063180000041</v>
      </c>
      <c r="BK58" s="457">
        <f t="shared" si="16"/>
        <v>321.65414699999565</v>
      </c>
      <c r="BL58" s="457">
        <f t="shared" si="16"/>
        <v>348.23900200000571</v>
      </c>
      <c r="BM58" s="457">
        <f t="shared" si="16"/>
        <v>386.0307610000018</v>
      </c>
      <c r="BN58" s="457">
        <f t="shared" si="16"/>
        <v>399.49913500000184</v>
      </c>
      <c r="BO58" s="457">
        <f t="shared" si="16"/>
        <v>433.20464900001389</v>
      </c>
      <c r="BP58" s="457">
        <f t="shared" si="16"/>
        <v>446.92571600000156</v>
      </c>
      <c r="BQ58" s="457">
        <f t="shared" si="16"/>
        <v>470.89298200000121</v>
      </c>
      <c r="BR58" s="457">
        <f t="shared" si="16"/>
        <v>563.96805599999789</v>
      </c>
      <c r="BS58" s="457">
        <f t="shared" si="16"/>
        <v>628.2659879999992</v>
      </c>
      <c r="BT58" s="457">
        <f t="shared" si="16"/>
        <v>546.10436500000287</v>
      </c>
      <c r="BU58" s="457">
        <f t="shared" si="16"/>
        <v>624.77080199999909</v>
      </c>
      <c r="BV58" s="457">
        <f t="shared" si="16"/>
        <v>533.01791499999672</v>
      </c>
      <c r="BW58" s="457">
        <f t="shared" si="16"/>
        <v>496.51820399999997</v>
      </c>
      <c r="BX58" s="457">
        <f t="shared" si="16"/>
        <v>456.04254800000126</v>
      </c>
      <c r="BY58" s="457">
        <f t="shared" si="16"/>
        <v>502.48501104114621</v>
      </c>
      <c r="BZ58" s="457">
        <f t="shared" si="16"/>
        <v>578.7358527702454</v>
      </c>
      <c r="CA58" s="457">
        <f t="shared" si="16"/>
        <v>715.18356803634742</v>
      </c>
      <c r="CB58" s="457">
        <f t="shared" si="16"/>
        <v>803.96522805563836</v>
      </c>
      <c r="CC58" s="457">
        <f t="shared" si="16"/>
        <v>804.26206116568756</v>
      </c>
      <c r="CD58" s="457">
        <f t="shared" si="16"/>
        <v>833.26972553383348</v>
      </c>
      <c r="CE58" s="457">
        <f t="shared" si="16"/>
        <v>866.84575658548601</v>
      </c>
      <c r="CF58" s="457">
        <f t="shared" si="16"/>
        <v>903.6090569515145</v>
      </c>
      <c r="CG58" s="457">
        <f t="shared" si="16"/>
        <v>952.4418443636805</v>
      </c>
      <c r="CH58" s="458">
        <f t="shared" si="16"/>
        <v>981.77013307609741</v>
      </c>
    </row>
    <row r="59" spans="1:86" s="52" customFormat="1" x14ac:dyDescent="0.35">
      <c r="A59" s="120"/>
      <c r="B59" s="236" t="s">
        <v>913</v>
      </c>
      <c r="D59" s="457" t="s">
        <v>613</v>
      </c>
      <c r="E59" s="457" t="s">
        <v>613</v>
      </c>
      <c r="F59" s="457" t="s">
        <v>613</v>
      </c>
      <c r="G59" s="457" t="s">
        <v>613</v>
      </c>
      <c r="H59" s="457" t="s">
        <v>613</v>
      </c>
      <c r="I59" s="457" t="s">
        <v>613</v>
      </c>
      <c r="J59" s="457" t="s">
        <v>613</v>
      </c>
      <c r="K59" s="457" t="s">
        <v>613</v>
      </c>
      <c r="L59" s="457" t="s">
        <v>613</v>
      </c>
      <c r="M59" s="457" t="s">
        <v>613</v>
      </c>
      <c r="N59" s="457" t="s">
        <v>613</v>
      </c>
      <c r="O59" s="457" t="s">
        <v>613</v>
      </c>
      <c r="P59" s="457" t="s">
        <v>613</v>
      </c>
      <c r="Q59" s="457" t="s">
        <v>613</v>
      </c>
      <c r="R59" s="457" t="s">
        <v>613</v>
      </c>
      <c r="S59" s="457" t="s">
        <v>613</v>
      </c>
      <c r="T59" s="457" t="s">
        <v>613</v>
      </c>
      <c r="U59" s="457" t="s">
        <v>613</v>
      </c>
      <c r="V59" s="457" t="s">
        <v>613</v>
      </c>
      <c r="W59" s="457" t="s">
        <v>613</v>
      </c>
      <c r="X59" s="457" t="s">
        <v>613</v>
      </c>
      <c r="Y59" s="457" t="s">
        <v>613</v>
      </c>
      <c r="Z59" s="457" t="s">
        <v>613</v>
      </c>
      <c r="AA59" s="457" t="s">
        <v>613</v>
      </c>
      <c r="AB59" s="457" t="s">
        <v>613</v>
      </c>
      <c r="AC59" s="457" t="s">
        <v>613</v>
      </c>
      <c r="AD59" s="457" t="s">
        <v>613</v>
      </c>
      <c r="AE59" s="457" t="s">
        <v>613</v>
      </c>
      <c r="AF59" s="457" t="s">
        <v>613</v>
      </c>
      <c r="AG59" s="457" t="s">
        <v>613</v>
      </c>
      <c r="AH59" s="457" t="s">
        <v>613</v>
      </c>
      <c r="AI59" s="457" t="s">
        <v>613</v>
      </c>
      <c r="AJ59" s="457" t="s">
        <v>613</v>
      </c>
      <c r="AK59" s="457" t="s">
        <v>613</v>
      </c>
      <c r="AL59" s="457" t="s">
        <v>613</v>
      </c>
      <c r="AM59" s="457" t="s">
        <v>613</v>
      </c>
      <c r="AN59" s="457" t="s">
        <v>613</v>
      </c>
      <c r="AO59" s="457" t="s">
        <v>613</v>
      </c>
      <c r="AP59" s="457" t="s">
        <v>613</v>
      </c>
      <c r="AQ59" s="457" t="s">
        <v>613</v>
      </c>
      <c r="AR59" s="457" t="s">
        <v>613</v>
      </c>
      <c r="AS59" s="457" t="s">
        <v>613</v>
      </c>
      <c r="AT59" s="457" t="s">
        <v>613</v>
      </c>
      <c r="AU59" s="457">
        <v>3114.1550000000002</v>
      </c>
      <c r="AV59" s="457">
        <v>3633.5120000000002</v>
      </c>
      <c r="AW59" s="457">
        <v>4037.9810000000002</v>
      </c>
      <c r="AX59" s="457">
        <v>4226.3026981393186</v>
      </c>
      <c r="AY59" s="457">
        <v>4421.0604006604308</v>
      </c>
      <c r="AZ59" s="457">
        <v>4534.5630379493414</v>
      </c>
      <c r="BA59" s="457">
        <v>4441.312006402869</v>
      </c>
      <c r="BB59" s="457">
        <v>4315.8404802199366</v>
      </c>
      <c r="BC59" s="457">
        <v>4240.8678359897649</v>
      </c>
      <c r="BD59" s="457">
        <v>4129.9407028060114</v>
      </c>
      <c r="BE59" s="457">
        <v>4079.0531644913372</v>
      </c>
      <c r="BF59" s="457">
        <v>4096.7528282306994</v>
      </c>
      <c r="BG59" s="457">
        <v>3844.8726073335538</v>
      </c>
      <c r="BH59" s="457" t="s">
        <v>613</v>
      </c>
      <c r="BI59" s="457" t="s">
        <v>613</v>
      </c>
      <c r="BJ59" s="457" t="s">
        <v>613</v>
      </c>
      <c r="BK59" s="457" t="s">
        <v>613</v>
      </c>
      <c r="BL59" s="457" t="s">
        <v>613</v>
      </c>
      <c r="BM59" s="457" t="s">
        <v>613</v>
      </c>
      <c r="BN59" s="457" t="s">
        <v>613</v>
      </c>
      <c r="BO59" s="457" t="s">
        <v>613</v>
      </c>
      <c r="BP59" s="457" t="s">
        <v>613</v>
      </c>
      <c r="BQ59" s="457" t="s">
        <v>613</v>
      </c>
      <c r="BR59" s="457" t="s">
        <v>613</v>
      </c>
      <c r="BS59" s="457" t="s">
        <v>613</v>
      </c>
      <c r="BT59" s="457" t="s">
        <v>613</v>
      </c>
      <c r="BU59" s="457" t="s">
        <v>613</v>
      </c>
      <c r="BV59" s="457" t="s">
        <v>613</v>
      </c>
      <c r="BW59" s="457" t="s">
        <v>613</v>
      </c>
      <c r="BX59" s="457" t="s">
        <v>613</v>
      </c>
      <c r="BY59" s="457" t="s">
        <v>613</v>
      </c>
      <c r="BZ59" s="457" t="s">
        <v>613</v>
      </c>
      <c r="CA59" s="457" t="s">
        <v>613</v>
      </c>
      <c r="CB59" s="457" t="s">
        <v>613</v>
      </c>
      <c r="CC59" s="457" t="s">
        <v>613</v>
      </c>
      <c r="CD59" s="457" t="s">
        <v>613</v>
      </c>
      <c r="CE59" s="457" t="s">
        <v>613</v>
      </c>
      <c r="CF59" s="457" t="s">
        <v>613</v>
      </c>
      <c r="CG59" s="457" t="s">
        <v>613</v>
      </c>
      <c r="CH59" s="458" t="s">
        <v>613</v>
      </c>
    </row>
    <row r="60" spans="1:86" s="52" customFormat="1" x14ac:dyDescent="0.35">
      <c r="A60" s="120"/>
      <c r="B60" s="236" t="s">
        <v>914</v>
      </c>
      <c r="D60" s="457" t="s">
        <v>613</v>
      </c>
      <c r="E60" s="457" t="s">
        <v>613</v>
      </c>
      <c r="F60" s="457" t="s">
        <v>613</v>
      </c>
      <c r="G60" s="457" t="s">
        <v>613</v>
      </c>
      <c r="H60" s="457" t="s">
        <v>613</v>
      </c>
      <c r="I60" s="457" t="s">
        <v>613</v>
      </c>
      <c r="J60" s="457" t="s">
        <v>613</v>
      </c>
      <c r="K60" s="457" t="s">
        <v>613</v>
      </c>
      <c r="L60" s="457" t="s">
        <v>613</v>
      </c>
      <c r="M60" s="457" t="s">
        <v>613</v>
      </c>
      <c r="N60" s="457" t="s">
        <v>613</v>
      </c>
      <c r="O60" s="457" t="s">
        <v>613</v>
      </c>
      <c r="P60" s="457" t="s">
        <v>613</v>
      </c>
      <c r="Q60" s="457" t="s">
        <v>613</v>
      </c>
      <c r="R60" s="457" t="s">
        <v>613</v>
      </c>
      <c r="S60" s="457" t="s">
        <v>613</v>
      </c>
      <c r="T60" s="457" t="s">
        <v>613</v>
      </c>
      <c r="U60" s="457" t="s">
        <v>613</v>
      </c>
      <c r="V60" s="457" t="s">
        <v>613</v>
      </c>
      <c r="W60" s="457" t="s">
        <v>613</v>
      </c>
      <c r="X60" s="457" t="s">
        <v>613</v>
      </c>
      <c r="Y60" s="457" t="s">
        <v>613</v>
      </c>
      <c r="Z60" s="457" t="s">
        <v>613</v>
      </c>
      <c r="AA60" s="457" t="s">
        <v>613</v>
      </c>
      <c r="AB60" s="457" t="s">
        <v>613</v>
      </c>
      <c r="AC60" s="457" t="s">
        <v>613</v>
      </c>
      <c r="AD60" s="457" t="s">
        <v>613</v>
      </c>
      <c r="AE60" s="457" t="s">
        <v>613</v>
      </c>
      <c r="AF60" s="457" t="s">
        <v>613</v>
      </c>
      <c r="AG60" s="457" t="s">
        <v>613</v>
      </c>
      <c r="AH60" s="457" t="s">
        <v>613</v>
      </c>
      <c r="AI60" s="457" t="s">
        <v>613</v>
      </c>
      <c r="AJ60" s="457" t="s">
        <v>613</v>
      </c>
      <c r="AK60" s="457" t="s">
        <v>613</v>
      </c>
      <c r="AL60" s="457" t="s">
        <v>613</v>
      </c>
      <c r="AM60" s="457" t="s">
        <v>613</v>
      </c>
      <c r="AN60" s="457" t="s">
        <v>613</v>
      </c>
      <c r="AO60" s="457" t="s">
        <v>613</v>
      </c>
      <c r="AP60" s="457" t="s">
        <v>613</v>
      </c>
      <c r="AQ60" s="457" t="s">
        <v>613</v>
      </c>
      <c r="AR60" s="457" t="s">
        <v>613</v>
      </c>
      <c r="AS60" s="457" t="s">
        <v>613</v>
      </c>
      <c r="AT60" s="457" t="s">
        <v>613</v>
      </c>
      <c r="AU60" s="457">
        <v>181.965</v>
      </c>
      <c r="AV60" s="457">
        <v>214.066</v>
      </c>
      <c r="AW60" s="457">
        <v>231.85599999999999</v>
      </c>
      <c r="AX60" s="457">
        <v>248.25138732470668</v>
      </c>
      <c r="AY60" s="457">
        <v>260.59597526855003</v>
      </c>
      <c r="AZ60" s="457">
        <v>269.42270267979103</v>
      </c>
      <c r="BA60" s="457">
        <v>266.82421889558537</v>
      </c>
      <c r="BB60" s="457">
        <v>265.2056659520656</v>
      </c>
      <c r="BC60" s="457">
        <v>266.9137775611797</v>
      </c>
      <c r="BD60" s="457">
        <v>268.83757781930126</v>
      </c>
      <c r="BE60" s="457">
        <v>272.36002185110834</v>
      </c>
      <c r="BF60" s="457">
        <v>282.06406816095773</v>
      </c>
      <c r="BG60" s="457">
        <v>289.39901345521349</v>
      </c>
      <c r="BH60" s="457" t="s">
        <v>613</v>
      </c>
      <c r="BI60" s="457" t="s">
        <v>613</v>
      </c>
      <c r="BJ60" s="457" t="s">
        <v>613</v>
      </c>
      <c r="BK60" s="457" t="s">
        <v>613</v>
      </c>
      <c r="BL60" s="457" t="s">
        <v>613</v>
      </c>
      <c r="BM60" s="457" t="s">
        <v>613</v>
      </c>
      <c r="BN60" s="457" t="s">
        <v>613</v>
      </c>
      <c r="BO60" s="457" t="s">
        <v>613</v>
      </c>
      <c r="BP60" s="457" t="s">
        <v>613</v>
      </c>
      <c r="BQ60" s="457" t="s">
        <v>613</v>
      </c>
      <c r="BR60" s="457" t="s">
        <v>613</v>
      </c>
      <c r="BS60" s="457" t="s">
        <v>613</v>
      </c>
      <c r="BT60" s="457" t="s">
        <v>613</v>
      </c>
      <c r="BU60" s="457" t="s">
        <v>613</v>
      </c>
      <c r="BV60" s="457" t="s">
        <v>613</v>
      </c>
      <c r="BW60" s="457" t="s">
        <v>613</v>
      </c>
      <c r="BX60" s="457" t="s">
        <v>613</v>
      </c>
      <c r="BY60" s="457" t="s">
        <v>613</v>
      </c>
      <c r="BZ60" s="457" t="s">
        <v>613</v>
      </c>
      <c r="CA60" s="457" t="s">
        <v>613</v>
      </c>
      <c r="CB60" s="457" t="s">
        <v>613</v>
      </c>
      <c r="CC60" s="457" t="s">
        <v>613</v>
      </c>
      <c r="CD60" s="457" t="s">
        <v>613</v>
      </c>
      <c r="CE60" s="457" t="s">
        <v>613</v>
      </c>
      <c r="CF60" s="457" t="s">
        <v>613</v>
      </c>
      <c r="CG60" s="457" t="s">
        <v>613</v>
      </c>
      <c r="CH60" s="458" t="s">
        <v>613</v>
      </c>
    </row>
    <row r="61" spans="1:86" s="88" customFormat="1" ht="24.75" customHeight="1" thickBot="1" x14ac:dyDescent="0.3">
      <c r="A61" s="613"/>
      <c r="B61" s="596" t="s">
        <v>915</v>
      </c>
      <c r="C61" s="238"/>
      <c r="D61" s="463" t="s">
        <v>613</v>
      </c>
      <c r="E61" s="463" t="s">
        <v>613</v>
      </c>
      <c r="F61" s="463" t="s">
        <v>613</v>
      </c>
      <c r="G61" s="463" t="s">
        <v>613</v>
      </c>
      <c r="H61" s="463" t="s">
        <v>613</v>
      </c>
      <c r="I61" s="463" t="s">
        <v>613</v>
      </c>
      <c r="J61" s="463" t="s">
        <v>613</v>
      </c>
      <c r="K61" s="463" t="s">
        <v>613</v>
      </c>
      <c r="L61" s="463" t="s">
        <v>613</v>
      </c>
      <c r="M61" s="463" t="s">
        <v>613</v>
      </c>
      <c r="N61" s="463" t="s">
        <v>613</v>
      </c>
      <c r="O61" s="463" t="s">
        <v>613</v>
      </c>
      <c r="P61" s="463" t="s">
        <v>613</v>
      </c>
      <c r="Q61" s="463" t="s">
        <v>613</v>
      </c>
      <c r="R61" s="463" t="s">
        <v>613</v>
      </c>
      <c r="S61" s="463" t="s">
        <v>613</v>
      </c>
      <c r="T61" s="463" t="s">
        <v>613</v>
      </c>
      <c r="U61" s="463" t="s">
        <v>613</v>
      </c>
      <c r="V61" s="463" t="s">
        <v>613</v>
      </c>
      <c r="W61" s="463" t="s">
        <v>613</v>
      </c>
      <c r="X61" s="463" t="s">
        <v>613</v>
      </c>
      <c r="Y61" s="463" t="s">
        <v>613</v>
      </c>
      <c r="Z61" s="463" t="s">
        <v>613</v>
      </c>
      <c r="AA61" s="463" t="s">
        <v>613</v>
      </c>
      <c r="AB61" s="463" t="s">
        <v>613</v>
      </c>
      <c r="AC61" s="463" t="s">
        <v>613</v>
      </c>
      <c r="AD61" s="463" t="s">
        <v>613</v>
      </c>
      <c r="AE61" s="463" t="s">
        <v>613</v>
      </c>
      <c r="AF61" s="463" t="s">
        <v>613</v>
      </c>
      <c r="AG61" s="463" t="s">
        <v>613</v>
      </c>
      <c r="AH61" s="463" t="s">
        <v>613</v>
      </c>
      <c r="AI61" s="463" t="s">
        <v>613</v>
      </c>
      <c r="AJ61" s="463" t="s">
        <v>613</v>
      </c>
      <c r="AK61" s="463" t="s">
        <v>613</v>
      </c>
      <c r="AL61" s="463" t="s">
        <v>613</v>
      </c>
      <c r="AM61" s="463" t="s">
        <v>613</v>
      </c>
      <c r="AN61" s="463" t="s">
        <v>613</v>
      </c>
      <c r="AO61" s="463" t="s">
        <v>613</v>
      </c>
      <c r="AP61" s="463" t="s">
        <v>613</v>
      </c>
      <c r="AQ61" s="463" t="s">
        <v>613</v>
      </c>
      <c r="AR61" s="463" t="s">
        <v>613</v>
      </c>
      <c r="AS61" s="463" t="s">
        <v>613</v>
      </c>
      <c r="AT61" s="463" t="s">
        <v>613</v>
      </c>
      <c r="AU61" s="463">
        <v>353.87199999999939</v>
      </c>
      <c r="AV61" s="463">
        <v>429.27399999999852</v>
      </c>
      <c r="AW61" s="463">
        <v>492.79200000000128</v>
      </c>
      <c r="AX61" s="463">
        <v>515.32715746078907</v>
      </c>
      <c r="AY61" s="463">
        <v>541.56637732354477</v>
      </c>
      <c r="AZ61" s="463">
        <v>546.888276290318</v>
      </c>
      <c r="BA61" s="463">
        <v>514.55385286211151</v>
      </c>
      <c r="BB61" s="463">
        <v>525.08007490509476</v>
      </c>
      <c r="BC61" s="463">
        <v>549.23528371931229</v>
      </c>
      <c r="BD61" s="463">
        <v>582.55102045042167</v>
      </c>
      <c r="BE61" s="463">
        <v>610.28535878548792</v>
      </c>
      <c r="BF61" s="463">
        <v>657.4854375022984</v>
      </c>
      <c r="BG61" s="463">
        <v>657.2757267172957</v>
      </c>
      <c r="BH61" s="463">
        <v>352.83686502826782</v>
      </c>
      <c r="BI61" s="463">
        <v>370.8638349999992</v>
      </c>
      <c r="BJ61" s="463">
        <v>342.7063180000041</v>
      </c>
      <c r="BK61" s="463">
        <v>321.65414699999565</v>
      </c>
      <c r="BL61" s="463">
        <v>348.23900200000571</v>
      </c>
      <c r="BM61" s="463">
        <v>386.0307610000018</v>
      </c>
      <c r="BN61" s="463">
        <v>399.49913500000184</v>
      </c>
      <c r="BO61" s="463">
        <v>433.20464900001389</v>
      </c>
      <c r="BP61" s="463">
        <v>446.92571600000156</v>
      </c>
      <c r="BQ61" s="463">
        <v>470.89298200000121</v>
      </c>
      <c r="BR61" s="463">
        <v>563.96805599999789</v>
      </c>
      <c r="BS61" s="463">
        <v>628.2659879999992</v>
      </c>
      <c r="BT61" s="463">
        <v>546.10436500000287</v>
      </c>
      <c r="BU61" s="463">
        <v>624.77080199999909</v>
      </c>
      <c r="BV61" s="463">
        <v>533.01791499999672</v>
      </c>
      <c r="BW61" s="463">
        <v>496.51820399999997</v>
      </c>
      <c r="BX61" s="463">
        <v>456.04254800000126</v>
      </c>
      <c r="BY61" s="463">
        <v>502.48501104114621</v>
      </c>
      <c r="BZ61" s="463">
        <v>578.7358527702454</v>
      </c>
      <c r="CA61" s="463">
        <v>715.18356803634742</v>
      </c>
      <c r="CB61" s="463">
        <v>803.96522805563836</v>
      </c>
      <c r="CC61" s="463">
        <v>804.26206116568756</v>
      </c>
      <c r="CD61" s="463">
        <v>833.26972553383348</v>
      </c>
      <c r="CE61" s="463">
        <v>866.84575658548601</v>
      </c>
      <c r="CF61" s="463">
        <v>903.6090569515145</v>
      </c>
      <c r="CG61" s="463">
        <v>952.4418443636805</v>
      </c>
      <c r="CH61" s="464">
        <v>981.77013307609741</v>
      </c>
    </row>
    <row r="62" spans="1:86" ht="26.25" customHeight="1" x14ac:dyDescent="0.35">
      <c r="A62" s="433"/>
      <c r="B62" s="123" t="s">
        <v>916</v>
      </c>
      <c r="C62" s="411"/>
      <c r="D62" s="50" t="s">
        <v>294</v>
      </c>
      <c r="E62" s="50" t="s">
        <v>295</v>
      </c>
      <c r="F62" s="50" t="s">
        <v>296</v>
      </c>
      <c r="G62" s="50" t="s">
        <v>297</v>
      </c>
      <c r="H62" s="50" t="s">
        <v>298</v>
      </c>
      <c r="I62" s="50" t="s">
        <v>299</v>
      </c>
      <c r="J62" s="50" t="s">
        <v>300</v>
      </c>
      <c r="K62" s="50" t="s">
        <v>301</v>
      </c>
      <c r="L62" s="50" t="s">
        <v>302</v>
      </c>
      <c r="M62" s="50" t="s">
        <v>303</v>
      </c>
      <c r="N62" s="50" t="s">
        <v>304</v>
      </c>
      <c r="O62" s="50" t="s">
        <v>305</v>
      </c>
      <c r="P62" s="50" t="s">
        <v>306</v>
      </c>
      <c r="Q62" s="50" t="s">
        <v>307</v>
      </c>
      <c r="R62" s="50" t="s">
        <v>308</v>
      </c>
      <c r="S62" s="50" t="s">
        <v>309</v>
      </c>
      <c r="T62" s="50" t="s">
        <v>310</v>
      </c>
      <c r="U62" s="50" t="s">
        <v>311</v>
      </c>
      <c r="V62" s="50" t="s">
        <v>312</v>
      </c>
      <c r="W62" s="50" t="s">
        <v>313</v>
      </c>
      <c r="X62" s="50" t="s">
        <v>314</v>
      </c>
      <c r="Y62" s="50" t="s">
        <v>315</v>
      </c>
      <c r="Z62" s="50" t="s">
        <v>316</v>
      </c>
      <c r="AA62" s="50" t="s">
        <v>317</v>
      </c>
      <c r="AB62" s="50" t="s">
        <v>318</v>
      </c>
      <c r="AC62" s="50" t="s">
        <v>319</v>
      </c>
      <c r="AD62" s="50" t="s">
        <v>320</v>
      </c>
      <c r="AE62" s="50" t="s">
        <v>321</v>
      </c>
      <c r="AF62" s="50" t="s">
        <v>322</v>
      </c>
      <c r="AG62" s="50" t="s">
        <v>323</v>
      </c>
      <c r="AH62" s="50" t="s">
        <v>324</v>
      </c>
      <c r="AI62" s="50" t="s">
        <v>325</v>
      </c>
      <c r="AJ62" s="50" t="s">
        <v>326</v>
      </c>
      <c r="AK62" s="50" t="s">
        <v>327</v>
      </c>
      <c r="AL62" s="50" t="s">
        <v>328</v>
      </c>
      <c r="AM62" s="50" t="s">
        <v>329</v>
      </c>
      <c r="AN62" s="50" t="s">
        <v>330</v>
      </c>
      <c r="AO62" s="50" t="s">
        <v>331</v>
      </c>
      <c r="AP62" s="50" t="s">
        <v>332</v>
      </c>
      <c r="AQ62" s="50" t="s">
        <v>333</v>
      </c>
      <c r="AR62" s="50" t="s">
        <v>334</v>
      </c>
      <c r="AS62" s="50" t="s">
        <v>335</v>
      </c>
      <c r="AT62" s="50" t="s">
        <v>336</v>
      </c>
      <c r="AU62" s="50" t="s">
        <v>337</v>
      </c>
      <c r="AV62" s="50" t="s">
        <v>338</v>
      </c>
      <c r="AW62" s="50" t="s">
        <v>339</v>
      </c>
      <c r="AX62" s="50" t="s">
        <v>340</v>
      </c>
      <c r="AY62" s="50" t="s">
        <v>223</v>
      </c>
      <c r="AZ62" s="50" t="s">
        <v>224</v>
      </c>
      <c r="BA62" s="50" t="s">
        <v>225</v>
      </c>
      <c r="BB62" s="50" t="s">
        <v>226</v>
      </c>
      <c r="BC62" s="50" t="s">
        <v>227</v>
      </c>
      <c r="BD62" s="50" t="s">
        <v>228</v>
      </c>
      <c r="BE62" s="50" t="s">
        <v>229</v>
      </c>
      <c r="BF62" s="50" t="s">
        <v>230</v>
      </c>
      <c r="BG62" s="50" t="s">
        <v>231</v>
      </c>
      <c r="BH62" s="50" t="s">
        <v>232</v>
      </c>
      <c r="BI62" s="50" t="s">
        <v>233</v>
      </c>
      <c r="BJ62" s="50" t="s">
        <v>234</v>
      </c>
      <c r="BK62" s="50" t="s">
        <v>235</v>
      </c>
      <c r="BL62" s="50" t="s">
        <v>236</v>
      </c>
      <c r="BM62" s="50" t="s">
        <v>237</v>
      </c>
      <c r="BN62" s="50" t="s">
        <v>238</v>
      </c>
      <c r="BO62" s="50" t="s">
        <v>239</v>
      </c>
      <c r="BP62" s="50" t="s">
        <v>240</v>
      </c>
      <c r="BQ62" s="50" t="s">
        <v>241</v>
      </c>
      <c r="BR62" s="50" t="s">
        <v>242</v>
      </c>
      <c r="BS62" s="50" t="s">
        <v>243</v>
      </c>
      <c r="BT62" s="50" t="s">
        <v>244</v>
      </c>
      <c r="BU62" s="50" t="s">
        <v>245</v>
      </c>
      <c r="BV62" s="50" t="s">
        <v>246</v>
      </c>
      <c r="BW62" s="50" t="s">
        <v>247</v>
      </c>
      <c r="BX62" s="50" t="s">
        <v>248</v>
      </c>
      <c r="BY62" s="50" t="s">
        <v>249</v>
      </c>
      <c r="BZ62" s="50" t="s">
        <v>250</v>
      </c>
      <c r="CA62" s="50" t="s">
        <v>251</v>
      </c>
      <c r="CB62" s="50" t="s">
        <v>252</v>
      </c>
      <c r="CC62" s="50" t="s">
        <v>253</v>
      </c>
      <c r="CD62" s="50" t="s">
        <v>254</v>
      </c>
      <c r="CE62" s="50" t="s">
        <v>255</v>
      </c>
      <c r="CF62" s="50" t="s">
        <v>256</v>
      </c>
      <c r="CG62" s="50" t="s">
        <v>257</v>
      </c>
      <c r="CH62" s="51" t="s">
        <v>258</v>
      </c>
    </row>
    <row r="63" spans="1:86" ht="15" customHeight="1" thickBot="1" x14ac:dyDescent="0.4">
      <c r="A63" s="433"/>
      <c r="B63" s="437" t="s">
        <v>917</v>
      </c>
      <c r="C63" s="466"/>
      <c r="D63" s="56" t="s">
        <v>260</v>
      </c>
      <c r="E63" s="56" t="s">
        <v>260</v>
      </c>
      <c r="F63" s="56" t="s">
        <v>260</v>
      </c>
      <c r="G63" s="56" t="s">
        <v>260</v>
      </c>
      <c r="H63" s="56" t="s">
        <v>260</v>
      </c>
      <c r="I63" s="56" t="s">
        <v>260</v>
      </c>
      <c r="J63" s="56" t="s">
        <v>260</v>
      </c>
      <c r="K63" s="56" t="s">
        <v>260</v>
      </c>
      <c r="L63" s="56" t="s">
        <v>260</v>
      </c>
      <c r="M63" s="56" t="s">
        <v>260</v>
      </c>
      <c r="N63" s="56" t="s">
        <v>260</v>
      </c>
      <c r="O63" s="56" t="s">
        <v>260</v>
      </c>
      <c r="P63" s="56" t="s">
        <v>260</v>
      </c>
      <c r="Q63" s="56" t="s">
        <v>260</v>
      </c>
      <c r="R63" s="56" t="s">
        <v>260</v>
      </c>
      <c r="S63" s="56" t="s">
        <v>260</v>
      </c>
      <c r="T63" s="56" t="s">
        <v>260</v>
      </c>
      <c r="U63" s="56" t="s">
        <v>260</v>
      </c>
      <c r="V63" s="56" t="s">
        <v>260</v>
      </c>
      <c r="W63" s="56" t="s">
        <v>260</v>
      </c>
      <c r="X63" s="56" t="s">
        <v>260</v>
      </c>
      <c r="Y63" s="56" t="s">
        <v>260</v>
      </c>
      <c r="Z63" s="56" t="s">
        <v>260</v>
      </c>
      <c r="AA63" s="56" t="s">
        <v>260</v>
      </c>
      <c r="AB63" s="56" t="s">
        <v>260</v>
      </c>
      <c r="AC63" s="56" t="s">
        <v>260</v>
      </c>
      <c r="AD63" s="56" t="s">
        <v>260</v>
      </c>
      <c r="AE63" s="56" t="s">
        <v>260</v>
      </c>
      <c r="AF63" s="56" t="s">
        <v>260</v>
      </c>
      <c r="AG63" s="56" t="s">
        <v>260</v>
      </c>
      <c r="AH63" s="56" t="s">
        <v>260</v>
      </c>
      <c r="AI63" s="56" t="s">
        <v>260</v>
      </c>
      <c r="AJ63" s="56" t="s">
        <v>260</v>
      </c>
      <c r="AK63" s="56" t="s">
        <v>260</v>
      </c>
      <c r="AL63" s="56" t="s">
        <v>260</v>
      </c>
      <c r="AM63" s="56" t="s">
        <v>260</v>
      </c>
      <c r="AN63" s="56" t="s">
        <v>260</v>
      </c>
      <c r="AO63" s="56" t="s">
        <v>260</v>
      </c>
      <c r="AP63" s="56" t="s">
        <v>260</v>
      </c>
      <c r="AQ63" s="56" t="s">
        <v>260</v>
      </c>
      <c r="AR63" s="56" t="s">
        <v>260</v>
      </c>
      <c r="AS63" s="56" t="s">
        <v>260</v>
      </c>
      <c r="AT63" s="56" t="s">
        <v>260</v>
      </c>
      <c r="AU63" s="56" t="s">
        <v>260</v>
      </c>
      <c r="AV63" s="56" t="s">
        <v>260</v>
      </c>
      <c r="AW63" s="56" t="s">
        <v>260</v>
      </c>
      <c r="AX63" s="56" t="s">
        <v>260</v>
      </c>
      <c r="AY63" s="56" t="s">
        <v>260</v>
      </c>
      <c r="AZ63" s="56" t="s">
        <v>260</v>
      </c>
      <c r="BA63" s="56" t="s">
        <v>260</v>
      </c>
      <c r="BB63" s="56" t="s">
        <v>260</v>
      </c>
      <c r="BC63" s="56" t="s">
        <v>260</v>
      </c>
      <c r="BD63" s="56" t="s">
        <v>260</v>
      </c>
      <c r="BE63" s="56" t="s">
        <v>260</v>
      </c>
      <c r="BF63" s="56" t="s">
        <v>260</v>
      </c>
      <c r="BG63" s="56" t="s">
        <v>260</v>
      </c>
      <c r="BH63" s="56" t="s">
        <v>260</v>
      </c>
      <c r="BI63" s="56" t="s">
        <v>260</v>
      </c>
      <c r="BJ63" s="56" t="s">
        <v>260</v>
      </c>
      <c r="BK63" s="56" t="s">
        <v>260</v>
      </c>
      <c r="BL63" s="56" t="s">
        <v>260</v>
      </c>
      <c r="BM63" s="56" t="s">
        <v>260</v>
      </c>
      <c r="BN63" s="56" t="s">
        <v>260</v>
      </c>
      <c r="BO63" s="56" t="s">
        <v>260</v>
      </c>
      <c r="BP63" s="56" t="s">
        <v>260</v>
      </c>
      <c r="BQ63" s="56" t="s">
        <v>260</v>
      </c>
      <c r="BR63" s="56" t="s">
        <v>260</v>
      </c>
      <c r="BS63" s="56" t="s">
        <v>260</v>
      </c>
      <c r="BT63" s="56" t="s">
        <v>260</v>
      </c>
      <c r="BU63" s="56" t="s">
        <v>260</v>
      </c>
      <c r="BV63" s="56" t="s">
        <v>260</v>
      </c>
      <c r="BW63" s="56" t="s">
        <v>260</v>
      </c>
      <c r="BX63" s="56" t="s">
        <v>260</v>
      </c>
      <c r="BY63" s="56" t="s">
        <v>260</v>
      </c>
      <c r="BZ63" s="56" t="s">
        <v>260</v>
      </c>
      <c r="CA63" s="56" t="s">
        <v>260</v>
      </c>
      <c r="CB63" s="56" t="s">
        <v>261</v>
      </c>
      <c r="CC63" s="56" t="s">
        <v>261</v>
      </c>
      <c r="CD63" s="56" t="s">
        <v>261</v>
      </c>
      <c r="CE63" s="56" t="s">
        <v>261</v>
      </c>
      <c r="CF63" s="56" t="s">
        <v>261</v>
      </c>
      <c r="CG63" s="56" t="s">
        <v>261</v>
      </c>
      <c r="CH63" s="57" t="s">
        <v>261</v>
      </c>
    </row>
    <row r="64" spans="1:86" s="285" customFormat="1" ht="24" customHeight="1" x14ac:dyDescent="0.35">
      <c r="A64" s="588"/>
      <c r="B64" s="123" t="s">
        <v>273</v>
      </c>
      <c r="C64" s="123"/>
      <c r="D64" s="602">
        <v>0</v>
      </c>
      <c r="E64" s="602">
        <v>0</v>
      </c>
      <c r="F64" s="602">
        <v>0</v>
      </c>
      <c r="G64" s="602">
        <v>0</v>
      </c>
      <c r="H64" s="602">
        <v>0</v>
      </c>
      <c r="I64" s="602">
        <v>0</v>
      </c>
      <c r="J64" s="602">
        <v>0</v>
      </c>
      <c r="K64" s="602">
        <v>0</v>
      </c>
      <c r="L64" s="602">
        <v>0</v>
      </c>
      <c r="M64" s="602">
        <v>0</v>
      </c>
      <c r="N64" s="602">
        <v>0</v>
      </c>
      <c r="O64" s="602">
        <v>0</v>
      </c>
      <c r="P64" s="602">
        <v>0</v>
      </c>
      <c r="Q64" s="602">
        <v>0</v>
      </c>
      <c r="R64" s="602">
        <v>0</v>
      </c>
      <c r="S64" s="602">
        <v>0</v>
      </c>
      <c r="T64" s="602">
        <v>0</v>
      </c>
      <c r="U64" s="602">
        <v>0</v>
      </c>
      <c r="V64" s="602">
        <v>0</v>
      </c>
      <c r="W64" s="602">
        <v>0</v>
      </c>
      <c r="X64" s="602">
        <v>0</v>
      </c>
      <c r="Y64" s="602">
        <v>0</v>
      </c>
      <c r="Z64" s="602">
        <v>382.0748255772458</v>
      </c>
      <c r="AA64" s="602">
        <v>322.89294712224449</v>
      </c>
      <c r="AB64" s="602">
        <v>1562.3367880843725</v>
      </c>
      <c r="AC64" s="602">
        <v>3077.4607861361524</v>
      </c>
      <c r="AD64" s="602">
        <v>1568.6483289285268</v>
      </c>
      <c r="AE64" s="602">
        <v>1771.9521851307834</v>
      </c>
      <c r="AF64" s="602">
        <v>1611.103713456444</v>
      </c>
      <c r="AG64" s="602">
        <v>4820.1402384126905</v>
      </c>
      <c r="AH64" s="602">
        <v>4566.7480399821088</v>
      </c>
      <c r="AI64" s="602">
        <v>4297.5609960761685</v>
      </c>
      <c r="AJ64" s="602">
        <v>4660.0569255266664</v>
      </c>
      <c r="AK64" s="602">
        <v>6816.4050781029018</v>
      </c>
      <c r="AL64" s="602">
        <v>8160.015070661233</v>
      </c>
      <c r="AM64" s="602">
        <v>9209.651717476474</v>
      </c>
      <c r="AN64" s="602">
        <v>9797.1567951696852</v>
      </c>
      <c r="AO64" s="602">
        <v>10419.330339297612</v>
      </c>
      <c r="AP64" s="602">
        <v>10762.66880284039</v>
      </c>
      <c r="AQ64" s="602">
        <v>10530.960278673136</v>
      </c>
      <c r="AR64" s="602">
        <v>10382.309287877822</v>
      </c>
      <c r="AS64" s="602">
        <v>10918.996460625831</v>
      </c>
      <c r="AT64" s="602">
        <v>12127.390928104081</v>
      </c>
      <c r="AU64" s="602">
        <v>14275.607783110718</v>
      </c>
      <c r="AV64" s="602">
        <v>17070.681158077496</v>
      </c>
      <c r="AW64" s="602">
        <v>19583.054372690352</v>
      </c>
      <c r="AX64" s="602">
        <v>21116.054130107113</v>
      </c>
      <c r="AY64" s="602">
        <v>22031.083660765944</v>
      </c>
      <c r="AZ64" s="602">
        <v>22300.044047661791</v>
      </c>
      <c r="BA64" s="602">
        <v>21844.927881889893</v>
      </c>
      <c r="BB64" s="602">
        <v>21327.163479997653</v>
      </c>
      <c r="BC64" s="602">
        <v>21065.298608481091</v>
      </c>
      <c r="BD64" s="602">
        <v>21064.645161365144</v>
      </c>
      <c r="BE64" s="602">
        <v>21439.366094540263</v>
      </c>
      <c r="BF64" s="602">
        <v>22906.295839480485</v>
      </c>
      <c r="BG64" s="602">
        <v>21846.756277038879</v>
      </c>
      <c r="BH64" s="602">
        <v>22606.374053023192</v>
      </c>
      <c r="BI64" s="602">
        <v>23290.663222024927</v>
      </c>
      <c r="BJ64" s="602">
        <v>24092.162301619999</v>
      </c>
      <c r="BK64" s="602">
        <v>25049.04004822038</v>
      </c>
      <c r="BL64" s="602">
        <f t="shared" ref="BL64" si="17">SUM(BL65:BL68)</f>
        <v>26254.494108508279</v>
      </c>
      <c r="BM64" s="602">
        <f t="shared" ref="BM64:CH64" si="18">SUM(BM65:BM68)</f>
        <v>30292.490341525961</v>
      </c>
      <c r="BN64" s="602">
        <f t="shared" si="18"/>
        <v>31928.128243170439</v>
      </c>
      <c r="BO64" s="602">
        <f t="shared" si="18"/>
        <v>33293.486673383653</v>
      </c>
      <c r="BP64" s="602">
        <f t="shared" si="18"/>
        <v>34273.975932886686</v>
      </c>
      <c r="BQ64" s="602">
        <f t="shared" si="18"/>
        <v>33955.021088277157</v>
      </c>
      <c r="BR64" s="602">
        <f t="shared" si="18"/>
        <v>33685.04133614045</v>
      </c>
      <c r="BS64" s="602">
        <f t="shared" si="18"/>
        <v>33352.578234996879</v>
      </c>
      <c r="BT64" s="602">
        <f t="shared" si="18"/>
        <v>31613.947742375156</v>
      </c>
      <c r="BU64" s="602">
        <f t="shared" si="18"/>
        <v>29701.198080087961</v>
      </c>
      <c r="BV64" s="602">
        <f t="shared" si="18"/>
        <v>26993.120698139493</v>
      </c>
      <c r="BW64" s="602">
        <f t="shared" si="18"/>
        <v>30984.56294377516</v>
      </c>
      <c r="BX64" s="602">
        <f t="shared" si="18"/>
        <v>35057.715709335491</v>
      </c>
      <c r="BY64" s="602">
        <f t="shared" si="18"/>
        <v>35512.090333612796</v>
      </c>
      <c r="BZ64" s="602">
        <f t="shared" si="18"/>
        <v>33420.758056500737</v>
      </c>
      <c r="CA64" s="602">
        <f t="shared" si="18"/>
        <v>34416.382971161453</v>
      </c>
      <c r="CB64" s="602">
        <f t="shared" si="18"/>
        <v>37124.871380890268</v>
      </c>
      <c r="CC64" s="602">
        <f t="shared" si="18"/>
        <v>37340.506715966141</v>
      </c>
      <c r="CD64" s="602">
        <f t="shared" si="18"/>
        <v>37874.511845809597</v>
      </c>
      <c r="CE64" s="602">
        <f t="shared" si="18"/>
        <v>37946.648659126164</v>
      </c>
      <c r="CF64" s="602">
        <f t="shared" si="18"/>
        <v>38157.112393314776</v>
      </c>
      <c r="CG64" s="602">
        <f t="shared" si="18"/>
        <v>38885.051793868923</v>
      </c>
      <c r="CH64" s="603">
        <f t="shared" si="18"/>
        <v>39410.354631242139</v>
      </c>
    </row>
    <row r="65" spans="1:86" x14ac:dyDescent="0.35">
      <c r="A65" s="610"/>
      <c r="B65" s="72" t="s">
        <v>878</v>
      </c>
      <c r="C65" s="52"/>
      <c r="D65" s="457"/>
      <c r="E65" s="457"/>
      <c r="F65" s="457"/>
      <c r="G65" s="457"/>
      <c r="H65" s="457"/>
      <c r="I65" s="457"/>
      <c r="J65" s="457"/>
      <c r="K65" s="457"/>
      <c r="L65" s="457"/>
      <c r="M65" s="457"/>
      <c r="N65" s="457"/>
      <c r="O65" s="457"/>
      <c r="P65" s="457"/>
      <c r="Q65" s="457"/>
      <c r="R65" s="457"/>
      <c r="S65" s="457"/>
      <c r="T65" s="457"/>
      <c r="U65" s="457"/>
      <c r="V65" s="457"/>
      <c r="W65" s="457"/>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v>23243.257849517679</v>
      </c>
      <c r="BM65" s="457">
        <v>25646.187302812712</v>
      </c>
      <c r="BN65" s="457">
        <v>26848.856743849523</v>
      </c>
      <c r="BO65" s="457">
        <v>27800.599658093684</v>
      </c>
      <c r="BP65" s="457">
        <v>28509.039867656113</v>
      </c>
      <c r="BQ65" s="457">
        <v>28831.440713168409</v>
      </c>
      <c r="BR65" s="457">
        <v>29643.106116173563</v>
      </c>
      <c r="BS65" s="457">
        <v>29922.345109698792</v>
      </c>
      <c r="BT65" s="457">
        <v>28724.276462133632</v>
      </c>
      <c r="BU65" s="457">
        <v>26994.001995598774</v>
      </c>
      <c r="BV65" s="457">
        <v>24899.072172911954</v>
      </c>
      <c r="BW65" s="457">
        <v>22033.555911307263</v>
      </c>
      <c r="BX65" s="457">
        <v>19906.480106456438</v>
      </c>
      <c r="BY65" s="457">
        <v>18486.513875987741</v>
      </c>
      <c r="BZ65" s="457">
        <v>16676.649222768065</v>
      </c>
      <c r="CA65" s="457">
        <v>15955.41585074636</v>
      </c>
      <c r="CB65" s="457">
        <v>15022.881613012991</v>
      </c>
      <c r="CC65" s="457">
        <v>12081.53842176022</v>
      </c>
      <c r="CD65" s="457">
        <v>11165.859305175132</v>
      </c>
      <c r="CE65" s="457">
        <v>11218.517649254976</v>
      </c>
      <c r="CF65" s="457">
        <v>11339.989703000016</v>
      </c>
      <c r="CG65" s="457">
        <v>11658.71539894024</v>
      </c>
      <c r="CH65" s="458">
        <v>11754.955276314111</v>
      </c>
    </row>
    <row r="66" spans="1:86" x14ac:dyDescent="0.35">
      <c r="A66" s="610"/>
      <c r="B66" s="72" t="s">
        <v>879</v>
      </c>
      <c r="C66" s="52"/>
      <c r="D66" s="457"/>
      <c r="E66" s="457"/>
      <c r="F66" s="457"/>
      <c r="G66" s="457"/>
      <c r="H66" s="457"/>
      <c r="I66" s="457"/>
      <c r="J66" s="457"/>
      <c r="K66" s="457"/>
      <c r="L66" s="457"/>
      <c r="M66" s="457"/>
      <c r="N66" s="457"/>
      <c r="O66" s="457"/>
      <c r="P66" s="457"/>
      <c r="Q66" s="457"/>
      <c r="R66" s="457"/>
      <c r="S66" s="457"/>
      <c r="T66" s="457"/>
      <c r="U66" s="457"/>
      <c r="V66" s="457"/>
      <c r="W66" s="457"/>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v>2476.6748955922617</v>
      </c>
      <c r="BM66" s="457">
        <v>4061.2963921347364</v>
      </c>
      <c r="BN66" s="457">
        <v>4483.9821266123081</v>
      </c>
      <c r="BO66" s="457">
        <v>4860.8664261304411</v>
      </c>
      <c r="BP66" s="457">
        <v>5124.0089797151168</v>
      </c>
      <c r="BQ66" s="457">
        <v>4462.0450683138506</v>
      </c>
      <c r="BR66" s="457">
        <v>3260.6864356492933</v>
      </c>
      <c r="BS66" s="457">
        <v>2565.9146127854415</v>
      </c>
      <c r="BT66" s="457">
        <v>2153.1493944258309</v>
      </c>
      <c r="BU66" s="457">
        <v>1875.1141998751662</v>
      </c>
      <c r="BV66" s="457">
        <v>1399.9848256996499</v>
      </c>
      <c r="BW66" s="457">
        <v>653.31919981883414</v>
      </c>
      <c r="BX66" s="457">
        <v>442.90811733422021</v>
      </c>
      <c r="BY66" s="457">
        <v>304.87895826214668</v>
      </c>
      <c r="BZ66" s="457">
        <v>180.69046057818352</v>
      </c>
      <c r="CA66" s="457">
        <v>118.45893219014179</v>
      </c>
      <c r="CB66" s="457">
        <v>58.863437622091801</v>
      </c>
      <c r="CC66" s="457">
        <v>0</v>
      </c>
      <c r="CD66" s="457">
        <v>0</v>
      </c>
      <c r="CE66" s="457">
        <v>0</v>
      </c>
      <c r="CF66" s="457">
        <v>0</v>
      </c>
      <c r="CG66" s="457">
        <v>0</v>
      </c>
      <c r="CH66" s="458">
        <v>0</v>
      </c>
    </row>
    <row r="67" spans="1:86" x14ac:dyDescent="0.35">
      <c r="A67" s="610"/>
      <c r="B67" s="72" t="s">
        <v>400</v>
      </c>
      <c r="C67" s="52"/>
      <c r="D67" s="457"/>
      <c r="E67" s="457"/>
      <c r="F67" s="457"/>
      <c r="G67" s="457"/>
      <c r="H67" s="457"/>
      <c r="I67" s="457"/>
      <c r="J67" s="457"/>
      <c r="K67" s="457"/>
      <c r="L67" s="457"/>
      <c r="M67" s="457"/>
      <c r="N67" s="457"/>
      <c r="O67" s="457"/>
      <c r="P67" s="457"/>
      <c r="Q67" s="457"/>
      <c r="R67" s="457"/>
      <c r="S67" s="457"/>
      <c r="T67" s="457"/>
      <c r="U67" s="457"/>
      <c r="V67" s="457"/>
      <c r="W67" s="457"/>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v>534.56136339833654</v>
      </c>
      <c r="BM67" s="457">
        <v>585.00664657851462</v>
      </c>
      <c r="BN67" s="457">
        <v>595.2893727086082</v>
      </c>
      <c r="BO67" s="457">
        <v>632.02058915952728</v>
      </c>
      <c r="BP67" s="457">
        <v>640.92708551545536</v>
      </c>
      <c r="BQ67" s="457">
        <v>661.53530679489882</v>
      </c>
      <c r="BR67" s="457">
        <v>781.24878431758884</v>
      </c>
      <c r="BS67" s="457">
        <v>864.31851251264618</v>
      </c>
      <c r="BT67" s="457">
        <v>736.52188581569271</v>
      </c>
      <c r="BU67" s="457">
        <v>832.08188461401971</v>
      </c>
      <c r="BV67" s="457">
        <v>694.06369952789089</v>
      </c>
      <c r="BW67" s="457">
        <v>629.91500849211423</v>
      </c>
      <c r="BX67" s="457">
        <v>549.83100268700684</v>
      </c>
      <c r="BY67" s="457">
        <v>604.37998826483647</v>
      </c>
      <c r="BZ67" s="457">
        <v>650.37838562500974</v>
      </c>
      <c r="CA67" s="457">
        <v>763.46266533718745</v>
      </c>
      <c r="CB67" s="457">
        <v>827.62684876904825</v>
      </c>
      <c r="CC67" s="457">
        <v>804.26206116568756</v>
      </c>
      <c r="CD67" s="457">
        <v>815.09367809135256</v>
      </c>
      <c r="CE67" s="457">
        <v>831.21925494089999</v>
      </c>
      <c r="CF67" s="457">
        <v>850.44673346106322</v>
      </c>
      <c r="CG67" s="457">
        <v>880.1639921425151</v>
      </c>
      <c r="CH67" s="458">
        <v>889.89553864273182</v>
      </c>
    </row>
    <row r="68" spans="1:86" x14ac:dyDescent="0.35">
      <c r="A68" s="610"/>
      <c r="B68" s="72" t="s">
        <v>918</v>
      </c>
      <c r="C68" s="52"/>
      <c r="D68" s="457"/>
      <c r="E68" s="457"/>
      <c r="F68" s="457"/>
      <c r="G68" s="457"/>
      <c r="H68" s="457"/>
      <c r="I68" s="457"/>
      <c r="J68" s="457"/>
      <c r="K68" s="457"/>
      <c r="L68" s="457"/>
      <c r="M68" s="457"/>
      <c r="N68" s="457"/>
      <c r="O68" s="457"/>
      <c r="P68" s="457"/>
      <c r="Q68" s="457"/>
      <c r="R68" s="457"/>
      <c r="S68" s="457"/>
      <c r="T68" s="457"/>
      <c r="U68" s="457"/>
      <c r="V68" s="457"/>
      <c r="W68" s="457"/>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v>7667.7728241569494</v>
      </c>
      <c r="BX68" s="457">
        <v>14158.49648285783</v>
      </c>
      <c r="BY68" s="457">
        <v>16116.317511098072</v>
      </c>
      <c r="BZ68" s="457">
        <v>15913.039987529486</v>
      </c>
      <c r="CA68" s="457">
        <v>17579.045522887762</v>
      </c>
      <c r="CB68" s="457">
        <v>21215.499481486138</v>
      </c>
      <c r="CC68" s="457">
        <v>24454.70623304023</v>
      </c>
      <c r="CD68" s="457">
        <v>25893.558862543116</v>
      </c>
      <c r="CE68" s="457">
        <v>25896.911754930286</v>
      </c>
      <c r="CF68" s="457">
        <v>25966.675956853698</v>
      </c>
      <c r="CG68" s="457">
        <v>26346.172402786167</v>
      </c>
      <c r="CH68" s="458">
        <v>26765.503816285298</v>
      </c>
    </row>
    <row r="69" spans="1:86" s="52" customFormat="1" ht="26.25" customHeight="1" x14ac:dyDescent="0.35">
      <c r="A69" s="120"/>
      <c r="B69" s="52" t="s">
        <v>881</v>
      </c>
      <c r="D69" s="457"/>
      <c r="E69" s="457"/>
      <c r="F69" s="457"/>
      <c r="G69" s="457"/>
      <c r="H69" s="457"/>
      <c r="I69" s="457"/>
      <c r="J69" s="457"/>
      <c r="K69" s="457"/>
      <c r="L69" s="457"/>
      <c r="M69" s="457"/>
      <c r="N69" s="457"/>
      <c r="O69" s="457"/>
      <c r="P69" s="457"/>
      <c r="Q69" s="457"/>
      <c r="R69" s="457"/>
      <c r="S69" s="457"/>
      <c r="T69" s="457"/>
      <c r="U69" s="457"/>
      <c r="V69" s="457"/>
      <c r="W69" s="457"/>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8"/>
    </row>
    <row r="70" spans="1:86" s="52" customFormat="1" x14ac:dyDescent="0.35">
      <c r="A70" s="120"/>
      <c r="B70" s="606" t="s">
        <v>882</v>
      </c>
      <c r="D70" s="457" t="s">
        <v>613</v>
      </c>
      <c r="E70" s="457" t="s">
        <v>613</v>
      </c>
      <c r="F70" s="457" t="s">
        <v>613</v>
      </c>
      <c r="G70" s="457" t="s">
        <v>613</v>
      </c>
      <c r="H70" s="457" t="s">
        <v>613</v>
      </c>
      <c r="I70" s="457" t="s">
        <v>613</v>
      </c>
      <c r="J70" s="457" t="s">
        <v>613</v>
      </c>
      <c r="K70" s="457" t="s">
        <v>613</v>
      </c>
      <c r="L70" s="457" t="s">
        <v>613</v>
      </c>
      <c r="M70" s="457" t="s">
        <v>613</v>
      </c>
      <c r="N70" s="457" t="s">
        <v>613</v>
      </c>
      <c r="O70" s="457" t="s">
        <v>613</v>
      </c>
      <c r="P70" s="457" t="s">
        <v>613</v>
      </c>
      <c r="Q70" s="457" t="s">
        <v>613</v>
      </c>
      <c r="R70" s="457" t="s">
        <v>613</v>
      </c>
      <c r="S70" s="457" t="s">
        <v>613</v>
      </c>
      <c r="T70" s="457" t="s">
        <v>613</v>
      </c>
      <c r="U70" s="457" t="s">
        <v>613</v>
      </c>
      <c r="V70" s="457" t="s">
        <v>613</v>
      </c>
      <c r="W70" s="457" t="s">
        <v>613</v>
      </c>
      <c r="X70" s="457" t="s">
        <v>613</v>
      </c>
      <c r="Y70" s="457" t="s">
        <v>613</v>
      </c>
      <c r="Z70" s="457">
        <v>382.0748255772458</v>
      </c>
      <c r="AA70" s="457">
        <v>322.89294712224449</v>
      </c>
      <c r="AB70" s="457">
        <v>1339.1458183580337</v>
      </c>
      <c r="AC70" s="457">
        <v>2680.8102848119374</v>
      </c>
      <c r="AD70" s="457">
        <v>1386.776058907828</v>
      </c>
      <c r="AE70" s="457">
        <v>1479.6714123257057</v>
      </c>
      <c r="AF70" s="457">
        <v>1394.6867967234889</v>
      </c>
      <c r="AG70" s="457">
        <v>3812.4208610837213</v>
      </c>
      <c r="AH70" s="457">
        <v>3635.6634881410964</v>
      </c>
      <c r="AI70" s="457">
        <v>3446.7197900434344</v>
      </c>
      <c r="AJ70" s="457">
        <v>3827.2537835624285</v>
      </c>
      <c r="AK70" s="457">
        <v>5704.7661731211529</v>
      </c>
      <c r="AL70" s="457">
        <v>6814.0727352279182</v>
      </c>
      <c r="AM70" s="457">
        <v>7247.6591417342688</v>
      </c>
      <c r="AN70" s="457">
        <v>7421.3549179082756</v>
      </c>
      <c r="AO70" s="457">
        <v>7529.9913311385963</v>
      </c>
      <c r="AP70" s="457">
        <v>7623.6883847938216</v>
      </c>
      <c r="AQ70" s="457">
        <v>7463.4011477247959</v>
      </c>
      <c r="AR70" s="457">
        <v>7396.7584717617583</v>
      </c>
      <c r="AS70" s="457">
        <v>7396.6583165153734</v>
      </c>
      <c r="AT70" s="457">
        <v>7922.259755794541</v>
      </c>
      <c r="AU70" s="457">
        <v>8857.3398382334926</v>
      </c>
      <c r="AV70" s="457">
        <v>9977.6249683822534</v>
      </c>
      <c r="AW70" s="457">
        <v>10683.567630278676</v>
      </c>
      <c r="AX70" s="457">
        <v>10926.758190491928</v>
      </c>
      <c r="AY70" s="457">
        <v>11000.655454067866</v>
      </c>
      <c r="AZ70" s="457">
        <v>10913.985496893816</v>
      </c>
      <c r="BA70" s="457">
        <v>10745.353381526902</v>
      </c>
      <c r="BB70" s="457">
        <v>10417.918896763264</v>
      </c>
      <c r="BC70" s="457">
        <v>10176.000751979389</v>
      </c>
      <c r="BD70" s="457">
        <v>9922.9217658730886</v>
      </c>
      <c r="BE70" s="457">
        <v>9772.7043113525015</v>
      </c>
      <c r="BF70" s="457">
        <v>9798.3183102933817</v>
      </c>
      <c r="BG70" s="457">
        <v>8899.6092987833217</v>
      </c>
      <c r="BH70" s="457">
        <v>8934.54881306059</v>
      </c>
      <c r="BI70" s="457">
        <v>8800.0644077338711</v>
      </c>
      <c r="BJ70" s="457">
        <v>8717.229766780285</v>
      </c>
      <c r="BK70" s="457">
        <v>8683.9674046803721</v>
      </c>
      <c r="BL70" s="457">
        <v>8240.1508908198848</v>
      </c>
      <c r="BM70" s="457">
        <v>8288.8510644387352</v>
      </c>
      <c r="BN70" s="457">
        <v>8054.6226977535198</v>
      </c>
      <c r="BO70" s="457">
        <v>8137.4870345038862</v>
      </c>
      <c r="BP70" s="457">
        <v>8429.2818460423823</v>
      </c>
      <c r="BQ70" s="457">
        <v>8358.1357832782123</v>
      </c>
      <c r="BR70" s="457">
        <v>8307.2463553140733</v>
      </c>
      <c r="BS70" s="457">
        <v>8215.2356787070858</v>
      </c>
      <c r="BT70" s="457">
        <v>7823.9084363040492</v>
      </c>
      <c r="BU70" s="457">
        <v>7305.6630762051218</v>
      </c>
      <c r="BV70" s="457">
        <v>6742.0000626626816</v>
      </c>
      <c r="BW70" s="457">
        <v>6092.7774541610715</v>
      </c>
      <c r="BX70" s="457">
        <v>5578.5829262646275</v>
      </c>
      <c r="BY70" s="457">
        <v>5255.7106145576345</v>
      </c>
      <c r="BZ70" s="457">
        <v>4868.4813526070984</v>
      </c>
      <c r="CA70" s="457">
        <v>4791.1159862526247</v>
      </c>
      <c r="CB70" s="457">
        <v>4826.1232109931871</v>
      </c>
      <c r="CC70" s="457">
        <v>4025.3548130612357</v>
      </c>
      <c r="CD70" s="457">
        <v>3733.6297104618366</v>
      </c>
      <c r="CE70" s="457">
        <v>3752.9313723157711</v>
      </c>
      <c r="CF70" s="457">
        <v>3793.4804050563839</v>
      </c>
      <c r="CG70" s="457">
        <v>3897.5201637324581</v>
      </c>
      <c r="CH70" s="458">
        <v>3928.8903666333395</v>
      </c>
    </row>
    <row r="71" spans="1:86" s="52" customFormat="1" x14ac:dyDescent="0.35">
      <c r="A71" s="120"/>
      <c r="B71" s="606" t="s">
        <v>883</v>
      </c>
      <c r="D71" s="457" t="s">
        <v>613</v>
      </c>
      <c r="E71" s="457" t="s">
        <v>613</v>
      </c>
      <c r="F71" s="457" t="s">
        <v>613</v>
      </c>
      <c r="G71" s="457" t="s">
        <v>613</v>
      </c>
      <c r="H71" s="457" t="s">
        <v>613</v>
      </c>
      <c r="I71" s="457" t="s">
        <v>613</v>
      </c>
      <c r="J71" s="457" t="s">
        <v>613</v>
      </c>
      <c r="K71" s="457" t="s">
        <v>613</v>
      </c>
      <c r="L71" s="457" t="s">
        <v>613</v>
      </c>
      <c r="M71" s="457" t="s">
        <v>613</v>
      </c>
      <c r="N71" s="457" t="s">
        <v>613</v>
      </c>
      <c r="O71" s="457" t="s">
        <v>613</v>
      </c>
      <c r="P71" s="457" t="s">
        <v>613</v>
      </c>
      <c r="Q71" s="457" t="s">
        <v>613</v>
      </c>
      <c r="R71" s="457" t="s">
        <v>613</v>
      </c>
      <c r="S71" s="457" t="s">
        <v>613</v>
      </c>
      <c r="T71" s="457" t="s">
        <v>613</v>
      </c>
      <c r="U71" s="457" t="s">
        <v>613</v>
      </c>
      <c r="V71" s="457" t="s">
        <v>613</v>
      </c>
      <c r="W71" s="457" t="s">
        <v>613</v>
      </c>
      <c r="X71" s="457" t="s">
        <v>613</v>
      </c>
      <c r="Y71" s="457" t="s">
        <v>613</v>
      </c>
      <c r="Z71" s="457" t="s">
        <v>613</v>
      </c>
      <c r="AA71" s="457" t="s">
        <v>613</v>
      </c>
      <c r="AB71" s="457" t="s">
        <v>613</v>
      </c>
      <c r="AC71" s="457" t="s">
        <v>613</v>
      </c>
      <c r="AD71" s="457" t="s">
        <v>613</v>
      </c>
      <c r="AE71" s="457" t="s">
        <v>613</v>
      </c>
      <c r="AF71" s="457" t="s">
        <v>613</v>
      </c>
      <c r="AG71" s="457" t="s">
        <v>613</v>
      </c>
      <c r="AH71" s="457" t="s">
        <v>613</v>
      </c>
      <c r="AI71" s="457" t="s">
        <v>613</v>
      </c>
      <c r="AJ71" s="457" t="s">
        <v>613</v>
      </c>
      <c r="AK71" s="457" t="s">
        <v>613</v>
      </c>
      <c r="AL71" s="457" t="s">
        <v>613</v>
      </c>
      <c r="AM71" s="457" t="s">
        <v>613</v>
      </c>
      <c r="AN71" s="457" t="s">
        <v>613</v>
      </c>
      <c r="AO71" s="457" t="s">
        <v>613</v>
      </c>
      <c r="AP71" s="457" t="s">
        <v>613</v>
      </c>
      <c r="AQ71" s="457" t="s">
        <v>613</v>
      </c>
      <c r="AR71" s="457" t="s">
        <v>613</v>
      </c>
      <c r="AS71" s="457" t="s">
        <v>613</v>
      </c>
      <c r="AT71" s="457" t="s">
        <v>613</v>
      </c>
      <c r="AU71" s="457" t="s">
        <v>613</v>
      </c>
      <c r="AV71" s="457" t="s">
        <v>613</v>
      </c>
      <c r="AW71" s="457" t="s">
        <v>613</v>
      </c>
      <c r="AX71" s="457">
        <v>2734.9352913014122</v>
      </c>
      <c r="AY71" s="457">
        <v>3323.0516787058232</v>
      </c>
      <c r="AZ71" s="457">
        <v>3901.0953846785715</v>
      </c>
      <c r="BA71" s="457">
        <v>4382.542148984684</v>
      </c>
      <c r="BB71" s="457">
        <v>4780.515847036263</v>
      </c>
      <c r="BC71" s="457">
        <v>5241.5291632856142</v>
      </c>
      <c r="BD71" s="457">
        <v>5761.4834065093719</v>
      </c>
      <c r="BE71" s="457">
        <v>6441.7318802995669</v>
      </c>
      <c r="BF71" s="457">
        <v>7612.3360976300282</v>
      </c>
      <c r="BG71" s="457">
        <v>7594.4834080307719</v>
      </c>
      <c r="BH71" s="457">
        <v>7909.2181984115423</v>
      </c>
      <c r="BI71" s="457">
        <v>8276.6536566141494</v>
      </c>
      <c r="BJ71" s="457">
        <v>8433.6233429563126</v>
      </c>
      <c r="BK71" s="457">
        <v>8884.3070749515737</v>
      </c>
      <c r="BL71" s="457">
        <v>9381.8871046896966</v>
      </c>
      <c r="BM71" s="457">
        <v>10528.015760843022</v>
      </c>
      <c r="BN71" s="457">
        <v>10951.836299001052</v>
      </c>
      <c r="BO71" s="457">
        <v>11709.706616535377</v>
      </c>
      <c r="BP71" s="457">
        <v>12547.925177613455</v>
      </c>
      <c r="BQ71" s="457">
        <v>12566.573343224029</v>
      </c>
      <c r="BR71" s="457">
        <v>12774.904476120593</v>
      </c>
      <c r="BS71" s="457">
        <v>13054.183423597771</v>
      </c>
      <c r="BT71" s="457">
        <v>12608.383884477449</v>
      </c>
      <c r="BU71" s="457">
        <v>12128.420426503557</v>
      </c>
      <c r="BV71" s="457">
        <v>11304.135800732032</v>
      </c>
      <c r="BW71" s="457">
        <v>10107.485803872501</v>
      </c>
      <c r="BX71" s="457">
        <v>9315.0212507897577</v>
      </c>
      <c r="BY71" s="457">
        <v>8785.9505578726767</v>
      </c>
      <c r="BZ71" s="457">
        <v>8165.2308801124091</v>
      </c>
      <c r="CA71" s="457">
        <v>8166.8930790383438</v>
      </c>
      <c r="CB71" s="457">
        <v>7866.2838923879408</v>
      </c>
      <c r="CC71" s="457">
        <v>6492.5337441136271</v>
      </c>
      <c r="CD71" s="457">
        <v>6115.4549431828946</v>
      </c>
      <c r="CE71" s="457">
        <v>6176.0635808583884</v>
      </c>
      <c r="CF71" s="457">
        <v>6270.4853962323014</v>
      </c>
      <c r="CG71" s="457">
        <v>6475.5705451987405</v>
      </c>
      <c r="CH71" s="458">
        <v>6555.0176073657594</v>
      </c>
    </row>
    <row r="72" spans="1:86" s="52" customFormat="1" x14ac:dyDescent="0.35">
      <c r="A72" s="120"/>
      <c r="B72" s="606" t="s">
        <v>884</v>
      </c>
      <c r="D72" s="457" t="s">
        <v>613</v>
      </c>
      <c r="E72" s="457" t="s">
        <v>613</v>
      </c>
      <c r="F72" s="457" t="s">
        <v>613</v>
      </c>
      <c r="G72" s="457" t="s">
        <v>613</v>
      </c>
      <c r="H72" s="457" t="s">
        <v>613</v>
      </c>
      <c r="I72" s="457" t="s">
        <v>613</v>
      </c>
      <c r="J72" s="457" t="s">
        <v>613</v>
      </c>
      <c r="K72" s="457" t="s">
        <v>613</v>
      </c>
      <c r="L72" s="457" t="s">
        <v>613</v>
      </c>
      <c r="M72" s="457" t="s">
        <v>613</v>
      </c>
      <c r="N72" s="457" t="s">
        <v>613</v>
      </c>
      <c r="O72" s="457" t="s">
        <v>613</v>
      </c>
      <c r="P72" s="457" t="s">
        <v>613</v>
      </c>
      <c r="Q72" s="457" t="s">
        <v>613</v>
      </c>
      <c r="R72" s="457" t="s">
        <v>613</v>
      </c>
      <c r="S72" s="457" t="s">
        <v>613</v>
      </c>
      <c r="T72" s="457" t="s">
        <v>613</v>
      </c>
      <c r="U72" s="457" t="s">
        <v>613</v>
      </c>
      <c r="V72" s="457" t="s">
        <v>613</v>
      </c>
      <c r="W72" s="457" t="s">
        <v>613</v>
      </c>
      <c r="X72" s="457" t="s">
        <v>613</v>
      </c>
      <c r="Y72" s="457" t="s">
        <v>613</v>
      </c>
      <c r="Z72" s="457" t="s">
        <v>613</v>
      </c>
      <c r="AA72" s="457" t="s">
        <v>613</v>
      </c>
      <c r="AB72" s="457" t="s">
        <v>613</v>
      </c>
      <c r="AC72" s="457" t="s">
        <v>613</v>
      </c>
      <c r="AD72" s="457" t="s">
        <v>613</v>
      </c>
      <c r="AE72" s="457" t="s">
        <v>613</v>
      </c>
      <c r="AF72" s="457" t="s">
        <v>613</v>
      </c>
      <c r="AG72" s="457" t="s">
        <v>613</v>
      </c>
      <c r="AH72" s="457" t="s">
        <v>613</v>
      </c>
      <c r="AI72" s="457" t="s">
        <v>613</v>
      </c>
      <c r="AJ72" s="457" t="s">
        <v>613</v>
      </c>
      <c r="AK72" s="457" t="s">
        <v>613</v>
      </c>
      <c r="AL72" s="457" t="s">
        <v>613</v>
      </c>
      <c r="AM72" s="457" t="s">
        <v>613</v>
      </c>
      <c r="AN72" s="457" t="s">
        <v>613</v>
      </c>
      <c r="AO72" s="457" t="s">
        <v>613</v>
      </c>
      <c r="AP72" s="457" t="s">
        <v>613</v>
      </c>
      <c r="AQ72" s="457" t="s">
        <v>613</v>
      </c>
      <c r="AR72" s="457" t="s">
        <v>613</v>
      </c>
      <c r="AS72" s="457" t="s">
        <v>613</v>
      </c>
      <c r="AT72" s="457" t="s">
        <v>613</v>
      </c>
      <c r="AU72" s="457" t="s">
        <v>613</v>
      </c>
      <c r="AV72" s="457" t="s">
        <v>613</v>
      </c>
      <c r="AW72" s="457" t="s">
        <v>613</v>
      </c>
      <c r="AX72" s="457">
        <v>7454.3606483137719</v>
      </c>
      <c r="AY72" s="457">
        <v>7707.37652799225</v>
      </c>
      <c r="AZ72" s="457">
        <v>7484.963166089402</v>
      </c>
      <c r="BA72" s="457">
        <v>6717.0323513783105</v>
      </c>
      <c r="BB72" s="457">
        <v>6128.7287361981253</v>
      </c>
      <c r="BC72" s="457">
        <v>5647.7914442096699</v>
      </c>
      <c r="BD72" s="457">
        <v>5380.2615447731032</v>
      </c>
      <c r="BE72" s="457">
        <v>5224.9540158004502</v>
      </c>
      <c r="BF72" s="457">
        <v>5495.5869232131381</v>
      </c>
      <c r="BG72" s="457">
        <v>5356.8371561122822</v>
      </c>
      <c r="BH72" s="457">
        <v>5762.6080280978986</v>
      </c>
      <c r="BI72" s="457">
        <v>6213.945157676907</v>
      </c>
      <c r="BJ72" s="457">
        <v>6941.3091918834043</v>
      </c>
      <c r="BK72" s="457">
        <v>7480.7655685884383</v>
      </c>
      <c r="BL72" s="457">
        <v>8632.4561129986942</v>
      </c>
      <c r="BM72" s="457">
        <v>11475.623516244204</v>
      </c>
      <c r="BN72" s="457">
        <v>12921.669246415866</v>
      </c>
      <c r="BO72" s="457">
        <v>13446.293022344391</v>
      </c>
      <c r="BP72" s="457">
        <v>13296.768909230846</v>
      </c>
      <c r="BQ72" s="457">
        <v>13030.311961774907</v>
      </c>
      <c r="BR72" s="457">
        <v>12602.890504705783</v>
      </c>
      <c r="BS72" s="457">
        <v>12083.159132692019</v>
      </c>
      <c r="BT72" s="457">
        <v>11181.655421593658</v>
      </c>
      <c r="BU72" s="457">
        <v>10267.114577379281</v>
      </c>
      <c r="BV72" s="457">
        <v>8946.984834744786</v>
      </c>
      <c r="BW72" s="457">
        <v>7116.526861584638</v>
      </c>
      <c r="BX72" s="457">
        <v>6005.6150494232743</v>
      </c>
      <c r="BY72" s="457">
        <v>5354.1116500844109</v>
      </c>
      <c r="BZ72" s="457">
        <v>4474.0058362517466</v>
      </c>
      <c r="CA72" s="457">
        <v>3879.3283829827233</v>
      </c>
      <c r="CB72" s="457">
        <v>3216.9647960230036</v>
      </c>
      <c r="CC72" s="457">
        <v>2367.911925751047</v>
      </c>
      <c r="CD72" s="457">
        <v>2131.8683296217546</v>
      </c>
      <c r="CE72" s="457">
        <v>2120.741951021716</v>
      </c>
      <c r="CF72" s="457">
        <v>2126.4706351723908</v>
      </c>
      <c r="CG72" s="457">
        <v>2165.7886821515567</v>
      </c>
      <c r="CH72" s="458">
        <v>2160.9428409577431</v>
      </c>
    </row>
    <row r="73" spans="1:86" s="52" customFormat="1" x14ac:dyDescent="0.35">
      <c r="A73" s="120"/>
      <c r="B73" s="607" t="s">
        <v>885</v>
      </c>
      <c r="D73" s="457" t="s">
        <v>613</v>
      </c>
      <c r="E73" s="457" t="s">
        <v>613</v>
      </c>
      <c r="F73" s="457" t="s">
        <v>613</v>
      </c>
      <c r="G73" s="457" t="s">
        <v>613</v>
      </c>
      <c r="H73" s="457" t="s">
        <v>613</v>
      </c>
      <c r="I73" s="457" t="s">
        <v>613</v>
      </c>
      <c r="J73" s="457" t="s">
        <v>613</v>
      </c>
      <c r="K73" s="457" t="s">
        <v>613</v>
      </c>
      <c r="L73" s="457" t="s">
        <v>613</v>
      </c>
      <c r="M73" s="457" t="s">
        <v>613</v>
      </c>
      <c r="N73" s="457" t="s">
        <v>613</v>
      </c>
      <c r="O73" s="457" t="s">
        <v>613</v>
      </c>
      <c r="P73" s="457" t="s">
        <v>613</v>
      </c>
      <c r="Q73" s="457" t="s">
        <v>613</v>
      </c>
      <c r="R73" s="457" t="s">
        <v>613</v>
      </c>
      <c r="S73" s="457" t="s">
        <v>613</v>
      </c>
      <c r="T73" s="457" t="s">
        <v>613</v>
      </c>
      <c r="U73" s="457" t="s">
        <v>613</v>
      </c>
      <c r="V73" s="457" t="s">
        <v>613</v>
      </c>
      <c r="W73" s="457" t="s">
        <v>613</v>
      </c>
      <c r="X73" s="457" t="s">
        <v>613</v>
      </c>
      <c r="Y73" s="457" t="s">
        <v>613</v>
      </c>
      <c r="Z73" s="457" t="s">
        <v>613</v>
      </c>
      <c r="AA73" s="457" t="s">
        <v>613</v>
      </c>
      <c r="AB73" s="457" t="s">
        <v>613</v>
      </c>
      <c r="AC73" s="457" t="s">
        <v>613</v>
      </c>
      <c r="AD73" s="457" t="s">
        <v>613</v>
      </c>
      <c r="AE73" s="457" t="s">
        <v>613</v>
      </c>
      <c r="AF73" s="457" t="s">
        <v>613</v>
      </c>
      <c r="AG73" s="457" t="s">
        <v>613</v>
      </c>
      <c r="AH73" s="457" t="s">
        <v>613</v>
      </c>
      <c r="AI73" s="457" t="s">
        <v>613</v>
      </c>
      <c r="AJ73" s="457" t="s">
        <v>613</v>
      </c>
      <c r="AK73" s="457" t="s">
        <v>613</v>
      </c>
      <c r="AL73" s="457" t="s">
        <v>613</v>
      </c>
      <c r="AM73" s="457" t="s">
        <v>613</v>
      </c>
      <c r="AN73" s="457" t="s">
        <v>613</v>
      </c>
      <c r="AO73" s="457" t="s">
        <v>613</v>
      </c>
      <c r="AP73" s="457" t="s">
        <v>613</v>
      </c>
      <c r="AQ73" s="457" t="s">
        <v>613</v>
      </c>
      <c r="AR73" s="457" t="s">
        <v>613</v>
      </c>
      <c r="AS73" s="457" t="s">
        <v>613</v>
      </c>
      <c r="AT73" s="457" t="s">
        <v>613</v>
      </c>
      <c r="AU73" s="457" t="s">
        <v>613</v>
      </c>
      <c r="AV73" s="457" t="s">
        <v>613</v>
      </c>
      <c r="AW73" s="457" t="s">
        <v>613</v>
      </c>
      <c r="AX73" s="457" t="s">
        <v>613</v>
      </c>
      <c r="AY73" s="457" t="s">
        <v>613</v>
      </c>
      <c r="AZ73" s="457" t="s">
        <v>613</v>
      </c>
      <c r="BA73" s="457" t="s">
        <v>613</v>
      </c>
      <c r="BB73" s="457" t="s">
        <v>613</v>
      </c>
      <c r="BC73" s="457" t="s">
        <v>613</v>
      </c>
      <c r="BD73" s="457" t="s">
        <v>613</v>
      </c>
      <c r="BE73" s="457" t="s">
        <v>613</v>
      </c>
      <c r="BF73" s="457" t="s">
        <v>613</v>
      </c>
      <c r="BG73" s="457" t="s">
        <v>613</v>
      </c>
      <c r="BH73" s="457" t="s">
        <v>613</v>
      </c>
      <c r="BI73" s="457" t="s">
        <v>613</v>
      </c>
      <c r="BJ73" s="457">
        <v>614.73944905331416</v>
      </c>
      <c r="BK73" s="457">
        <v>671.41902943490481</v>
      </c>
      <c r="BL73" s="457">
        <v>2860.1108208783262</v>
      </c>
      <c r="BM73" s="457">
        <v>7228.369037959098</v>
      </c>
      <c r="BN73" s="457">
        <v>9474.9343002164824</v>
      </c>
      <c r="BO73" s="457">
        <v>10506.486773015184</v>
      </c>
      <c r="BP73" s="457">
        <v>10727.10012001987</v>
      </c>
      <c r="BQ73" s="457">
        <v>10798.920779552134</v>
      </c>
      <c r="BR73" s="457">
        <v>10566.372531622445</v>
      </c>
      <c r="BS73" s="457">
        <v>10236.08850580264</v>
      </c>
      <c r="BT73" s="457">
        <v>9514.1991249361054</v>
      </c>
      <c r="BU73" s="457">
        <v>8724.3258161736358</v>
      </c>
      <c r="BV73" s="457">
        <v>7530.360799357989</v>
      </c>
      <c r="BW73" s="457">
        <v>5550.9297341250794</v>
      </c>
      <c r="BX73" s="457">
        <v>4684.412466635391</v>
      </c>
      <c r="BY73" s="457">
        <v>4176.2362647305772</v>
      </c>
      <c r="BZ73" s="457">
        <v>3489.7489337332413</v>
      </c>
      <c r="CA73" s="457">
        <v>2947.0713494242641</v>
      </c>
      <c r="CB73" s="457">
        <v>2336.8896917230486</v>
      </c>
      <c r="CC73" s="457">
        <v>1565.1964115447577</v>
      </c>
      <c r="CD73" s="457">
        <v>1409.1709337337506</v>
      </c>
      <c r="CE73" s="457">
        <v>1401.8163663324547</v>
      </c>
      <c r="CF73" s="457">
        <v>1405.6030425926647</v>
      </c>
      <c r="CG73" s="457">
        <v>1431.592381711019</v>
      </c>
      <c r="CH73" s="458">
        <v>1428.3892671166836</v>
      </c>
    </row>
    <row r="74" spans="1:86" s="52" customFormat="1" x14ac:dyDescent="0.35">
      <c r="A74" s="120"/>
      <c r="B74" s="606" t="s">
        <v>886</v>
      </c>
      <c r="D74" s="457">
        <v>0</v>
      </c>
      <c r="E74" s="457">
        <v>0</v>
      </c>
      <c r="F74" s="457">
        <v>0</v>
      </c>
      <c r="G74" s="457">
        <v>0</v>
      </c>
      <c r="H74" s="457">
        <v>0</v>
      </c>
      <c r="I74" s="457">
        <v>0</v>
      </c>
      <c r="J74" s="457">
        <v>0</v>
      </c>
      <c r="K74" s="457">
        <v>0</v>
      </c>
      <c r="L74" s="457">
        <v>0</v>
      </c>
      <c r="M74" s="457">
        <v>0</v>
      </c>
      <c r="N74" s="457">
        <v>0</v>
      </c>
      <c r="O74" s="457">
        <v>0</v>
      </c>
      <c r="P74" s="457">
        <v>0</v>
      </c>
      <c r="Q74" s="457">
        <v>0</v>
      </c>
      <c r="R74" s="457">
        <v>0</v>
      </c>
      <c r="S74" s="457">
        <v>0</v>
      </c>
      <c r="T74" s="457">
        <v>0</v>
      </c>
      <c r="U74" s="457">
        <v>0</v>
      </c>
      <c r="V74" s="457">
        <v>0</v>
      </c>
      <c r="W74" s="457">
        <v>0</v>
      </c>
      <c r="X74" s="457">
        <v>0</v>
      </c>
      <c r="Y74" s="457">
        <v>0</v>
      </c>
      <c r="Z74" s="457">
        <v>0</v>
      </c>
      <c r="AA74" s="457">
        <v>0</v>
      </c>
      <c r="AB74" s="457">
        <v>0</v>
      </c>
      <c r="AC74" s="457">
        <v>0</v>
      </c>
      <c r="AD74" s="457">
        <v>0</v>
      </c>
      <c r="AE74" s="457">
        <v>0</v>
      </c>
      <c r="AF74" s="457">
        <v>0</v>
      </c>
      <c r="AG74" s="457">
        <v>0</v>
      </c>
      <c r="AH74" s="457">
        <v>0</v>
      </c>
      <c r="AI74" s="457">
        <v>0</v>
      </c>
      <c r="AJ74" s="457">
        <v>0</v>
      </c>
      <c r="AK74" s="457">
        <v>0</v>
      </c>
      <c r="AL74" s="457">
        <v>0</v>
      </c>
      <c r="AM74" s="457">
        <v>0</v>
      </c>
      <c r="AN74" s="457">
        <v>0</v>
      </c>
      <c r="AO74" s="457">
        <v>0</v>
      </c>
      <c r="AP74" s="457">
        <v>0</v>
      </c>
      <c r="AQ74" s="457">
        <v>0</v>
      </c>
      <c r="AR74" s="457">
        <v>0</v>
      </c>
      <c r="AS74" s="457">
        <v>0</v>
      </c>
      <c r="AT74" s="457">
        <v>0</v>
      </c>
      <c r="AU74" s="457">
        <v>0</v>
      </c>
      <c r="AV74" s="457">
        <v>0</v>
      </c>
      <c r="AW74" s="457">
        <v>0</v>
      </c>
      <c r="AX74" s="457">
        <v>0</v>
      </c>
      <c r="AY74" s="457">
        <v>0</v>
      </c>
      <c r="AZ74" s="457">
        <v>0</v>
      </c>
      <c r="BA74" s="457">
        <v>0</v>
      </c>
      <c r="BB74" s="457">
        <v>0</v>
      </c>
      <c r="BC74" s="457">
        <v>0</v>
      </c>
      <c r="BD74" s="457">
        <v>0</v>
      </c>
      <c r="BE74" s="457">
        <v>0</v>
      </c>
      <c r="BF74" s="457">
        <v>0</v>
      </c>
      <c r="BG74" s="457">
        <v>0</v>
      </c>
      <c r="BH74" s="457">
        <v>0</v>
      </c>
      <c r="BI74" s="457">
        <v>0</v>
      </c>
      <c r="BJ74" s="457">
        <v>0</v>
      </c>
      <c r="BK74" s="457">
        <v>0</v>
      </c>
      <c r="BL74" s="457">
        <v>0</v>
      </c>
      <c r="BM74" s="457">
        <v>0</v>
      </c>
      <c r="BN74" s="457">
        <v>0</v>
      </c>
      <c r="BO74" s="457">
        <v>0</v>
      </c>
      <c r="BP74" s="457">
        <v>0</v>
      </c>
      <c r="BQ74" s="457">
        <v>0</v>
      </c>
      <c r="BR74" s="457">
        <v>0</v>
      </c>
      <c r="BS74" s="457">
        <v>0</v>
      </c>
      <c r="BT74" s="457">
        <v>0</v>
      </c>
      <c r="BU74" s="457">
        <v>0</v>
      </c>
      <c r="BV74" s="457">
        <v>0</v>
      </c>
      <c r="BW74" s="457">
        <v>3438.4126849359272</v>
      </c>
      <c r="BX74" s="457">
        <v>5303.5528202682553</v>
      </c>
      <c r="BY74" s="457">
        <v>6461.2078590898082</v>
      </c>
      <c r="BZ74" s="457">
        <v>8121.0214825442472</v>
      </c>
      <c r="CA74" s="457">
        <v>8441.2254944465258</v>
      </c>
      <c r="CB74" s="457">
        <v>9879.9304133399419</v>
      </c>
      <c r="CC74" s="457">
        <v>10818.868490368312</v>
      </c>
      <c r="CD74" s="457">
        <v>11136.955801444596</v>
      </c>
      <c r="CE74" s="457">
        <v>11006.708135792796</v>
      </c>
      <c r="CF74" s="457">
        <v>10911.31879558993</v>
      </c>
      <c r="CG74" s="457">
        <v>10942.815050114525</v>
      </c>
      <c r="CH74" s="458">
        <v>10978.803585463227</v>
      </c>
    </row>
    <row r="75" spans="1:86" s="52" customFormat="1" x14ac:dyDescent="0.35">
      <c r="A75" s="120"/>
      <c r="B75" s="606" t="s">
        <v>887</v>
      </c>
      <c r="D75" s="457">
        <v>0</v>
      </c>
      <c r="E75" s="457">
        <v>0</v>
      </c>
      <c r="F75" s="457">
        <v>0</v>
      </c>
      <c r="G75" s="457">
        <v>0</v>
      </c>
      <c r="H75" s="457">
        <v>0</v>
      </c>
      <c r="I75" s="457">
        <v>0</v>
      </c>
      <c r="J75" s="457">
        <v>0</v>
      </c>
      <c r="K75" s="457">
        <v>0</v>
      </c>
      <c r="L75" s="457">
        <v>0</v>
      </c>
      <c r="M75" s="457">
        <v>0</v>
      </c>
      <c r="N75" s="457">
        <v>0</v>
      </c>
      <c r="O75" s="457">
        <v>0</v>
      </c>
      <c r="P75" s="457">
        <v>0</v>
      </c>
      <c r="Q75" s="457">
        <v>0</v>
      </c>
      <c r="R75" s="457">
        <v>0</v>
      </c>
      <c r="S75" s="457">
        <v>0</v>
      </c>
      <c r="T75" s="457">
        <v>0</v>
      </c>
      <c r="U75" s="457">
        <v>0</v>
      </c>
      <c r="V75" s="457">
        <v>0</v>
      </c>
      <c r="W75" s="457">
        <v>0</v>
      </c>
      <c r="X75" s="457">
        <v>0</v>
      </c>
      <c r="Y75" s="457">
        <v>0</v>
      </c>
      <c r="Z75" s="457">
        <v>0</v>
      </c>
      <c r="AA75" s="457">
        <v>0</v>
      </c>
      <c r="AB75" s="457">
        <v>0</v>
      </c>
      <c r="AC75" s="457">
        <v>0</v>
      </c>
      <c r="AD75" s="457">
        <v>0</v>
      </c>
      <c r="AE75" s="457">
        <v>0</v>
      </c>
      <c r="AF75" s="457">
        <v>0</v>
      </c>
      <c r="AG75" s="457">
        <v>0</v>
      </c>
      <c r="AH75" s="457">
        <v>0</v>
      </c>
      <c r="AI75" s="457">
        <v>0</v>
      </c>
      <c r="AJ75" s="457">
        <v>0</v>
      </c>
      <c r="AK75" s="457">
        <v>0</v>
      </c>
      <c r="AL75" s="457">
        <v>0</v>
      </c>
      <c r="AM75" s="457">
        <v>0</v>
      </c>
      <c r="AN75" s="457">
        <v>0</v>
      </c>
      <c r="AO75" s="457">
        <v>0</v>
      </c>
      <c r="AP75" s="457">
        <v>0</v>
      </c>
      <c r="AQ75" s="457">
        <v>0</v>
      </c>
      <c r="AR75" s="457">
        <v>0</v>
      </c>
      <c r="AS75" s="457">
        <v>0</v>
      </c>
      <c r="AT75" s="457">
        <v>0</v>
      </c>
      <c r="AU75" s="457">
        <v>0</v>
      </c>
      <c r="AV75" s="457">
        <v>0</v>
      </c>
      <c r="AW75" s="457">
        <v>0</v>
      </c>
      <c r="AX75" s="457">
        <v>0</v>
      </c>
      <c r="AY75" s="457">
        <v>0</v>
      </c>
      <c r="AZ75" s="457">
        <v>0</v>
      </c>
      <c r="BA75" s="457">
        <v>0</v>
      </c>
      <c r="BB75" s="457">
        <v>0</v>
      </c>
      <c r="BC75" s="457">
        <v>0</v>
      </c>
      <c r="BD75" s="457">
        <v>0</v>
      </c>
      <c r="BE75" s="457">
        <v>0</v>
      </c>
      <c r="BF75" s="457">
        <v>0</v>
      </c>
      <c r="BG75" s="457">
        <v>0</v>
      </c>
      <c r="BH75" s="457">
        <v>0</v>
      </c>
      <c r="BI75" s="457">
        <v>0</v>
      </c>
      <c r="BJ75" s="457">
        <v>0</v>
      </c>
      <c r="BK75" s="457">
        <v>0</v>
      </c>
      <c r="BL75" s="457">
        <v>0</v>
      </c>
      <c r="BM75" s="457">
        <v>0</v>
      </c>
      <c r="BN75" s="457">
        <v>0</v>
      </c>
      <c r="BO75" s="457">
        <v>0</v>
      </c>
      <c r="BP75" s="457">
        <v>0</v>
      </c>
      <c r="BQ75" s="457">
        <v>0</v>
      </c>
      <c r="BR75" s="457">
        <v>0</v>
      </c>
      <c r="BS75" s="457">
        <v>0</v>
      </c>
      <c r="BT75" s="457">
        <v>0</v>
      </c>
      <c r="BU75" s="457">
        <v>0</v>
      </c>
      <c r="BV75" s="457">
        <v>0</v>
      </c>
      <c r="BW75" s="457">
        <v>3991.5321691871191</v>
      </c>
      <c r="BX75" s="457">
        <v>8144.698942136758</v>
      </c>
      <c r="BY75" s="457">
        <v>8772.8218322517714</v>
      </c>
      <c r="BZ75" s="457">
        <v>6864.8184484361018</v>
      </c>
      <c r="CA75" s="457">
        <v>8086.2634334198592</v>
      </c>
      <c r="CB75" s="457">
        <v>9903.5963428075102</v>
      </c>
      <c r="CC75" s="457">
        <v>12068.68397606741</v>
      </c>
      <c r="CD75" s="457">
        <v>13174.210011667376</v>
      </c>
      <c r="CE75" s="457">
        <v>13367.380078962906</v>
      </c>
      <c r="CF75" s="457">
        <v>13567.417590285249</v>
      </c>
      <c r="CG75" s="457">
        <v>13903.99604793081</v>
      </c>
      <c r="CH75" s="458">
        <v>14266.353847014452</v>
      </c>
    </row>
    <row r="76" spans="1:86" s="52" customFormat="1" x14ac:dyDescent="0.35">
      <c r="A76" s="120"/>
      <c r="B76" s="606" t="s">
        <v>888</v>
      </c>
      <c r="D76" s="457">
        <v>0</v>
      </c>
      <c r="E76" s="457">
        <v>0</v>
      </c>
      <c r="F76" s="457">
        <v>0</v>
      </c>
      <c r="G76" s="457">
        <v>0</v>
      </c>
      <c r="H76" s="457">
        <v>0</v>
      </c>
      <c r="I76" s="457">
        <v>0</v>
      </c>
      <c r="J76" s="457">
        <v>0</v>
      </c>
      <c r="K76" s="457">
        <v>0</v>
      </c>
      <c r="L76" s="457">
        <v>0</v>
      </c>
      <c r="M76" s="457">
        <v>0</v>
      </c>
      <c r="N76" s="457">
        <v>0</v>
      </c>
      <c r="O76" s="457">
        <v>0</v>
      </c>
      <c r="P76" s="457">
        <v>0</v>
      </c>
      <c r="Q76" s="457">
        <v>0</v>
      </c>
      <c r="R76" s="457">
        <v>0</v>
      </c>
      <c r="S76" s="457">
        <v>0</v>
      </c>
      <c r="T76" s="457">
        <v>0</v>
      </c>
      <c r="U76" s="457">
        <v>0</v>
      </c>
      <c r="V76" s="457">
        <v>0</v>
      </c>
      <c r="W76" s="457">
        <v>0</v>
      </c>
      <c r="X76" s="457">
        <v>0</v>
      </c>
      <c r="Y76" s="457">
        <v>0</v>
      </c>
      <c r="Z76" s="457">
        <v>0</v>
      </c>
      <c r="AA76" s="457">
        <v>0</v>
      </c>
      <c r="AB76" s="457">
        <v>0</v>
      </c>
      <c r="AC76" s="457">
        <v>0</v>
      </c>
      <c r="AD76" s="457">
        <v>0</v>
      </c>
      <c r="AE76" s="457">
        <v>0</v>
      </c>
      <c r="AF76" s="457">
        <v>0</v>
      </c>
      <c r="AG76" s="457">
        <v>0</v>
      </c>
      <c r="AH76" s="457">
        <v>0</v>
      </c>
      <c r="AI76" s="457">
        <v>0</v>
      </c>
      <c r="AJ76" s="457">
        <v>0</v>
      </c>
      <c r="AK76" s="457">
        <v>0</v>
      </c>
      <c r="AL76" s="457">
        <v>0</v>
      </c>
      <c r="AM76" s="457">
        <v>0</v>
      </c>
      <c r="AN76" s="457">
        <v>0</v>
      </c>
      <c r="AO76" s="457">
        <v>0</v>
      </c>
      <c r="AP76" s="457">
        <v>0</v>
      </c>
      <c r="AQ76" s="457">
        <v>0</v>
      </c>
      <c r="AR76" s="457">
        <v>0</v>
      </c>
      <c r="AS76" s="457">
        <v>0</v>
      </c>
      <c r="AT76" s="457">
        <v>0</v>
      </c>
      <c r="AU76" s="457">
        <v>0</v>
      </c>
      <c r="AV76" s="457">
        <v>0</v>
      </c>
      <c r="AW76" s="457">
        <v>0</v>
      </c>
      <c r="AX76" s="457">
        <v>0</v>
      </c>
      <c r="AY76" s="457">
        <v>0</v>
      </c>
      <c r="AZ76" s="457">
        <v>0</v>
      </c>
      <c r="BA76" s="457">
        <v>0</v>
      </c>
      <c r="BB76" s="457">
        <v>0</v>
      </c>
      <c r="BC76" s="457">
        <v>0</v>
      </c>
      <c r="BD76" s="457">
        <v>0</v>
      </c>
      <c r="BE76" s="457">
        <v>0</v>
      </c>
      <c r="BF76" s="457">
        <v>0</v>
      </c>
      <c r="BG76" s="457">
        <v>0</v>
      </c>
      <c r="BH76" s="457">
        <v>0</v>
      </c>
      <c r="BI76" s="457">
        <v>0</v>
      </c>
      <c r="BJ76" s="457">
        <v>0</v>
      </c>
      <c r="BK76" s="457">
        <v>0</v>
      </c>
      <c r="BL76" s="457">
        <v>0</v>
      </c>
      <c r="BM76" s="457">
        <v>0</v>
      </c>
      <c r="BN76" s="457">
        <v>0</v>
      </c>
      <c r="BO76" s="457">
        <v>0</v>
      </c>
      <c r="BP76" s="457">
        <v>0</v>
      </c>
      <c r="BQ76" s="457">
        <v>0</v>
      </c>
      <c r="BR76" s="457">
        <v>0</v>
      </c>
      <c r="BS76" s="457">
        <v>0</v>
      </c>
      <c r="BT76" s="457">
        <v>0</v>
      </c>
      <c r="BU76" s="457">
        <v>0</v>
      </c>
      <c r="BV76" s="457">
        <v>0</v>
      </c>
      <c r="BW76" s="457">
        <v>237.82797003390448</v>
      </c>
      <c r="BX76" s="457">
        <v>710.24472045281459</v>
      </c>
      <c r="BY76" s="457">
        <v>882.28781975649508</v>
      </c>
      <c r="BZ76" s="457">
        <v>927.200056549137</v>
      </c>
      <c r="CA76" s="457">
        <v>1051.5565950213747</v>
      </c>
      <c r="CB76" s="457">
        <v>1431.9727253386891</v>
      </c>
      <c r="CC76" s="457">
        <v>1567.1537666045097</v>
      </c>
      <c r="CD76" s="457">
        <v>1582.3930494311439</v>
      </c>
      <c r="CE76" s="457">
        <v>1522.8235401745847</v>
      </c>
      <c r="CF76" s="457">
        <v>1487.9395709785192</v>
      </c>
      <c r="CG76" s="457">
        <v>1499.3613047408339</v>
      </c>
      <c r="CH76" s="458">
        <v>1520.3463838076191</v>
      </c>
    </row>
    <row r="77" spans="1:86" s="52" customFormat="1" ht="25.5" customHeight="1" x14ac:dyDescent="0.35">
      <c r="A77" s="120"/>
      <c r="B77" s="604" t="s">
        <v>889</v>
      </c>
      <c r="D77" s="457">
        <v>0</v>
      </c>
      <c r="E77" s="457">
        <v>0</v>
      </c>
      <c r="F77" s="457">
        <v>0</v>
      </c>
      <c r="G77" s="457">
        <v>0</v>
      </c>
      <c r="H77" s="457">
        <v>0</v>
      </c>
      <c r="I77" s="457">
        <v>0</v>
      </c>
      <c r="J77" s="457">
        <v>0</v>
      </c>
      <c r="K77" s="457">
        <v>0</v>
      </c>
      <c r="L77" s="457">
        <v>0</v>
      </c>
      <c r="M77" s="457">
        <v>0</v>
      </c>
      <c r="N77" s="457">
        <v>0</v>
      </c>
      <c r="O77" s="457">
        <v>0</v>
      </c>
      <c r="P77" s="457">
        <v>0</v>
      </c>
      <c r="Q77" s="457">
        <v>0</v>
      </c>
      <c r="R77" s="457">
        <v>0</v>
      </c>
      <c r="S77" s="457">
        <v>0</v>
      </c>
      <c r="T77" s="457">
        <v>0</v>
      </c>
      <c r="U77" s="457">
        <v>0</v>
      </c>
      <c r="V77" s="457">
        <v>0</v>
      </c>
      <c r="W77" s="457">
        <v>0</v>
      </c>
      <c r="X77" s="457">
        <v>0</v>
      </c>
      <c r="Y77" s="457">
        <v>0</v>
      </c>
      <c r="Z77" s="457">
        <v>0</v>
      </c>
      <c r="AA77" s="457">
        <v>0</v>
      </c>
      <c r="AB77" s="457">
        <v>0</v>
      </c>
      <c r="AC77" s="457">
        <v>0</v>
      </c>
      <c r="AD77" s="457">
        <v>0</v>
      </c>
      <c r="AE77" s="457">
        <v>0</v>
      </c>
      <c r="AF77" s="457">
        <v>0</v>
      </c>
      <c r="AG77" s="457">
        <v>0</v>
      </c>
      <c r="AH77" s="457">
        <v>0</v>
      </c>
      <c r="AI77" s="457">
        <v>0</v>
      </c>
      <c r="AJ77" s="457">
        <v>0</v>
      </c>
      <c r="AK77" s="457">
        <v>0</v>
      </c>
      <c r="AL77" s="457">
        <v>0</v>
      </c>
      <c r="AM77" s="457">
        <v>0</v>
      </c>
      <c r="AN77" s="457">
        <v>0</v>
      </c>
      <c r="AO77" s="457">
        <v>0</v>
      </c>
      <c r="AP77" s="457">
        <v>0</v>
      </c>
      <c r="AQ77" s="457">
        <v>0</v>
      </c>
      <c r="AR77" s="457">
        <v>0</v>
      </c>
      <c r="AS77" s="457">
        <v>0</v>
      </c>
      <c r="AT77" s="457">
        <v>0</v>
      </c>
      <c r="AU77" s="457">
        <v>0</v>
      </c>
      <c r="AV77" s="457">
        <v>0</v>
      </c>
      <c r="AW77" s="457">
        <v>0</v>
      </c>
      <c r="AX77" s="457">
        <v>0</v>
      </c>
      <c r="AY77" s="457">
        <v>0</v>
      </c>
      <c r="AZ77" s="457">
        <v>0</v>
      </c>
      <c r="BA77" s="457">
        <v>0</v>
      </c>
      <c r="BB77" s="457">
        <v>0</v>
      </c>
      <c r="BC77" s="457">
        <v>0</v>
      </c>
      <c r="BD77" s="457">
        <v>0</v>
      </c>
      <c r="BE77" s="457">
        <v>0</v>
      </c>
      <c r="BF77" s="457">
        <v>0</v>
      </c>
      <c r="BG77" s="457">
        <v>0</v>
      </c>
      <c r="BH77" s="457">
        <v>0</v>
      </c>
      <c r="BI77" s="457">
        <v>0</v>
      </c>
      <c r="BJ77" s="457">
        <v>0</v>
      </c>
      <c r="BK77" s="457">
        <v>0</v>
      </c>
      <c r="BL77" s="457">
        <v>0</v>
      </c>
      <c r="BM77" s="457">
        <v>0</v>
      </c>
      <c r="BN77" s="457">
        <v>0</v>
      </c>
      <c r="BO77" s="457">
        <v>0</v>
      </c>
      <c r="BP77" s="457">
        <v>0</v>
      </c>
      <c r="BQ77" s="457">
        <v>0</v>
      </c>
      <c r="BR77" s="457">
        <v>0</v>
      </c>
      <c r="BS77" s="457">
        <v>0</v>
      </c>
      <c r="BT77" s="457">
        <v>0</v>
      </c>
      <c r="BU77" s="457">
        <v>0</v>
      </c>
      <c r="BV77" s="457">
        <v>0</v>
      </c>
      <c r="BW77" s="457">
        <v>20191.795427220692</v>
      </c>
      <c r="BX77" s="457">
        <v>23038.303119191143</v>
      </c>
      <c r="BY77" s="457">
        <v>22814.483004682083</v>
      </c>
      <c r="BZ77" s="457">
        <v>19898.530681155611</v>
      </c>
      <c r="CA77" s="457">
        <v>21044.272498710827</v>
      </c>
      <c r="CB77" s="457">
        <v>22596.003446188639</v>
      </c>
      <c r="CC77" s="457">
        <v>22586.572533242273</v>
      </c>
      <c r="CD77" s="457">
        <v>23023.294665312111</v>
      </c>
      <c r="CE77" s="457">
        <v>23296.375032137064</v>
      </c>
      <c r="CF77" s="457">
        <v>23631.383391573934</v>
      </c>
      <c r="CG77" s="457">
        <v>24277.086756862009</v>
      </c>
      <c r="CH77" s="458">
        <v>24750.261821013552</v>
      </c>
    </row>
    <row r="78" spans="1:86" s="52" customFormat="1" x14ac:dyDescent="0.35">
      <c r="A78" s="120"/>
      <c r="B78" s="604" t="s">
        <v>890</v>
      </c>
      <c r="D78" s="457">
        <v>0</v>
      </c>
      <c r="E78" s="457">
        <v>0</v>
      </c>
      <c r="F78" s="457">
        <v>0</v>
      </c>
      <c r="G78" s="457">
        <v>0</v>
      </c>
      <c r="H78" s="457">
        <v>0</v>
      </c>
      <c r="I78" s="457">
        <v>0</v>
      </c>
      <c r="J78" s="457">
        <v>0</v>
      </c>
      <c r="K78" s="457">
        <v>0</v>
      </c>
      <c r="L78" s="457">
        <v>0</v>
      </c>
      <c r="M78" s="457">
        <v>0</v>
      </c>
      <c r="N78" s="457">
        <v>0</v>
      </c>
      <c r="O78" s="457">
        <v>0</v>
      </c>
      <c r="P78" s="457">
        <v>0</v>
      </c>
      <c r="Q78" s="457">
        <v>0</v>
      </c>
      <c r="R78" s="457">
        <v>0</v>
      </c>
      <c r="S78" s="457">
        <v>0</v>
      </c>
      <c r="T78" s="457">
        <v>0</v>
      </c>
      <c r="U78" s="457">
        <v>0</v>
      </c>
      <c r="V78" s="457">
        <v>0</v>
      </c>
      <c r="W78" s="457">
        <v>0</v>
      </c>
      <c r="X78" s="457">
        <v>0</v>
      </c>
      <c r="Y78" s="457">
        <v>0</v>
      </c>
      <c r="Z78" s="457">
        <v>0</v>
      </c>
      <c r="AA78" s="457">
        <v>0</v>
      </c>
      <c r="AB78" s="457">
        <v>0</v>
      </c>
      <c r="AC78" s="457">
        <v>0</v>
      </c>
      <c r="AD78" s="457">
        <v>0</v>
      </c>
      <c r="AE78" s="457">
        <v>0</v>
      </c>
      <c r="AF78" s="457">
        <v>0</v>
      </c>
      <c r="AG78" s="457">
        <v>0</v>
      </c>
      <c r="AH78" s="457">
        <v>0</v>
      </c>
      <c r="AI78" s="457">
        <v>0</v>
      </c>
      <c r="AJ78" s="457">
        <v>0</v>
      </c>
      <c r="AK78" s="457">
        <v>0</v>
      </c>
      <c r="AL78" s="457">
        <v>0</v>
      </c>
      <c r="AM78" s="457">
        <v>0</v>
      </c>
      <c r="AN78" s="457">
        <v>0</v>
      </c>
      <c r="AO78" s="457">
        <v>0</v>
      </c>
      <c r="AP78" s="457">
        <v>0</v>
      </c>
      <c r="AQ78" s="457">
        <v>0</v>
      </c>
      <c r="AR78" s="457">
        <v>0</v>
      </c>
      <c r="AS78" s="457">
        <v>0</v>
      </c>
      <c r="AT78" s="457">
        <v>0</v>
      </c>
      <c r="AU78" s="457">
        <v>0</v>
      </c>
      <c r="AV78" s="457">
        <v>0</v>
      </c>
      <c r="AW78" s="457">
        <v>0</v>
      </c>
      <c r="AX78" s="457">
        <v>0</v>
      </c>
      <c r="AY78" s="457">
        <v>0</v>
      </c>
      <c r="AZ78" s="457">
        <v>0</v>
      </c>
      <c r="BA78" s="457">
        <v>0</v>
      </c>
      <c r="BB78" s="457">
        <v>0</v>
      </c>
      <c r="BC78" s="457">
        <v>0</v>
      </c>
      <c r="BD78" s="457">
        <v>0</v>
      </c>
      <c r="BE78" s="457">
        <v>0</v>
      </c>
      <c r="BF78" s="457">
        <v>0</v>
      </c>
      <c r="BG78" s="457">
        <v>0</v>
      </c>
      <c r="BH78" s="457">
        <v>0</v>
      </c>
      <c r="BI78" s="457">
        <v>0</v>
      </c>
      <c r="BJ78" s="457">
        <v>0</v>
      </c>
      <c r="BK78" s="457">
        <v>0</v>
      </c>
      <c r="BL78" s="457">
        <v>0</v>
      </c>
      <c r="BM78" s="457">
        <v>0</v>
      </c>
      <c r="BN78" s="457">
        <v>0</v>
      </c>
      <c r="BO78" s="457">
        <v>0</v>
      </c>
      <c r="BP78" s="457">
        <v>0</v>
      </c>
      <c r="BQ78" s="457">
        <v>0</v>
      </c>
      <c r="BR78" s="457">
        <v>0</v>
      </c>
      <c r="BS78" s="457">
        <v>0</v>
      </c>
      <c r="BT78" s="457">
        <v>0</v>
      </c>
      <c r="BU78" s="457">
        <v>0</v>
      </c>
      <c r="BV78" s="457">
        <v>0</v>
      </c>
      <c r="BW78" s="457">
        <v>10554.939546520567</v>
      </c>
      <c r="BX78" s="457">
        <v>11309.16786969153</v>
      </c>
      <c r="BY78" s="457">
        <v>11815.31950917422</v>
      </c>
      <c r="BZ78" s="457">
        <v>12595.027318795994</v>
      </c>
      <c r="CA78" s="457">
        <v>12320.553877429249</v>
      </c>
      <c r="CB78" s="457">
        <v>13096.895209362945</v>
      </c>
      <c r="CC78" s="457">
        <v>13186.780416119358</v>
      </c>
      <c r="CD78" s="457">
        <v>13268.824131066351</v>
      </c>
      <c r="CE78" s="457">
        <v>13127.450086814511</v>
      </c>
      <c r="CF78" s="457">
        <v>13037.789430762321</v>
      </c>
      <c r="CG78" s="457">
        <v>13108.603732266081</v>
      </c>
      <c r="CH78" s="458">
        <v>13139.74642642097</v>
      </c>
    </row>
    <row r="79" spans="1:86" s="52" customFormat="1" ht="26.25" customHeight="1" x14ac:dyDescent="0.35">
      <c r="A79" s="608"/>
      <c r="B79" s="609" t="s">
        <v>891</v>
      </c>
      <c r="D79" s="457"/>
      <c r="E79" s="457"/>
      <c r="F79" s="457"/>
      <c r="G79" s="457"/>
      <c r="H79" s="457"/>
      <c r="I79" s="457"/>
      <c r="J79" s="457"/>
      <c r="K79" s="457"/>
      <c r="L79" s="457"/>
      <c r="M79" s="457"/>
      <c r="N79" s="457"/>
      <c r="O79" s="457"/>
      <c r="P79" s="457"/>
      <c r="Q79" s="457"/>
      <c r="R79" s="457"/>
      <c r="S79" s="457"/>
      <c r="T79" s="457"/>
      <c r="U79" s="457"/>
      <c r="V79" s="457"/>
      <c r="W79" s="457"/>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457"/>
      <c r="AZ79" s="457"/>
      <c r="BA79" s="457"/>
      <c r="BB79" s="457"/>
      <c r="BC79" s="457"/>
      <c r="BD79" s="457"/>
      <c r="BE79" s="457"/>
      <c r="BF79" s="457"/>
      <c r="BG79" s="457"/>
      <c r="BH79" s="457"/>
      <c r="BI79" s="457"/>
      <c r="BJ79" s="457"/>
      <c r="BK79" s="457"/>
      <c r="BL79" s="457"/>
      <c r="BM79" s="457"/>
      <c r="BN79" s="457"/>
      <c r="BO79" s="457"/>
      <c r="BP79" s="457"/>
      <c r="BQ79" s="457"/>
      <c r="BR79" s="457"/>
      <c r="BS79" s="457"/>
      <c r="BT79" s="457"/>
      <c r="BU79" s="457"/>
      <c r="BV79" s="457"/>
      <c r="BW79" s="457"/>
      <c r="BX79" s="457"/>
      <c r="BY79" s="457"/>
      <c r="BZ79" s="457"/>
      <c r="CA79" s="457"/>
      <c r="CB79" s="457"/>
      <c r="CC79" s="457"/>
      <c r="CD79" s="457"/>
      <c r="CE79" s="457"/>
      <c r="CF79" s="457"/>
      <c r="CG79" s="457"/>
      <c r="CH79" s="458"/>
    </row>
    <row r="80" spans="1:86" s="52" customFormat="1" x14ac:dyDescent="0.35">
      <c r="A80" s="610"/>
      <c r="B80" s="74" t="s">
        <v>892</v>
      </c>
      <c r="D80" s="457"/>
      <c r="E80" s="457"/>
      <c r="F80" s="457"/>
      <c r="G80" s="457"/>
      <c r="H80" s="457"/>
      <c r="I80" s="457"/>
      <c r="J80" s="457"/>
      <c r="K80" s="457"/>
      <c r="L80" s="457"/>
      <c r="M80" s="457"/>
      <c r="N80" s="457"/>
      <c r="O80" s="457"/>
      <c r="P80" s="457"/>
      <c r="Q80" s="457"/>
      <c r="R80" s="457"/>
      <c r="S80" s="457"/>
      <c r="T80" s="457"/>
      <c r="U80" s="457"/>
      <c r="V80" s="457"/>
      <c r="W80" s="457"/>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v>0</v>
      </c>
      <c r="BX80" s="457">
        <v>6599.7649145972273</v>
      </c>
      <c r="BY80" s="457">
        <v>6115.0993327022879</v>
      </c>
      <c r="BZ80" s="457">
        <v>5398.4131666027142</v>
      </c>
      <c r="CA80" s="457">
        <v>4911.543475761001</v>
      </c>
      <c r="CB80" s="457">
        <v>4411.2288737331537</v>
      </c>
      <c r="CC80" s="457">
        <v>1750.5474365331618</v>
      </c>
      <c r="CD80" s="457">
        <v>871.6184872008472</v>
      </c>
      <c r="CE80" s="457">
        <v>900.19613873534206</v>
      </c>
      <c r="CF80" s="457">
        <v>930.1615388566521</v>
      </c>
      <c r="CG80" s="457">
        <v>971.39132823051102</v>
      </c>
      <c r="CH80" s="458">
        <v>992.28150892775386</v>
      </c>
    </row>
    <row r="81" spans="1:86" s="52" customFormat="1" x14ac:dyDescent="0.35">
      <c r="A81" s="610"/>
      <c r="B81" s="74" t="s">
        <v>893</v>
      </c>
      <c r="D81" s="457"/>
      <c r="E81" s="457"/>
      <c r="F81" s="457"/>
      <c r="G81" s="457"/>
      <c r="H81" s="457"/>
      <c r="I81" s="457"/>
      <c r="J81" s="457"/>
      <c r="K81" s="457"/>
      <c r="L81" s="457"/>
      <c r="M81" s="457"/>
      <c r="N81" s="457"/>
      <c r="O81" s="457"/>
      <c r="P81" s="457"/>
      <c r="Q81" s="457"/>
      <c r="R81" s="457"/>
      <c r="S81" s="457"/>
      <c r="T81" s="457"/>
      <c r="U81" s="457"/>
      <c r="V81" s="457"/>
      <c r="W81" s="457"/>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457"/>
      <c r="AZ81" s="457"/>
      <c r="BA81" s="457"/>
      <c r="BB81" s="457"/>
      <c r="BC81" s="457"/>
      <c r="BD81" s="457"/>
      <c r="BE81" s="457"/>
      <c r="BF81" s="457"/>
      <c r="BG81" s="457"/>
      <c r="BH81" s="457"/>
      <c r="BI81" s="457"/>
      <c r="BJ81" s="457"/>
      <c r="BK81" s="457"/>
      <c r="BL81" s="457"/>
      <c r="BM81" s="457"/>
      <c r="BN81" s="457"/>
      <c r="BO81" s="457"/>
      <c r="BP81" s="457"/>
      <c r="BQ81" s="457"/>
      <c r="BR81" s="457"/>
      <c r="BS81" s="457"/>
      <c r="BT81" s="457"/>
      <c r="BU81" s="457"/>
      <c r="BV81" s="457"/>
      <c r="BW81" s="457">
        <v>0</v>
      </c>
      <c r="BX81" s="457">
        <v>7420.5953537458827</v>
      </c>
      <c r="BY81" s="457">
        <v>6473.3030237208532</v>
      </c>
      <c r="BZ81" s="457">
        <v>5537.5765955905963</v>
      </c>
      <c r="CA81" s="457">
        <v>5273.4930873049061</v>
      </c>
      <c r="CB81" s="457">
        <v>4445.4655300362965</v>
      </c>
      <c r="CC81" s="457">
        <v>4027.268149003794</v>
      </c>
      <c r="CD81" s="457">
        <v>4158.1864541944587</v>
      </c>
      <c r="CE81" s="457">
        <v>4300.8046869970012</v>
      </c>
      <c r="CF81" s="457">
        <v>4438.4877923673503</v>
      </c>
      <c r="CG81" s="457">
        <v>4625.8402545471636</v>
      </c>
      <c r="CH81" s="458">
        <v>4719.8835364033121</v>
      </c>
    </row>
    <row r="82" spans="1:86" s="52" customFormat="1" x14ac:dyDescent="0.35">
      <c r="A82" s="610"/>
      <c r="B82" s="74" t="s">
        <v>894</v>
      </c>
      <c r="D82" s="457"/>
      <c r="E82" s="457"/>
      <c r="F82" s="457"/>
      <c r="G82" s="457"/>
      <c r="H82" s="457"/>
      <c r="I82" s="457"/>
      <c r="J82" s="457"/>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457"/>
      <c r="AZ82" s="457"/>
      <c r="BA82" s="457"/>
      <c r="BB82" s="457"/>
      <c r="BC82" s="457"/>
      <c r="BD82" s="457"/>
      <c r="BE82" s="457"/>
      <c r="BF82" s="457"/>
      <c r="BG82" s="457"/>
      <c r="BH82" s="457"/>
      <c r="BI82" s="457"/>
      <c r="BJ82" s="457"/>
      <c r="BK82" s="457"/>
      <c r="BL82" s="457"/>
      <c r="BM82" s="457"/>
      <c r="BN82" s="457"/>
      <c r="BO82" s="457"/>
      <c r="BP82" s="457"/>
      <c r="BQ82" s="457"/>
      <c r="BR82" s="457"/>
      <c r="BS82" s="457"/>
      <c r="BT82" s="457"/>
      <c r="BU82" s="457"/>
      <c r="BV82" s="457"/>
      <c r="BW82" s="457">
        <v>0</v>
      </c>
      <c r="BX82" s="457">
        <v>5123.2509209585087</v>
      </c>
      <c r="BY82" s="457">
        <v>4951.3332294213806</v>
      </c>
      <c r="BZ82" s="457">
        <v>4666.3863195604908</v>
      </c>
      <c r="CA82" s="457">
        <v>4674.5866494166885</v>
      </c>
      <c r="CB82" s="457">
        <v>4971.6279170930193</v>
      </c>
      <c r="CC82" s="457">
        <v>5094.9723308511038</v>
      </c>
      <c r="CD82" s="457">
        <v>4808.4511752487888</v>
      </c>
      <c r="CE82" s="457">
        <v>4625.2653831538064</v>
      </c>
      <c r="CF82" s="457">
        <v>4482.5901536603433</v>
      </c>
      <c r="CG82" s="457">
        <v>4420.9392375492043</v>
      </c>
      <c r="CH82" s="458">
        <v>4279.5781067323369</v>
      </c>
    </row>
    <row r="83" spans="1:86" s="52" customFormat="1" x14ac:dyDescent="0.35">
      <c r="A83" s="610"/>
      <c r="B83" s="74" t="s">
        <v>895</v>
      </c>
      <c r="D83" s="457"/>
      <c r="E83" s="457"/>
      <c r="F83" s="457"/>
      <c r="G83" s="457"/>
      <c r="H83" s="457"/>
      <c r="I83" s="457"/>
      <c r="J83" s="457"/>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457"/>
      <c r="AZ83" s="457"/>
      <c r="BA83" s="457"/>
      <c r="BB83" s="457"/>
      <c r="BC83" s="457"/>
      <c r="BD83" s="457"/>
      <c r="BE83" s="457"/>
      <c r="BF83" s="457"/>
      <c r="BG83" s="457"/>
      <c r="BH83" s="457"/>
      <c r="BI83" s="457"/>
      <c r="BJ83" s="457"/>
      <c r="BK83" s="457"/>
      <c r="BL83" s="457"/>
      <c r="BM83" s="457"/>
      <c r="BN83" s="457"/>
      <c r="BO83" s="457"/>
      <c r="BP83" s="457"/>
      <c r="BQ83" s="457"/>
      <c r="BR83" s="457"/>
      <c r="BS83" s="457"/>
      <c r="BT83" s="457"/>
      <c r="BU83" s="457"/>
      <c r="BV83" s="457"/>
      <c r="BW83" s="457">
        <v>0</v>
      </c>
      <c r="BX83" s="457">
        <v>1755.6080371760427</v>
      </c>
      <c r="BY83" s="457">
        <v>1856.0372366702022</v>
      </c>
      <c r="BZ83" s="457">
        <v>1905.3419872174536</v>
      </c>
      <c r="CA83" s="457">
        <v>1977.7142357910968</v>
      </c>
      <c r="CB83" s="457">
        <v>2081.049578541662</v>
      </c>
      <c r="CC83" s="457">
        <v>2013.0125665378512</v>
      </c>
      <c r="CD83" s="457">
        <v>2142.6968666223906</v>
      </c>
      <c r="CE83" s="457">
        <v>2223.4706953097252</v>
      </c>
      <c r="CF83" s="457">
        <v>2339.196951576731</v>
      </c>
      <c r="CG83" s="457">
        <v>2520.7085707558781</v>
      </c>
      <c r="CH83" s="458">
        <v>2653.1076628934393</v>
      </c>
    </row>
    <row r="84" spans="1:86" s="52" customFormat="1" ht="26.25" customHeight="1" x14ac:dyDescent="0.35">
      <c r="A84" s="610"/>
      <c r="B84" s="609" t="s">
        <v>896</v>
      </c>
      <c r="D84" s="457"/>
      <c r="E84" s="457"/>
      <c r="F84" s="457"/>
      <c r="G84" s="457"/>
      <c r="H84" s="457"/>
      <c r="I84" s="457"/>
      <c r="J84" s="457"/>
      <c r="K84" s="457"/>
      <c r="L84" s="457"/>
      <c r="M84" s="457"/>
      <c r="N84" s="457"/>
      <c r="O84" s="457"/>
      <c r="P84" s="457"/>
      <c r="Q84" s="457"/>
      <c r="R84" s="457"/>
      <c r="S84" s="457"/>
      <c r="T84" s="457"/>
      <c r="U84" s="457"/>
      <c r="V84" s="457"/>
      <c r="W84" s="457"/>
      <c r="X84" s="457"/>
      <c r="Y84" s="457"/>
      <c r="Z84" s="457"/>
      <c r="AA84" s="457"/>
      <c r="AB84" s="457"/>
      <c r="AC84" s="457"/>
      <c r="AD84" s="457"/>
      <c r="AE84" s="457"/>
      <c r="AF84" s="457"/>
      <c r="AG84" s="457"/>
      <c r="AH84" s="457"/>
      <c r="AI84" s="457"/>
      <c r="AJ84" s="457"/>
      <c r="AK84" s="457"/>
      <c r="AL84" s="457"/>
      <c r="AM84" s="457"/>
      <c r="AN84" s="457"/>
      <c r="AO84" s="457"/>
      <c r="AP84" s="457"/>
      <c r="AQ84" s="457"/>
      <c r="AR84" s="457"/>
      <c r="AS84" s="457"/>
      <c r="AT84" s="457"/>
      <c r="AU84" s="457"/>
      <c r="AV84" s="457"/>
      <c r="AW84" s="457"/>
      <c r="AX84" s="457"/>
      <c r="AY84" s="457"/>
      <c r="AZ84" s="457"/>
      <c r="BA84" s="457"/>
      <c r="BB84" s="457"/>
      <c r="BC84" s="457"/>
      <c r="BD84" s="457"/>
      <c r="BE84" s="457"/>
      <c r="BF84" s="457"/>
      <c r="BG84" s="457"/>
      <c r="BH84" s="457"/>
      <c r="BI84" s="457"/>
      <c r="BJ84" s="457"/>
      <c r="BK84" s="457"/>
      <c r="BL84" s="457"/>
      <c r="BM84" s="457"/>
      <c r="BN84" s="457"/>
      <c r="BO84" s="457"/>
      <c r="BP84" s="457"/>
      <c r="BQ84" s="457"/>
      <c r="BR84" s="457"/>
      <c r="BS84" s="457"/>
      <c r="BT84" s="457"/>
      <c r="BU84" s="457"/>
      <c r="BV84" s="457"/>
      <c r="BW84" s="457"/>
      <c r="BX84" s="457"/>
      <c r="BY84" s="457"/>
      <c r="BZ84" s="457"/>
      <c r="CA84" s="457"/>
      <c r="CB84" s="457"/>
      <c r="CC84" s="457"/>
      <c r="CD84" s="457"/>
      <c r="CE84" s="457"/>
      <c r="CF84" s="457"/>
      <c r="CG84" s="457"/>
      <c r="CH84" s="458"/>
    </row>
    <row r="85" spans="1:86" s="52" customFormat="1" x14ac:dyDescent="0.35">
      <c r="A85" s="610"/>
      <c r="B85" s="74" t="s">
        <v>897</v>
      </c>
      <c r="D85" s="457"/>
      <c r="E85" s="457"/>
      <c r="F85" s="457"/>
      <c r="G85" s="457"/>
      <c r="H85" s="457"/>
      <c r="I85" s="457"/>
      <c r="J85" s="457"/>
      <c r="K85" s="457"/>
      <c r="L85" s="457"/>
      <c r="M85" s="457"/>
      <c r="N85" s="457"/>
      <c r="O85" s="457"/>
      <c r="P85" s="457"/>
      <c r="Q85" s="457"/>
      <c r="R85" s="457"/>
      <c r="S85" s="457"/>
      <c r="T85" s="457"/>
      <c r="U85" s="457"/>
      <c r="V85" s="457"/>
      <c r="W85" s="457"/>
      <c r="X85" s="457"/>
      <c r="Y85" s="457"/>
      <c r="Z85" s="457"/>
      <c r="AA85" s="457"/>
      <c r="AB85" s="457"/>
      <c r="AC85" s="457"/>
      <c r="AD85" s="457"/>
      <c r="AE85" s="457"/>
      <c r="AF85" s="457"/>
      <c r="AG85" s="457"/>
      <c r="AH85" s="457"/>
      <c r="AI85" s="457"/>
      <c r="AJ85" s="457"/>
      <c r="AK85" s="457"/>
      <c r="AL85" s="457"/>
      <c r="AM85" s="457"/>
      <c r="AN85" s="457"/>
      <c r="AO85" s="457"/>
      <c r="AP85" s="457"/>
      <c r="AQ85" s="457"/>
      <c r="AR85" s="457"/>
      <c r="AS85" s="457"/>
      <c r="AT85" s="457"/>
      <c r="AU85" s="457"/>
      <c r="AV85" s="457"/>
      <c r="AW85" s="457"/>
      <c r="AX85" s="457"/>
      <c r="AY85" s="457"/>
      <c r="AZ85" s="457"/>
      <c r="BA85" s="457"/>
      <c r="BB85" s="457"/>
      <c r="BC85" s="457"/>
      <c r="BD85" s="457"/>
      <c r="BE85" s="457"/>
      <c r="BF85" s="457"/>
      <c r="BG85" s="457"/>
      <c r="BH85" s="457"/>
      <c r="BI85" s="457"/>
      <c r="BJ85" s="457"/>
      <c r="BK85" s="457"/>
      <c r="BL85" s="457"/>
      <c r="BM85" s="457"/>
      <c r="BN85" s="457"/>
      <c r="BO85" s="457"/>
      <c r="BP85" s="457"/>
      <c r="BQ85" s="457"/>
      <c r="BR85" s="457"/>
      <c r="BS85" s="457"/>
      <c r="BT85" s="457"/>
      <c r="BU85" s="457"/>
      <c r="BV85" s="457"/>
      <c r="BW85" s="457"/>
      <c r="BX85" s="457"/>
      <c r="BY85" s="457"/>
      <c r="BZ85" s="457"/>
      <c r="CA85" s="457"/>
      <c r="CB85" s="457">
        <v>11077.291127215951</v>
      </c>
      <c r="CC85" s="457">
        <v>7741.6863495086291</v>
      </c>
      <c r="CD85" s="457">
        <v>6592.9835749416779</v>
      </c>
      <c r="CE85" s="457">
        <v>6470.6164542707547</v>
      </c>
      <c r="CF85" s="457">
        <v>6427.5948629091763</v>
      </c>
      <c r="CG85" s="457">
        <v>6523.4392215991929</v>
      </c>
      <c r="CH85" s="458">
        <v>6501.5195830260227</v>
      </c>
    </row>
    <row r="86" spans="1:86" s="52" customFormat="1" x14ac:dyDescent="0.35">
      <c r="A86" s="610"/>
      <c r="B86" s="74" t="s">
        <v>898</v>
      </c>
      <c r="D86" s="457"/>
      <c r="E86" s="457"/>
      <c r="F86" s="457"/>
      <c r="G86" s="457"/>
      <c r="H86" s="457"/>
      <c r="I86" s="457"/>
      <c r="J86" s="457"/>
      <c r="K86" s="457"/>
      <c r="L86" s="457"/>
      <c r="M86" s="457"/>
      <c r="N86" s="457"/>
      <c r="O86" s="457"/>
      <c r="P86" s="457"/>
      <c r="Q86" s="457"/>
      <c r="R86" s="457"/>
      <c r="S86" s="457"/>
      <c r="T86" s="457"/>
      <c r="U86" s="457"/>
      <c r="V86" s="457"/>
      <c r="W86" s="457"/>
      <c r="X86" s="457"/>
      <c r="Y86" s="457"/>
      <c r="Z86" s="457"/>
      <c r="AA86" s="457"/>
      <c r="AB86" s="457"/>
      <c r="AC86" s="457"/>
      <c r="AD86" s="457"/>
      <c r="AE86" s="457"/>
      <c r="AF86" s="457"/>
      <c r="AG86" s="457"/>
      <c r="AH86" s="457"/>
      <c r="AI86" s="457"/>
      <c r="AJ86" s="457"/>
      <c r="AK86" s="457"/>
      <c r="AL86" s="457"/>
      <c r="AM86" s="457"/>
      <c r="AN86" s="457"/>
      <c r="AO86" s="457"/>
      <c r="AP86" s="457"/>
      <c r="AQ86" s="457"/>
      <c r="AR86" s="457"/>
      <c r="AS86" s="457"/>
      <c r="AT86" s="457"/>
      <c r="AU86" s="457"/>
      <c r="AV86" s="457"/>
      <c r="AW86" s="457"/>
      <c r="AX86" s="457"/>
      <c r="AY86" s="457"/>
      <c r="AZ86" s="457"/>
      <c r="BA86" s="457"/>
      <c r="BB86" s="457"/>
      <c r="BC86" s="457"/>
      <c r="BD86" s="457"/>
      <c r="BE86" s="457"/>
      <c r="BF86" s="457"/>
      <c r="BG86" s="457"/>
      <c r="BH86" s="457"/>
      <c r="BI86" s="457"/>
      <c r="BJ86" s="457"/>
      <c r="BK86" s="457"/>
      <c r="BL86" s="457"/>
      <c r="BM86" s="457"/>
      <c r="BN86" s="457"/>
      <c r="BO86" s="457"/>
      <c r="BP86" s="457"/>
      <c r="BQ86" s="457"/>
      <c r="BR86" s="457"/>
      <c r="BS86" s="457"/>
      <c r="BT86" s="457"/>
      <c r="BU86" s="457"/>
      <c r="BV86" s="457"/>
      <c r="BW86" s="457"/>
      <c r="BX86" s="457"/>
      <c r="BY86" s="457"/>
      <c r="BZ86" s="457"/>
      <c r="CA86" s="457"/>
      <c r="CB86" s="457">
        <v>1473.2264695669296</v>
      </c>
      <c r="CC86" s="457">
        <v>1567.616977678372</v>
      </c>
      <c r="CD86" s="457">
        <v>1615.5737497053599</v>
      </c>
      <c r="CE86" s="457">
        <v>1668.8131178236183</v>
      </c>
      <c r="CF86" s="457">
        <v>1720.2536133713329</v>
      </c>
      <c r="CG86" s="457">
        <v>1791.7863162877204</v>
      </c>
      <c r="CH86" s="458">
        <v>1827.2230316117993</v>
      </c>
    </row>
    <row r="87" spans="1:86" s="52" customFormat="1" x14ac:dyDescent="0.35">
      <c r="A87" s="610"/>
      <c r="B87" s="74" t="s">
        <v>899</v>
      </c>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c r="AF87" s="457"/>
      <c r="AG87" s="457"/>
      <c r="AH87" s="457"/>
      <c r="AI87" s="457"/>
      <c r="AJ87" s="457"/>
      <c r="AK87" s="457"/>
      <c r="AL87" s="457"/>
      <c r="AM87" s="457"/>
      <c r="AN87" s="457"/>
      <c r="AO87" s="457"/>
      <c r="AP87" s="457"/>
      <c r="AQ87" s="457"/>
      <c r="AR87" s="457"/>
      <c r="AS87" s="457"/>
      <c r="AT87" s="457"/>
      <c r="AU87" s="457"/>
      <c r="AV87" s="457"/>
      <c r="AW87" s="457"/>
      <c r="AX87" s="457"/>
      <c r="AY87" s="457"/>
      <c r="AZ87" s="457"/>
      <c r="BA87" s="457"/>
      <c r="BB87" s="457"/>
      <c r="BC87" s="457"/>
      <c r="BD87" s="457"/>
      <c r="BE87" s="457"/>
      <c r="BF87" s="457"/>
      <c r="BG87" s="457"/>
      <c r="BH87" s="457"/>
      <c r="BI87" s="457"/>
      <c r="BJ87" s="457"/>
      <c r="BK87" s="457"/>
      <c r="BL87" s="457"/>
      <c r="BM87" s="457"/>
      <c r="BN87" s="457"/>
      <c r="BO87" s="457"/>
      <c r="BP87" s="457"/>
      <c r="BQ87" s="457"/>
      <c r="BR87" s="457"/>
      <c r="BS87" s="457"/>
      <c r="BT87" s="457"/>
      <c r="BU87" s="457"/>
      <c r="BV87" s="457"/>
      <c r="BW87" s="457"/>
      <c r="BX87" s="457"/>
      <c r="BY87" s="457"/>
      <c r="BZ87" s="457"/>
      <c r="CA87" s="457"/>
      <c r="CB87" s="457">
        <v>3358.8543026212524</v>
      </c>
      <c r="CC87" s="457">
        <v>3576.497155738909</v>
      </c>
      <c r="CD87" s="457">
        <v>3772.3956586194472</v>
      </c>
      <c r="CE87" s="457">
        <v>3910.3073321015027</v>
      </c>
      <c r="CF87" s="457">
        <v>4042.5879601805677</v>
      </c>
      <c r="CG87" s="457">
        <v>4223.6538531958422</v>
      </c>
      <c r="CH87" s="458">
        <v>4316.1082003190195</v>
      </c>
    </row>
    <row r="88" spans="1:86" s="52" customFormat="1" ht="26.25" customHeight="1" x14ac:dyDescent="0.35">
      <c r="A88" s="610"/>
      <c r="B88" s="606" t="s">
        <v>900</v>
      </c>
      <c r="D88" s="457">
        <v>0</v>
      </c>
      <c r="E88" s="457">
        <v>0</v>
      </c>
      <c r="F88" s="457">
        <v>0</v>
      </c>
      <c r="G88" s="457">
        <v>0</v>
      </c>
      <c r="H88" s="457">
        <v>0</v>
      </c>
      <c r="I88" s="457">
        <v>0</v>
      </c>
      <c r="J88" s="457">
        <v>0</v>
      </c>
      <c r="K88" s="457">
        <v>0</v>
      </c>
      <c r="L88" s="457">
        <v>0</v>
      </c>
      <c r="M88" s="457">
        <v>0</v>
      </c>
      <c r="N88" s="457">
        <v>0</v>
      </c>
      <c r="O88" s="457">
        <v>0</v>
      </c>
      <c r="P88" s="457">
        <v>0</v>
      </c>
      <c r="Q88" s="457">
        <v>0</v>
      </c>
      <c r="R88" s="457">
        <v>0</v>
      </c>
      <c r="S88" s="457">
        <v>0</v>
      </c>
      <c r="T88" s="457">
        <v>0</v>
      </c>
      <c r="U88" s="457">
        <v>0</v>
      </c>
      <c r="V88" s="457">
        <v>0</v>
      </c>
      <c r="W88" s="457">
        <v>0</v>
      </c>
      <c r="X88" s="457">
        <v>0</v>
      </c>
      <c r="Y88" s="457">
        <v>0</v>
      </c>
      <c r="Z88" s="457">
        <v>0</v>
      </c>
      <c r="AA88" s="457">
        <v>0</v>
      </c>
      <c r="AB88" s="457">
        <v>0</v>
      </c>
      <c r="AC88" s="457">
        <v>0</v>
      </c>
      <c r="AD88" s="457">
        <v>0</v>
      </c>
      <c r="AE88" s="457">
        <v>0</v>
      </c>
      <c r="AF88" s="457">
        <v>0</v>
      </c>
      <c r="AG88" s="457">
        <v>0</v>
      </c>
      <c r="AH88" s="457">
        <v>2032.8020022662172</v>
      </c>
      <c r="AI88" s="457">
        <v>1911.7271204256733</v>
      </c>
      <c r="AJ88" s="457">
        <v>2072.2382704241068</v>
      </c>
      <c r="AK88" s="457">
        <v>3031.9149463840968</v>
      </c>
      <c r="AL88" s="457">
        <v>3628.9032345779997</v>
      </c>
      <c r="AM88" s="457">
        <v>4096.3426295147656</v>
      </c>
      <c r="AN88" s="457">
        <v>4358.7568651996708</v>
      </c>
      <c r="AO88" s="457">
        <v>4635.5882283599494</v>
      </c>
      <c r="AP88" s="457">
        <v>4785.3425727700851</v>
      </c>
      <c r="AQ88" s="457">
        <v>4684.1676774596999</v>
      </c>
      <c r="AR88" s="457">
        <v>5074.4827689171161</v>
      </c>
      <c r="AS88" s="457">
        <v>5275.5976236096685</v>
      </c>
      <c r="AT88" s="457">
        <v>5530.1961869222087</v>
      </c>
      <c r="AU88" s="457">
        <v>5776.8480023344755</v>
      </c>
      <c r="AV88" s="457">
        <v>6135.5474027301943</v>
      </c>
      <c r="AW88" s="457">
        <v>6775.6871586515117</v>
      </c>
      <c r="AX88" s="457">
        <v>7110.7271455836062</v>
      </c>
      <c r="AY88" s="457">
        <v>7323.3512902204275</v>
      </c>
      <c r="AZ88" s="457">
        <v>7352.3502971771104</v>
      </c>
      <c r="BA88" s="457">
        <v>7403.8988187960576</v>
      </c>
      <c r="BB88" s="457">
        <v>7424.1464437796139</v>
      </c>
      <c r="BC88" s="457">
        <v>7610.534790637922</v>
      </c>
      <c r="BD88" s="457">
        <v>7939.7268493197043</v>
      </c>
      <c r="BE88" s="457">
        <v>8248.5400394721546</v>
      </c>
      <c r="BF88" s="457">
        <v>8670.0272746950486</v>
      </c>
      <c r="BG88" s="457">
        <v>7855.7880307411497</v>
      </c>
      <c r="BH88" s="457">
        <v>7814.8313322890926</v>
      </c>
      <c r="BI88" s="457">
        <v>7631.7912731888291</v>
      </c>
      <c r="BJ88" s="457">
        <v>7892.1305461134025</v>
      </c>
      <c r="BK88" s="457">
        <v>7839.6316226883382</v>
      </c>
      <c r="BL88" s="457">
        <v>8448.7834793612492</v>
      </c>
      <c r="BM88" s="457">
        <v>8732.634514092073</v>
      </c>
      <c r="BN88" s="457">
        <v>8864.5108852914345</v>
      </c>
      <c r="BO88" s="457">
        <v>9106.1677689788157</v>
      </c>
      <c r="BP88" s="457">
        <v>9217.030788470729</v>
      </c>
      <c r="BQ88" s="457">
        <v>9193.4381598706022</v>
      </c>
      <c r="BR88" s="457">
        <v>9112.3909787087323</v>
      </c>
      <c r="BS88" s="457">
        <v>8980.0002490167863</v>
      </c>
      <c r="BT88" s="457">
        <v>8536.2068247671577</v>
      </c>
      <c r="BU88" s="457">
        <v>8108.3076407206909</v>
      </c>
      <c r="BV88" s="457">
        <v>7597.301466952179</v>
      </c>
      <c r="BW88" s="457">
        <v>7313.3270843432347</v>
      </c>
      <c r="BX88" s="457">
        <v>6955.7878258759483</v>
      </c>
      <c r="BY88" s="457">
        <v>6844.3063223570989</v>
      </c>
      <c r="BZ88" s="457">
        <v>6619.2238179979968</v>
      </c>
      <c r="CA88" s="457">
        <v>6669.8797792619589</v>
      </c>
      <c r="CB88" s="457">
        <v>7017.3323501560317</v>
      </c>
      <c r="CC88" s="457">
        <v>7086.4521586469236</v>
      </c>
      <c r="CD88" s="457">
        <v>6934.918008749004</v>
      </c>
      <c r="CE88" s="457">
        <v>6833.3592175184422</v>
      </c>
      <c r="CF88" s="457">
        <v>6807.7196597893853</v>
      </c>
      <c r="CG88" s="457">
        <v>6928.154529967258</v>
      </c>
      <c r="CH88" s="458">
        <v>6932.6857696257766</v>
      </c>
    </row>
    <row r="89" spans="1:86" s="52" customFormat="1" x14ac:dyDescent="0.35">
      <c r="A89" s="610"/>
      <c r="B89" s="606" t="s">
        <v>901</v>
      </c>
      <c r="D89" s="457">
        <v>0</v>
      </c>
      <c r="E89" s="457">
        <v>0</v>
      </c>
      <c r="F89" s="457">
        <v>0</v>
      </c>
      <c r="G89" s="457">
        <v>0</v>
      </c>
      <c r="H89" s="457">
        <v>0</v>
      </c>
      <c r="I89" s="457">
        <v>0</v>
      </c>
      <c r="J89" s="457">
        <v>0</v>
      </c>
      <c r="K89" s="457">
        <v>0</v>
      </c>
      <c r="L89" s="457">
        <v>0</v>
      </c>
      <c r="M89" s="457">
        <v>0</v>
      </c>
      <c r="N89" s="457">
        <v>0</v>
      </c>
      <c r="O89" s="457">
        <v>0</v>
      </c>
      <c r="P89" s="457">
        <v>0</v>
      </c>
      <c r="Q89" s="457">
        <v>0</v>
      </c>
      <c r="R89" s="457">
        <v>0</v>
      </c>
      <c r="S89" s="457">
        <v>0</v>
      </c>
      <c r="T89" s="457">
        <v>0</v>
      </c>
      <c r="U89" s="457">
        <v>0</v>
      </c>
      <c r="V89" s="457">
        <v>0</v>
      </c>
      <c r="W89" s="457">
        <v>0</v>
      </c>
      <c r="X89" s="457">
        <v>0</v>
      </c>
      <c r="Y89" s="457">
        <v>0</v>
      </c>
      <c r="Z89" s="457">
        <v>0</v>
      </c>
      <c r="AA89" s="457">
        <v>0</v>
      </c>
      <c r="AB89" s="457">
        <v>0</v>
      </c>
      <c r="AC89" s="457">
        <v>0</v>
      </c>
      <c r="AD89" s="457">
        <v>0</v>
      </c>
      <c r="AE89" s="457">
        <v>0</v>
      </c>
      <c r="AF89" s="457">
        <v>0</v>
      </c>
      <c r="AG89" s="457">
        <v>0</v>
      </c>
      <c r="AH89" s="457">
        <v>2533.9460377158916</v>
      </c>
      <c r="AI89" s="457">
        <v>2385.8338756504954</v>
      </c>
      <c r="AJ89" s="457">
        <v>2587.8186551025601</v>
      </c>
      <c r="AK89" s="457">
        <v>3784.4901317188051</v>
      </c>
      <c r="AL89" s="457">
        <v>4531.1118360832334</v>
      </c>
      <c r="AM89" s="457">
        <v>5113.3090879617084</v>
      </c>
      <c r="AN89" s="457">
        <v>5438.3999299700154</v>
      </c>
      <c r="AO89" s="457">
        <v>5783.7421109376637</v>
      </c>
      <c r="AP89" s="457">
        <v>5977.3262300703036</v>
      </c>
      <c r="AQ89" s="457">
        <v>5846.7926012134358</v>
      </c>
      <c r="AR89" s="457">
        <v>5307.8265189607055</v>
      </c>
      <c r="AS89" s="457">
        <v>5643.3988370161642</v>
      </c>
      <c r="AT89" s="457">
        <v>6597.1947411818728</v>
      </c>
      <c r="AU89" s="457">
        <v>8498.7597807762431</v>
      </c>
      <c r="AV89" s="457">
        <v>10935.1337553473</v>
      </c>
      <c r="AW89" s="457">
        <v>12807.367214038839</v>
      </c>
      <c r="AX89" s="457">
        <v>14005.32698452351</v>
      </c>
      <c r="AY89" s="457">
        <v>14707.732370545515</v>
      </c>
      <c r="AZ89" s="457">
        <v>14947.693750484676</v>
      </c>
      <c r="BA89" s="457">
        <v>14441.029063093836</v>
      </c>
      <c r="BB89" s="457">
        <v>13903.01703621804</v>
      </c>
      <c r="BC89" s="457">
        <v>13454.763817843168</v>
      </c>
      <c r="BD89" s="457">
        <v>13124.91831204544</v>
      </c>
      <c r="BE89" s="457">
        <v>13190.826055068104</v>
      </c>
      <c r="BF89" s="457">
        <v>14236.268564785434</v>
      </c>
      <c r="BG89" s="457">
        <v>13990.968246297731</v>
      </c>
      <c r="BH89" s="457">
        <v>14791.542720734098</v>
      </c>
      <c r="BI89" s="457">
        <v>15658.871948836095</v>
      </c>
      <c r="BJ89" s="457">
        <v>16200.031755506596</v>
      </c>
      <c r="BK89" s="457">
        <v>17209.408425532045</v>
      </c>
      <c r="BL89" s="457">
        <v>17805.710629147023</v>
      </c>
      <c r="BM89" s="457">
        <v>21559.855827433883</v>
      </c>
      <c r="BN89" s="457">
        <v>23063.617357879</v>
      </c>
      <c r="BO89" s="457">
        <v>24187.318904404841</v>
      </c>
      <c r="BP89" s="457">
        <v>25056.94514441596</v>
      </c>
      <c r="BQ89" s="457">
        <v>24761.582928406551</v>
      </c>
      <c r="BR89" s="457">
        <v>24572.650357431718</v>
      </c>
      <c r="BS89" s="457">
        <v>24372.577985980093</v>
      </c>
      <c r="BT89" s="457">
        <v>23077.740917608</v>
      </c>
      <c r="BU89" s="457">
        <v>21592.890439367271</v>
      </c>
      <c r="BV89" s="457">
        <v>19395.819231187321</v>
      </c>
      <c r="BW89" s="457">
        <v>16003.463035274977</v>
      </c>
      <c r="BX89" s="457">
        <v>13943.431400601716</v>
      </c>
      <c r="BY89" s="457">
        <v>12551.466500157625</v>
      </c>
      <c r="BZ89" s="457">
        <v>10888.494250973257</v>
      </c>
      <c r="CA89" s="457">
        <v>10167.457669011734</v>
      </c>
      <c r="CB89" s="457">
        <v>8892.0395492481002</v>
      </c>
      <c r="CC89" s="457">
        <v>5799.3483242789862</v>
      </c>
      <c r="CD89" s="457">
        <v>5046.0349745174826</v>
      </c>
      <c r="CE89" s="457">
        <v>5216.3776866774315</v>
      </c>
      <c r="CF89" s="457">
        <v>5382.7167766716902</v>
      </c>
      <c r="CG89" s="457">
        <v>5610.7248611155001</v>
      </c>
      <c r="CH89" s="458">
        <v>5712.1650453310658</v>
      </c>
    </row>
    <row r="90" spans="1:86" s="52" customFormat="1" ht="26.25" customHeight="1" x14ac:dyDescent="0.35">
      <c r="A90" s="608"/>
      <c r="B90" s="74" t="s">
        <v>856</v>
      </c>
      <c r="D90" s="457"/>
      <c r="E90" s="457"/>
      <c r="F90" s="457"/>
      <c r="G90" s="457"/>
      <c r="H90" s="457"/>
      <c r="I90" s="457"/>
      <c r="J90" s="457"/>
      <c r="K90" s="457"/>
      <c r="L90" s="457"/>
      <c r="M90" s="457"/>
      <c r="N90" s="457"/>
      <c r="O90" s="457"/>
      <c r="P90" s="457"/>
      <c r="Q90" s="457"/>
      <c r="R90" s="457"/>
      <c r="S90" s="457"/>
      <c r="T90" s="457"/>
      <c r="U90" s="457"/>
      <c r="V90" s="457"/>
      <c r="W90" s="457"/>
      <c r="X90" s="457"/>
      <c r="Y90" s="457"/>
      <c r="Z90" s="457"/>
      <c r="AA90" s="457"/>
      <c r="AB90" s="457"/>
      <c r="AC90" s="457"/>
      <c r="AD90" s="457"/>
      <c r="AE90" s="457"/>
      <c r="AF90" s="457"/>
      <c r="AG90" s="457"/>
      <c r="AH90" s="457"/>
      <c r="AI90" s="457"/>
      <c r="AJ90" s="457"/>
      <c r="AK90" s="457"/>
      <c r="AL90" s="457"/>
      <c r="AM90" s="457"/>
      <c r="AN90" s="457"/>
      <c r="AO90" s="457"/>
      <c r="AP90" s="457"/>
      <c r="AQ90" s="457"/>
      <c r="AR90" s="457"/>
      <c r="AS90" s="457"/>
      <c r="AT90" s="457"/>
      <c r="AU90" s="457"/>
      <c r="AV90" s="457"/>
      <c r="AW90" s="457"/>
      <c r="AX90" s="457"/>
      <c r="AY90" s="457"/>
      <c r="AZ90" s="457"/>
      <c r="BA90" s="457"/>
      <c r="BB90" s="457"/>
      <c r="BC90" s="457"/>
      <c r="BD90" s="457"/>
      <c r="BE90" s="457"/>
      <c r="BF90" s="457"/>
      <c r="BG90" s="457"/>
      <c r="BH90" s="457"/>
      <c r="BI90" s="457"/>
      <c r="BJ90" s="457"/>
      <c r="BK90" s="457"/>
      <c r="BL90" s="457"/>
      <c r="BM90" s="457"/>
      <c r="BN90" s="457"/>
      <c r="BO90" s="457"/>
      <c r="BP90" s="457"/>
      <c r="BQ90" s="457"/>
      <c r="BR90" s="457"/>
      <c r="BS90" s="457"/>
      <c r="BT90" s="457"/>
      <c r="BU90" s="457"/>
      <c r="BV90" s="457"/>
      <c r="BW90" s="457"/>
      <c r="BX90" s="457"/>
      <c r="BY90" s="457"/>
      <c r="BZ90" s="457"/>
      <c r="CA90" s="457"/>
      <c r="CB90" s="457"/>
      <c r="CC90" s="457"/>
      <c r="CD90" s="457"/>
      <c r="CE90" s="457"/>
      <c r="CF90" s="457"/>
      <c r="CG90" s="457"/>
      <c r="CH90" s="458"/>
    </row>
    <row r="91" spans="1:86" s="52" customFormat="1" x14ac:dyDescent="0.35">
      <c r="A91" s="120"/>
      <c r="B91" s="72" t="s">
        <v>902</v>
      </c>
      <c r="D91" s="457">
        <v>0</v>
      </c>
      <c r="E91" s="457">
        <v>0</v>
      </c>
      <c r="F91" s="457">
        <v>0</v>
      </c>
      <c r="G91" s="457">
        <v>0</v>
      </c>
      <c r="H91" s="457">
        <v>0</v>
      </c>
      <c r="I91" s="457">
        <v>0</v>
      </c>
      <c r="J91" s="457">
        <v>0</v>
      </c>
      <c r="K91" s="457">
        <v>0</v>
      </c>
      <c r="L91" s="457">
        <v>0</v>
      </c>
      <c r="M91" s="457">
        <v>0</v>
      </c>
      <c r="N91" s="457">
        <v>0</v>
      </c>
      <c r="O91" s="457">
        <v>0</v>
      </c>
      <c r="P91" s="457">
        <v>0</v>
      </c>
      <c r="Q91" s="457">
        <v>0</v>
      </c>
      <c r="R91" s="457">
        <v>0</v>
      </c>
      <c r="S91" s="457">
        <v>0</v>
      </c>
      <c r="T91" s="457">
        <v>0</v>
      </c>
      <c r="U91" s="457">
        <v>0</v>
      </c>
      <c r="V91" s="457">
        <v>0</v>
      </c>
      <c r="W91" s="457">
        <v>0</v>
      </c>
      <c r="X91" s="457">
        <v>0</v>
      </c>
      <c r="Y91" s="457">
        <v>0</v>
      </c>
      <c r="Z91" s="457">
        <v>0</v>
      </c>
      <c r="AA91" s="457">
        <v>0</v>
      </c>
      <c r="AB91" s="457">
        <v>0</v>
      </c>
      <c r="AC91" s="457">
        <v>0</v>
      </c>
      <c r="AD91" s="457">
        <v>0</v>
      </c>
      <c r="AE91" s="457">
        <v>0</v>
      </c>
      <c r="AF91" s="457">
        <v>0</v>
      </c>
      <c r="AG91" s="457">
        <v>0</v>
      </c>
      <c r="AH91" s="457">
        <v>2032.8020022662172</v>
      </c>
      <c r="AI91" s="457">
        <v>1911.7271204256733</v>
      </c>
      <c r="AJ91" s="457">
        <v>2072.2382704241068</v>
      </c>
      <c r="AK91" s="457">
        <v>3031.9149463840968</v>
      </c>
      <c r="AL91" s="457">
        <v>3628.9032345779997</v>
      </c>
      <c r="AM91" s="457">
        <v>4096.3426295147656</v>
      </c>
      <c r="AN91" s="457">
        <v>4358.7568651996708</v>
      </c>
      <c r="AO91" s="457">
        <v>4635.5882283599494</v>
      </c>
      <c r="AP91" s="457">
        <v>4785.3425727700851</v>
      </c>
      <c r="AQ91" s="457">
        <v>4684.1676774596999</v>
      </c>
      <c r="AR91" s="457">
        <v>5074.4827689171161</v>
      </c>
      <c r="AS91" s="457">
        <v>5275.5976236096685</v>
      </c>
      <c r="AT91" s="457">
        <v>5530.1961869222087</v>
      </c>
      <c r="AU91" s="457">
        <v>5776.8480023344755</v>
      </c>
      <c r="AV91" s="457">
        <v>6135.5474027301943</v>
      </c>
      <c r="AW91" s="457">
        <v>6775.6871586515117</v>
      </c>
      <c r="AX91" s="457">
        <v>7110.7271455836062</v>
      </c>
      <c r="AY91" s="457">
        <v>7323.3512902204275</v>
      </c>
      <c r="AZ91" s="457">
        <v>7352.3502971771104</v>
      </c>
      <c r="BA91" s="457">
        <v>7403.8988187960576</v>
      </c>
      <c r="BB91" s="457">
        <v>7424.1464437796139</v>
      </c>
      <c r="BC91" s="457">
        <v>7610.534790637922</v>
      </c>
      <c r="BD91" s="457">
        <v>7939.7268493197043</v>
      </c>
      <c r="BE91" s="457">
        <v>8248.5400394721546</v>
      </c>
      <c r="BF91" s="457">
        <v>8670.0272746950486</v>
      </c>
      <c r="BG91" s="457">
        <v>7855.7880307411497</v>
      </c>
      <c r="BH91" s="457">
        <v>7814.8313322890926</v>
      </c>
      <c r="BI91" s="457">
        <v>7631.7912731888291</v>
      </c>
      <c r="BJ91" s="457">
        <v>7892.1305461134025</v>
      </c>
      <c r="BK91" s="457">
        <v>7839.6316226883382</v>
      </c>
      <c r="BL91" s="457">
        <v>8448.7834793612492</v>
      </c>
      <c r="BM91" s="457">
        <v>8732.634514092073</v>
      </c>
      <c r="BN91" s="457">
        <v>8864.5108852914345</v>
      </c>
      <c r="BO91" s="457">
        <v>9106.1677689788157</v>
      </c>
      <c r="BP91" s="457">
        <v>9217.030788470729</v>
      </c>
      <c r="BQ91" s="457">
        <v>9193.4381598706022</v>
      </c>
      <c r="BR91" s="457">
        <v>9112.3909787087323</v>
      </c>
      <c r="BS91" s="457">
        <v>8980.0002490167863</v>
      </c>
      <c r="BT91" s="457">
        <v>8536.2068247671577</v>
      </c>
      <c r="BU91" s="457">
        <v>8108.3076407206909</v>
      </c>
      <c r="BV91" s="457"/>
      <c r="BW91" s="457"/>
      <c r="BX91" s="457"/>
      <c r="BY91" s="457"/>
      <c r="BZ91" s="457"/>
      <c r="CA91" s="457"/>
      <c r="CB91" s="457"/>
      <c r="CC91" s="457"/>
      <c r="CD91" s="457"/>
      <c r="CE91" s="457"/>
      <c r="CF91" s="457"/>
      <c r="CG91" s="457"/>
      <c r="CH91" s="458"/>
    </row>
    <row r="92" spans="1:86" s="52" customFormat="1" x14ac:dyDescent="0.35">
      <c r="A92" s="120"/>
      <c r="B92" s="72" t="s">
        <v>858</v>
      </c>
      <c r="D92" s="457">
        <v>0</v>
      </c>
      <c r="E92" s="457">
        <v>0</v>
      </c>
      <c r="F92" s="457">
        <v>0</v>
      </c>
      <c r="G92" s="457">
        <v>0</v>
      </c>
      <c r="H92" s="457">
        <v>0</v>
      </c>
      <c r="I92" s="457">
        <v>0</v>
      </c>
      <c r="J92" s="457">
        <v>0</v>
      </c>
      <c r="K92" s="457">
        <v>0</v>
      </c>
      <c r="L92" s="457">
        <v>0</v>
      </c>
      <c r="M92" s="457">
        <v>0</v>
      </c>
      <c r="N92" s="457">
        <v>0</v>
      </c>
      <c r="O92" s="457">
        <v>0</v>
      </c>
      <c r="P92" s="457">
        <v>0</v>
      </c>
      <c r="Q92" s="457">
        <v>0</v>
      </c>
      <c r="R92" s="457">
        <v>0</v>
      </c>
      <c r="S92" s="457">
        <v>0</v>
      </c>
      <c r="T92" s="457">
        <v>0</v>
      </c>
      <c r="U92" s="457">
        <v>0</v>
      </c>
      <c r="V92" s="457">
        <v>0</v>
      </c>
      <c r="W92" s="457">
        <v>0</v>
      </c>
      <c r="X92" s="457">
        <v>0</v>
      </c>
      <c r="Y92" s="457">
        <v>0</v>
      </c>
      <c r="Z92" s="457">
        <v>0</v>
      </c>
      <c r="AA92" s="457">
        <v>0</v>
      </c>
      <c r="AB92" s="457">
        <v>0</v>
      </c>
      <c r="AC92" s="457">
        <v>0</v>
      </c>
      <c r="AD92" s="457">
        <v>0</v>
      </c>
      <c r="AE92" s="457">
        <v>0</v>
      </c>
      <c r="AF92" s="457">
        <v>0</v>
      </c>
      <c r="AG92" s="457">
        <v>0</v>
      </c>
      <c r="AH92" s="457">
        <v>326.1783808837273</v>
      </c>
      <c r="AI92" s="457">
        <v>305.72918270334355</v>
      </c>
      <c r="AJ92" s="457">
        <v>330.46091893230852</v>
      </c>
      <c r="AK92" s="457">
        <v>484.95009571844548</v>
      </c>
      <c r="AL92" s="457">
        <v>579.8811324162092</v>
      </c>
      <c r="AM92" s="457">
        <v>654.13810717743468</v>
      </c>
      <c r="AN92" s="457">
        <v>697.87084719620043</v>
      </c>
      <c r="AO92" s="457">
        <v>739.08976438281411</v>
      </c>
      <c r="AP92" s="457">
        <v>765.72801394291707</v>
      </c>
      <c r="AQ92" s="457">
        <v>748.65432879289779</v>
      </c>
      <c r="AR92" s="457">
        <v>612.35411711564643</v>
      </c>
      <c r="AS92" s="457">
        <v>779.88169838230658</v>
      </c>
      <c r="AT92" s="457">
        <v>988.93622876271297</v>
      </c>
      <c r="AU92" s="457">
        <v>1234.3856759133412</v>
      </c>
      <c r="AV92" s="457">
        <v>1579.7943347661751</v>
      </c>
      <c r="AW92" s="457">
        <v>2047.2210532868301</v>
      </c>
      <c r="AX92" s="457">
        <v>2586.832958759554</v>
      </c>
      <c r="AY92" s="457">
        <v>2918.863788483352</v>
      </c>
      <c r="AZ92" s="457">
        <v>3198.3347475133496</v>
      </c>
      <c r="BA92" s="457">
        <v>3485.3728900920646</v>
      </c>
      <c r="BB92" s="457">
        <v>3789.9519045167212</v>
      </c>
      <c r="BC92" s="457">
        <v>4081.0176255103015</v>
      </c>
      <c r="BD92" s="457">
        <v>4346.3534061048431</v>
      </c>
      <c r="BE92" s="457">
        <v>4683.7127125688121</v>
      </c>
      <c r="BF92" s="457">
        <v>5437.2707943895803</v>
      </c>
      <c r="BG92" s="457">
        <v>5249.0632732921476</v>
      </c>
      <c r="BH92" s="457">
        <v>5500.6053677791579</v>
      </c>
      <c r="BI92" s="457">
        <v>5806.7719959832602</v>
      </c>
      <c r="BJ92" s="457">
        <v>6105.4887008509977</v>
      </c>
      <c r="BK92" s="457">
        <v>6363.3329476254867</v>
      </c>
      <c r="BL92" s="457">
        <v>6515.6455926278222</v>
      </c>
      <c r="BM92" s="457">
        <v>7299.3265710675842</v>
      </c>
      <c r="BN92" s="457">
        <v>7623.6362346162123</v>
      </c>
      <c r="BO92" s="457">
        <v>7979.0015153093682</v>
      </c>
      <c r="BP92" s="457">
        <v>8228.6845910694483</v>
      </c>
      <c r="BQ92" s="457">
        <v>8298.1760144512882</v>
      </c>
      <c r="BR92" s="457">
        <v>9013.5932984687424</v>
      </c>
      <c r="BS92" s="457">
        <v>9580.9923228248517</v>
      </c>
      <c r="BT92" s="457">
        <v>9461.3541937269238</v>
      </c>
      <c r="BU92" s="457">
        <v>9227.8734200812505</v>
      </c>
      <c r="BV92" s="457"/>
      <c r="BW92" s="457"/>
      <c r="BX92" s="457"/>
      <c r="BY92" s="457"/>
      <c r="BZ92" s="457"/>
      <c r="CA92" s="457"/>
      <c r="CB92" s="457"/>
      <c r="CC92" s="457"/>
      <c r="CD92" s="457"/>
      <c r="CE92" s="457"/>
      <c r="CF92" s="457"/>
      <c r="CG92" s="457"/>
      <c r="CH92" s="458"/>
    </row>
    <row r="93" spans="1:86" s="52" customFormat="1" x14ac:dyDescent="0.35">
      <c r="A93" s="120"/>
      <c r="B93" s="72" t="s">
        <v>859</v>
      </c>
      <c r="D93" s="457">
        <v>0</v>
      </c>
      <c r="E93" s="457">
        <v>0</v>
      </c>
      <c r="F93" s="457">
        <v>0</v>
      </c>
      <c r="G93" s="457">
        <v>0</v>
      </c>
      <c r="H93" s="457">
        <v>0</v>
      </c>
      <c r="I93" s="457">
        <v>0</v>
      </c>
      <c r="J93" s="457">
        <v>0</v>
      </c>
      <c r="K93" s="457">
        <v>0</v>
      </c>
      <c r="L93" s="457">
        <v>0</v>
      </c>
      <c r="M93" s="457">
        <v>0</v>
      </c>
      <c r="N93" s="457">
        <v>0</v>
      </c>
      <c r="O93" s="457">
        <v>0</v>
      </c>
      <c r="P93" s="457">
        <v>0</v>
      </c>
      <c r="Q93" s="457">
        <v>0</v>
      </c>
      <c r="R93" s="457">
        <v>0</v>
      </c>
      <c r="S93" s="457">
        <v>0</v>
      </c>
      <c r="T93" s="457">
        <v>0</v>
      </c>
      <c r="U93" s="457">
        <v>0</v>
      </c>
      <c r="V93" s="457">
        <v>0</v>
      </c>
      <c r="W93" s="457">
        <v>0</v>
      </c>
      <c r="X93" s="457">
        <v>0</v>
      </c>
      <c r="Y93" s="457">
        <v>0</v>
      </c>
      <c r="Z93" s="457">
        <v>0</v>
      </c>
      <c r="AA93" s="457">
        <v>0</v>
      </c>
      <c r="AB93" s="457">
        <v>0</v>
      </c>
      <c r="AC93" s="457">
        <v>0</v>
      </c>
      <c r="AD93" s="457">
        <v>0</v>
      </c>
      <c r="AE93" s="457">
        <v>0</v>
      </c>
      <c r="AF93" s="457">
        <v>0</v>
      </c>
      <c r="AG93" s="457">
        <v>0</v>
      </c>
      <c r="AH93" s="457">
        <v>1064.6496019750452</v>
      </c>
      <c r="AI93" s="457">
        <v>1002.5701331189516</v>
      </c>
      <c r="AJ93" s="457">
        <v>1088.7182945511752</v>
      </c>
      <c r="AK93" s="457">
        <v>1591.2484694390162</v>
      </c>
      <c r="AL93" s="457">
        <v>1905.8945027519276</v>
      </c>
      <c r="AM93" s="457">
        <v>2150.7912967779521</v>
      </c>
      <c r="AN93" s="457">
        <v>2286.8260266453735</v>
      </c>
      <c r="AO93" s="457">
        <v>2433.0607325574279</v>
      </c>
      <c r="AP93" s="457">
        <v>2513.6953324354686</v>
      </c>
      <c r="AQ93" s="457">
        <v>2457.9388887777509</v>
      </c>
      <c r="AR93" s="457">
        <v>1687.4808795050512</v>
      </c>
      <c r="AS93" s="457">
        <v>1871.5679969874916</v>
      </c>
      <c r="AT93" s="457">
        <v>2246.7493051705569</v>
      </c>
      <c r="AU93" s="457">
        <v>2902.5342551828453</v>
      </c>
      <c r="AV93" s="457">
        <v>3572.6713513277314</v>
      </c>
      <c r="AW93" s="457">
        <v>4142.5644953614783</v>
      </c>
      <c r="AX93" s="457">
        <v>4553.8254719202359</v>
      </c>
      <c r="AY93" s="457">
        <v>4883.1312562752755</v>
      </c>
      <c r="AZ93" s="457">
        <v>5099.0720405868515</v>
      </c>
      <c r="BA93" s="457">
        <v>5107.9978422359882</v>
      </c>
      <c r="BB93" s="457">
        <v>5115.5432203631153</v>
      </c>
      <c r="BC93" s="457">
        <v>5173.4645478820712</v>
      </c>
      <c r="BD93" s="457">
        <v>4966.3573694288398</v>
      </c>
      <c r="BE93" s="457">
        <v>4951.5577080374878</v>
      </c>
      <c r="BF93" s="457">
        <v>5190.2989830873757</v>
      </c>
      <c r="BG93" s="457">
        <v>5313.0576311497807</v>
      </c>
      <c r="BH93" s="457">
        <v>5551.4971240979567</v>
      </c>
      <c r="BI93" s="457">
        <v>5890.886894162496</v>
      </c>
      <c r="BJ93" s="457">
        <v>5968.4227343266402</v>
      </c>
      <c r="BK93" s="457">
        <v>6257.7519654307944</v>
      </c>
      <c r="BL93" s="457">
        <v>6328.1855534231272</v>
      </c>
      <c r="BM93" s="457">
        <v>7171.0185296915233</v>
      </c>
      <c r="BN93" s="457">
        <v>7677.4102375981438</v>
      </c>
      <c r="BO93" s="457">
        <v>8007.6084714976651</v>
      </c>
      <c r="BP93" s="457">
        <v>8156.7096769176014</v>
      </c>
      <c r="BQ93" s="457">
        <v>7996.4799448031645</v>
      </c>
      <c r="BR93" s="457">
        <v>7752.3779761266651</v>
      </c>
      <c r="BS93" s="457">
        <v>7522.2499064777276</v>
      </c>
      <c r="BT93" s="457">
        <v>6980.576476040028</v>
      </c>
      <c r="BU93" s="457">
        <v>6281.2860264313977</v>
      </c>
      <c r="BV93" s="457"/>
      <c r="BW93" s="457"/>
      <c r="BX93" s="457"/>
      <c r="BY93" s="457"/>
      <c r="BZ93" s="457"/>
      <c r="CA93" s="457"/>
      <c r="CB93" s="457"/>
      <c r="CC93" s="457"/>
      <c r="CD93" s="457"/>
      <c r="CE93" s="457"/>
      <c r="CF93" s="457"/>
      <c r="CG93" s="457"/>
      <c r="CH93" s="458"/>
    </row>
    <row r="94" spans="1:86" s="52" customFormat="1" x14ac:dyDescent="0.35">
      <c r="A94" s="120"/>
      <c r="B94" s="72" t="s">
        <v>562</v>
      </c>
      <c r="D94" s="457">
        <v>0</v>
      </c>
      <c r="E94" s="457">
        <v>0</v>
      </c>
      <c r="F94" s="457">
        <v>0</v>
      </c>
      <c r="G94" s="457">
        <v>0</v>
      </c>
      <c r="H94" s="457">
        <v>0</v>
      </c>
      <c r="I94" s="457">
        <v>0</v>
      </c>
      <c r="J94" s="457">
        <v>0</v>
      </c>
      <c r="K94" s="457">
        <v>0</v>
      </c>
      <c r="L94" s="457">
        <v>0</v>
      </c>
      <c r="M94" s="457">
        <v>0</v>
      </c>
      <c r="N94" s="457">
        <v>0</v>
      </c>
      <c r="O94" s="457">
        <v>0</v>
      </c>
      <c r="P94" s="457">
        <v>0</v>
      </c>
      <c r="Q94" s="457">
        <v>0</v>
      </c>
      <c r="R94" s="457">
        <v>0</v>
      </c>
      <c r="S94" s="457">
        <v>0</v>
      </c>
      <c r="T94" s="457">
        <v>0</v>
      </c>
      <c r="U94" s="457">
        <v>0</v>
      </c>
      <c r="V94" s="457">
        <v>0</v>
      </c>
      <c r="W94" s="457">
        <v>0</v>
      </c>
      <c r="X94" s="457">
        <v>0</v>
      </c>
      <c r="Y94" s="457">
        <v>0</v>
      </c>
      <c r="Z94" s="457">
        <v>0</v>
      </c>
      <c r="AA94" s="457">
        <v>0</v>
      </c>
      <c r="AB94" s="457">
        <v>0</v>
      </c>
      <c r="AC94" s="457">
        <v>0</v>
      </c>
      <c r="AD94" s="457">
        <v>0</v>
      </c>
      <c r="AE94" s="457">
        <v>0</v>
      </c>
      <c r="AF94" s="457">
        <v>0</v>
      </c>
      <c r="AG94" s="457">
        <v>0</v>
      </c>
      <c r="AH94" s="457">
        <v>1062.5587919119791</v>
      </c>
      <c r="AI94" s="457">
        <v>1001.672688631289</v>
      </c>
      <c r="AJ94" s="457">
        <v>1086.2589633835826</v>
      </c>
      <c r="AK94" s="457">
        <v>1587.8859386225531</v>
      </c>
      <c r="AL94" s="457">
        <v>1901.1221270000167</v>
      </c>
      <c r="AM94" s="457">
        <v>2145.6349074189593</v>
      </c>
      <c r="AN94" s="457">
        <v>2280.6648857777877</v>
      </c>
      <c r="AO94" s="457">
        <v>2427.4882442577659</v>
      </c>
      <c r="AP94" s="457">
        <v>2507.6981037587129</v>
      </c>
      <c r="AQ94" s="457">
        <v>2454.2135486067327</v>
      </c>
      <c r="AR94" s="457">
        <v>2307.7762405727099</v>
      </c>
      <c r="AS94" s="457">
        <v>2208.484134699052</v>
      </c>
      <c r="AT94" s="457">
        <v>2377.1879808987987</v>
      </c>
      <c r="AU94" s="457">
        <v>3248.6654091370656</v>
      </c>
      <c r="AV94" s="457">
        <v>4495.6567924946139</v>
      </c>
      <c r="AW94" s="457">
        <v>4953.0960364792818</v>
      </c>
      <c r="AX94" s="457">
        <v>5032.21988858241</v>
      </c>
      <c r="AY94" s="457">
        <v>4718.9496432563501</v>
      </c>
      <c r="AZ94" s="457">
        <v>4266.5214909905408</v>
      </c>
      <c r="BA94" s="457">
        <v>3349.7716495109203</v>
      </c>
      <c r="BB94" s="457">
        <v>2719.4934851177422</v>
      </c>
      <c r="BC94" s="457">
        <v>2311.5293908610693</v>
      </c>
      <c r="BD94" s="457">
        <v>2048.9025637985201</v>
      </c>
      <c r="BE94" s="457">
        <v>1852.0770143343495</v>
      </c>
      <c r="BF94" s="457">
        <v>1909.9413410742279</v>
      </c>
      <c r="BG94" s="457">
        <v>1692.8578413634141</v>
      </c>
      <c r="BH94" s="457">
        <v>1869.002049411853</v>
      </c>
      <c r="BI94" s="457">
        <v>1940.0689215684304</v>
      </c>
      <c r="BJ94" s="457">
        <v>2021.3799345406346</v>
      </c>
      <c r="BK94" s="457">
        <v>2095.0653961086605</v>
      </c>
      <c r="BL94" s="457">
        <v>2345.9053847187224</v>
      </c>
      <c r="BM94" s="457">
        <v>3749.9465478903066</v>
      </c>
      <c r="BN94" s="457">
        <v>3713.8572771655895</v>
      </c>
      <c r="BO94" s="457">
        <v>3796.566129240899</v>
      </c>
      <c r="BP94" s="457">
        <v>3841.2287083944416</v>
      </c>
      <c r="BQ94" s="457">
        <v>3308.9637607349664</v>
      </c>
      <c r="BR94" s="457">
        <v>2428.5439089712968</v>
      </c>
      <c r="BS94" s="457">
        <v>1890.4104852624828</v>
      </c>
      <c r="BT94" s="457">
        <v>1525.0146695331307</v>
      </c>
      <c r="BU94" s="457">
        <v>1318.5485621713926</v>
      </c>
      <c r="BV94" s="457"/>
      <c r="BW94" s="457"/>
      <c r="BX94" s="457"/>
      <c r="BY94" s="457"/>
      <c r="BZ94" s="457"/>
      <c r="CA94" s="457"/>
      <c r="CB94" s="457"/>
      <c r="CC94" s="457"/>
      <c r="CD94" s="457"/>
      <c r="CE94" s="457"/>
      <c r="CF94" s="457"/>
      <c r="CG94" s="457"/>
      <c r="CH94" s="458"/>
    </row>
    <row r="95" spans="1:86" s="52" customFormat="1" x14ac:dyDescent="0.35">
      <c r="A95" s="120"/>
      <c r="B95" s="72" t="s">
        <v>860</v>
      </c>
      <c r="D95" s="457">
        <v>0</v>
      </c>
      <c r="E95" s="457">
        <v>0</v>
      </c>
      <c r="F95" s="457">
        <v>0</v>
      </c>
      <c r="G95" s="457">
        <v>0</v>
      </c>
      <c r="H95" s="457">
        <v>0</v>
      </c>
      <c r="I95" s="457">
        <v>0</v>
      </c>
      <c r="J95" s="457">
        <v>0</v>
      </c>
      <c r="K95" s="457">
        <v>0</v>
      </c>
      <c r="L95" s="457">
        <v>0</v>
      </c>
      <c r="M95" s="457">
        <v>0</v>
      </c>
      <c r="N95" s="457">
        <v>0</v>
      </c>
      <c r="O95" s="457">
        <v>0</v>
      </c>
      <c r="P95" s="457">
        <v>0</v>
      </c>
      <c r="Q95" s="457">
        <v>0</v>
      </c>
      <c r="R95" s="457">
        <v>0</v>
      </c>
      <c r="S95" s="457">
        <v>0</v>
      </c>
      <c r="T95" s="457">
        <v>0</v>
      </c>
      <c r="U95" s="457">
        <v>0</v>
      </c>
      <c r="V95" s="457">
        <v>0</v>
      </c>
      <c r="W95" s="457">
        <v>0</v>
      </c>
      <c r="X95" s="457">
        <v>0</v>
      </c>
      <c r="Y95" s="457">
        <v>0</v>
      </c>
      <c r="Z95" s="457">
        <v>0</v>
      </c>
      <c r="AA95" s="457">
        <v>0</v>
      </c>
      <c r="AB95" s="457">
        <v>0</v>
      </c>
      <c r="AC95" s="457">
        <v>0</v>
      </c>
      <c r="AD95" s="457">
        <v>0</v>
      </c>
      <c r="AE95" s="457">
        <v>0</v>
      </c>
      <c r="AF95" s="457">
        <v>0</v>
      </c>
      <c r="AG95" s="457">
        <v>0</v>
      </c>
      <c r="AH95" s="457">
        <v>80.559262945139736</v>
      </c>
      <c r="AI95" s="457">
        <v>75.861871196910954</v>
      </c>
      <c r="AJ95" s="457">
        <v>82.380478235493754</v>
      </c>
      <c r="AK95" s="457">
        <v>120.40562793879077</v>
      </c>
      <c r="AL95" s="457">
        <v>144.21407391507918</v>
      </c>
      <c r="AM95" s="457">
        <v>162.74477658736262</v>
      </c>
      <c r="AN95" s="457">
        <v>173.03817035065384</v>
      </c>
      <c r="AO95" s="457">
        <v>184.10336973965488</v>
      </c>
      <c r="AP95" s="457">
        <v>190.20477993320637</v>
      </c>
      <c r="AQ95" s="457">
        <v>185.98583503605414</v>
      </c>
      <c r="AR95" s="457">
        <v>700.21528176729771</v>
      </c>
      <c r="AS95" s="457">
        <v>783.46500694731367</v>
      </c>
      <c r="AT95" s="457">
        <v>984.32122634980317</v>
      </c>
      <c r="AU95" s="457">
        <v>1113.174440542992</v>
      </c>
      <c r="AV95" s="457">
        <v>1287.0112767587805</v>
      </c>
      <c r="AW95" s="457">
        <v>1664.4856289112518</v>
      </c>
      <c r="AX95" s="457">
        <v>1832.44866526131</v>
      </c>
      <c r="AY95" s="457">
        <v>2186.7876825305316</v>
      </c>
      <c r="AZ95" s="457">
        <v>2383.7654713939351</v>
      </c>
      <c r="BA95" s="457">
        <v>2497.8866812548667</v>
      </c>
      <c r="BB95" s="457">
        <v>2278.0284262204568</v>
      </c>
      <c r="BC95" s="457">
        <v>1888.7522535897253</v>
      </c>
      <c r="BD95" s="457">
        <v>1763.3049727132363</v>
      </c>
      <c r="BE95" s="457">
        <v>1703.4786201274542</v>
      </c>
      <c r="BF95" s="457">
        <v>1698.7574462342507</v>
      </c>
      <c r="BG95" s="457">
        <v>1735.9895004923885</v>
      </c>
      <c r="BH95" s="457">
        <v>1870.4381794451269</v>
      </c>
      <c r="BI95" s="457">
        <v>2021.1441371219116</v>
      </c>
      <c r="BJ95" s="457">
        <v>2104.7403857883251</v>
      </c>
      <c r="BK95" s="457">
        <v>2493.2581163671043</v>
      </c>
      <c r="BL95" s="457">
        <v>2615.9740983773549</v>
      </c>
      <c r="BM95" s="457">
        <v>3339.5641787844716</v>
      </c>
      <c r="BN95" s="457">
        <v>4048.7136084990561</v>
      </c>
      <c r="BO95" s="457">
        <v>4404.1427883569067</v>
      </c>
      <c r="BP95" s="457">
        <v>4830.3221680344659</v>
      </c>
      <c r="BQ95" s="457">
        <v>5157.963208417128</v>
      </c>
      <c r="BR95" s="457">
        <v>5378.1351738650146</v>
      </c>
      <c r="BS95" s="457">
        <v>5378.9252714150298</v>
      </c>
      <c r="BT95" s="457">
        <v>5110.7955783079142</v>
      </c>
      <c r="BU95" s="457">
        <v>4765.1824306832295</v>
      </c>
      <c r="BV95" s="457"/>
      <c r="BW95" s="457"/>
      <c r="BX95" s="457"/>
      <c r="BY95" s="457"/>
      <c r="BZ95" s="457"/>
      <c r="CA95" s="457"/>
      <c r="CB95" s="457"/>
      <c r="CC95" s="457"/>
      <c r="CD95" s="457"/>
      <c r="CE95" s="457"/>
      <c r="CF95" s="457"/>
      <c r="CG95" s="457"/>
      <c r="CH95" s="458"/>
    </row>
    <row r="96" spans="1:86" s="52" customFormat="1" ht="26.25" customHeight="1" x14ac:dyDescent="0.35">
      <c r="A96" s="120"/>
      <c r="B96" s="72" t="s">
        <v>855</v>
      </c>
      <c r="D96" s="457">
        <v>0</v>
      </c>
      <c r="E96" s="457">
        <v>0</v>
      </c>
      <c r="F96" s="457">
        <v>0</v>
      </c>
      <c r="G96" s="457">
        <v>0</v>
      </c>
      <c r="H96" s="457">
        <v>0</v>
      </c>
      <c r="I96" s="457">
        <v>0</v>
      </c>
      <c r="J96" s="457">
        <v>0</v>
      </c>
      <c r="K96" s="457">
        <v>0</v>
      </c>
      <c r="L96" s="457">
        <v>0</v>
      </c>
      <c r="M96" s="457">
        <v>0</v>
      </c>
      <c r="N96" s="457">
        <v>0</v>
      </c>
      <c r="O96" s="457">
        <v>0</v>
      </c>
      <c r="P96" s="457">
        <v>0</v>
      </c>
      <c r="Q96" s="457">
        <v>0</v>
      </c>
      <c r="R96" s="457">
        <v>0</v>
      </c>
      <c r="S96" s="457">
        <v>0</v>
      </c>
      <c r="T96" s="457">
        <v>0</v>
      </c>
      <c r="U96" s="457">
        <v>0</v>
      </c>
      <c r="V96" s="457">
        <v>0</v>
      </c>
      <c r="W96" s="457">
        <v>0</v>
      </c>
      <c r="X96" s="457">
        <v>0</v>
      </c>
      <c r="Y96" s="457">
        <v>0</v>
      </c>
      <c r="Z96" s="457">
        <v>0</v>
      </c>
      <c r="AA96" s="457">
        <v>0</v>
      </c>
      <c r="AB96" s="457">
        <v>0</v>
      </c>
      <c r="AC96" s="457">
        <v>0</v>
      </c>
      <c r="AD96" s="457">
        <v>0</v>
      </c>
      <c r="AE96" s="457">
        <v>0</v>
      </c>
      <c r="AF96" s="457">
        <v>0</v>
      </c>
      <c r="AG96" s="457">
        <v>0</v>
      </c>
      <c r="AH96" s="457">
        <v>2533.9460377158912</v>
      </c>
      <c r="AI96" s="457">
        <v>2385.8338756504954</v>
      </c>
      <c r="AJ96" s="457">
        <v>2587.8186551025606</v>
      </c>
      <c r="AK96" s="457">
        <v>3784.4901317188055</v>
      </c>
      <c r="AL96" s="457">
        <v>4531.1118360832334</v>
      </c>
      <c r="AM96" s="457">
        <v>5113.3090879617084</v>
      </c>
      <c r="AN96" s="457">
        <v>5438.3999299700154</v>
      </c>
      <c r="AO96" s="457">
        <v>5783.7421109376628</v>
      </c>
      <c r="AP96" s="457">
        <v>5977.3262300703054</v>
      </c>
      <c r="AQ96" s="457">
        <v>5846.7926012134367</v>
      </c>
      <c r="AR96" s="457">
        <v>5307.8265189607055</v>
      </c>
      <c r="AS96" s="457">
        <v>5643.3988370161642</v>
      </c>
      <c r="AT96" s="457">
        <v>6597.1947411818719</v>
      </c>
      <c r="AU96" s="457">
        <v>8498.759780776245</v>
      </c>
      <c r="AV96" s="457">
        <v>10935.1337553473</v>
      </c>
      <c r="AW96" s="457">
        <v>12807.367214038843</v>
      </c>
      <c r="AX96" s="457">
        <v>14005.32698452351</v>
      </c>
      <c r="AY96" s="457">
        <v>14707.732370545509</v>
      </c>
      <c r="AZ96" s="457">
        <v>14947.693750484677</v>
      </c>
      <c r="BA96" s="457">
        <v>14441.029063093842</v>
      </c>
      <c r="BB96" s="457">
        <v>13903.017036218036</v>
      </c>
      <c r="BC96" s="457">
        <v>13454.763817843166</v>
      </c>
      <c r="BD96" s="457">
        <v>13124.91831204544</v>
      </c>
      <c r="BE96" s="457">
        <v>13190.826055068103</v>
      </c>
      <c r="BF96" s="457">
        <v>14236.268564785434</v>
      </c>
      <c r="BG96" s="457">
        <v>13990.968246297731</v>
      </c>
      <c r="BH96" s="457">
        <v>14791.542720734094</v>
      </c>
      <c r="BI96" s="457">
        <v>15658.871948836098</v>
      </c>
      <c r="BJ96" s="457">
        <v>16200.031755506596</v>
      </c>
      <c r="BK96" s="457">
        <v>17209.408425532045</v>
      </c>
      <c r="BL96" s="457">
        <v>17805.710629147023</v>
      </c>
      <c r="BM96" s="457">
        <v>21559.855827433883</v>
      </c>
      <c r="BN96" s="457">
        <v>23063.617357879</v>
      </c>
      <c r="BO96" s="457">
        <v>24187.318904404841</v>
      </c>
      <c r="BP96" s="457">
        <v>25056.94514441596</v>
      </c>
      <c r="BQ96" s="457">
        <v>24761.582928406551</v>
      </c>
      <c r="BR96" s="457">
        <v>24572.650357431718</v>
      </c>
      <c r="BS96" s="457">
        <v>24372.577985980093</v>
      </c>
      <c r="BT96" s="457">
        <v>23077.740917608</v>
      </c>
      <c r="BU96" s="457">
        <v>21592.890439367271</v>
      </c>
      <c r="BV96" s="457"/>
      <c r="BW96" s="457"/>
      <c r="BX96" s="457"/>
      <c r="BY96" s="457"/>
      <c r="BZ96" s="457"/>
      <c r="CA96" s="457"/>
      <c r="CB96" s="457"/>
      <c r="CC96" s="457"/>
      <c r="CD96" s="457"/>
      <c r="CE96" s="457"/>
      <c r="CF96" s="457"/>
      <c r="CG96" s="457"/>
      <c r="CH96" s="458"/>
    </row>
    <row r="97" spans="1:86" s="52" customFormat="1" ht="26.25" customHeight="1" x14ac:dyDescent="0.35">
      <c r="A97" s="608"/>
      <c r="B97" s="74" t="s">
        <v>861</v>
      </c>
      <c r="D97" s="457"/>
      <c r="E97" s="457"/>
      <c r="F97" s="457"/>
      <c r="G97" s="457"/>
      <c r="H97" s="457"/>
      <c r="I97" s="457"/>
      <c r="J97" s="457"/>
      <c r="K97" s="457"/>
      <c r="L97" s="457"/>
      <c r="M97" s="457"/>
      <c r="N97" s="457"/>
      <c r="O97" s="457"/>
      <c r="P97" s="457"/>
      <c r="Q97" s="457"/>
      <c r="R97" s="457"/>
      <c r="S97" s="457"/>
      <c r="T97" s="457"/>
      <c r="U97" s="457"/>
      <c r="V97" s="457"/>
      <c r="W97" s="457"/>
      <c r="X97" s="457"/>
      <c r="Y97" s="457"/>
      <c r="Z97" s="457"/>
      <c r="AA97" s="457"/>
      <c r="AB97" s="457"/>
      <c r="AC97" s="457"/>
      <c r="AD97" s="457"/>
      <c r="AE97" s="457"/>
      <c r="AF97" s="457"/>
      <c r="AG97" s="457"/>
      <c r="AH97" s="457"/>
      <c r="AI97" s="457"/>
      <c r="AJ97" s="457"/>
      <c r="AK97" s="457"/>
      <c r="AL97" s="457"/>
      <c r="AM97" s="457"/>
      <c r="AN97" s="457"/>
      <c r="AO97" s="457"/>
      <c r="AP97" s="457"/>
      <c r="AQ97" s="457"/>
      <c r="AR97" s="457"/>
      <c r="AS97" s="457"/>
      <c r="AT97" s="457"/>
      <c r="AU97" s="457"/>
      <c r="AV97" s="457"/>
      <c r="AW97" s="457"/>
      <c r="AX97" s="457"/>
      <c r="AY97" s="457"/>
      <c r="AZ97" s="457"/>
      <c r="BA97" s="457"/>
      <c r="BB97" s="457"/>
      <c r="BC97" s="457"/>
      <c r="BD97" s="457"/>
      <c r="BE97" s="457"/>
      <c r="BF97" s="457"/>
      <c r="BG97" s="457"/>
      <c r="BH97" s="457"/>
      <c r="BI97" s="457"/>
      <c r="BJ97" s="457"/>
      <c r="BK97" s="457"/>
      <c r="BL97" s="457"/>
      <c r="BM97" s="457"/>
      <c r="BN97" s="457"/>
      <c r="BO97" s="457"/>
      <c r="BP97" s="457"/>
      <c r="BQ97" s="457"/>
      <c r="BR97" s="457"/>
      <c r="BS97" s="457"/>
      <c r="BT97" s="457"/>
      <c r="BU97" s="457"/>
      <c r="BV97" s="457"/>
      <c r="BW97" s="457"/>
      <c r="BX97" s="457"/>
      <c r="BY97" s="457"/>
      <c r="BZ97" s="457"/>
      <c r="CA97" s="457"/>
      <c r="CB97" s="457"/>
      <c r="CC97" s="457"/>
      <c r="CD97" s="457"/>
      <c r="CE97" s="457"/>
      <c r="CF97" s="457"/>
      <c r="CG97" s="457"/>
      <c r="CH97" s="458"/>
    </row>
    <row r="98" spans="1:86" s="52" customFormat="1" x14ac:dyDescent="0.35">
      <c r="A98" s="120"/>
      <c r="B98" s="606" t="s">
        <v>903</v>
      </c>
      <c r="D98" s="457">
        <v>0</v>
      </c>
      <c r="E98" s="457">
        <v>0</v>
      </c>
      <c r="F98" s="457">
        <v>0</v>
      </c>
      <c r="G98" s="457">
        <v>0</v>
      </c>
      <c r="H98" s="457">
        <v>0</v>
      </c>
      <c r="I98" s="457">
        <v>0</v>
      </c>
      <c r="J98" s="457">
        <v>0</v>
      </c>
      <c r="K98" s="457">
        <v>0</v>
      </c>
      <c r="L98" s="457">
        <v>0</v>
      </c>
      <c r="M98" s="457">
        <v>0</v>
      </c>
      <c r="N98" s="457">
        <v>0</v>
      </c>
      <c r="O98" s="457">
        <v>0</v>
      </c>
      <c r="P98" s="457">
        <v>0</v>
      </c>
      <c r="Q98" s="457">
        <v>0</v>
      </c>
      <c r="R98" s="457">
        <v>0</v>
      </c>
      <c r="S98" s="457">
        <v>0</v>
      </c>
      <c r="T98" s="457">
        <v>0</v>
      </c>
      <c r="U98" s="457">
        <v>0</v>
      </c>
      <c r="V98" s="457">
        <v>0</v>
      </c>
      <c r="W98" s="457">
        <v>0</v>
      </c>
      <c r="X98" s="457">
        <v>0</v>
      </c>
      <c r="Y98" s="457">
        <v>0</v>
      </c>
      <c r="Z98" s="457">
        <v>0</v>
      </c>
      <c r="AA98" s="457">
        <v>0</v>
      </c>
      <c r="AB98" s="457">
        <v>0</v>
      </c>
      <c r="AC98" s="457">
        <v>0</v>
      </c>
      <c r="AD98" s="457">
        <v>0</v>
      </c>
      <c r="AE98" s="457">
        <v>0</v>
      </c>
      <c r="AF98" s="457">
        <v>0</v>
      </c>
      <c r="AG98" s="457">
        <v>0</v>
      </c>
      <c r="AH98" s="457">
        <v>0</v>
      </c>
      <c r="AI98" s="457">
        <v>0</v>
      </c>
      <c r="AJ98" s="457">
        <v>0</v>
      </c>
      <c r="AK98" s="457">
        <v>0</v>
      </c>
      <c r="AL98" s="457">
        <v>0</v>
      </c>
      <c r="AM98" s="457">
        <v>0</v>
      </c>
      <c r="AN98" s="457">
        <v>0</v>
      </c>
      <c r="AO98" s="457">
        <v>0</v>
      </c>
      <c r="AP98" s="457">
        <v>0</v>
      </c>
      <c r="AQ98" s="457">
        <v>0</v>
      </c>
      <c r="AR98" s="457">
        <v>0</v>
      </c>
      <c r="AS98" s="457">
        <v>0</v>
      </c>
      <c r="AT98" s="457">
        <v>0</v>
      </c>
      <c r="AU98" s="457">
        <v>8857.3398382334926</v>
      </c>
      <c r="AV98" s="457">
        <v>9977.6249683822534</v>
      </c>
      <c r="AW98" s="457">
        <v>10683.567630278676</v>
      </c>
      <c r="AX98" s="457">
        <v>10926.75819049193</v>
      </c>
      <c r="AY98" s="457">
        <v>11000.655454067864</v>
      </c>
      <c r="AZ98" s="457">
        <v>10913.985496893818</v>
      </c>
      <c r="BA98" s="457">
        <v>10745.353381526904</v>
      </c>
      <c r="BB98" s="457">
        <v>10417.918896763262</v>
      </c>
      <c r="BC98" s="457">
        <v>10175.97800098581</v>
      </c>
      <c r="BD98" s="457">
        <v>9922.9002100826747</v>
      </c>
      <c r="BE98" s="457">
        <v>9772.6801984402373</v>
      </c>
      <c r="BF98" s="457">
        <v>9798.3728186373173</v>
      </c>
      <c r="BG98" s="457">
        <v>8895.3517708372565</v>
      </c>
      <c r="BH98" s="457">
        <v>8934.5478265137408</v>
      </c>
      <c r="BI98" s="457">
        <v>8800.0644077338711</v>
      </c>
      <c r="BJ98" s="457">
        <v>8717.229766780285</v>
      </c>
      <c r="BK98" s="457">
        <v>8683.9674046803775</v>
      </c>
      <c r="BL98" s="457">
        <v>8240.1508908198848</v>
      </c>
      <c r="BM98" s="457">
        <v>8288.851064438737</v>
      </c>
      <c r="BN98" s="457">
        <v>8054.6226977535171</v>
      </c>
      <c r="BO98" s="457">
        <v>8137.4870345038844</v>
      </c>
      <c r="BP98" s="457">
        <v>8429.2818460423841</v>
      </c>
      <c r="BQ98" s="457">
        <v>8358.1357832782123</v>
      </c>
      <c r="BR98" s="457">
        <v>8307.2463553140733</v>
      </c>
      <c r="BS98" s="457">
        <v>8215.2356787070876</v>
      </c>
      <c r="BT98" s="457">
        <v>7823.9084363040474</v>
      </c>
      <c r="BU98" s="457">
        <v>7305.6630762051218</v>
      </c>
      <c r="BV98" s="457">
        <v>6742.0000626626816</v>
      </c>
      <c r="BW98" s="457">
        <v>6092.7774541610734</v>
      </c>
      <c r="BX98" s="457">
        <v>5578.5829262646303</v>
      </c>
      <c r="BY98" s="457">
        <v>5255.7106145576345</v>
      </c>
      <c r="BZ98" s="457">
        <v>4868.4813526070993</v>
      </c>
      <c r="CA98" s="457">
        <v>4791.1159862526256</v>
      </c>
      <c r="CB98" s="457">
        <v>4826.1232109931871</v>
      </c>
      <c r="CC98" s="457">
        <v>4025.3548130612357</v>
      </c>
      <c r="CD98" s="457">
        <v>3733.6297104618361</v>
      </c>
      <c r="CE98" s="457">
        <v>3752.9313723157711</v>
      </c>
      <c r="CF98" s="457">
        <v>3793.480405056383</v>
      </c>
      <c r="CG98" s="457">
        <v>3897.5201637324581</v>
      </c>
      <c r="CH98" s="458">
        <v>3928.8903666333404</v>
      </c>
    </row>
    <row r="99" spans="1:86" s="52" customFormat="1" x14ac:dyDescent="0.35">
      <c r="A99" s="120"/>
      <c r="B99" s="236" t="s">
        <v>862</v>
      </c>
      <c r="D99" s="457" t="s">
        <v>613</v>
      </c>
      <c r="E99" s="457" t="s">
        <v>613</v>
      </c>
      <c r="F99" s="457" t="s">
        <v>613</v>
      </c>
      <c r="G99" s="457" t="s">
        <v>613</v>
      </c>
      <c r="H99" s="457" t="s">
        <v>613</v>
      </c>
      <c r="I99" s="457" t="s">
        <v>613</v>
      </c>
      <c r="J99" s="457" t="s">
        <v>613</v>
      </c>
      <c r="K99" s="457" t="s">
        <v>613</v>
      </c>
      <c r="L99" s="457" t="s">
        <v>613</v>
      </c>
      <c r="M99" s="457" t="s">
        <v>613</v>
      </c>
      <c r="N99" s="457" t="s">
        <v>613</v>
      </c>
      <c r="O99" s="457" t="s">
        <v>613</v>
      </c>
      <c r="P99" s="457" t="s">
        <v>613</v>
      </c>
      <c r="Q99" s="457" t="s">
        <v>613</v>
      </c>
      <c r="R99" s="457" t="s">
        <v>613</v>
      </c>
      <c r="S99" s="457" t="s">
        <v>613</v>
      </c>
      <c r="T99" s="457" t="s">
        <v>613</v>
      </c>
      <c r="U99" s="457" t="s">
        <v>613</v>
      </c>
      <c r="V99" s="457" t="s">
        <v>613</v>
      </c>
      <c r="W99" s="457" t="s">
        <v>613</v>
      </c>
      <c r="X99" s="457" t="s">
        <v>613</v>
      </c>
      <c r="Y99" s="457" t="s">
        <v>613</v>
      </c>
      <c r="Z99" s="457" t="s">
        <v>613</v>
      </c>
      <c r="AA99" s="457" t="s">
        <v>613</v>
      </c>
      <c r="AB99" s="457" t="s">
        <v>613</v>
      </c>
      <c r="AC99" s="457" t="s">
        <v>613</v>
      </c>
      <c r="AD99" s="457" t="s">
        <v>613</v>
      </c>
      <c r="AE99" s="457" t="s">
        <v>613</v>
      </c>
      <c r="AF99" s="457" t="s">
        <v>613</v>
      </c>
      <c r="AG99" s="457" t="s">
        <v>613</v>
      </c>
      <c r="AH99" s="457" t="s">
        <v>613</v>
      </c>
      <c r="AI99" s="457" t="s">
        <v>613</v>
      </c>
      <c r="AJ99" s="457" t="s">
        <v>613</v>
      </c>
      <c r="AK99" s="457" t="s">
        <v>613</v>
      </c>
      <c r="AL99" s="457" t="s">
        <v>613</v>
      </c>
      <c r="AM99" s="457" t="s">
        <v>613</v>
      </c>
      <c r="AN99" s="457" t="s">
        <v>613</v>
      </c>
      <c r="AO99" s="457" t="s">
        <v>613</v>
      </c>
      <c r="AP99" s="457" t="s">
        <v>613</v>
      </c>
      <c r="AQ99" s="457" t="s">
        <v>613</v>
      </c>
      <c r="AR99" s="457" t="s">
        <v>613</v>
      </c>
      <c r="AS99" s="457" t="s">
        <v>613</v>
      </c>
      <c r="AT99" s="457" t="s">
        <v>613</v>
      </c>
      <c r="AU99" s="457">
        <v>7266.7001638969541</v>
      </c>
      <c r="AV99" s="457">
        <v>8253.7003555277952</v>
      </c>
      <c r="AW99" s="457">
        <v>8884.743150149654</v>
      </c>
      <c r="AX99" s="457">
        <v>9101.716073533069</v>
      </c>
      <c r="AY99" s="457">
        <v>9192.4966343121851</v>
      </c>
      <c r="AZ99" s="457">
        <v>9081.2140119289143</v>
      </c>
      <c r="BA99" s="457">
        <v>8865.6794608005312</v>
      </c>
      <c r="BB99" s="457">
        <v>8558.5153821328404</v>
      </c>
      <c r="BC99" s="457">
        <v>8330.9149409561978</v>
      </c>
      <c r="BD99" s="457">
        <v>8090.6672337953969</v>
      </c>
      <c r="BE99" s="457">
        <v>7947.2801477048806</v>
      </c>
      <c r="BF99" s="457">
        <v>7937.5125370125752</v>
      </c>
      <c r="BG99" s="457">
        <v>7458.9412787193132</v>
      </c>
      <c r="BH99" s="457">
        <v>7508.1258311603351</v>
      </c>
      <c r="BI99" s="457">
        <v>7388.8952233250902</v>
      </c>
      <c r="BJ99" s="457">
        <v>7312.8236409897154</v>
      </c>
      <c r="BK99" s="457">
        <v>7294.62346840394</v>
      </c>
      <c r="BL99" s="457">
        <v>6923.1501121966703</v>
      </c>
      <c r="BM99" s="457">
        <v>6946.6687375629726</v>
      </c>
      <c r="BN99" s="457">
        <v>6718.8583221385197</v>
      </c>
      <c r="BO99" s="457">
        <v>6832.2160445189093</v>
      </c>
      <c r="BP99" s="457">
        <v>7111.2579986384471</v>
      </c>
      <c r="BQ99" s="457">
        <v>7090.5140479594484</v>
      </c>
      <c r="BR99" s="457">
        <v>7052.5321574295212</v>
      </c>
      <c r="BS99" s="457">
        <v>6959.0844308798496</v>
      </c>
      <c r="BT99" s="457">
        <v>6599.8692654571687</v>
      </c>
      <c r="BU99" s="457">
        <v>6128.3646052037611</v>
      </c>
      <c r="BV99" s="457">
        <v>5630.025114561452</v>
      </c>
      <c r="BW99" s="457">
        <v>5086.302545591172</v>
      </c>
      <c r="BX99" s="457">
        <v>4649.3691372071698</v>
      </c>
      <c r="BY99" s="457">
        <v>4357.3784516499754</v>
      </c>
      <c r="BZ99" s="457">
        <v>4049.2249077019496</v>
      </c>
      <c r="CA99" s="457">
        <v>4006.3835698536118</v>
      </c>
      <c r="CB99" s="457">
        <v>4019.253539180907</v>
      </c>
      <c r="CC99" s="457">
        <v>3378.5493664220821</v>
      </c>
      <c r="CD99" s="457">
        <v>3145.9212246323823</v>
      </c>
      <c r="CE99" s="457">
        <v>3165.0645166723402</v>
      </c>
      <c r="CF99" s="457">
        <v>3201.2277733577839</v>
      </c>
      <c r="CG99" s="457">
        <v>3290.2524376118495</v>
      </c>
      <c r="CH99" s="458">
        <v>3317.6966706160447</v>
      </c>
    </row>
    <row r="100" spans="1:86" s="52" customFormat="1" x14ac:dyDescent="0.35">
      <c r="A100" s="120"/>
      <c r="B100" s="236" t="s">
        <v>863</v>
      </c>
      <c r="D100" s="457" t="s">
        <v>613</v>
      </c>
      <c r="E100" s="457" t="s">
        <v>613</v>
      </c>
      <c r="F100" s="457" t="s">
        <v>613</v>
      </c>
      <c r="G100" s="457" t="s">
        <v>613</v>
      </c>
      <c r="H100" s="457" t="s">
        <v>613</v>
      </c>
      <c r="I100" s="457" t="s">
        <v>613</v>
      </c>
      <c r="J100" s="457" t="s">
        <v>613</v>
      </c>
      <c r="K100" s="457" t="s">
        <v>613</v>
      </c>
      <c r="L100" s="457" t="s">
        <v>613</v>
      </c>
      <c r="M100" s="457" t="s">
        <v>613</v>
      </c>
      <c r="N100" s="457" t="s">
        <v>613</v>
      </c>
      <c r="O100" s="457" t="s">
        <v>613</v>
      </c>
      <c r="P100" s="457" t="s">
        <v>613</v>
      </c>
      <c r="Q100" s="457" t="s">
        <v>613</v>
      </c>
      <c r="R100" s="457" t="s">
        <v>613</v>
      </c>
      <c r="S100" s="457" t="s">
        <v>613</v>
      </c>
      <c r="T100" s="457" t="s">
        <v>613</v>
      </c>
      <c r="U100" s="457" t="s">
        <v>613</v>
      </c>
      <c r="V100" s="457" t="s">
        <v>613</v>
      </c>
      <c r="W100" s="457" t="s">
        <v>613</v>
      </c>
      <c r="X100" s="457" t="s">
        <v>613</v>
      </c>
      <c r="Y100" s="457" t="s">
        <v>613</v>
      </c>
      <c r="Z100" s="457" t="s">
        <v>613</v>
      </c>
      <c r="AA100" s="457" t="s">
        <v>613</v>
      </c>
      <c r="AB100" s="457" t="s">
        <v>613</v>
      </c>
      <c r="AC100" s="457" t="s">
        <v>613</v>
      </c>
      <c r="AD100" s="457" t="s">
        <v>613</v>
      </c>
      <c r="AE100" s="457" t="s">
        <v>613</v>
      </c>
      <c r="AF100" s="457" t="s">
        <v>613</v>
      </c>
      <c r="AG100" s="457" t="s">
        <v>613</v>
      </c>
      <c r="AH100" s="457" t="s">
        <v>613</v>
      </c>
      <c r="AI100" s="457" t="s">
        <v>613</v>
      </c>
      <c r="AJ100" s="457" t="s">
        <v>613</v>
      </c>
      <c r="AK100" s="457" t="s">
        <v>613</v>
      </c>
      <c r="AL100" s="457" t="s">
        <v>613</v>
      </c>
      <c r="AM100" s="457" t="s">
        <v>613</v>
      </c>
      <c r="AN100" s="457" t="s">
        <v>613</v>
      </c>
      <c r="AO100" s="457" t="s">
        <v>613</v>
      </c>
      <c r="AP100" s="457" t="s">
        <v>613</v>
      </c>
      <c r="AQ100" s="457" t="s">
        <v>613</v>
      </c>
      <c r="AR100" s="457" t="s">
        <v>613</v>
      </c>
      <c r="AS100" s="457" t="s">
        <v>613</v>
      </c>
      <c r="AT100" s="457" t="s">
        <v>613</v>
      </c>
      <c r="AU100" s="457">
        <v>412.08791272287499</v>
      </c>
      <c r="AV100" s="457">
        <v>471.48162827873944</v>
      </c>
      <c r="AW100" s="457">
        <v>496.0780332021472</v>
      </c>
      <c r="AX100" s="457">
        <v>521.84473819012669</v>
      </c>
      <c r="AY100" s="457">
        <v>529.73066914465244</v>
      </c>
      <c r="AZ100" s="457">
        <v>529.59467321578438</v>
      </c>
      <c r="BA100" s="457">
        <v>523.4457677675972</v>
      </c>
      <c r="BB100" s="457">
        <v>513.29072587732958</v>
      </c>
      <c r="BC100" s="457">
        <v>510.14840986002611</v>
      </c>
      <c r="BD100" s="457">
        <v>509.63181836601285</v>
      </c>
      <c r="BE100" s="457">
        <v>505.75306969007164</v>
      </c>
      <c r="BF100" s="457">
        <v>514.58806954519412</v>
      </c>
      <c r="BG100" s="457">
        <v>482.81708956081127</v>
      </c>
      <c r="BH100" s="457">
        <v>470.51644429905429</v>
      </c>
      <c r="BI100" s="457">
        <v>470.91592694690883</v>
      </c>
      <c r="BJ100" s="457">
        <v>469.93281640179055</v>
      </c>
      <c r="BK100" s="457">
        <v>475.40110478985679</v>
      </c>
      <c r="BL100" s="457">
        <v>407.7906600154223</v>
      </c>
      <c r="BM100" s="457">
        <v>379.81904538009127</v>
      </c>
      <c r="BN100" s="457">
        <v>346.68868203154943</v>
      </c>
      <c r="BO100" s="457">
        <v>322.42263269250037</v>
      </c>
      <c r="BP100" s="457">
        <v>329.07952786256874</v>
      </c>
      <c r="BQ100" s="457">
        <v>323.78328318683577</v>
      </c>
      <c r="BR100" s="457">
        <v>319.23283784989957</v>
      </c>
      <c r="BS100" s="457">
        <v>324.12449590216238</v>
      </c>
      <c r="BT100" s="457">
        <v>322.05392182204332</v>
      </c>
      <c r="BU100" s="457">
        <v>319.94685788046172</v>
      </c>
      <c r="BV100" s="457">
        <v>308.97306326557185</v>
      </c>
      <c r="BW100" s="457">
        <v>281.71741331688872</v>
      </c>
      <c r="BX100" s="457">
        <v>257.23982444287515</v>
      </c>
      <c r="BY100" s="457">
        <v>249.02156870166891</v>
      </c>
      <c r="BZ100" s="457">
        <v>227.32147849698649</v>
      </c>
      <c r="CA100" s="457">
        <v>224.13482187043644</v>
      </c>
      <c r="CB100" s="457">
        <v>221.18223025721866</v>
      </c>
      <c r="CC100" s="457">
        <v>176.03290466560517</v>
      </c>
      <c r="CD100" s="457">
        <v>159.15281126437216</v>
      </c>
      <c r="CE100" s="457">
        <v>158.64724536140596</v>
      </c>
      <c r="CF100" s="457">
        <v>159.31105532435257</v>
      </c>
      <c r="CG100" s="457">
        <v>162.84376352562745</v>
      </c>
      <c r="CH100" s="458">
        <v>163.39969757120875</v>
      </c>
    </row>
    <row r="101" spans="1:86" s="52" customFormat="1" x14ac:dyDescent="0.35">
      <c r="A101" s="120"/>
      <c r="B101" s="236" t="s">
        <v>864</v>
      </c>
      <c r="D101" s="457" t="s">
        <v>613</v>
      </c>
      <c r="E101" s="457" t="s">
        <v>613</v>
      </c>
      <c r="F101" s="457" t="s">
        <v>613</v>
      </c>
      <c r="G101" s="457" t="s">
        <v>613</v>
      </c>
      <c r="H101" s="457" t="s">
        <v>613</v>
      </c>
      <c r="I101" s="457" t="s">
        <v>613</v>
      </c>
      <c r="J101" s="457" t="s">
        <v>613</v>
      </c>
      <c r="K101" s="457" t="s">
        <v>613</v>
      </c>
      <c r="L101" s="457" t="s">
        <v>613</v>
      </c>
      <c r="M101" s="457" t="s">
        <v>613</v>
      </c>
      <c r="N101" s="457" t="s">
        <v>613</v>
      </c>
      <c r="O101" s="457" t="s">
        <v>613</v>
      </c>
      <c r="P101" s="457" t="s">
        <v>613</v>
      </c>
      <c r="Q101" s="457" t="s">
        <v>613</v>
      </c>
      <c r="R101" s="457" t="s">
        <v>613</v>
      </c>
      <c r="S101" s="457" t="s">
        <v>613</v>
      </c>
      <c r="T101" s="457" t="s">
        <v>613</v>
      </c>
      <c r="U101" s="457" t="s">
        <v>613</v>
      </c>
      <c r="V101" s="457" t="s">
        <v>613</v>
      </c>
      <c r="W101" s="457" t="s">
        <v>613</v>
      </c>
      <c r="X101" s="457" t="s">
        <v>613</v>
      </c>
      <c r="Y101" s="457" t="s">
        <v>613</v>
      </c>
      <c r="Z101" s="457" t="s">
        <v>613</v>
      </c>
      <c r="AA101" s="457" t="s">
        <v>613</v>
      </c>
      <c r="AB101" s="457" t="s">
        <v>613</v>
      </c>
      <c r="AC101" s="457" t="s">
        <v>613</v>
      </c>
      <c r="AD101" s="457" t="s">
        <v>613</v>
      </c>
      <c r="AE101" s="457" t="s">
        <v>613</v>
      </c>
      <c r="AF101" s="457" t="s">
        <v>613</v>
      </c>
      <c r="AG101" s="457" t="s">
        <v>613</v>
      </c>
      <c r="AH101" s="457" t="s">
        <v>613</v>
      </c>
      <c r="AI101" s="457" t="s">
        <v>613</v>
      </c>
      <c r="AJ101" s="457" t="s">
        <v>613</v>
      </c>
      <c r="AK101" s="457" t="s">
        <v>613</v>
      </c>
      <c r="AL101" s="457" t="s">
        <v>613</v>
      </c>
      <c r="AM101" s="457" t="s">
        <v>613</v>
      </c>
      <c r="AN101" s="457" t="s">
        <v>613</v>
      </c>
      <c r="AO101" s="457" t="s">
        <v>613</v>
      </c>
      <c r="AP101" s="457" t="s">
        <v>613</v>
      </c>
      <c r="AQ101" s="457" t="s">
        <v>613</v>
      </c>
      <c r="AR101" s="457" t="s">
        <v>613</v>
      </c>
      <c r="AS101" s="457" t="s">
        <v>613</v>
      </c>
      <c r="AT101" s="457" t="s">
        <v>613</v>
      </c>
      <c r="AU101" s="457">
        <v>1178.5517616136633</v>
      </c>
      <c r="AV101" s="457">
        <v>1252.4429845757177</v>
      </c>
      <c r="AW101" s="457">
        <v>1302.746446926875</v>
      </c>
      <c r="AX101" s="457">
        <v>1303.1973787687348</v>
      </c>
      <c r="AY101" s="457">
        <v>1278.4281506110283</v>
      </c>
      <c r="AZ101" s="457">
        <v>1303.1768117491197</v>
      </c>
      <c r="BA101" s="457">
        <v>1356.2281529587738</v>
      </c>
      <c r="BB101" s="457">
        <v>1346.1127887530915</v>
      </c>
      <c r="BC101" s="457">
        <v>1334.9146501695834</v>
      </c>
      <c r="BD101" s="457">
        <v>1322.6011579212659</v>
      </c>
      <c r="BE101" s="457">
        <v>1319.6469810452854</v>
      </c>
      <c r="BF101" s="457">
        <v>1346.2722120795468</v>
      </c>
      <c r="BG101" s="457">
        <v>953.59340255713141</v>
      </c>
      <c r="BH101" s="457">
        <v>955.90555105435158</v>
      </c>
      <c r="BI101" s="457">
        <v>940.25325746187343</v>
      </c>
      <c r="BJ101" s="457">
        <v>934.4733093887794</v>
      </c>
      <c r="BK101" s="457">
        <v>913.94283148657905</v>
      </c>
      <c r="BL101" s="457">
        <v>909.21011860779083</v>
      </c>
      <c r="BM101" s="457">
        <v>962.36328149567339</v>
      </c>
      <c r="BN101" s="457">
        <v>989.07569358344711</v>
      </c>
      <c r="BO101" s="457">
        <v>982.84835729247516</v>
      </c>
      <c r="BP101" s="457">
        <v>988.94431954136883</v>
      </c>
      <c r="BQ101" s="457">
        <v>943.83845213192853</v>
      </c>
      <c r="BR101" s="457">
        <v>935.48136003465152</v>
      </c>
      <c r="BS101" s="457">
        <v>932.02675192507513</v>
      </c>
      <c r="BT101" s="457">
        <v>901.98524902483621</v>
      </c>
      <c r="BU101" s="457">
        <v>857.35161312089951</v>
      </c>
      <c r="BV101" s="457">
        <v>803.00188483565762</v>
      </c>
      <c r="BW101" s="457">
        <v>724.75749525301262</v>
      </c>
      <c r="BX101" s="457">
        <v>671.97396461458425</v>
      </c>
      <c r="BY101" s="457">
        <v>649.31059420599013</v>
      </c>
      <c r="BZ101" s="457">
        <v>591.93496640816272</v>
      </c>
      <c r="CA101" s="457">
        <v>560.59759452857759</v>
      </c>
      <c r="CB101" s="457">
        <v>585.6874415550617</v>
      </c>
      <c r="CC101" s="457">
        <v>470.77254197354853</v>
      </c>
      <c r="CD101" s="457">
        <v>428.5556745650818</v>
      </c>
      <c r="CE101" s="457">
        <v>429.21961028202492</v>
      </c>
      <c r="CF101" s="457">
        <v>432.94157637424689</v>
      </c>
      <c r="CG101" s="457">
        <v>444.42396259498128</v>
      </c>
      <c r="CH101" s="458">
        <v>447.79399844608696</v>
      </c>
    </row>
    <row r="102" spans="1:86" s="52" customFormat="1" ht="26.25" customHeight="1" x14ac:dyDescent="0.35">
      <c r="A102" s="120"/>
      <c r="B102" s="606" t="s">
        <v>904</v>
      </c>
      <c r="D102" s="457">
        <v>0</v>
      </c>
      <c r="E102" s="457">
        <v>0</v>
      </c>
      <c r="F102" s="457">
        <v>0</v>
      </c>
      <c r="G102" s="457">
        <v>0</v>
      </c>
      <c r="H102" s="457">
        <v>0</v>
      </c>
      <c r="I102" s="457">
        <v>0</v>
      </c>
      <c r="J102" s="457">
        <v>0</v>
      </c>
      <c r="K102" s="457">
        <v>0</v>
      </c>
      <c r="L102" s="457">
        <v>0</v>
      </c>
      <c r="M102" s="457">
        <v>0</v>
      </c>
      <c r="N102" s="457">
        <v>0</v>
      </c>
      <c r="O102" s="457">
        <v>0</v>
      </c>
      <c r="P102" s="457">
        <v>0</v>
      </c>
      <c r="Q102" s="457">
        <v>0</v>
      </c>
      <c r="R102" s="457">
        <v>0</v>
      </c>
      <c r="S102" s="457">
        <v>0</v>
      </c>
      <c r="T102" s="457">
        <v>0</v>
      </c>
      <c r="U102" s="457">
        <v>0</v>
      </c>
      <c r="V102" s="457">
        <v>0</v>
      </c>
      <c r="W102" s="457">
        <v>0</v>
      </c>
      <c r="X102" s="457">
        <v>0</v>
      </c>
      <c r="Y102" s="457">
        <v>0</v>
      </c>
      <c r="Z102" s="457">
        <v>0</v>
      </c>
      <c r="AA102" s="457">
        <v>0</v>
      </c>
      <c r="AB102" s="457">
        <v>0</v>
      </c>
      <c r="AC102" s="457">
        <v>0</v>
      </c>
      <c r="AD102" s="457">
        <v>0</v>
      </c>
      <c r="AE102" s="457">
        <v>0</v>
      </c>
      <c r="AF102" s="457">
        <v>0</v>
      </c>
      <c r="AG102" s="457">
        <v>0</v>
      </c>
      <c r="AH102" s="457">
        <v>0</v>
      </c>
      <c r="AI102" s="457">
        <v>0</v>
      </c>
      <c r="AJ102" s="457">
        <v>0</v>
      </c>
      <c r="AK102" s="457">
        <v>0</v>
      </c>
      <c r="AL102" s="457">
        <v>0</v>
      </c>
      <c r="AM102" s="457">
        <v>0</v>
      </c>
      <c r="AN102" s="457">
        <v>0</v>
      </c>
      <c r="AO102" s="457">
        <v>0</v>
      </c>
      <c r="AP102" s="457">
        <v>0</v>
      </c>
      <c r="AQ102" s="457">
        <v>0</v>
      </c>
      <c r="AR102" s="457">
        <v>0</v>
      </c>
      <c r="AS102" s="457">
        <v>0</v>
      </c>
      <c r="AT102" s="457">
        <v>0</v>
      </c>
      <c r="AU102" s="457">
        <v>5418.2679448772242</v>
      </c>
      <c r="AV102" s="457">
        <v>7093.0561896952431</v>
      </c>
      <c r="AW102" s="457">
        <v>8899.4867424116765</v>
      </c>
      <c r="AX102" s="457">
        <v>10189.295939615187</v>
      </c>
      <c r="AY102" s="457">
        <v>11030.428206698074</v>
      </c>
      <c r="AZ102" s="457">
        <v>11386.058550767972</v>
      </c>
      <c r="BA102" s="457">
        <v>11099.574500362993</v>
      </c>
      <c r="BB102" s="457">
        <v>10909.244583234393</v>
      </c>
      <c r="BC102" s="457">
        <v>10889.320607495283</v>
      </c>
      <c r="BD102" s="457">
        <v>11141.744951282468</v>
      </c>
      <c r="BE102" s="457">
        <v>11666.685896100025</v>
      </c>
      <c r="BF102" s="457">
        <v>13107.923020843165</v>
      </c>
      <c r="BG102" s="457">
        <v>12951.320564143058</v>
      </c>
      <c r="BH102" s="457">
        <v>13671.826226509451</v>
      </c>
      <c r="BI102" s="457">
        <v>14490.598814291054</v>
      </c>
      <c r="BJ102" s="457">
        <v>15374.932534839714</v>
      </c>
      <c r="BK102" s="457">
        <v>16365.07264354001</v>
      </c>
      <c r="BL102" s="457">
        <v>18014.343217688391</v>
      </c>
      <c r="BM102" s="457">
        <v>22003.63927708723</v>
      </c>
      <c r="BN102" s="457">
        <v>23873.505545416916</v>
      </c>
      <c r="BO102" s="457">
        <v>25155.99963887977</v>
      </c>
      <c r="BP102" s="457">
        <v>25844.694086844305</v>
      </c>
      <c r="BQ102" s="457">
        <v>25596.885304998937</v>
      </c>
      <c r="BR102" s="457">
        <v>25377.79498082638</v>
      </c>
      <c r="BS102" s="457">
        <v>25137.34255628979</v>
      </c>
      <c r="BT102" s="457">
        <v>23790.039306071103</v>
      </c>
      <c r="BU102" s="457">
        <v>22395.535003882836</v>
      </c>
      <c r="BV102" s="457">
        <v>20251.120635476818</v>
      </c>
      <c r="BW102" s="457">
        <v>17224.012665457143</v>
      </c>
      <c r="BX102" s="457">
        <v>15320.636300213035</v>
      </c>
      <c r="BY102" s="457">
        <v>14140.062207957089</v>
      </c>
      <c r="BZ102" s="457">
        <v>12639.236716364156</v>
      </c>
      <c r="CA102" s="457">
        <v>12046.221462021065</v>
      </c>
      <c r="CB102" s="457">
        <v>11083.248688410942</v>
      </c>
      <c r="CC102" s="457">
        <v>8860.4456698646736</v>
      </c>
      <c r="CD102" s="457">
        <v>8247.3232728046478</v>
      </c>
      <c r="CE102" s="457">
        <v>8296.8055318801034</v>
      </c>
      <c r="CF102" s="457">
        <v>8396.9560314046903</v>
      </c>
      <c r="CG102" s="457">
        <v>8641.3592273502964</v>
      </c>
      <c r="CH102" s="458">
        <v>8715.9604483235034</v>
      </c>
    </row>
    <row r="103" spans="1:86" s="52" customFormat="1" x14ac:dyDescent="0.35">
      <c r="A103" s="120"/>
      <c r="B103" s="236" t="s">
        <v>862</v>
      </c>
      <c r="D103" s="457" t="s">
        <v>613</v>
      </c>
      <c r="E103" s="457" t="s">
        <v>613</v>
      </c>
      <c r="F103" s="457" t="s">
        <v>613</v>
      </c>
      <c r="G103" s="457" t="s">
        <v>613</v>
      </c>
      <c r="H103" s="457" t="s">
        <v>613</v>
      </c>
      <c r="I103" s="457" t="s">
        <v>613</v>
      </c>
      <c r="J103" s="457" t="s">
        <v>613</v>
      </c>
      <c r="K103" s="457" t="s">
        <v>613</v>
      </c>
      <c r="L103" s="457" t="s">
        <v>613</v>
      </c>
      <c r="M103" s="457" t="s">
        <v>613</v>
      </c>
      <c r="N103" s="457" t="s">
        <v>613</v>
      </c>
      <c r="O103" s="457" t="s">
        <v>613</v>
      </c>
      <c r="P103" s="457" t="s">
        <v>613</v>
      </c>
      <c r="Q103" s="457" t="s">
        <v>613</v>
      </c>
      <c r="R103" s="457" t="s">
        <v>613</v>
      </c>
      <c r="S103" s="457" t="s">
        <v>613</v>
      </c>
      <c r="T103" s="457" t="s">
        <v>613</v>
      </c>
      <c r="U103" s="457" t="s">
        <v>613</v>
      </c>
      <c r="V103" s="457" t="s">
        <v>613</v>
      </c>
      <c r="W103" s="457" t="s">
        <v>613</v>
      </c>
      <c r="X103" s="457" t="s">
        <v>613</v>
      </c>
      <c r="Y103" s="457" t="s">
        <v>613</v>
      </c>
      <c r="Z103" s="457" t="s">
        <v>613</v>
      </c>
      <c r="AA103" s="457" t="s">
        <v>613</v>
      </c>
      <c r="AB103" s="457" t="s">
        <v>613</v>
      </c>
      <c r="AC103" s="457" t="s">
        <v>613</v>
      </c>
      <c r="AD103" s="457" t="s">
        <v>613</v>
      </c>
      <c r="AE103" s="457" t="s">
        <v>613</v>
      </c>
      <c r="AF103" s="457" t="s">
        <v>613</v>
      </c>
      <c r="AG103" s="457" t="s">
        <v>613</v>
      </c>
      <c r="AH103" s="457" t="s">
        <v>613</v>
      </c>
      <c r="AI103" s="457" t="s">
        <v>613</v>
      </c>
      <c r="AJ103" s="457" t="s">
        <v>613</v>
      </c>
      <c r="AK103" s="457" t="s">
        <v>613</v>
      </c>
      <c r="AL103" s="457" t="s">
        <v>613</v>
      </c>
      <c r="AM103" s="457" t="s">
        <v>613</v>
      </c>
      <c r="AN103" s="457" t="s">
        <v>613</v>
      </c>
      <c r="AO103" s="457" t="s">
        <v>613</v>
      </c>
      <c r="AP103" s="457" t="s">
        <v>613</v>
      </c>
      <c r="AQ103" s="457" t="s">
        <v>613</v>
      </c>
      <c r="AR103" s="457" t="s">
        <v>613</v>
      </c>
      <c r="AS103" s="457" t="s">
        <v>613</v>
      </c>
      <c r="AT103" s="457" t="s">
        <v>613</v>
      </c>
      <c r="AU103" s="457">
        <v>4865.4103552536844</v>
      </c>
      <c r="AV103" s="457">
        <v>6411.1157826945646</v>
      </c>
      <c r="AW103" s="457">
        <v>8092.8007022028332</v>
      </c>
      <c r="AX103" s="457">
        <v>9262.6007519788436</v>
      </c>
      <c r="AY103" s="457">
        <v>10019.9927102029</v>
      </c>
      <c r="AZ103" s="457">
        <v>10331.967400860527</v>
      </c>
      <c r="BA103" s="457">
        <v>10017.884420852644</v>
      </c>
      <c r="BB103" s="457">
        <v>9802.4346288230554</v>
      </c>
      <c r="BC103" s="457">
        <v>9762.9004155014081</v>
      </c>
      <c r="BD103" s="457">
        <v>9976.1222126574776</v>
      </c>
      <c r="BE103" s="457">
        <v>10442.477468670539</v>
      </c>
      <c r="BF103" s="457">
        <v>11675.873059403264</v>
      </c>
      <c r="BG103" s="457">
        <v>11388.189709602228</v>
      </c>
      <c r="BH103" s="457">
        <v>12095.900396711635</v>
      </c>
      <c r="BI103" s="457">
        <v>12897.303752243753</v>
      </c>
      <c r="BJ103" s="457">
        <v>13738.952980721378</v>
      </c>
      <c r="BK103" s="457">
        <v>14646.653410282568</v>
      </c>
      <c r="BL103" s="457">
        <v>16101.772907855837</v>
      </c>
      <c r="BM103" s="457">
        <v>19724.33134186082</v>
      </c>
      <c r="BN103" s="457">
        <v>21404.417200084063</v>
      </c>
      <c r="BO103" s="457">
        <v>22546.102152508833</v>
      </c>
      <c r="BP103" s="457">
        <v>23175.446440838059</v>
      </c>
      <c r="BQ103" s="457">
        <v>22967.298548090392</v>
      </c>
      <c r="BR103" s="457">
        <v>22771.117681986714</v>
      </c>
      <c r="BS103" s="457">
        <v>22546.654228444753</v>
      </c>
      <c r="BT103" s="457">
        <v>21316.199366448349</v>
      </c>
      <c r="BU103" s="457">
        <v>20026.138502298054</v>
      </c>
      <c r="BV103" s="457">
        <v>18065.239364582401</v>
      </c>
      <c r="BW103" s="457">
        <v>15332.703325873066</v>
      </c>
      <c r="BX103" s="457">
        <v>13651.907304548682</v>
      </c>
      <c r="BY103" s="457">
        <v>12593.826813405485</v>
      </c>
      <c r="BZ103" s="457">
        <v>11245.335578091393</v>
      </c>
      <c r="CA103" s="457">
        <v>10708.062490642002</v>
      </c>
      <c r="CB103" s="457">
        <v>9894.18794367589</v>
      </c>
      <c r="CC103" s="457">
        <v>7923.9579494919544</v>
      </c>
      <c r="CD103" s="457">
        <v>7404.6724315845458</v>
      </c>
      <c r="CE103" s="457">
        <v>7470.4787759009932</v>
      </c>
      <c r="CF103" s="457">
        <v>7580.235794020603</v>
      </c>
      <c r="CG103" s="457">
        <v>7821.1152842994934</v>
      </c>
      <c r="CH103" s="458">
        <v>7908.0616732809949</v>
      </c>
    </row>
    <row r="104" spans="1:86" s="52" customFormat="1" x14ac:dyDescent="0.35">
      <c r="A104" s="120"/>
      <c r="B104" s="236" t="s">
        <v>863</v>
      </c>
      <c r="D104" s="457" t="s">
        <v>613</v>
      </c>
      <c r="E104" s="457" t="s">
        <v>613</v>
      </c>
      <c r="F104" s="457" t="s">
        <v>613</v>
      </c>
      <c r="G104" s="457" t="s">
        <v>613</v>
      </c>
      <c r="H104" s="457" t="s">
        <v>613</v>
      </c>
      <c r="I104" s="457" t="s">
        <v>613</v>
      </c>
      <c r="J104" s="457" t="s">
        <v>613</v>
      </c>
      <c r="K104" s="457" t="s">
        <v>613</v>
      </c>
      <c r="L104" s="457" t="s">
        <v>613</v>
      </c>
      <c r="M104" s="457" t="s">
        <v>613</v>
      </c>
      <c r="N104" s="457" t="s">
        <v>613</v>
      </c>
      <c r="O104" s="457" t="s">
        <v>613</v>
      </c>
      <c r="P104" s="457" t="s">
        <v>613</v>
      </c>
      <c r="Q104" s="457" t="s">
        <v>613</v>
      </c>
      <c r="R104" s="457" t="s">
        <v>613</v>
      </c>
      <c r="S104" s="457" t="s">
        <v>613</v>
      </c>
      <c r="T104" s="457" t="s">
        <v>613</v>
      </c>
      <c r="U104" s="457" t="s">
        <v>613</v>
      </c>
      <c r="V104" s="457" t="s">
        <v>613</v>
      </c>
      <c r="W104" s="457" t="s">
        <v>613</v>
      </c>
      <c r="X104" s="457" t="s">
        <v>613</v>
      </c>
      <c r="Y104" s="457" t="s">
        <v>613</v>
      </c>
      <c r="Z104" s="457" t="s">
        <v>613</v>
      </c>
      <c r="AA104" s="457" t="s">
        <v>613</v>
      </c>
      <c r="AB104" s="457" t="s">
        <v>613</v>
      </c>
      <c r="AC104" s="457" t="s">
        <v>613</v>
      </c>
      <c r="AD104" s="457" t="s">
        <v>613</v>
      </c>
      <c r="AE104" s="457" t="s">
        <v>613</v>
      </c>
      <c r="AF104" s="457" t="s">
        <v>613</v>
      </c>
      <c r="AG104" s="457" t="s">
        <v>613</v>
      </c>
      <c r="AH104" s="457" t="s">
        <v>613</v>
      </c>
      <c r="AI104" s="457" t="s">
        <v>613</v>
      </c>
      <c r="AJ104" s="457" t="s">
        <v>613</v>
      </c>
      <c r="AK104" s="457" t="s">
        <v>613</v>
      </c>
      <c r="AL104" s="457" t="s">
        <v>613</v>
      </c>
      <c r="AM104" s="457" t="s">
        <v>613</v>
      </c>
      <c r="AN104" s="457" t="s">
        <v>613</v>
      </c>
      <c r="AO104" s="457" t="s">
        <v>613</v>
      </c>
      <c r="AP104" s="457" t="s">
        <v>613</v>
      </c>
      <c r="AQ104" s="457" t="s">
        <v>613</v>
      </c>
      <c r="AR104" s="457" t="s">
        <v>613</v>
      </c>
      <c r="AS104" s="457" t="s">
        <v>613</v>
      </c>
      <c r="AT104" s="457" t="s">
        <v>613</v>
      </c>
      <c r="AU104" s="457">
        <v>246.50535834372997</v>
      </c>
      <c r="AV104" s="457">
        <v>309.55420727191967</v>
      </c>
      <c r="AW104" s="457">
        <v>373.23361453366408</v>
      </c>
      <c r="AX104" s="457">
        <v>423.20767616668007</v>
      </c>
      <c r="AY104" s="457">
        <v>451.21165419551903</v>
      </c>
      <c r="AZ104" s="457">
        <v>462.6754952904468</v>
      </c>
      <c r="BA104" s="457">
        <v>456.3780651071616</v>
      </c>
      <c r="BB104" s="457">
        <v>450.66050544230643</v>
      </c>
      <c r="BC104" s="457">
        <v>455.36396752299282</v>
      </c>
      <c r="BD104" s="457">
        <v>462.43393599160032</v>
      </c>
      <c r="BE104" s="457">
        <v>475.36000428408693</v>
      </c>
      <c r="BF104" s="457">
        <v>524.59076106113855</v>
      </c>
      <c r="BG104" s="457">
        <v>482.22366772447526</v>
      </c>
      <c r="BH104" s="457">
        <v>490.00608611351919</v>
      </c>
      <c r="BI104" s="457">
        <v>504.1406188451125</v>
      </c>
      <c r="BJ104" s="457">
        <v>526.38475436811177</v>
      </c>
      <c r="BK104" s="457">
        <v>569.44188950418663</v>
      </c>
      <c r="BL104" s="457">
        <v>685.45548691422221</v>
      </c>
      <c r="BM104" s="457">
        <v>883.8370165155543</v>
      </c>
      <c r="BN104" s="457">
        <v>983.73405138565283</v>
      </c>
      <c r="BO104" s="457">
        <v>1072.0702248943419</v>
      </c>
      <c r="BP104" s="457">
        <v>1092.9057859279465</v>
      </c>
      <c r="BQ104" s="457">
        <v>1086.6155813372529</v>
      </c>
      <c r="BR104" s="457">
        <v>1081.6678573046804</v>
      </c>
      <c r="BS104" s="457">
        <v>1084.8475198527603</v>
      </c>
      <c r="BT104" s="457">
        <v>1038.3893957541045</v>
      </c>
      <c r="BU104" s="457">
        <v>1000.6695102160662</v>
      </c>
      <c r="BV104" s="457">
        <v>921.62921059750659</v>
      </c>
      <c r="BW104" s="457">
        <v>795.5907598086917</v>
      </c>
      <c r="BX104" s="457">
        <v>704.10576054814669</v>
      </c>
      <c r="BY104" s="457">
        <v>653.59542892641218</v>
      </c>
      <c r="BZ104" s="457">
        <v>589.98915366320409</v>
      </c>
      <c r="CA104" s="457">
        <v>578.28151106980249</v>
      </c>
      <c r="CB104" s="457">
        <v>503.07759200591477</v>
      </c>
      <c r="CC104" s="457">
        <v>396.66589251118984</v>
      </c>
      <c r="CD104" s="457">
        <v>356.91631328648253</v>
      </c>
      <c r="CE104" s="457">
        <v>349.9202809396561</v>
      </c>
      <c r="CF104" s="457">
        <v>345.76994550153051</v>
      </c>
      <c r="CG104" s="457">
        <v>347.18009279977815</v>
      </c>
      <c r="CH104" s="458">
        <v>341.87964202057509</v>
      </c>
    </row>
    <row r="105" spans="1:86" s="52" customFormat="1" x14ac:dyDescent="0.35">
      <c r="A105" s="120"/>
      <c r="B105" s="236" t="s">
        <v>864</v>
      </c>
      <c r="D105" s="457" t="s">
        <v>613</v>
      </c>
      <c r="E105" s="457" t="s">
        <v>613</v>
      </c>
      <c r="F105" s="457" t="s">
        <v>613</v>
      </c>
      <c r="G105" s="457" t="s">
        <v>613</v>
      </c>
      <c r="H105" s="457" t="s">
        <v>613</v>
      </c>
      <c r="I105" s="457" t="s">
        <v>613</v>
      </c>
      <c r="J105" s="457" t="s">
        <v>613</v>
      </c>
      <c r="K105" s="457" t="s">
        <v>613</v>
      </c>
      <c r="L105" s="457" t="s">
        <v>613</v>
      </c>
      <c r="M105" s="457" t="s">
        <v>613</v>
      </c>
      <c r="N105" s="457" t="s">
        <v>613</v>
      </c>
      <c r="O105" s="457" t="s">
        <v>613</v>
      </c>
      <c r="P105" s="457" t="s">
        <v>613</v>
      </c>
      <c r="Q105" s="457" t="s">
        <v>613</v>
      </c>
      <c r="R105" s="457" t="s">
        <v>613</v>
      </c>
      <c r="S105" s="457" t="s">
        <v>613</v>
      </c>
      <c r="T105" s="457" t="s">
        <v>613</v>
      </c>
      <c r="U105" s="457" t="s">
        <v>613</v>
      </c>
      <c r="V105" s="457" t="s">
        <v>613</v>
      </c>
      <c r="W105" s="457" t="s">
        <v>613</v>
      </c>
      <c r="X105" s="457" t="s">
        <v>613</v>
      </c>
      <c r="Y105" s="457" t="s">
        <v>613</v>
      </c>
      <c r="Z105" s="457" t="s">
        <v>613</v>
      </c>
      <c r="AA105" s="457" t="s">
        <v>613</v>
      </c>
      <c r="AB105" s="457" t="s">
        <v>613</v>
      </c>
      <c r="AC105" s="457" t="s">
        <v>613</v>
      </c>
      <c r="AD105" s="457" t="s">
        <v>613</v>
      </c>
      <c r="AE105" s="457" t="s">
        <v>613</v>
      </c>
      <c r="AF105" s="457" t="s">
        <v>613</v>
      </c>
      <c r="AG105" s="457" t="s">
        <v>613</v>
      </c>
      <c r="AH105" s="457" t="s">
        <v>613</v>
      </c>
      <c r="AI105" s="457" t="s">
        <v>613</v>
      </c>
      <c r="AJ105" s="457" t="s">
        <v>613</v>
      </c>
      <c r="AK105" s="457" t="s">
        <v>613</v>
      </c>
      <c r="AL105" s="457" t="s">
        <v>613</v>
      </c>
      <c r="AM105" s="457" t="s">
        <v>613</v>
      </c>
      <c r="AN105" s="457" t="s">
        <v>613</v>
      </c>
      <c r="AO105" s="457" t="s">
        <v>613</v>
      </c>
      <c r="AP105" s="457" t="s">
        <v>613</v>
      </c>
      <c r="AQ105" s="457" t="s">
        <v>613</v>
      </c>
      <c r="AR105" s="457" t="s">
        <v>613</v>
      </c>
      <c r="AS105" s="457" t="s">
        <v>613</v>
      </c>
      <c r="AT105" s="457" t="s">
        <v>613</v>
      </c>
      <c r="AU105" s="457">
        <v>306.35223127980976</v>
      </c>
      <c r="AV105" s="457">
        <v>372.38619972875904</v>
      </c>
      <c r="AW105" s="457">
        <v>433.4524256751796</v>
      </c>
      <c r="AX105" s="457">
        <v>503.48751146966259</v>
      </c>
      <c r="AY105" s="457">
        <v>559.22384229965633</v>
      </c>
      <c r="AZ105" s="457">
        <v>591.41565461699793</v>
      </c>
      <c r="BA105" s="457">
        <v>625.31201440318705</v>
      </c>
      <c r="BB105" s="457">
        <v>656.1494489690308</v>
      </c>
      <c r="BC105" s="457">
        <v>671.05622447088342</v>
      </c>
      <c r="BD105" s="457">
        <v>703.18880263339008</v>
      </c>
      <c r="BE105" s="457">
        <v>748.84842314539958</v>
      </c>
      <c r="BF105" s="457">
        <v>907.45920037876544</v>
      </c>
      <c r="BG105" s="457">
        <v>1080.9071868163558</v>
      </c>
      <c r="BH105" s="457">
        <v>1085.9197436842971</v>
      </c>
      <c r="BI105" s="457">
        <v>1089.154443202189</v>
      </c>
      <c r="BJ105" s="457">
        <v>1109.594799750223</v>
      </c>
      <c r="BK105" s="457">
        <v>1148.9773437532549</v>
      </c>
      <c r="BL105" s="457">
        <v>1227.1148229183314</v>
      </c>
      <c r="BM105" s="457">
        <v>1395.4709187108549</v>
      </c>
      <c r="BN105" s="457">
        <v>1485.3542939472031</v>
      </c>
      <c r="BO105" s="457">
        <v>1537.827261476596</v>
      </c>
      <c r="BP105" s="457">
        <v>1576.3418600782989</v>
      </c>
      <c r="BQ105" s="457">
        <v>1542.9711755712906</v>
      </c>
      <c r="BR105" s="457">
        <v>1525.0094415349884</v>
      </c>
      <c r="BS105" s="457">
        <v>1505.8408079922754</v>
      </c>
      <c r="BT105" s="457">
        <v>1435.450543868651</v>
      </c>
      <c r="BU105" s="457">
        <v>1368.7269913687189</v>
      </c>
      <c r="BV105" s="457">
        <v>1264.2520602969098</v>
      </c>
      <c r="BW105" s="457">
        <v>1095.7185797753855</v>
      </c>
      <c r="BX105" s="457">
        <v>964.62323511620491</v>
      </c>
      <c r="BY105" s="457">
        <v>892.63996562519208</v>
      </c>
      <c r="BZ105" s="457">
        <v>803.9119846095565</v>
      </c>
      <c r="CA105" s="457">
        <v>759.87746030926007</v>
      </c>
      <c r="CB105" s="457">
        <v>685.98315272913896</v>
      </c>
      <c r="CC105" s="457">
        <v>539.82182786152998</v>
      </c>
      <c r="CD105" s="457">
        <v>485.73452793361952</v>
      </c>
      <c r="CE105" s="457">
        <v>476.40647503945365</v>
      </c>
      <c r="CF105" s="457">
        <v>470.95029188255842</v>
      </c>
      <c r="CG105" s="457">
        <v>473.06385025102651</v>
      </c>
      <c r="CH105" s="458">
        <v>466.01913302193185</v>
      </c>
    </row>
    <row r="106" spans="1:86" s="52" customFormat="1" ht="25.5" customHeight="1" x14ac:dyDescent="0.35">
      <c r="A106" s="120"/>
      <c r="B106" s="604" t="s">
        <v>905</v>
      </c>
      <c r="D106" s="457">
        <v>0</v>
      </c>
      <c r="E106" s="457">
        <v>0</v>
      </c>
      <c r="F106" s="457">
        <v>0</v>
      </c>
      <c r="G106" s="457">
        <v>0</v>
      </c>
      <c r="H106" s="457">
        <v>0</v>
      </c>
      <c r="I106" s="457">
        <v>0</v>
      </c>
      <c r="J106" s="457">
        <v>0</v>
      </c>
      <c r="K106" s="457">
        <v>0</v>
      </c>
      <c r="L106" s="457">
        <v>0</v>
      </c>
      <c r="M106" s="457">
        <v>0</v>
      </c>
      <c r="N106" s="457">
        <v>0</v>
      </c>
      <c r="O106" s="457">
        <v>0</v>
      </c>
      <c r="P106" s="457">
        <v>0</v>
      </c>
      <c r="Q106" s="457">
        <v>0</v>
      </c>
      <c r="R106" s="457">
        <v>0</v>
      </c>
      <c r="S106" s="457">
        <v>0</v>
      </c>
      <c r="T106" s="457">
        <v>0</v>
      </c>
      <c r="U106" s="457">
        <v>0</v>
      </c>
      <c r="V106" s="457">
        <v>0</v>
      </c>
      <c r="W106" s="457">
        <v>0</v>
      </c>
      <c r="X106" s="457">
        <v>0</v>
      </c>
      <c r="Y106" s="457">
        <v>0</v>
      </c>
      <c r="Z106" s="457">
        <v>0</v>
      </c>
      <c r="AA106" s="457">
        <v>0</v>
      </c>
      <c r="AB106" s="457">
        <v>0</v>
      </c>
      <c r="AC106" s="457">
        <v>0</v>
      </c>
      <c r="AD106" s="457">
        <v>0</v>
      </c>
      <c r="AE106" s="457">
        <v>0</v>
      </c>
      <c r="AF106" s="457">
        <v>0</v>
      </c>
      <c r="AG106" s="457">
        <v>0</v>
      </c>
      <c r="AH106" s="457">
        <v>0</v>
      </c>
      <c r="AI106" s="457">
        <v>0</v>
      </c>
      <c r="AJ106" s="457">
        <v>0</v>
      </c>
      <c r="AK106" s="457">
        <v>0</v>
      </c>
      <c r="AL106" s="457">
        <v>0</v>
      </c>
      <c r="AM106" s="457">
        <v>0</v>
      </c>
      <c r="AN106" s="457">
        <v>0</v>
      </c>
      <c r="AO106" s="457">
        <v>0</v>
      </c>
      <c r="AP106" s="457">
        <v>0</v>
      </c>
      <c r="AQ106" s="457">
        <v>0</v>
      </c>
      <c r="AR106" s="457">
        <v>0</v>
      </c>
      <c r="AS106" s="457">
        <v>0</v>
      </c>
      <c r="AT106" s="457">
        <v>0</v>
      </c>
      <c r="AU106" s="457">
        <v>0</v>
      </c>
      <c r="AV106" s="457">
        <v>0</v>
      </c>
      <c r="AW106" s="457">
        <v>0</v>
      </c>
      <c r="AX106" s="457">
        <v>0</v>
      </c>
      <c r="AY106" s="457">
        <v>0</v>
      </c>
      <c r="AZ106" s="457">
        <v>0</v>
      </c>
      <c r="BA106" s="457">
        <v>0</v>
      </c>
      <c r="BB106" s="457">
        <v>0</v>
      </c>
      <c r="BC106" s="457">
        <v>0</v>
      </c>
      <c r="BD106" s="457">
        <v>0</v>
      </c>
      <c r="BE106" s="457">
        <v>0</v>
      </c>
      <c r="BF106" s="457">
        <v>0</v>
      </c>
      <c r="BG106" s="457">
        <v>0</v>
      </c>
      <c r="BH106" s="457">
        <v>0</v>
      </c>
      <c r="BI106" s="457">
        <v>0</v>
      </c>
      <c r="BJ106" s="457">
        <v>0</v>
      </c>
      <c r="BK106" s="457">
        <v>0</v>
      </c>
      <c r="BL106" s="457">
        <v>0</v>
      </c>
      <c r="BM106" s="457">
        <v>0</v>
      </c>
      <c r="BN106" s="457">
        <v>0</v>
      </c>
      <c r="BO106" s="457">
        <v>0</v>
      </c>
      <c r="BP106" s="457">
        <v>0</v>
      </c>
      <c r="BQ106" s="457">
        <v>0</v>
      </c>
      <c r="BR106" s="457">
        <v>0</v>
      </c>
      <c r="BS106" s="457">
        <v>0</v>
      </c>
      <c r="BT106" s="457">
        <v>0</v>
      </c>
      <c r="BU106" s="457">
        <v>0</v>
      </c>
      <c r="BV106" s="457">
        <v>0</v>
      </c>
      <c r="BW106" s="457">
        <v>7667.7728241569512</v>
      </c>
      <c r="BX106" s="457">
        <v>14158.49648285783</v>
      </c>
      <c r="BY106" s="457">
        <v>16116.317511098076</v>
      </c>
      <c r="BZ106" s="457">
        <v>15913.039987529488</v>
      </c>
      <c r="CA106" s="457">
        <v>17579.045522887758</v>
      </c>
      <c r="CB106" s="457">
        <v>21215.499481486138</v>
      </c>
      <c r="CC106" s="457">
        <v>24454.706233040233</v>
      </c>
      <c r="CD106" s="457">
        <v>25893.558862543119</v>
      </c>
      <c r="CE106" s="457">
        <v>25896.911754930286</v>
      </c>
      <c r="CF106" s="457">
        <v>25966.675956853698</v>
      </c>
      <c r="CG106" s="457">
        <v>26346.172402786171</v>
      </c>
      <c r="CH106" s="458">
        <v>26765.503816285298</v>
      </c>
    </row>
    <row r="107" spans="1:86" s="52" customFormat="1" x14ac:dyDescent="0.35">
      <c r="A107" s="120"/>
      <c r="B107" s="614" t="s">
        <v>862</v>
      </c>
      <c r="D107" s="457">
        <v>0</v>
      </c>
      <c r="E107" s="457">
        <v>0</v>
      </c>
      <c r="F107" s="457">
        <v>0</v>
      </c>
      <c r="G107" s="457">
        <v>0</v>
      </c>
      <c r="H107" s="457">
        <v>0</v>
      </c>
      <c r="I107" s="457">
        <v>0</v>
      </c>
      <c r="J107" s="457">
        <v>0</v>
      </c>
      <c r="K107" s="457">
        <v>0</v>
      </c>
      <c r="L107" s="457">
        <v>0</v>
      </c>
      <c r="M107" s="457">
        <v>0</v>
      </c>
      <c r="N107" s="457">
        <v>0</v>
      </c>
      <c r="O107" s="457">
        <v>0</v>
      </c>
      <c r="P107" s="457">
        <v>0</v>
      </c>
      <c r="Q107" s="457">
        <v>0</v>
      </c>
      <c r="R107" s="457">
        <v>0</v>
      </c>
      <c r="S107" s="457">
        <v>0</v>
      </c>
      <c r="T107" s="457">
        <v>0</v>
      </c>
      <c r="U107" s="457">
        <v>0</v>
      </c>
      <c r="V107" s="457">
        <v>0</v>
      </c>
      <c r="W107" s="457">
        <v>0</v>
      </c>
      <c r="X107" s="457">
        <v>0</v>
      </c>
      <c r="Y107" s="457">
        <v>0</v>
      </c>
      <c r="Z107" s="457">
        <v>0</v>
      </c>
      <c r="AA107" s="457">
        <v>0</v>
      </c>
      <c r="AB107" s="457">
        <v>0</v>
      </c>
      <c r="AC107" s="457">
        <v>0</v>
      </c>
      <c r="AD107" s="457">
        <v>0</v>
      </c>
      <c r="AE107" s="457">
        <v>0</v>
      </c>
      <c r="AF107" s="457">
        <v>0</v>
      </c>
      <c r="AG107" s="457">
        <v>0</v>
      </c>
      <c r="AH107" s="457">
        <v>0</v>
      </c>
      <c r="AI107" s="457">
        <v>0</v>
      </c>
      <c r="AJ107" s="457">
        <v>0</v>
      </c>
      <c r="AK107" s="457">
        <v>0</v>
      </c>
      <c r="AL107" s="457">
        <v>0</v>
      </c>
      <c r="AM107" s="457">
        <v>0</v>
      </c>
      <c r="AN107" s="457">
        <v>0</v>
      </c>
      <c r="AO107" s="457">
        <v>0</v>
      </c>
      <c r="AP107" s="457">
        <v>0</v>
      </c>
      <c r="AQ107" s="457">
        <v>0</v>
      </c>
      <c r="AR107" s="457">
        <v>0</v>
      </c>
      <c r="AS107" s="457">
        <v>0</v>
      </c>
      <c r="AT107" s="457">
        <v>0</v>
      </c>
      <c r="AU107" s="457">
        <v>0</v>
      </c>
      <c r="AV107" s="457">
        <v>0</v>
      </c>
      <c r="AW107" s="457">
        <v>0</v>
      </c>
      <c r="AX107" s="457">
        <v>0</v>
      </c>
      <c r="AY107" s="457">
        <v>0</v>
      </c>
      <c r="AZ107" s="457">
        <v>0</v>
      </c>
      <c r="BA107" s="457">
        <v>0</v>
      </c>
      <c r="BB107" s="457">
        <v>0</v>
      </c>
      <c r="BC107" s="457">
        <v>0</v>
      </c>
      <c r="BD107" s="457">
        <v>0</v>
      </c>
      <c r="BE107" s="457">
        <v>0</v>
      </c>
      <c r="BF107" s="457">
        <v>0</v>
      </c>
      <c r="BG107" s="457">
        <v>0</v>
      </c>
      <c r="BH107" s="457">
        <v>0</v>
      </c>
      <c r="BI107" s="457">
        <v>0</v>
      </c>
      <c r="BJ107" s="457">
        <v>0</v>
      </c>
      <c r="BK107" s="457">
        <v>0</v>
      </c>
      <c r="BL107" s="457">
        <v>0</v>
      </c>
      <c r="BM107" s="457">
        <v>0</v>
      </c>
      <c r="BN107" s="457">
        <v>0</v>
      </c>
      <c r="BO107" s="457">
        <v>0</v>
      </c>
      <c r="BP107" s="457">
        <v>0</v>
      </c>
      <c r="BQ107" s="457">
        <v>0</v>
      </c>
      <c r="BR107" s="457">
        <v>0</v>
      </c>
      <c r="BS107" s="457">
        <v>0</v>
      </c>
      <c r="BT107" s="457">
        <v>0</v>
      </c>
      <c r="BU107" s="457">
        <v>0</v>
      </c>
      <c r="BV107" s="457">
        <v>0</v>
      </c>
      <c r="BW107" s="457">
        <v>6796.1694589449799</v>
      </c>
      <c r="BX107" s="457">
        <v>12713.880516061759</v>
      </c>
      <c r="BY107" s="457">
        <v>14477.098230718644</v>
      </c>
      <c r="BZ107" s="457">
        <v>14284.540098840131</v>
      </c>
      <c r="CA107" s="457">
        <v>15774.913527624121</v>
      </c>
      <c r="CB107" s="457">
        <v>19088.508723381165</v>
      </c>
      <c r="CC107" s="457">
        <v>21881.861054546716</v>
      </c>
      <c r="CD107" s="457">
        <v>23079.377761517393</v>
      </c>
      <c r="CE107" s="457">
        <v>23039.50232927853</v>
      </c>
      <c r="CF107" s="457">
        <v>23078.108190105257</v>
      </c>
      <c r="CG107" s="457">
        <v>23393.502964420306</v>
      </c>
      <c r="CH107" s="458">
        <v>23750.691491545709</v>
      </c>
    </row>
    <row r="108" spans="1:86" s="52" customFormat="1" x14ac:dyDescent="0.35">
      <c r="A108" s="120"/>
      <c r="B108" s="614" t="s">
        <v>863</v>
      </c>
      <c r="D108" s="457">
        <v>0</v>
      </c>
      <c r="E108" s="457">
        <v>0</v>
      </c>
      <c r="F108" s="457">
        <v>0</v>
      </c>
      <c r="G108" s="457">
        <v>0</v>
      </c>
      <c r="H108" s="457">
        <v>0</v>
      </c>
      <c r="I108" s="457">
        <v>0</v>
      </c>
      <c r="J108" s="457">
        <v>0</v>
      </c>
      <c r="K108" s="457">
        <v>0</v>
      </c>
      <c r="L108" s="457">
        <v>0</v>
      </c>
      <c r="M108" s="457">
        <v>0</v>
      </c>
      <c r="N108" s="457">
        <v>0</v>
      </c>
      <c r="O108" s="457">
        <v>0</v>
      </c>
      <c r="P108" s="457">
        <v>0</v>
      </c>
      <c r="Q108" s="457">
        <v>0</v>
      </c>
      <c r="R108" s="457">
        <v>0</v>
      </c>
      <c r="S108" s="457">
        <v>0</v>
      </c>
      <c r="T108" s="457">
        <v>0</v>
      </c>
      <c r="U108" s="457">
        <v>0</v>
      </c>
      <c r="V108" s="457">
        <v>0</v>
      </c>
      <c r="W108" s="457">
        <v>0</v>
      </c>
      <c r="X108" s="457">
        <v>0</v>
      </c>
      <c r="Y108" s="457">
        <v>0</v>
      </c>
      <c r="Z108" s="457">
        <v>0</v>
      </c>
      <c r="AA108" s="457">
        <v>0</v>
      </c>
      <c r="AB108" s="457">
        <v>0</v>
      </c>
      <c r="AC108" s="457">
        <v>0</v>
      </c>
      <c r="AD108" s="457">
        <v>0</v>
      </c>
      <c r="AE108" s="457">
        <v>0</v>
      </c>
      <c r="AF108" s="457">
        <v>0</v>
      </c>
      <c r="AG108" s="457">
        <v>0</v>
      </c>
      <c r="AH108" s="457">
        <v>0</v>
      </c>
      <c r="AI108" s="457">
        <v>0</v>
      </c>
      <c r="AJ108" s="457">
        <v>0</v>
      </c>
      <c r="AK108" s="457">
        <v>0</v>
      </c>
      <c r="AL108" s="457">
        <v>0</v>
      </c>
      <c r="AM108" s="457">
        <v>0</v>
      </c>
      <c r="AN108" s="457">
        <v>0</v>
      </c>
      <c r="AO108" s="457">
        <v>0</v>
      </c>
      <c r="AP108" s="457">
        <v>0</v>
      </c>
      <c r="AQ108" s="457">
        <v>0</v>
      </c>
      <c r="AR108" s="457">
        <v>0</v>
      </c>
      <c r="AS108" s="457">
        <v>0</v>
      </c>
      <c r="AT108" s="457">
        <v>0</v>
      </c>
      <c r="AU108" s="457">
        <v>0</v>
      </c>
      <c r="AV108" s="457">
        <v>0</v>
      </c>
      <c r="AW108" s="457">
        <v>0</v>
      </c>
      <c r="AX108" s="457">
        <v>0</v>
      </c>
      <c r="AY108" s="457">
        <v>0</v>
      </c>
      <c r="AZ108" s="457">
        <v>0</v>
      </c>
      <c r="BA108" s="457">
        <v>0</v>
      </c>
      <c r="BB108" s="457">
        <v>0</v>
      </c>
      <c r="BC108" s="457">
        <v>0</v>
      </c>
      <c r="BD108" s="457">
        <v>0</v>
      </c>
      <c r="BE108" s="457">
        <v>0</v>
      </c>
      <c r="BF108" s="457">
        <v>0</v>
      </c>
      <c r="BG108" s="457">
        <v>0</v>
      </c>
      <c r="BH108" s="457">
        <v>0</v>
      </c>
      <c r="BI108" s="457">
        <v>0</v>
      </c>
      <c r="BJ108" s="457">
        <v>0</v>
      </c>
      <c r="BK108" s="457">
        <v>0</v>
      </c>
      <c r="BL108" s="457">
        <v>0</v>
      </c>
      <c r="BM108" s="457">
        <v>0</v>
      </c>
      <c r="BN108" s="457">
        <v>0</v>
      </c>
      <c r="BO108" s="457">
        <v>0</v>
      </c>
      <c r="BP108" s="457">
        <v>0</v>
      </c>
      <c r="BQ108" s="457">
        <v>0</v>
      </c>
      <c r="BR108" s="457">
        <v>0</v>
      </c>
      <c r="BS108" s="457">
        <v>0</v>
      </c>
      <c r="BT108" s="457">
        <v>0</v>
      </c>
      <c r="BU108" s="457">
        <v>0</v>
      </c>
      <c r="BV108" s="457">
        <v>0</v>
      </c>
      <c r="BW108" s="457">
        <v>324.9999477351455</v>
      </c>
      <c r="BX108" s="457">
        <v>535.58536983357408</v>
      </c>
      <c r="BY108" s="457">
        <v>615.28846116775458</v>
      </c>
      <c r="BZ108" s="457">
        <v>618.13308279448188</v>
      </c>
      <c r="CA108" s="457">
        <v>686.54752342173776</v>
      </c>
      <c r="CB108" s="457">
        <v>818.0626502652857</v>
      </c>
      <c r="CC108" s="457">
        <v>969.56162001818859</v>
      </c>
      <c r="CD108" s="457">
        <v>1043.4472923075809</v>
      </c>
      <c r="CE108" s="457">
        <v>1052.0905435011925</v>
      </c>
      <c r="CF108" s="457">
        <v>1058.2436728428636</v>
      </c>
      <c r="CG108" s="457">
        <v>1075.6879371071673</v>
      </c>
      <c r="CH108" s="458">
        <v>1094.5670784907454</v>
      </c>
    </row>
    <row r="109" spans="1:86" s="52" customFormat="1" x14ac:dyDescent="0.35">
      <c r="A109" s="120"/>
      <c r="B109" s="614" t="s">
        <v>864</v>
      </c>
      <c r="D109" s="457">
        <v>0</v>
      </c>
      <c r="E109" s="457">
        <v>0</v>
      </c>
      <c r="F109" s="457">
        <v>0</v>
      </c>
      <c r="G109" s="457">
        <v>0</v>
      </c>
      <c r="H109" s="457">
        <v>0</v>
      </c>
      <c r="I109" s="457">
        <v>0</v>
      </c>
      <c r="J109" s="457">
        <v>0</v>
      </c>
      <c r="K109" s="457">
        <v>0</v>
      </c>
      <c r="L109" s="457">
        <v>0</v>
      </c>
      <c r="M109" s="457">
        <v>0</v>
      </c>
      <c r="N109" s="457">
        <v>0</v>
      </c>
      <c r="O109" s="457">
        <v>0</v>
      </c>
      <c r="P109" s="457">
        <v>0</v>
      </c>
      <c r="Q109" s="457">
        <v>0</v>
      </c>
      <c r="R109" s="457">
        <v>0</v>
      </c>
      <c r="S109" s="457">
        <v>0</v>
      </c>
      <c r="T109" s="457">
        <v>0</v>
      </c>
      <c r="U109" s="457">
        <v>0</v>
      </c>
      <c r="V109" s="457">
        <v>0</v>
      </c>
      <c r="W109" s="457">
        <v>0</v>
      </c>
      <c r="X109" s="457">
        <v>0</v>
      </c>
      <c r="Y109" s="457">
        <v>0</v>
      </c>
      <c r="Z109" s="457">
        <v>0</v>
      </c>
      <c r="AA109" s="457">
        <v>0</v>
      </c>
      <c r="AB109" s="457">
        <v>0</v>
      </c>
      <c r="AC109" s="457">
        <v>0</v>
      </c>
      <c r="AD109" s="457">
        <v>0</v>
      </c>
      <c r="AE109" s="457">
        <v>0</v>
      </c>
      <c r="AF109" s="457">
        <v>0</v>
      </c>
      <c r="AG109" s="457">
        <v>0</v>
      </c>
      <c r="AH109" s="457">
        <v>0</v>
      </c>
      <c r="AI109" s="457">
        <v>0</v>
      </c>
      <c r="AJ109" s="457">
        <v>0</v>
      </c>
      <c r="AK109" s="457">
        <v>0</v>
      </c>
      <c r="AL109" s="457">
        <v>0</v>
      </c>
      <c r="AM109" s="457">
        <v>0</v>
      </c>
      <c r="AN109" s="457">
        <v>0</v>
      </c>
      <c r="AO109" s="457">
        <v>0</v>
      </c>
      <c r="AP109" s="457">
        <v>0</v>
      </c>
      <c r="AQ109" s="457">
        <v>0</v>
      </c>
      <c r="AR109" s="457">
        <v>0</v>
      </c>
      <c r="AS109" s="457">
        <v>0</v>
      </c>
      <c r="AT109" s="457">
        <v>0</v>
      </c>
      <c r="AU109" s="457">
        <v>0</v>
      </c>
      <c r="AV109" s="457">
        <v>0</v>
      </c>
      <c r="AW109" s="457">
        <v>0</v>
      </c>
      <c r="AX109" s="457">
        <v>0</v>
      </c>
      <c r="AY109" s="457">
        <v>0</v>
      </c>
      <c r="AZ109" s="457">
        <v>0</v>
      </c>
      <c r="BA109" s="457">
        <v>0</v>
      </c>
      <c r="BB109" s="457">
        <v>0</v>
      </c>
      <c r="BC109" s="457">
        <v>0</v>
      </c>
      <c r="BD109" s="457">
        <v>0</v>
      </c>
      <c r="BE109" s="457">
        <v>0</v>
      </c>
      <c r="BF109" s="457">
        <v>0</v>
      </c>
      <c r="BG109" s="457">
        <v>0</v>
      </c>
      <c r="BH109" s="457">
        <v>0</v>
      </c>
      <c r="BI109" s="457">
        <v>0</v>
      </c>
      <c r="BJ109" s="457">
        <v>0</v>
      </c>
      <c r="BK109" s="457">
        <v>0</v>
      </c>
      <c r="BL109" s="457">
        <v>0</v>
      </c>
      <c r="BM109" s="457">
        <v>0</v>
      </c>
      <c r="BN109" s="457">
        <v>0</v>
      </c>
      <c r="BO109" s="457">
        <v>0</v>
      </c>
      <c r="BP109" s="457">
        <v>0</v>
      </c>
      <c r="BQ109" s="457">
        <v>0</v>
      </c>
      <c r="BR109" s="457">
        <v>0</v>
      </c>
      <c r="BS109" s="457">
        <v>0</v>
      </c>
      <c r="BT109" s="457">
        <v>0</v>
      </c>
      <c r="BU109" s="457">
        <v>0</v>
      </c>
      <c r="BV109" s="457">
        <v>0</v>
      </c>
      <c r="BW109" s="457">
        <v>546.60341747682571</v>
      </c>
      <c r="BX109" s="457">
        <v>909.03059696249738</v>
      </c>
      <c r="BY109" s="457">
        <v>1023.9308192116758</v>
      </c>
      <c r="BZ109" s="457">
        <v>1010.3668058948749</v>
      </c>
      <c r="CA109" s="457">
        <v>1117.5844718418975</v>
      </c>
      <c r="CB109" s="457">
        <v>1308.9281078396898</v>
      </c>
      <c r="CC109" s="457">
        <v>1603.2835584753257</v>
      </c>
      <c r="CD109" s="457">
        <v>1770.7338087181463</v>
      </c>
      <c r="CE109" s="457">
        <v>1805.3188821505632</v>
      </c>
      <c r="CF109" s="457">
        <v>1830.3240939055815</v>
      </c>
      <c r="CG109" s="457">
        <v>1876.9815012586994</v>
      </c>
      <c r="CH109" s="458">
        <v>1920.2452462488434</v>
      </c>
    </row>
    <row r="110" spans="1:86" s="52" customFormat="1" ht="25.5" customHeight="1" x14ac:dyDescent="0.35">
      <c r="A110" s="120"/>
      <c r="B110" s="604" t="s">
        <v>906</v>
      </c>
      <c r="D110" s="457">
        <v>0</v>
      </c>
      <c r="E110" s="457">
        <v>0</v>
      </c>
      <c r="F110" s="457">
        <v>0</v>
      </c>
      <c r="G110" s="457">
        <v>0</v>
      </c>
      <c r="H110" s="457">
        <v>0</v>
      </c>
      <c r="I110" s="457">
        <v>0</v>
      </c>
      <c r="J110" s="457">
        <v>0</v>
      </c>
      <c r="K110" s="457">
        <v>0</v>
      </c>
      <c r="L110" s="457">
        <v>0</v>
      </c>
      <c r="M110" s="457">
        <v>0</v>
      </c>
      <c r="N110" s="457">
        <v>0</v>
      </c>
      <c r="O110" s="457">
        <v>0</v>
      </c>
      <c r="P110" s="457">
        <v>0</v>
      </c>
      <c r="Q110" s="457">
        <v>0</v>
      </c>
      <c r="R110" s="457">
        <v>0</v>
      </c>
      <c r="S110" s="457">
        <v>0</v>
      </c>
      <c r="T110" s="457">
        <v>0</v>
      </c>
      <c r="U110" s="457">
        <v>0</v>
      </c>
      <c r="V110" s="457">
        <v>0</v>
      </c>
      <c r="W110" s="457">
        <v>0</v>
      </c>
      <c r="X110" s="457">
        <v>0</v>
      </c>
      <c r="Y110" s="457">
        <v>0</v>
      </c>
      <c r="Z110" s="457">
        <v>0</v>
      </c>
      <c r="AA110" s="457">
        <v>0</v>
      </c>
      <c r="AB110" s="457">
        <v>0</v>
      </c>
      <c r="AC110" s="457">
        <v>0</v>
      </c>
      <c r="AD110" s="457">
        <v>0</v>
      </c>
      <c r="AE110" s="457">
        <v>0</v>
      </c>
      <c r="AF110" s="457">
        <v>0</v>
      </c>
      <c r="AG110" s="457">
        <v>0</v>
      </c>
      <c r="AH110" s="457">
        <v>0</v>
      </c>
      <c r="AI110" s="457">
        <v>0</v>
      </c>
      <c r="AJ110" s="457">
        <v>0</v>
      </c>
      <c r="AK110" s="457">
        <v>0</v>
      </c>
      <c r="AL110" s="457">
        <v>0</v>
      </c>
      <c r="AM110" s="457">
        <v>0</v>
      </c>
      <c r="AN110" s="457">
        <v>0</v>
      </c>
      <c r="AO110" s="457">
        <v>0</v>
      </c>
      <c r="AP110" s="457">
        <v>0</v>
      </c>
      <c r="AQ110" s="457">
        <v>0</v>
      </c>
      <c r="AR110" s="457">
        <v>0</v>
      </c>
      <c r="AS110" s="457">
        <v>0</v>
      </c>
      <c r="AT110" s="457">
        <v>0</v>
      </c>
      <c r="AU110" s="457">
        <v>0</v>
      </c>
      <c r="AV110" s="457">
        <v>0</v>
      </c>
      <c r="AW110" s="457">
        <v>0</v>
      </c>
      <c r="AX110" s="457">
        <v>0</v>
      </c>
      <c r="AY110" s="457">
        <v>0</v>
      </c>
      <c r="AZ110" s="457">
        <v>0</v>
      </c>
      <c r="BA110" s="457">
        <v>0</v>
      </c>
      <c r="BB110" s="457">
        <v>0</v>
      </c>
      <c r="BC110" s="457">
        <v>0</v>
      </c>
      <c r="BD110" s="457">
        <v>0</v>
      </c>
      <c r="BE110" s="457">
        <v>0</v>
      </c>
      <c r="BF110" s="457">
        <v>0</v>
      </c>
      <c r="BG110" s="457">
        <v>0</v>
      </c>
      <c r="BH110" s="457">
        <v>0</v>
      </c>
      <c r="BI110" s="457">
        <v>0</v>
      </c>
      <c r="BJ110" s="457">
        <v>0</v>
      </c>
      <c r="BK110" s="457">
        <v>0</v>
      </c>
      <c r="BL110" s="457">
        <v>0</v>
      </c>
      <c r="BM110" s="457">
        <v>0</v>
      </c>
      <c r="BN110" s="457">
        <v>0</v>
      </c>
      <c r="BO110" s="457">
        <v>0</v>
      </c>
      <c r="BP110" s="457">
        <v>0</v>
      </c>
      <c r="BQ110" s="457">
        <v>0</v>
      </c>
      <c r="BR110" s="457">
        <v>0</v>
      </c>
      <c r="BS110" s="457">
        <v>0</v>
      </c>
      <c r="BT110" s="457">
        <v>0</v>
      </c>
      <c r="BU110" s="457">
        <v>0</v>
      </c>
      <c r="BV110" s="457">
        <v>0</v>
      </c>
      <c r="BW110" s="457">
        <v>27215.17533040922</v>
      </c>
      <c r="BX110" s="457">
        <v>31015.156957817613</v>
      </c>
      <c r="BY110" s="457">
        <v>31428.303495774104</v>
      </c>
      <c r="BZ110" s="457">
        <v>29579.100584633474</v>
      </c>
      <c r="CA110" s="457">
        <v>30489.35958811974</v>
      </c>
      <c r="CB110" s="457">
        <v>33001.950206237962</v>
      </c>
      <c r="CC110" s="457">
        <v>33184.368370460754</v>
      </c>
      <c r="CD110" s="457">
        <v>33629.971417734319</v>
      </c>
      <c r="CE110" s="457">
        <v>33675.045621851867</v>
      </c>
      <c r="CF110" s="457">
        <v>33859.571757483645</v>
      </c>
      <c r="CG110" s="457">
        <v>34504.870686331647</v>
      </c>
      <c r="CH110" s="458">
        <v>34976.449835442749</v>
      </c>
    </row>
    <row r="111" spans="1:86" s="52" customFormat="1" x14ac:dyDescent="0.35">
      <c r="A111" s="120"/>
      <c r="B111" s="604" t="s">
        <v>907</v>
      </c>
      <c r="D111" s="457">
        <v>0</v>
      </c>
      <c r="E111" s="457">
        <v>0</v>
      </c>
      <c r="F111" s="457">
        <v>0</v>
      </c>
      <c r="G111" s="457">
        <v>0</v>
      </c>
      <c r="H111" s="457">
        <v>0</v>
      </c>
      <c r="I111" s="457">
        <v>0</v>
      </c>
      <c r="J111" s="457">
        <v>0</v>
      </c>
      <c r="K111" s="457">
        <v>0</v>
      </c>
      <c r="L111" s="457">
        <v>0</v>
      </c>
      <c r="M111" s="457">
        <v>0</v>
      </c>
      <c r="N111" s="457">
        <v>0</v>
      </c>
      <c r="O111" s="457">
        <v>0</v>
      </c>
      <c r="P111" s="457">
        <v>0</v>
      </c>
      <c r="Q111" s="457">
        <v>0</v>
      </c>
      <c r="R111" s="457">
        <v>0</v>
      </c>
      <c r="S111" s="457">
        <v>0</v>
      </c>
      <c r="T111" s="457">
        <v>0</v>
      </c>
      <c r="U111" s="457">
        <v>0</v>
      </c>
      <c r="V111" s="457">
        <v>0</v>
      </c>
      <c r="W111" s="457">
        <v>0</v>
      </c>
      <c r="X111" s="457">
        <v>0</v>
      </c>
      <c r="Y111" s="457">
        <v>0</v>
      </c>
      <c r="Z111" s="457">
        <v>0</v>
      </c>
      <c r="AA111" s="457">
        <v>0</v>
      </c>
      <c r="AB111" s="457">
        <v>0</v>
      </c>
      <c r="AC111" s="457">
        <v>0</v>
      </c>
      <c r="AD111" s="457">
        <v>0</v>
      </c>
      <c r="AE111" s="457">
        <v>0</v>
      </c>
      <c r="AF111" s="457">
        <v>0</v>
      </c>
      <c r="AG111" s="457">
        <v>0</v>
      </c>
      <c r="AH111" s="457">
        <v>0</v>
      </c>
      <c r="AI111" s="457">
        <v>0</v>
      </c>
      <c r="AJ111" s="457">
        <v>0</v>
      </c>
      <c r="AK111" s="457">
        <v>0</v>
      </c>
      <c r="AL111" s="457">
        <v>0</v>
      </c>
      <c r="AM111" s="457">
        <v>0</v>
      </c>
      <c r="AN111" s="457">
        <v>0</v>
      </c>
      <c r="AO111" s="457">
        <v>0</v>
      </c>
      <c r="AP111" s="457">
        <v>0</v>
      </c>
      <c r="AQ111" s="457">
        <v>0</v>
      </c>
      <c r="AR111" s="457">
        <v>0</v>
      </c>
      <c r="AS111" s="457">
        <v>0</v>
      </c>
      <c r="AT111" s="457">
        <v>0</v>
      </c>
      <c r="AU111" s="457">
        <v>0</v>
      </c>
      <c r="AV111" s="457">
        <v>0</v>
      </c>
      <c r="AW111" s="457">
        <v>0</v>
      </c>
      <c r="AX111" s="457">
        <v>0</v>
      </c>
      <c r="AY111" s="457">
        <v>0</v>
      </c>
      <c r="AZ111" s="457">
        <v>0</v>
      </c>
      <c r="BA111" s="457">
        <v>0</v>
      </c>
      <c r="BB111" s="457">
        <v>0</v>
      </c>
      <c r="BC111" s="457">
        <v>0</v>
      </c>
      <c r="BD111" s="457">
        <v>0</v>
      </c>
      <c r="BE111" s="457">
        <v>0</v>
      </c>
      <c r="BF111" s="457">
        <v>0</v>
      </c>
      <c r="BG111" s="457">
        <v>0</v>
      </c>
      <c r="BH111" s="457">
        <v>0</v>
      </c>
      <c r="BI111" s="457">
        <v>0</v>
      </c>
      <c r="BJ111" s="457">
        <v>0</v>
      </c>
      <c r="BK111" s="457">
        <v>0</v>
      </c>
      <c r="BL111" s="457">
        <v>0</v>
      </c>
      <c r="BM111" s="457">
        <v>0</v>
      </c>
      <c r="BN111" s="457">
        <v>0</v>
      </c>
      <c r="BO111" s="457">
        <v>0</v>
      </c>
      <c r="BP111" s="457">
        <v>0</v>
      </c>
      <c r="BQ111" s="457">
        <v>0</v>
      </c>
      <c r="BR111" s="457">
        <v>0</v>
      </c>
      <c r="BS111" s="457">
        <v>0</v>
      </c>
      <c r="BT111" s="457">
        <v>0</v>
      </c>
      <c r="BU111" s="457">
        <v>0</v>
      </c>
      <c r="BV111" s="457">
        <v>0</v>
      </c>
      <c r="BW111" s="457">
        <v>1402.3081208607259</v>
      </c>
      <c r="BX111" s="457">
        <v>1496.9309548245958</v>
      </c>
      <c r="BY111" s="457">
        <v>1517.9054587958358</v>
      </c>
      <c r="BZ111" s="457">
        <v>1435.4437149546725</v>
      </c>
      <c r="CA111" s="457">
        <v>1488.9638563619767</v>
      </c>
      <c r="CB111" s="457">
        <v>1542.3224725284192</v>
      </c>
      <c r="CC111" s="457">
        <v>1542.2604171949836</v>
      </c>
      <c r="CD111" s="457">
        <v>1559.5164168584356</v>
      </c>
      <c r="CE111" s="457">
        <v>1560.6580698022547</v>
      </c>
      <c r="CF111" s="457">
        <v>1563.3246736687468</v>
      </c>
      <c r="CG111" s="457">
        <v>1585.7117934325729</v>
      </c>
      <c r="CH111" s="458">
        <v>1599.8464180825292</v>
      </c>
    </row>
    <row r="112" spans="1:86" s="52" customFormat="1" x14ac:dyDescent="0.35">
      <c r="A112" s="120"/>
      <c r="B112" s="604" t="s">
        <v>908</v>
      </c>
      <c r="D112" s="457">
        <v>0</v>
      </c>
      <c r="E112" s="457">
        <v>0</v>
      </c>
      <c r="F112" s="457">
        <v>0</v>
      </c>
      <c r="G112" s="457">
        <v>0</v>
      </c>
      <c r="H112" s="457">
        <v>0</v>
      </c>
      <c r="I112" s="457">
        <v>0</v>
      </c>
      <c r="J112" s="457">
        <v>0</v>
      </c>
      <c r="K112" s="457">
        <v>0</v>
      </c>
      <c r="L112" s="457">
        <v>0</v>
      </c>
      <c r="M112" s="457">
        <v>0</v>
      </c>
      <c r="N112" s="457">
        <v>0</v>
      </c>
      <c r="O112" s="457">
        <v>0</v>
      </c>
      <c r="P112" s="457">
        <v>0</v>
      </c>
      <c r="Q112" s="457">
        <v>0</v>
      </c>
      <c r="R112" s="457">
        <v>0</v>
      </c>
      <c r="S112" s="457">
        <v>0</v>
      </c>
      <c r="T112" s="457">
        <v>0</v>
      </c>
      <c r="U112" s="457">
        <v>0</v>
      </c>
      <c r="V112" s="457">
        <v>0</v>
      </c>
      <c r="W112" s="457">
        <v>0</v>
      </c>
      <c r="X112" s="457">
        <v>0</v>
      </c>
      <c r="Y112" s="457">
        <v>0</v>
      </c>
      <c r="Z112" s="457">
        <v>0</v>
      </c>
      <c r="AA112" s="457">
        <v>0</v>
      </c>
      <c r="AB112" s="457">
        <v>0</v>
      </c>
      <c r="AC112" s="457">
        <v>0</v>
      </c>
      <c r="AD112" s="457">
        <v>0</v>
      </c>
      <c r="AE112" s="457">
        <v>0</v>
      </c>
      <c r="AF112" s="457">
        <v>0</v>
      </c>
      <c r="AG112" s="457">
        <v>0</v>
      </c>
      <c r="AH112" s="457">
        <v>0</v>
      </c>
      <c r="AI112" s="457">
        <v>0</v>
      </c>
      <c r="AJ112" s="457">
        <v>0</v>
      </c>
      <c r="AK112" s="457">
        <v>0</v>
      </c>
      <c r="AL112" s="457">
        <v>0</v>
      </c>
      <c r="AM112" s="457">
        <v>0</v>
      </c>
      <c r="AN112" s="457">
        <v>0</v>
      </c>
      <c r="AO112" s="457">
        <v>0</v>
      </c>
      <c r="AP112" s="457">
        <v>0</v>
      </c>
      <c r="AQ112" s="457">
        <v>0</v>
      </c>
      <c r="AR112" s="457">
        <v>0</v>
      </c>
      <c r="AS112" s="457">
        <v>0</v>
      </c>
      <c r="AT112" s="457">
        <v>0</v>
      </c>
      <c r="AU112" s="457">
        <v>0</v>
      </c>
      <c r="AV112" s="457">
        <v>0</v>
      </c>
      <c r="AW112" s="457">
        <v>0</v>
      </c>
      <c r="AX112" s="457">
        <v>0</v>
      </c>
      <c r="AY112" s="457">
        <v>0</v>
      </c>
      <c r="AZ112" s="457">
        <v>0</v>
      </c>
      <c r="BA112" s="457">
        <v>0</v>
      </c>
      <c r="BB112" s="457">
        <v>0</v>
      </c>
      <c r="BC112" s="457">
        <v>0</v>
      </c>
      <c r="BD112" s="457">
        <v>0</v>
      </c>
      <c r="BE112" s="457">
        <v>0</v>
      </c>
      <c r="BF112" s="457">
        <v>0</v>
      </c>
      <c r="BG112" s="457">
        <v>0</v>
      </c>
      <c r="BH112" s="457">
        <v>0</v>
      </c>
      <c r="BI112" s="457">
        <v>0</v>
      </c>
      <c r="BJ112" s="457">
        <v>0</v>
      </c>
      <c r="BK112" s="457">
        <v>0</v>
      </c>
      <c r="BL112" s="457">
        <v>0</v>
      </c>
      <c r="BM112" s="457">
        <v>0</v>
      </c>
      <c r="BN112" s="457">
        <v>0</v>
      </c>
      <c r="BO112" s="457">
        <v>0</v>
      </c>
      <c r="BP112" s="457">
        <v>0</v>
      </c>
      <c r="BQ112" s="457">
        <v>0</v>
      </c>
      <c r="BR112" s="457">
        <v>0</v>
      </c>
      <c r="BS112" s="457">
        <v>0</v>
      </c>
      <c r="BT112" s="457">
        <v>0</v>
      </c>
      <c r="BU112" s="457">
        <v>0</v>
      </c>
      <c r="BV112" s="457">
        <v>0</v>
      </c>
      <c r="BW112" s="457">
        <v>2367.0794925052237</v>
      </c>
      <c r="BX112" s="457">
        <v>2545.6277966932867</v>
      </c>
      <c r="BY112" s="457">
        <v>2565.881379042858</v>
      </c>
      <c r="BZ112" s="457">
        <v>2406.2137569125939</v>
      </c>
      <c r="CA112" s="457">
        <v>2438.0595266797354</v>
      </c>
      <c r="CB112" s="457">
        <v>2580.5987021238902</v>
      </c>
      <c r="CC112" s="457">
        <v>2613.8779283104041</v>
      </c>
      <c r="CD112" s="457">
        <v>2685.0240112168476</v>
      </c>
      <c r="CE112" s="457">
        <v>2710.9449674720422</v>
      </c>
      <c r="CF112" s="457">
        <v>2734.2159621623869</v>
      </c>
      <c r="CG112" s="457">
        <v>2794.4693141047069</v>
      </c>
      <c r="CH112" s="458">
        <v>2834.0583777168622</v>
      </c>
    </row>
    <row r="113" spans="1:86" s="52" customFormat="1" ht="26.25" customHeight="1" x14ac:dyDescent="0.35">
      <c r="A113" s="120"/>
      <c r="B113" s="612" t="s">
        <v>909</v>
      </c>
      <c r="D113" s="457"/>
      <c r="E113" s="457"/>
      <c r="F113" s="457"/>
      <c r="G113" s="457"/>
      <c r="H113" s="457"/>
      <c r="I113" s="457"/>
      <c r="J113" s="457"/>
      <c r="K113" s="457"/>
      <c r="L113" s="457"/>
      <c r="M113" s="457"/>
      <c r="N113" s="457"/>
      <c r="O113" s="457"/>
      <c r="P113" s="457"/>
      <c r="Q113" s="457"/>
      <c r="R113" s="457"/>
      <c r="S113" s="457"/>
      <c r="T113" s="457"/>
      <c r="U113" s="457"/>
      <c r="V113" s="457"/>
      <c r="W113" s="457"/>
      <c r="X113" s="457"/>
      <c r="Y113" s="457"/>
      <c r="Z113" s="457"/>
      <c r="AA113" s="457"/>
      <c r="AB113" s="457"/>
      <c r="AC113" s="457"/>
      <c r="AD113" s="457"/>
      <c r="AE113" s="457"/>
      <c r="AF113" s="457"/>
      <c r="AG113" s="457"/>
      <c r="AH113" s="457"/>
      <c r="AI113" s="457"/>
      <c r="AJ113" s="457"/>
      <c r="AK113" s="457"/>
      <c r="AL113" s="457"/>
      <c r="AM113" s="457"/>
      <c r="AN113" s="457"/>
      <c r="AO113" s="457"/>
      <c r="AP113" s="457"/>
      <c r="AQ113" s="457"/>
      <c r="AR113" s="457"/>
      <c r="AS113" s="457"/>
      <c r="AT113" s="457"/>
      <c r="AU113" s="457"/>
      <c r="AV113" s="457"/>
      <c r="AW113" s="457"/>
      <c r="AX113" s="457"/>
      <c r="AY113" s="457"/>
      <c r="AZ113" s="457"/>
      <c r="BA113" s="457"/>
      <c r="BB113" s="457"/>
      <c r="BC113" s="457"/>
      <c r="BD113" s="457"/>
      <c r="BE113" s="457"/>
      <c r="BF113" s="457"/>
      <c r="BG113" s="457"/>
      <c r="BH113" s="457"/>
      <c r="BI113" s="457"/>
      <c r="BJ113" s="457"/>
      <c r="BK113" s="457"/>
      <c r="BL113" s="457"/>
      <c r="BM113" s="457"/>
      <c r="BN113" s="457"/>
      <c r="BO113" s="457"/>
      <c r="BP113" s="457"/>
      <c r="BQ113" s="457"/>
      <c r="BR113" s="457"/>
      <c r="BS113" s="457"/>
      <c r="BT113" s="457"/>
      <c r="BU113" s="457"/>
      <c r="BV113" s="457"/>
      <c r="BW113" s="457"/>
      <c r="BX113" s="457"/>
      <c r="BY113" s="457"/>
      <c r="BZ113" s="457"/>
      <c r="CA113" s="457"/>
      <c r="CB113" s="457"/>
      <c r="CC113" s="457"/>
      <c r="CD113" s="457"/>
      <c r="CE113" s="457"/>
      <c r="CF113" s="457"/>
      <c r="CG113" s="457"/>
      <c r="CH113" s="458"/>
    </row>
    <row r="114" spans="1:86" s="52" customFormat="1" x14ac:dyDescent="0.35">
      <c r="A114" s="120"/>
      <c r="B114" s="72" t="s">
        <v>868</v>
      </c>
      <c r="D114" s="457">
        <v>0</v>
      </c>
      <c r="E114" s="457">
        <v>0</v>
      </c>
      <c r="F114" s="457">
        <v>0</v>
      </c>
      <c r="G114" s="457">
        <v>0</v>
      </c>
      <c r="H114" s="457">
        <v>0</v>
      </c>
      <c r="I114" s="457">
        <v>0</v>
      </c>
      <c r="J114" s="457">
        <v>0</v>
      </c>
      <c r="K114" s="457">
        <v>0</v>
      </c>
      <c r="L114" s="457">
        <v>0</v>
      </c>
      <c r="M114" s="457">
        <v>0</v>
      </c>
      <c r="N114" s="457">
        <v>0</v>
      </c>
      <c r="O114" s="457">
        <v>0</v>
      </c>
      <c r="P114" s="457">
        <v>0</v>
      </c>
      <c r="Q114" s="457">
        <v>0</v>
      </c>
      <c r="R114" s="457">
        <v>0</v>
      </c>
      <c r="S114" s="457">
        <v>0</v>
      </c>
      <c r="T114" s="457">
        <v>0</v>
      </c>
      <c r="U114" s="457">
        <v>0</v>
      </c>
      <c r="V114" s="457">
        <v>0</v>
      </c>
      <c r="W114" s="457">
        <v>0</v>
      </c>
      <c r="X114" s="457">
        <v>0</v>
      </c>
      <c r="Y114" s="457">
        <v>0</v>
      </c>
      <c r="Z114" s="457">
        <v>0</v>
      </c>
      <c r="AA114" s="457">
        <v>0</v>
      </c>
      <c r="AB114" s="457">
        <v>0</v>
      </c>
      <c r="AC114" s="457">
        <v>0</v>
      </c>
      <c r="AD114" s="457">
        <v>0</v>
      </c>
      <c r="AE114" s="457">
        <v>0</v>
      </c>
      <c r="AF114" s="457">
        <v>0</v>
      </c>
      <c r="AG114" s="457">
        <v>0</v>
      </c>
      <c r="AH114" s="457">
        <v>0</v>
      </c>
      <c r="AI114" s="457">
        <v>0</v>
      </c>
      <c r="AJ114" s="457">
        <v>0</v>
      </c>
      <c r="AK114" s="457">
        <v>0</v>
      </c>
      <c r="AL114" s="457">
        <v>0</v>
      </c>
      <c r="AM114" s="457">
        <v>0</v>
      </c>
      <c r="AN114" s="457">
        <v>0</v>
      </c>
      <c r="AO114" s="457">
        <v>0</v>
      </c>
      <c r="AP114" s="457">
        <v>0</v>
      </c>
      <c r="AQ114" s="457">
        <v>0</v>
      </c>
      <c r="AR114" s="457">
        <v>0</v>
      </c>
      <c r="AS114" s="457">
        <v>0</v>
      </c>
      <c r="AT114" s="457">
        <v>0</v>
      </c>
      <c r="AU114" s="457">
        <v>6081.1265937813032</v>
      </c>
      <c r="AV114" s="457">
        <v>7725.0744409703266</v>
      </c>
      <c r="AW114" s="457">
        <v>9463.8842375788372</v>
      </c>
      <c r="AX114" s="457">
        <v>10687.058582272128</v>
      </c>
      <c r="AY114" s="457">
        <v>11449.310380375367</v>
      </c>
      <c r="AZ114" s="457">
        <v>11814.347893577708</v>
      </c>
      <c r="BA114" s="457">
        <v>11636.870933005077</v>
      </c>
      <c r="BB114" s="457">
        <v>11485.219013454362</v>
      </c>
      <c r="BC114" s="457">
        <v>11437.036450290361</v>
      </c>
      <c r="BD114" s="457">
        <v>11664.270995519521</v>
      </c>
      <c r="BE114" s="457">
        <v>12260.050961415553</v>
      </c>
      <c r="BF114" s="457">
        <v>13776.871281682656</v>
      </c>
      <c r="BG114" s="457">
        <v>13358.407125966336</v>
      </c>
      <c r="BH114" s="457">
        <v>22000.2211960563</v>
      </c>
      <c r="BI114" s="457">
        <v>22670.506884686951</v>
      </c>
      <c r="BJ114" s="457">
        <v>23535.81246431106</v>
      </c>
      <c r="BK114" s="457">
        <v>24536.884585708365</v>
      </c>
      <c r="BL114" s="457">
        <v>25719.932745109942</v>
      </c>
      <c r="BM114" s="457">
        <v>29707.483694947452</v>
      </c>
      <c r="BN114" s="457">
        <v>31332.838870461834</v>
      </c>
      <c r="BO114" s="457">
        <v>32661.466084224132</v>
      </c>
      <c r="BP114" s="457">
        <v>33633.048847371225</v>
      </c>
      <c r="BQ114" s="457">
        <v>33293.485781482254</v>
      </c>
      <c r="BR114" s="457">
        <v>32903.792551822866</v>
      </c>
      <c r="BS114" s="457">
        <v>32488.259722484228</v>
      </c>
      <c r="BT114" s="457">
        <v>30877.425856559457</v>
      </c>
      <c r="BU114" s="457">
        <v>28869.116195473947</v>
      </c>
      <c r="BV114" s="457">
        <v>26299.056998611606</v>
      </c>
      <c r="BW114" s="457">
        <v>22686.875111126094</v>
      </c>
      <c r="BX114" s="457">
        <v>20349.388223790658</v>
      </c>
      <c r="BY114" s="457">
        <v>18791.392834249884</v>
      </c>
      <c r="BZ114" s="457">
        <v>16857.33968334625</v>
      </c>
      <c r="CA114" s="457">
        <v>16073.874782936506</v>
      </c>
      <c r="CB114" s="457">
        <v>15081.745050635083</v>
      </c>
      <c r="CC114" s="457">
        <v>12081.538421760224</v>
      </c>
      <c r="CD114" s="457">
        <v>11165.85930517513</v>
      </c>
      <c r="CE114" s="457">
        <v>11218.517649254973</v>
      </c>
      <c r="CF114" s="457">
        <v>11339.989703000012</v>
      </c>
      <c r="CG114" s="457">
        <v>11658.71539894024</v>
      </c>
      <c r="CH114" s="458">
        <v>11754.955276314113</v>
      </c>
    </row>
    <row r="115" spans="1:86" s="52" customFormat="1" x14ac:dyDescent="0.35">
      <c r="A115" s="120"/>
      <c r="B115" s="236" t="s">
        <v>910</v>
      </c>
      <c r="D115" s="457" t="s">
        <v>613</v>
      </c>
      <c r="E115" s="457" t="s">
        <v>613</v>
      </c>
      <c r="F115" s="457" t="s">
        <v>613</v>
      </c>
      <c r="G115" s="457" t="s">
        <v>613</v>
      </c>
      <c r="H115" s="457" t="s">
        <v>613</v>
      </c>
      <c r="I115" s="457" t="s">
        <v>613</v>
      </c>
      <c r="J115" s="457" t="s">
        <v>613</v>
      </c>
      <c r="K115" s="457" t="s">
        <v>613</v>
      </c>
      <c r="L115" s="457" t="s">
        <v>613</v>
      </c>
      <c r="M115" s="457" t="s">
        <v>613</v>
      </c>
      <c r="N115" s="457" t="s">
        <v>613</v>
      </c>
      <c r="O115" s="457" t="s">
        <v>613</v>
      </c>
      <c r="P115" s="457" t="s">
        <v>613</v>
      </c>
      <c r="Q115" s="457" t="s">
        <v>613</v>
      </c>
      <c r="R115" s="457" t="s">
        <v>613</v>
      </c>
      <c r="S115" s="457" t="s">
        <v>613</v>
      </c>
      <c r="T115" s="457" t="s">
        <v>613</v>
      </c>
      <c r="U115" s="457" t="s">
        <v>613</v>
      </c>
      <c r="V115" s="457" t="s">
        <v>613</v>
      </c>
      <c r="W115" s="457" t="s">
        <v>613</v>
      </c>
      <c r="X115" s="457" t="s">
        <v>613</v>
      </c>
      <c r="Y115" s="457" t="s">
        <v>613</v>
      </c>
      <c r="Z115" s="457" t="s">
        <v>613</v>
      </c>
      <c r="AA115" s="457" t="s">
        <v>613</v>
      </c>
      <c r="AB115" s="457" t="s">
        <v>613</v>
      </c>
      <c r="AC115" s="457" t="s">
        <v>613</v>
      </c>
      <c r="AD115" s="457" t="s">
        <v>613</v>
      </c>
      <c r="AE115" s="457" t="s">
        <v>613</v>
      </c>
      <c r="AF115" s="457" t="s">
        <v>613</v>
      </c>
      <c r="AG115" s="457" t="s">
        <v>613</v>
      </c>
      <c r="AH115" s="457" t="s">
        <v>613</v>
      </c>
      <c r="AI115" s="457" t="s">
        <v>613</v>
      </c>
      <c r="AJ115" s="457" t="s">
        <v>613</v>
      </c>
      <c r="AK115" s="457" t="s">
        <v>613</v>
      </c>
      <c r="AL115" s="457" t="s">
        <v>613</v>
      </c>
      <c r="AM115" s="457" t="s">
        <v>613</v>
      </c>
      <c r="AN115" s="457" t="s">
        <v>613</v>
      </c>
      <c r="AO115" s="457" t="s">
        <v>613</v>
      </c>
      <c r="AP115" s="457" t="s">
        <v>613</v>
      </c>
      <c r="AQ115" s="457" t="s">
        <v>613</v>
      </c>
      <c r="AR115" s="457" t="s">
        <v>613</v>
      </c>
      <c r="AS115" s="457" t="s">
        <v>613</v>
      </c>
      <c r="AT115" s="457" t="s">
        <v>613</v>
      </c>
      <c r="AU115" s="457" t="s">
        <v>613</v>
      </c>
      <c r="AV115" s="457" t="s">
        <v>613</v>
      </c>
      <c r="AW115" s="457" t="s">
        <v>613</v>
      </c>
      <c r="AX115" s="457">
        <v>9257.6058252963521</v>
      </c>
      <c r="AY115" s="457">
        <v>10065.923745110409</v>
      </c>
      <c r="AZ115" s="457">
        <v>10413.13795517984</v>
      </c>
      <c r="BA115" s="457">
        <v>10201.6891585917</v>
      </c>
      <c r="BB115" s="457">
        <v>10037.250437582747</v>
      </c>
      <c r="BC115" s="457">
        <v>9991.0065961640612</v>
      </c>
      <c r="BD115" s="457">
        <v>10211.231836125624</v>
      </c>
      <c r="BE115" s="457">
        <v>10737.374917862691</v>
      </c>
      <c r="BF115" s="457">
        <v>12116.913308780282</v>
      </c>
      <c r="BG115" s="457">
        <v>11955.535574226391</v>
      </c>
      <c r="BH115" s="457">
        <v>13423.447800552591</v>
      </c>
      <c r="BI115" s="457">
        <v>14208.220226597748</v>
      </c>
      <c r="BJ115" s="457">
        <v>15087.621187458437</v>
      </c>
      <c r="BK115" s="457">
        <v>16094.100014477979</v>
      </c>
      <c r="BL115" s="457">
        <v>17720.590261168971</v>
      </c>
      <c r="BM115" s="457">
        <v>21641.043569033161</v>
      </c>
      <c r="BN115" s="457">
        <v>23475.28875702935</v>
      </c>
      <c r="BO115" s="457">
        <v>24707.524942513308</v>
      </c>
      <c r="BP115" s="457">
        <v>25388.248975399936</v>
      </c>
      <c r="BQ115" s="457">
        <v>25123.108787718367</v>
      </c>
      <c r="BR115" s="457">
        <v>24806.762515846694</v>
      </c>
      <c r="BS115" s="457">
        <v>24513.466519920596</v>
      </c>
      <c r="BT115" s="457">
        <v>23267.807857379023</v>
      </c>
      <c r="BU115" s="457">
        <v>21840.126495359385</v>
      </c>
      <c r="BV115" s="457">
        <v>19802.50113487737</v>
      </c>
      <c r="BW115" s="457">
        <v>16835.28971554547</v>
      </c>
      <c r="BX115" s="457">
        <v>15024.788538248131</v>
      </c>
      <c r="BY115" s="457">
        <v>13802.616062300995</v>
      </c>
      <c r="BZ115" s="457">
        <v>12301.557136270209</v>
      </c>
      <c r="CA115" s="457">
        <v>11673.025070111755</v>
      </c>
      <c r="CB115" s="457">
        <v>10752.620905170948</v>
      </c>
      <c r="CC115" s="457">
        <v>8598.6354131324224</v>
      </c>
      <c r="CD115" s="457">
        <v>8000.9057310204616</v>
      </c>
      <c r="CE115" s="457">
        <v>8049.9648341502789</v>
      </c>
      <c r="CF115" s="457">
        <v>8148.0064574631579</v>
      </c>
      <c r="CG115" s="457">
        <v>8386.5330285273267</v>
      </c>
      <c r="CH115" s="458">
        <v>8462.463582349088</v>
      </c>
    </row>
    <row r="116" spans="1:86" s="52" customFormat="1" x14ac:dyDescent="0.35">
      <c r="A116" s="120"/>
      <c r="B116" s="236" t="s">
        <v>911</v>
      </c>
      <c r="D116" s="457" t="s">
        <v>613</v>
      </c>
      <c r="E116" s="457" t="s">
        <v>613</v>
      </c>
      <c r="F116" s="457" t="s">
        <v>613</v>
      </c>
      <c r="G116" s="457" t="s">
        <v>613</v>
      </c>
      <c r="H116" s="457" t="s">
        <v>613</v>
      </c>
      <c r="I116" s="457" t="s">
        <v>613</v>
      </c>
      <c r="J116" s="457" t="s">
        <v>613</v>
      </c>
      <c r="K116" s="457" t="s">
        <v>613</v>
      </c>
      <c r="L116" s="457" t="s">
        <v>613</v>
      </c>
      <c r="M116" s="457" t="s">
        <v>613</v>
      </c>
      <c r="N116" s="457" t="s">
        <v>613</v>
      </c>
      <c r="O116" s="457" t="s">
        <v>613</v>
      </c>
      <c r="P116" s="457" t="s">
        <v>613</v>
      </c>
      <c r="Q116" s="457" t="s">
        <v>613</v>
      </c>
      <c r="R116" s="457" t="s">
        <v>613</v>
      </c>
      <c r="S116" s="457" t="s">
        <v>613</v>
      </c>
      <c r="T116" s="457" t="s">
        <v>613</v>
      </c>
      <c r="U116" s="457" t="s">
        <v>613</v>
      </c>
      <c r="V116" s="457" t="s">
        <v>613</v>
      </c>
      <c r="W116" s="457" t="s">
        <v>613</v>
      </c>
      <c r="X116" s="457" t="s">
        <v>613</v>
      </c>
      <c r="Y116" s="457" t="s">
        <v>613</v>
      </c>
      <c r="Z116" s="457" t="s">
        <v>613</v>
      </c>
      <c r="AA116" s="457" t="s">
        <v>613</v>
      </c>
      <c r="AB116" s="457" t="s">
        <v>613</v>
      </c>
      <c r="AC116" s="457" t="s">
        <v>613</v>
      </c>
      <c r="AD116" s="457" t="s">
        <v>613</v>
      </c>
      <c r="AE116" s="457" t="s">
        <v>613</v>
      </c>
      <c r="AF116" s="457" t="s">
        <v>613</v>
      </c>
      <c r="AG116" s="457" t="s">
        <v>613</v>
      </c>
      <c r="AH116" s="457" t="s">
        <v>613</v>
      </c>
      <c r="AI116" s="457" t="s">
        <v>613</v>
      </c>
      <c r="AJ116" s="457" t="s">
        <v>613</v>
      </c>
      <c r="AK116" s="457" t="s">
        <v>613</v>
      </c>
      <c r="AL116" s="457" t="s">
        <v>613</v>
      </c>
      <c r="AM116" s="457" t="s">
        <v>613</v>
      </c>
      <c r="AN116" s="457" t="s">
        <v>613</v>
      </c>
      <c r="AO116" s="457" t="s">
        <v>613</v>
      </c>
      <c r="AP116" s="457" t="s">
        <v>613</v>
      </c>
      <c r="AQ116" s="457" t="s">
        <v>613</v>
      </c>
      <c r="AR116" s="457" t="s">
        <v>613</v>
      </c>
      <c r="AS116" s="457" t="s">
        <v>613</v>
      </c>
      <c r="AT116" s="457" t="s">
        <v>613</v>
      </c>
      <c r="AU116" s="457" t="s">
        <v>613</v>
      </c>
      <c r="AV116" s="457" t="s">
        <v>613</v>
      </c>
      <c r="AW116" s="457" t="s">
        <v>613</v>
      </c>
      <c r="AX116" s="457">
        <v>204.47992130444632</v>
      </c>
      <c r="AY116" s="457">
        <v>188.33148452820572</v>
      </c>
      <c r="AZ116" s="457">
        <v>187.45245474742239</v>
      </c>
      <c r="BA116" s="457">
        <v>176.74063246695536</v>
      </c>
      <c r="BB116" s="457">
        <v>205.44604082941223</v>
      </c>
      <c r="BC116" s="457">
        <v>221.75568732044883</v>
      </c>
      <c r="BD116" s="457">
        <v>237.35071643873164</v>
      </c>
      <c r="BE116" s="457">
        <v>311.84131186699017</v>
      </c>
      <c r="BF116" s="457">
        <v>421.543122264776</v>
      </c>
      <c r="BG116" s="457">
        <v>532.82812172087006</v>
      </c>
      <c r="BH116" s="457">
        <v>767.5725797912454</v>
      </c>
      <c r="BI116" s="457">
        <v>909.11234857190288</v>
      </c>
      <c r="BJ116" s="457">
        <v>993.02726615051597</v>
      </c>
      <c r="BK116" s="457">
        <v>1029.649065403542</v>
      </c>
      <c r="BL116" s="457">
        <v>916.37721260288902</v>
      </c>
      <c r="BM116" s="457">
        <v>800.0234675525744</v>
      </c>
      <c r="BN116" s="457">
        <v>672.33638722691705</v>
      </c>
      <c r="BO116" s="457">
        <v>698.38601592258738</v>
      </c>
      <c r="BP116" s="457">
        <v>740.60681448029845</v>
      </c>
      <c r="BQ116" s="457">
        <v>782.63059592865136</v>
      </c>
      <c r="BR116" s="457">
        <v>810.79137596456974</v>
      </c>
      <c r="BS116" s="457">
        <v>871.67375773187121</v>
      </c>
      <c r="BT116" s="457">
        <v>894.37240468097605</v>
      </c>
      <c r="BU116" s="457">
        <v>753.84397988828812</v>
      </c>
      <c r="BV116" s="457">
        <v>792.32273521480056</v>
      </c>
      <c r="BW116" s="457">
        <v>869.88390324529701</v>
      </c>
      <c r="BX116" s="457">
        <v>920.65367816683329</v>
      </c>
      <c r="BY116" s="457">
        <v>899.68017118686282</v>
      </c>
      <c r="BZ116" s="457">
        <v>875.46245207040715</v>
      </c>
      <c r="CA116" s="457">
        <v>896.42353791292055</v>
      </c>
      <c r="CB116" s="457">
        <v>1010.2266969554111</v>
      </c>
      <c r="CC116" s="457">
        <v>1074.9616723898071</v>
      </c>
      <c r="CD116" s="457">
        <v>1109.5692434337595</v>
      </c>
      <c r="CE116" s="457">
        <v>1147.9836722219036</v>
      </c>
      <c r="CF116" s="457">
        <v>1183.4967537653304</v>
      </c>
      <c r="CG116" s="457">
        <v>1232.8699020968538</v>
      </c>
      <c r="CH116" s="458">
        <v>1257.7793166580468</v>
      </c>
    </row>
    <row r="117" spans="1:86" s="52" customFormat="1" x14ac:dyDescent="0.35">
      <c r="A117" s="120"/>
      <c r="B117" s="236" t="s">
        <v>912</v>
      </c>
      <c r="D117" s="457" t="s">
        <v>613</v>
      </c>
      <c r="E117" s="457" t="s">
        <v>613</v>
      </c>
      <c r="F117" s="457" t="s">
        <v>613</v>
      </c>
      <c r="G117" s="457" t="s">
        <v>613</v>
      </c>
      <c r="H117" s="457" t="s">
        <v>613</v>
      </c>
      <c r="I117" s="457" t="s">
        <v>613</v>
      </c>
      <c r="J117" s="457" t="s">
        <v>613</v>
      </c>
      <c r="K117" s="457" t="s">
        <v>613</v>
      </c>
      <c r="L117" s="457" t="s">
        <v>613</v>
      </c>
      <c r="M117" s="457" t="s">
        <v>613</v>
      </c>
      <c r="N117" s="457" t="s">
        <v>613</v>
      </c>
      <c r="O117" s="457" t="s">
        <v>613</v>
      </c>
      <c r="P117" s="457" t="s">
        <v>613</v>
      </c>
      <c r="Q117" s="457" t="s">
        <v>613</v>
      </c>
      <c r="R117" s="457" t="s">
        <v>613</v>
      </c>
      <c r="S117" s="457" t="s">
        <v>613</v>
      </c>
      <c r="T117" s="457" t="s">
        <v>613</v>
      </c>
      <c r="U117" s="457" t="s">
        <v>613</v>
      </c>
      <c r="V117" s="457" t="s">
        <v>613</v>
      </c>
      <c r="W117" s="457" t="s">
        <v>613</v>
      </c>
      <c r="X117" s="457" t="s">
        <v>613</v>
      </c>
      <c r="Y117" s="457" t="s">
        <v>613</v>
      </c>
      <c r="Z117" s="457" t="s">
        <v>613</v>
      </c>
      <c r="AA117" s="457" t="s">
        <v>613</v>
      </c>
      <c r="AB117" s="457" t="s">
        <v>613</v>
      </c>
      <c r="AC117" s="457" t="s">
        <v>613</v>
      </c>
      <c r="AD117" s="457" t="s">
        <v>613</v>
      </c>
      <c r="AE117" s="457" t="s">
        <v>613</v>
      </c>
      <c r="AF117" s="457" t="s">
        <v>613</v>
      </c>
      <c r="AG117" s="457" t="s">
        <v>613</v>
      </c>
      <c r="AH117" s="457" t="s">
        <v>613</v>
      </c>
      <c r="AI117" s="457" t="s">
        <v>613</v>
      </c>
      <c r="AJ117" s="457" t="s">
        <v>613</v>
      </c>
      <c r="AK117" s="457" t="s">
        <v>613</v>
      </c>
      <c r="AL117" s="457" t="s">
        <v>613</v>
      </c>
      <c r="AM117" s="457" t="s">
        <v>613</v>
      </c>
      <c r="AN117" s="457" t="s">
        <v>613</v>
      </c>
      <c r="AO117" s="457" t="s">
        <v>613</v>
      </c>
      <c r="AP117" s="457" t="s">
        <v>613</v>
      </c>
      <c r="AQ117" s="457" t="s">
        <v>613</v>
      </c>
      <c r="AR117" s="457" t="s">
        <v>613</v>
      </c>
      <c r="AS117" s="457" t="s">
        <v>613</v>
      </c>
      <c r="AT117" s="457" t="s">
        <v>613</v>
      </c>
      <c r="AU117" s="457" t="s">
        <v>613</v>
      </c>
      <c r="AV117" s="457" t="s">
        <v>613</v>
      </c>
      <c r="AW117" s="457" t="s">
        <v>613</v>
      </c>
      <c r="AX117" s="457">
        <v>1224.972835671329</v>
      </c>
      <c r="AY117" s="457">
        <v>1195.0551507367502</v>
      </c>
      <c r="AZ117" s="457">
        <v>1213.7574836504464</v>
      </c>
      <c r="BA117" s="457">
        <v>1258.4411419464204</v>
      </c>
      <c r="BB117" s="457">
        <v>1242.5225350422036</v>
      </c>
      <c r="BC117" s="457">
        <v>1224.2741668058513</v>
      </c>
      <c r="BD117" s="457">
        <v>1215.6884429551646</v>
      </c>
      <c r="BE117" s="457">
        <v>1210.8347316858722</v>
      </c>
      <c r="BF117" s="457">
        <v>1238.4148506375975</v>
      </c>
      <c r="BG117" s="457">
        <v>870.04343001907603</v>
      </c>
      <c r="BH117" s="457">
        <v>7809.2008157124619</v>
      </c>
      <c r="BI117" s="457">
        <v>7553.1743095172997</v>
      </c>
      <c r="BJ117" s="457">
        <v>7455.1640107021085</v>
      </c>
      <c r="BK117" s="457">
        <v>7413.1355058268427</v>
      </c>
      <c r="BL117" s="457">
        <v>7082.9652713380792</v>
      </c>
      <c r="BM117" s="457">
        <v>7266.4166583617143</v>
      </c>
      <c r="BN117" s="457">
        <v>7185.2137262055685</v>
      </c>
      <c r="BO117" s="457">
        <v>7255.5551257882398</v>
      </c>
      <c r="BP117" s="457">
        <v>7504.1930574909948</v>
      </c>
      <c r="BQ117" s="457">
        <v>7387.746397835238</v>
      </c>
      <c r="BR117" s="457">
        <v>7286.2386600116024</v>
      </c>
      <c r="BS117" s="457">
        <v>7103.1194448317656</v>
      </c>
      <c r="BT117" s="457">
        <v>6715.2455944994554</v>
      </c>
      <c r="BU117" s="457">
        <v>6275.1457202262709</v>
      </c>
      <c r="BV117" s="457">
        <v>5704.2331285194323</v>
      </c>
      <c r="BW117" s="457">
        <v>4981.7014923353254</v>
      </c>
      <c r="BX117" s="457">
        <v>4403.9460073756927</v>
      </c>
      <c r="BY117" s="457">
        <v>4089.0966007620254</v>
      </c>
      <c r="BZ117" s="457">
        <v>3680.3200950056339</v>
      </c>
      <c r="CA117" s="457">
        <v>3504.4261749118295</v>
      </c>
      <c r="CB117" s="457">
        <v>3318.8974485087238</v>
      </c>
      <c r="CC117" s="457">
        <v>2407.9413362379946</v>
      </c>
      <c r="CD117" s="457">
        <v>2055.3843307209099</v>
      </c>
      <c r="CE117" s="457">
        <v>2020.5691428827911</v>
      </c>
      <c r="CF117" s="457">
        <v>2008.4864917715238</v>
      </c>
      <c r="CG117" s="457">
        <v>2039.3124683160586</v>
      </c>
      <c r="CH117" s="458">
        <v>2034.7123773069782</v>
      </c>
    </row>
    <row r="118" spans="1:86" s="52" customFormat="1" ht="26.25" customHeight="1" x14ac:dyDescent="0.35">
      <c r="A118" s="120"/>
      <c r="B118" s="72" t="s">
        <v>869</v>
      </c>
      <c r="D118" s="457">
        <v>0</v>
      </c>
      <c r="E118" s="457">
        <v>0</v>
      </c>
      <c r="F118" s="457">
        <v>0</v>
      </c>
      <c r="G118" s="457">
        <v>0</v>
      </c>
      <c r="H118" s="457">
        <v>0</v>
      </c>
      <c r="I118" s="457">
        <v>0</v>
      </c>
      <c r="J118" s="457">
        <v>0</v>
      </c>
      <c r="K118" s="457">
        <v>0</v>
      </c>
      <c r="L118" s="457">
        <v>0</v>
      </c>
      <c r="M118" s="457">
        <v>0</v>
      </c>
      <c r="N118" s="457">
        <v>0</v>
      </c>
      <c r="O118" s="457">
        <v>0</v>
      </c>
      <c r="P118" s="457">
        <v>0</v>
      </c>
      <c r="Q118" s="457">
        <v>0</v>
      </c>
      <c r="R118" s="457">
        <v>0</v>
      </c>
      <c r="S118" s="457">
        <v>0</v>
      </c>
      <c r="T118" s="457">
        <v>0</v>
      </c>
      <c r="U118" s="457">
        <v>0</v>
      </c>
      <c r="V118" s="457">
        <v>0</v>
      </c>
      <c r="W118" s="457">
        <v>0</v>
      </c>
      <c r="X118" s="457">
        <v>0</v>
      </c>
      <c r="Y118" s="457">
        <v>0</v>
      </c>
      <c r="Z118" s="457">
        <v>0</v>
      </c>
      <c r="AA118" s="457">
        <v>0</v>
      </c>
      <c r="AB118" s="457">
        <v>0</v>
      </c>
      <c r="AC118" s="457">
        <v>0</v>
      </c>
      <c r="AD118" s="457">
        <v>0</v>
      </c>
      <c r="AE118" s="457">
        <v>0</v>
      </c>
      <c r="AF118" s="457">
        <v>0</v>
      </c>
      <c r="AG118" s="457">
        <v>0</v>
      </c>
      <c r="AH118" s="457">
        <v>0</v>
      </c>
      <c r="AI118" s="457">
        <v>0</v>
      </c>
      <c r="AJ118" s="457">
        <v>0</v>
      </c>
      <c r="AK118" s="457">
        <v>0</v>
      </c>
      <c r="AL118" s="457">
        <v>0</v>
      </c>
      <c r="AM118" s="457">
        <v>0</v>
      </c>
      <c r="AN118" s="457">
        <v>0</v>
      </c>
      <c r="AO118" s="457">
        <v>0</v>
      </c>
      <c r="AP118" s="457">
        <v>0</v>
      </c>
      <c r="AQ118" s="457">
        <v>0</v>
      </c>
      <c r="AR118" s="457">
        <v>0</v>
      </c>
      <c r="AS118" s="457">
        <v>0</v>
      </c>
      <c r="AT118" s="457">
        <v>0</v>
      </c>
      <c r="AU118" s="457">
        <v>8194.4811893294136</v>
      </c>
      <c r="AV118" s="457">
        <v>9345.6067171071682</v>
      </c>
      <c r="AW118" s="457">
        <v>10119.170135111517</v>
      </c>
      <c r="AX118" s="457">
        <v>10428.995547834991</v>
      </c>
      <c r="AY118" s="457">
        <v>10581.773280390584</v>
      </c>
      <c r="AZ118" s="457">
        <v>10485.696154084075</v>
      </c>
      <c r="BA118" s="457">
        <v>10208.056948884816</v>
      </c>
      <c r="BB118" s="457">
        <v>9841.9444665432929</v>
      </c>
      <c r="BC118" s="457">
        <v>9628.2150614481652</v>
      </c>
      <c r="BD118" s="457">
        <v>9400.3284066276301</v>
      </c>
      <c r="BE118" s="457">
        <v>9179.2622342086142</v>
      </c>
      <c r="BF118" s="457">
        <v>9129.5519862227266</v>
      </c>
      <c r="BG118" s="457">
        <v>8477.8977736794714</v>
      </c>
      <c r="BH118" s="457">
        <v>606.21848208134304</v>
      </c>
      <c r="BI118" s="457">
        <v>620.15633733797688</v>
      </c>
      <c r="BJ118" s="457">
        <v>556.34983730894066</v>
      </c>
      <c r="BK118" s="457">
        <v>512.15546251201761</v>
      </c>
      <c r="BL118" s="457">
        <v>534.56136339833654</v>
      </c>
      <c r="BM118" s="457">
        <v>585.00664657851462</v>
      </c>
      <c r="BN118" s="457">
        <v>595.2893727086082</v>
      </c>
      <c r="BO118" s="457">
        <v>632.02058915952728</v>
      </c>
      <c r="BP118" s="457">
        <v>640.92708551545536</v>
      </c>
      <c r="BQ118" s="457">
        <v>661.53530679489882</v>
      </c>
      <c r="BR118" s="457">
        <v>781.24878431758884</v>
      </c>
      <c r="BS118" s="457">
        <v>864.31851251264618</v>
      </c>
      <c r="BT118" s="457">
        <v>736.52188581569271</v>
      </c>
      <c r="BU118" s="457">
        <v>832.08188461401971</v>
      </c>
      <c r="BV118" s="457">
        <v>694.06369952789248</v>
      </c>
      <c r="BW118" s="457">
        <v>629.91500849211423</v>
      </c>
      <c r="BX118" s="457">
        <v>549.83100268700241</v>
      </c>
      <c r="BY118" s="457">
        <v>604.3799882648409</v>
      </c>
      <c r="BZ118" s="457">
        <v>650.3783856250077</v>
      </c>
      <c r="CA118" s="457">
        <v>763.46266533719131</v>
      </c>
      <c r="CB118" s="457">
        <v>827.62684876904825</v>
      </c>
      <c r="CC118" s="457">
        <v>804.26206116568756</v>
      </c>
      <c r="CD118" s="457">
        <v>815.09367809135438</v>
      </c>
      <c r="CE118" s="457">
        <v>831.21925494089817</v>
      </c>
      <c r="CF118" s="457">
        <v>850.44673346106322</v>
      </c>
      <c r="CG118" s="457">
        <v>880.1639921425184</v>
      </c>
      <c r="CH118" s="458">
        <v>889.89553864273182</v>
      </c>
    </row>
    <row r="119" spans="1:86" s="52" customFormat="1" x14ac:dyDescent="0.35">
      <c r="A119" s="120"/>
      <c r="B119" s="236" t="s">
        <v>913</v>
      </c>
      <c r="D119" s="457" t="s">
        <v>613</v>
      </c>
      <c r="E119" s="457" t="s">
        <v>613</v>
      </c>
      <c r="F119" s="457" t="s">
        <v>613</v>
      </c>
      <c r="G119" s="457" t="s">
        <v>613</v>
      </c>
      <c r="H119" s="457" t="s">
        <v>613</v>
      </c>
      <c r="I119" s="457" t="s">
        <v>613</v>
      </c>
      <c r="J119" s="457" t="s">
        <v>613</v>
      </c>
      <c r="K119" s="457" t="s">
        <v>613</v>
      </c>
      <c r="L119" s="457" t="s">
        <v>613</v>
      </c>
      <c r="M119" s="457" t="s">
        <v>613</v>
      </c>
      <c r="N119" s="457" t="s">
        <v>613</v>
      </c>
      <c r="O119" s="457" t="s">
        <v>613</v>
      </c>
      <c r="P119" s="457" t="s">
        <v>613</v>
      </c>
      <c r="Q119" s="457" t="s">
        <v>613</v>
      </c>
      <c r="R119" s="457" t="s">
        <v>613</v>
      </c>
      <c r="S119" s="457" t="s">
        <v>613</v>
      </c>
      <c r="T119" s="457" t="s">
        <v>613</v>
      </c>
      <c r="U119" s="457" t="s">
        <v>613</v>
      </c>
      <c r="V119" s="457" t="s">
        <v>613</v>
      </c>
      <c r="W119" s="457" t="s">
        <v>613</v>
      </c>
      <c r="X119" s="457" t="s">
        <v>613</v>
      </c>
      <c r="Y119" s="457" t="s">
        <v>613</v>
      </c>
      <c r="Z119" s="457" t="s">
        <v>613</v>
      </c>
      <c r="AA119" s="457" t="s">
        <v>613</v>
      </c>
      <c r="AB119" s="457" t="s">
        <v>613</v>
      </c>
      <c r="AC119" s="457" t="s">
        <v>613</v>
      </c>
      <c r="AD119" s="457" t="s">
        <v>613</v>
      </c>
      <c r="AE119" s="457" t="s">
        <v>613</v>
      </c>
      <c r="AF119" s="457" t="s">
        <v>613</v>
      </c>
      <c r="AG119" s="457" t="s">
        <v>613</v>
      </c>
      <c r="AH119" s="457" t="s">
        <v>613</v>
      </c>
      <c r="AI119" s="457" t="s">
        <v>613</v>
      </c>
      <c r="AJ119" s="457" t="s">
        <v>613</v>
      </c>
      <c r="AK119" s="457" t="s">
        <v>613</v>
      </c>
      <c r="AL119" s="457" t="s">
        <v>613</v>
      </c>
      <c r="AM119" s="457" t="s">
        <v>613</v>
      </c>
      <c r="AN119" s="457" t="s">
        <v>613</v>
      </c>
      <c r="AO119" s="457" t="s">
        <v>613</v>
      </c>
      <c r="AP119" s="457" t="s">
        <v>613</v>
      </c>
      <c r="AQ119" s="457" t="s">
        <v>613</v>
      </c>
      <c r="AR119" s="457" t="s">
        <v>613</v>
      </c>
      <c r="AS119" s="457" t="s">
        <v>613</v>
      </c>
      <c r="AT119" s="457" t="s">
        <v>613</v>
      </c>
      <c r="AU119" s="457">
        <v>6991.490547967267</v>
      </c>
      <c r="AV119" s="457">
        <v>7939.8057622497827</v>
      </c>
      <c r="AW119" s="457">
        <v>8579.5086582111944</v>
      </c>
      <c r="AX119" s="457">
        <v>8833.0943918141838</v>
      </c>
      <c r="AY119" s="457">
        <v>8956.6654589964874</v>
      </c>
      <c r="AZ119" s="457">
        <v>8886.0343295563289</v>
      </c>
      <c r="BA119" s="457">
        <v>8680.8072488754951</v>
      </c>
      <c r="BB119" s="457">
        <v>8318.68631790777</v>
      </c>
      <c r="BC119" s="457">
        <v>8074.3229460294215</v>
      </c>
      <c r="BD119" s="457">
        <v>7793.6624061153962</v>
      </c>
      <c r="BE119" s="457">
        <v>7546.3469462308985</v>
      </c>
      <c r="BF119" s="457">
        <v>7426.3845655824916</v>
      </c>
      <c r="BG119" s="457">
        <v>6802.9040628723706</v>
      </c>
      <c r="BH119" s="457" t="s">
        <v>613</v>
      </c>
      <c r="BI119" s="457" t="s">
        <v>613</v>
      </c>
      <c r="BJ119" s="457" t="s">
        <v>613</v>
      </c>
      <c r="BK119" s="457" t="s">
        <v>613</v>
      </c>
      <c r="BL119" s="457" t="s">
        <v>613</v>
      </c>
      <c r="BM119" s="457" t="s">
        <v>613</v>
      </c>
      <c r="BN119" s="457" t="s">
        <v>613</v>
      </c>
      <c r="BO119" s="457" t="s">
        <v>613</v>
      </c>
      <c r="BP119" s="457" t="s">
        <v>613</v>
      </c>
      <c r="BQ119" s="457" t="s">
        <v>613</v>
      </c>
      <c r="BR119" s="457" t="s">
        <v>613</v>
      </c>
      <c r="BS119" s="457" t="s">
        <v>613</v>
      </c>
      <c r="BT119" s="457" t="s">
        <v>613</v>
      </c>
      <c r="BU119" s="457" t="s">
        <v>613</v>
      </c>
      <c r="BV119" s="457" t="s">
        <v>613</v>
      </c>
      <c r="BW119" s="457" t="s">
        <v>613</v>
      </c>
      <c r="BX119" s="457" t="s">
        <v>613</v>
      </c>
      <c r="BY119" s="457" t="s">
        <v>613</v>
      </c>
      <c r="BZ119" s="457" t="s">
        <v>613</v>
      </c>
      <c r="CA119" s="457" t="s">
        <v>613</v>
      </c>
      <c r="CB119" s="457" t="s">
        <v>613</v>
      </c>
      <c r="CC119" s="457" t="s">
        <v>613</v>
      </c>
      <c r="CD119" s="457" t="s">
        <v>613</v>
      </c>
      <c r="CE119" s="457" t="s">
        <v>613</v>
      </c>
      <c r="CF119" s="457" t="s">
        <v>613</v>
      </c>
      <c r="CG119" s="457" t="s">
        <v>613</v>
      </c>
      <c r="CH119" s="458" t="s">
        <v>613</v>
      </c>
    </row>
    <row r="120" spans="1:86" s="52" customFormat="1" x14ac:dyDescent="0.35">
      <c r="A120" s="120"/>
      <c r="B120" s="236" t="s">
        <v>914</v>
      </c>
      <c r="D120" s="457" t="s">
        <v>613</v>
      </c>
      <c r="E120" s="457" t="s">
        <v>613</v>
      </c>
      <c r="F120" s="457" t="s">
        <v>613</v>
      </c>
      <c r="G120" s="457" t="s">
        <v>613</v>
      </c>
      <c r="H120" s="457" t="s">
        <v>613</v>
      </c>
      <c r="I120" s="457" t="s">
        <v>613</v>
      </c>
      <c r="J120" s="457" t="s">
        <v>613</v>
      </c>
      <c r="K120" s="457" t="s">
        <v>613</v>
      </c>
      <c r="L120" s="457" t="s">
        <v>613</v>
      </c>
      <c r="M120" s="457" t="s">
        <v>613</v>
      </c>
      <c r="N120" s="457" t="s">
        <v>613</v>
      </c>
      <c r="O120" s="457" t="s">
        <v>613</v>
      </c>
      <c r="P120" s="457" t="s">
        <v>613</v>
      </c>
      <c r="Q120" s="457" t="s">
        <v>613</v>
      </c>
      <c r="R120" s="457" t="s">
        <v>613</v>
      </c>
      <c r="S120" s="457" t="s">
        <v>613</v>
      </c>
      <c r="T120" s="457" t="s">
        <v>613</v>
      </c>
      <c r="U120" s="457" t="s">
        <v>613</v>
      </c>
      <c r="V120" s="457" t="s">
        <v>613</v>
      </c>
      <c r="W120" s="457" t="s">
        <v>613</v>
      </c>
      <c r="X120" s="457" t="s">
        <v>613</v>
      </c>
      <c r="Y120" s="457" t="s">
        <v>613</v>
      </c>
      <c r="Z120" s="457" t="s">
        <v>613</v>
      </c>
      <c r="AA120" s="457" t="s">
        <v>613</v>
      </c>
      <c r="AB120" s="457" t="s">
        <v>613</v>
      </c>
      <c r="AC120" s="457" t="s">
        <v>613</v>
      </c>
      <c r="AD120" s="457" t="s">
        <v>613</v>
      </c>
      <c r="AE120" s="457" t="s">
        <v>613</v>
      </c>
      <c r="AF120" s="457" t="s">
        <v>613</v>
      </c>
      <c r="AG120" s="457" t="s">
        <v>613</v>
      </c>
      <c r="AH120" s="457" t="s">
        <v>613</v>
      </c>
      <c r="AI120" s="457" t="s">
        <v>613</v>
      </c>
      <c r="AJ120" s="457" t="s">
        <v>613</v>
      </c>
      <c r="AK120" s="457" t="s">
        <v>613</v>
      </c>
      <c r="AL120" s="457" t="s">
        <v>613</v>
      </c>
      <c r="AM120" s="457" t="s">
        <v>613</v>
      </c>
      <c r="AN120" s="457" t="s">
        <v>613</v>
      </c>
      <c r="AO120" s="457" t="s">
        <v>613</v>
      </c>
      <c r="AP120" s="457" t="s">
        <v>613</v>
      </c>
      <c r="AQ120" s="457" t="s">
        <v>613</v>
      </c>
      <c r="AR120" s="457" t="s">
        <v>613</v>
      </c>
      <c r="AS120" s="457" t="s">
        <v>613</v>
      </c>
      <c r="AT120" s="457" t="s">
        <v>613</v>
      </c>
      <c r="AU120" s="457">
        <v>408.52384597454648</v>
      </c>
      <c r="AV120" s="457">
        <v>467.76850064118736</v>
      </c>
      <c r="AW120" s="457">
        <v>492.62504193511921</v>
      </c>
      <c r="AX120" s="457">
        <v>518.85255121536284</v>
      </c>
      <c r="AY120" s="457">
        <v>527.94369651512898</v>
      </c>
      <c r="AZ120" s="457">
        <v>527.96694304136327</v>
      </c>
      <c r="BA120" s="457">
        <v>521.52373222711924</v>
      </c>
      <c r="BB120" s="457">
        <v>511.1780092193398</v>
      </c>
      <c r="BC120" s="457">
        <v>508.18561721828377</v>
      </c>
      <c r="BD120" s="457">
        <v>507.32673284578777</v>
      </c>
      <c r="BE120" s="457">
        <v>503.87262344686638</v>
      </c>
      <c r="BF120" s="457">
        <v>511.31135563299478</v>
      </c>
      <c r="BG120" s="457">
        <v>512.04654236673707</v>
      </c>
      <c r="BH120" s="457" t="s">
        <v>613</v>
      </c>
      <c r="BI120" s="457" t="s">
        <v>613</v>
      </c>
      <c r="BJ120" s="457" t="s">
        <v>613</v>
      </c>
      <c r="BK120" s="457" t="s">
        <v>613</v>
      </c>
      <c r="BL120" s="457" t="s">
        <v>613</v>
      </c>
      <c r="BM120" s="457" t="s">
        <v>613</v>
      </c>
      <c r="BN120" s="457" t="s">
        <v>613</v>
      </c>
      <c r="BO120" s="457" t="s">
        <v>613</v>
      </c>
      <c r="BP120" s="457" t="s">
        <v>613</v>
      </c>
      <c r="BQ120" s="457" t="s">
        <v>613</v>
      </c>
      <c r="BR120" s="457" t="s">
        <v>613</v>
      </c>
      <c r="BS120" s="457" t="s">
        <v>613</v>
      </c>
      <c r="BT120" s="457" t="s">
        <v>613</v>
      </c>
      <c r="BU120" s="457" t="s">
        <v>613</v>
      </c>
      <c r="BV120" s="457" t="s">
        <v>613</v>
      </c>
      <c r="BW120" s="457" t="s">
        <v>613</v>
      </c>
      <c r="BX120" s="457" t="s">
        <v>613</v>
      </c>
      <c r="BY120" s="457" t="s">
        <v>613</v>
      </c>
      <c r="BZ120" s="457" t="s">
        <v>613</v>
      </c>
      <c r="CA120" s="457" t="s">
        <v>613</v>
      </c>
      <c r="CB120" s="457" t="s">
        <v>613</v>
      </c>
      <c r="CC120" s="457" t="s">
        <v>613</v>
      </c>
      <c r="CD120" s="457" t="s">
        <v>613</v>
      </c>
      <c r="CE120" s="457" t="s">
        <v>613</v>
      </c>
      <c r="CF120" s="457" t="s">
        <v>613</v>
      </c>
      <c r="CG120" s="457" t="s">
        <v>613</v>
      </c>
      <c r="CH120" s="458" t="s">
        <v>613</v>
      </c>
    </row>
    <row r="121" spans="1:86" s="88" customFormat="1" ht="24.75" customHeight="1" thickBot="1" x14ac:dyDescent="0.3">
      <c r="A121" s="613"/>
      <c r="B121" s="596" t="s">
        <v>915</v>
      </c>
      <c r="C121" s="238"/>
      <c r="D121" s="463" t="s">
        <v>613</v>
      </c>
      <c r="E121" s="463" t="s">
        <v>613</v>
      </c>
      <c r="F121" s="463" t="s">
        <v>613</v>
      </c>
      <c r="G121" s="463" t="s">
        <v>613</v>
      </c>
      <c r="H121" s="463" t="s">
        <v>613</v>
      </c>
      <c r="I121" s="463" t="s">
        <v>613</v>
      </c>
      <c r="J121" s="463" t="s">
        <v>613</v>
      </c>
      <c r="K121" s="463" t="s">
        <v>613</v>
      </c>
      <c r="L121" s="463" t="s">
        <v>613</v>
      </c>
      <c r="M121" s="463" t="s">
        <v>613</v>
      </c>
      <c r="N121" s="463" t="s">
        <v>613</v>
      </c>
      <c r="O121" s="463" t="s">
        <v>613</v>
      </c>
      <c r="P121" s="463" t="s">
        <v>613</v>
      </c>
      <c r="Q121" s="463" t="s">
        <v>613</v>
      </c>
      <c r="R121" s="463" t="s">
        <v>613</v>
      </c>
      <c r="S121" s="463" t="s">
        <v>613</v>
      </c>
      <c r="T121" s="463" t="s">
        <v>613</v>
      </c>
      <c r="U121" s="463" t="s">
        <v>613</v>
      </c>
      <c r="V121" s="463" t="s">
        <v>613</v>
      </c>
      <c r="W121" s="463" t="s">
        <v>613</v>
      </c>
      <c r="X121" s="463" t="s">
        <v>613</v>
      </c>
      <c r="Y121" s="463" t="s">
        <v>613</v>
      </c>
      <c r="Z121" s="463" t="s">
        <v>613</v>
      </c>
      <c r="AA121" s="463" t="s">
        <v>613</v>
      </c>
      <c r="AB121" s="463" t="s">
        <v>613</v>
      </c>
      <c r="AC121" s="463" t="s">
        <v>613</v>
      </c>
      <c r="AD121" s="463" t="s">
        <v>613</v>
      </c>
      <c r="AE121" s="463" t="s">
        <v>613</v>
      </c>
      <c r="AF121" s="463" t="s">
        <v>613</v>
      </c>
      <c r="AG121" s="463" t="s">
        <v>613</v>
      </c>
      <c r="AH121" s="463" t="s">
        <v>613</v>
      </c>
      <c r="AI121" s="463" t="s">
        <v>613</v>
      </c>
      <c r="AJ121" s="463" t="s">
        <v>613</v>
      </c>
      <c r="AK121" s="463" t="s">
        <v>613</v>
      </c>
      <c r="AL121" s="463" t="s">
        <v>613</v>
      </c>
      <c r="AM121" s="463" t="s">
        <v>613</v>
      </c>
      <c r="AN121" s="463" t="s">
        <v>613</v>
      </c>
      <c r="AO121" s="463" t="s">
        <v>613</v>
      </c>
      <c r="AP121" s="463" t="s">
        <v>613</v>
      </c>
      <c r="AQ121" s="463" t="s">
        <v>613</v>
      </c>
      <c r="AR121" s="463" t="s">
        <v>613</v>
      </c>
      <c r="AS121" s="463" t="s">
        <v>613</v>
      </c>
      <c r="AT121" s="463" t="s">
        <v>613</v>
      </c>
      <c r="AU121" s="463">
        <v>794.46679538759895</v>
      </c>
      <c r="AV121" s="463">
        <v>938.0324542161967</v>
      </c>
      <c r="AW121" s="463">
        <v>1047.0364349652023</v>
      </c>
      <c r="AX121" s="463">
        <v>1077.0486048054449</v>
      </c>
      <c r="AY121" s="463">
        <v>1097.164124878966</v>
      </c>
      <c r="AZ121" s="463">
        <v>1071.6948814863831</v>
      </c>
      <c r="BA121" s="463">
        <v>1005.7259677822007</v>
      </c>
      <c r="BB121" s="463">
        <v>1012.0801394161828</v>
      </c>
      <c r="BC121" s="463">
        <v>1045.7064982004606</v>
      </c>
      <c r="BD121" s="463">
        <v>1099.3392676664471</v>
      </c>
      <c r="BE121" s="463">
        <v>1129.0426645308501</v>
      </c>
      <c r="BF121" s="463">
        <v>1191.8560650072395</v>
      </c>
      <c r="BG121" s="463">
        <v>1162.9471684403652</v>
      </c>
      <c r="BH121" s="463">
        <v>606.21848208134304</v>
      </c>
      <c r="BI121" s="463">
        <v>620.15633733797688</v>
      </c>
      <c r="BJ121" s="463">
        <v>556.34983730894066</v>
      </c>
      <c r="BK121" s="463">
        <v>512.15546251201761</v>
      </c>
      <c r="BL121" s="463">
        <v>534.56136339833654</v>
      </c>
      <c r="BM121" s="463">
        <v>585.00664657851462</v>
      </c>
      <c r="BN121" s="463">
        <v>595.2893727086082</v>
      </c>
      <c r="BO121" s="463">
        <v>632.02058915952728</v>
      </c>
      <c r="BP121" s="463">
        <v>640.92708551545536</v>
      </c>
      <c r="BQ121" s="463">
        <v>661.53530679489882</v>
      </c>
      <c r="BR121" s="463">
        <v>781.24878431758884</v>
      </c>
      <c r="BS121" s="463">
        <v>864.31851251264618</v>
      </c>
      <c r="BT121" s="463">
        <v>736.52188581569271</v>
      </c>
      <c r="BU121" s="463">
        <v>832.08188461401971</v>
      </c>
      <c r="BV121" s="463">
        <v>694.06369952789248</v>
      </c>
      <c r="BW121" s="463">
        <v>629.91500849211423</v>
      </c>
      <c r="BX121" s="463">
        <v>549.83100268700241</v>
      </c>
      <c r="BY121" s="463">
        <v>604.3799882648409</v>
      </c>
      <c r="BZ121" s="463">
        <v>650.3783856250077</v>
      </c>
      <c r="CA121" s="463">
        <v>763.46266533719131</v>
      </c>
      <c r="CB121" s="463">
        <v>827.62684876904825</v>
      </c>
      <c r="CC121" s="463">
        <v>804.26206116568756</v>
      </c>
      <c r="CD121" s="463">
        <v>815.09367809135438</v>
      </c>
      <c r="CE121" s="463">
        <v>831.21925494089817</v>
      </c>
      <c r="CF121" s="463">
        <v>850.44673346106322</v>
      </c>
      <c r="CG121" s="463">
        <v>880.1639921425184</v>
      </c>
      <c r="CH121" s="464">
        <v>889.89553864273182</v>
      </c>
    </row>
    <row r="122" spans="1:86" s="52" customFormat="1" ht="39.75" customHeight="1" x14ac:dyDescent="0.35">
      <c r="A122" s="615"/>
      <c r="B122" s="468" t="s">
        <v>919</v>
      </c>
      <c r="C122" s="616"/>
      <c r="D122" s="470" t="s">
        <v>677</v>
      </c>
      <c r="E122" s="470" t="s">
        <v>678</v>
      </c>
      <c r="F122" s="470" t="s">
        <v>679</v>
      </c>
      <c r="G122" s="470" t="s">
        <v>680</v>
      </c>
      <c r="H122" s="470" t="s">
        <v>681</v>
      </c>
      <c r="I122" s="470" t="s">
        <v>682</v>
      </c>
      <c r="J122" s="470" t="s">
        <v>683</v>
      </c>
      <c r="K122" s="470" t="s">
        <v>684</v>
      </c>
      <c r="L122" s="470" t="s">
        <v>685</v>
      </c>
      <c r="M122" s="470" t="s">
        <v>686</v>
      </c>
      <c r="N122" s="470" t="s">
        <v>687</v>
      </c>
      <c r="O122" s="470" t="s">
        <v>688</v>
      </c>
      <c r="P122" s="470" t="s">
        <v>689</v>
      </c>
      <c r="Q122" s="470" t="s">
        <v>690</v>
      </c>
      <c r="R122" s="470" t="s">
        <v>691</v>
      </c>
      <c r="S122" s="470" t="s">
        <v>692</v>
      </c>
      <c r="T122" s="470" t="s">
        <v>693</v>
      </c>
      <c r="U122" s="470" t="s">
        <v>694</v>
      </c>
      <c r="V122" s="470" t="s">
        <v>695</v>
      </c>
      <c r="W122" s="470" t="s">
        <v>696</v>
      </c>
      <c r="X122" s="470" t="s">
        <v>697</v>
      </c>
      <c r="Y122" s="470" t="s">
        <v>698</v>
      </c>
      <c r="Z122" s="470" t="s">
        <v>699</v>
      </c>
      <c r="AA122" s="470" t="s">
        <v>700</v>
      </c>
      <c r="AB122" s="470" t="s">
        <v>701</v>
      </c>
      <c r="AC122" s="470" t="s">
        <v>702</v>
      </c>
      <c r="AD122" s="470" t="s">
        <v>703</v>
      </c>
      <c r="AE122" s="470" t="s">
        <v>704</v>
      </c>
      <c r="AF122" s="470" t="s">
        <v>705</v>
      </c>
      <c r="AG122" s="470" t="s">
        <v>706</v>
      </c>
      <c r="AH122" s="470" t="s">
        <v>707</v>
      </c>
      <c r="AI122" s="470" t="s">
        <v>708</v>
      </c>
      <c r="AJ122" s="470" t="s">
        <v>709</v>
      </c>
      <c r="AK122" s="470" t="s">
        <v>710</v>
      </c>
      <c r="AL122" s="470" t="s">
        <v>711</v>
      </c>
      <c r="AM122" s="470" t="s">
        <v>712</v>
      </c>
      <c r="AN122" s="470" t="s">
        <v>713</v>
      </c>
      <c r="AO122" s="470" t="s">
        <v>714</v>
      </c>
      <c r="AP122" s="470" t="s">
        <v>715</v>
      </c>
      <c r="AQ122" s="470" t="s">
        <v>716</v>
      </c>
      <c r="AR122" s="470" t="s">
        <v>717</v>
      </c>
      <c r="AS122" s="470" t="s">
        <v>718</v>
      </c>
      <c r="AT122" s="470" t="s">
        <v>719</v>
      </c>
      <c r="AU122" s="470" t="s">
        <v>720</v>
      </c>
      <c r="AV122" s="470" t="s">
        <v>721</v>
      </c>
      <c r="AW122" s="470" t="s">
        <v>722</v>
      </c>
      <c r="AX122" s="470" t="s">
        <v>723</v>
      </c>
      <c r="AY122" s="470" t="s">
        <v>724</v>
      </c>
      <c r="AZ122" s="470" t="s">
        <v>725</v>
      </c>
      <c r="BA122" s="470" t="s">
        <v>726</v>
      </c>
      <c r="BB122" s="470" t="s">
        <v>727</v>
      </c>
      <c r="BC122" s="470" t="s">
        <v>728</v>
      </c>
      <c r="BD122" s="470" t="s">
        <v>729</v>
      </c>
      <c r="BE122" s="470" t="s">
        <v>730</v>
      </c>
      <c r="BF122" s="470" t="s">
        <v>731</v>
      </c>
      <c r="BG122" s="470" t="s">
        <v>732</v>
      </c>
      <c r="BH122" s="470" t="s">
        <v>733</v>
      </c>
      <c r="BI122" s="470" t="s">
        <v>734</v>
      </c>
      <c r="BJ122" s="470" t="s">
        <v>735</v>
      </c>
      <c r="BK122" s="470" t="s">
        <v>736</v>
      </c>
      <c r="BL122" s="470" t="s">
        <v>737</v>
      </c>
      <c r="BM122" s="470" t="s">
        <v>738</v>
      </c>
      <c r="BN122" s="470" t="s">
        <v>739</v>
      </c>
      <c r="BO122" s="470" t="s">
        <v>740</v>
      </c>
      <c r="BP122" s="470" t="s">
        <v>741</v>
      </c>
      <c r="BQ122" s="470" t="s">
        <v>742</v>
      </c>
      <c r="BR122" s="470" t="s">
        <v>743</v>
      </c>
      <c r="BS122" s="470" t="s">
        <v>744</v>
      </c>
      <c r="BT122" s="470" t="s">
        <v>745</v>
      </c>
      <c r="BU122" s="470" t="s">
        <v>746</v>
      </c>
      <c r="BV122" s="470" t="s">
        <v>747</v>
      </c>
      <c r="BW122" s="470" t="s">
        <v>748</v>
      </c>
      <c r="BX122" s="470" t="s">
        <v>749</v>
      </c>
      <c r="BY122" s="470" t="s">
        <v>750</v>
      </c>
      <c r="BZ122" s="470" t="s">
        <v>751</v>
      </c>
      <c r="CA122" s="470" t="s">
        <v>752</v>
      </c>
      <c r="CB122" s="470" t="s">
        <v>753</v>
      </c>
      <c r="CC122" s="470" t="s">
        <v>754</v>
      </c>
      <c r="CD122" s="470" t="s">
        <v>755</v>
      </c>
      <c r="CE122" s="470" t="s">
        <v>756</v>
      </c>
      <c r="CF122" s="470" t="s">
        <v>757</v>
      </c>
      <c r="CG122" s="470" t="s">
        <v>758</v>
      </c>
      <c r="CH122" s="471" t="s">
        <v>759</v>
      </c>
    </row>
    <row r="123" spans="1:86" s="123" customFormat="1" ht="26.25" customHeight="1" x14ac:dyDescent="0.35">
      <c r="A123" s="588"/>
      <c r="B123" s="123" t="s">
        <v>273</v>
      </c>
      <c r="D123" s="452"/>
      <c r="E123" s="452"/>
      <c r="F123" s="452"/>
      <c r="G123" s="452"/>
      <c r="H123" s="452"/>
      <c r="I123" s="452"/>
      <c r="J123" s="452"/>
      <c r="K123" s="452"/>
      <c r="L123" s="452"/>
      <c r="M123" s="452"/>
      <c r="N123" s="452"/>
      <c r="O123" s="452"/>
      <c r="P123" s="452"/>
      <c r="Q123" s="452"/>
      <c r="R123" s="452"/>
      <c r="S123" s="452"/>
      <c r="T123" s="452"/>
      <c r="U123" s="452"/>
      <c r="V123" s="452"/>
      <c r="W123" s="452"/>
      <c r="X123" s="452"/>
      <c r="Y123" s="452"/>
      <c r="Z123" s="452"/>
      <c r="AA123" s="452"/>
      <c r="AB123" s="452"/>
      <c r="AC123" s="452"/>
      <c r="AD123" s="452"/>
      <c r="AE123" s="452"/>
      <c r="AF123" s="452"/>
      <c r="AG123" s="452"/>
      <c r="AH123" s="452">
        <v>3408</v>
      </c>
      <c r="AI123" s="452">
        <v>3314</v>
      </c>
      <c r="AJ123" s="452">
        <v>3556</v>
      </c>
      <c r="AK123" s="452">
        <v>4151</v>
      </c>
      <c r="AL123" s="452">
        <v>4431</v>
      </c>
      <c r="AM123" s="452">
        <v>4750</v>
      </c>
      <c r="AN123" s="452">
        <v>4825</v>
      </c>
      <c r="AO123" s="452">
        <v>4860</v>
      </c>
      <c r="AP123" s="452">
        <v>4900</v>
      </c>
      <c r="AQ123" s="452">
        <v>4860</v>
      </c>
      <c r="AR123" s="452">
        <v>3996</v>
      </c>
      <c r="AS123" s="452">
        <v>3886</v>
      </c>
      <c r="AT123" s="452">
        <v>3950</v>
      </c>
      <c r="AU123" s="452">
        <v>4120</v>
      </c>
      <c r="AV123" s="452">
        <v>4380</v>
      </c>
      <c r="AW123" s="452">
        <v>4601</v>
      </c>
      <c r="AX123" s="452">
        <v>4692</v>
      </c>
      <c r="AY123" s="452">
        <v>4757</v>
      </c>
      <c r="AZ123" s="452">
        <v>4740</v>
      </c>
      <c r="BA123" s="452">
        <v>4588</v>
      </c>
      <c r="BB123" s="452">
        <v>4423</v>
      </c>
      <c r="BC123" s="452">
        <v>4187</v>
      </c>
      <c r="BD123" s="452">
        <v>3946</v>
      </c>
      <c r="BE123" s="452">
        <v>3846</v>
      </c>
      <c r="BF123" s="452">
        <v>3807</v>
      </c>
      <c r="BG123" s="452">
        <v>3812</v>
      </c>
      <c r="BH123" s="452">
        <v>3940</v>
      </c>
      <c r="BI123" s="452">
        <v>3986</v>
      </c>
      <c r="BJ123" s="452">
        <v>4021</v>
      </c>
      <c r="BK123" s="452">
        <v>4036</v>
      </c>
      <c r="BL123" s="452">
        <v>4166</v>
      </c>
      <c r="BM123" s="452">
        <v>4547</v>
      </c>
      <c r="BN123" s="452">
        <v>4798</v>
      </c>
      <c r="BO123" s="452">
        <v>4932</v>
      </c>
      <c r="BP123" s="452">
        <v>5053</v>
      </c>
      <c r="BQ123" s="452">
        <v>5026</v>
      </c>
      <c r="BR123" s="452">
        <v>4921</v>
      </c>
      <c r="BS123" s="452">
        <v>4777</v>
      </c>
      <c r="BT123" s="452">
        <v>4594</v>
      </c>
      <c r="BU123" s="452">
        <v>4371</v>
      </c>
      <c r="BV123" s="452">
        <v>3984</v>
      </c>
      <c r="BW123" s="452">
        <v>3394</v>
      </c>
      <c r="BX123" s="452">
        <v>3008</v>
      </c>
      <c r="BY123" s="452">
        <v>2733</v>
      </c>
      <c r="BZ123" s="452">
        <v>2509</v>
      </c>
      <c r="CA123" s="452">
        <v>2351</v>
      </c>
      <c r="CB123" s="452">
        <v>2072</v>
      </c>
      <c r="CC123" s="452">
        <v>1583</v>
      </c>
      <c r="CD123" s="452">
        <v>1397</v>
      </c>
      <c r="CE123" s="452">
        <v>1379</v>
      </c>
      <c r="CF123" s="452">
        <v>1375</v>
      </c>
      <c r="CG123" s="452">
        <v>1383</v>
      </c>
      <c r="CH123" s="460">
        <v>1394</v>
      </c>
    </row>
    <row r="124" spans="1:86" s="52" customFormat="1" x14ac:dyDescent="0.35">
      <c r="A124" s="610"/>
      <c r="B124" s="606" t="s">
        <v>920</v>
      </c>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c r="AY124" s="457"/>
      <c r="AZ124" s="457"/>
      <c r="BA124" s="457"/>
      <c r="BB124" s="457"/>
      <c r="BC124" s="457"/>
      <c r="BD124" s="457"/>
      <c r="BE124" s="457"/>
      <c r="BF124" s="457"/>
      <c r="BG124" s="457"/>
      <c r="BH124" s="457"/>
      <c r="BI124" s="457"/>
      <c r="BJ124" s="457"/>
      <c r="BK124" s="457"/>
      <c r="BL124" s="457">
        <v>3796</v>
      </c>
      <c r="BM124" s="457">
        <v>3966</v>
      </c>
      <c r="BN124" s="457">
        <v>4155</v>
      </c>
      <c r="BO124" s="457">
        <v>4237</v>
      </c>
      <c r="BP124" s="457">
        <v>4309</v>
      </c>
      <c r="BQ124" s="457">
        <v>4365</v>
      </c>
      <c r="BR124" s="457">
        <v>4440</v>
      </c>
      <c r="BS124" s="457">
        <v>4410</v>
      </c>
      <c r="BT124" s="457">
        <v>4287</v>
      </c>
      <c r="BU124" s="457">
        <v>4098</v>
      </c>
      <c r="BV124" s="457">
        <v>3774</v>
      </c>
      <c r="BW124" s="457">
        <v>3291</v>
      </c>
      <c r="BX124" s="457">
        <v>2936</v>
      </c>
      <c r="BY124" s="457">
        <v>2683</v>
      </c>
      <c r="BZ124" s="457">
        <v>2479</v>
      </c>
      <c r="CA124" s="457">
        <v>2331</v>
      </c>
      <c r="CB124" s="457">
        <v>2062</v>
      </c>
      <c r="CC124" s="457">
        <v>1583.0764623509222</v>
      </c>
      <c r="CD124" s="457">
        <v>1397.3522939101103</v>
      </c>
      <c r="CE124" s="457">
        <v>1379.0841071495449</v>
      </c>
      <c r="CF124" s="457">
        <v>1375.1568115534633</v>
      </c>
      <c r="CG124" s="457">
        <v>1382.6099104437133</v>
      </c>
      <c r="CH124" s="458">
        <v>1393.8436394089886</v>
      </c>
    </row>
    <row r="125" spans="1:86" s="52" customFormat="1" x14ac:dyDescent="0.35">
      <c r="A125" s="610"/>
      <c r="B125" s="606" t="s">
        <v>921</v>
      </c>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c r="AY125" s="457"/>
      <c r="AZ125" s="457"/>
      <c r="BA125" s="457"/>
      <c r="BB125" s="457"/>
      <c r="BC125" s="457"/>
      <c r="BD125" s="457"/>
      <c r="BE125" s="457"/>
      <c r="BF125" s="457"/>
      <c r="BG125" s="457"/>
      <c r="BH125" s="457"/>
      <c r="BI125" s="457"/>
      <c r="BJ125" s="457"/>
      <c r="BK125" s="457"/>
      <c r="BL125" s="457">
        <v>370</v>
      </c>
      <c r="BM125" s="457">
        <v>580</v>
      </c>
      <c r="BN125" s="457">
        <v>643</v>
      </c>
      <c r="BO125" s="457">
        <v>696</v>
      </c>
      <c r="BP125" s="457">
        <v>744</v>
      </c>
      <c r="BQ125" s="457">
        <v>661</v>
      </c>
      <c r="BR125" s="457">
        <v>481</v>
      </c>
      <c r="BS125" s="457">
        <v>367</v>
      </c>
      <c r="BT125" s="457">
        <v>307</v>
      </c>
      <c r="BU125" s="457">
        <v>273</v>
      </c>
      <c r="BV125" s="457">
        <v>210</v>
      </c>
      <c r="BW125" s="457">
        <v>103</v>
      </c>
      <c r="BX125" s="457">
        <v>72</v>
      </c>
      <c r="BY125" s="457">
        <v>50</v>
      </c>
      <c r="BZ125" s="457">
        <v>31</v>
      </c>
      <c r="CA125" s="457">
        <v>20</v>
      </c>
      <c r="CB125" s="457">
        <v>10</v>
      </c>
      <c r="CC125" s="457">
        <v>0</v>
      </c>
      <c r="CD125" s="457">
        <v>0</v>
      </c>
      <c r="CE125" s="457">
        <v>0</v>
      </c>
      <c r="CF125" s="457">
        <v>0</v>
      </c>
      <c r="CG125" s="457">
        <v>0</v>
      </c>
      <c r="CH125" s="458">
        <v>0</v>
      </c>
    </row>
    <row r="126" spans="1:86" s="52" customFormat="1" ht="23.25" customHeight="1" x14ac:dyDescent="0.35">
      <c r="A126" s="610"/>
      <c r="B126" s="74" t="s">
        <v>918</v>
      </c>
      <c r="D126" s="457"/>
      <c r="E126" s="457"/>
      <c r="F126" s="457"/>
      <c r="G126" s="457"/>
      <c r="H126" s="457"/>
      <c r="I126" s="457"/>
      <c r="J126" s="457"/>
      <c r="K126" s="457"/>
      <c r="L126" s="457"/>
      <c r="M126" s="457"/>
      <c r="N126" s="457"/>
      <c r="O126" s="457"/>
      <c r="P126" s="457"/>
      <c r="Q126" s="457"/>
      <c r="R126" s="457"/>
      <c r="S126" s="457"/>
      <c r="T126" s="457"/>
      <c r="U126" s="457"/>
      <c r="V126" s="457"/>
      <c r="W126" s="457"/>
      <c r="X126" s="457"/>
      <c r="Y126" s="457"/>
      <c r="Z126" s="457"/>
      <c r="AA126" s="457"/>
      <c r="AB126" s="457"/>
      <c r="AC126" s="457"/>
      <c r="AD126" s="457"/>
      <c r="AE126" s="457"/>
      <c r="AF126" s="457"/>
      <c r="AG126" s="457"/>
      <c r="AH126" s="457"/>
      <c r="AI126" s="457"/>
      <c r="AJ126" s="457"/>
      <c r="AK126" s="457"/>
      <c r="AL126" s="457"/>
      <c r="AM126" s="457"/>
      <c r="AN126" s="457"/>
      <c r="AO126" s="457"/>
      <c r="AP126" s="457"/>
      <c r="AQ126" s="457"/>
      <c r="AR126" s="457"/>
      <c r="AS126" s="457"/>
      <c r="AT126" s="457"/>
      <c r="AU126" s="457"/>
      <c r="AV126" s="457"/>
      <c r="AW126" s="457"/>
      <c r="AX126" s="457"/>
      <c r="AY126" s="457"/>
      <c r="AZ126" s="457"/>
      <c r="BA126" s="457"/>
      <c r="BB126" s="457"/>
      <c r="BC126" s="457"/>
      <c r="BD126" s="457"/>
      <c r="BE126" s="457"/>
      <c r="BF126" s="457"/>
      <c r="BG126" s="457"/>
      <c r="BH126" s="457"/>
      <c r="BI126" s="457"/>
      <c r="BJ126" s="457"/>
      <c r="BK126" s="457"/>
      <c r="BL126" s="457"/>
      <c r="BM126" s="457"/>
      <c r="BN126" s="457"/>
      <c r="BO126" s="457"/>
      <c r="BP126" s="457"/>
      <c r="BQ126" s="457"/>
      <c r="BR126" s="457"/>
      <c r="BS126" s="457"/>
      <c r="BT126" s="457"/>
      <c r="BU126" s="457"/>
      <c r="BV126" s="457"/>
      <c r="BW126" s="457">
        <v>1380</v>
      </c>
      <c r="BX126" s="457">
        <v>2404</v>
      </c>
      <c r="BY126" s="457">
        <v>2674</v>
      </c>
      <c r="BZ126" s="457">
        <v>2873</v>
      </c>
      <c r="CA126" s="457">
        <v>3141</v>
      </c>
      <c r="CB126" s="457">
        <v>3583</v>
      </c>
      <c r="CC126" s="457">
        <v>4284</v>
      </c>
      <c r="CD126" s="457">
        <v>4585</v>
      </c>
      <c r="CE126" s="457">
        <v>4610</v>
      </c>
      <c r="CF126" s="457">
        <v>4637</v>
      </c>
      <c r="CG126" s="457">
        <v>4676</v>
      </c>
      <c r="CH126" s="458">
        <v>4725</v>
      </c>
    </row>
    <row r="127" spans="1:86" s="52" customFormat="1" ht="26.25" customHeight="1" x14ac:dyDescent="0.35">
      <c r="A127" s="120"/>
      <c r="B127" s="74" t="s">
        <v>881</v>
      </c>
      <c r="D127" s="457"/>
      <c r="E127" s="457"/>
      <c r="F127" s="457"/>
      <c r="G127" s="457"/>
      <c r="H127" s="457"/>
      <c r="I127" s="457"/>
      <c r="J127" s="457"/>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7"/>
      <c r="AK127" s="457"/>
      <c r="AL127" s="457"/>
      <c r="AM127" s="457"/>
      <c r="AN127" s="457"/>
      <c r="AO127" s="457"/>
      <c r="AP127" s="457"/>
      <c r="AQ127" s="457"/>
      <c r="AR127" s="457"/>
      <c r="AS127" s="457"/>
      <c r="AT127" s="457"/>
      <c r="AU127" s="457"/>
      <c r="AV127" s="457"/>
      <c r="AW127" s="457"/>
      <c r="AX127" s="457"/>
      <c r="AY127" s="457"/>
      <c r="AZ127" s="457"/>
      <c r="BA127" s="457"/>
      <c r="BB127" s="457"/>
      <c r="BC127" s="457"/>
      <c r="BD127" s="457"/>
      <c r="BE127" s="457"/>
      <c r="BF127" s="457"/>
      <c r="BG127" s="457"/>
      <c r="BH127" s="457"/>
      <c r="BI127" s="457"/>
      <c r="BJ127" s="457"/>
      <c r="BK127" s="457"/>
      <c r="BL127" s="457"/>
      <c r="BM127" s="457"/>
      <c r="BN127" s="457"/>
      <c r="BO127" s="457"/>
      <c r="BP127" s="457"/>
      <c r="BQ127" s="457"/>
      <c r="BR127" s="457"/>
      <c r="BS127" s="457"/>
      <c r="BT127" s="457"/>
      <c r="BU127" s="457"/>
      <c r="BV127" s="457"/>
      <c r="BW127" s="457"/>
      <c r="BX127" s="457"/>
      <c r="BY127" s="457"/>
      <c r="BZ127" s="457"/>
      <c r="CA127" s="457"/>
      <c r="CB127" s="457"/>
      <c r="CC127" s="457"/>
      <c r="CD127" s="457"/>
      <c r="CE127" s="457"/>
      <c r="CF127" s="457"/>
      <c r="CG127" s="457"/>
      <c r="CH127" s="458"/>
    </row>
    <row r="128" spans="1:86" s="52" customFormat="1" x14ac:dyDescent="0.35">
      <c r="A128" s="120"/>
      <c r="B128" s="606" t="s">
        <v>882</v>
      </c>
      <c r="D128" s="457"/>
      <c r="E128" s="457"/>
      <c r="F128" s="457"/>
      <c r="G128" s="457"/>
      <c r="H128" s="457"/>
      <c r="I128" s="457"/>
      <c r="J128" s="457"/>
      <c r="K128" s="457"/>
      <c r="L128" s="457"/>
      <c r="M128" s="457"/>
      <c r="N128" s="457"/>
      <c r="O128" s="457"/>
      <c r="P128" s="457"/>
      <c r="Q128" s="457"/>
      <c r="R128" s="457"/>
      <c r="S128" s="457"/>
      <c r="T128" s="457"/>
      <c r="U128" s="457"/>
      <c r="V128" s="457"/>
      <c r="W128" s="457"/>
      <c r="X128" s="457"/>
      <c r="Y128" s="457"/>
      <c r="Z128" s="457"/>
      <c r="AA128" s="457"/>
      <c r="AB128" s="457"/>
      <c r="AC128" s="457"/>
      <c r="AD128" s="457"/>
      <c r="AE128" s="457"/>
      <c r="AF128" s="457"/>
      <c r="AG128" s="457"/>
      <c r="AH128" s="457">
        <v>2667</v>
      </c>
      <c r="AI128" s="457">
        <v>2625</v>
      </c>
      <c r="AJ128" s="457">
        <v>2843</v>
      </c>
      <c r="AK128" s="457">
        <v>3354</v>
      </c>
      <c r="AL128" s="457">
        <v>3580</v>
      </c>
      <c r="AM128" s="457">
        <v>3735</v>
      </c>
      <c r="AN128" s="457">
        <v>3745</v>
      </c>
      <c r="AO128" s="457">
        <v>3710</v>
      </c>
      <c r="AP128" s="457">
        <v>3720</v>
      </c>
      <c r="AQ128" s="457">
        <v>3665</v>
      </c>
      <c r="AR128" s="457">
        <v>3082</v>
      </c>
      <c r="AS128" s="457">
        <v>2938</v>
      </c>
      <c r="AT128" s="457">
        <v>2922</v>
      </c>
      <c r="AU128" s="457">
        <v>2967</v>
      </c>
      <c r="AV128" s="457">
        <v>3034</v>
      </c>
      <c r="AW128" s="457">
        <v>3053</v>
      </c>
      <c r="AX128" s="457">
        <v>3006</v>
      </c>
      <c r="AY128" s="457">
        <v>2939</v>
      </c>
      <c r="AZ128" s="457">
        <v>2868</v>
      </c>
      <c r="BA128" s="457">
        <v>2754</v>
      </c>
      <c r="BB128" s="457">
        <v>2628</v>
      </c>
      <c r="BC128" s="457">
        <v>2438</v>
      </c>
      <c r="BD128" s="457">
        <v>2230</v>
      </c>
      <c r="BE128" s="457">
        <v>2093</v>
      </c>
      <c r="BF128" s="457">
        <v>1993</v>
      </c>
      <c r="BG128" s="457">
        <v>1824</v>
      </c>
      <c r="BH128" s="457">
        <v>1808</v>
      </c>
      <c r="BI128" s="457">
        <v>1753</v>
      </c>
      <c r="BJ128" s="457">
        <v>1674</v>
      </c>
      <c r="BK128" s="457">
        <v>1581</v>
      </c>
      <c r="BL128" s="457">
        <v>1533</v>
      </c>
      <c r="BM128" s="457">
        <v>1512</v>
      </c>
      <c r="BN128" s="457">
        <v>1502</v>
      </c>
      <c r="BO128" s="457">
        <v>1464</v>
      </c>
      <c r="BP128" s="457">
        <v>1455</v>
      </c>
      <c r="BQ128" s="457">
        <v>1428</v>
      </c>
      <c r="BR128" s="457">
        <v>1397</v>
      </c>
      <c r="BS128" s="457">
        <v>1344</v>
      </c>
      <c r="BT128" s="457">
        <v>1300</v>
      </c>
      <c r="BU128" s="457">
        <v>1243</v>
      </c>
      <c r="BV128" s="457">
        <v>1148</v>
      </c>
      <c r="BW128" s="457">
        <v>1012</v>
      </c>
      <c r="BX128" s="457">
        <v>921</v>
      </c>
      <c r="BY128" s="457">
        <v>848</v>
      </c>
      <c r="BZ128" s="457">
        <v>792</v>
      </c>
      <c r="CA128" s="457">
        <v>752</v>
      </c>
      <c r="CB128" s="457">
        <v>685</v>
      </c>
      <c r="CC128" s="457">
        <v>534</v>
      </c>
      <c r="CD128" s="457">
        <v>473</v>
      </c>
      <c r="CE128" s="457">
        <v>469</v>
      </c>
      <c r="CF128" s="457">
        <v>469</v>
      </c>
      <c r="CG128" s="457">
        <v>474</v>
      </c>
      <c r="CH128" s="458">
        <v>480</v>
      </c>
    </row>
    <row r="129" spans="1:86" s="52" customFormat="1" x14ac:dyDescent="0.35">
      <c r="A129" s="120"/>
      <c r="B129" s="606" t="s">
        <v>883</v>
      </c>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7"/>
      <c r="Z129" s="457"/>
      <c r="AA129" s="457"/>
      <c r="AB129" s="457"/>
      <c r="AC129" s="457"/>
      <c r="AD129" s="457"/>
      <c r="AE129" s="457"/>
      <c r="AF129" s="457"/>
      <c r="AG129" s="457"/>
      <c r="AH129" s="457"/>
      <c r="AI129" s="457"/>
      <c r="AJ129" s="457"/>
      <c r="AK129" s="457"/>
      <c r="AL129" s="457"/>
      <c r="AM129" s="457"/>
      <c r="AN129" s="457"/>
      <c r="AO129" s="457"/>
      <c r="AP129" s="457"/>
      <c r="AQ129" s="457"/>
      <c r="AR129" s="457"/>
      <c r="AS129" s="457"/>
      <c r="AT129" s="457"/>
      <c r="AU129" s="457"/>
      <c r="AV129" s="457">
        <v>354</v>
      </c>
      <c r="AW129" s="457">
        <v>449</v>
      </c>
      <c r="AX129" s="457">
        <v>546</v>
      </c>
      <c r="AY129" s="457">
        <v>649</v>
      </c>
      <c r="AZ129" s="457">
        <v>743</v>
      </c>
      <c r="BA129" s="457">
        <v>802</v>
      </c>
      <c r="BB129" s="457">
        <v>851</v>
      </c>
      <c r="BC129" s="457">
        <v>897</v>
      </c>
      <c r="BD129" s="457">
        <v>945</v>
      </c>
      <c r="BE129" s="457">
        <v>1026</v>
      </c>
      <c r="BF129" s="457">
        <v>1103</v>
      </c>
      <c r="BG129" s="457">
        <v>1266</v>
      </c>
      <c r="BH129" s="457">
        <v>1355</v>
      </c>
      <c r="BI129" s="457">
        <v>1416</v>
      </c>
      <c r="BJ129" s="457">
        <v>1480</v>
      </c>
      <c r="BK129" s="457">
        <v>1520</v>
      </c>
      <c r="BL129" s="457">
        <v>1583</v>
      </c>
      <c r="BM129" s="457">
        <v>1715</v>
      </c>
      <c r="BN129" s="457">
        <v>1804</v>
      </c>
      <c r="BO129" s="457">
        <v>1882</v>
      </c>
      <c r="BP129" s="457">
        <v>1939</v>
      </c>
      <c r="BQ129" s="457">
        <v>1933</v>
      </c>
      <c r="BR129" s="457">
        <v>1915</v>
      </c>
      <c r="BS129" s="457">
        <v>1913</v>
      </c>
      <c r="BT129" s="457">
        <v>1870</v>
      </c>
      <c r="BU129" s="457">
        <v>1810</v>
      </c>
      <c r="BV129" s="457">
        <v>2836</v>
      </c>
      <c r="BW129" s="457">
        <v>1493</v>
      </c>
      <c r="BX129" s="457">
        <v>1353</v>
      </c>
      <c r="BY129" s="457">
        <v>1250</v>
      </c>
      <c r="BZ129" s="457">
        <v>1164</v>
      </c>
      <c r="CA129" s="457">
        <v>1107</v>
      </c>
      <c r="CB129" s="457">
        <v>992</v>
      </c>
      <c r="CC129" s="457">
        <v>762</v>
      </c>
      <c r="CD129" s="457">
        <v>670</v>
      </c>
      <c r="CE129" s="457">
        <v>659</v>
      </c>
      <c r="CF129" s="457">
        <v>654</v>
      </c>
      <c r="CG129" s="457">
        <v>654</v>
      </c>
      <c r="CH129" s="458">
        <v>656</v>
      </c>
    </row>
    <row r="130" spans="1:86" s="52" customFormat="1" x14ac:dyDescent="0.35">
      <c r="A130" s="120"/>
      <c r="B130" s="606" t="s">
        <v>884</v>
      </c>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v>992</v>
      </c>
      <c r="AW130" s="457">
        <v>1100</v>
      </c>
      <c r="AX130" s="457">
        <v>1140</v>
      </c>
      <c r="AY130" s="457">
        <v>1168</v>
      </c>
      <c r="AZ130" s="457">
        <v>1128</v>
      </c>
      <c r="BA130" s="457">
        <v>1032</v>
      </c>
      <c r="BB130" s="457">
        <v>945</v>
      </c>
      <c r="BC130" s="457">
        <v>852</v>
      </c>
      <c r="BD130" s="457">
        <v>771</v>
      </c>
      <c r="BE130" s="457">
        <v>727</v>
      </c>
      <c r="BF130" s="457">
        <v>711</v>
      </c>
      <c r="BG130" s="457">
        <v>722</v>
      </c>
      <c r="BH130" s="457">
        <v>777</v>
      </c>
      <c r="BI130" s="457">
        <v>817</v>
      </c>
      <c r="BJ130" s="457">
        <v>868</v>
      </c>
      <c r="BK130" s="457">
        <v>934</v>
      </c>
      <c r="BL130" s="457">
        <v>1049</v>
      </c>
      <c r="BM130" s="457">
        <v>1320</v>
      </c>
      <c r="BN130" s="457">
        <v>1492</v>
      </c>
      <c r="BO130" s="457">
        <v>1586</v>
      </c>
      <c r="BP130" s="457">
        <v>1659</v>
      </c>
      <c r="BQ130" s="457">
        <v>1665</v>
      </c>
      <c r="BR130" s="457">
        <v>1609</v>
      </c>
      <c r="BS130" s="457">
        <v>1520</v>
      </c>
      <c r="BT130" s="457">
        <v>1424</v>
      </c>
      <c r="BU130" s="457">
        <v>1318</v>
      </c>
      <c r="BV130" s="457">
        <v>1694</v>
      </c>
      <c r="BW130" s="457">
        <v>889</v>
      </c>
      <c r="BX130" s="457">
        <v>734</v>
      </c>
      <c r="BY130" s="457">
        <v>635</v>
      </c>
      <c r="BZ130" s="457">
        <v>554</v>
      </c>
      <c r="CA130" s="457">
        <v>492</v>
      </c>
      <c r="CB130" s="457">
        <v>395</v>
      </c>
      <c r="CC130" s="457">
        <v>287</v>
      </c>
      <c r="CD130" s="457">
        <v>254</v>
      </c>
      <c r="CE130" s="457">
        <v>252</v>
      </c>
      <c r="CF130" s="457">
        <v>252</v>
      </c>
      <c r="CG130" s="457">
        <v>254</v>
      </c>
      <c r="CH130" s="458">
        <v>257</v>
      </c>
    </row>
    <row r="131" spans="1:86" s="52" customFormat="1" x14ac:dyDescent="0.35">
      <c r="A131" s="120"/>
      <c r="B131" s="607" t="s">
        <v>885</v>
      </c>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c r="AY131" s="457"/>
      <c r="AZ131" s="457"/>
      <c r="BA131" s="457"/>
      <c r="BB131" s="457"/>
      <c r="BC131" s="457"/>
      <c r="BD131" s="457"/>
      <c r="BE131" s="457"/>
      <c r="BF131" s="457"/>
      <c r="BG131" s="457"/>
      <c r="BH131" s="457">
        <v>60</v>
      </c>
      <c r="BI131" s="457">
        <v>60</v>
      </c>
      <c r="BJ131" s="457">
        <v>70</v>
      </c>
      <c r="BK131" s="457">
        <v>70</v>
      </c>
      <c r="BL131" s="457">
        <v>360</v>
      </c>
      <c r="BM131" s="457">
        <v>787</v>
      </c>
      <c r="BN131" s="457">
        <v>1067</v>
      </c>
      <c r="BO131" s="457">
        <v>1242</v>
      </c>
      <c r="BP131" s="457">
        <v>1358</v>
      </c>
      <c r="BQ131" s="457">
        <v>1402</v>
      </c>
      <c r="BR131" s="457">
        <v>1379</v>
      </c>
      <c r="BS131" s="457">
        <v>1318</v>
      </c>
      <c r="BT131" s="457">
        <v>1243</v>
      </c>
      <c r="BU131" s="457">
        <v>1151</v>
      </c>
      <c r="BV131" s="457">
        <v>1142</v>
      </c>
      <c r="BW131" s="457">
        <v>679</v>
      </c>
      <c r="BX131" s="457">
        <v>564</v>
      </c>
      <c r="BY131" s="457">
        <v>491</v>
      </c>
      <c r="BZ131" s="457">
        <v>431</v>
      </c>
      <c r="CA131" s="457">
        <v>393</v>
      </c>
      <c r="CB131" s="457">
        <v>306</v>
      </c>
      <c r="CC131" s="457">
        <v>211</v>
      </c>
      <c r="CD131" s="457">
        <v>187</v>
      </c>
      <c r="CE131" s="457">
        <v>185</v>
      </c>
      <c r="CF131" s="457">
        <v>185</v>
      </c>
      <c r="CG131" s="457">
        <v>187</v>
      </c>
      <c r="CH131" s="458">
        <v>190</v>
      </c>
    </row>
    <row r="132" spans="1:86" s="52" customFormat="1" ht="25.5" customHeight="1" x14ac:dyDescent="0.35">
      <c r="A132" s="120"/>
      <c r="B132" s="606" t="s">
        <v>886</v>
      </c>
      <c r="D132" s="457"/>
      <c r="E132" s="457"/>
      <c r="F132" s="457"/>
      <c r="G132" s="457"/>
      <c r="H132" s="457"/>
      <c r="I132" s="457"/>
      <c r="J132" s="457"/>
      <c r="K132" s="457"/>
      <c r="L132" s="457"/>
      <c r="M132" s="457"/>
      <c r="N132" s="457"/>
      <c r="O132" s="457"/>
      <c r="P132" s="457"/>
      <c r="Q132" s="457"/>
      <c r="R132" s="457"/>
      <c r="S132" s="457"/>
      <c r="T132" s="457"/>
      <c r="U132" s="457"/>
      <c r="V132" s="457"/>
      <c r="W132" s="457"/>
      <c r="X132" s="457"/>
      <c r="Y132" s="457"/>
      <c r="Z132" s="457"/>
      <c r="AA132" s="457"/>
      <c r="AB132" s="457"/>
      <c r="AC132" s="457"/>
      <c r="AD132" s="457"/>
      <c r="AE132" s="457"/>
      <c r="AF132" s="457"/>
      <c r="AG132" s="457"/>
      <c r="AH132" s="457"/>
      <c r="AI132" s="457"/>
      <c r="AJ132" s="457"/>
      <c r="AK132" s="457"/>
      <c r="AL132" s="457"/>
      <c r="AM132" s="457"/>
      <c r="AN132" s="457"/>
      <c r="AO132" s="457"/>
      <c r="AP132" s="457"/>
      <c r="AQ132" s="457"/>
      <c r="AR132" s="457"/>
      <c r="AS132" s="457"/>
      <c r="AT132" s="457"/>
      <c r="AU132" s="457"/>
      <c r="AV132" s="457"/>
      <c r="AW132" s="457"/>
      <c r="AX132" s="457"/>
      <c r="AY132" s="457"/>
      <c r="AZ132" s="457"/>
      <c r="BA132" s="457"/>
      <c r="BB132" s="457"/>
      <c r="BC132" s="457"/>
      <c r="BD132" s="457"/>
      <c r="BE132" s="457"/>
      <c r="BF132" s="457"/>
      <c r="BG132" s="457"/>
      <c r="BH132" s="457"/>
      <c r="BI132" s="457"/>
      <c r="BJ132" s="457"/>
      <c r="BK132" s="457"/>
      <c r="BL132" s="457"/>
      <c r="BM132" s="457"/>
      <c r="BN132" s="457"/>
      <c r="BO132" s="457"/>
      <c r="BP132" s="457"/>
      <c r="BQ132" s="457"/>
      <c r="BR132" s="457"/>
      <c r="BS132" s="457"/>
      <c r="BT132" s="457"/>
      <c r="BU132" s="457"/>
      <c r="BV132" s="457"/>
      <c r="BW132" s="457">
        <v>617</v>
      </c>
      <c r="BX132" s="456">
        <v>1179</v>
      </c>
      <c r="BY132" s="456">
        <v>1223</v>
      </c>
      <c r="BZ132" s="456">
        <v>1227</v>
      </c>
      <c r="CA132" s="456">
        <v>1285</v>
      </c>
      <c r="CB132" s="456">
        <v>1386</v>
      </c>
      <c r="CC132" s="456">
        <v>1575</v>
      </c>
      <c r="CD132" s="456">
        <v>1673</v>
      </c>
      <c r="CE132" s="456">
        <v>1685</v>
      </c>
      <c r="CF132" s="456">
        <v>1698</v>
      </c>
      <c r="CG132" s="457">
        <v>1716</v>
      </c>
      <c r="CH132" s="458">
        <v>1734</v>
      </c>
    </row>
    <row r="133" spans="1:86" s="52" customFormat="1" x14ac:dyDescent="0.35">
      <c r="A133" s="120"/>
      <c r="B133" s="606" t="s">
        <v>887</v>
      </c>
      <c r="D133" s="457"/>
      <c r="E133" s="457"/>
      <c r="F133" s="457"/>
      <c r="G133" s="457"/>
      <c r="H133" s="457"/>
      <c r="I133" s="457"/>
      <c r="J133" s="457"/>
      <c r="K133" s="457"/>
      <c r="L133" s="457"/>
      <c r="M133" s="457"/>
      <c r="N133" s="457"/>
      <c r="O133" s="457"/>
      <c r="P133" s="457"/>
      <c r="Q133" s="457"/>
      <c r="R133" s="457"/>
      <c r="S133" s="457"/>
      <c r="T133" s="457"/>
      <c r="U133" s="457"/>
      <c r="V133" s="457"/>
      <c r="W133" s="457"/>
      <c r="X133" s="457"/>
      <c r="Y133" s="457"/>
      <c r="Z133" s="457"/>
      <c r="AA133" s="457"/>
      <c r="AB133" s="457"/>
      <c r="AC133" s="457"/>
      <c r="AD133" s="457"/>
      <c r="AE133" s="457"/>
      <c r="AF133" s="457"/>
      <c r="AG133" s="457"/>
      <c r="AH133" s="457"/>
      <c r="AI133" s="457"/>
      <c r="AJ133" s="457"/>
      <c r="AK133" s="457"/>
      <c r="AL133" s="457"/>
      <c r="AM133" s="457"/>
      <c r="AN133" s="457"/>
      <c r="AO133" s="457"/>
      <c r="AP133" s="457"/>
      <c r="AQ133" s="457"/>
      <c r="AR133" s="457"/>
      <c r="AS133" s="457"/>
      <c r="AT133" s="457"/>
      <c r="AU133" s="457"/>
      <c r="AV133" s="457"/>
      <c r="AW133" s="457"/>
      <c r="AX133" s="457"/>
      <c r="AY133" s="457"/>
      <c r="AZ133" s="457"/>
      <c r="BA133" s="457"/>
      <c r="BB133" s="457"/>
      <c r="BC133" s="457"/>
      <c r="BD133" s="457"/>
      <c r="BE133" s="457"/>
      <c r="BF133" s="457"/>
      <c r="BG133" s="457"/>
      <c r="BH133" s="457"/>
      <c r="BI133" s="457"/>
      <c r="BJ133" s="457"/>
      <c r="BK133" s="457"/>
      <c r="BL133" s="457"/>
      <c r="BM133" s="457"/>
      <c r="BN133" s="457"/>
      <c r="BO133" s="457"/>
      <c r="BP133" s="457"/>
      <c r="BQ133" s="457"/>
      <c r="BR133" s="457"/>
      <c r="BS133" s="457"/>
      <c r="BT133" s="457"/>
      <c r="BU133" s="457"/>
      <c r="BV133" s="457"/>
      <c r="BW133" s="456">
        <v>719</v>
      </c>
      <c r="BX133" s="456">
        <v>1104</v>
      </c>
      <c r="BY133" s="456">
        <v>1307</v>
      </c>
      <c r="BZ133" s="456">
        <v>1484</v>
      </c>
      <c r="CA133" s="456">
        <v>1674</v>
      </c>
      <c r="CB133" s="456">
        <v>1970</v>
      </c>
      <c r="CC133" s="456">
        <v>2450</v>
      </c>
      <c r="CD133" s="456">
        <v>2648</v>
      </c>
      <c r="CE133" s="456">
        <v>2670</v>
      </c>
      <c r="CF133" s="456">
        <v>2688</v>
      </c>
      <c r="CG133" s="457">
        <v>2708</v>
      </c>
      <c r="CH133" s="458">
        <v>2737</v>
      </c>
    </row>
    <row r="134" spans="1:86" s="52" customFormat="1" x14ac:dyDescent="0.35">
      <c r="A134" s="120"/>
      <c r="B134" s="606" t="s">
        <v>888</v>
      </c>
      <c r="D134" s="457"/>
      <c r="E134" s="457"/>
      <c r="F134" s="457"/>
      <c r="G134" s="457"/>
      <c r="H134" s="457"/>
      <c r="I134" s="457"/>
      <c r="J134" s="457"/>
      <c r="K134" s="457"/>
      <c r="L134" s="457"/>
      <c r="M134" s="457"/>
      <c r="N134" s="457"/>
      <c r="O134" s="457"/>
      <c r="P134" s="457"/>
      <c r="Q134" s="457"/>
      <c r="R134" s="457"/>
      <c r="S134" s="457"/>
      <c r="T134" s="457"/>
      <c r="U134" s="457"/>
      <c r="V134" s="457"/>
      <c r="W134" s="457"/>
      <c r="X134" s="457"/>
      <c r="Y134" s="457"/>
      <c r="Z134" s="457"/>
      <c r="AA134" s="457"/>
      <c r="AB134" s="457"/>
      <c r="AC134" s="457"/>
      <c r="AD134" s="457"/>
      <c r="AE134" s="457"/>
      <c r="AF134" s="457"/>
      <c r="AG134" s="457"/>
      <c r="AH134" s="457"/>
      <c r="AI134" s="457"/>
      <c r="AJ134" s="457"/>
      <c r="AK134" s="457"/>
      <c r="AL134" s="457"/>
      <c r="AM134" s="457"/>
      <c r="AN134" s="457"/>
      <c r="AO134" s="457"/>
      <c r="AP134" s="457"/>
      <c r="AQ134" s="457"/>
      <c r="AR134" s="457"/>
      <c r="AS134" s="457"/>
      <c r="AT134" s="457"/>
      <c r="AU134" s="457"/>
      <c r="AV134" s="457"/>
      <c r="AW134" s="457"/>
      <c r="AX134" s="457"/>
      <c r="AY134" s="457"/>
      <c r="AZ134" s="457"/>
      <c r="BA134" s="457"/>
      <c r="BB134" s="457"/>
      <c r="BC134" s="457"/>
      <c r="BD134" s="457"/>
      <c r="BE134" s="457"/>
      <c r="BF134" s="457"/>
      <c r="BG134" s="457"/>
      <c r="BH134" s="457"/>
      <c r="BI134" s="457"/>
      <c r="BJ134" s="457"/>
      <c r="BK134" s="457"/>
      <c r="BL134" s="457"/>
      <c r="BM134" s="457"/>
      <c r="BN134" s="457"/>
      <c r="BO134" s="457"/>
      <c r="BP134" s="457"/>
      <c r="BQ134" s="457"/>
      <c r="BR134" s="457"/>
      <c r="BS134" s="457"/>
      <c r="BT134" s="457"/>
      <c r="BU134" s="457"/>
      <c r="BV134" s="457"/>
      <c r="BW134" s="456">
        <v>44</v>
      </c>
      <c r="BX134" s="456">
        <v>121</v>
      </c>
      <c r="BY134" s="456">
        <v>144</v>
      </c>
      <c r="BZ134" s="456">
        <v>163</v>
      </c>
      <c r="CA134" s="456">
        <v>182</v>
      </c>
      <c r="CB134" s="456">
        <v>227</v>
      </c>
      <c r="CC134" s="456">
        <v>259</v>
      </c>
      <c r="CD134" s="456">
        <v>264</v>
      </c>
      <c r="CE134" s="456">
        <v>256</v>
      </c>
      <c r="CF134" s="456">
        <v>251</v>
      </c>
      <c r="CG134" s="457">
        <v>252</v>
      </c>
      <c r="CH134" s="458">
        <v>254</v>
      </c>
    </row>
    <row r="135" spans="1:86" s="52" customFormat="1" ht="25.5" customHeight="1" x14ac:dyDescent="0.35">
      <c r="A135" s="120"/>
      <c r="B135" s="604" t="s">
        <v>889</v>
      </c>
      <c r="D135" s="457"/>
      <c r="E135" s="457"/>
      <c r="F135" s="457"/>
      <c r="G135" s="457"/>
      <c r="H135" s="457"/>
      <c r="I135" s="457"/>
      <c r="J135" s="457"/>
      <c r="K135" s="457"/>
      <c r="L135" s="457"/>
      <c r="M135" s="457"/>
      <c r="N135" s="457"/>
      <c r="O135" s="457"/>
      <c r="P135" s="457"/>
      <c r="Q135" s="457"/>
      <c r="R135" s="457"/>
      <c r="S135" s="457"/>
      <c r="T135" s="457"/>
      <c r="U135" s="457"/>
      <c r="V135" s="457"/>
      <c r="W135" s="457"/>
      <c r="X135" s="457"/>
      <c r="Y135" s="457"/>
      <c r="Z135" s="457"/>
      <c r="AA135" s="457"/>
      <c r="AB135" s="457"/>
      <c r="AC135" s="457"/>
      <c r="AD135" s="457"/>
      <c r="AE135" s="457"/>
      <c r="AF135" s="457"/>
      <c r="AG135" s="457"/>
      <c r="AH135" s="457"/>
      <c r="AI135" s="457"/>
      <c r="AJ135" s="457"/>
      <c r="AK135" s="457"/>
      <c r="AL135" s="457"/>
      <c r="AM135" s="457"/>
      <c r="AN135" s="457"/>
      <c r="AO135" s="457"/>
      <c r="AP135" s="457"/>
      <c r="AQ135" s="457"/>
      <c r="AR135" s="457"/>
      <c r="AS135" s="457"/>
      <c r="AT135" s="457"/>
      <c r="AU135" s="457"/>
      <c r="AV135" s="457"/>
      <c r="AW135" s="457"/>
      <c r="AX135" s="457"/>
      <c r="AY135" s="457"/>
      <c r="AZ135" s="457"/>
      <c r="BA135" s="457"/>
      <c r="BB135" s="457"/>
      <c r="BC135" s="457"/>
      <c r="BD135" s="457"/>
      <c r="BE135" s="457"/>
      <c r="BF135" s="457"/>
      <c r="BG135" s="457"/>
      <c r="BH135" s="457"/>
      <c r="BI135" s="457"/>
      <c r="BJ135" s="457"/>
      <c r="BK135" s="457"/>
      <c r="BL135" s="457"/>
      <c r="BM135" s="457"/>
      <c r="BN135" s="457"/>
      <c r="BO135" s="457"/>
      <c r="BP135" s="457"/>
      <c r="BQ135" s="457"/>
      <c r="BR135" s="457"/>
      <c r="BS135" s="457"/>
      <c r="BT135" s="457"/>
      <c r="BU135" s="457"/>
      <c r="BV135" s="457"/>
      <c r="BW135" s="457">
        <v>3225</v>
      </c>
      <c r="BX135" s="456">
        <v>3378</v>
      </c>
      <c r="BY135" s="456">
        <v>3405</v>
      </c>
      <c r="BZ135" s="456">
        <v>3440</v>
      </c>
      <c r="CA135" s="456">
        <v>3533</v>
      </c>
      <c r="CB135" s="456">
        <v>3648</v>
      </c>
      <c r="CC135" s="456">
        <v>3746</v>
      </c>
      <c r="CD135" s="456">
        <v>3792</v>
      </c>
      <c r="CE135" s="456">
        <v>3797</v>
      </c>
      <c r="CF135" s="456">
        <v>3812</v>
      </c>
      <c r="CG135" s="457">
        <v>3837</v>
      </c>
      <c r="CH135" s="458">
        <v>3874</v>
      </c>
    </row>
    <row r="136" spans="1:86" s="52" customFormat="1" x14ac:dyDescent="0.35">
      <c r="A136" s="120"/>
      <c r="B136" s="604" t="s">
        <v>890</v>
      </c>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c r="AY136" s="457"/>
      <c r="AZ136" s="457"/>
      <c r="BA136" s="457"/>
      <c r="BB136" s="457"/>
      <c r="BC136" s="457"/>
      <c r="BD136" s="457"/>
      <c r="BE136" s="457"/>
      <c r="BF136" s="457"/>
      <c r="BG136" s="457"/>
      <c r="BH136" s="457"/>
      <c r="BI136" s="457"/>
      <c r="BJ136" s="457"/>
      <c r="BK136" s="457"/>
      <c r="BL136" s="457"/>
      <c r="BM136" s="457"/>
      <c r="BN136" s="457"/>
      <c r="BO136" s="457"/>
      <c r="BP136" s="457"/>
      <c r="BQ136" s="457"/>
      <c r="BR136" s="457"/>
      <c r="BS136" s="457"/>
      <c r="BT136" s="457"/>
      <c r="BU136" s="457"/>
      <c r="BV136" s="457"/>
      <c r="BW136" s="457">
        <v>1506</v>
      </c>
      <c r="BX136" s="456">
        <v>1913</v>
      </c>
      <c r="BY136" s="456">
        <v>1858</v>
      </c>
      <c r="BZ136" s="456">
        <v>1780</v>
      </c>
      <c r="CA136" s="456">
        <v>1777</v>
      </c>
      <c r="CB136" s="456">
        <v>1781</v>
      </c>
      <c r="CC136" s="456">
        <v>1862</v>
      </c>
      <c r="CD136" s="456">
        <v>1927</v>
      </c>
      <c r="CE136" s="456">
        <v>1936</v>
      </c>
      <c r="CF136" s="456">
        <v>1949</v>
      </c>
      <c r="CG136" s="457">
        <v>1970</v>
      </c>
      <c r="CH136" s="458">
        <v>1991</v>
      </c>
    </row>
    <row r="137" spans="1:86" ht="26.25" customHeight="1" x14ac:dyDescent="0.35">
      <c r="A137" s="608"/>
      <c r="B137" s="609" t="s">
        <v>891</v>
      </c>
      <c r="C137" s="411"/>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c r="AY137" s="457"/>
      <c r="AZ137" s="457"/>
      <c r="BA137" s="457"/>
      <c r="BB137" s="457"/>
      <c r="BC137" s="457"/>
      <c r="BD137" s="457"/>
      <c r="BE137" s="457"/>
      <c r="BF137" s="457"/>
      <c r="BG137" s="457"/>
      <c r="BH137" s="457"/>
      <c r="BI137" s="457"/>
      <c r="BJ137" s="457"/>
      <c r="BK137" s="457"/>
      <c r="BL137" s="457"/>
      <c r="BM137" s="457"/>
      <c r="BN137" s="457"/>
      <c r="BO137" s="457"/>
      <c r="BP137" s="457"/>
      <c r="BQ137" s="457"/>
      <c r="BR137" s="457"/>
      <c r="BS137" s="457"/>
      <c r="BT137" s="457"/>
      <c r="BU137" s="457"/>
      <c r="BV137" s="457"/>
      <c r="BW137" s="457"/>
      <c r="BX137" s="457"/>
      <c r="BY137" s="457"/>
      <c r="BZ137" s="457"/>
      <c r="CA137" s="457"/>
      <c r="CB137" s="457"/>
      <c r="CC137" s="457"/>
      <c r="CD137" s="457"/>
      <c r="CE137" s="457"/>
      <c r="CF137" s="457"/>
      <c r="CG137" s="457"/>
      <c r="CH137" s="458"/>
    </row>
    <row r="138" spans="1:86" x14ac:dyDescent="0.35">
      <c r="A138" s="610"/>
      <c r="B138" s="74" t="s">
        <v>922</v>
      </c>
      <c r="C138" s="411"/>
      <c r="D138" s="457"/>
      <c r="E138" s="457"/>
      <c r="F138" s="457"/>
      <c r="G138" s="457"/>
      <c r="H138" s="457"/>
      <c r="I138" s="457"/>
      <c r="J138" s="457"/>
      <c r="K138" s="457"/>
      <c r="L138" s="457"/>
      <c r="M138" s="457"/>
      <c r="N138" s="457"/>
      <c r="O138" s="457"/>
      <c r="P138" s="457"/>
      <c r="Q138" s="457"/>
      <c r="R138" s="457"/>
      <c r="S138" s="457"/>
      <c r="T138" s="457"/>
      <c r="U138" s="457"/>
      <c r="V138" s="457"/>
      <c r="W138" s="457"/>
      <c r="X138" s="457"/>
      <c r="Y138" s="457"/>
      <c r="Z138" s="457"/>
      <c r="AA138" s="457"/>
      <c r="AB138" s="457"/>
      <c r="AC138" s="457"/>
      <c r="AD138" s="457"/>
      <c r="AE138" s="457"/>
      <c r="AF138" s="457"/>
      <c r="AG138" s="457"/>
      <c r="AH138" s="457"/>
      <c r="AI138" s="457"/>
      <c r="AJ138" s="457"/>
      <c r="AK138" s="457"/>
      <c r="AL138" s="457"/>
      <c r="AM138" s="457"/>
      <c r="AN138" s="457"/>
      <c r="AO138" s="457"/>
      <c r="AP138" s="457"/>
      <c r="AQ138" s="457"/>
      <c r="AR138" s="457"/>
      <c r="AS138" s="457"/>
      <c r="AT138" s="457"/>
      <c r="AU138" s="457"/>
      <c r="AV138" s="457"/>
      <c r="AW138" s="457"/>
      <c r="AX138" s="457"/>
      <c r="AY138" s="457"/>
      <c r="AZ138" s="457"/>
      <c r="BA138" s="457"/>
      <c r="BB138" s="457"/>
      <c r="BC138" s="457"/>
      <c r="BD138" s="457"/>
      <c r="BE138" s="457"/>
      <c r="BF138" s="457"/>
      <c r="BG138" s="457"/>
      <c r="BH138" s="457"/>
      <c r="BI138" s="457"/>
      <c r="BJ138" s="457"/>
      <c r="BK138" s="457"/>
      <c r="BL138" s="457"/>
      <c r="BM138" s="457"/>
      <c r="BN138" s="457"/>
      <c r="BO138" s="457"/>
      <c r="BP138" s="457"/>
      <c r="BQ138" s="457"/>
      <c r="BR138" s="457"/>
      <c r="BS138" s="457"/>
      <c r="BT138" s="457"/>
      <c r="BU138" s="457"/>
      <c r="BV138" s="457"/>
      <c r="BW138" s="457">
        <v>0</v>
      </c>
      <c r="BX138" s="457">
        <v>984</v>
      </c>
      <c r="BY138" s="457">
        <v>899</v>
      </c>
      <c r="BZ138" s="457">
        <v>811</v>
      </c>
      <c r="CA138" s="457">
        <v>727</v>
      </c>
      <c r="CB138" s="457">
        <v>618</v>
      </c>
      <c r="CC138" s="457">
        <v>202</v>
      </c>
      <c r="CD138" s="457">
        <v>57</v>
      </c>
      <c r="CE138" s="457">
        <v>58</v>
      </c>
      <c r="CF138" s="457">
        <v>59</v>
      </c>
      <c r="CG138" s="457">
        <v>60</v>
      </c>
      <c r="CH138" s="458">
        <v>62</v>
      </c>
    </row>
    <row r="139" spans="1:86" x14ac:dyDescent="0.35">
      <c r="A139" s="610"/>
      <c r="B139" s="74" t="s">
        <v>893</v>
      </c>
      <c r="C139" s="411"/>
      <c r="D139" s="457"/>
      <c r="E139" s="457"/>
      <c r="F139" s="457"/>
      <c r="G139" s="457"/>
      <c r="H139" s="457"/>
      <c r="I139" s="457"/>
      <c r="J139" s="457"/>
      <c r="K139" s="457"/>
      <c r="L139" s="457"/>
      <c r="M139" s="457"/>
      <c r="N139" s="457"/>
      <c r="O139" s="457"/>
      <c r="P139" s="457"/>
      <c r="Q139" s="457"/>
      <c r="R139" s="457"/>
      <c r="S139" s="457"/>
      <c r="T139" s="457"/>
      <c r="U139" s="457"/>
      <c r="V139" s="457"/>
      <c r="W139" s="457"/>
      <c r="X139" s="457"/>
      <c r="Y139" s="457"/>
      <c r="Z139" s="457"/>
      <c r="AA139" s="457"/>
      <c r="AB139" s="457"/>
      <c r="AC139" s="457"/>
      <c r="AD139" s="457"/>
      <c r="AE139" s="457"/>
      <c r="AF139" s="457"/>
      <c r="AG139" s="457"/>
      <c r="AH139" s="457"/>
      <c r="AI139" s="457"/>
      <c r="AJ139" s="457"/>
      <c r="AK139" s="457"/>
      <c r="AL139" s="457"/>
      <c r="AM139" s="457"/>
      <c r="AN139" s="457"/>
      <c r="AO139" s="457"/>
      <c r="AP139" s="457"/>
      <c r="AQ139" s="457"/>
      <c r="AR139" s="457"/>
      <c r="AS139" s="457"/>
      <c r="AT139" s="457"/>
      <c r="AU139" s="457"/>
      <c r="AV139" s="457"/>
      <c r="AW139" s="457"/>
      <c r="AX139" s="457"/>
      <c r="AY139" s="457"/>
      <c r="AZ139" s="457"/>
      <c r="BA139" s="457"/>
      <c r="BB139" s="457"/>
      <c r="BC139" s="457"/>
      <c r="BD139" s="457"/>
      <c r="BE139" s="457"/>
      <c r="BF139" s="457"/>
      <c r="BG139" s="457"/>
      <c r="BH139" s="457"/>
      <c r="BI139" s="457"/>
      <c r="BJ139" s="457"/>
      <c r="BK139" s="457"/>
      <c r="BL139" s="457"/>
      <c r="BM139" s="457"/>
      <c r="BN139" s="457"/>
      <c r="BO139" s="457"/>
      <c r="BP139" s="457"/>
      <c r="BQ139" s="457"/>
      <c r="BR139" s="457"/>
      <c r="BS139" s="457"/>
      <c r="BT139" s="457"/>
      <c r="BU139" s="457"/>
      <c r="BV139" s="457"/>
      <c r="BW139" s="457">
        <v>0</v>
      </c>
      <c r="BX139" s="457">
        <v>874</v>
      </c>
      <c r="BY139" s="457">
        <v>711</v>
      </c>
      <c r="BZ139" s="457">
        <v>588</v>
      </c>
      <c r="CA139" s="457">
        <v>521</v>
      </c>
      <c r="CB139" s="457">
        <v>350</v>
      </c>
      <c r="CC139" s="457">
        <v>269</v>
      </c>
      <c r="CD139" s="457">
        <v>274</v>
      </c>
      <c r="CE139" s="457">
        <v>284</v>
      </c>
      <c r="CF139" s="457">
        <v>293</v>
      </c>
      <c r="CG139" s="457">
        <v>304</v>
      </c>
      <c r="CH139" s="458">
        <v>314</v>
      </c>
    </row>
    <row r="140" spans="1:86" x14ac:dyDescent="0.35">
      <c r="A140" s="610"/>
      <c r="B140" s="74" t="s">
        <v>894</v>
      </c>
      <c r="C140" s="411"/>
      <c r="D140" s="457"/>
      <c r="E140" s="457"/>
      <c r="F140" s="457"/>
      <c r="G140" s="457"/>
      <c r="H140" s="457"/>
      <c r="I140" s="457"/>
      <c r="J140" s="457"/>
      <c r="K140" s="457"/>
      <c r="L140" s="457"/>
      <c r="M140" s="457"/>
      <c r="N140" s="457"/>
      <c r="O140" s="457"/>
      <c r="P140" s="457"/>
      <c r="Q140" s="457"/>
      <c r="R140" s="457"/>
      <c r="S140" s="457"/>
      <c r="T140" s="457"/>
      <c r="U140" s="457"/>
      <c r="V140" s="457"/>
      <c r="W140" s="457"/>
      <c r="X140" s="457"/>
      <c r="Y140" s="457"/>
      <c r="Z140" s="457"/>
      <c r="AA140" s="457"/>
      <c r="AB140" s="457"/>
      <c r="AC140" s="457"/>
      <c r="AD140" s="457"/>
      <c r="AE140" s="457"/>
      <c r="AF140" s="457"/>
      <c r="AG140" s="457"/>
      <c r="AH140" s="457"/>
      <c r="AI140" s="457"/>
      <c r="AJ140" s="457"/>
      <c r="AK140" s="457"/>
      <c r="AL140" s="457"/>
      <c r="AM140" s="457"/>
      <c r="AN140" s="457"/>
      <c r="AO140" s="457"/>
      <c r="AP140" s="457"/>
      <c r="AQ140" s="457"/>
      <c r="AR140" s="457"/>
      <c r="AS140" s="457"/>
      <c r="AT140" s="457"/>
      <c r="AU140" s="457"/>
      <c r="AV140" s="457"/>
      <c r="AW140" s="457"/>
      <c r="AX140" s="457"/>
      <c r="AY140" s="457"/>
      <c r="AZ140" s="457"/>
      <c r="BA140" s="457"/>
      <c r="BB140" s="457"/>
      <c r="BC140" s="457"/>
      <c r="BD140" s="457"/>
      <c r="BE140" s="457"/>
      <c r="BF140" s="457"/>
      <c r="BG140" s="457"/>
      <c r="BH140" s="457"/>
      <c r="BI140" s="457"/>
      <c r="BJ140" s="457"/>
      <c r="BK140" s="457"/>
      <c r="BL140" s="457"/>
      <c r="BM140" s="457"/>
      <c r="BN140" s="457"/>
      <c r="BO140" s="457"/>
      <c r="BP140" s="457"/>
      <c r="BQ140" s="457"/>
      <c r="BR140" s="457"/>
      <c r="BS140" s="457"/>
      <c r="BT140" s="457"/>
      <c r="BU140" s="457"/>
      <c r="BV140" s="457"/>
      <c r="BW140" s="457">
        <v>0</v>
      </c>
      <c r="BX140" s="457">
        <v>796</v>
      </c>
      <c r="BY140" s="457">
        <v>759</v>
      </c>
      <c r="BZ140" s="457">
        <v>732</v>
      </c>
      <c r="CA140" s="457">
        <v>722</v>
      </c>
      <c r="CB140" s="457">
        <v>728</v>
      </c>
      <c r="CC140" s="457">
        <v>747</v>
      </c>
      <c r="CD140" s="457">
        <v>689</v>
      </c>
      <c r="CE140" s="457">
        <v>653</v>
      </c>
      <c r="CF140" s="457">
        <v>624</v>
      </c>
      <c r="CG140" s="457">
        <v>599</v>
      </c>
      <c r="CH140" s="458">
        <v>578</v>
      </c>
    </row>
    <row r="141" spans="1:86" x14ac:dyDescent="0.35">
      <c r="A141" s="610"/>
      <c r="B141" s="74" t="s">
        <v>895</v>
      </c>
      <c r="C141" s="411"/>
      <c r="D141" s="457"/>
      <c r="E141" s="457"/>
      <c r="F141" s="457"/>
      <c r="G141" s="457"/>
      <c r="H141" s="457"/>
      <c r="I141" s="457"/>
      <c r="J141" s="457"/>
      <c r="K141" s="457"/>
      <c r="L141" s="457"/>
      <c r="M141" s="457"/>
      <c r="N141" s="457"/>
      <c r="O141" s="457"/>
      <c r="P141" s="457"/>
      <c r="Q141" s="457"/>
      <c r="R141" s="457"/>
      <c r="S141" s="457"/>
      <c r="T141" s="457"/>
      <c r="U141" s="457"/>
      <c r="V141" s="457"/>
      <c r="W141" s="457"/>
      <c r="X141" s="457"/>
      <c r="Y141" s="457"/>
      <c r="Z141" s="457"/>
      <c r="AA141" s="457"/>
      <c r="AB141" s="457"/>
      <c r="AC141" s="457"/>
      <c r="AD141" s="457"/>
      <c r="AE141" s="457"/>
      <c r="AF141" s="457"/>
      <c r="AG141" s="457"/>
      <c r="AH141" s="457"/>
      <c r="AI141" s="457"/>
      <c r="AJ141" s="457"/>
      <c r="AK141" s="457"/>
      <c r="AL141" s="457"/>
      <c r="AM141" s="457"/>
      <c r="AN141" s="457"/>
      <c r="AO141" s="457"/>
      <c r="AP141" s="457"/>
      <c r="AQ141" s="457"/>
      <c r="AR141" s="457"/>
      <c r="AS141" s="457"/>
      <c r="AT141" s="457"/>
      <c r="AU141" s="457"/>
      <c r="AV141" s="457"/>
      <c r="AW141" s="457"/>
      <c r="AX141" s="457"/>
      <c r="AY141" s="457"/>
      <c r="AZ141" s="457"/>
      <c r="BA141" s="457"/>
      <c r="BB141" s="457"/>
      <c r="BC141" s="457"/>
      <c r="BD141" s="457"/>
      <c r="BE141" s="457"/>
      <c r="BF141" s="457"/>
      <c r="BG141" s="457"/>
      <c r="BH141" s="457"/>
      <c r="BI141" s="457"/>
      <c r="BJ141" s="457"/>
      <c r="BK141" s="457"/>
      <c r="BL141" s="457"/>
      <c r="BM141" s="457"/>
      <c r="BN141" s="457"/>
      <c r="BO141" s="457"/>
      <c r="BP141" s="457"/>
      <c r="BQ141" s="457"/>
      <c r="BR141" s="457"/>
      <c r="BS141" s="457"/>
      <c r="BT141" s="457"/>
      <c r="BU141" s="457"/>
      <c r="BV141" s="457"/>
      <c r="BW141" s="457">
        <v>0</v>
      </c>
      <c r="BX141" s="457">
        <v>354</v>
      </c>
      <c r="BY141" s="457">
        <v>365</v>
      </c>
      <c r="BZ141" s="457">
        <v>378</v>
      </c>
      <c r="CA141" s="457">
        <v>381</v>
      </c>
      <c r="CB141" s="457">
        <v>376</v>
      </c>
      <c r="CC141" s="457">
        <v>364</v>
      </c>
      <c r="CD141" s="457">
        <v>377</v>
      </c>
      <c r="CE141" s="457">
        <v>385</v>
      </c>
      <c r="CF141" s="457">
        <v>399</v>
      </c>
      <c r="CG141" s="457">
        <v>419</v>
      </c>
      <c r="CH141" s="458">
        <v>440</v>
      </c>
    </row>
    <row r="142" spans="1:86" ht="26.25" customHeight="1" x14ac:dyDescent="0.35">
      <c r="A142" s="610"/>
      <c r="B142" s="609" t="s">
        <v>896</v>
      </c>
      <c r="C142" s="411"/>
      <c r="D142" s="457"/>
      <c r="E142" s="457"/>
      <c r="F142" s="457"/>
      <c r="G142" s="457"/>
      <c r="H142" s="457"/>
      <c r="I142" s="457"/>
      <c r="J142" s="457"/>
      <c r="K142" s="457"/>
      <c r="L142" s="457"/>
      <c r="M142" s="457"/>
      <c r="N142" s="457"/>
      <c r="O142" s="457"/>
      <c r="P142" s="457"/>
      <c r="Q142" s="457"/>
      <c r="R142" s="457"/>
      <c r="S142" s="457"/>
      <c r="T142" s="457"/>
      <c r="U142" s="457"/>
      <c r="V142" s="457"/>
      <c r="W142" s="457"/>
      <c r="X142" s="457"/>
      <c r="Y142" s="457"/>
      <c r="Z142" s="457"/>
      <c r="AA142" s="457"/>
      <c r="AB142" s="457"/>
      <c r="AC142" s="457"/>
      <c r="AD142" s="457"/>
      <c r="AE142" s="457"/>
      <c r="AF142" s="457"/>
      <c r="AG142" s="457"/>
      <c r="AH142" s="457"/>
      <c r="AI142" s="457"/>
      <c r="AJ142" s="457"/>
      <c r="AK142" s="457"/>
      <c r="AL142" s="457"/>
      <c r="AM142" s="457"/>
      <c r="AN142" s="457"/>
      <c r="AO142" s="457"/>
      <c r="AP142" s="457"/>
      <c r="AQ142" s="457"/>
      <c r="AR142" s="457"/>
      <c r="AS142" s="457"/>
      <c r="AT142" s="457"/>
      <c r="AU142" s="457"/>
      <c r="AV142" s="457"/>
      <c r="AW142" s="457"/>
      <c r="AX142" s="457"/>
      <c r="AY142" s="457"/>
      <c r="AZ142" s="457"/>
      <c r="BA142" s="457"/>
      <c r="BB142" s="457"/>
      <c r="BC142" s="457"/>
      <c r="BD142" s="457"/>
      <c r="BE142" s="457"/>
      <c r="BF142" s="457"/>
      <c r="BG142" s="457"/>
      <c r="BH142" s="457"/>
      <c r="BI142" s="457"/>
      <c r="BJ142" s="457"/>
      <c r="BK142" s="457"/>
      <c r="BL142" s="457"/>
      <c r="BM142" s="457"/>
      <c r="BN142" s="457"/>
      <c r="BO142" s="457"/>
      <c r="BP142" s="457"/>
      <c r="BQ142" s="457"/>
      <c r="BR142" s="457"/>
      <c r="BS142" s="457"/>
      <c r="BT142" s="457"/>
      <c r="BU142" s="457"/>
      <c r="BV142" s="457"/>
      <c r="BW142" s="457"/>
      <c r="BX142" s="457"/>
      <c r="BY142" s="457"/>
      <c r="BZ142" s="457"/>
      <c r="CA142" s="457"/>
      <c r="CB142" s="457"/>
      <c r="CC142" s="457"/>
      <c r="CD142" s="457"/>
      <c r="CE142" s="457"/>
      <c r="CF142" s="457"/>
      <c r="CG142" s="457"/>
      <c r="CH142" s="458"/>
    </row>
    <row r="143" spans="1:86" x14ac:dyDescent="0.35">
      <c r="A143" s="610"/>
      <c r="B143" s="74" t="s">
        <v>897</v>
      </c>
      <c r="C143" s="411"/>
      <c r="D143" s="457"/>
      <c r="E143" s="457"/>
      <c r="F143" s="457"/>
      <c r="G143" s="457"/>
      <c r="H143" s="457"/>
      <c r="I143" s="457"/>
      <c r="J143" s="457"/>
      <c r="K143" s="457"/>
      <c r="L143" s="457"/>
      <c r="M143" s="457"/>
      <c r="N143" s="457"/>
      <c r="O143" s="457"/>
      <c r="P143" s="457"/>
      <c r="Q143" s="457"/>
      <c r="R143" s="457"/>
      <c r="S143" s="457"/>
      <c r="T143" s="457"/>
      <c r="U143" s="457"/>
      <c r="V143" s="457"/>
      <c r="W143" s="457"/>
      <c r="X143" s="457"/>
      <c r="Y143" s="457"/>
      <c r="Z143" s="457"/>
      <c r="AA143" s="457"/>
      <c r="AB143" s="457"/>
      <c r="AC143" s="457"/>
      <c r="AD143" s="457"/>
      <c r="AE143" s="457"/>
      <c r="AF143" s="457"/>
      <c r="AG143" s="457"/>
      <c r="AH143" s="457"/>
      <c r="AI143" s="457"/>
      <c r="AJ143" s="457"/>
      <c r="AK143" s="457"/>
      <c r="AL143" s="457"/>
      <c r="AM143" s="457"/>
      <c r="AN143" s="457"/>
      <c r="AO143" s="457"/>
      <c r="AP143" s="457"/>
      <c r="AQ143" s="457"/>
      <c r="AR143" s="457"/>
      <c r="AS143" s="457"/>
      <c r="AT143" s="457"/>
      <c r="AU143" s="457"/>
      <c r="AV143" s="457"/>
      <c r="AW143" s="457"/>
      <c r="AX143" s="457"/>
      <c r="AY143" s="457"/>
      <c r="AZ143" s="457"/>
      <c r="BA143" s="457"/>
      <c r="BB143" s="457"/>
      <c r="BC143" s="457"/>
      <c r="BD143" s="457"/>
      <c r="BE143" s="457"/>
      <c r="BF143" s="457"/>
      <c r="BG143" s="457"/>
      <c r="BH143" s="457"/>
      <c r="BI143" s="457"/>
      <c r="BJ143" s="457"/>
      <c r="BK143" s="457"/>
      <c r="BL143" s="457"/>
      <c r="BM143" s="457"/>
      <c r="BN143" s="457"/>
      <c r="BO143" s="457"/>
      <c r="BP143" s="457"/>
      <c r="BQ143" s="457"/>
      <c r="BR143" s="457"/>
      <c r="BS143" s="457"/>
      <c r="BT143" s="457"/>
      <c r="BU143" s="457"/>
      <c r="BV143" s="457"/>
      <c r="BW143" s="457"/>
      <c r="BX143" s="457"/>
      <c r="BY143" s="457"/>
      <c r="BZ143" s="457"/>
      <c r="CA143" s="457"/>
      <c r="CB143" s="457">
        <v>1734</v>
      </c>
      <c r="CC143" s="457">
        <v>1229</v>
      </c>
      <c r="CD143" s="457">
        <v>1032</v>
      </c>
      <c r="CE143" s="457">
        <v>1003</v>
      </c>
      <c r="CF143" s="457">
        <v>988</v>
      </c>
      <c r="CG143" s="457">
        <v>983</v>
      </c>
      <c r="CH143" s="458">
        <v>982</v>
      </c>
    </row>
    <row r="144" spans="1:86" x14ac:dyDescent="0.35">
      <c r="A144" s="610"/>
      <c r="B144" s="74" t="s">
        <v>898</v>
      </c>
      <c r="C144" s="411"/>
      <c r="D144" s="457"/>
      <c r="E144" s="457"/>
      <c r="F144" s="457"/>
      <c r="G144" s="457"/>
      <c r="H144" s="457"/>
      <c r="I144" s="457"/>
      <c r="J144" s="457"/>
      <c r="K144" s="457"/>
      <c r="L144" s="457"/>
      <c r="M144" s="457"/>
      <c r="N144" s="457"/>
      <c r="O144" s="457"/>
      <c r="P144" s="457"/>
      <c r="Q144" s="457"/>
      <c r="R144" s="457"/>
      <c r="S144" s="457"/>
      <c r="T144" s="457"/>
      <c r="U144" s="457"/>
      <c r="V144" s="457"/>
      <c r="W144" s="457"/>
      <c r="X144" s="457"/>
      <c r="Y144" s="457"/>
      <c r="Z144" s="457"/>
      <c r="AA144" s="457"/>
      <c r="AB144" s="457"/>
      <c r="AC144" s="457"/>
      <c r="AD144" s="457"/>
      <c r="AE144" s="457"/>
      <c r="AF144" s="457"/>
      <c r="AG144" s="457"/>
      <c r="AH144" s="457"/>
      <c r="AI144" s="457"/>
      <c r="AJ144" s="457"/>
      <c r="AK144" s="457"/>
      <c r="AL144" s="457"/>
      <c r="AM144" s="457"/>
      <c r="AN144" s="457"/>
      <c r="AO144" s="457"/>
      <c r="AP144" s="457"/>
      <c r="AQ144" s="457"/>
      <c r="AR144" s="457"/>
      <c r="AS144" s="457"/>
      <c r="AT144" s="457"/>
      <c r="AU144" s="457"/>
      <c r="AV144" s="457"/>
      <c r="AW144" s="457"/>
      <c r="AX144" s="457"/>
      <c r="AY144" s="457"/>
      <c r="AZ144" s="457"/>
      <c r="BA144" s="457"/>
      <c r="BB144" s="457"/>
      <c r="BC144" s="457"/>
      <c r="BD144" s="457"/>
      <c r="BE144" s="457"/>
      <c r="BF144" s="457"/>
      <c r="BG144" s="457"/>
      <c r="BH144" s="457"/>
      <c r="BI144" s="457"/>
      <c r="BJ144" s="457"/>
      <c r="BK144" s="457"/>
      <c r="BL144" s="457"/>
      <c r="BM144" s="457"/>
      <c r="BN144" s="457"/>
      <c r="BO144" s="457"/>
      <c r="BP144" s="457"/>
      <c r="BQ144" s="457"/>
      <c r="BR144" s="457"/>
      <c r="BS144" s="457"/>
      <c r="BT144" s="457"/>
      <c r="BU144" s="457"/>
      <c r="BV144" s="457"/>
      <c r="BW144" s="457"/>
      <c r="BX144" s="457"/>
      <c r="BY144" s="457"/>
      <c r="BZ144" s="457"/>
      <c r="CA144" s="457"/>
      <c r="CB144" s="457">
        <v>104</v>
      </c>
      <c r="CC144" s="457">
        <v>112</v>
      </c>
      <c r="CD144" s="457">
        <v>118</v>
      </c>
      <c r="CE144" s="457">
        <v>124</v>
      </c>
      <c r="CF144" s="457">
        <v>130</v>
      </c>
      <c r="CG144" s="457">
        <v>137</v>
      </c>
      <c r="CH144" s="458">
        <v>143</v>
      </c>
    </row>
    <row r="145" spans="1:86" x14ac:dyDescent="0.35">
      <c r="A145" s="610"/>
      <c r="B145" s="74" t="s">
        <v>899</v>
      </c>
      <c r="C145" s="411"/>
      <c r="D145" s="457"/>
      <c r="E145" s="457"/>
      <c r="F145" s="457"/>
      <c r="G145" s="457"/>
      <c r="H145" s="457"/>
      <c r="I145" s="457"/>
      <c r="J145" s="457"/>
      <c r="K145" s="457"/>
      <c r="L145" s="457"/>
      <c r="M145" s="457"/>
      <c r="N145" s="457"/>
      <c r="O145" s="457"/>
      <c r="P145" s="457"/>
      <c r="Q145" s="457"/>
      <c r="R145" s="457"/>
      <c r="S145" s="457"/>
      <c r="T145" s="457"/>
      <c r="U145" s="457"/>
      <c r="V145" s="457"/>
      <c r="W145" s="457"/>
      <c r="X145" s="457"/>
      <c r="Y145" s="457"/>
      <c r="Z145" s="457"/>
      <c r="AA145" s="457"/>
      <c r="AB145" s="457"/>
      <c r="AC145" s="457"/>
      <c r="AD145" s="457"/>
      <c r="AE145" s="457"/>
      <c r="AF145" s="457"/>
      <c r="AG145" s="457"/>
      <c r="AH145" s="457"/>
      <c r="AI145" s="457"/>
      <c r="AJ145" s="457"/>
      <c r="AK145" s="457"/>
      <c r="AL145" s="457"/>
      <c r="AM145" s="457"/>
      <c r="AN145" s="457"/>
      <c r="AO145" s="457"/>
      <c r="AP145" s="457"/>
      <c r="AQ145" s="457"/>
      <c r="AR145" s="457"/>
      <c r="AS145" s="457"/>
      <c r="AT145" s="457"/>
      <c r="AU145" s="457"/>
      <c r="AV145" s="457"/>
      <c r="AW145" s="457"/>
      <c r="AX145" s="457"/>
      <c r="AY145" s="457"/>
      <c r="AZ145" s="457"/>
      <c r="BA145" s="457"/>
      <c r="BB145" s="457"/>
      <c r="BC145" s="457"/>
      <c r="BD145" s="457"/>
      <c r="BE145" s="457"/>
      <c r="BF145" s="457"/>
      <c r="BG145" s="457"/>
      <c r="BH145" s="457"/>
      <c r="BI145" s="457"/>
      <c r="BJ145" s="457"/>
      <c r="BK145" s="457"/>
      <c r="BL145" s="457"/>
      <c r="BM145" s="457"/>
      <c r="BN145" s="457"/>
      <c r="BO145" s="457"/>
      <c r="BP145" s="457"/>
      <c r="BQ145" s="457"/>
      <c r="BR145" s="457"/>
      <c r="BS145" s="457"/>
      <c r="BT145" s="457"/>
      <c r="BU145" s="457"/>
      <c r="BV145" s="457"/>
      <c r="BW145" s="457"/>
      <c r="BX145" s="457"/>
      <c r="BY145" s="457"/>
      <c r="BZ145" s="457"/>
      <c r="CA145" s="457"/>
      <c r="CB145" s="457">
        <v>235</v>
      </c>
      <c r="CC145" s="457">
        <v>243</v>
      </c>
      <c r="CD145" s="457">
        <v>247</v>
      </c>
      <c r="CE145" s="457">
        <v>253</v>
      </c>
      <c r="CF145" s="457">
        <v>258</v>
      </c>
      <c r="CG145" s="457">
        <v>263</v>
      </c>
      <c r="CH145" s="458">
        <v>268</v>
      </c>
    </row>
    <row r="146" spans="1:86" ht="26.25" customHeight="1" x14ac:dyDescent="0.35">
      <c r="A146" s="610"/>
      <c r="B146" s="606" t="s">
        <v>900</v>
      </c>
      <c r="C146" s="411"/>
      <c r="D146" s="457"/>
      <c r="E146" s="457"/>
      <c r="F146" s="457"/>
      <c r="G146" s="457"/>
      <c r="H146" s="457"/>
      <c r="I146" s="457"/>
      <c r="J146" s="457"/>
      <c r="K146" s="457"/>
      <c r="L146" s="457"/>
      <c r="M146" s="457"/>
      <c r="N146" s="457"/>
      <c r="O146" s="457"/>
      <c r="P146" s="457"/>
      <c r="Q146" s="457"/>
      <c r="R146" s="457"/>
      <c r="S146" s="457"/>
      <c r="T146" s="457"/>
      <c r="U146" s="457"/>
      <c r="V146" s="457"/>
      <c r="W146" s="457"/>
      <c r="X146" s="457"/>
      <c r="Y146" s="457"/>
      <c r="Z146" s="457"/>
      <c r="AA146" s="457"/>
      <c r="AB146" s="457"/>
      <c r="AC146" s="457"/>
      <c r="AD146" s="457"/>
      <c r="AE146" s="457"/>
      <c r="AF146" s="457"/>
      <c r="AG146" s="457"/>
      <c r="AH146" s="457"/>
      <c r="AI146" s="457"/>
      <c r="AJ146" s="457"/>
      <c r="AK146" s="457"/>
      <c r="AL146" s="457"/>
      <c r="AM146" s="457"/>
      <c r="AN146" s="457"/>
      <c r="AO146" s="457"/>
      <c r="AP146" s="457"/>
      <c r="AQ146" s="457"/>
      <c r="AR146" s="457">
        <f t="shared" ref="AR146:BK146" si="19">AR149</f>
        <v>2178</v>
      </c>
      <c r="AS146" s="457">
        <f t="shared" si="19"/>
        <v>2116</v>
      </c>
      <c r="AT146" s="457">
        <f t="shared" si="19"/>
        <v>2076</v>
      </c>
      <c r="AU146" s="457">
        <f t="shared" si="19"/>
        <v>1981</v>
      </c>
      <c r="AV146" s="457">
        <f t="shared" si="19"/>
        <v>1929</v>
      </c>
      <c r="AW146" s="457">
        <f t="shared" si="19"/>
        <v>1955</v>
      </c>
      <c r="AX146" s="457">
        <f t="shared" si="19"/>
        <v>1937</v>
      </c>
      <c r="AY146" s="457">
        <f t="shared" si="19"/>
        <v>1917</v>
      </c>
      <c r="AZ146" s="457">
        <f t="shared" si="19"/>
        <v>1886</v>
      </c>
      <c r="BA146" s="457">
        <f t="shared" si="19"/>
        <v>1844</v>
      </c>
      <c r="BB146" s="457">
        <f t="shared" si="19"/>
        <v>1798</v>
      </c>
      <c r="BC146" s="457">
        <f t="shared" si="19"/>
        <v>1726</v>
      </c>
      <c r="BD146" s="457">
        <f t="shared" si="19"/>
        <v>1664</v>
      </c>
      <c r="BE146" s="457">
        <f t="shared" si="19"/>
        <v>1637</v>
      </c>
      <c r="BF146" s="457">
        <f t="shared" si="19"/>
        <v>1612</v>
      </c>
      <c r="BG146" s="457">
        <f t="shared" si="19"/>
        <v>1546</v>
      </c>
      <c r="BH146" s="457">
        <f t="shared" si="19"/>
        <v>1554</v>
      </c>
      <c r="BI146" s="457">
        <f t="shared" si="19"/>
        <v>1491</v>
      </c>
      <c r="BJ146" s="457">
        <f t="shared" si="19"/>
        <v>1503</v>
      </c>
      <c r="BK146" s="457">
        <f t="shared" si="19"/>
        <v>1509</v>
      </c>
      <c r="BL146" s="457">
        <v>1541</v>
      </c>
      <c r="BM146" s="457">
        <v>1566</v>
      </c>
      <c r="BN146" s="457">
        <v>1574</v>
      </c>
      <c r="BO146" s="457">
        <v>1576</v>
      </c>
      <c r="BP146" s="457">
        <v>1551</v>
      </c>
      <c r="BQ146" s="457">
        <v>1505</v>
      </c>
      <c r="BR146" s="457">
        <v>1464</v>
      </c>
      <c r="BS146" s="457">
        <v>1417</v>
      </c>
      <c r="BT146" s="457">
        <v>1364</v>
      </c>
      <c r="BU146" s="457">
        <v>1308</v>
      </c>
      <c r="BV146" s="457">
        <v>1248</v>
      </c>
      <c r="BW146" s="457">
        <v>1207</v>
      </c>
      <c r="BX146" s="457">
        <v>1165</v>
      </c>
      <c r="BY146" s="457">
        <v>1134</v>
      </c>
      <c r="BZ146" s="457">
        <v>1121</v>
      </c>
      <c r="CA146" s="457">
        <v>1108</v>
      </c>
      <c r="CB146" s="457">
        <v>1104</v>
      </c>
      <c r="CC146" s="457">
        <v>1111</v>
      </c>
      <c r="CD146" s="457">
        <v>1066</v>
      </c>
      <c r="CE146" s="457">
        <v>1037</v>
      </c>
      <c r="CF146" s="457">
        <v>1023</v>
      </c>
      <c r="CG146" s="457">
        <v>1019</v>
      </c>
      <c r="CH146" s="458">
        <v>1018</v>
      </c>
    </row>
    <row r="147" spans="1:86" x14ac:dyDescent="0.35">
      <c r="A147" s="610"/>
      <c r="B147" s="606" t="s">
        <v>901</v>
      </c>
      <c r="C147" s="411"/>
      <c r="D147" s="457"/>
      <c r="E147" s="457"/>
      <c r="F147" s="457"/>
      <c r="G147" s="457"/>
      <c r="H147" s="457"/>
      <c r="I147" s="457"/>
      <c r="J147" s="457"/>
      <c r="K147" s="457"/>
      <c r="L147" s="457"/>
      <c r="M147" s="457"/>
      <c r="N147" s="457"/>
      <c r="O147" s="457"/>
      <c r="P147" s="457"/>
      <c r="Q147" s="457"/>
      <c r="R147" s="457"/>
      <c r="S147" s="457"/>
      <c r="T147" s="457"/>
      <c r="U147" s="457"/>
      <c r="V147" s="457"/>
      <c r="W147" s="457"/>
      <c r="X147" s="457"/>
      <c r="Y147" s="457"/>
      <c r="Z147" s="457"/>
      <c r="AA147" s="457"/>
      <c r="AB147" s="457"/>
      <c r="AC147" s="457"/>
      <c r="AD147" s="457"/>
      <c r="AE147" s="457"/>
      <c r="AF147" s="457"/>
      <c r="AG147" s="457"/>
      <c r="AH147" s="457"/>
      <c r="AI147" s="457"/>
      <c r="AJ147" s="457"/>
      <c r="AK147" s="457"/>
      <c r="AL147" s="457"/>
      <c r="AM147" s="457"/>
      <c r="AN147" s="457"/>
      <c r="AO147" s="457"/>
      <c r="AP147" s="457"/>
      <c r="AQ147" s="457"/>
      <c r="AR147" s="457">
        <v>1818</v>
      </c>
      <c r="AS147" s="457">
        <v>1771</v>
      </c>
      <c r="AT147" s="457">
        <v>1875</v>
      </c>
      <c r="AU147" s="457">
        <v>2138</v>
      </c>
      <c r="AV147" s="457">
        <v>2450</v>
      </c>
      <c r="AW147" s="457">
        <v>2646</v>
      </c>
      <c r="AX147" s="457">
        <v>2755</v>
      </c>
      <c r="AY147" s="457">
        <v>2840</v>
      </c>
      <c r="AZ147" s="457">
        <v>2854</v>
      </c>
      <c r="BA147" s="457">
        <v>2744</v>
      </c>
      <c r="BB147" s="457">
        <v>2625</v>
      </c>
      <c r="BC147" s="457">
        <v>2461</v>
      </c>
      <c r="BD147" s="457">
        <v>2282</v>
      </c>
      <c r="BE147" s="457">
        <v>2209</v>
      </c>
      <c r="BF147" s="457">
        <v>2194</v>
      </c>
      <c r="BG147" s="457">
        <v>2267</v>
      </c>
      <c r="BH147" s="457">
        <v>2387</v>
      </c>
      <c r="BI147" s="457">
        <v>2495</v>
      </c>
      <c r="BJ147" s="457">
        <v>2518</v>
      </c>
      <c r="BK147" s="457">
        <v>2527</v>
      </c>
      <c r="BL147" s="457">
        <v>2625</v>
      </c>
      <c r="BM147" s="457">
        <v>2981</v>
      </c>
      <c r="BN147" s="457">
        <v>3224</v>
      </c>
      <c r="BO147" s="457">
        <v>3356</v>
      </c>
      <c r="BP147" s="457">
        <v>3502</v>
      </c>
      <c r="BQ147" s="457">
        <v>3520</v>
      </c>
      <c r="BR147" s="457">
        <v>3457</v>
      </c>
      <c r="BS147" s="457">
        <v>3360</v>
      </c>
      <c r="BT147" s="457">
        <v>3230</v>
      </c>
      <c r="BU147" s="457">
        <v>3063</v>
      </c>
      <c r="BV147" s="457">
        <v>2736</v>
      </c>
      <c r="BW147" s="457">
        <v>2187</v>
      </c>
      <c r="BX147" s="457">
        <v>1843</v>
      </c>
      <c r="BY147" s="457">
        <v>1599</v>
      </c>
      <c r="BZ147" s="457">
        <v>1388</v>
      </c>
      <c r="CA147" s="457">
        <v>1243</v>
      </c>
      <c r="CB147" s="457">
        <v>968</v>
      </c>
      <c r="CC147" s="457">
        <v>472</v>
      </c>
      <c r="CD147" s="457">
        <v>331</v>
      </c>
      <c r="CE147" s="457">
        <v>342</v>
      </c>
      <c r="CF147" s="457">
        <v>353</v>
      </c>
      <c r="CG147" s="457">
        <v>364</v>
      </c>
      <c r="CH147" s="458">
        <v>376</v>
      </c>
    </row>
    <row r="148" spans="1:86" ht="26.25" customHeight="1" x14ac:dyDescent="0.35">
      <c r="A148" s="608"/>
      <c r="B148" s="74" t="s">
        <v>856</v>
      </c>
      <c r="C148" s="411"/>
      <c r="D148" s="457"/>
      <c r="E148" s="457"/>
      <c r="F148" s="457"/>
      <c r="G148" s="457"/>
      <c r="H148" s="457"/>
      <c r="I148" s="457"/>
      <c r="J148" s="457"/>
      <c r="K148" s="457"/>
      <c r="L148" s="457"/>
      <c r="M148" s="457"/>
      <c r="N148" s="457"/>
      <c r="O148" s="457"/>
      <c r="P148" s="457"/>
      <c r="Q148" s="457"/>
      <c r="R148" s="457"/>
      <c r="S148" s="457"/>
      <c r="T148" s="457"/>
      <c r="U148" s="457"/>
      <c r="V148" s="457"/>
      <c r="W148" s="457"/>
      <c r="X148" s="457"/>
      <c r="Y148" s="457"/>
      <c r="Z148" s="457"/>
      <c r="AA148" s="457"/>
      <c r="AB148" s="457"/>
      <c r="AC148" s="457"/>
      <c r="AD148" s="457"/>
      <c r="AE148" s="457"/>
      <c r="AF148" s="457"/>
      <c r="AG148" s="457"/>
      <c r="AH148" s="457"/>
      <c r="AI148" s="457"/>
      <c r="AJ148" s="457"/>
      <c r="AK148" s="457"/>
      <c r="AL148" s="457"/>
      <c r="AM148" s="457"/>
      <c r="AN148" s="457"/>
      <c r="AO148" s="457"/>
      <c r="AP148" s="457"/>
      <c r="AQ148" s="457"/>
      <c r="AR148" s="457"/>
      <c r="AS148" s="457"/>
      <c r="AT148" s="457"/>
      <c r="AU148" s="457"/>
      <c r="AV148" s="457"/>
      <c r="AW148" s="457"/>
      <c r="AX148" s="457"/>
      <c r="AY148" s="457"/>
      <c r="AZ148" s="457"/>
      <c r="BA148" s="457"/>
      <c r="BB148" s="457"/>
      <c r="BC148" s="457"/>
      <c r="BD148" s="457"/>
      <c r="BE148" s="457"/>
      <c r="BF148" s="457"/>
      <c r="BG148" s="457"/>
      <c r="BH148" s="457"/>
      <c r="BI148" s="457"/>
      <c r="BJ148" s="457"/>
      <c r="BK148" s="457"/>
      <c r="BL148" s="457"/>
      <c r="BM148" s="457"/>
      <c r="BN148" s="457"/>
      <c r="BO148" s="457"/>
      <c r="BP148" s="457"/>
      <c r="BQ148" s="457"/>
      <c r="BR148" s="457"/>
      <c r="BS148" s="457"/>
      <c r="BT148" s="457"/>
      <c r="BU148" s="457"/>
      <c r="BV148" s="457"/>
      <c r="BW148" s="457"/>
      <c r="BX148" s="457"/>
      <c r="BY148" s="457"/>
      <c r="BZ148" s="457"/>
      <c r="CA148" s="457"/>
      <c r="CB148" s="457"/>
      <c r="CC148" s="457"/>
      <c r="CD148" s="457"/>
      <c r="CE148" s="457"/>
      <c r="CF148" s="457"/>
      <c r="CG148" s="457"/>
      <c r="CH148" s="458"/>
    </row>
    <row r="149" spans="1:86" x14ac:dyDescent="0.35">
      <c r="A149" s="120"/>
      <c r="B149" s="72" t="s">
        <v>902</v>
      </c>
      <c r="C149" s="411"/>
      <c r="D149" s="457"/>
      <c r="E149" s="457"/>
      <c r="F149" s="457"/>
      <c r="G149" s="457"/>
      <c r="H149" s="457"/>
      <c r="I149" s="457"/>
      <c r="J149" s="457"/>
      <c r="K149" s="457"/>
      <c r="L149" s="457"/>
      <c r="M149" s="457"/>
      <c r="N149" s="457"/>
      <c r="O149" s="457"/>
      <c r="P149" s="457"/>
      <c r="Q149" s="457"/>
      <c r="R149" s="457"/>
      <c r="S149" s="457"/>
      <c r="T149" s="457"/>
      <c r="U149" s="457"/>
      <c r="V149" s="457"/>
      <c r="W149" s="457"/>
      <c r="X149" s="457"/>
      <c r="Y149" s="457"/>
      <c r="Z149" s="457"/>
      <c r="AA149" s="457"/>
      <c r="AB149" s="457"/>
      <c r="AC149" s="457"/>
      <c r="AD149" s="457"/>
      <c r="AE149" s="457"/>
      <c r="AF149" s="457"/>
      <c r="AG149" s="457"/>
      <c r="AH149" s="457"/>
      <c r="AI149" s="457"/>
      <c r="AJ149" s="457"/>
      <c r="AK149" s="457"/>
      <c r="AL149" s="457"/>
      <c r="AM149" s="457"/>
      <c r="AN149" s="457"/>
      <c r="AO149" s="457"/>
      <c r="AP149" s="457"/>
      <c r="AQ149" s="457"/>
      <c r="AR149" s="457">
        <v>2178</v>
      </c>
      <c r="AS149" s="457">
        <v>2116</v>
      </c>
      <c r="AT149" s="457">
        <v>2076</v>
      </c>
      <c r="AU149" s="457">
        <v>1981</v>
      </c>
      <c r="AV149" s="457">
        <v>1929</v>
      </c>
      <c r="AW149" s="457">
        <v>1955</v>
      </c>
      <c r="AX149" s="457">
        <v>1937</v>
      </c>
      <c r="AY149" s="457">
        <v>1917</v>
      </c>
      <c r="AZ149" s="457">
        <v>1886</v>
      </c>
      <c r="BA149" s="457">
        <v>1844</v>
      </c>
      <c r="BB149" s="457">
        <v>1798</v>
      </c>
      <c r="BC149" s="457">
        <v>1726</v>
      </c>
      <c r="BD149" s="457">
        <v>1664</v>
      </c>
      <c r="BE149" s="457">
        <v>1637</v>
      </c>
      <c r="BF149" s="457">
        <v>1612</v>
      </c>
      <c r="BG149" s="457">
        <v>1546</v>
      </c>
      <c r="BH149" s="457">
        <v>1554</v>
      </c>
      <c r="BI149" s="457">
        <v>1491</v>
      </c>
      <c r="BJ149" s="457">
        <v>1503</v>
      </c>
      <c r="BK149" s="457">
        <v>1509</v>
      </c>
      <c r="BL149" s="457">
        <v>1541</v>
      </c>
      <c r="BM149" s="457">
        <v>1566</v>
      </c>
      <c r="BN149" s="457">
        <v>1574</v>
      </c>
      <c r="BO149" s="457">
        <v>1576</v>
      </c>
      <c r="BP149" s="457">
        <v>1551</v>
      </c>
      <c r="BQ149" s="457">
        <v>1505</v>
      </c>
      <c r="BR149" s="457">
        <v>1464</v>
      </c>
      <c r="BS149" s="457">
        <v>1417</v>
      </c>
      <c r="BT149" s="457">
        <v>1364</v>
      </c>
      <c r="BU149" s="457">
        <v>1308</v>
      </c>
      <c r="BV149" s="457"/>
      <c r="BW149" s="457"/>
      <c r="BX149" s="457"/>
      <c r="BY149" s="457"/>
      <c r="BZ149" s="457"/>
      <c r="CA149" s="457"/>
      <c r="CB149" s="457"/>
      <c r="CC149" s="457"/>
      <c r="CD149" s="457"/>
      <c r="CE149" s="457"/>
      <c r="CF149" s="457"/>
      <c r="CG149" s="457"/>
      <c r="CH149" s="458"/>
    </row>
    <row r="150" spans="1:86" x14ac:dyDescent="0.35">
      <c r="A150" s="120"/>
      <c r="B150" s="72" t="s">
        <v>858</v>
      </c>
      <c r="C150" s="411"/>
      <c r="D150" s="457"/>
      <c r="E150" s="457"/>
      <c r="F150" s="457"/>
      <c r="G150" s="457"/>
      <c r="H150" s="457"/>
      <c r="I150" s="457"/>
      <c r="J150" s="457"/>
      <c r="K150" s="457"/>
      <c r="L150" s="457"/>
      <c r="M150" s="457"/>
      <c r="N150" s="457"/>
      <c r="O150" s="457"/>
      <c r="P150" s="457"/>
      <c r="Q150" s="457"/>
      <c r="R150" s="457"/>
      <c r="S150" s="457"/>
      <c r="T150" s="457"/>
      <c r="U150" s="457"/>
      <c r="V150" s="457"/>
      <c r="W150" s="457"/>
      <c r="X150" s="457"/>
      <c r="Y150" s="457"/>
      <c r="Z150" s="457"/>
      <c r="AA150" s="457"/>
      <c r="AB150" s="457"/>
      <c r="AC150" s="457"/>
      <c r="AD150" s="457"/>
      <c r="AE150" s="457"/>
      <c r="AF150" s="457"/>
      <c r="AG150" s="457"/>
      <c r="AH150" s="457"/>
      <c r="AI150" s="457"/>
      <c r="AJ150" s="457"/>
      <c r="AK150" s="457"/>
      <c r="AL150" s="457"/>
      <c r="AM150" s="457"/>
      <c r="AN150" s="457"/>
      <c r="AO150" s="457"/>
      <c r="AP150" s="457"/>
      <c r="AQ150" s="457"/>
      <c r="AR150" s="457">
        <v>239</v>
      </c>
      <c r="AS150" s="457">
        <v>267</v>
      </c>
      <c r="AT150" s="457">
        <v>311</v>
      </c>
      <c r="AU150" s="457">
        <v>359</v>
      </c>
      <c r="AV150" s="457">
        <v>416</v>
      </c>
      <c r="AW150" s="457">
        <v>491</v>
      </c>
      <c r="AX150" s="457">
        <v>568</v>
      </c>
      <c r="AY150" s="457">
        <v>626</v>
      </c>
      <c r="AZ150" s="457">
        <v>655</v>
      </c>
      <c r="BA150" s="457">
        <v>693</v>
      </c>
      <c r="BB150" s="457">
        <v>735</v>
      </c>
      <c r="BC150" s="457">
        <v>759</v>
      </c>
      <c r="BD150" s="457">
        <v>771</v>
      </c>
      <c r="BE150" s="457">
        <v>798</v>
      </c>
      <c r="BF150" s="457">
        <v>837</v>
      </c>
      <c r="BG150" s="457">
        <v>899</v>
      </c>
      <c r="BH150" s="457">
        <v>956</v>
      </c>
      <c r="BI150" s="457">
        <v>1007</v>
      </c>
      <c r="BJ150" s="457">
        <v>1014</v>
      </c>
      <c r="BK150" s="457">
        <v>1003</v>
      </c>
      <c r="BL150" s="457">
        <v>1051</v>
      </c>
      <c r="BM150" s="457">
        <v>1092</v>
      </c>
      <c r="BN150" s="457">
        <v>1136</v>
      </c>
      <c r="BO150" s="457">
        <v>1167</v>
      </c>
      <c r="BP150" s="457">
        <v>1177</v>
      </c>
      <c r="BQ150" s="457">
        <v>1202</v>
      </c>
      <c r="BR150" s="457">
        <v>1287</v>
      </c>
      <c r="BS150" s="457">
        <v>1342</v>
      </c>
      <c r="BT150" s="457">
        <v>1345</v>
      </c>
      <c r="BU150" s="457">
        <v>1324</v>
      </c>
      <c r="BV150" s="457"/>
      <c r="BW150" s="457"/>
      <c r="BX150" s="457"/>
      <c r="BY150" s="457"/>
      <c r="BZ150" s="457"/>
      <c r="CA150" s="457"/>
      <c r="CB150" s="457"/>
      <c r="CC150" s="457"/>
      <c r="CD150" s="457"/>
      <c r="CE150" s="457"/>
      <c r="CF150" s="457"/>
      <c r="CG150" s="457"/>
      <c r="CH150" s="458"/>
    </row>
    <row r="151" spans="1:86" x14ac:dyDescent="0.35">
      <c r="A151" s="120"/>
      <c r="B151" s="72" t="s">
        <v>859</v>
      </c>
      <c r="C151" s="411"/>
      <c r="D151" s="457"/>
      <c r="E151" s="457"/>
      <c r="F151" s="457"/>
      <c r="G151" s="457"/>
      <c r="H151" s="457"/>
      <c r="I151" s="457"/>
      <c r="J151" s="457"/>
      <c r="K151" s="457"/>
      <c r="L151" s="457"/>
      <c r="M151" s="457"/>
      <c r="N151" s="457"/>
      <c r="O151" s="457"/>
      <c r="P151" s="457"/>
      <c r="Q151" s="457"/>
      <c r="R151" s="457"/>
      <c r="S151" s="457"/>
      <c r="T151" s="457"/>
      <c r="U151" s="457"/>
      <c r="V151" s="457"/>
      <c r="W151" s="457"/>
      <c r="X151" s="457"/>
      <c r="Y151" s="457"/>
      <c r="Z151" s="457"/>
      <c r="AA151" s="457"/>
      <c r="AB151" s="457"/>
      <c r="AC151" s="457"/>
      <c r="AD151" s="457"/>
      <c r="AE151" s="457"/>
      <c r="AF151" s="457"/>
      <c r="AG151" s="457"/>
      <c r="AH151" s="457"/>
      <c r="AI151" s="457"/>
      <c r="AJ151" s="457"/>
      <c r="AK151" s="457"/>
      <c r="AL151" s="457"/>
      <c r="AM151" s="457"/>
      <c r="AN151" s="457"/>
      <c r="AO151" s="457"/>
      <c r="AP151" s="457"/>
      <c r="AQ151" s="457"/>
      <c r="AR151" s="457">
        <v>551</v>
      </c>
      <c r="AS151" s="457">
        <v>558</v>
      </c>
      <c r="AT151" s="457">
        <v>602</v>
      </c>
      <c r="AU151" s="457">
        <v>692</v>
      </c>
      <c r="AV151" s="457">
        <v>770</v>
      </c>
      <c r="AW151" s="457">
        <v>817</v>
      </c>
      <c r="AX151" s="457">
        <v>858</v>
      </c>
      <c r="AY151" s="457">
        <v>895</v>
      </c>
      <c r="AZ151" s="457">
        <v>911</v>
      </c>
      <c r="BA151" s="457">
        <v>911</v>
      </c>
      <c r="BB151" s="457">
        <v>902</v>
      </c>
      <c r="BC151" s="457">
        <v>875</v>
      </c>
      <c r="BD151" s="457">
        <v>811</v>
      </c>
      <c r="BE151" s="457">
        <v>781</v>
      </c>
      <c r="BF151" s="457">
        <v>763</v>
      </c>
      <c r="BG151" s="457">
        <v>776</v>
      </c>
      <c r="BH151" s="457">
        <v>813</v>
      </c>
      <c r="BI151" s="457">
        <v>845</v>
      </c>
      <c r="BJ151" s="457">
        <v>845</v>
      </c>
      <c r="BK151" s="457">
        <v>851</v>
      </c>
      <c r="BL151" s="457">
        <v>816</v>
      </c>
      <c r="BM151" s="457">
        <v>880</v>
      </c>
      <c r="BN151" s="457">
        <v>968</v>
      </c>
      <c r="BO151" s="457">
        <v>1005</v>
      </c>
      <c r="BP151" s="457">
        <v>1041</v>
      </c>
      <c r="BQ151" s="457">
        <v>1043</v>
      </c>
      <c r="BR151" s="457">
        <v>1016</v>
      </c>
      <c r="BS151" s="457">
        <v>980</v>
      </c>
      <c r="BT151" s="457">
        <v>940</v>
      </c>
      <c r="BU151" s="457">
        <v>879</v>
      </c>
      <c r="BV151" s="457"/>
      <c r="BW151" s="457"/>
      <c r="BX151" s="457"/>
      <c r="BY151" s="457"/>
      <c r="BZ151" s="457"/>
      <c r="CA151" s="457"/>
      <c r="CB151" s="457"/>
      <c r="CC151" s="457"/>
      <c r="CD151" s="457"/>
      <c r="CE151" s="457"/>
      <c r="CF151" s="457"/>
      <c r="CG151" s="457"/>
      <c r="CH151" s="458"/>
    </row>
    <row r="152" spans="1:86" x14ac:dyDescent="0.35">
      <c r="A152" s="120"/>
      <c r="B152" s="72" t="s">
        <v>562</v>
      </c>
      <c r="C152" s="411"/>
      <c r="D152" s="457"/>
      <c r="E152" s="457"/>
      <c r="F152" s="457"/>
      <c r="G152" s="457"/>
      <c r="H152" s="457"/>
      <c r="I152" s="457"/>
      <c r="J152" s="457"/>
      <c r="K152" s="457"/>
      <c r="L152" s="457"/>
      <c r="M152" s="457"/>
      <c r="N152" s="457"/>
      <c r="O152" s="457"/>
      <c r="P152" s="457"/>
      <c r="Q152" s="457"/>
      <c r="R152" s="457"/>
      <c r="S152" s="457"/>
      <c r="T152" s="457"/>
      <c r="U152" s="457"/>
      <c r="V152" s="457"/>
      <c r="W152" s="457"/>
      <c r="X152" s="457"/>
      <c r="Y152" s="457"/>
      <c r="Z152" s="457"/>
      <c r="AA152" s="457"/>
      <c r="AB152" s="457"/>
      <c r="AC152" s="457"/>
      <c r="AD152" s="457"/>
      <c r="AE152" s="457"/>
      <c r="AF152" s="457"/>
      <c r="AG152" s="457"/>
      <c r="AH152" s="457"/>
      <c r="AI152" s="457"/>
      <c r="AJ152" s="457"/>
      <c r="AK152" s="457"/>
      <c r="AL152" s="457"/>
      <c r="AM152" s="457"/>
      <c r="AN152" s="457"/>
      <c r="AO152" s="457"/>
      <c r="AP152" s="457"/>
      <c r="AQ152" s="457"/>
      <c r="AR152" s="457">
        <v>704</v>
      </c>
      <c r="AS152" s="457">
        <v>639</v>
      </c>
      <c r="AT152" s="457">
        <v>626</v>
      </c>
      <c r="AU152" s="457">
        <v>778</v>
      </c>
      <c r="AV152" s="457">
        <v>951</v>
      </c>
      <c r="AW152" s="457">
        <v>979</v>
      </c>
      <c r="AX152" s="457">
        <v>947</v>
      </c>
      <c r="AY152" s="457">
        <v>875</v>
      </c>
      <c r="AZ152" s="457">
        <v>791</v>
      </c>
      <c r="BA152" s="457">
        <v>626</v>
      </c>
      <c r="BB152" s="457">
        <v>514</v>
      </c>
      <c r="BC152" s="457">
        <v>425</v>
      </c>
      <c r="BD152" s="457">
        <v>354</v>
      </c>
      <c r="BE152" s="457">
        <v>308</v>
      </c>
      <c r="BF152" s="457">
        <v>285</v>
      </c>
      <c r="BG152" s="457">
        <v>284</v>
      </c>
      <c r="BH152" s="457">
        <v>290</v>
      </c>
      <c r="BI152" s="457">
        <v>300</v>
      </c>
      <c r="BJ152" s="457">
        <v>314</v>
      </c>
      <c r="BK152" s="457">
        <v>303</v>
      </c>
      <c r="BL152" s="457">
        <v>410</v>
      </c>
      <c r="BM152" s="457">
        <v>545</v>
      </c>
      <c r="BN152" s="457">
        <v>536</v>
      </c>
      <c r="BO152" s="457">
        <v>552</v>
      </c>
      <c r="BP152" s="457">
        <v>572</v>
      </c>
      <c r="BQ152" s="457">
        <v>505</v>
      </c>
      <c r="BR152" s="457">
        <v>367</v>
      </c>
      <c r="BS152" s="457">
        <v>275</v>
      </c>
      <c r="BT152" s="457">
        <v>219</v>
      </c>
      <c r="BU152" s="457">
        <v>192</v>
      </c>
      <c r="BV152" s="457"/>
      <c r="BW152" s="457"/>
      <c r="BX152" s="457"/>
      <c r="BY152" s="457"/>
      <c r="BZ152" s="457"/>
      <c r="CA152" s="457"/>
      <c r="CB152" s="457"/>
      <c r="CC152" s="457"/>
      <c r="CD152" s="457"/>
      <c r="CE152" s="457"/>
      <c r="CF152" s="457"/>
      <c r="CG152" s="457"/>
      <c r="CH152" s="458"/>
    </row>
    <row r="153" spans="1:86" x14ac:dyDescent="0.35">
      <c r="A153" s="120"/>
      <c r="B153" s="72" t="s">
        <v>860</v>
      </c>
      <c r="C153" s="411"/>
      <c r="D153" s="457"/>
      <c r="E153" s="457"/>
      <c r="F153" s="457"/>
      <c r="G153" s="457"/>
      <c r="H153" s="457"/>
      <c r="I153" s="457"/>
      <c r="J153" s="457"/>
      <c r="K153" s="457"/>
      <c r="L153" s="457"/>
      <c r="M153" s="457"/>
      <c r="N153" s="457"/>
      <c r="O153" s="457"/>
      <c r="P153" s="457"/>
      <c r="Q153" s="457"/>
      <c r="R153" s="457"/>
      <c r="S153" s="457"/>
      <c r="T153" s="457"/>
      <c r="U153" s="457"/>
      <c r="V153" s="457"/>
      <c r="W153" s="457"/>
      <c r="X153" s="457"/>
      <c r="Y153" s="457"/>
      <c r="Z153" s="457"/>
      <c r="AA153" s="457"/>
      <c r="AB153" s="457"/>
      <c r="AC153" s="457"/>
      <c r="AD153" s="457"/>
      <c r="AE153" s="457"/>
      <c r="AF153" s="457"/>
      <c r="AG153" s="457"/>
      <c r="AH153" s="457"/>
      <c r="AI153" s="457"/>
      <c r="AJ153" s="457"/>
      <c r="AK153" s="457"/>
      <c r="AL153" s="457"/>
      <c r="AM153" s="457"/>
      <c r="AN153" s="457"/>
      <c r="AO153" s="457"/>
      <c r="AP153" s="457"/>
      <c r="AQ153" s="457"/>
      <c r="AR153" s="457">
        <v>323</v>
      </c>
      <c r="AS153" s="457">
        <v>306</v>
      </c>
      <c r="AT153" s="457">
        <v>335</v>
      </c>
      <c r="AU153" s="457">
        <v>310</v>
      </c>
      <c r="AV153" s="457">
        <v>313</v>
      </c>
      <c r="AW153" s="457">
        <v>358</v>
      </c>
      <c r="AX153" s="457">
        <v>383</v>
      </c>
      <c r="AY153" s="457">
        <v>444</v>
      </c>
      <c r="AZ153" s="457">
        <v>496</v>
      </c>
      <c r="BA153" s="457">
        <v>514</v>
      </c>
      <c r="BB153" s="457">
        <v>474</v>
      </c>
      <c r="BC153" s="457">
        <v>402</v>
      </c>
      <c r="BD153" s="457">
        <v>347</v>
      </c>
      <c r="BE153" s="457">
        <v>323</v>
      </c>
      <c r="BF153" s="457">
        <v>309</v>
      </c>
      <c r="BG153" s="457">
        <v>307</v>
      </c>
      <c r="BH153" s="457">
        <v>327</v>
      </c>
      <c r="BI153" s="457">
        <v>342</v>
      </c>
      <c r="BJ153" s="457">
        <v>345</v>
      </c>
      <c r="BK153" s="457">
        <v>370</v>
      </c>
      <c r="BL153" s="457">
        <v>347</v>
      </c>
      <c r="BM153" s="457">
        <v>464</v>
      </c>
      <c r="BN153" s="457">
        <v>584</v>
      </c>
      <c r="BO153" s="457">
        <v>632</v>
      </c>
      <c r="BP153" s="457">
        <v>711</v>
      </c>
      <c r="BQ153" s="457">
        <v>771</v>
      </c>
      <c r="BR153" s="457">
        <v>788</v>
      </c>
      <c r="BS153" s="457">
        <v>763</v>
      </c>
      <c r="BT153" s="457">
        <v>725</v>
      </c>
      <c r="BU153" s="457">
        <v>668</v>
      </c>
      <c r="BV153" s="457"/>
      <c r="BW153" s="457"/>
      <c r="BX153" s="457"/>
      <c r="BY153" s="457"/>
      <c r="BZ153" s="457"/>
      <c r="CA153" s="457"/>
      <c r="CB153" s="457"/>
      <c r="CC153" s="457"/>
      <c r="CD153" s="457"/>
      <c r="CE153" s="457"/>
      <c r="CF153" s="457"/>
      <c r="CG153" s="457"/>
      <c r="CH153" s="458"/>
    </row>
    <row r="154" spans="1:86" ht="26.25" customHeight="1" x14ac:dyDescent="0.35">
      <c r="A154" s="120"/>
      <c r="B154" s="72" t="s">
        <v>855</v>
      </c>
      <c r="C154" s="411"/>
      <c r="D154" s="457"/>
      <c r="E154" s="457"/>
      <c r="F154" s="457"/>
      <c r="G154" s="457"/>
      <c r="H154" s="457"/>
      <c r="I154" s="457"/>
      <c r="J154" s="457"/>
      <c r="K154" s="457"/>
      <c r="L154" s="457"/>
      <c r="M154" s="457"/>
      <c r="N154" s="457"/>
      <c r="O154" s="457"/>
      <c r="P154" s="457"/>
      <c r="Q154" s="457"/>
      <c r="R154" s="457"/>
      <c r="S154" s="457"/>
      <c r="T154" s="457"/>
      <c r="U154" s="457"/>
      <c r="V154" s="457"/>
      <c r="W154" s="457"/>
      <c r="X154" s="457"/>
      <c r="Y154" s="457"/>
      <c r="Z154" s="457"/>
      <c r="AA154" s="457"/>
      <c r="AB154" s="457"/>
      <c r="AC154" s="457"/>
      <c r="AD154" s="457"/>
      <c r="AE154" s="457"/>
      <c r="AF154" s="457"/>
      <c r="AG154" s="457"/>
      <c r="AH154" s="457"/>
      <c r="AI154" s="457"/>
      <c r="AJ154" s="457"/>
      <c r="AK154" s="457"/>
      <c r="AL154" s="457"/>
      <c r="AM154" s="457"/>
      <c r="AN154" s="457"/>
      <c r="AO154" s="457"/>
      <c r="AP154" s="457"/>
      <c r="AQ154" s="457"/>
      <c r="AR154" s="457">
        <f>SUM(AR150:AR153)</f>
        <v>1817</v>
      </c>
      <c r="AS154" s="457">
        <f t="shared" ref="AS154:BU154" si="20">SUM(AS150:AS153)</f>
        <v>1770</v>
      </c>
      <c r="AT154" s="457">
        <f t="shared" si="20"/>
        <v>1874</v>
      </c>
      <c r="AU154" s="457">
        <f t="shared" si="20"/>
        <v>2139</v>
      </c>
      <c r="AV154" s="457">
        <f t="shared" si="20"/>
        <v>2450</v>
      </c>
      <c r="AW154" s="457">
        <f t="shared" si="20"/>
        <v>2645</v>
      </c>
      <c r="AX154" s="457">
        <f t="shared" si="20"/>
        <v>2756</v>
      </c>
      <c r="AY154" s="457">
        <f t="shared" si="20"/>
        <v>2840</v>
      </c>
      <c r="AZ154" s="457">
        <f t="shared" si="20"/>
        <v>2853</v>
      </c>
      <c r="BA154" s="457">
        <f t="shared" si="20"/>
        <v>2744</v>
      </c>
      <c r="BB154" s="457">
        <f t="shared" si="20"/>
        <v>2625</v>
      </c>
      <c r="BC154" s="457">
        <f t="shared" si="20"/>
        <v>2461</v>
      </c>
      <c r="BD154" s="457">
        <f t="shared" si="20"/>
        <v>2283</v>
      </c>
      <c r="BE154" s="457">
        <f t="shared" si="20"/>
        <v>2210</v>
      </c>
      <c r="BF154" s="457">
        <f t="shared" si="20"/>
        <v>2194</v>
      </c>
      <c r="BG154" s="457">
        <f t="shared" si="20"/>
        <v>2266</v>
      </c>
      <c r="BH154" s="457">
        <f t="shared" si="20"/>
        <v>2386</v>
      </c>
      <c r="BI154" s="457">
        <f t="shared" si="20"/>
        <v>2494</v>
      </c>
      <c r="BJ154" s="457">
        <f t="shared" si="20"/>
        <v>2518</v>
      </c>
      <c r="BK154" s="457">
        <f t="shared" si="20"/>
        <v>2527</v>
      </c>
      <c r="BL154" s="457">
        <f t="shared" si="20"/>
        <v>2624</v>
      </c>
      <c r="BM154" s="457">
        <f t="shared" si="20"/>
        <v>2981</v>
      </c>
      <c r="BN154" s="457">
        <f t="shared" si="20"/>
        <v>3224</v>
      </c>
      <c r="BO154" s="457">
        <f t="shared" si="20"/>
        <v>3356</v>
      </c>
      <c r="BP154" s="457">
        <f t="shared" si="20"/>
        <v>3501</v>
      </c>
      <c r="BQ154" s="457">
        <f t="shared" si="20"/>
        <v>3521</v>
      </c>
      <c r="BR154" s="457">
        <f t="shared" si="20"/>
        <v>3458</v>
      </c>
      <c r="BS154" s="457">
        <f t="shared" si="20"/>
        <v>3360</v>
      </c>
      <c r="BT154" s="457">
        <f t="shared" si="20"/>
        <v>3229</v>
      </c>
      <c r="BU154" s="457">
        <f t="shared" si="20"/>
        <v>3063</v>
      </c>
      <c r="BV154" s="457"/>
      <c r="BW154" s="457"/>
      <c r="BX154" s="457"/>
      <c r="BY154" s="457"/>
      <c r="BZ154" s="457"/>
      <c r="CA154" s="457"/>
      <c r="CB154" s="457"/>
      <c r="CC154" s="457"/>
      <c r="CD154" s="457"/>
      <c r="CE154" s="457"/>
      <c r="CF154" s="457"/>
      <c r="CG154" s="457"/>
      <c r="CH154" s="458"/>
    </row>
    <row r="155" spans="1:86" ht="26.25" customHeight="1" x14ac:dyDescent="0.35">
      <c r="A155" s="608"/>
      <c r="B155" s="74" t="s">
        <v>861</v>
      </c>
      <c r="C155" s="411"/>
      <c r="D155" s="457"/>
      <c r="E155" s="457"/>
      <c r="F155" s="457"/>
      <c r="G155" s="457"/>
      <c r="H155" s="457"/>
      <c r="I155" s="457"/>
      <c r="J155" s="457"/>
      <c r="K155" s="457"/>
      <c r="L155" s="457"/>
      <c r="M155" s="457"/>
      <c r="N155" s="457"/>
      <c r="O155" s="457"/>
      <c r="P155" s="457"/>
      <c r="Q155" s="457"/>
      <c r="R155" s="457"/>
      <c r="S155" s="457"/>
      <c r="T155" s="457"/>
      <c r="U155" s="457"/>
      <c r="V155" s="457"/>
      <c r="W155" s="457"/>
      <c r="X155" s="457"/>
      <c r="Y155" s="457"/>
      <c r="Z155" s="457"/>
      <c r="AA155" s="457"/>
      <c r="AB155" s="457"/>
      <c r="AC155" s="457"/>
      <c r="AD155" s="457"/>
      <c r="AE155" s="457"/>
      <c r="AF155" s="457"/>
      <c r="AG155" s="457"/>
      <c r="AH155" s="457"/>
      <c r="AI155" s="457"/>
      <c r="AJ155" s="457"/>
      <c r="AK155" s="457"/>
      <c r="AL155" s="457"/>
      <c r="AM155" s="457"/>
      <c r="AN155" s="457"/>
      <c r="AO155" s="457"/>
      <c r="AP155" s="457"/>
      <c r="AQ155" s="457"/>
      <c r="AR155" s="457"/>
      <c r="AS155" s="457"/>
      <c r="AT155" s="457"/>
      <c r="AU155" s="457"/>
      <c r="AV155" s="457"/>
      <c r="AW155" s="457"/>
      <c r="AX155" s="457"/>
      <c r="AY155" s="457"/>
      <c r="AZ155" s="457"/>
      <c r="BA155" s="457"/>
      <c r="BB155" s="457"/>
      <c r="BC155" s="457"/>
      <c r="BD155" s="457"/>
      <c r="BE155" s="457"/>
      <c r="BF155" s="457"/>
      <c r="BG155" s="457"/>
      <c r="BH155" s="457"/>
      <c r="BI155" s="457"/>
      <c r="BJ155" s="457"/>
      <c r="BK155" s="457"/>
      <c r="BL155" s="457"/>
      <c r="BM155" s="457"/>
      <c r="BN155" s="457"/>
      <c r="BO155" s="457"/>
      <c r="BP155" s="457"/>
      <c r="BQ155" s="457"/>
      <c r="BR155" s="457"/>
      <c r="BS155" s="457"/>
      <c r="BT155" s="457"/>
      <c r="BU155" s="457"/>
      <c r="BV155" s="457"/>
      <c r="BW155" s="457"/>
      <c r="BX155" s="457"/>
      <c r="BY155" s="457"/>
      <c r="BZ155" s="457"/>
      <c r="CA155" s="457"/>
      <c r="CB155" s="457"/>
      <c r="CC155" s="457"/>
      <c r="CD155" s="457"/>
      <c r="CE155" s="457"/>
      <c r="CF155" s="457"/>
      <c r="CG155" s="457"/>
      <c r="CH155" s="458"/>
    </row>
    <row r="156" spans="1:86" x14ac:dyDescent="0.35">
      <c r="A156" s="120"/>
      <c r="B156" s="606" t="s">
        <v>903</v>
      </c>
      <c r="C156" s="411"/>
      <c r="D156" s="457"/>
      <c r="E156" s="457"/>
      <c r="F156" s="457"/>
      <c r="G156" s="457"/>
      <c r="H156" s="457"/>
      <c r="I156" s="457"/>
      <c r="J156" s="457"/>
      <c r="K156" s="457"/>
      <c r="L156" s="457"/>
      <c r="M156" s="457"/>
      <c r="N156" s="457"/>
      <c r="O156" s="457"/>
      <c r="P156" s="457"/>
      <c r="Q156" s="457"/>
      <c r="R156" s="457"/>
      <c r="S156" s="457"/>
      <c r="T156" s="457"/>
      <c r="U156" s="457"/>
      <c r="V156" s="457"/>
      <c r="W156" s="457"/>
      <c r="X156" s="457"/>
      <c r="Y156" s="457"/>
      <c r="Z156" s="457"/>
      <c r="AA156" s="457"/>
      <c r="AB156" s="457"/>
      <c r="AC156" s="457"/>
      <c r="AD156" s="457"/>
      <c r="AE156" s="457"/>
      <c r="AF156" s="457"/>
      <c r="AG156" s="457"/>
      <c r="AH156" s="457">
        <v>2667</v>
      </c>
      <c r="AI156" s="457">
        <v>2625</v>
      </c>
      <c r="AJ156" s="457">
        <v>2843</v>
      </c>
      <c r="AK156" s="457">
        <v>3354</v>
      </c>
      <c r="AL156" s="457">
        <v>3580</v>
      </c>
      <c r="AM156" s="457">
        <v>3735</v>
      </c>
      <c r="AN156" s="457">
        <v>3745</v>
      </c>
      <c r="AO156" s="457">
        <v>3710</v>
      </c>
      <c r="AP156" s="457">
        <v>3720</v>
      </c>
      <c r="AQ156" s="457">
        <v>3665</v>
      </c>
      <c r="AR156" s="457">
        <v>3082</v>
      </c>
      <c r="AS156" s="457">
        <v>2938</v>
      </c>
      <c r="AT156" s="457">
        <v>2922</v>
      </c>
      <c r="AU156" s="457">
        <v>2967</v>
      </c>
      <c r="AV156" s="457">
        <v>3034</v>
      </c>
      <c r="AW156" s="457">
        <v>3053</v>
      </c>
      <c r="AX156" s="457">
        <v>3006</v>
      </c>
      <c r="AY156" s="457">
        <v>2939</v>
      </c>
      <c r="AZ156" s="457">
        <v>2868</v>
      </c>
      <c r="BA156" s="457">
        <v>2754</v>
      </c>
      <c r="BB156" s="457">
        <v>2628</v>
      </c>
      <c r="BC156" s="457">
        <v>2438</v>
      </c>
      <c r="BD156" s="457">
        <v>2230</v>
      </c>
      <c r="BE156" s="457">
        <v>2093</v>
      </c>
      <c r="BF156" s="457">
        <v>1993</v>
      </c>
      <c r="BG156" s="457">
        <v>1824</v>
      </c>
      <c r="BH156" s="457">
        <v>1808</v>
      </c>
      <c r="BI156" s="457">
        <v>1753</v>
      </c>
      <c r="BJ156" s="457">
        <v>1674</v>
      </c>
      <c r="BK156" s="457">
        <v>1581</v>
      </c>
      <c r="BL156" s="457">
        <v>1533</v>
      </c>
      <c r="BM156" s="457">
        <v>1512</v>
      </c>
      <c r="BN156" s="457">
        <v>1502</v>
      </c>
      <c r="BO156" s="457">
        <v>1464</v>
      </c>
      <c r="BP156" s="457">
        <v>1455</v>
      </c>
      <c r="BQ156" s="457">
        <v>1428</v>
      </c>
      <c r="BR156" s="457">
        <v>1397</v>
      </c>
      <c r="BS156" s="457">
        <v>1344</v>
      </c>
      <c r="BT156" s="457">
        <v>1300</v>
      </c>
      <c r="BU156" s="457">
        <v>1243</v>
      </c>
      <c r="BV156" s="457">
        <v>1148</v>
      </c>
      <c r="BW156" s="457">
        <v>1012</v>
      </c>
      <c r="BX156" s="457">
        <v>921</v>
      </c>
      <c r="BY156" s="457">
        <v>848</v>
      </c>
      <c r="BZ156" s="457">
        <v>792</v>
      </c>
      <c r="CA156" s="457">
        <v>752</v>
      </c>
      <c r="CB156" s="457">
        <v>685</v>
      </c>
      <c r="CC156" s="457">
        <v>534</v>
      </c>
      <c r="CD156" s="457">
        <v>473</v>
      </c>
      <c r="CE156" s="457">
        <v>469</v>
      </c>
      <c r="CF156" s="457">
        <v>469</v>
      </c>
      <c r="CG156" s="457">
        <v>474</v>
      </c>
      <c r="CH156" s="458">
        <v>480</v>
      </c>
    </row>
    <row r="157" spans="1:86" x14ac:dyDescent="0.35">
      <c r="A157" s="120"/>
      <c r="B157" s="236" t="s">
        <v>862</v>
      </c>
      <c r="C157" s="411"/>
      <c r="D157" s="457"/>
      <c r="E157" s="457"/>
      <c r="F157" s="457"/>
      <c r="G157" s="457"/>
      <c r="H157" s="457"/>
      <c r="I157" s="457"/>
      <c r="J157" s="457"/>
      <c r="K157" s="457"/>
      <c r="L157" s="457"/>
      <c r="M157" s="457"/>
      <c r="N157" s="457"/>
      <c r="O157" s="457"/>
      <c r="P157" s="457"/>
      <c r="Q157" s="457"/>
      <c r="R157" s="457"/>
      <c r="S157" s="457"/>
      <c r="T157" s="457"/>
      <c r="U157" s="457"/>
      <c r="V157" s="457"/>
      <c r="W157" s="457"/>
      <c r="X157" s="457"/>
      <c r="Y157" s="457"/>
      <c r="Z157" s="457"/>
      <c r="AA157" s="457"/>
      <c r="AB157" s="457"/>
      <c r="AC157" s="457"/>
      <c r="AD157" s="457"/>
      <c r="AE157" s="457"/>
      <c r="AF157" s="457"/>
      <c r="AG157" s="457"/>
      <c r="AH157" s="457"/>
      <c r="AI157" s="457"/>
      <c r="AJ157" s="457"/>
      <c r="AK157" s="457"/>
      <c r="AL157" s="457"/>
      <c r="AM157" s="457"/>
      <c r="AN157" s="457"/>
      <c r="AO157" s="457"/>
      <c r="AP157" s="457"/>
      <c r="AQ157" s="457"/>
      <c r="AR157" s="457">
        <v>2430</v>
      </c>
      <c r="AS157" s="457">
        <v>2310</v>
      </c>
      <c r="AT157" s="457">
        <v>2304</v>
      </c>
      <c r="AU157" s="457">
        <v>2350</v>
      </c>
      <c r="AV157" s="457">
        <v>2420</v>
      </c>
      <c r="AW157" s="457">
        <v>2443</v>
      </c>
      <c r="AX157" s="457">
        <v>2409</v>
      </c>
      <c r="AY157" s="457">
        <v>2360</v>
      </c>
      <c r="AZ157" s="457">
        <v>2301</v>
      </c>
      <c r="BA157" s="457">
        <v>2211</v>
      </c>
      <c r="BB157" s="457">
        <v>2105</v>
      </c>
      <c r="BC157" s="457">
        <v>1940</v>
      </c>
      <c r="BD157" s="457">
        <v>1762</v>
      </c>
      <c r="BE157" s="457">
        <v>1649</v>
      </c>
      <c r="BF157" s="457">
        <v>1567</v>
      </c>
      <c r="BG157" s="457">
        <v>1483</v>
      </c>
      <c r="BH157" s="457">
        <v>1468</v>
      </c>
      <c r="BI157" s="457">
        <v>1421</v>
      </c>
      <c r="BJ157" s="457">
        <v>1350</v>
      </c>
      <c r="BK157" s="457">
        <v>1273</v>
      </c>
      <c r="BL157" s="457">
        <v>1244</v>
      </c>
      <c r="BM157" s="457">
        <v>1230</v>
      </c>
      <c r="BN157" s="457">
        <v>1223</v>
      </c>
      <c r="BO157" s="457">
        <v>1194</v>
      </c>
      <c r="BP157" s="457">
        <v>1184</v>
      </c>
      <c r="BQ157" s="457">
        <v>1164</v>
      </c>
      <c r="BR157" s="457">
        <v>1138</v>
      </c>
      <c r="BS157" s="457">
        <v>1091</v>
      </c>
      <c r="BT157" s="457">
        <v>1055</v>
      </c>
      <c r="BU157" s="457">
        <v>1006</v>
      </c>
      <c r="BV157" s="457">
        <v>1148</v>
      </c>
      <c r="BW157" s="457">
        <v>822</v>
      </c>
      <c r="BX157" s="457">
        <v>745</v>
      </c>
      <c r="BY157" s="457">
        <v>687</v>
      </c>
      <c r="BZ157" s="457">
        <v>642</v>
      </c>
      <c r="CA157" s="457">
        <v>610</v>
      </c>
      <c r="CB157" s="457">
        <v>554</v>
      </c>
      <c r="CC157" s="457">
        <v>435</v>
      </c>
      <c r="CD157" s="457">
        <v>387</v>
      </c>
      <c r="CE157" s="457">
        <v>384</v>
      </c>
      <c r="CF157" s="457">
        <v>385</v>
      </c>
      <c r="CG157" s="457">
        <v>389</v>
      </c>
      <c r="CH157" s="458">
        <v>395</v>
      </c>
    </row>
    <row r="158" spans="1:86" x14ac:dyDescent="0.35">
      <c r="A158" s="120"/>
      <c r="B158" s="236" t="s">
        <v>863</v>
      </c>
      <c r="C158" s="411"/>
      <c r="D158" s="457"/>
      <c r="E158" s="457"/>
      <c r="F158" s="457"/>
      <c r="G158" s="457"/>
      <c r="H158" s="457"/>
      <c r="I158" s="457"/>
      <c r="J158" s="457"/>
      <c r="K158" s="457"/>
      <c r="L158" s="457"/>
      <c r="M158" s="457"/>
      <c r="N158" s="457"/>
      <c r="O158" s="457"/>
      <c r="P158" s="457"/>
      <c r="Q158" s="457"/>
      <c r="R158" s="457"/>
      <c r="S158" s="457"/>
      <c r="T158" s="457"/>
      <c r="U158" s="457"/>
      <c r="V158" s="457"/>
      <c r="W158" s="457"/>
      <c r="X158" s="457"/>
      <c r="Y158" s="457"/>
      <c r="Z158" s="457"/>
      <c r="AA158" s="457"/>
      <c r="AB158" s="457"/>
      <c r="AC158" s="457"/>
      <c r="AD158" s="457"/>
      <c r="AE158" s="457"/>
      <c r="AF158" s="457"/>
      <c r="AG158" s="457"/>
      <c r="AH158" s="457"/>
      <c r="AI158" s="457"/>
      <c r="AJ158" s="457"/>
      <c r="AK158" s="457"/>
      <c r="AL158" s="457"/>
      <c r="AM158" s="457"/>
      <c r="AN158" s="457"/>
      <c r="AO158" s="457"/>
      <c r="AP158" s="457"/>
      <c r="AQ158" s="457"/>
      <c r="AR158" s="457">
        <v>160</v>
      </c>
      <c r="AS158" s="457">
        <v>151</v>
      </c>
      <c r="AT158" s="457">
        <v>151</v>
      </c>
      <c r="AU158" s="457">
        <v>152</v>
      </c>
      <c r="AV158" s="457">
        <v>153</v>
      </c>
      <c r="AW158" s="457">
        <v>153</v>
      </c>
      <c r="AX158" s="457">
        <v>152</v>
      </c>
      <c r="AY158" s="457">
        <v>151</v>
      </c>
      <c r="AZ158" s="457">
        <v>148</v>
      </c>
      <c r="BA158" s="457">
        <v>143</v>
      </c>
      <c r="BB158" s="457">
        <v>138</v>
      </c>
      <c r="BC158" s="457">
        <v>132</v>
      </c>
      <c r="BD158" s="457">
        <v>126</v>
      </c>
      <c r="BE158" s="457">
        <v>122</v>
      </c>
      <c r="BF158" s="457">
        <v>117</v>
      </c>
      <c r="BG158" s="457">
        <v>112</v>
      </c>
      <c r="BH158" s="457">
        <v>110</v>
      </c>
      <c r="BI158" s="457">
        <v>109</v>
      </c>
      <c r="BJ158" s="457">
        <v>107</v>
      </c>
      <c r="BK158" s="457">
        <v>112</v>
      </c>
      <c r="BL158" s="457">
        <v>90</v>
      </c>
      <c r="BM158" s="457">
        <v>80</v>
      </c>
      <c r="BN158" s="457">
        <v>72</v>
      </c>
      <c r="BO158" s="457">
        <v>65</v>
      </c>
      <c r="BP158" s="457">
        <v>65</v>
      </c>
      <c r="BQ158" s="457">
        <v>64</v>
      </c>
      <c r="BR158" s="457">
        <v>63</v>
      </c>
      <c r="BS158" s="457">
        <v>61</v>
      </c>
      <c r="BT158" s="457">
        <v>60</v>
      </c>
      <c r="BU158" s="457">
        <v>59</v>
      </c>
      <c r="BV158" s="457">
        <v>931</v>
      </c>
      <c r="BW158" s="457">
        <v>49</v>
      </c>
      <c r="BX158" s="457">
        <v>45</v>
      </c>
      <c r="BY158" s="457">
        <v>41</v>
      </c>
      <c r="BZ158" s="457">
        <v>38</v>
      </c>
      <c r="CA158" s="457">
        <v>36</v>
      </c>
      <c r="CB158" s="457">
        <v>34</v>
      </c>
      <c r="CC158" s="457">
        <v>26</v>
      </c>
      <c r="CD158" s="457">
        <v>23</v>
      </c>
      <c r="CE158" s="457">
        <v>22</v>
      </c>
      <c r="CF158" s="457">
        <v>22</v>
      </c>
      <c r="CG158" s="457">
        <v>22</v>
      </c>
      <c r="CH158" s="458">
        <v>23</v>
      </c>
    </row>
    <row r="159" spans="1:86" x14ac:dyDescent="0.35">
      <c r="A159" s="120"/>
      <c r="B159" s="236" t="s">
        <v>864</v>
      </c>
      <c r="C159" s="411"/>
      <c r="D159" s="457"/>
      <c r="E159" s="457"/>
      <c r="F159" s="457"/>
      <c r="G159" s="457"/>
      <c r="H159" s="457"/>
      <c r="I159" s="457"/>
      <c r="J159" s="457"/>
      <c r="K159" s="457"/>
      <c r="L159" s="457"/>
      <c r="M159" s="457"/>
      <c r="N159" s="457"/>
      <c r="O159" s="457"/>
      <c r="P159" s="457"/>
      <c r="Q159" s="457"/>
      <c r="R159" s="457"/>
      <c r="S159" s="457"/>
      <c r="T159" s="457"/>
      <c r="U159" s="457"/>
      <c r="V159" s="457"/>
      <c r="W159" s="457"/>
      <c r="X159" s="457"/>
      <c r="Y159" s="457"/>
      <c r="Z159" s="457"/>
      <c r="AA159" s="457"/>
      <c r="AB159" s="457"/>
      <c r="AC159" s="457"/>
      <c r="AD159" s="457"/>
      <c r="AE159" s="457"/>
      <c r="AF159" s="457"/>
      <c r="AG159" s="457"/>
      <c r="AH159" s="457"/>
      <c r="AI159" s="457"/>
      <c r="AJ159" s="457"/>
      <c r="AK159" s="457"/>
      <c r="AL159" s="457"/>
      <c r="AM159" s="457"/>
      <c r="AN159" s="457"/>
      <c r="AO159" s="457"/>
      <c r="AP159" s="457"/>
      <c r="AQ159" s="457"/>
      <c r="AR159" s="457">
        <v>492</v>
      </c>
      <c r="AS159" s="457">
        <v>478</v>
      </c>
      <c r="AT159" s="457">
        <v>467</v>
      </c>
      <c r="AU159" s="457">
        <v>465</v>
      </c>
      <c r="AV159" s="457">
        <v>460</v>
      </c>
      <c r="AW159" s="457">
        <v>457</v>
      </c>
      <c r="AX159" s="457">
        <v>445</v>
      </c>
      <c r="AY159" s="457">
        <v>428</v>
      </c>
      <c r="AZ159" s="457">
        <v>420</v>
      </c>
      <c r="BA159" s="457">
        <v>400</v>
      </c>
      <c r="BB159" s="457">
        <v>385</v>
      </c>
      <c r="BC159" s="457">
        <v>366</v>
      </c>
      <c r="BD159" s="457">
        <v>342</v>
      </c>
      <c r="BE159" s="457">
        <v>322</v>
      </c>
      <c r="BF159" s="457">
        <v>308</v>
      </c>
      <c r="BG159" s="457">
        <v>229</v>
      </c>
      <c r="BH159" s="457">
        <v>231</v>
      </c>
      <c r="BI159" s="457">
        <v>224</v>
      </c>
      <c r="BJ159" s="457">
        <v>216</v>
      </c>
      <c r="BK159" s="457">
        <v>196</v>
      </c>
      <c r="BL159" s="457">
        <v>199</v>
      </c>
      <c r="BM159" s="457">
        <v>202</v>
      </c>
      <c r="BN159" s="457">
        <v>206</v>
      </c>
      <c r="BO159" s="457">
        <v>205</v>
      </c>
      <c r="BP159" s="457">
        <v>206</v>
      </c>
      <c r="BQ159" s="457">
        <v>201</v>
      </c>
      <c r="BR159" s="457">
        <v>197</v>
      </c>
      <c r="BS159" s="457">
        <v>192</v>
      </c>
      <c r="BT159" s="457">
        <v>185</v>
      </c>
      <c r="BU159" s="457">
        <v>178</v>
      </c>
      <c r="BV159" s="457">
        <v>55</v>
      </c>
      <c r="BW159" s="457">
        <v>142</v>
      </c>
      <c r="BX159" s="457">
        <v>131</v>
      </c>
      <c r="BY159" s="457">
        <v>120</v>
      </c>
      <c r="BZ159" s="457">
        <v>112</v>
      </c>
      <c r="CA159" s="457">
        <v>106</v>
      </c>
      <c r="CB159" s="457">
        <v>97</v>
      </c>
      <c r="CC159" s="457">
        <v>73</v>
      </c>
      <c r="CD159" s="457">
        <v>63</v>
      </c>
      <c r="CE159" s="457">
        <v>62</v>
      </c>
      <c r="CF159" s="457">
        <v>62</v>
      </c>
      <c r="CG159" s="457">
        <v>63</v>
      </c>
      <c r="CH159" s="458">
        <v>63</v>
      </c>
    </row>
    <row r="160" spans="1:86" ht="26.25" customHeight="1" x14ac:dyDescent="0.35">
      <c r="A160" s="120"/>
      <c r="B160" s="606" t="s">
        <v>904</v>
      </c>
      <c r="C160" s="411"/>
      <c r="D160" s="457"/>
      <c r="E160" s="457"/>
      <c r="F160" s="457"/>
      <c r="G160" s="457"/>
      <c r="H160" s="457"/>
      <c r="I160" s="457"/>
      <c r="J160" s="457"/>
      <c r="K160" s="457"/>
      <c r="L160" s="457"/>
      <c r="M160" s="457"/>
      <c r="N160" s="457"/>
      <c r="O160" s="457"/>
      <c r="P160" s="457"/>
      <c r="Q160" s="457"/>
      <c r="R160" s="457"/>
      <c r="S160" s="457"/>
      <c r="T160" s="457"/>
      <c r="U160" s="457"/>
      <c r="V160" s="457"/>
      <c r="W160" s="457"/>
      <c r="X160" s="457"/>
      <c r="Y160" s="457"/>
      <c r="Z160" s="457"/>
      <c r="AA160" s="457"/>
      <c r="AB160" s="457"/>
      <c r="AC160" s="457"/>
      <c r="AD160" s="457"/>
      <c r="AE160" s="457"/>
      <c r="AF160" s="457"/>
      <c r="AG160" s="457"/>
      <c r="AH160" s="457">
        <v>741</v>
      </c>
      <c r="AI160" s="457">
        <v>689</v>
      </c>
      <c r="AJ160" s="457">
        <v>713</v>
      </c>
      <c r="AK160" s="457">
        <v>797</v>
      </c>
      <c r="AL160" s="457">
        <v>851</v>
      </c>
      <c r="AM160" s="457">
        <v>1015</v>
      </c>
      <c r="AN160" s="457">
        <v>1080</v>
      </c>
      <c r="AO160" s="457">
        <v>1150</v>
      </c>
      <c r="AP160" s="457">
        <v>1180</v>
      </c>
      <c r="AQ160" s="457">
        <v>1195</v>
      </c>
      <c r="AR160" s="457">
        <v>914</v>
      </c>
      <c r="AS160" s="457">
        <v>948</v>
      </c>
      <c r="AT160" s="457">
        <v>1028</v>
      </c>
      <c r="AU160" s="457">
        <v>1153</v>
      </c>
      <c r="AV160" s="457">
        <v>1346</v>
      </c>
      <c r="AW160" s="457">
        <v>1549</v>
      </c>
      <c r="AX160" s="457">
        <v>1686</v>
      </c>
      <c r="AY160" s="457">
        <v>1818</v>
      </c>
      <c r="AZ160" s="457">
        <v>1872</v>
      </c>
      <c r="BA160" s="457">
        <v>1834</v>
      </c>
      <c r="BB160" s="457">
        <v>1795</v>
      </c>
      <c r="BC160" s="457">
        <v>1749</v>
      </c>
      <c r="BD160" s="457">
        <v>1717</v>
      </c>
      <c r="BE160" s="457">
        <v>1753</v>
      </c>
      <c r="BF160" s="457">
        <v>1814</v>
      </c>
      <c r="BG160" s="457">
        <v>1988</v>
      </c>
      <c r="BH160" s="457">
        <v>2132</v>
      </c>
      <c r="BI160" s="457">
        <v>2233</v>
      </c>
      <c r="BJ160" s="457">
        <v>2347</v>
      </c>
      <c r="BK160" s="457">
        <v>2455</v>
      </c>
      <c r="BL160" s="457">
        <v>2633</v>
      </c>
      <c r="BM160" s="457">
        <v>3035</v>
      </c>
      <c r="BN160" s="457">
        <v>3296</v>
      </c>
      <c r="BO160" s="457">
        <v>3468</v>
      </c>
      <c r="BP160" s="457">
        <v>3598</v>
      </c>
      <c r="BQ160" s="457">
        <v>3597</v>
      </c>
      <c r="BR160" s="457">
        <v>3524</v>
      </c>
      <c r="BS160" s="457">
        <v>3433</v>
      </c>
      <c r="BT160" s="457">
        <v>3294</v>
      </c>
      <c r="BU160" s="457">
        <v>3128</v>
      </c>
      <c r="BV160" s="457">
        <v>2836</v>
      </c>
      <c r="BW160" s="457">
        <v>2382</v>
      </c>
      <c r="BX160" s="457">
        <v>2087</v>
      </c>
      <c r="BY160" s="457">
        <v>1885</v>
      </c>
      <c r="BZ160" s="457">
        <v>1718</v>
      </c>
      <c r="CA160" s="457">
        <v>1599</v>
      </c>
      <c r="CB160" s="457">
        <v>1387</v>
      </c>
      <c r="CC160" s="457">
        <v>1049</v>
      </c>
      <c r="CD160" s="457">
        <v>924</v>
      </c>
      <c r="CE160" s="457">
        <v>910</v>
      </c>
      <c r="CF160" s="457">
        <v>906</v>
      </c>
      <c r="CG160" s="457">
        <v>908</v>
      </c>
      <c r="CH160" s="458">
        <v>914</v>
      </c>
    </row>
    <row r="161" spans="1:86" x14ac:dyDescent="0.35">
      <c r="A161" s="120"/>
      <c r="B161" s="236" t="s">
        <v>862</v>
      </c>
      <c r="C161" s="411"/>
      <c r="D161" s="457"/>
      <c r="E161" s="457"/>
      <c r="F161" s="457"/>
      <c r="G161" s="457"/>
      <c r="H161" s="457"/>
      <c r="I161" s="457"/>
      <c r="J161" s="457"/>
      <c r="K161" s="457"/>
      <c r="L161" s="457"/>
      <c r="M161" s="457"/>
      <c r="N161" s="457"/>
      <c r="O161" s="457"/>
      <c r="P161" s="457"/>
      <c r="Q161" s="457"/>
      <c r="R161" s="457"/>
      <c r="S161" s="457"/>
      <c r="T161" s="457"/>
      <c r="U161" s="457"/>
      <c r="V161" s="457"/>
      <c r="W161" s="457"/>
      <c r="X161" s="457"/>
      <c r="Y161" s="457"/>
      <c r="Z161" s="457"/>
      <c r="AA161" s="457"/>
      <c r="AB161" s="457"/>
      <c r="AC161" s="457"/>
      <c r="AD161" s="457"/>
      <c r="AE161" s="457"/>
      <c r="AF161" s="457"/>
      <c r="AG161" s="457"/>
      <c r="AH161" s="457"/>
      <c r="AI161" s="457"/>
      <c r="AJ161" s="457"/>
      <c r="AK161" s="457"/>
      <c r="AL161" s="457"/>
      <c r="AM161" s="457"/>
      <c r="AN161" s="457"/>
      <c r="AO161" s="457"/>
      <c r="AP161" s="457"/>
      <c r="AQ161" s="457"/>
      <c r="AR161" s="457">
        <v>797</v>
      </c>
      <c r="AS161" s="457">
        <v>819</v>
      </c>
      <c r="AT161" s="457">
        <v>900</v>
      </c>
      <c r="AU161" s="457">
        <v>1020</v>
      </c>
      <c r="AV161" s="457">
        <v>1195</v>
      </c>
      <c r="AW161" s="457">
        <v>1379</v>
      </c>
      <c r="AX161" s="457">
        <v>1498</v>
      </c>
      <c r="AY161" s="457">
        <v>1614</v>
      </c>
      <c r="AZ161" s="457">
        <v>1655</v>
      </c>
      <c r="BA161" s="457">
        <v>1613</v>
      </c>
      <c r="BB161" s="457">
        <v>1574</v>
      </c>
      <c r="BC161" s="457">
        <v>1531</v>
      </c>
      <c r="BD161" s="457">
        <v>1500</v>
      </c>
      <c r="BE161" s="457">
        <v>1534</v>
      </c>
      <c r="BF161" s="457">
        <v>1590</v>
      </c>
      <c r="BG161" s="457">
        <v>1692</v>
      </c>
      <c r="BH161" s="457">
        <v>1823</v>
      </c>
      <c r="BI161" s="457">
        <v>1927</v>
      </c>
      <c r="BJ161" s="457">
        <v>2038</v>
      </c>
      <c r="BK161" s="457">
        <v>2125</v>
      </c>
      <c r="BL161" s="457">
        <v>2292</v>
      </c>
      <c r="BM161" s="457">
        <v>2642</v>
      </c>
      <c r="BN161" s="457">
        <v>2867</v>
      </c>
      <c r="BO161" s="457">
        <v>3016</v>
      </c>
      <c r="BP161" s="457">
        <v>3133</v>
      </c>
      <c r="BQ161" s="457">
        <v>3133</v>
      </c>
      <c r="BR161" s="457">
        <v>3065</v>
      </c>
      <c r="BS161" s="457">
        <v>2986</v>
      </c>
      <c r="BT161" s="457">
        <v>2863</v>
      </c>
      <c r="BU161" s="457">
        <v>2714</v>
      </c>
      <c r="BV161" s="457">
        <v>2836</v>
      </c>
      <c r="BW161" s="457">
        <v>2062</v>
      </c>
      <c r="BX161" s="457">
        <v>1805</v>
      </c>
      <c r="BY161" s="457">
        <v>1629</v>
      </c>
      <c r="BZ161" s="457">
        <v>1484</v>
      </c>
      <c r="CA161" s="457">
        <v>1381</v>
      </c>
      <c r="CB161" s="457">
        <v>1197</v>
      </c>
      <c r="CC161" s="457">
        <v>910</v>
      </c>
      <c r="CD161" s="457">
        <v>802</v>
      </c>
      <c r="CE161" s="457">
        <v>790</v>
      </c>
      <c r="CF161" s="457">
        <v>786</v>
      </c>
      <c r="CG161" s="457">
        <v>788</v>
      </c>
      <c r="CH161" s="458">
        <v>793</v>
      </c>
    </row>
    <row r="162" spans="1:86" x14ac:dyDescent="0.35">
      <c r="A162" s="120"/>
      <c r="B162" s="236" t="s">
        <v>863</v>
      </c>
      <c r="C162" s="411"/>
      <c r="D162" s="457"/>
      <c r="E162" s="457"/>
      <c r="F162" s="457"/>
      <c r="G162" s="457"/>
      <c r="H162" s="457"/>
      <c r="I162" s="457"/>
      <c r="J162" s="457"/>
      <c r="K162" s="457"/>
      <c r="L162" s="457"/>
      <c r="M162" s="457"/>
      <c r="N162" s="457"/>
      <c r="O162" s="457"/>
      <c r="P162" s="457"/>
      <c r="Q162" s="457"/>
      <c r="R162" s="457"/>
      <c r="S162" s="457"/>
      <c r="T162" s="457"/>
      <c r="U162" s="457"/>
      <c r="V162" s="457"/>
      <c r="W162" s="457"/>
      <c r="X162" s="457"/>
      <c r="Y162" s="457"/>
      <c r="Z162" s="457"/>
      <c r="AA162" s="457"/>
      <c r="AB162" s="457"/>
      <c r="AC162" s="457"/>
      <c r="AD162" s="457"/>
      <c r="AE162" s="457"/>
      <c r="AF162" s="457"/>
      <c r="AG162" s="457"/>
      <c r="AH162" s="457"/>
      <c r="AI162" s="457"/>
      <c r="AJ162" s="457"/>
      <c r="AK162" s="457"/>
      <c r="AL162" s="457"/>
      <c r="AM162" s="457"/>
      <c r="AN162" s="457"/>
      <c r="AO162" s="457"/>
      <c r="AP162" s="457"/>
      <c r="AQ162" s="457"/>
      <c r="AR162" s="457">
        <v>45</v>
      </c>
      <c r="AS162" s="457">
        <v>50</v>
      </c>
      <c r="AT162" s="457">
        <v>52</v>
      </c>
      <c r="AU162" s="457">
        <v>58</v>
      </c>
      <c r="AV162" s="457">
        <v>67</v>
      </c>
      <c r="AW162" s="457">
        <v>76</v>
      </c>
      <c r="AX162" s="457">
        <v>84</v>
      </c>
      <c r="AY162" s="457">
        <v>89</v>
      </c>
      <c r="AZ162" s="457">
        <v>92</v>
      </c>
      <c r="BA162" s="457">
        <v>90</v>
      </c>
      <c r="BB162" s="457">
        <v>89</v>
      </c>
      <c r="BC162" s="457">
        <v>86</v>
      </c>
      <c r="BD162" s="457">
        <v>84</v>
      </c>
      <c r="BE162" s="457">
        <v>84</v>
      </c>
      <c r="BF162" s="457">
        <v>83</v>
      </c>
      <c r="BG162" s="457">
        <v>85</v>
      </c>
      <c r="BH162" s="457">
        <v>91</v>
      </c>
      <c r="BI162" s="457">
        <v>92</v>
      </c>
      <c r="BJ162" s="457">
        <v>94</v>
      </c>
      <c r="BK162" s="457">
        <v>102</v>
      </c>
      <c r="BL162" s="457">
        <v>121</v>
      </c>
      <c r="BM162" s="457">
        <v>148</v>
      </c>
      <c r="BN162" s="457">
        <v>166</v>
      </c>
      <c r="BO162" s="457">
        <v>181</v>
      </c>
      <c r="BP162" s="457">
        <v>187</v>
      </c>
      <c r="BQ162" s="457">
        <v>188</v>
      </c>
      <c r="BR162" s="457">
        <v>186</v>
      </c>
      <c r="BS162" s="457">
        <v>182</v>
      </c>
      <c r="BT162" s="457">
        <v>176</v>
      </c>
      <c r="BU162" s="457">
        <v>170</v>
      </c>
      <c r="BV162" s="457">
        <v>2458</v>
      </c>
      <c r="BW162" s="457">
        <v>130</v>
      </c>
      <c r="BX162" s="457">
        <v>114</v>
      </c>
      <c r="BY162" s="457">
        <v>103</v>
      </c>
      <c r="BZ162" s="457">
        <v>94</v>
      </c>
      <c r="CA162" s="457">
        <v>88</v>
      </c>
      <c r="CB162" s="457">
        <v>75</v>
      </c>
      <c r="CC162" s="457">
        <v>55</v>
      </c>
      <c r="CD162" s="457">
        <v>48</v>
      </c>
      <c r="CE162" s="457">
        <v>47</v>
      </c>
      <c r="CF162" s="457">
        <v>47</v>
      </c>
      <c r="CG162" s="457">
        <v>47</v>
      </c>
      <c r="CH162" s="458">
        <v>48</v>
      </c>
    </row>
    <row r="163" spans="1:86" x14ac:dyDescent="0.35">
      <c r="A163" s="120"/>
      <c r="B163" s="236" t="s">
        <v>864</v>
      </c>
      <c r="C163" s="411"/>
      <c r="D163" s="457"/>
      <c r="E163" s="457"/>
      <c r="F163" s="457"/>
      <c r="G163" s="457"/>
      <c r="H163" s="457"/>
      <c r="I163" s="457"/>
      <c r="J163" s="457"/>
      <c r="K163" s="457"/>
      <c r="L163" s="457"/>
      <c r="M163" s="457"/>
      <c r="N163" s="457"/>
      <c r="O163" s="457"/>
      <c r="P163" s="457"/>
      <c r="Q163" s="457"/>
      <c r="R163" s="457"/>
      <c r="S163" s="457"/>
      <c r="T163" s="457"/>
      <c r="U163" s="457"/>
      <c r="V163" s="457"/>
      <c r="W163" s="457"/>
      <c r="X163" s="457"/>
      <c r="Y163" s="457"/>
      <c r="Z163" s="457"/>
      <c r="AA163" s="457"/>
      <c r="AB163" s="457"/>
      <c r="AC163" s="457"/>
      <c r="AD163" s="457"/>
      <c r="AE163" s="457"/>
      <c r="AF163" s="457"/>
      <c r="AG163" s="457"/>
      <c r="AH163" s="457"/>
      <c r="AI163" s="457"/>
      <c r="AJ163" s="457"/>
      <c r="AK163" s="457"/>
      <c r="AL163" s="457"/>
      <c r="AM163" s="457"/>
      <c r="AN163" s="457"/>
      <c r="AO163" s="457"/>
      <c r="AP163" s="457"/>
      <c r="AQ163" s="457"/>
      <c r="AR163" s="457">
        <v>72</v>
      </c>
      <c r="AS163" s="457">
        <v>78</v>
      </c>
      <c r="AT163" s="457">
        <v>75</v>
      </c>
      <c r="AU163" s="457">
        <v>75</v>
      </c>
      <c r="AV163" s="457">
        <v>83</v>
      </c>
      <c r="AW163" s="457">
        <v>93</v>
      </c>
      <c r="AX163" s="457">
        <v>105</v>
      </c>
      <c r="AY163" s="457">
        <v>115</v>
      </c>
      <c r="AZ163" s="457">
        <v>124</v>
      </c>
      <c r="BA163" s="457">
        <v>131</v>
      </c>
      <c r="BB163" s="457">
        <v>132</v>
      </c>
      <c r="BC163" s="457">
        <v>132</v>
      </c>
      <c r="BD163" s="457">
        <v>133</v>
      </c>
      <c r="BE163" s="457">
        <v>135</v>
      </c>
      <c r="BF163" s="457">
        <v>141</v>
      </c>
      <c r="BG163" s="457">
        <v>211</v>
      </c>
      <c r="BH163" s="457">
        <v>218</v>
      </c>
      <c r="BI163" s="457">
        <v>214</v>
      </c>
      <c r="BJ163" s="457">
        <v>215</v>
      </c>
      <c r="BK163" s="457">
        <v>228</v>
      </c>
      <c r="BL163" s="457">
        <v>220</v>
      </c>
      <c r="BM163" s="457">
        <v>245</v>
      </c>
      <c r="BN163" s="457">
        <v>263</v>
      </c>
      <c r="BO163" s="457">
        <v>271</v>
      </c>
      <c r="BP163" s="457">
        <v>278</v>
      </c>
      <c r="BQ163" s="457">
        <v>277</v>
      </c>
      <c r="BR163" s="457">
        <v>272</v>
      </c>
      <c r="BS163" s="457">
        <v>264</v>
      </c>
      <c r="BT163" s="457">
        <v>254</v>
      </c>
      <c r="BU163" s="457">
        <v>243</v>
      </c>
      <c r="BV163" s="457">
        <v>154</v>
      </c>
      <c r="BW163" s="457">
        <v>190</v>
      </c>
      <c r="BX163" s="457">
        <v>168</v>
      </c>
      <c r="BY163" s="457">
        <v>152</v>
      </c>
      <c r="BZ163" s="457">
        <v>140</v>
      </c>
      <c r="CA163" s="457">
        <v>131</v>
      </c>
      <c r="CB163" s="457">
        <v>115</v>
      </c>
      <c r="CC163" s="457">
        <v>84</v>
      </c>
      <c r="CD163" s="457">
        <v>74</v>
      </c>
      <c r="CE163" s="457">
        <v>73</v>
      </c>
      <c r="CF163" s="457">
        <v>73</v>
      </c>
      <c r="CG163" s="457">
        <v>73</v>
      </c>
      <c r="CH163" s="458">
        <v>73</v>
      </c>
    </row>
    <row r="164" spans="1:86" x14ac:dyDescent="0.35">
      <c r="A164" s="120"/>
      <c r="B164" s="604" t="s">
        <v>905</v>
      </c>
      <c r="C164" s="411"/>
      <c r="D164" s="457"/>
      <c r="E164" s="457"/>
      <c r="F164" s="457"/>
      <c r="G164" s="457"/>
      <c r="H164" s="457"/>
      <c r="I164" s="457"/>
      <c r="J164" s="457"/>
      <c r="K164" s="457"/>
      <c r="L164" s="457"/>
      <c r="M164" s="457"/>
      <c r="N164" s="457"/>
      <c r="O164" s="457"/>
      <c r="P164" s="457"/>
      <c r="Q164" s="457"/>
      <c r="R164" s="457"/>
      <c r="S164" s="457"/>
      <c r="T164" s="457"/>
      <c r="U164" s="457"/>
      <c r="V164" s="457"/>
      <c r="W164" s="457"/>
      <c r="X164" s="457"/>
      <c r="Y164" s="457"/>
      <c r="Z164" s="457"/>
      <c r="AA164" s="457"/>
      <c r="AB164" s="457"/>
      <c r="AC164" s="457"/>
      <c r="AD164" s="457"/>
      <c r="AE164" s="457"/>
      <c r="AF164" s="457"/>
      <c r="AG164" s="457"/>
      <c r="AH164" s="457"/>
      <c r="AI164" s="457"/>
      <c r="AJ164" s="457"/>
      <c r="AK164" s="457"/>
      <c r="AL164" s="457"/>
      <c r="AM164" s="457"/>
      <c r="AN164" s="457"/>
      <c r="AO164" s="457"/>
      <c r="AP164" s="457"/>
      <c r="AQ164" s="457"/>
      <c r="AR164" s="457"/>
      <c r="AS164" s="457"/>
      <c r="AT164" s="457"/>
      <c r="AU164" s="457"/>
      <c r="AV164" s="457"/>
      <c r="AW164" s="457"/>
      <c r="AX164" s="457"/>
      <c r="AY164" s="457"/>
      <c r="AZ164" s="457"/>
      <c r="BA164" s="457"/>
      <c r="BB164" s="457"/>
      <c r="BC164" s="457"/>
      <c r="BD164" s="457"/>
      <c r="BE164" s="457"/>
      <c r="BF164" s="457"/>
      <c r="BG164" s="457"/>
      <c r="BH164" s="457"/>
      <c r="BI164" s="457"/>
      <c r="BJ164" s="457"/>
      <c r="BK164" s="457"/>
      <c r="BL164" s="457"/>
      <c r="BM164" s="457"/>
      <c r="BN164" s="457"/>
      <c r="BO164" s="457"/>
      <c r="BP164" s="457"/>
      <c r="BQ164" s="457"/>
      <c r="BR164" s="457"/>
      <c r="BS164" s="457"/>
      <c r="BT164" s="457"/>
      <c r="BU164" s="457"/>
      <c r="BV164" s="457"/>
      <c r="BW164" s="457"/>
      <c r="BX164" s="457"/>
      <c r="BY164" s="457"/>
      <c r="BZ164" s="457"/>
      <c r="CA164" s="457"/>
      <c r="CB164" s="457"/>
      <c r="CC164" s="457"/>
      <c r="CD164" s="457"/>
      <c r="CE164" s="457"/>
      <c r="CF164" s="457"/>
      <c r="CG164" s="457"/>
      <c r="CH164" s="458"/>
    </row>
    <row r="165" spans="1:86" x14ac:dyDescent="0.35">
      <c r="A165" s="120"/>
      <c r="B165" s="614" t="s">
        <v>862</v>
      </c>
      <c r="C165" s="411"/>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c r="AH165" s="232"/>
      <c r="AI165" s="232"/>
      <c r="AJ165" s="232"/>
      <c r="AK165" s="232"/>
      <c r="AL165" s="232"/>
      <c r="AM165" s="232"/>
      <c r="AN165" s="232"/>
      <c r="AO165" s="232"/>
      <c r="AP165" s="232"/>
      <c r="AQ165" s="232"/>
      <c r="AR165" s="232"/>
      <c r="AS165" s="232"/>
      <c r="AT165" s="232"/>
      <c r="AU165" s="232"/>
      <c r="AV165" s="232"/>
      <c r="AW165" s="232"/>
      <c r="AX165" s="232"/>
      <c r="AY165" s="232"/>
      <c r="AZ165" s="232"/>
      <c r="BA165" s="232"/>
      <c r="BB165" s="232"/>
      <c r="BC165" s="232"/>
      <c r="BD165" s="232"/>
      <c r="BE165" s="232"/>
      <c r="BF165" s="232"/>
      <c r="BG165" s="232"/>
      <c r="BH165" s="232"/>
      <c r="BI165" s="232"/>
      <c r="BJ165" s="232"/>
      <c r="BK165" s="232"/>
      <c r="BL165" s="232"/>
      <c r="BM165" s="232"/>
      <c r="BN165" s="232"/>
      <c r="BO165" s="457"/>
      <c r="BP165" s="232"/>
      <c r="BQ165" s="232"/>
      <c r="BR165" s="232"/>
      <c r="BS165" s="232"/>
      <c r="BT165" s="232"/>
      <c r="BU165" s="457"/>
      <c r="BV165" s="232"/>
      <c r="BW165" s="232">
        <v>1184</v>
      </c>
      <c r="BX165" s="232">
        <v>2087</v>
      </c>
      <c r="BY165" s="232">
        <v>2321</v>
      </c>
      <c r="BZ165" s="232">
        <v>2491</v>
      </c>
      <c r="CA165" s="232">
        <v>2719</v>
      </c>
      <c r="CB165" s="232">
        <v>3105</v>
      </c>
      <c r="CC165" s="232">
        <v>3690</v>
      </c>
      <c r="CD165" s="232">
        <v>3935</v>
      </c>
      <c r="CE165" s="232">
        <v>3951</v>
      </c>
      <c r="CF165" s="232">
        <v>3973</v>
      </c>
      <c r="CG165" s="232">
        <v>4004</v>
      </c>
      <c r="CH165" s="256">
        <v>4046</v>
      </c>
    </row>
    <row r="166" spans="1:86" x14ac:dyDescent="0.35">
      <c r="A166" s="120"/>
      <c r="B166" s="614" t="s">
        <v>863</v>
      </c>
      <c r="C166" s="411"/>
      <c r="BU166" s="457"/>
      <c r="BW166" s="232">
        <v>68</v>
      </c>
      <c r="BX166" s="232">
        <v>110</v>
      </c>
      <c r="BY166" s="232">
        <v>124</v>
      </c>
      <c r="BZ166" s="232">
        <v>135</v>
      </c>
      <c r="CA166" s="232">
        <v>148</v>
      </c>
      <c r="CB166" s="232">
        <v>168</v>
      </c>
      <c r="CC166" s="232">
        <v>205</v>
      </c>
      <c r="CD166" s="232">
        <v>220</v>
      </c>
      <c r="CE166" s="232">
        <v>221</v>
      </c>
      <c r="CF166" s="232">
        <v>222</v>
      </c>
      <c r="CG166" s="232">
        <v>222</v>
      </c>
      <c r="CH166" s="256">
        <v>224</v>
      </c>
    </row>
    <row r="167" spans="1:86" x14ac:dyDescent="0.35">
      <c r="B167" s="614" t="s">
        <v>864</v>
      </c>
      <c r="C167" s="411"/>
      <c r="BU167" s="457"/>
      <c r="BW167" s="232">
        <v>128</v>
      </c>
      <c r="BX167" s="232">
        <v>207</v>
      </c>
      <c r="BY167" s="232">
        <v>229</v>
      </c>
      <c r="BZ167" s="232">
        <v>248</v>
      </c>
      <c r="CA167" s="232">
        <v>273</v>
      </c>
      <c r="CB167" s="232">
        <v>310</v>
      </c>
      <c r="CC167" s="232">
        <v>390</v>
      </c>
      <c r="CD167" s="232">
        <v>430</v>
      </c>
      <c r="CE167" s="232">
        <v>438</v>
      </c>
      <c r="CF167" s="232">
        <v>443</v>
      </c>
      <c r="CG167" s="232">
        <v>449</v>
      </c>
      <c r="CH167" s="256">
        <v>455</v>
      </c>
    </row>
    <row r="168" spans="1:86" x14ac:dyDescent="0.35">
      <c r="B168" s="614"/>
      <c r="C168" s="411"/>
      <c r="BU168" s="457"/>
      <c r="BX168" s="233"/>
      <c r="BY168" s="233"/>
      <c r="BZ168" s="233"/>
      <c r="CA168" s="233"/>
      <c r="CB168" s="233"/>
      <c r="CC168" s="233"/>
      <c r="CD168" s="233"/>
      <c r="CE168" s="233"/>
      <c r="CF168" s="233"/>
      <c r="CG168" s="233"/>
      <c r="CH168" s="234"/>
    </row>
    <row r="169" spans="1:86" x14ac:dyDescent="0.35">
      <c r="B169" s="604" t="s">
        <v>906</v>
      </c>
      <c r="C169" s="411"/>
      <c r="BU169" s="457"/>
      <c r="BW169" s="232">
        <v>4067</v>
      </c>
      <c r="BX169" s="232">
        <v>4638</v>
      </c>
      <c r="BY169" s="232">
        <v>4637</v>
      </c>
      <c r="BZ169" s="232">
        <v>4617</v>
      </c>
      <c r="CA169" s="232">
        <v>4711</v>
      </c>
      <c r="CB169" s="232">
        <v>4855</v>
      </c>
      <c r="CC169" s="232">
        <v>5035</v>
      </c>
      <c r="CD169" s="232">
        <v>5124</v>
      </c>
      <c r="CE169" s="232">
        <v>5125</v>
      </c>
      <c r="CF169" s="232">
        <v>5144</v>
      </c>
      <c r="CG169" s="232">
        <v>5182</v>
      </c>
      <c r="CH169" s="256">
        <v>5234</v>
      </c>
    </row>
    <row r="170" spans="1:86" x14ac:dyDescent="0.35">
      <c r="B170" s="604" t="s">
        <v>907</v>
      </c>
      <c r="C170" s="411"/>
      <c r="BU170" s="457"/>
      <c r="BW170" s="232">
        <v>247</v>
      </c>
      <c r="BX170" s="232">
        <v>269</v>
      </c>
      <c r="BY170" s="232">
        <v>268</v>
      </c>
      <c r="BZ170" s="232">
        <v>267</v>
      </c>
      <c r="CA170" s="232">
        <v>272</v>
      </c>
      <c r="CB170" s="232">
        <v>277</v>
      </c>
      <c r="CC170" s="232">
        <v>285</v>
      </c>
      <c r="CD170" s="232">
        <v>291</v>
      </c>
      <c r="CE170" s="232">
        <v>291</v>
      </c>
      <c r="CF170" s="232">
        <v>291</v>
      </c>
      <c r="CG170" s="232">
        <v>292</v>
      </c>
      <c r="CH170" s="256">
        <v>294</v>
      </c>
    </row>
    <row r="171" spans="1:86" x14ac:dyDescent="0.35">
      <c r="B171" s="604" t="s">
        <v>908</v>
      </c>
      <c r="C171" s="411"/>
      <c r="BU171" s="457"/>
      <c r="BW171" s="232">
        <v>460</v>
      </c>
      <c r="BX171" s="232">
        <v>505</v>
      </c>
      <c r="BY171" s="232">
        <v>502</v>
      </c>
      <c r="BZ171" s="232">
        <v>499</v>
      </c>
      <c r="CA171" s="232">
        <v>510</v>
      </c>
      <c r="CB171" s="232">
        <v>523</v>
      </c>
      <c r="CC171" s="232">
        <v>547</v>
      </c>
      <c r="CD171" s="232">
        <v>568</v>
      </c>
      <c r="CE171" s="232">
        <v>574</v>
      </c>
      <c r="CF171" s="232">
        <v>578</v>
      </c>
      <c r="CG171" s="232">
        <v>585</v>
      </c>
      <c r="CH171" s="256">
        <v>592</v>
      </c>
    </row>
    <row r="172" spans="1:86" ht="16" thickBot="1" x14ac:dyDescent="0.4">
      <c r="A172" s="475"/>
      <c r="B172" s="475"/>
      <c r="C172" s="475"/>
      <c r="D172" s="617"/>
      <c r="E172" s="617"/>
      <c r="F172" s="617"/>
      <c r="G172" s="617"/>
      <c r="H172" s="617"/>
      <c r="I172" s="617"/>
      <c r="J172" s="617"/>
      <c r="K172" s="617"/>
      <c r="L172" s="617"/>
      <c r="M172" s="617"/>
      <c r="N172" s="617"/>
      <c r="O172" s="617"/>
      <c r="P172" s="617"/>
      <c r="Q172" s="617"/>
      <c r="R172" s="617"/>
      <c r="S172" s="617"/>
      <c r="T172" s="617"/>
      <c r="U172" s="617"/>
      <c r="V172" s="617"/>
      <c r="W172" s="617"/>
      <c r="X172" s="617"/>
      <c r="Y172" s="617"/>
      <c r="Z172" s="617"/>
      <c r="AA172" s="617"/>
      <c r="AB172" s="617"/>
      <c r="AC172" s="617"/>
      <c r="AD172" s="617"/>
      <c r="AE172" s="617"/>
      <c r="AF172" s="617"/>
      <c r="AG172" s="617"/>
      <c r="AH172" s="617"/>
      <c r="AI172" s="617"/>
      <c r="AJ172" s="617"/>
      <c r="AK172" s="617"/>
      <c r="AL172" s="617"/>
      <c r="AM172" s="617"/>
      <c r="AN172" s="617"/>
      <c r="AO172" s="617"/>
      <c r="AP172" s="617"/>
      <c r="AQ172" s="617"/>
      <c r="AR172" s="617"/>
      <c r="AS172" s="617"/>
      <c r="AT172" s="617"/>
      <c r="AU172" s="617"/>
      <c r="AV172" s="617"/>
      <c r="AW172" s="617"/>
      <c r="AX172" s="617"/>
      <c r="AY172" s="617"/>
      <c r="AZ172" s="617"/>
      <c r="BA172" s="617"/>
      <c r="BB172" s="617"/>
      <c r="BC172" s="617"/>
      <c r="BD172" s="617"/>
      <c r="BE172" s="617"/>
      <c r="BF172" s="617"/>
      <c r="BG172" s="617"/>
      <c r="BH172" s="617"/>
      <c r="BI172" s="617"/>
      <c r="BJ172" s="617"/>
      <c r="BK172" s="617"/>
      <c r="BL172" s="617"/>
      <c r="BM172" s="617"/>
      <c r="BN172" s="617"/>
      <c r="BO172" s="617"/>
      <c r="BP172" s="617"/>
      <c r="BQ172" s="617"/>
      <c r="BR172" s="617"/>
      <c r="BS172" s="617"/>
      <c r="BT172" s="617"/>
      <c r="BU172" s="489"/>
      <c r="BV172" s="617"/>
      <c r="BW172" s="617"/>
      <c r="BX172" s="475"/>
      <c r="BY172" s="475"/>
      <c r="BZ172" s="475"/>
      <c r="CA172" s="475"/>
      <c r="CB172" s="475"/>
      <c r="CC172" s="475"/>
      <c r="CD172" s="475"/>
      <c r="CE172" s="475"/>
      <c r="CF172" s="475"/>
      <c r="CG172" s="475"/>
      <c r="CH172" s="578"/>
    </row>
  </sheetData>
  <hyperlinks>
    <hyperlink ref="B1" display="Information relating to this table can be found in the 'Notes' tab" xr:uid="{B6303AEE-05F1-4842-91A0-D28241CAFA16}"/>
    <hyperlink ref="A1" location="Contents!A1" display="Contents page" xr:uid="{35B5796C-DAFD-4FBA-9E90-A15CC70B28BC}"/>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04119-0697-4066-A8E2-D61A50EB3394}">
  <dimension ref="A1:CH149"/>
  <sheetViews>
    <sheetView topLeftCell="A78" zoomScale="85" zoomScaleNormal="85" workbookViewId="0">
      <pane xSplit="2" topLeftCell="BC1" activePane="topRight" state="frozen"/>
      <selection activeCell="B8" sqref="B8"/>
      <selection pane="topRight" activeCell="A78" sqref="A1:XFD1048576"/>
    </sheetView>
  </sheetViews>
  <sheetFormatPr defaultColWidth="9" defaultRowHeight="15.5" x14ac:dyDescent="0.35"/>
  <cols>
    <col min="1" max="1" width="23" style="407" bestFit="1" customWidth="1"/>
    <col min="2" max="2" width="71.1796875" style="407" customWidth="1"/>
    <col min="3" max="3" width="25.54296875" style="407" customWidth="1"/>
    <col min="4" max="75" width="12.54296875" style="255"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78"/>
      <c r="BW1" s="478"/>
    </row>
    <row r="2" spans="1:86" x14ac:dyDescent="0.35">
      <c r="A2" s="46" t="s">
        <v>221</v>
      </c>
      <c r="B2" s="47" t="s">
        <v>923</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110"/>
      <c r="B4" s="123" t="s">
        <v>273</v>
      </c>
      <c r="C4" s="123"/>
      <c r="D4" s="451">
        <v>62.5</v>
      </c>
      <c r="E4" s="451">
        <v>75.2</v>
      </c>
      <c r="F4" s="451">
        <v>84.5</v>
      </c>
      <c r="G4" s="451">
        <v>94.6</v>
      </c>
      <c r="H4" s="451">
        <v>118.6</v>
      </c>
      <c r="I4" s="451">
        <v>120.3</v>
      </c>
      <c r="J4" s="451">
        <v>125.4</v>
      </c>
      <c r="K4" s="451">
        <v>114.1</v>
      </c>
      <c r="L4" s="451">
        <v>121.3</v>
      </c>
      <c r="M4" s="451">
        <v>119.6</v>
      </c>
      <c r="N4" s="451">
        <v>131.80000000000001</v>
      </c>
      <c r="O4" s="451">
        <v>158.5</v>
      </c>
      <c r="P4" s="451">
        <v>179.5</v>
      </c>
      <c r="Q4" s="451">
        <v>171.1</v>
      </c>
      <c r="R4" s="451">
        <v>199.8</v>
      </c>
      <c r="S4" s="451">
        <v>217.4</v>
      </c>
      <c r="T4" s="451">
        <v>223.3</v>
      </c>
      <c r="U4" s="451">
        <v>245.9</v>
      </c>
      <c r="V4" s="451">
        <v>297.5</v>
      </c>
      <c r="W4" s="451">
        <v>385.7</v>
      </c>
      <c r="X4" s="451">
        <v>428.9</v>
      </c>
      <c r="Y4" s="451">
        <v>470.7</v>
      </c>
      <c r="Z4" s="451">
        <v>523.79999999999995</v>
      </c>
      <c r="AA4" s="451">
        <v>641.4</v>
      </c>
      <c r="AB4" s="451">
        <v>703.5</v>
      </c>
      <c r="AC4" s="451">
        <v>703.7</v>
      </c>
      <c r="AD4" s="451">
        <v>959.4</v>
      </c>
      <c r="AE4" s="451">
        <v>1308.2</v>
      </c>
      <c r="AF4" s="451">
        <v>1715.3</v>
      </c>
      <c r="AG4" s="451">
        <v>1431</v>
      </c>
      <c r="AH4" s="451">
        <f t="shared" ref="AH4:AQ4" si="0">SUM(AH23:AH28)</f>
        <v>1561</v>
      </c>
      <c r="AI4" s="451">
        <f t="shared" si="0"/>
        <v>1675</v>
      </c>
      <c r="AJ4" s="451">
        <f t="shared" si="0"/>
        <v>2165</v>
      </c>
      <c r="AK4" s="451">
        <f t="shared" si="0"/>
        <v>3245.05</v>
      </c>
      <c r="AL4" s="451">
        <f t="shared" si="0"/>
        <v>4612</v>
      </c>
      <c r="AM4" s="451">
        <f t="shared" si="0"/>
        <v>5592</v>
      </c>
      <c r="AN4" s="451">
        <f t="shared" si="0"/>
        <v>6470</v>
      </c>
      <c r="AO4" s="451">
        <f t="shared" si="0"/>
        <v>7446</v>
      </c>
      <c r="AP4" s="451">
        <f t="shared" si="0"/>
        <v>7965</v>
      </c>
      <c r="AQ4" s="451">
        <f t="shared" si="0"/>
        <v>7956</v>
      </c>
      <c r="AR4" s="451">
        <f t="shared" ref="AR4:BA4" si="1">SUM(AR23:AR28)</f>
        <v>7581.9769999999999</v>
      </c>
      <c r="AS4" s="451">
        <f t="shared" si="1"/>
        <v>7675.058</v>
      </c>
      <c r="AT4" s="451">
        <f t="shared" si="1"/>
        <v>8895.1850000000013</v>
      </c>
      <c r="AU4" s="451">
        <f t="shared" si="1"/>
        <v>11646.02289951173</v>
      </c>
      <c r="AV4" s="451">
        <f t="shared" si="1"/>
        <v>14789.988000000001</v>
      </c>
      <c r="AW4" s="451">
        <f t="shared" si="1"/>
        <v>16109.623</v>
      </c>
      <c r="AX4" s="451">
        <f t="shared" si="1"/>
        <v>16387.047999999999</v>
      </c>
      <c r="AY4" s="451">
        <f t="shared" si="1"/>
        <v>16692.532999999999</v>
      </c>
      <c r="AZ4" s="451">
        <f t="shared" si="1"/>
        <v>14444.695</v>
      </c>
      <c r="BA4" s="451">
        <f t="shared" si="1"/>
        <v>11965.317000000001</v>
      </c>
      <c r="BB4" s="451">
        <f>SUM(BB23:BB28)</f>
        <v>11790.689999999999</v>
      </c>
      <c r="BC4" s="452">
        <f>SUM(BC24:BC28)</f>
        <v>12082.322</v>
      </c>
      <c r="BD4" s="451">
        <f t="shared" ref="BD4:CH4" si="2">SUM(BD6:BD9)</f>
        <v>13121.226999999999</v>
      </c>
      <c r="BE4" s="451">
        <f t="shared" si="2"/>
        <v>14100.907119412172</v>
      </c>
      <c r="BF4" s="451">
        <f t="shared" si="2"/>
        <v>14237.3147109526</v>
      </c>
      <c r="BG4" s="451">
        <f t="shared" si="2"/>
        <v>12859.01825241993</v>
      </c>
      <c r="BH4" s="451">
        <f t="shared" si="2"/>
        <v>10028.913</v>
      </c>
      <c r="BI4" s="451">
        <f t="shared" si="2"/>
        <v>9149.9960046050001</v>
      </c>
      <c r="BJ4" s="451">
        <f t="shared" si="2"/>
        <v>8838.7708489100005</v>
      </c>
      <c r="BK4" s="451">
        <f t="shared" si="2"/>
        <v>9027.9858692587677</v>
      </c>
      <c r="BL4" s="451">
        <f t="shared" si="2"/>
        <v>8684.733409389999</v>
      </c>
      <c r="BM4" s="451">
        <f t="shared" si="2"/>
        <v>8373.7599778200001</v>
      </c>
      <c r="BN4" s="451">
        <f t="shared" si="2"/>
        <v>7856.3960060182071</v>
      </c>
      <c r="BO4" s="451">
        <f t="shared" si="2"/>
        <v>6997.2154425199997</v>
      </c>
      <c r="BP4" s="451">
        <f t="shared" si="2"/>
        <v>5308.9188794399988</v>
      </c>
      <c r="BQ4" s="451">
        <f t="shared" si="2"/>
        <v>3582.8260193800015</v>
      </c>
      <c r="BR4" s="451">
        <f t="shared" si="2"/>
        <v>2893.4764718200004</v>
      </c>
      <c r="BS4" s="451">
        <f t="shared" si="2"/>
        <v>2539.1118484000003</v>
      </c>
      <c r="BT4" s="451">
        <f t="shared" si="2"/>
        <v>2231.876678590002</v>
      </c>
      <c r="BU4" s="451">
        <f t="shared" si="2"/>
        <v>2138.7000447000005</v>
      </c>
      <c r="BV4" s="451">
        <f t="shared" si="2"/>
        <v>1839.3575254200005</v>
      </c>
      <c r="BW4" s="451">
        <f t="shared" si="2"/>
        <v>1375.5700157400001</v>
      </c>
      <c r="BX4" s="452">
        <f t="shared" si="2"/>
        <v>1073.7605442499996</v>
      </c>
      <c r="BY4" s="452">
        <f>SUM(BY6:BY9)</f>
        <v>767.66311503999975</v>
      </c>
      <c r="BZ4" s="452">
        <f>SUM(BZ6:BZ9)</f>
        <v>865.55850153000029</v>
      </c>
      <c r="CA4" s="452">
        <f t="shared" si="2"/>
        <v>647.28581582999982</v>
      </c>
      <c r="CB4" s="452">
        <f>SUM(CB6:CB9)</f>
        <v>279.84510082000014</v>
      </c>
      <c r="CC4" s="452">
        <f t="shared" si="2"/>
        <v>12.556940186599647</v>
      </c>
      <c r="CD4" s="452">
        <f t="shared" si="2"/>
        <v>7.0177012426554848</v>
      </c>
      <c r="CE4" s="452">
        <f t="shared" si="2"/>
        <v>3.0680102391743524</v>
      </c>
      <c r="CF4" s="452">
        <f t="shared" si="2"/>
        <v>1.1799697390415158</v>
      </c>
      <c r="CG4" s="453">
        <f t="shared" si="2"/>
        <v>3.7491034411890285E-2</v>
      </c>
      <c r="CH4" s="454">
        <f t="shared" si="2"/>
        <v>2.2544352708629218</v>
      </c>
    </row>
    <row r="5" spans="1:86" s="52" customFormat="1" ht="24.75" customHeight="1" x14ac:dyDescent="0.35">
      <c r="B5" s="72" t="s">
        <v>924</v>
      </c>
      <c r="D5" s="456"/>
      <c r="E5" s="456"/>
      <c r="F5" s="456"/>
      <c r="G5" s="456"/>
      <c r="H5" s="456"/>
      <c r="I5" s="456"/>
      <c r="J5" s="456"/>
      <c r="K5" s="456"/>
      <c r="L5" s="456"/>
      <c r="M5" s="456"/>
      <c r="N5" s="456"/>
      <c r="O5" s="456"/>
      <c r="P5" s="456"/>
      <c r="Q5" s="456"/>
      <c r="R5" s="456"/>
      <c r="S5" s="456"/>
      <c r="T5" s="456"/>
      <c r="U5" s="456"/>
      <c r="V5" s="456"/>
      <c r="W5" s="456"/>
      <c r="X5" s="456"/>
      <c r="Y5" s="456"/>
      <c r="Z5" s="456"/>
      <c r="AA5" s="456"/>
      <c r="AB5" s="456"/>
      <c r="AC5" s="456"/>
      <c r="AD5" s="456"/>
      <c r="AE5" s="456"/>
      <c r="AF5" s="456"/>
      <c r="AG5" s="456"/>
      <c r="AH5" s="456"/>
      <c r="AI5" s="456"/>
      <c r="AJ5" s="456"/>
      <c r="AK5" s="456"/>
      <c r="AL5" s="456"/>
      <c r="AM5" s="456"/>
      <c r="AN5" s="456"/>
      <c r="AO5" s="456"/>
      <c r="AP5" s="456"/>
      <c r="AQ5" s="456"/>
      <c r="AR5" s="456"/>
      <c r="AS5" s="456"/>
      <c r="AT5" s="456"/>
      <c r="AU5" s="456"/>
      <c r="AV5" s="456"/>
      <c r="AW5" s="456"/>
      <c r="AX5" s="456"/>
      <c r="AY5" s="456"/>
      <c r="AZ5" s="456"/>
      <c r="BA5" s="456"/>
      <c r="BB5" s="456"/>
      <c r="BC5" s="457"/>
      <c r="BD5" s="456"/>
      <c r="BE5" s="456"/>
      <c r="BF5" s="456"/>
      <c r="BG5" s="456"/>
      <c r="BH5" s="456"/>
      <c r="BI5" s="456"/>
      <c r="BJ5" s="456"/>
      <c r="BK5" s="456"/>
      <c r="BL5" s="456"/>
      <c r="BM5" s="456"/>
      <c r="BN5" s="456"/>
      <c r="BO5" s="456"/>
      <c r="BP5" s="456"/>
      <c r="BQ5" s="456"/>
      <c r="BR5" s="456"/>
      <c r="BS5" s="456"/>
      <c r="BT5" s="456"/>
      <c r="BU5" s="456"/>
      <c r="BV5" s="456"/>
      <c r="BW5" s="456"/>
      <c r="BX5" s="457"/>
      <c r="BY5" s="457"/>
      <c r="BZ5" s="457"/>
      <c r="CA5" s="457"/>
      <c r="CB5" s="457"/>
      <c r="CC5" s="457"/>
      <c r="CD5" s="457"/>
      <c r="CE5" s="457"/>
      <c r="CF5" s="457"/>
      <c r="CG5" s="457"/>
      <c r="CH5" s="458"/>
    </row>
    <row r="6" spans="1:86" s="52" customFormat="1" x14ac:dyDescent="0.35">
      <c r="A6" s="472"/>
      <c r="B6" s="329" t="s">
        <v>925</v>
      </c>
      <c r="C6" s="508"/>
      <c r="D6" s="456">
        <v>0</v>
      </c>
      <c r="E6" s="456">
        <v>0</v>
      </c>
      <c r="F6" s="456">
        <v>0</v>
      </c>
      <c r="G6" s="456">
        <v>0</v>
      </c>
      <c r="H6" s="456">
        <v>0</v>
      </c>
      <c r="I6" s="456">
        <v>0</v>
      </c>
      <c r="J6" s="456">
        <v>0</v>
      </c>
      <c r="K6" s="456">
        <v>0</v>
      </c>
      <c r="L6" s="456">
        <v>0</v>
      </c>
      <c r="M6" s="456">
        <v>0</v>
      </c>
      <c r="N6" s="456">
        <v>0</v>
      </c>
      <c r="O6" s="456">
        <v>0</v>
      </c>
      <c r="P6" s="456">
        <v>0</v>
      </c>
      <c r="Q6" s="456">
        <v>0</v>
      </c>
      <c r="R6" s="456">
        <v>0</v>
      </c>
      <c r="S6" s="456">
        <v>0</v>
      </c>
      <c r="T6" s="456">
        <v>0</v>
      </c>
      <c r="U6" s="456">
        <v>0</v>
      </c>
      <c r="V6" s="456">
        <v>0</v>
      </c>
      <c r="W6" s="456">
        <v>0</v>
      </c>
      <c r="X6" s="456">
        <v>0</v>
      </c>
      <c r="Y6" s="456">
        <v>0</v>
      </c>
      <c r="Z6" s="456">
        <v>0</v>
      </c>
      <c r="AA6" s="456">
        <v>0</v>
      </c>
      <c r="AB6" s="456">
        <v>0</v>
      </c>
      <c r="AC6" s="456">
        <v>0</v>
      </c>
      <c r="AD6" s="456">
        <v>0</v>
      </c>
      <c r="AE6" s="456">
        <v>0</v>
      </c>
      <c r="AF6" s="456">
        <v>0</v>
      </c>
      <c r="AG6" s="456">
        <v>0</v>
      </c>
      <c r="AH6" s="456">
        <v>0</v>
      </c>
      <c r="AI6" s="456">
        <v>0</v>
      </c>
      <c r="AJ6" s="456">
        <v>0</v>
      </c>
      <c r="AK6" s="456">
        <v>0</v>
      </c>
      <c r="AL6" s="456">
        <v>0</v>
      </c>
      <c r="AM6" s="456">
        <v>0</v>
      </c>
      <c r="AN6" s="456">
        <v>0</v>
      </c>
      <c r="AO6" s="456">
        <v>0</v>
      </c>
      <c r="AP6" s="456">
        <v>0</v>
      </c>
      <c r="AQ6" s="456">
        <v>0</v>
      </c>
      <c r="AR6" s="456">
        <v>0</v>
      </c>
      <c r="AS6" s="456">
        <v>0</v>
      </c>
      <c r="AT6" s="456">
        <v>0</v>
      </c>
      <c r="AU6" s="456">
        <v>0</v>
      </c>
      <c r="AV6" s="456">
        <v>0</v>
      </c>
      <c r="AW6" s="456">
        <v>0</v>
      </c>
      <c r="AX6" s="456">
        <v>0</v>
      </c>
      <c r="AY6" s="456">
        <v>0</v>
      </c>
      <c r="AZ6" s="456">
        <v>0</v>
      </c>
      <c r="BA6" s="456">
        <v>0</v>
      </c>
      <c r="BB6" s="456">
        <v>0</v>
      </c>
      <c r="BC6" s="457">
        <v>0</v>
      </c>
      <c r="BD6" s="456">
        <v>4621.4050478363251</v>
      </c>
      <c r="BE6" s="456">
        <v>5052.9140045040276</v>
      </c>
      <c r="BF6" s="456">
        <v>5038.3999390028666</v>
      </c>
      <c r="BG6" s="456">
        <v>5050.6973474168963</v>
      </c>
      <c r="BH6" s="456">
        <v>4716.6390675993789</v>
      </c>
      <c r="BI6" s="456">
        <v>4532.1900443650775</v>
      </c>
      <c r="BJ6" s="456">
        <v>4574.2510630700235</v>
      </c>
      <c r="BK6" s="456">
        <v>5056.8584049752199</v>
      </c>
      <c r="BL6" s="456">
        <v>5098.7516794821649</v>
      </c>
      <c r="BM6" s="456">
        <v>4984.9200626353177</v>
      </c>
      <c r="BN6" s="456">
        <v>4635.0118573493246</v>
      </c>
      <c r="BO6" s="456">
        <v>4042.2862376047092</v>
      </c>
      <c r="BP6" s="456">
        <v>2489.4119175746559</v>
      </c>
      <c r="BQ6" s="456">
        <v>991.64976374931302</v>
      </c>
      <c r="BR6" s="456">
        <v>459.84335153560301</v>
      </c>
      <c r="BS6" s="456">
        <v>233.19424866448765</v>
      </c>
      <c r="BT6" s="456">
        <v>99.729245369872473</v>
      </c>
      <c r="BU6" s="456">
        <v>28.960770188816397</v>
      </c>
      <c r="BV6" s="456">
        <v>3.1480217970206676</v>
      </c>
      <c r="BW6" s="456">
        <v>1.4391787459022238</v>
      </c>
      <c r="BX6" s="457">
        <v>1.123413101591578</v>
      </c>
      <c r="BY6" s="457">
        <v>0.84632984616620466</v>
      </c>
      <c r="BZ6" s="457">
        <v>0.93882609294886721</v>
      </c>
      <c r="CA6" s="457">
        <v>0.6406830496333823</v>
      </c>
      <c r="CB6" s="457">
        <v>0.30254461322335224</v>
      </c>
      <c r="CC6" s="457">
        <v>1.8932371835653335E-2</v>
      </c>
      <c r="CD6" s="457">
        <v>4.5289336186003452E-3</v>
      </c>
      <c r="CE6" s="457">
        <v>1.9799666919347284E-3</v>
      </c>
      <c r="CF6" s="457">
        <v>7.6150358006036125E-4</v>
      </c>
      <c r="CG6" s="457">
        <v>2.419516024878005E-5</v>
      </c>
      <c r="CH6" s="458">
        <v>1.454919116121556E-3</v>
      </c>
    </row>
    <row r="7" spans="1:86" s="52" customFormat="1" x14ac:dyDescent="0.35">
      <c r="B7" s="236" t="s">
        <v>926</v>
      </c>
      <c r="C7" s="72"/>
      <c r="D7" s="456">
        <v>0</v>
      </c>
      <c r="E7" s="456">
        <v>0</v>
      </c>
      <c r="F7" s="456">
        <v>0</v>
      </c>
      <c r="G7" s="456">
        <v>0</v>
      </c>
      <c r="H7" s="456">
        <v>0</v>
      </c>
      <c r="I7" s="456">
        <v>0</v>
      </c>
      <c r="J7" s="456">
        <v>0</v>
      </c>
      <c r="K7" s="456">
        <v>0</v>
      </c>
      <c r="L7" s="456">
        <v>0</v>
      </c>
      <c r="M7" s="456">
        <v>0</v>
      </c>
      <c r="N7" s="456">
        <v>0</v>
      </c>
      <c r="O7" s="456">
        <v>0</v>
      </c>
      <c r="P7" s="456">
        <v>0</v>
      </c>
      <c r="Q7" s="456">
        <v>0</v>
      </c>
      <c r="R7" s="456">
        <v>0</v>
      </c>
      <c r="S7" s="456">
        <v>0</v>
      </c>
      <c r="T7" s="456">
        <v>0</v>
      </c>
      <c r="U7" s="456">
        <v>0</v>
      </c>
      <c r="V7" s="456">
        <v>0</v>
      </c>
      <c r="W7" s="456">
        <v>0</v>
      </c>
      <c r="X7" s="456">
        <v>0</v>
      </c>
      <c r="Y7" s="456">
        <v>0</v>
      </c>
      <c r="Z7" s="456">
        <v>0</v>
      </c>
      <c r="AA7" s="456">
        <v>0</v>
      </c>
      <c r="AB7" s="456">
        <v>0</v>
      </c>
      <c r="AC7" s="456">
        <v>0</v>
      </c>
      <c r="AD7" s="456">
        <v>0</v>
      </c>
      <c r="AE7" s="456">
        <v>0</v>
      </c>
      <c r="AF7" s="456">
        <v>0</v>
      </c>
      <c r="AG7" s="456">
        <v>0</v>
      </c>
      <c r="AH7" s="456">
        <v>0</v>
      </c>
      <c r="AI7" s="456">
        <v>0</v>
      </c>
      <c r="AJ7" s="456">
        <v>0</v>
      </c>
      <c r="AK7" s="456">
        <v>0</v>
      </c>
      <c r="AL7" s="456">
        <v>0</v>
      </c>
      <c r="AM7" s="456">
        <v>0</v>
      </c>
      <c r="AN7" s="456">
        <v>0</v>
      </c>
      <c r="AO7" s="456">
        <v>0</v>
      </c>
      <c r="AP7" s="456">
        <v>0</v>
      </c>
      <c r="AQ7" s="456">
        <v>0</v>
      </c>
      <c r="AR7" s="456">
        <v>0</v>
      </c>
      <c r="AS7" s="456">
        <v>0</v>
      </c>
      <c r="AT7" s="456">
        <v>0</v>
      </c>
      <c r="AU7" s="456">
        <v>0</v>
      </c>
      <c r="AV7" s="456">
        <v>0</v>
      </c>
      <c r="AW7" s="456">
        <v>0</v>
      </c>
      <c r="AX7" s="456">
        <v>0</v>
      </c>
      <c r="AY7" s="456">
        <v>0</v>
      </c>
      <c r="AZ7" s="456">
        <v>0</v>
      </c>
      <c r="BA7" s="456">
        <v>0</v>
      </c>
      <c r="BB7" s="456">
        <v>0</v>
      </c>
      <c r="BC7" s="457">
        <v>0</v>
      </c>
      <c r="BD7" s="456">
        <v>4443.8717844644088</v>
      </c>
      <c r="BE7" s="456">
        <v>4623.1189933269143</v>
      </c>
      <c r="BF7" s="456">
        <v>4787.3978654276079</v>
      </c>
      <c r="BG7" s="456">
        <v>4887.6085699017249</v>
      </c>
      <c r="BH7" s="456">
        <v>4596.7527005283919</v>
      </c>
      <c r="BI7" s="456">
        <v>3943.0085425279776</v>
      </c>
      <c r="BJ7" s="456">
        <v>3604.4662883198689</v>
      </c>
      <c r="BK7" s="456">
        <v>3385.7518830201843</v>
      </c>
      <c r="BL7" s="456">
        <v>3061.3235328641586</v>
      </c>
      <c r="BM7" s="456">
        <v>2842.3252079987501</v>
      </c>
      <c r="BN7" s="456">
        <v>2586.2728269605445</v>
      </c>
      <c r="BO7" s="456">
        <v>2304.3874099657314</v>
      </c>
      <c r="BP7" s="456">
        <v>2110.4942592273346</v>
      </c>
      <c r="BQ7" s="456">
        <v>1856.5307370233604</v>
      </c>
      <c r="BR7" s="456">
        <v>1698.8486351058339</v>
      </c>
      <c r="BS7" s="456">
        <v>1558.3063089079885</v>
      </c>
      <c r="BT7" s="456">
        <v>1397.3764508791817</v>
      </c>
      <c r="BU7" s="456">
        <v>1344.4390144054084</v>
      </c>
      <c r="BV7" s="456">
        <v>1123.5087164817194</v>
      </c>
      <c r="BW7" s="456">
        <v>718.09541577300547</v>
      </c>
      <c r="BX7" s="457">
        <v>560.54033774399841</v>
      </c>
      <c r="BY7" s="457">
        <v>356.35225359521951</v>
      </c>
      <c r="BZ7" s="457">
        <v>351.08530032529205</v>
      </c>
      <c r="CA7" s="457">
        <v>232.31253695502355</v>
      </c>
      <c r="CB7" s="457">
        <v>66.894083349096292</v>
      </c>
      <c r="CC7" s="457">
        <v>2.1770235112819938</v>
      </c>
      <c r="CD7" s="457">
        <v>2.1482181543561567</v>
      </c>
      <c r="CE7" s="457">
        <v>0.93916156668005868</v>
      </c>
      <c r="CF7" s="457">
        <v>0.36120551835300185</v>
      </c>
      <c r="CG7" s="457">
        <v>1.1476538821527021E-2</v>
      </c>
      <c r="CH7" s="458">
        <v>0.69011469842166984</v>
      </c>
    </row>
    <row r="8" spans="1:86" s="52" customFormat="1" x14ac:dyDescent="0.35">
      <c r="B8" s="329" t="s">
        <v>848</v>
      </c>
      <c r="C8" s="508"/>
      <c r="D8" s="456">
        <v>0</v>
      </c>
      <c r="E8" s="456">
        <v>0</v>
      </c>
      <c r="F8" s="456">
        <v>0</v>
      </c>
      <c r="G8" s="456">
        <v>0</v>
      </c>
      <c r="H8" s="456">
        <v>0</v>
      </c>
      <c r="I8" s="456">
        <v>0</v>
      </c>
      <c r="J8" s="456">
        <v>0</v>
      </c>
      <c r="K8" s="456">
        <v>0</v>
      </c>
      <c r="L8" s="456">
        <v>0</v>
      </c>
      <c r="M8" s="456">
        <v>0</v>
      </c>
      <c r="N8" s="456">
        <v>0</v>
      </c>
      <c r="O8" s="456">
        <v>0</v>
      </c>
      <c r="P8" s="456">
        <v>0</v>
      </c>
      <c r="Q8" s="456">
        <v>0</v>
      </c>
      <c r="R8" s="456">
        <v>0</v>
      </c>
      <c r="S8" s="456">
        <v>0</v>
      </c>
      <c r="T8" s="456">
        <v>0</v>
      </c>
      <c r="U8" s="456">
        <v>0</v>
      </c>
      <c r="V8" s="456">
        <v>0</v>
      </c>
      <c r="W8" s="456">
        <v>0</v>
      </c>
      <c r="X8" s="456">
        <v>0</v>
      </c>
      <c r="Y8" s="456">
        <v>0</v>
      </c>
      <c r="Z8" s="456">
        <v>0</v>
      </c>
      <c r="AA8" s="456">
        <v>0</v>
      </c>
      <c r="AB8" s="456">
        <v>0</v>
      </c>
      <c r="AC8" s="456">
        <v>0</v>
      </c>
      <c r="AD8" s="456">
        <v>0</v>
      </c>
      <c r="AE8" s="456">
        <v>0</v>
      </c>
      <c r="AF8" s="456">
        <v>0</v>
      </c>
      <c r="AG8" s="456">
        <v>0</v>
      </c>
      <c r="AH8" s="456">
        <v>0</v>
      </c>
      <c r="AI8" s="456">
        <v>0</v>
      </c>
      <c r="AJ8" s="456">
        <v>0</v>
      </c>
      <c r="AK8" s="456">
        <v>0</v>
      </c>
      <c r="AL8" s="456">
        <v>0</v>
      </c>
      <c r="AM8" s="456">
        <v>0</v>
      </c>
      <c r="AN8" s="456">
        <v>0</v>
      </c>
      <c r="AO8" s="456">
        <v>0</v>
      </c>
      <c r="AP8" s="456">
        <v>0</v>
      </c>
      <c r="AQ8" s="456">
        <v>0</v>
      </c>
      <c r="AR8" s="456">
        <v>0</v>
      </c>
      <c r="AS8" s="456">
        <v>0</v>
      </c>
      <c r="AT8" s="456">
        <v>0</v>
      </c>
      <c r="AU8" s="456">
        <v>0</v>
      </c>
      <c r="AV8" s="456">
        <v>0</v>
      </c>
      <c r="AW8" s="456">
        <v>0</v>
      </c>
      <c r="AX8" s="456">
        <v>0</v>
      </c>
      <c r="AY8" s="456">
        <v>0</v>
      </c>
      <c r="AZ8" s="456">
        <v>0</v>
      </c>
      <c r="BA8" s="456">
        <v>0</v>
      </c>
      <c r="BB8" s="456">
        <v>0</v>
      </c>
      <c r="BC8" s="457">
        <v>0</v>
      </c>
      <c r="BD8" s="456">
        <v>252.8506024179687</v>
      </c>
      <c r="BE8" s="456">
        <v>334.41491264418875</v>
      </c>
      <c r="BF8" s="456">
        <v>376.31615316717199</v>
      </c>
      <c r="BG8" s="456">
        <v>377.57849637345873</v>
      </c>
      <c r="BH8" s="456">
        <v>328.26976673374355</v>
      </c>
      <c r="BI8" s="456">
        <v>296.30574154435226</v>
      </c>
      <c r="BJ8" s="456">
        <v>290.48548701729464</v>
      </c>
      <c r="BK8" s="456">
        <v>283.72187865289749</v>
      </c>
      <c r="BL8" s="456">
        <v>276.94990169243857</v>
      </c>
      <c r="BM8" s="456">
        <v>304.28514955817326</v>
      </c>
      <c r="BN8" s="456">
        <v>388.24454173128282</v>
      </c>
      <c r="BO8" s="456">
        <v>430.68552026831782</v>
      </c>
      <c r="BP8" s="456">
        <v>508.21788711256067</v>
      </c>
      <c r="BQ8" s="456">
        <v>557.83154347728623</v>
      </c>
      <c r="BR8" s="456">
        <v>585.49981248498932</v>
      </c>
      <c r="BS8" s="456">
        <v>622.12849203767587</v>
      </c>
      <c r="BT8" s="456">
        <v>626.32200668966493</v>
      </c>
      <c r="BU8" s="456">
        <v>674.62025960591507</v>
      </c>
      <c r="BV8" s="456">
        <v>669.69538822580728</v>
      </c>
      <c r="BW8" s="456">
        <v>637.83416075420985</v>
      </c>
      <c r="BX8" s="457">
        <v>497.88901681450631</v>
      </c>
      <c r="BY8" s="457">
        <v>400.94470541488232</v>
      </c>
      <c r="BZ8" s="457">
        <v>503.8554365944143</v>
      </c>
      <c r="CA8" s="457">
        <v>406.56406345525403</v>
      </c>
      <c r="CB8" s="457">
        <v>206.30768901336546</v>
      </c>
      <c r="CC8" s="457">
        <v>9.9255858576611278</v>
      </c>
      <c r="CD8" s="457">
        <v>4.7298941183636769</v>
      </c>
      <c r="CE8" s="457">
        <v>2.0678229356853093</v>
      </c>
      <c r="CF8" s="457">
        <v>0.79529346370802456</v>
      </c>
      <c r="CG8" s="457">
        <v>2.5268762095245485E-2</v>
      </c>
      <c r="CH8" s="458">
        <v>1.5194776407795905</v>
      </c>
    </row>
    <row r="9" spans="1:86" s="52" customFormat="1" x14ac:dyDescent="0.35">
      <c r="B9" s="329" t="s">
        <v>927</v>
      </c>
      <c r="C9" s="508"/>
      <c r="D9" s="456">
        <v>0</v>
      </c>
      <c r="E9" s="456">
        <v>0</v>
      </c>
      <c r="F9" s="456">
        <v>0</v>
      </c>
      <c r="G9" s="456">
        <v>0</v>
      </c>
      <c r="H9" s="456">
        <v>0</v>
      </c>
      <c r="I9" s="456">
        <v>0</v>
      </c>
      <c r="J9" s="456">
        <v>0</v>
      </c>
      <c r="K9" s="456">
        <v>0</v>
      </c>
      <c r="L9" s="456">
        <v>0</v>
      </c>
      <c r="M9" s="456">
        <v>0</v>
      </c>
      <c r="N9" s="456">
        <v>0</v>
      </c>
      <c r="O9" s="456">
        <v>0</v>
      </c>
      <c r="P9" s="456">
        <v>0</v>
      </c>
      <c r="Q9" s="456">
        <v>0</v>
      </c>
      <c r="R9" s="456">
        <v>0</v>
      </c>
      <c r="S9" s="456">
        <v>0</v>
      </c>
      <c r="T9" s="456">
        <v>0</v>
      </c>
      <c r="U9" s="456">
        <v>0</v>
      </c>
      <c r="V9" s="456">
        <v>0</v>
      </c>
      <c r="W9" s="456">
        <v>0</v>
      </c>
      <c r="X9" s="456">
        <v>0</v>
      </c>
      <c r="Y9" s="456">
        <v>0</v>
      </c>
      <c r="Z9" s="456">
        <v>0</v>
      </c>
      <c r="AA9" s="456">
        <v>0</v>
      </c>
      <c r="AB9" s="456">
        <v>0</v>
      </c>
      <c r="AC9" s="456">
        <v>0</v>
      </c>
      <c r="AD9" s="456">
        <v>0</v>
      </c>
      <c r="AE9" s="456">
        <v>0</v>
      </c>
      <c r="AF9" s="456">
        <v>0</v>
      </c>
      <c r="AG9" s="456">
        <v>0</v>
      </c>
      <c r="AH9" s="456">
        <v>0</v>
      </c>
      <c r="AI9" s="456">
        <v>0</v>
      </c>
      <c r="AJ9" s="456">
        <v>0</v>
      </c>
      <c r="AK9" s="456">
        <v>0</v>
      </c>
      <c r="AL9" s="456">
        <v>0</v>
      </c>
      <c r="AM9" s="456">
        <v>0</v>
      </c>
      <c r="AN9" s="456">
        <v>0</v>
      </c>
      <c r="AO9" s="456">
        <v>0</v>
      </c>
      <c r="AP9" s="456">
        <v>0</v>
      </c>
      <c r="AQ9" s="456">
        <v>0</v>
      </c>
      <c r="AR9" s="456">
        <v>0</v>
      </c>
      <c r="AS9" s="456">
        <v>0</v>
      </c>
      <c r="AT9" s="456">
        <v>0</v>
      </c>
      <c r="AU9" s="456">
        <v>0</v>
      </c>
      <c r="AV9" s="456">
        <v>0</v>
      </c>
      <c r="AW9" s="456">
        <v>0</v>
      </c>
      <c r="AX9" s="456">
        <v>0</v>
      </c>
      <c r="AY9" s="456">
        <v>0</v>
      </c>
      <c r="AZ9" s="456">
        <v>0</v>
      </c>
      <c r="BA9" s="456">
        <v>0</v>
      </c>
      <c r="BB9" s="456">
        <v>0</v>
      </c>
      <c r="BC9" s="457">
        <v>0</v>
      </c>
      <c r="BD9" s="456">
        <v>3803.0995652812981</v>
      </c>
      <c r="BE9" s="456">
        <v>4090.4592089370417</v>
      </c>
      <c r="BF9" s="456">
        <v>4035.2007533549531</v>
      </c>
      <c r="BG9" s="456">
        <v>2543.1338387278502</v>
      </c>
      <c r="BH9" s="456">
        <v>387.25146513848631</v>
      </c>
      <c r="BI9" s="456">
        <v>378.49167616759223</v>
      </c>
      <c r="BJ9" s="456">
        <v>369.56801050281319</v>
      </c>
      <c r="BK9" s="456">
        <v>301.65370261046604</v>
      </c>
      <c r="BL9" s="456">
        <v>247.70829535123684</v>
      </c>
      <c r="BM9" s="456">
        <v>242.22955762775757</v>
      </c>
      <c r="BN9" s="456">
        <v>246.86677997705561</v>
      </c>
      <c r="BO9" s="456">
        <v>219.85627468124156</v>
      </c>
      <c r="BP9" s="456">
        <v>200.79481552544743</v>
      </c>
      <c r="BQ9" s="456">
        <v>176.81397513004168</v>
      </c>
      <c r="BR9" s="456">
        <v>149.28467269357429</v>
      </c>
      <c r="BS9" s="456">
        <v>125.48279878984836</v>
      </c>
      <c r="BT9" s="456">
        <v>108.44897565128316</v>
      </c>
      <c r="BU9" s="456">
        <v>90.680000499860284</v>
      </c>
      <c r="BV9" s="456">
        <v>43.005398915453036</v>
      </c>
      <c r="BW9" s="456">
        <v>18.20126046688263</v>
      </c>
      <c r="BX9" s="457">
        <v>14.207776589903267</v>
      </c>
      <c r="BY9" s="457">
        <v>9.5198261837316469</v>
      </c>
      <c r="BZ9" s="457">
        <v>9.6789385173450544</v>
      </c>
      <c r="CA9" s="457">
        <v>7.7685323700889528</v>
      </c>
      <c r="CB9" s="457">
        <v>6.3407838443149913</v>
      </c>
      <c r="CC9" s="457">
        <v>0.43539844582087223</v>
      </c>
      <c r="CD9" s="457">
        <v>0.1350600363170506</v>
      </c>
      <c r="CE9" s="457">
        <v>5.9045770117049909E-2</v>
      </c>
      <c r="CF9" s="457">
        <v>2.2709253400428852E-2</v>
      </c>
      <c r="CG9" s="457">
        <v>7.2153833486899221E-4</v>
      </c>
      <c r="CH9" s="458">
        <v>4.3388012545539749E-2</v>
      </c>
    </row>
    <row r="10" spans="1:86" s="52" customFormat="1" ht="24.75" customHeight="1" x14ac:dyDescent="0.35">
      <c r="B10" s="236" t="s">
        <v>928</v>
      </c>
      <c r="C10" s="72"/>
      <c r="D10" s="456">
        <f>SUM(D11:D14)</f>
        <v>0</v>
      </c>
      <c r="E10" s="456">
        <f t="shared" ref="E10:BP10" si="3">SUM(E11:E14)</f>
        <v>0</v>
      </c>
      <c r="F10" s="456">
        <f t="shared" si="3"/>
        <v>0</v>
      </c>
      <c r="G10" s="456">
        <f t="shared" si="3"/>
        <v>0</v>
      </c>
      <c r="H10" s="456">
        <f t="shared" si="3"/>
        <v>0</v>
      </c>
      <c r="I10" s="456">
        <f t="shared" si="3"/>
        <v>0</v>
      </c>
      <c r="J10" s="456">
        <f t="shared" si="3"/>
        <v>0</v>
      </c>
      <c r="K10" s="456">
        <f t="shared" si="3"/>
        <v>0</v>
      </c>
      <c r="L10" s="456">
        <f t="shared" si="3"/>
        <v>0</v>
      </c>
      <c r="M10" s="456">
        <f t="shared" si="3"/>
        <v>0</v>
      </c>
      <c r="N10" s="456">
        <f t="shared" si="3"/>
        <v>0</v>
      </c>
      <c r="O10" s="456">
        <f t="shared" si="3"/>
        <v>0</v>
      </c>
      <c r="P10" s="456">
        <f t="shared" si="3"/>
        <v>0</v>
      </c>
      <c r="Q10" s="456">
        <f t="shared" si="3"/>
        <v>0</v>
      </c>
      <c r="R10" s="456">
        <f t="shared" si="3"/>
        <v>0</v>
      </c>
      <c r="S10" s="456">
        <f t="shared" si="3"/>
        <v>0</v>
      </c>
      <c r="T10" s="456">
        <f t="shared" si="3"/>
        <v>0</v>
      </c>
      <c r="U10" s="456">
        <f t="shared" si="3"/>
        <v>0</v>
      </c>
      <c r="V10" s="456">
        <f t="shared" si="3"/>
        <v>0</v>
      </c>
      <c r="W10" s="456">
        <f t="shared" si="3"/>
        <v>0</v>
      </c>
      <c r="X10" s="456">
        <f t="shared" si="3"/>
        <v>0</v>
      </c>
      <c r="Y10" s="456">
        <f t="shared" si="3"/>
        <v>0</v>
      </c>
      <c r="Z10" s="456">
        <f t="shared" si="3"/>
        <v>0</v>
      </c>
      <c r="AA10" s="456">
        <f t="shared" si="3"/>
        <v>0</v>
      </c>
      <c r="AB10" s="456">
        <f t="shared" si="3"/>
        <v>0</v>
      </c>
      <c r="AC10" s="456">
        <f t="shared" si="3"/>
        <v>0</v>
      </c>
      <c r="AD10" s="456">
        <f t="shared" si="3"/>
        <v>0</v>
      </c>
      <c r="AE10" s="456">
        <f t="shared" si="3"/>
        <v>0</v>
      </c>
      <c r="AF10" s="456">
        <f t="shared" si="3"/>
        <v>0</v>
      </c>
      <c r="AG10" s="456">
        <f t="shared" si="3"/>
        <v>0</v>
      </c>
      <c r="AH10" s="456">
        <f t="shared" si="3"/>
        <v>0</v>
      </c>
      <c r="AI10" s="456">
        <f t="shared" si="3"/>
        <v>0</v>
      </c>
      <c r="AJ10" s="456">
        <f t="shared" si="3"/>
        <v>0</v>
      </c>
      <c r="AK10" s="456">
        <f t="shared" si="3"/>
        <v>0</v>
      </c>
      <c r="AL10" s="456">
        <f t="shared" si="3"/>
        <v>0</v>
      </c>
      <c r="AM10" s="456">
        <f t="shared" si="3"/>
        <v>0</v>
      </c>
      <c r="AN10" s="456">
        <f t="shared" si="3"/>
        <v>0</v>
      </c>
      <c r="AO10" s="456">
        <f t="shared" si="3"/>
        <v>0</v>
      </c>
      <c r="AP10" s="456">
        <f t="shared" si="3"/>
        <v>0</v>
      </c>
      <c r="AQ10" s="456">
        <f t="shared" si="3"/>
        <v>0</v>
      </c>
      <c r="AR10" s="456">
        <f t="shared" si="3"/>
        <v>0</v>
      </c>
      <c r="AS10" s="456">
        <f t="shared" si="3"/>
        <v>0</v>
      </c>
      <c r="AT10" s="456">
        <f t="shared" si="3"/>
        <v>0</v>
      </c>
      <c r="AU10" s="456">
        <f t="shared" si="3"/>
        <v>0</v>
      </c>
      <c r="AV10" s="456">
        <f t="shared" si="3"/>
        <v>0</v>
      </c>
      <c r="AW10" s="456">
        <f t="shared" si="3"/>
        <v>0</v>
      </c>
      <c r="AX10" s="456">
        <f t="shared" si="3"/>
        <v>0</v>
      </c>
      <c r="AY10" s="456">
        <f t="shared" si="3"/>
        <v>0</v>
      </c>
      <c r="AZ10" s="456">
        <f t="shared" si="3"/>
        <v>0</v>
      </c>
      <c r="BA10" s="456">
        <f t="shared" si="3"/>
        <v>0</v>
      </c>
      <c r="BB10" s="456">
        <f t="shared" si="3"/>
        <v>0</v>
      </c>
      <c r="BC10" s="457">
        <f t="shared" si="3"/>
        <v>0</v>
      </c>
      <c r="BD10" s="456">
        <f t="shared" si="3"/>
        <v>0</v>
      </c>
      <c r="BE10" s="456">
        <f t="shared" si="3"/>
        <v>0</v>
      </c>
      <c r="BF10" s="456">
        <f t="shared" si="3"/>
        <v>0</v>
      </c>
      <c r="BG10" s="456">
        <f t="shared" si="3"/>
        <v>0</v>
      </c>
      <c r="BH10" s="456">
        <f t="shared" si="3"/>
        <v>3278</v>
      </c>
      <c r="BI10" s="456">
        <f t="shared" si="3"/>
        <v>2526</v>
      </c>
      <c r="BJ10" s="456">
        <f t="shared" si="3"/>
        <v>2050</v>
      </c>
      <c r="BK10" s="456">
        <f t="shared" si="3"/>
        <v>1737.5119804834528</v>
      </c>
      <c r="BL10" s="456">
        <f t="shared" si="3"/>
        <v>1455.6900798477316</v>
      </c>
      <c r="BM10" s="456">
        <f t="shared" si="3"/>
        <v>876.97242974579706</v>
      </c>
      <c r="BN10" s="456">
        <f t="shared" si="3"/>
        <v>633.219714059539</v>
      </c>
      <c r="BO10" s="456">
        <f t="shared" si="3"/>
        <v>451.05771460709826</v>
      </c>
      <c r="BP10" s="456">
        <f t="shared" si="3"/>
        <v>292.27523465753882</v>
      </c>
      <c r="BQ10" s="456">
        <f t="shared" ref="BQ10:CH10" si="4">SUM(BQ11:BQ14)</f>
        <v>172.17469324246855</v>
      </c>
      <c r="BR10" s="456">
        <f t="shared" si="4"/>
        <v>119.49141678258313</v>
      </c>
      <c r="BS10" s="456">
        <f t="shared" si="4"/>
        <v>80.22480311229458</v>
      </c>
      <c r="BT10" s="456">
        <f t="shared" si="4"/>
        <v>59.174369123155124</v>
      </c>
      <c r="BU10" s="456">
        <f t="shared" si="4"/>
        <v>42.607802019297836</v>
      </c>
      <c r="BV10" s="456">
        <f t="shared" si="4"/>
        <v>32.681386523429381</v>
      </c>
      <c r="BW10" s="456">
        <f t="shared" si="4"/>
        <v>17.657091692809477</v>
      </c>
      <c r="BX10" s="457">
        <f t="shared" si="4"/>
        <v>10.777682165121856</v>
      </c>
      <c r="BY10" s="457">
        <f t="shared" si="4"/>
        <v>6.5500438850929514</v>
      </c>
      <c r="BZ10" s="457">
        <f t="shared" si="4"/>
        <v>3.9203635912424146</v>
      </c>
      <c r="CA10" s="457">
        <f t="shared" si="4"/>
        <v>2.2622078097713514</v>
      </c>
      <c r="CB10" s="457">
        <f t="shared" si="4"/>
        <v>1.3238040981138133</v>
      </c>
      <c r="CC10" s="457">
        <f t="shared" si="4"/>
        <v>0</v>
      </c>
      <c r="CD10" s="457">
        <f t="shared" si="4"/>
        <v>0</v>
      </c>
      <c r="CE10" s="457">
        <f t="shared" si="4"/>
        <v>0</v>
      </c>
      <c r="CF10" s="457">
        <f t="shared" si="4"/>
        <v>0</v>
      </c>
      <c r="CG10" s="457">
        <f t="shared" si="4"/>
        <v>0</v>
      </c>
      <c r="CH10" s="458">
        <f t="shared" si="4"/>
        <v>0</v>
      </c>
    </row>
    <row r="11" spans="1:86" s="52" customFormat="1" x14ac:dyDescent="0.35">
      <c r="B11" s="513" t="s">
        <v>925</v>
      </c>
      <c r="C11" s="329"/>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0</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7">
        <v>0</v>
      </c>
      <c r="BD11" s="456" t="s">
        <v>613</v>
      </c>
      <c r="BE11" s="456" t="s">
        <v>613</v>
      </c>
      <c r="BF11" s="456" t="s">
        <v>613</v>
      </c>
      <c r="BG11" s="456" t="s">
        <v>613</v>
      </c>
      <c r="BH11" s="456">
        <v>762.85481436764269</v>
      </c>
      <c r="BI11" s="456">
        <v>581.84828131173447</v>
      </c>
      <c r="BJ11" s="456">
        <v>473.61722956436608</v>
      </c>
      <c r="BK11" s="456">
        <v>413.95084160102698</v>
      </c>
      <c r="BL11" s="456">
        <v>361.9907599972754</v>
      </c>
      <c r="BM11" s="456">
        <v>257.46548854574922</v>
      </c>
      <c r="BN11" s="456">
        <v>205.60454345030763</v>
      </c>
      <c r="BO11" s="456">
        <v>154.90300893745626</v>
      </c>
      <c r="BP11" s="456">
        <v>76.267852899601877</v>
      </c>
      <c r="BQ11" s="456">
        <v>20.56193343208226</v>
      </c>
      <c r="BR11" s="456">
        <v>6.1435737027836854</v>
      </c>
      <c r="BS11" s="456">
        <v>2.054652867902226</v>
      </c>
      <c r="BT11" s="456">
        <v>0.52378414252916405</v>
      </c>
      <c r="BU11" s="456">
        <v>0</v>
      </c>
      <c r="BV11" s="456">
        <v>0</v>
      </c>
      <c r="BW11" s="456">
        <v>0</v>
      </c>
      <c r="BX11" s="457">
        <v>0</v>
      </c>
      <c r="BY11" s="457">
        <v>0</v>
      </c>
      <c r="BZ11" s="457">
        <v>0</v>
      </c>
      <c r="CA11" s="457">
        <v>0</v>
      </c>
      <c r="CB11" s="457">
        <v>0</v>
      </c>
      <c r="CC11" s="457">
        <v>0</v>
      </c>
      <c r="CD11" s="457">
        <v>0</v>
      </c>
      <c r="CE11" s="457">
        <v>0</v>
      </c>
      <c r="CF11" s="457">
        <v>0</v>
      </c>
      <c r="CG11" s="457">
        <v>0</v>
      </c>
      <c r="CH11" s="458">
        <v>0</v>
      </c>
    </row>
    <row r="12" spans="1:86" s="52" customFormat="1" x14ac:dyDescent="0.35">
      <c r="B12" s="618" t="s">
        <v>926</v>
      </c>
      <c r="C12" s="236"/>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0</v>
      </c>
      <c r="AV12" s="456">
        <v>0</v>
      </c>
      <c r="AW12" s="456">
        <v>0</v>
      </c>
      <c r="AX12" s="456">
        <v>0</v>
      </c>
      <c r="AY12" s="456">
        <v>0</v>
      </c>
      <c r="AZ12" s="456">
        <v>0</v>
      </c>
      <c r="BA12" s="456">
        <v>0</v>
      </c>
      <c r="BB12" s="456">
        <v>0</v>
      </c>
      <c r="BC12" s="457">
        <v>0</v>
      </c>
      <c r="BD12" s="456" t="s">
        <v>613</v>
      </c>
      <c r="BE12" s="456" t="s">
        <v>613</v>
      </c>
      <c r="BF12" s="456" t="s">
        <v>613</v>
      </c>
      <c r="BG12" s="456" t="s">
        <v>613</v>
      </c>
      <c r="BH12" s="456">
        <v>2379.5925143374584</v>
      </c>
      <c r="BI12" s="456">
        <v>1837.3630975898855</v>
      </c>
      <c r="BJ12" s="456">
        <v>1488.0812530592266</v>
      </c>
      <c r="BK12" s="456">
        <v>1240.0749327219526</v>
      </c>
      <c r="BL12" s="456">
        <v>1019.2297363963041</v>
      </c>
      <c r="BM12" s="456">
        <v>573.42465157263109</v>
      </c>
      <c r="BN12" s="456">
        <v>385.58487222799226</v>
      </c>
      <c r="BO12" s="456">
        <v>257.83000969421636</v>
      </c>
      <c r="BP12" s="456">
        <v>181.74617268748545</v>
      </c>
      <c r="BQ12" s="456">
        <v>126.36562807856818</v>
      </c>
      <c r="BR12" s="456">
        <v>93.6580137692699</v>
      </c>
      <c r="BS12" s="456">
        <v>62.818026950391548</v>
      </c>
      <c r="BT12" s="456">
        <v>46.246929954277043</v>
      </c>
      <c r="BU12" s="456">
        <v>33.264070762993541</v>
      </c>
      <c r="BV12" s="456">
        <v>25.29741488734189</v>
      </c>
      <c r="BW12" s="456">
        <v>13.972960794939921</v>
      </c>
      <c r="BX12" s="457">
        <v>8.4216651556987863</v>
      </c>
      <c r="BY12" s="457">
        <v>5.1883944602961058</v>
      </c>
      <c r="BZ12" s="457">
        <v>3.1133546369352243</v>
      </c>
      <c r="CA12" s="457">
        <v>1.7907552020678494</v>
      </c>
      <c r="CB12" s="457">
        <v>1.0479183499307492</v>
      </c>
      <c r="CC12" s="457">
        <v>0</v>
      </c>
      <c r="CD12" s="457">
        <v>0</v>
      </c>
      <c r="CE12" s="457">
        <v>0</v>
      </c>
      <c r="CF12" s="457">
        <v>0</v>
      </c>
      <c r="CG12" s="457">
        <v>0</v>
      </c>
      <c r="CH12" s="458">
        <v>0</v>
      </c>
    </row>
    <row r="13" spans="1:86" s="52" customFormat="1" x14ac:dyDescent="0.35">
      <c r="B13" s="513" t="s">
        <v>848</v>
      </c>
      <c r="C13" s="329"/>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7">
        <v>0</v>
      </c>
      <c r="BD13" s="456" t="s">
        <v>613</v>
      </c>
      <c r="BE13" s="456" t="s">
        <v>613</v>
      </c>
      <c r="BF13" s="456" t="s">
        <v>613</v>
      </c>
      <c r="BG13" s="456" t="s">
        <v>613</v>
      </c>
      <c r="BH13" s="456">
        <v>108.83791125867793</v>
      </c>
      <c r="BI13" s="456">
        <v>84.832082180956149</v>
      </c>
      <c r="BJ13" s="456">
        <v>70.239843367596663</v>
      </c>
      <c r="BK13" s="456">
        <v>68.477590995732768</v>
      </c>
      <c r="BL13" s="456">
        <v>59.825526478595897</v>
      </c>
      <c r="BM13" s="456">
        <v>37.890873225309555</v>
      </c>
      <c r="BN13" s="456">
        <v>34.892677098735192</v>
      </c>
      <c r="BO13" s="456">
        <v>32.84295600845541</v>
      </c>
      <c r="BP13" s="456">
        <v>29.407138962203199</v>
      </c>
      <c r="BQ13" s="456">
        <v>23.850722843434482</v>
      </c>
      <c r="BR13" s="456">
        <v>17.51898625593866</v>
      </c>
      <c r="BS13" s="456">
        <v>13.557844838932596</v>
      </c>
      <c r="BT13" s="456">
        <v>11.253984012238574</v>
      </c>
      <c r="BU13" s="456">
        <v>8.4697255085293666</v>
      </c>
      <c r="BV13" s="456">
        <v>6.9492955977354365</v>
      </c>
      <c r="BW13" s="456">
        <v>3.4564665178820313</v>
      </c>
      <c r="BX13" s="457">
        <v>1.9758627551311339</v>
      </c>
      <c r="BY13" s="457">
        <v>0.97248232900492004</v>
      </c>
      <c r="BZ13" s="457">
        <v>0.41555984662169743</v>
      </c>
      <c r="CA13" s="457">
        <v>8.0003500018009377E-2</v>
      </c>
      <c r="CB13" s="457">
        <v>4.6816636707656796E-2</v>
      </c>
      <c r="CC13" s="457">
        <v>0</v>
      </c>
      <c r="CD13" s="457">
        <v>0</v>
      </c>
      <c r="CE13" s="457">
        <v>0</v>
      </c>
      <c r="CF13" s="457">
        <v>0</v>
      </c>
      <c r="CG13" s="457">
        <v>0</v>
      </c>
      <c r="CH13" s="458">
        <v>0</v>
      </c>
    </row>
    <row r="14" spans="1:86" s="52" customFormat="1" x14ac:dyDescent="0.35">
      <c r="B14" s="513" t="s">
        <v>927</v>
      </c>
      <c r="C14" s="329"/>
      <c r="D14" s="456">
        <v>0</v>
      </c>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7">
        <v>0</v>
      </c>
      <c r="BD14" s="456" t="s">
        <v>613</v>
      </c>
      <c r="BE14" s="456" t="s">
        <v>613</v>
      </c>
      <c r="BF14" s="456" t="s">
        <v>613</v>
      </c>
      <c r="BG14" s="456" t="s">
        <v>613</v>
      </c>
      <c r="BH14" s="456">
        <v>26.714760036220948</v>
      </c>
      <c r="BI14" s="456">
        <v>21.956538917423945</v>
      </c>
      <c r="BJ14" s="456">
        <v>18.06167400881057</v>
      </c>
      <c r="BK14" s="456">
        <v>15.008615164740581</v>
      </c>
      <c r="BL14" s="456">
        <v>14.644056975556003</v>
      </c>
      <c r="BM14" s="456">
        <v>8.1914164021072455</v>
      </c>
      <c r="BN14" s="456">
        <v>7.1376212825039191</v>
      </c>
      <c r="BO14" s="456">
        <v>5.4817399669702063</v>
      </c>
      <c r="BP14" s="456">
        <v>4.8540701082483499</v>
      </c>
      <c r="BQ14" s="456">
        <v>1.3964088883836361</v>
      </c>
      <c r="BR14" s="456">
        <v>2.170843054590887</v>
      </c>
      <c r="BS14" s="456">
        <v>1.7942784550682147</v>
      </c>
      <c r="BT14" s="456">
        <v>1.1496710141103375</v>
      </c>
      <c r="BU14" s="456">
        <v>0.87400574777492923</v>
      </c>
      <c r="BV14" s="456">
        <v>0.43467603835205298</v>
      </c>
      <c r="BW14" s="456">
        <v>0.2276643799875277</v>
      </c>
      <c r="BX14" s="457">
        <v>0.38015425429193594</v>
      </c>
      <c r="BY14" s="457">
        <v>0.38916709579192516</v>
      </c>
      <c r="BZ14" s="457">
        <v>0.39144910768549285</v>
      </c>
      <c r="CA14" s="457">
        <v>0.39144910768549285</v>
      </c>
      <c r="CB14" s="457">
        <v>0.22906911147540734</v>
      </c>
      <c r="CC14" s="457">
        <v>0</v>
      </c>
      <c r="CD14" s="457">
        <v>0</v>
      </c>
      <c r="CE14" s="457">
        <v>0</v>
      </c>
      <c r="CF14" s="457">
        <v>0</v>
      </c>
      <c r="CG14" s="457">
        <v>0</v>
      </c>
      <c r="CH14" s="458">
        <v>0</v>
      </c>
    </row>
    <row r="15" spans="1:86" s="52" customFormat="1" ht="24.75" customHeight="1" x14ac:dyDescent="0.35">
      <c r="B15" s="236" t="s">
        <v>929</v>
      </c>
      <c r="C15" s="72"/>
      <c r="D15" s="456">
        <f>SUM(D16:D19)</f>
        <v>0</v>
      </c>
      <c r="E15" s="456">
        <f t="shared" ref="E15:BP15" si="5">SUM(E16:E19)</f>
        <v>0</v>
      </c>
      <c r="F15" s="456">
        <f t="shared" si="5"/>
        <v>0</v>
      </c>
      <c r="G15" s="456">
        <f t="shared" si="5"/>
        <v>0</v>
      </c>
      <c r="H15" s="456">
        <f t="shared" si="5"/>
        <v>0</v>
      </c>
      <c r="I15" s="456">
        <f t="shared" si="5"/>
        <v>0</v>
      </c>
      <c r="J15" s="456">
        <f t="shared" si="5"/>
        <v>0</v>
      </c>
      <c r="K15" s="456">
        <f t="shared" si="5"/>
        <v>0</v>
      </c>
      <c r="L15" s="456">
        <f t="shared" si="5"/>
        <v>0</v>
      </c>
      <c r="M15" s="456">
        <f t="shared" si="5"/>
        <v>0</v>
      </c>
      <c r="N15" s="456">
        <f t="shared" si="5"/>
        <v>0</v>
      </c>
      <c r="O15" s="456">
        <f t="shared" si="5"/>
        <v>0</v>
      </c>
      <c r="P15" s="456">
        <f t="shared" si="5"/>
        <v>0</v>
      </c>
      <c r="Q15" s="456">
        <f t="shared" si="5"/>
        <v>0</v>
      </c>
      <c r="R15" s="456">
        <f t="shared" si="5"/>
        <v>0</v>
      </c>
      <c r="S15" s="456">
        <f t="shared" si="5"/>
        <v>0</v>
      </c>
      <c r="T15" s="456">
        <f t="shared" si="5"/>
        <v>0</v>
      </c>
      <c r="U15" s="456">
        <f t="shared" si="5"/>
        <v>0</v>
      </c>
      <c r="V15" s="456">
        <f t="shared" si="5"/>
        <v>0</v>
      </c>
      <c r="W15" s="456">
        <f t="shared" si="5"/>
        <v>0</v>
      </c>
      <c r="X15" s="456">
        <f t="shared" si="5"/>
        <v>0</v>
      </c>
      <c r="Y15" s="456">
        <f t="shared" si="5"/>
        <v>0</v>
      </c>
      <c r="Z15" s="456">
        <f t="shared" si="5"/>
        <v>0</v>
      </c>
      <c r="AA15" s="456">
        <f t="shared" si="5"/>
        <v>0</v>
      </c>
      <c r="AB15" s="456">
        <f t="shared" si="5"/>
        <v>0</v>
      </c>
      <c r="AC15" s="456">
        <f t="shared" si="5"/>
        <v>0</v>
      </c>
      <c r="AD15" s="456">
        <f t="shared" si="5"/>
        <v>0</v>
      </c>
      <c r="AE15" s="456">
        <f t="shared" si="5"/>
        <v>0</v>
      </c>
      <c r="AF15" s="456">
        <f t="shared" si="5"/>
        <v>0</v>
      </c>
      <c r="AG15" s="456">
        <f t="shared" si="5"/>
        <v>0</v>
      </c>
      <c r="AH15" s="456">
        <f t="shared" si="5"/>
        <v>0</v>
      </c>
      <c r="AI15" s="456">
        <f t="shared" si="5"/>
        <v>0</v>
      </c>
      <c r="AJ15" s="456">
        <f t="shared" si="5"/>
        <v>0</v>
      </c>
      <c r="AK15" s="456">
        <f t="shared" si="5"/>
        <v>0</v>
      </c>
      <c r="AL15" s="456">
        <f t="shared" si="5"/>
        <v>0</v>
      </c>
      <c r="AM15" s="456">
        <f t="shared" si="5"/>
        <v>0</v>
      </c>
      <c r="AN15" s="456">
        <f t="shared" si="5"/>
        <v>0</v>
      </c>
      <c r="AO15" s="456">
        <f t="shared" si="5"/>
        <v>0</v>
      </c>
      <c r="AP15" s="456">
        <f t="shared" si="5"/>
        <v>0</v>
      </c>
      <c r="AQ15" s="456">
        <f t="shared" si="5"/>
        <v>0</v>
      </c>
      <c r="AR15" s="456">
        <f t="shared" si="5"/>
        <v>0</v>
      </c>
      <c r="AS15" s="456">
        <f t="shared" si="5"/>
        <v>0</v>
      </c>
      <c r="AT15" s="456">
        <f t="shared" si="5"/>
        <v>0</v>
      </c>
      <c r="AU15" s="456">
        <f t="shared" si="5"/>
        <v>0</v>
      </c>
      <c r="AV15" s="456">
        <f t="shared" si="5"/>
        <v>0</v>
      </c>
      <c r="AW15" s="456">
        <f t="shared" si="5"/>
        <v>0</v>
      </c>
      <c r="AX15" s="456">
        <f t="shared" si="5"/>
        <v>0</v>
      </c>
      <c r="AY15" s="456">
        <f t="shared" si="5"/>
        <v>0</v>
      </c>
      <c r="AZ15" s="456">
        <f t="shared" si="5"/>
        <v>0</v>
      </c>
      <c r="BA15" s="456">
        <f t="shared" si="5"/>
        <v>0</v>
      </c>
      <c r="BB15" s="456">
        <f t="shared" si="5"/>
        <v>0</v>
      </c>
      <c r="BC15" s="457">
        <f t="shared" si="5"/>
        <v>0</v>
      </c>
      <c r="BD15" s="456">
        <f t="shared" si="5"/>
        <v>0</v>
      </c>
      <c r="BE15" s="456">
        <f t="shared" si="5"/>
        <v>0</v>
      </c>
      <c r="BF15" s="456">
        <f t="shared" si="5"/>
        <v>0</v>
      </c>
      <c r="BG15" s="456">
        <f t="shared" si="5"/>
        <v>0</v>
      </c>
      <c r="BH15" s="456">
        <f t="shared" si="5"/>
        <v>6750.9130000000005</v>
      </c>
      <c r="BI15" s="456">
        <f t="shared" si="5"/>
        <v>6623.9960046049991</v>
      </c>
      <c r="BJ15" s="456">
        <f t="shared" si="5"/>
        <v>6788.7708489099996</v>
      </c>
      <c r="BK15" s="456">
        <f t="shared" si="5"/>
        <v>7290.4738887753147</v>
      </c>
      <c r="BL15" s="456">
        <f t="shared" si="5"/>
        <v>7229.0433295422672</v>
      </c>
      <c r="BM15" s="456">
        <f t="shared" si="5"/>
        <v>7496.7875480742005</v>
      </c>
      <c r="BN15" s="456">
        <f t="shared" si="5"/>
        <v>7223.176291958669</v>
      </c>
      <c r="BO15" s="456">
        <f t="shared" si="5"/>
        <v>6546.1577279129015</v>
      </c>
      <c r="BP15" s="456">
        <f t="shared" si="5"/>
        <v>5016.643644782459</v>
      </c>
      <c r="BQ15" s="456">
        <f t="shared" ref="BQ15:CH15" si="6">SUM(BQ16:BQ19)</f>
        <v>3410.651326137533</v>
      </c>
      <c r="BR15" s="456">
        <f t="shared" si="6"/>
        <v>2773.9850550374176</v>
      </c>
      <c r="BS15" s="456">
        <f t="shared" si="6"/>
        <v>2458.8870452877054</v>
      </c>
      <c r="BT15" s="456">
        <f t="shared" si="6"/>
        <v>2172.7023094668475</v>
      </c>
      <c r="BU15" s="456">
        <f t="shared" si="6"/>
        <v>2096.0922426807028</v>
      </c>
      <c r="BV15" s="456">
        <f t="shared" si="6"/>
        <v>1806.676138896571</v>
      </c>
      <c r="BW15" s="456">
        <f t="shared" si="6"/>
        <v>1357.9129240471907</v>
      </c>
      <c r="BX15" s="457">
        <f t="shared" si="6"/>
        <v>1062.9828620848778</v>
      </c>
      <c r="BY15" s="457">
        <f t="shared" si="6"/>
        <v>761.11307115490683</v>
      </c>
      <c r="BZ15" s="457">
        <f t="shared" si="6"/>
        <v>861.63813793875784</v>
      </c>
      <c r="CA15" s="457">
        <f t="shared" si="6"/>
        <v>645.02360802022849</v>
      </c>
      <c r="CB15" s="457">
        <f t="shared" si="6"/>
        <v>278.52129672188624</v>
      </c>
      <c r="CC15" s="457">
        <f t="shared" si="6"/>
        <v>12.556940186599647</v>
      </c>
      <c r="CD15" s="457">
        <f t="shared" si="6"/>
        <v>7.0177012426554848</v>
      </c>
      <c r="CE15" s="457">
        <f t="shared" si="6"/>
        <v>3.0680102391743524</v>
      </c>
      <c r="CF15" s="457">
        <f t="shared" si="6"/>
        <v>1.1799697390415158</v>
      </c>
      <c r="CG15" s="457">
        <f t="shared" si="6"/>
        <v>3.7491034411890285E-2</v>
      </c>
      <c r="CH15" s="458">
        <f t="shared" si="6"/>
        <v>2.2544352708629218</v>
      </c>
    </row>
    <row r="16" spans="1:86" s="52" customFormat="1" x14ac:dyDescent="0.35">
      <c r="B16" s="513" t="s">
        <v>925</v>
      </c>
      <c r="C16" s="329"/>
      <c r="D16" s="456" t="s">
        <v>613</v>
      </c>
      <c r="E16" s="456" t="s">
        <v>613</v>
      </c>
      <c r="F16" s="456" t="s">
        <v>613</v>
      </c>
      <c r="G16" s="456" t="s">
        <v>613</v>
      </c>
      <c r="H16" s="456" t="s">
        <v>613</v>
      </c>
      <c r="I16" s="456" t="s">
        <v>613</v>
      </c>
      <c r="J16" s="456" t="s">
        <v>613</v>
      </c>
      <c r="K16" s="456" t="s">
        <v>613</v>
      </c>
      <c r="L16" s="456" t="s">
        <v>613</v>
      </c>
      <c r="M16" s="456" t="s">
        <v>613</v>
      </c>
      <c r="N16" s="456" t="s">
        <v>613</v>
      </c>
      <c r="O16" s="456" t="s">
        <v>613</v>
      </c>
      <c r="P16" s="456" t="s">
        <v>613</v>
      </c>
      <c r="Q16" s="456" t="s">
        <v>613</v>
      </c>
      <c r="R16" s="456" t="s">
        <v>613</v>
      </c>
      <c r="S16" s="456" t="s">
        <v>613</v>
      </c>
      <c r="T16" s="456" t="s">
        <v>613</v>
      </c>
      <c r="U16" s="456" t="s">
        <v>613</v>
      </c>
      <c r="V16" s="456" t="s">
        <v>613</v>
      </c>
      <c r="W16" s="456" t="s">
        <v>613</v>
      </c>
      <c r="X16" s="456" t="s">
        <v>613</v>
      </c>
      <c r="Y16" s="456" t="s">
        <v>613</v>
      </c>
      <c r="Z16" s="456" t="s">
        <v>613</v>
      </c>
      <c r="AA16" s="456" t="s">
        <v>613</v>
      </c>
      <c r="AB16" s="456" t="s">
        <v>613</v>
      </c>
      <c r="AC16" s="456" t="s">
        <v>613</v>
      </c>
      <c r="AD16" s="456" t="s">
        <v>613</v>
      </c>
      <c r="AE16" s="456" t="s">
        <v>613</v>
      </c>
      <c r="AF16" s="456" t="s">
        <v>613</v>
      </c>
      <c r="AG16" s="456" t="s">
        <v>613</v>
      </c>
      <c r="AH16" s="456" t="s">
        <v>613</v>
      </c>
      <c r="AI16" s="456" t="s">
        <v>613</v>
      </c>
      <c r="AJ16" s="456" t="s">
        <v>613</v>
      </c>
      <c r="AK16" s="456" t="s">
        <v>613</v>
      </c>
      <c r="AL16" s="456" t="s">
        <v>613</v>
      </c>
      <c r="AM16" s="456" t="s">
        <v>613</v>
      </c>
      <c r="AN16" s="456" t="s">
        <v>613</v>
      </c>
      <c r="AO16" s="456" t="s">
        <v>613</v>
      </c>
      <c r="AP16" s="456" t="s">
        <v>613</v>
      </c>
      <c r="AQ16" s="456" t="s">
        <v>613</v>
      </c>
      <c r="AR16" s="456" t="s">
        <v>613</v>
      </c>
      <c r="AS16" s="456" t="s">
        <v>613</v>
      </c>
      <c r="AT16" s="456" t="s">
        <v>613</v>
      </c>
      <c r="AU16" s="456" t="s">
        <v>613</v>
      </c>
      <c r="AV16" s="456" t="s">
        <v>613</v>
      </c>
      <c r="AW16" s="456" t="s">
        <v>613</v>
      </c>
      <c r="AX16" s="456" t="s">
        <v>613</v>
      </c>
      <c r="AY16" s="456" t="s">
        <v>613</v>
      </c>
      <c r="AZ16" s="456" t="s">
        <v>613</v>
      </c>
      <c r="BA16" s="456" t="s">
        <v>613</v>
      </c>
      <c r="BB16" s="456" t="s">
        <v>613</v>
      </c>
      <c r="BC16" s="457" t="s">
        <v>613</v>
      </c>
      <c r="BD16" s="456" t="s">
        <v>613</v>
      </c>
      <c r="BE16" s="456" t="s">
        <v>613</v>
      </c>
      <c r="BF16" s="456" t="s">
        <v>613</v>
      </c>
      <c r="BG16" s="456" t="s">
        <v>613</v>
      </c>
      <c r="BH16" s="456">
        <f t="shared" ref="BH16:CH19" si="7">BH6-BH11</f>
        <v>3953.7842532317363</v>
      </c>
      <c r="BI16" s="456">
        <f t="shared" si="7"/>
        <v>3950.3417630533431</v>
      </c>
      <c r="BJ16" s="456">
        <f t="shared" si="7"/>
        <v>4100.6338335056571</v>
      </c>
      <c r="BK16" s="456">
        <f t="shared" si="7"/>
        <v>4642.9075633741932</v>
      </c>
      <c r="BL16" s="456">
        <f t="shared" si="7"/>
        <v>4736.7609194848892</v>
      </c>
      <c r="BM16" s="456">
        <f t="shared" si="7"/>
        <v>4727.4545740895683</v>
      </c>
      <c r="BN16" s="456">
        <f t="shared" si="7"/>
        <v>4429.407313899017</v>
      </c>
      <c r="BO16" s="456">
        <f t="shared" si="7"/>
        <v>3887.3832286672528</v>
      </c>
      <c r="BP16" s="456">
        <f t="shared" si="7"/>
        <v>2413.1440646750539</v>
      </c>
      <c r="BQ16" s="456">
        <f t="shared" si="7"/>
        <v>971.08783031723078</v>
      </c>
      <c r="BR16" s="456">
        <f t="shared" si="7"/>
        <v>453.69977783281934</v>
      </c>
      <c r="BS16" s="456">
        <f t="shared" si="7"/>
        <v>231.13959579658541</v>
      </c>
      <c r="BT16" s="456">
        <f t="shared" si="7"/>
        <v>99.205461227343307</v>
      </c>
      <c r="BU16" s="456">
        <f t="shared" si="7"/>
        <v>28.960770188816397</v>
      </c>
      <c r="BV16" s="456">
        <f t="shared" si="7"/>
        <v>3.1480217970206676</v>
      </c>
      <c r="BW16" s="456">
        <f t="shared" si="7"/>
        <v>1.4391787459022238</v>
      </c>
      <c r="BX16" s="457">
        <f t="shared" si="7"/>
        <v>1.123413101591578</v>
      </c>
      <c r="BY16" s="457">
        <f t="shared" si="7"/>
        <v>0.84632984616620466</v>
      </c>
      <c r="BZ16" s="457">
        <f t="shared" si="7"/>
        <v>0.93882609294886721</v>
      </c>
      <c r="CA16" s="457">
        <f t="shared" si="7"/>
        <v>0.6406830496333823</v>
      </c>
      <c r="CB16" s="457">
        <f t="shared" si="7"/>
        <v>0.30254461322335224</v>
      </c>
      <c r="CC16" s="457">
        <f t="shared" si="7"/>
        <v>1.8932371835653335E-2</v>
      </c>
      <c r="CD16" s="457">
        <f t="shared" si="7"/>
        <v>4.5289336186003452E-3</v>
      </c>
      <c r="CE16" s="457">
        <f t="shared" si="7"/>
        <v>1.9799666919347284E-3</v>
      </c>
      <c r="CF16" s="457">
        <f t="shared" si="7"/>
        <v>7.6150358006036125E-4</v>
      </c>
      <c r="CG16" s="457">
        <f t="shared" si="7"/>
        <v>2.419516024878005E-5</v>
      </c>
      <c r="CH16" s="439">
        <f t="shared" si="7"/>
        <v>1.454919116121556E-3</v>
      </c>
    </row>
    <row r="17" spans="1:86" s="52" customFormat="1" x14ac:dyDescent="0.35">
      <c r="B17" s="72" t="s">
        <v>930</v>
      </c>
      <c r="C17" s="236"/>
      <c r="D17" s="456" t="s">
        <v>613</v>
      </c>
      <c r="E17" s="456" t="s">
        <v>613</v>
      </c>
      <c r="F17" s="456" t="s">
        <v>613</v>
      </c>
      <c r="G17" s="456" t="s">
        <v>613</v>
      </c>
      <c r="H17" s="456" t="s">
        <v>613</v>
      </c>
      <c r="I17" s="456" t="s">
        <v>613</v>
      </c>
      <c r="J17" s="456" t="s">
        <v>613</v>
      </c>
      <c r="K17" s="456" t="s">
        <v>613</v>
      </c>
      <c r="L17" s="456" t="s">
        <v>613</v>
      </c>
      <c r="M17" s="456" t="s">
        <v>613</v>
      </c>
      <c r="N17" s="456" t="s">
        <v>613</v>
      </c>
      <c r="O17" s="456" t="s">
        <v>613</v>
      </c>
      <c r="P17" s="456" t="s">
        <v>613</v>
      </c>
      <c r="Q17" s="456" t="s">
        <v>613</v>
      </c>
      <c r="R17" s="456" t="s">
        <v>613</v>
      </c>
      <c r="S17" s="456" t="s">
        <v>613</v>
      </c>
      <c r="T17" s="456" t="s">
        <v>613</v>
      </c>
      <c r="U17" s="456" t="s">
        <v>613</v>
      </c>
      <c r="V17" s="456" t="s">
        <v>613</v>
      </c>
      <c r="W17" s="456" t="s">
        <v>613</v>
      </c>
      <c r="X17" s="456" t="s">
        <v>613</v>
      </c>
      <c r="Y17" s="456" t="s">
        <v>613</v>
      </c>
      <c r="Z17" s="456" t="s">
        <v>613</v>
      </c>
      <c r="AA17" s="456" t="s">
        <v>613</v>
      </c>
      <c r="AB17" s="456" t="s">
        <v>613</v>
      </c>
      <c r="AC17" s="456" t="s">
        <v>613</v>
      </c>
      <c r="AD17" s="456" t="s">
        <v>613</v>
      </c>
      <c r="AE17" s="456" t="s">
        <v>613</v>
      </c>
      <c r="AF17" s="456" t="s">
        <v>613</v>
      </c>
      <c r="AG17" s="456" t="s">
        <v>613</v>
      </c>
      <c r="AH17" s="456" t="s">
        <v>613</v>
      </c>
      <c r="AI17" s="456" t="s">
        <v>613</v>
      </c>
      <c r="AJ17" s="456" t="s">
        <v>613</v>
      </c>
      <c r="AK17" s="456" t="s">
        <v>613</v>
      </c>
      <c r="AL17" s="456" t="s">
        <v>613</v>
      </c>
      <c r="AM17" s="456" t="s">
        <v>613</v>
      </c>
      <c r="AN17" s="456" t="s">
        <v>613</v>
      </c>
      <c r="AO17" s="456" t="s">
        <v>613</v>
      </c>
      <c r="AP17" s="456" t="s">
        <v>613</v>
      </c>
      <c r="AQ17" s="456" t="s">
        <v>613</v>
      </c>
      <c r="AR17" s="456" t="s">
        <v>613</v>
      </c>
      <c r="AS17" s="456" t="s">
        <v>613</v>
      </c>
      <c r="AT17" s="456" t="s">
        <v>613</v>
      </c>
      <c r="AU17" s="456" t="s">
        <v>613</v>
      </c>
      <c r="AV17" s="456" t="s">
        <v>613</v>
      </c>
      <c r="AW17" s="456" t="s">
        <v>613</v>
      </c>
      <c r="AX17" s="456" t="s">
        <v>613</v>
      </c>
      <c r="AY17" s="456" t="s">
        <v>613</v>
      </c>
      <c r="AZ17" s="456" t="s">
        <v>613</v>
      </c>
      <c r="BA17" s="456" t="s">
        <v>613</v>
      </c>
      <c r="BB17" s="456" t="s">
        <v>613</v>
      </c>
      <c r="BC17" s="457" t="s">
        <v>613</v>
      </c>
      <c r="BD17" s="456" t="s">
        <v>613</v>
      </c>
      <c r="BE17" s="456" t="s">
        <v>613</v>
      </c>
      <c r="BF17" s="456" t="s">
        <v>613</v>
      </c>
      <c r="BG17" s="456" t="s">
        <v>613</v>
      </c>
      <c r="BH17" s="456">
        <f t="shared" si="7"/>
        <v>2217.1601861909335</v>
      </c>
      <c r="BI17" s="456">
        <f t="shared" si="7"/>
        <v>2105.6454449380922</v>
      </c>
      <c r="BJ17" s="456">
        <f t="shared" si="7"/>
        <v>2116.3850352606423</v>
      </c>
      <c r="BK17" s="456">
        <f t="shared" si="7"/>
        <v>2145.6769502982315</v>
      </c>
      <c r="BL17" s="456">
        <f t="shared" si="7"/>
        <v>2042.0937964678544</v>
      </c>
      <c r="BM17" s="456">
        <f t="shared" si="7"/>
        <v>2268.9005564261188</v>
      </c>
      <c r="BN17" s="456">
        <f t="shared" si="7"/>
        <v>2200.6879547325525</v>
      </c>
      <c r="BO17" s="456">
        <f t="shared" si="7"/>
        <v>2046.557400271515</v>
      </c>
      <c r="BP17" s="456">
        <f t="shared" si="7"/>
        <v>1928.7480865398493</v>
      </c>
      <c r="BQ17" s="456">
        <f t="shared" si="7"/>
        <v>1730.1651089447923</v>
      </c>
      <c r="BR17" s="456">
        <f t="shared" si="7"/>
        <v>1605.1906213365639</v>
      </c>
      <c r="BS17" s="456">
        <f t="shared" si="7"/>
        <v>1495.4882819575969</v>
      </c>
      <c r="BT17" s="456">
        <f t="shared" si="7"/>
        <v>1351.1295209249047</v>
      </c>
      <c r="BU17" s="456">
        <f t="shared" si="7"/>
        <v>1311.174943642415</v>
      </c>
      <c r="BV17" s="456">
        <f t="shared" si="7"/>
        <v>1098.2113015943776</v>
      </c>
      <c r="BW17" s="456">
        <f t="shared" si="7"/>
        <v>704.12245497806555</v>
      </c>
      <c r="BX17" s="457">
        <f t="shared" si="7"/>
        <v>552.11867258829966</v>
      </c>
      <c r="BY17" s="457">
        <f t="shared" si="7"/>
        <v>351.16385913492343</v>
      </c>
      <c r="BZ17" s="457">
        <f t="shared" si="7"/>
        <v>347.97194568835681</v>
      </c>
      <c r="CA17" s="457">
        <f t="shared" si="7"/>
        <v>230.52178175295569</v>
      </c>
      <c r="CB17" s="457">
        <f t="shared" si="7"/>
        <v>65.846164999165538</v>
      </c>
      <c r="CC17" s="457">
        <f t="shared" si="7"/>
        <v>2.1770235112819938</v>
      </c>
      <c r="CD17" s="457">
        <f t="shared" si="7"/>
        <v>2.1482181543561567</v>
      </c>
      <c r="CE17" s="457">
        <f t="shared" si="7"/>
        <v>0.93916156668005868</v>
      </c>
      <c r="CF17" s="457">
        <f t="shared" si="7"/>
        <v>0.36120551835300185</v>
      </c>
      <c r="CG17" s="457">
        <f t="shared" si="7"/>
        <v>1.1476538821527021E-2</v>
      </c>
      <c r="CH17" s="458">
        <f t="shared" si="7"/>
        <v>0.69011469842166984</v>
      </c>
    </row>
    <row r="18" spans="1:86" s="52" customFormat="1" x14ac:dyDescent="0.35">
      <c r="B18" s="513" t="s">
        <v>848</v>
      </c>
      <c r="C18" s="329"/>
      <c r="D18" s="456" t="s">
        <v>613</v>
      </c>
      <c r="E18" s="456" t="s">
        <v>613</v>
      </c>
      <c r="F18" s="456" t="s">
        <v>613</v>
      </c>
      <c r="G18" s="456" t="s">
        <v>613</v>
      </c>
      <c r="H18" s="456" t="s">
        <v>613</v>
      </c>
      <c r="I18" s="456" t="s">
        <v>613</v>
      </c>
      <c r="J18" s="456" t="s">
        <v>613</v>
      </c>
      <c r="K18" s="456" t="s">
        <v>613</v>
      </c>
      <c r="L18" s="456" t="s">
        <v>613</v>
      </c>
      <c r="M18" s="456" t="s">
        <v>613</v>
      </c>
      <c r="N18" s="456" t="s">
        <v>613</v>
      </c>
      <c r="O18" s="456" t="s">
        <v>613</v>
      </c>
      <c r="P18" s="456" t="s">
        <v>613</v>
      </c>
      <c r="Q18" s="456" t="s">
        <v>613</v>
      </c>
      <c r="R18" s="456" t="s">
        <v>613</v>
      </c>
      <c r="S18" s="456" t="s">
        <v>613</v>
      </c>
      <c r="T18" s="456" t="s">
        <v>613</v>
      </c>
      <c r="U18" s="456" t="s">
        <v>613</v>
      </c>
      <c r="V18" s="456" t="s">
        <v>613</v>
      </c>
      <c r="W18" s="456" t="s">
        <v>613</v>
      </c>
      <c r="X18" s="456" t="s">
        <v>613</v>
      </c>
      <c r="Y18" s="456" t="s">
        <v>613</v>
      </c>
      <c r="Z18" s="456" t="s">
        <v>613</v>
      </c>
      <c r="AA18" s="456" t="s">
        <v>613</v>
      </c>
      <c r="AB18" s="456" t="s">
        <v>613</v>
      </c>
      <c r="AC18" s="456" t="s">
        <v>613</v>
      </c>
      <c r="AD18" s="456" t="s">
        <v>613</v>
      </c>
      <c r="AE18" s="456" t="s">
        <v>613</v>
      </c>
      <c r="AF18" s="456" t="s">
        <v>613</v>
      </c>
      <c r="AG18" s="456" t="s">
        <v>613</v>
      </c>
      <c r="AH18" s="456" t="s">
        <v>613</v>
      </c>
      <c r="AI18" s="456" t="s">
        <v>613</v>
      </c>
      <c r="AJ18" s="456" t="s">
        <v>613</v>
      </c>
      <c r="AK18" s="456" t="s">
        <v>613</v>
      </c>
      <c r="AL18" s="456" t="s">
        <v>613</v>
      </c>
      <c r="AM18" s="456" t="s">
        <v>613</v>
      </c>
      <c r="AN18" s="456" t="s">
        <v>613</v>
      </c>
      <c r="AO18" s="456" t="s">
        <v>613</v>
      </c>
      <c r="AP18" s="456" t="s">
        <v>613</v>
      </c>
      <c r="AQ18" s="456" t="s">
        <v>613</v>
      </c>
      <c r="AR18" s="456" t="s">
        <v>613</v>
      </c>
      <c r="AS18" s="456" t="s">
        <v>613</v>
      </c>
      <c r="AT18" s="456" t="s">
        <v>613</v>
      </c>
      <c r="AU18" s="456" t="s">
        <v>613</v>
      </c>
      <c r="AV18" s="456" t="s">
        <v>613</v>
      </c>
      <c r="AW18" s="456" t="s">
        <v>613</v>
      </c>
      <c r="AX18" s="456" t="s">
        <v>613</v>
      </c>
      <c r="AY18" s="456" t="s">
        <v>613</v>
      </c>
      <c r="AZ18" s="456" t="s">
        <v>613</v>
      </c>
      <c r="BA18" s="456" t="s">
        <v>613</v>
      </c>
      <c r="BB18" s="456" t="s">
        <v>613</v>
      </c>
      <c r="BC18" s="457" t="s">
        <v>613</v>
      </c>
      <c r="BD18" s="456" t="s">
        <v>613</v>
      </c>
      <c r="BE18" s="456" t="s">
        <v>613</v>
      </c>
      <c r="BF18" s="456" t="s">
        <v>613</v>
      </c>
      <c r="BG18" s="456" t="s">
        <v>613</v>
      </c>
      <c r="BH18" s="456">
        <f t="shared" si="7"/>
        <v>219.43185547506562</v>
      </c>
      <c r="BI18" s="456">
        <f t="shared" si="7"/>
        <v>211.47365936339611</v>
      </c>
      <c r="BJ18" s="456">
        <f t="shared" si="7"/>
        <v>220.24564364969797</v>
      </c>
      <c r="BK18" s="456">
        <f t="shared" si="7"/>
        <v>215.2442876571647</v>
      </c>
      <c r="BL18" s="456">
        <f t="shared" si="7"/>
        <v>217.12437521384268</v>
      </c>
      <c r="BM18" s="456">
        <f t="shared" si="7"/>
        <v>266.39427633286368</v>
      </c>
      <c r="BN18" s="456">
        <f t="shared" si="7"/>
        <v>353.35186463254763</v>
      </c>
      <c r="BO18" s="456">
        <f t="shared" si="7"/>
        <v>397.8425642598624</v>
      </c>
      <c r="BP18" s="456">
        <f t="shared" si="7"/>
        <v>478.81074815035748</v>
      </c>
      <c r="BQ18" s="456">
        <f t="shared" si="7"/>
        <v>533.98082063385175</v>
      </c>
      <c r="BR18" s="456">
        <f t="shared" si="7"/>
        <v>567.98082622905065</v>
      </c>
      <c r="BS18" s="456">
        <f t="shared" si="7"/>
        <v>608.57064719874325</v>
      </c>
      <c r="BT18" s="456">
        <f t="shared" si="7"/>
        <v>615.06802267742637</v>
      </c>
      <c r="BU18" s="456">
        <f t="shared" si="7"/>
        <v>666.15053409738573</v>
      </c>
      <c r="BV18" s="456">
        <f t="shared" si="7"/>
        <v>662.74609262807189</v>
      </c>
      <c r="BW18" s="456">
        <f t="shared" si="7"/>
        <v>634.37769423632778</v>
      </c>
      <c r="BX18" s="457">
        <f t="shared" si="7"/>
        <v>495.91315405937519</v>
      </c>
      <c r="BY18" s="457">
        <f t="shared" si="7"/>
        <v>399.97222308587737</v>
      </c>
      <c r="BZ18" s="457">
        <f t="shared" si="7"/>
        <v>503.4398767477926</v>
      </c>
      <c r="CA18" s="457">
        <f t="shared" si="7"/>
        <v>406.48405995523603</v>
      </c>
      <c r="CB18" s="457">
        <f t="shared" si="7"/>
        <v>206.2608723766578</v>
      </c>
      <c r="CC18" s="457">
        <f t="shared" si="7"/>
        <v>9.9255858576611278</v>
      </c>
      <c r="CD18" s="457">
        <f t="shared" si="7"/>
        <v>4.7298941183636769</v>
      </c>
      <c r="CE18" s="457">
        <f t="shared" si="7"/>
        <v>2.0678229356853093</v>
      </c>
      <c r="CF18" s="457">
        <f t="shared" si="7"/>
        <v>0.79529346370802456</v>
      </c>
      <c r="CG18" s="457">
        <f t="shared" si="7"/>
        <v>2.5268762095245485E-2</v>
      </c>
      <c r="CH18" s="458">
        <f t="shared" si="7"/>
        <v>1.5194776407795905</v>
      </c>
    </row>
    <row r="19" spans="1:86" s="52" customFormat="1" x14ac:dyDescent="0.35">
      <c r="B19" s="513" t="s">
        <v>927</v>
      </c>
      <c r="C19" s="329"/>
      <c r="D19" s="456" t="s">
        <v>613</v>
      </c>
      <c r="E19" s="456" t="s">
        <v>613</v>
      </c>
      <c r="F19" s="456" t="s">
        <v>613</v>
      </c>
      <c r="G19" s="456" t="s">
        <v>613</v>
      </c>
      <c r="H19" s="456" t="s">
        <v>613</v>
      </c>
      <c r="I19" s="456" t="s">
        <v>613</v>
      </c>
      <c r="J19" s="456" t="s">
        <v>613</v>
      </c>
      <c r="K19" s="456" t="s">
        <v>613</v>
      </c>
      <c r="L19" s="456" t="s">
        <v>613</v>
      </c>
      <c r="M19" s="456" t="s">
        <v>613</v>
      </c>
      <c r="N19" s="456" t="s">
        <v>613</v>
      </c>
      <c r="O19" s="456" t="s">
        <v>613</v>
      </c>
      <c r="P19" s="456" t="s">
        <v>613</v>
      </c>
      <c r="Q19" s="456" t="s">
        <v>613</v>
      </c>
      <c r="R19" s="456" t="s">
        <v>613</v>
      </c>
      <c r="S19" s="456" t="s">
        <v>613</v>
      </c>
      <c r="T19" s="456" t="s">
        <v>613</v>
      </c>
      <c r="U19" s="456" t="s">
        <v>613</v>
      </c>
      <c r="V19" s="456" t="s">
        <v>613</v>
      </c>
      <c r="W19" s="456" t="s">
        <v>613</v>
      </c>
      <c r="X19" s="456" t="s">
        <v>613</v>
      </c>
      <c r="Y19" s="456" t="s">
        <v>613</v>
      </c>
      <c r="Z19" s="456" t="s">
        <v>613</v>
      </c>
      <c r="AA19" s="456" t="s">
        <v>613</v>
      </c>
      <c r="AB19" s="456" t="s">
        <v>613</v>
      </c>
      <c r="AC19" s="456" t="s">
        <v>613</v>
      </c>
      <c r="AD19" s="456" t="s">
        <v>613</v>
      </c>
      <c r="AE19" s="456" t="s">
        <v>613</v>
      </c>
      <c r="AF19" s="456" t="s">
        <v>613</v>
      </c>
      <c r="AG19" s="456" t="s">
        <v>613</v>
      </c>
      <c r="AH19" s="456" t="s">
        <v>613</v>
      </c>
      <c r="AI19" s="456" t="s">
        <v>613</v>
      </c>
      <c r="AJ19" s="456" t="s">
        <v>613</v>
      </c>
      <c r="AK19" s="456" t="s">
        <v>613</v>
      </c>
      <c r="AL19" s="456" t="s">
        <v>613</v>
      </c>
      <c r="AM19" s="456" t="s">
        <v>613</v>
      </c>
      <c r="AN19" s="456" t="s">
        <v>613</v>
      </c>
      <c r="AO19" s="456" t="s">
        <v>613</v>
      </c>
      <c r="AP19" s="456" t="s">
        <v>613</v>
      </c>
      <c r="AQ19" s="456" t="s">
        <v>613</v>
      </c>
      <c r="AR19" s="456" t="s">
        <v>613</v>
      </c>
      <c r="AS19" s="456" t="s">
        <v>613</v>
      </c>
      <c r="AT19" s="456" t="s">
        <v>613</v>
      </c>
      <c r="AU19" s="456" t="s">
        <v>613</v>
      </c>
      <c r="AV19" s="456" t="s">
        <v>613</v>
      </c>
      <c r="AW19" s="456" t="s">
        <v>613</v>
      </c>
      <c r="AX19" s="456" t="s">
        <v>613</v>
      </c>
      <c r="AY19" s="456" t="s">
        <v>613</v>
      </c>
      <c r="AZ19" s="456" t="s">
        <v>613</v>
      </c>
      <c r="BA19" s="456" t="s">
        <v>613</v>
      </c>
      <c r="BB19" s="456" t="s">
        <v>613</v>
      </c>
      <c r="BC19" s="457" t="s">
        <v>613</v>
      </c>
      <c r="BD19" s="456" t="s">
        <v>613</v>
      </c>
      <c r="BE19" s="456" t="s">
        <v>613</v>
      </c>
      <c r="BF19" s="456" t="s">
        <v>613</v>
      </c>
      <c r="BG19" s="456" t="s">
        <v>613</v>
      </c>
      <c r="BH19" s="456">
        <f t="shared" si="7"/>
        <v>360.53670510226539</v>
      </c>
      <c r="BI19" s="456">
        <f t="shared" si="7"/>
        <v>356.5351372501683</v>
      </c>
      <c r="BJ19" s="456">
        <f t="shared" si="7"/>
        <v>351.50633649400265</v>
      </c>
      <c r="BK19" s="456">
        <f t="shared" si="7"/>
        <v>286.64508744572544</v>
      </c>
      <c r="BL19" s="456">
        <f t="shared" si="7"/>
        <v>233.06423837568084</v>
      </c>
      <c r="BM19" s="456">
        <f t="shared" si="7"/>
        <v>234.03814122565032</v>
      </c>
      <c r="BN19" s="456">
        <f t="shared" si="7"/>
        <v>239.7291586945517</v>
      </c>
      <c r="BO19" s="456">
        <f t="shared" si="7"/>
        <v>214.37453471427136</v>
      </c>
      <c r="BP19" s="456">
        <f t="shared" si="7"/>
        <v>195.94074541719908</v>
      </c>
      <c r="BQ19" s="456">
        <f t="shared" si="7"/>
        <v>175.41756624165805</v>
      </c>
      <c r="BR19" s="456">
        <f t="shared" si="7"/>
        <v>147.11382963898342</v>
      </c>
      <c r="BS19" s="456">
        <f t="shared" si="7"/>
        <v>123.68852033478015</v>
      </c>
      <c r="BT19" s="456">
        <f t="shared" si="7"/>
        <v>107.29930463717282</v>
      </c>
      <c r="BU19" s="456">
        <f t="shared" si="7"/>
        <v>89.805994752085354</v>
      </c>
      <c r="BV19" s="456">
        <f t="shared" si="7"/>
        <v>42.570722877100984</v>
      </c>
      <c r="BW19" s="456">
        <f t="shared" si="7"/>
        <v>17.973596086895103</v>
      </c>
      <c r="BX19" s="457">
        <f t="shared" si="7"/>
        <v>13.827622335611331</v>
      </c>
      <c r="BY19" s="457">
        <f t="shared" si="7"/>
        <v>9.1306590879397209</v>
      </c>
      <c r="BZ19" s="457">
        <f t="shared" si="7"/>
        <v>9.2874894096595622</v>
      </c>
      <c r="CA19" s="457">
        <f t="shared" si="7"/>
        <v>7.3770832624034597</v>
      </c>
      <c r="CB19" s="457">
        <f t="shared" si="7"/>
        <v>6.1117147328395838</v>
      </c>
      <c r="CC19" s="457">
        <f t="shared" si="7"/>
        <v>0.43539844582087223</v>
      </c>
      <c r="CD19" s="457">
        <f t="shared" si="7"/>
        <v>0.1350600363170506</v>
      </c>
      <c r="CE19" s="457">
        <f t="shared" si="7"/>
        <v>5.9045770117049909E-2</v>
      </c>
      <c r="CF19" s="457">
        <f t="shared" si="7"/>
        <v>2.2709253400428852E-2</v>
      </c>
      <c r="CG19" s="457">
        <f t="shared" si="7"/>
        <v>7.2153833486899221E-4</v>
      </c>
      <c r="CH19" s="458">
        <f t="shared" si="7"/>
        <v>4.3388012545539749E-2</v>
      </c>
    </row>
    <row r="20" spans="1:86" ht="24.75" customHeight="1" x14ac:dyDescent="0.35">
      <c r="A20" s="472"/>
      <c r="B20" s="236" t="s">
        <v>931</v>
      </c>
      <c r="C20" s="52"/>
      <c r="D20" s="456">
        <f>SUM(D25,D26,D27,D28,D23)</f>
        <v>0</v>
      </c>
      <c r="E20" s="456">
        <f t="shared" ref="E20:AG20" si="8">SUM(E25,E26,E27,E28,E23)</f>
        <v>0</v>
      </c>
      <c r="F20" s="456">
        <f t="shared" si="8"/>
        <v>0</v>
      </c>
      <c r="G20" s="456">
        <f t="shared" si="8"/>
        <v>0</v>
      </c>
      <c r="H20" s="456">
        <f t="shared" si="8"/>
        <v>0</v>
      </c>
      <c r="I20" s="456">
        <f t="shared" si="8"/>
        <v>0</v>
      </c>
      <c r="J20" s="456">
        <f t="shared" si="8"/>
        <v>0</v>
      </c>
      <c r="K20" s="456">
        <f t="shared" si="8"/>
        <v>0</v>
      </c>
      <c r="L20" s="456">
        <f t="shared" si="8"/>
        <v>0</v>
      </c>
      <c r="M20" s="456">
        <f t="shared" si="8"/>
        <v>0</v>
      </c>
      <c r="N20" s="456">
        <f t="shared" si="8"/>
        <v>0</v>
      </c>
      <c r="O20" s="456">
        <f t="shared" si="8"/>
        <v>0</v>
      </c>
      <c r="P20" s="456">
        <f t="shared" si="8"/>
        <v>0</v>
      </c>
      <c r="Q20" s="456">
        <f t="shared" si="8"/>
        <v>0</v>
      </c>
      <c r="R20" s="456">
        <f t="shared" si="8"/>
        <v>0</v>
      </c>
      <c r="S20" s="456">
        <f t="shared" si="8"/>
        <v>0</v>
      </c>
      <c r="T20" s="456">
        <f t="shared" si="8"/>
        <v>0</v>
      </c>
      <c r="U20" s="456">
        <f t="shared" si="8"/>
        <v>0</v>
      </c>
      <c r="V20" s="456">
        <f t="shared" si="8"/>
        <v>0</v>
      </c>
      <c r="W20" s="456">
        <f t="shared" si="8"/>
        <v>0</v>
      </c>
      <c r="X20" s="456">
        <f t="shared" si="8"/>
        <v>0</v>
      </c>
      <c r="Y20" s="456">
        <f t="shared" si="8"/>
        <v>0</v>
      </c>
      <c r="Z20" s="456">
        <f t="shared" si="8"/>
        <v>0</v>
      </c>
      <c r="AA20" s="456">
        <f t="shared" si="8"/>
        <v>0</v>
      </c>
      <c r="AB20" s="456">
        <f t="shared" si="8"/>
        <v>0</v>
      </c>
      <c r="AC20" s="456">
        <f t="shared" si="8"/>
        <v>0</v>
      </c>
      <c r="AD20" s="456">
        <f t="shared" si="8"/>
        <v>0</v>
      </c>
      <c r="AE20" s="456">
        <f t="shared" si="8"/>
        <v>0</v>
      </c>
      <c r="AF20" s="456">
        <f t="shared" si="8"/>
        <v>0</v>
      </c>
      <c r="AG20" s="456">
        <f t="shared" si="8"/>
        <v>0</v>
      </c>
      <c r="AH20" s="456">
        <f>SUM(AH25,AH26,AH27,AH28,AH23)</f>
        <v>1000</v>
      </c>
      <c r="AI20" s="456">
        <f t="shared" ref="AI20:CH20" si="9">SUM(AI25,AI26,AI27,AI28,AI23)</f>
        <v>1051</v>
      </c>
      <c r="AJ20" s="456">
        <f t="shared" si="9"/>
        <v>1436</v>
      </c>
      <c r="AK20" s="456">
        <f t="shared" si="9"/>
        <v>2320.92</v>
      </c>
      <c r="AL20" s="456">
        <f t="shared" si="9"/>
        <v>3671</v>
      </c>
      <c r="AM20" s="456">
        <f t="shared" si="9"/>
        <v>4607</v>
      </c>
      <c r="AN20" s="456">
        <f t="shared" si="9"/>
        <v>5281</v>
      </c>
      <c r="AO20" s="456">
        <f t="shared" si="9"/>
        <v>6075</v>
      </c>
      <c r="AP20" s="456">
        <f t="shared" si="9"/>
        <v>6507</v>
      </c>
      <c r="AQ20" s="619">
        <f t="shared" si="9"/>
        <v>6382</v>
      </c>
      <c r="AR20" s="456">
        <f t="shared" si="9"/>
        <v>5728</v>
      </c>
      <c r="AS20" s="456">
        <f t="shared" si="9"/>
        <v>5625</v>
      </c>
      <c r="AT20" s="456">
        <f t="shared" si="9"/>
        <v>6590</v>
      </c>
      <c r="AU20" s="456">
        <f t="shared" si="9"/>
        <v>8888.0228995117304</v>
      </c>
      <c r="AV20" s="456">
        <f t="shared" si="9"/>
        <v>11061.988000000001</v>
      </c>
      <c r="AW20" s="456">
        <f t="shared" si="9"/>
        <v>12170.623</v>
      </c>
      <c r="AX20" s="456">
        <f t="shared" si="9"/>
        <v>12418.047999999999</v>
      </c>
      <c r="AY20" s="456">
        <f t="shared" si="9"/>
        <v>12804.532999999999</v>
      </c>
      <c r="AZ20" s="456">
        <f t="shared" si="9"/>
        <v>10629.695</v>
      </c>
      <c r="BA20" s="456">
        <f t="shared" si="9"/>
        <v>8192.3170000000009</v>
      </c>
      <c r="BB20" s="456">
        <f t="shared" si="9"/>
        <v>8171.6899999999987</v>
      </c>
      <c r="BC20" s="457">
        <f t="shared" si="9"/>
        <v>8301.3220000000001</v>
      </c>
      <c r="BD20" s="456">
        <f t="shared" si="9"/>
        <v>9026.226999999999</v>
      </c>
      <c r="BE20" s="456">
        <f t="shared" si="9"/>
        <v>9614.9071194121716</v>
      </c>
      <c r="BF20" s="456">
        <f t="shared" si="9"/>
        <v>9753.3147109525999</v>
      </c>
      <c r="BG20" s="456">
        <f t="shared" si="9"/>
        <v>10343.93625241993</v>
      </c>
      <c r="BH20" s="456">
        <f t="shared" si="9"/>
        <v>9900.2150000000001</v>
      </c>
      <c r="BI20" s="456">
        <f t="shared" si="9"/>
        <v>9067.7110046050002</v>
      </c>
      <c r="BJ20" s="456">
        <f t="shared" si="9"/>
        <v>8752.58984891</v>
      </c>
      <c r="BK20" s="456">
        <f t="shared" si="9"/>
        <v>8939.9078692587664</v>
      </c>
      <c r="BL20" s="456">
        <f t="shared" si="9"/>
        <v>8594.5344093899985</v>
      </c>
      <c r="BM20" s="456">
        <f>SUM(BM25,BM26,BM27,BM28,BM23)</f>
        <v>8277.5189778200001</v>
      </c>
      <c r="BN20" s="456">
        <f t="shared" si="9"/>
        <v>0</v>
      </c>
      <c r="BO20" s="456">
        <f t="shared" si="9"/>
        <v>0</v>
      </c>
      <c r="BP20" s="456">
        <f t="shared" si="9"/>
        <v>0</v>
      </c>
      <c r="BQ20" s="456">
        <f t="shared" si="9"/>
        <v>0</v>
      </c>
      <c r="BR20" s="456">
        <f t="shared" si="9"/>
        <v>0</v>
      </c>
      <c r="BS20" s="456">
        <f t="shared" si="9"/>
        <v>0</v>
      </c>
      <c r="BT20" s="456">
        <f t="shared" si="9"/>
        <v>0</v>
      </c>
      <c r="BU20" s="456">
        <f t="shared" si="9"/>
        <v>0</v>
      </c>
      <c r="BV20" s="456">
        <f t="shared" si="9"/>
        <v>0</v>
      </c>
      <c r="BW20" s="456">
        <f t="shared" si="9"/>
        <v>0</v>
      </c>
      <c r="BX20" s="457">
        <f t="shared" si="9"/>
        <v>0</v>
      </c>
      <c r="BY20" s="457">
        <f t="shared" si="9"/>
        <v>0</v>
      </c>
      <c r="BZ20" s="457">
        <f t="shared" si="9"/>
        <v>0</v>
      </c>
      <c r="CA20" s="457">
        <f t="shared" si="9"/>
        <v>0</v>
      </c>
      <c r="CB20" s="457">
        <f t="shared" si="9"/>
        <v>0</v>
      </c>
      <c r="CC20" s="457">
        <f t="shared" si="9"/>
        <v>0</v>
      </c>
      <c r="CD20" s="457">
        <f t="shared" si="9"/>
        <v>0</v>
      </c>
      <c r="CE20" s="457">
        <f t="shared" si="9"/>
        <v>0</v>
      </c>
      <c r="CF20" s="457">
        <f t="shared" si="9"/>
        <v>0</v>
      </c>
      <c r="CG20" s="457">
        <f t="shared" si="9"/>
        <v>0</v>
      </c>
      <c r="CH20" s="458">
        <f t="shared" si="9"/>
        <v>0</v>
      </c>
    </row>
    <row r="21" spans="1:86" x14ac:dyDescent="0.35">
      <c r="A21" s="472"/>
      <c r="B21" s="236" t="s">
        <v>932</v>
      </c>
      <c r="C21" s="52"/>
      <c r="D21" s="456">
        <f>SUM(D7:D9)</f>
        <v>0</v>
      </c>
      <c r="E21" s="456">
        <f t="shared" ref="E21:BP21" si="10">SUM(E7:E9)</f>
        <v>0</v>
      </c>
      <c r="F21" s="456">
        <f t="shared" si="10"/>
        <v>0</v>
      </c>
      <c r="G21" s="456">
        <f t="shared" si="10"/>
        <v>0</v>
      </c>
      <c r="H21" s="456">
        <f t="shared" si="10"/>
        <v>0</v>
      </c>
      <c r="I21" s="456">
        <f t="shared" si="10"/>
        <v>0</v>
      </c>
      <c r="J21" s="456">
        <f t="shared" si="10"/>
        <v>0</v>
      </c>
      <c r="K21" s="456">
        <f t="shared" si="10"/>
        <v>0</v>
      </c>
      <c r="L21" s="456">
        <f t="shared" si="10"/>
        <v>0</v>
      </c>
      <c r="M21" s="456">
        <f t="shared" si="10"/>
        <v>0</v>
      </c>
      <c r="N21" s="456">
        <f t="shared" si="10"/>
        <v>0</v>
      </c>
      <c r="O21" s="456">
        <f t="shared" si="10"/>
        <v>0</v>
      </c>
      <c r="P21" s="456">
        <f t="shared" si="10"/>
        <v>0</v>
      </c>
      <c r="Q21" s="456">
        <f t="shared" si="10"/>
        <v>0</v>
      </c>
      <c r="R21" s="456">
        <f t="shared" si="10"/>
        <v>0</v>
      </c>
      <c r="S21" s="456">
        <f t="shared" si="10"/>
        <v>0</v>
      </c>
      <c r="T21" s="456">
        <f t="shared" si="10"/>
        <v>0</v>
      </c>
      <c r="U21" s="456">
        <f t="shared" si="10"/>
        <v>0</v>
      </c>
      <c r="V21" s="456">
        <f t="shared" si="10"/>
        <v>0</v>
      </c>
      <c r="W21" s="456">
        <f t="shared" si="10"/>
        <v>0</v>
      </c>
      <c r="X21" s="456">
        <f t="shared" si="10"/>
        <v>0</v>
      </c>
      <c r="Y21" s="456">
        <f t="shared" si="10"/>
        <v>0</v>
      </c>
      <c r="Z21" s="456">
        <f t="shared" si="10"/>
        <v>0</v>
      </c>
      <c r="AA21" s="456">
        <f t="shared" si="10"/>
        <v>0</v>
      </c>
      <c r="AB21" s="456">
        <f t="shared" si="10"/>
        <v>0</v>
      </c>
      <c r="AC21" s="456">
        <f t="shared" si="10"/>
        <v>0</v>
      </c>
      <c r="AD21" s="456">
        <f t="shared" si="10"/>
        <v>0</v>
      </c>
      <c r="AE21" s="456">
        <f t="shared" si="10"/>
        <v>0</v>
      </c>
      <c r="AF21" s="456">
        <f t="shared" si="10"/>
        <v>0</v>
      </c>
      <c r="AG21" s="456">
        <f t="shared" si="10"/>
        <v>0</v>
      </c>
      <c r="AH21" s="456">
        <f t="shared" si="10"/>
        <v>0</v>
      </c>
      <c r="AI21" s="456">
        <f t="shared" si="10"/>
        <v>0</v>
      </c>
      <c r="AJ21" s="456">
        <f t="shared" si="10"/>
        <v>0</v>
      </c>
      <c r="AK21" s="456">
        <f t="shared" si="10"/>
        <v>0</v>
      </c>
      <c r="AL21" s="456">
        <f t="shared" si="10"/>
        <v>0</v>
      </c>
      <c r="AM21" s="456">
        <f t="shared" si="10"/>
        <v>0</v>
      </c>
      <c r="AN21" s="456">
        <f t="shared" si="10"/>
        <v>0</v>
      </c>
      <c r="AO21" s="456">
        <f t="shared" si="10"/>
        <v>0</v>
      </c>
      <c r="AP21" s="456">
        <f t="shared" si="10"/>
        <v>0</v>
      </c>
      <c r="AQ21" s="619">
        <f t="shared" si="10"/>
        <v>0</v>
      </c>
      <c r="AR21" s="456">
        <f t="shared" si="10"/>
        <v>0</v>
      </c>
      <c r="AS21" s="456">
        <f t="shared" si="10"/>
        <v>0</v>
      </c>
      <c r="AT21" s="456">
        <f t="shared" si="10"/>
        <v>0</v>
      </c>
      <c r="AU21" s="456">
        <f t="shared" si="10"/>
        <v>0</v>
      </c>
      <c r="AV21" s="456">
        <f t="shared" si="10"/>
        <v>0</v>
      </c>
      <c r="AW21" s="456">
        <f t="shared" si="10"/>
        <v>0</v>
      </c>
      <c r="AX21" s="456">
        <f t="shared" si="10"/>
        <v>0</v>
      </c>
      <c r="AY21" s="456">
        <f t="shared" si="10"/>
        <v>0</v>
      </c>
      <c r="AZ21" s="456">
        <f t="shared" si="10"/>
        <v>0</v>
      </c>
      <c r="BA21" s="456">
        <f t="shared" si="10"/>
        <v>0</v>
      </c>
      <c r="BB21" s="456">
        <f t="shared" si="10"/>
        <v>0</v>
      </c>
      <c r="BC21" s="457">
        <f t="shared" si="10"/>
        <v>0</v>
      </c>
      <c r="BD21" s="456">
        <f t="shared" si="10"/>
        <v>8499.8219521636747</v>
      </c>
      <c r="BE21" s="456">
        <f t="shared" si="10"/>
        <v>9047.9931149081458</v>
      </c>
      <c r="BF21" s="456">
        <f t="shared" si="10"/>
        <v>9198.9147719497341</v>
      </c>
      <c r="BG21" s="456">
        <f t="shared" si="10"/>
        <v>7808.3209050030337</v>
      </c>
      <c r="BH21" s="456">
        <f t="shared" si="10"/>
        <v>5312.2739324006216</v>
      </c>
      <c r="BI21" s="456">
        <f t="shared" si="10"/>
        <v>4617.8059602399226</v>
      </c>
      <c r="BJ21" s="456">
        <f t="shared" si="10"/>
        <v>4264.519785839977</v>
      </c>
      <c r="BK21" s="456">
        <f t="shared" si="10"/>
        <v>3971.1274642835479</v>
      </c>
      <c r="BL21" s="456">
        <f t="shared" si="10"/>
        <v>3585.9817299078341</v>
      </c>
      <c r="BM21" s="456">
        <f t="shared" si="10"/>
        <v>3388.8399151846806</v>
      </c>
      <c r="BN21" s="456">
        <f t="shared" si="10"/>
        <v>3221.384148668883</v>
      </c>
      <c r="BO21" s="456">
        <f t="shared" si="10"/>
        <v>2954.9292049152909</v>
      </c>
      <c r="BP21" s="456">
        <f t="shared" si="10"/>
        <v>2819.5069618653429</v>
      </c>
      <c r="BQ21" s="456">
        <f t="shared" ref="BQ21:CH21" si="11">SUM(BQ7:BQ9)</f>
        <v>2591.1762556306885</v>
      </c>
      <c r="BR21" s="456">
        <f t="shared" si="11"/>
        <v>2433.6331202843976</v>
      </c>
      <c r="BS21" s="456">
        <f t="shared" si="11"/>
        <v>2305.9175997355128</v>
      </c>
      <c r="BT21" s="456">
        <f t="shared" si="11"/>
        <v>2132.1474332201296</v>
      </c>
      <c r="BU21" s="456">
        <f t="shared" si="11"/>
        <v>2109.7392745111838</v>
      </c>
      <c r="BV21" s="456">
        <f t="shared" si="11"/>
        <v>1836.2095036229798</v>
      </c>
      <c r="BW21" s="456">
        <f t="shared" si="11"/>
        <v>1374.130836994098</v>
      </c>
      <c r="BX21" s="457">
        <f t="shared" si="11"/>
        <v>1072.6371311484079</v>
      </c>
      <c r="BY21" s="457">
        <f t="shared" si="11"/>
        <v>766.81678519383343</v>
      </c>
      <c r="BZ21" s="457">
        <f t="shared" si="11"/>
        <v>864.61967543705134</v>
      </c>
      <c r="CA21" s="457">
        <f t="shared" si="11"/>
        <v>646.64513278036645</v>
      </c>
      <c r="CB21" s="457">
        <f t="shared" si="11"/>
        <v>279.54255620677674</v>
      </c>
      <c r="CC21" s="457">
        <f t="shared" si="11"/>
        <v>12.538007814763994</v>
      </c>
      <c r="CD21" s="457">
        <f t="shared" si="11"/>
        <v>7.0131723090368849</v>
      </c>
      <c r="CE21" s="457">
        <f t="shared" si="11"/>
        <v>3.066030272482418</v>
      </c>
      <c r="CF21" s="457">
        <f t="shared" si="11"/>
        <v>1.1792082354614553</v>
      </c>
      <c r="CG21" s="457">
        <f t="shared" si="11"/>
        <v>3.7466839251641501E-2</v>
      </c>
      <c r="CH21" s="458">
        <f t="shared" si="11"/>
        <v>2.2529803517468001</v>
      </c>
    </row>
    <row r="22" spans="1:86" ht="24.75" customHeight="1" x14ac:dyDescent="0.35">
      <c r="A22" s="52"/>
      <c r="B22" s="72" t="s">
        <v>933</v>
      </c>
      <c r="C22" s="52"/>
      <c r="D22" s="456"/>
      <c r="E22" s="456"/>
      <c r="F22" s="456"/>
      <c r="G22" s="456"/>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620" t="s">
        <v>934</v>
      </c>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7"/>
      <c r="BY22" s="457"/>
      <c r="BZ22" s="457"/>
      <c r="CA22" s="457"/>
      <c r="CB22" s="457"/>
      <c r="CC22" s="457"/>
      <c r="CD22" s="457"/>
      <c r="CE22" s="457"/>
      <c r="CF22" s="457"/>
      <c r="CG22" s="457"/>
      <c r="CH22" s="458"/>
    </row>
    <row r="23" spans="1:86" x14ac:dyDescent="0.35">
      <c r="A23" s="472"/>
      <c r="B23" s="236" t="s">
        <v>935</v>
      </c>
      <c r="C23" s="72"/>
      <c r="D23" s="456">
        <v>0</v>
      </c>
      <c r="E23" s="456">
        <v>0</v>
      </c>
      <c r="F23" s="456">
        <v>0</v>
      </c>
      <c r="G23" s="456">
        <v>0</v>
      </c>
      <c r="H23" s="456">
        <v>0</v>
      </c>
      <c r="I23" s="456">
        <v>0</v>
      </c>
      <c r="J23" s="456">
        <v>0</v>
      </c>
      <c r="K23" s="456">
        <v>0</v>
      </c>
      <c r="L23" s="456">
        <v>0</v>
      </c>
      <c r="M23" s="456">
        <v>0</v>
      </c>
      <c r="N23" s="456">
        <v>0</v>
      </c>
      <c r="O23" s="456">
        <v>0</v>
      </c>
      <c r="P23" s="456">
        <v>0</v>
      </c>
      <c r="Q23" s="456">
        <v>0</v>
      </c>
      <c r="R23" s="456">
        <v>0</v>
      </c>
      <c r="S23" s="456">
        <v>0</v>
      </c>
      <c r="T23" s="456">
        <v>0</v>
      </c>
      <c r="U23" s="456">
        <v>0</v>
      </c>
      <c r="V23" s="456">
        <v>0</v>
      </c>
      <c r="W23" s="456">
        <v>0</v>
      </c>
      <c r="X23" s="456">
        <v>0</v>
      </c>
      <c r="Y23" s="456">
        <v>0</v>
      </c>
      <c r="Z23" s="456">
        <v>0</v>
      </c>
      <c r="AA23" s="456">
        <v>0</v>
      </c>
      <c r="AB23" s="456">
        <v>0</v>
      </c>
      <c r="AC23" s="456">
        <v>0</v>
      </c>
      <c r="AD23" s="456">
        <v>0</v>
      </c>
      <c r="AE23" s="456">
        <v>0</v>
      </c>
      <c r="AF23" s="456">
        <v>0</v>
      </c>
      <c r="AG23" s="456">
        <v>0</v>
      </c>
      <c r="AH23" s="456">
        <v>515</v>
      </c>
      <c r="AI23" s="456">
        <v>523</v>
      </c>
      <c r="AJ23" s="456">
        <v>794</v>
      </c>
      <c r="AK23" s="456">
        <v>1512.04</v>
      </c>
      <c r="AL23" s="456">
        <v>2567</v>
      </c>
      <c r="AM23" s="456">
        <v>3257</v>
      </c>
      <c r="AN23" s="456">
        <v>3730</v>
      </c>
      <c r="AO23" s="456">
        <v>4214</v>
      </c>
      <c r="AP23" s="456">
        <v>4336</v>
      </c>
      <c r="AQ23" s="619">
        <v>3985</v>
      </c>
      <c r="AR23" s="456">
        <v>3045</v>
      </c>
      <c r="AS23" s="456">
        <v>2631</v>
      </c>
      <c r="AT23" s="456">
        <v>2940.4780000000001</v>
      </c>
      <c r="AU23" s="456">
        <v>4200</v>
      </c>
      <c r="AV23" s="456">
        <v>5379</v>
      </c>
      <c r="AW23" s="456">
        <v>5737</v>
      </c>
      <c r="AX23" s="456">
        <v>5183</v>
      </c>
      <c r="AY23" s="456">
        <v>4823</v>
      </c>
      <c r="AZ23" s="456">
        <v>2359</v>
      </c>
      <c r="BA23" s="456">
        <v>0</v>
      </c>
      <c r="BB23" s="456">
        <v>0</v>
      </c>
      <c r="BC23" s="456">
        <v>0</v>
      </c>
      <c r="BD23" s="456">
        <v>0</v>
      </c>
      <c r="BE23" s="456">
        <v>0</v>
      </c>
      <c r="BF23" s="456">
        <v>0</v>
      </c>
      <c r="BG23" s="456">
        <v>0</v>
      </c>
      <c r="BH23" s="456">
        <v>0</v>
      </c>
      <c r="BI23" s="456">
        <v>0</v>
      </c>
      <c r="BJ23" s="456">
        <v>0</v>
      </c>
      <c r="BK23" s="456">
        <v>0</v>
      </c>
      <c r="BL23" s="456">
        <v>0</v>
      </c>
      <c r="BM23" s="456">
        <v>0</v>
      </c>
      <c r="BN23" s="456">
        <v>0</v>
      </c>
      <c r="BO23" s="456">
        <v>0</v>
      </c>
      <c r="BP23" s="456">
        <v>0</v>
      </c>
      <c r="BQ23" s="456">
        <v>0</v>
      </c>
      <c r="BR23" s="456">
        <v>0</v>
      </c>
      <c r="BS23" s="456">
        <v>0</v>
      </c>
      <c r="BT23" s="456">
        <v>0</v>
      </c>
      <c r="BU23" s="456">
        <v>0</v>
      </c>
      <c r="BV23" s="456">
        <v>0</v>
      </c>
      <c r="BW23" s="456">
        <v>0</v>
      </c>
      <c r="BX23" s="457">
        <v>0</v>
      </c>
      <c r="BY23" s="457">
        <v>0</v>
      </c>
      <c r="BZ23" s="457">
        <v>0</v>
      </c>
      <c r="CA23" s="457">
        <v>0</v>
      </c>
      <c r="CB23" s="457">
        <v>0</v>
      </c>
      <c r="CC23" s="457">
        <v>0</v>
      </c>
      <c r="CD23" s="457">
        <v>0</v>
      </c>
      <c r="CE23" s="457">
        <v>0</v>
      </c>
      <c r="CF23" s="457">
        <v>0</v>
      </c>
      <c r="CG23" s="457">
        <v>0</v>
      </c>
      <c r="CH23" s="458">
        <v>0</v>
      </c>
    </row>
    <row r="24" spans="1:86" x14ac:dyDescent="0.35">
      <c r="A24" s="472"/>
      <c r="B24" s="236" t="s">
        <v>936</v>
      </c>
      <c r="C24" s="72"/>
      <c r="D24" s="456">
        <v>0</v>
      </c>
      <c r="E24" s="456">
        <v>0</v>
      </c>
      <c r="F24" s="456">
        <v>0</v>
      </c>
      <c r="G24" s="456">
        <v>0</v>
      </c>
      <c r="H24" s="456">
        <v>0</v>
      </c>
      <c r="I24" s="456">
        <v>0</v>
      </c>
      <c r="J24" s="456">
        <v>0</v>
      </c>
      <c r="K24" s="456">
        <v>0</v>
      </c>
      <c r="L24" s="456">
        <v>0</v>
      </c>
      <c r="M24" s="456">
        <v>0</v>
      </c>
      <c r="N24" s="456">
        <v>0</v>
      </c>
      <c r="O24" s="456">
        <v>0</v>
      </c>
      <c r="P24" s="456">
        <v>0</v>
      </c>
      <c r="Q24" s="456">
        <v>0</v>
      </c>
      <c r="R24" s="456">
        <v>0</v>
      </c>
      <c r="S24" s="456">
        <v>0</v>
      </c>
      <c r="T24" s="456">
        <v>0</v>
      </c>
      <c r="U24" s="456">
        <v>0</v>
      </c>
      <c r="V24" s="456">
        <v>0</v>
      </c>
      <c r="W24" s="456">
        <v>0</v>
      </c>
      <c r="X24" s="456">
        <v>0</v>
      </c>
      <c r="Y24" s="456">
        <v>0</v>
      </c>
      <c r="Z24" s="456">
        <v>0</v>
      </c>
      <c r="AA24" s="456">
        <v>0</v>
      </c>
      <c r="AB24" s="456">
        <v>0</v>
      </c>
      <c r="AC24" s="456">
        <v>0</v>
      </c>
      <c r="AD24" s="456">
        <v>0</v>
      </c>
      <c r="AE24" s="456">
        <v>0</v>
      </c>
      <c r="AF24" s="456">
        <v>0</v>
      </c>
      <c r="AG24" s="456">
        <v>0</v>
      </c>
      <c r="AH24" s="456">
        <v>561</v>
      </c>
      <c r="AI24" s="456">
        <v>624</v>
      </c>
      <c r="AJ24" s="456">
        <v>729</v>
      </c>
      <c r="AK24" s="456">
        <v>924.13</v>
      </c>
      <c r="AL24" s="456">
        <v>941</v>
      </c>
      <c r="AM24" s="456">
        <v>985</v>
      </c>
      <c r="AN24" s="456">
        <v>1189</v>
      </c>
      <c r="AO24" s="456">
        <v>1371</v>
      </c>
      <c r="AP24" s="456">
        <v>1458</v>
      </c>
      <c r="AQ24" s="619">
        <v>1574</v>
      </c>
      <c r="AR24" s="456">
        <v>1853.9770000000001</v>
      </c>
      <c r="AS24" s="456">
        <v>2050.058</v>
      </c>
      <c r="AT24" s="456">
        <v>2305.1849999999999</v>
      </c>
      <c r="AU24" s="456">
        <v>2758</v>
      </c>
      <c r="AV24" s="456">
        <v>3728</v>
      </c>
      <c r="AW24" s="456">
        <v>3939</v>
      </c>
      <c r="AX24" s="456">
        <v>3969</v>
      </c>
      <c r="AY24" s="456">
        <v>3888</v>
      </c>
      <c r="AZ24" s="456">
        <v>3815</v>
      </c>
      <c r="BA24" s="456">
        <v>3773</v>
      </c>
      <c r="BB24" s="456">
        <v>3619</v>
      </c>
      <c r="BC24" s="456">
        <v>3781</v>
      </c>
      <c r="BD24" s="456">
        <v>4095</v>
      </c>
      <c r="BE24" s="456">
        <v>4486</v>
      </c>
      <c r="BF24" s="456">
        <v>4484</v>
      </c>
      <c r="BG24" s="456">
        <v>2515.0819999999999</v>
      </c>
      <c r="BH24" s="456">
        <v>128.69800000000001</v>
      </c>
      <c r="BI24" s="456">
        <v>82.284999999999997</v>
      </c>
      <c r="BJ24" s="456">
        <v>86.180999999999997</v>
      </c>
      <c r="BK24" s="456">
        <v>88.078000000000003</v>
      </c>
      <c r="BL24" s="456">
        <v>90.198999999999998</v>
      </c>
      <c r="BM24" s="456">
        <v>96.241</v>
      </c>
      <c r="BN24" s="456">
        <v>0</v>
      </c>
      <c r="BO24" s="456">
        <v>0</v>
      </c>
      <c r="BP24" s="456">
        <v>0</v>
      </c>
      <c r="BQ24" s="456">
        <v>0</v>
      </c>
      <c r="BR24" s="456">
        <v>0</v>
      </c>
      <c r="BS24" s="456">
        <v>0</v>
      </c>
      <c r="BT24" s="456">
        <v>0</v>
      </c>
      <c r="BU24" s="456">
        <v>0</v>
      </c>
      <c r="BV24" s="456">
        <v>0</v>
      </c>
      <c r="BW24" s="456">
        <v>0</v>
      </c>
      <c r="BX24" s="457">
        <v>0</v>
      </c>
      <c r="BY24" s="457">
        <v>0</v>
      </c>
      <c r="BZ24" s="457">
        <v>0</v>
      </c>
      <c r="CA24" s="457">
        <v>0</v>
      </c>
      <c r="CB24" s="457">
        <v>0</v>
      </c>
      <c r="CC24" s="457">
        <v>0</v>
      </c>
      <c r="CD24" s="457">
        <v>0</v>
      </c>
      <c r="CE24" s="457">
        <v>0</v>
      </c>
      <c r="CF24" s="457">
        <v>0</v>
      </c>
      <c r="CG24" s="457">
        <v>0</v>
      </c>
      <c r="CH24" s="458">
        <v>0</v>
      </c>
    </row>
    <row r="25" spans="1:86" s="52" customFormat="1" x14ac:dyDescent="0.35">
      <c r="B25" s="236" t="s">
        <v>825</v>
      </c>
      <c r="C25" s="72"/>
      <c r="D25" s="456">
        <v>0</v>
      </c>
      <c r="E25" s="456">
        <v>0</v>
      </c>
      <c r="F25" s="456">
        <v>0</v>
      </c>
      <c r="G25" s="456">
        <v>0</v>
      </c>
      <c r="H25" s="456">
        <v>0</v>
      </c>
      <c r="I25" s="456">
        <v>0</v>
      </c>
      <c r="J25" s="456">
        <v>0</v>
      </c>
      <c r="K25" s="456">
        <v>0</v>
      </c>
      <c r="L25" s="456">
        <v>0</v>
      </c>
      <c r="M25" s="456">
        <v>0</v>
      </c>
      <c r="N25" s="456">
        <v>0</v>
      </c>
      <c r="O25" s="456">
        <v>0</v>
      </c>
      <c r="P25" s="456">
        <v>0</v>
      </c>
      <c r="Q25" s="456">
        <v>0</v>
      </c>
      <c r="R25" s="456">
        <v>0</v>
      </c>
      <c r="S25" s="456">
        <v>0</v>
      </c>
      <c r="T25" s="456">
        <v>0</v>
      </c>
      <c r="U25" s="456">
        <v>0</v>
      </c>
      <c r="V25" s="456">
        <v>0</v>
      </c>
      <c r="W25" s="456">
        <v>0</v>
      </c>
      <c r="X25" s="456">
        <v>0</v>
      </c>
      <c r="Y25" s="456">
        <v>0</v>
      </c>
      <c r="Z25" s="456">
        <v>0</v>
      </c>
      <c r="AA25" s="456">
        <v>0</v>
      </c>
      <c r="AB25" s="456">
        <v>0</v>
      </c>
      <c r="AC25" s="456">
        <v>0</v>
      </c>
      <c r="AD25" s="456">
        <v>0</v>
      </c>
      <c r="AE25" s="456">
        <v>0</v>
      </c>
      <c r="AF25" s="456">
        <v>0</v>
      </c>
      <c r="AG25" s="456">
        <v>0</v>
      </c>
      <c r="AH25" s="456">
        <v>99</v>
      </c>
      <c r="AI25" s="456">
        <v>112</v>
      </c>
      <c r="AJ25" s="456">
        <v>131</v>
      </c>
      <c r="AK25" s="456">
        <v>151</v>
      </c>
      <c r="AL25" s="456">
        <v>198</v>
      </c>
      <c r="AM25" s="456">
        <v>233</v>
      </c>
      <c r="AN25" s="456">
        <v>270</v>
      </c>
      <c r="AO25" s="456">
        <v>331</v>
      </c>
      <c r="AP25" s="456">
        <v>412</v>
      </c>
      <c r="AQ25" s="619">
        <v>449</v>
      </c>
      <c r="AR25" s="456">
        <v>590</v>
      </c>
      <c r="AS25" s="456">
        <v>704</v>
      </c>
      <c r="AT25" s="456">
        <v>918.399</v>
      </c>
      <c r="AU25" s="456">
        <v>1130</v>
      </c>
      <c r="AV25" s="456">
        <v>1632</v>
      </c>
      <c r="AW25" s="456">
        <v>2094</v>
      </c>
      <c r="AX25" s="456">
        <v>2473</v>
      </c>
      <c r="AY25" s="456">
        <v>2858</v>
      </c>
      <c r="AZ25" s="456">
        <v>3010</v>
      </c>
      <c r="BA25" s="456">
        <v>3163</v>
      </c>
      <c r="BB25" s="456">
        <v>3396</v>
      </c>
      <c r="BC25" s="456">
        <v>3604</v>
      </c>
      <c r="BD25" s="456">
        <v>3952</v>
      </c>
      <c r="BE25" s="456">
        <v>4332</v>
      </c>
      <c r="BF25" s="456">
        <v>4346</v>
      </c>
      <c r="BG25" s="456">
        <v>4567</v>
      </c>
      <c r="BH25" s="456">
        <v>4659</v>
      </c>
      <c r="BI25" s="456">
        <v>4720</v>
      </c>
      <c r="BJ25" s="456">
        <v>4790</v>
      </c>
      <c r="BK25" s="456">
        <v>5049</v>
      </c>
      <c r="BL25" s="456">
        <v>5055</v>
      </c>
      <c r="BM25" s="456">
        <v>5136</v>
      </c>
      <c r="BN25" s="456">
        <v>0</v>
      </c>
      <c r="BO25" s="456">
        <v>0</v>
      </c>
      <c r="BP25" s="456">
        <v>0</v>
      </c>
      <c r="BQ25" s="456">
        <v>0</v>
      </c>
      <c r="BR25" s="456">
        <v>0</v>
      </c>
      <c r="BS25" s="456">
        <v>0</v>
      </c>
      <c r="BT25" s="456">
        <v>0</v>
      </c>
      <c r="BU25" s="456">
        <v>0</v>
      </c>
      <c r="BV25" s="456">
        <v>0</v>
      </c>
      <c r="BW25" s="456">
        <v>0</v>
      </c>
      <c r="BX25" s="457">
        <v>0</v>
      </c>
      <c r="BY25" s="457">
        <v>0</v>
      </c>
      <c r="BZ25" s="457">
        <v>0</v>
      </c>
      <c r="CA25" s="457">
        <v>0</v>
      </c>
      <c r="CB25" s="457">
        <v>0</v>
      </c>
      <c r="CC25" s="457">
        <v>0</v>
      </c>
      <c r="CD25" s="457">
        <v>0</v>
      </c>
      <c r="CE25" s="457">
        <v>0</v>
      </c>
      <c r="CF25" s="457">
        <v>0</v>
      </c>
      <c r="CG25" s="457">
        <v>0</v>
      </c>
      <c r="CH25" s="458">
        <v>0</v>
      </c>
    </row>
    <row r="26" spans="1:86" s="52" customFormat="1" x14ac:dyDescent="0.35">
      <c r="B26" s="236" t="s">
        <v>937</v>
      </c>
      <c r="C26" s="72"/>
      <c r="D26" s="456">
        <v>0</v>
      </c>
      <c r="E26" s="456">
        <v>0</v>
      </c>
      <c r="F26" s="456">
        <v>0</v>
      </c>
      <c r="G26" s="456">
        <v>0</v>
      </c>
      <c r="H26" s="456">
        <v>0</v>
      </c>
      <c r="I26" s="456">
        <v>0</v>
      </c>
      <c r="J26" s="456">
        <v>0</v>
      </c>
      <c r="K26" s="456">
        <v>0</v>
      </c>
      <c r="L26" s="456">
        <v>0</v>
      </c>
      <c r="M26" s="456">
        <v>0</v>
      </c>
      <c r="N26" s="456">
        <v>0</v>
      </c>
      <c r="O26" s="456">
        <v>0</v>
      </c>
      <c r="P26" s="456">
        <v>0</v>
      </c>
      <c r="Q26" s="456">
        <v>0</v>
      </c>
      <c r="R26" s="456">
        <v>0</v>
      </c>
      <c r="S26" s="456">
        <v>0</v>
      </c>
      <c r="T26" s="456">
        <v>0</v>
      </c>
      <c r="U26" s="456">
        <v>0</v>
      </c>
      <c r="V26" s="456">
        <v>0</v>
      </c>
      <c r="W26" s="456">
        <v>0</v>
      </c>
      <c r="X26" s="456">
        <v>0</v>
      </c>
      <c r="Y26" s="456">
        <v>0</v>
      </c>
      <c r="Z26" s="456">
        <v>0</v>
      </c>
      <c r="AA26" s="456">
        <v>0</v>
      </c>
      <c r="AB26" s="456">
        <v>0</v>
      </c>
      <c r="AC26" s="456">
        <v>0</v>
      </c>
      <c r="AD26" s="456">
        <v>0</v>
      </c>
      <c r="AE26" s="456">
        <v>0</v>
      </c>
      <c r="AF26" s="456">
        <v>0</v>
      </c>
      <c r="AG26" s="456">
        <v>0</v>
      </c>
      <c r="AH26" s="456">
        <v>334</v>
      </c>
      <c r="AI26" s="456">
        <v>355</v>
      </c>
      <c r="AJ26" s="456">
        <v>436</v>
      </c>
      <c r="AK26" s="456">
        <v>564.62</v>
      </c>
      <c r="AL26" s="456">
        <v>780</v>
      </c>
      <c r="AM26" s="456">
        <v>956</v>
      </c>
      <c r="AN26" s="456">
        <v>1086</v>
      </c>
      <c r="AO26" s="456">
        <v>1313</v>
      </c>
      <c r="AP26" s="456">
        <v>1483</v>
      </c>
      <c r="AQ26" s="619">
        <v>1596</v>
      </c>
      <c r="AR26" s="456">
        <v>1762</v>
      </c>
      <c r="AS26" s="456">
        <v>1930</v>
      </c>
      <c r="AT26" s="456">
        <v>2286.4560000000001</v>
      </c>
      <c r="AU26" s="456">
        <v>2860</v>
      </c>
      <c r="AV26" s="456">
        <v>3448</v>
      </c>
      <c r="AW26" s="456">
        <v>3735</v>
      </c>
      <c r="AX26" s="456">
        <v>4051</v>
      </c>
      <c r="AY26" s="456">
        <v>4265</v>
      </c>
      <c r="AZ26" s="456">
        <v>4313</v>
      </c>
      <c r="BA26" s="456">
        <v>4106</v>
      </c>
      <c r="BB26" s="456">
        <v>3941</v>
      </c>
      <c r="BC26" s="456">
        <v>3963</v>
      </c>
      <c r="BD26" s="456">
        <v>4334</v>
      </c>
      <c r="BE26" s="456">
        <v>4520</v>
      </c>
      <c r="BF26" s="456">
        <v>4626</v>
      </c>
      <c r="BG26" s="456">
        <v>4854</v>
      </c>
      <c r="BH26" s="456">
        <v>4452</v>
      </c>
      <c r="BI26" s="456">
        <v>3786</v>
      </c>
      <c r="BJ26" s="456">
        <v>3415</v>
      </c>
      <c r="BK26" s="456">
        <v>3313</v>
      </c>
      <c r="BL26" s="456">
        <v>3060</v>
      </c>
      <c r="BM26" s="456">
        <v>2782</v>
      </c>
      <c r="BN26" s="456">
        <v>0</v>
      </c>
      <c r="BO26" s="456">
        <v>0</v>
      </c>
      <c r="BP26" s="456">
        <v>0</v>
      </c>
      <c r="BQ26" s="456">
        <v>0</v>
      </c>
      <c r="BR26" s="456">
        <v>0</v>
      </c>
      <c r="BS26" s="456">
        <v>0</v>
      </c>
      <c r="BT26" s="456">
        <v>0</v>
      </c>
      <c r="BU26" s="456">
        <v>0</v>
      </c>
      <c r="BV26" s="456">
        <v>0</v>
      </c>
      <c r="BW26" s="456">
        <v>0</v>
      </c>
      <c r="BX26" s="457">
        <v>0</v>
      </c>
      <c r="BY26" s="457">
        <v>0</v>
      </c>
      <c r="BZ26" s="457">
        <v>0</v>
      </c>
      <c r="CA26" s="457">
        <v>0</v>
      </c>
      <c r="CB26" s="457">
        <v>0</v>
      </c>
      <c r="CC26" s="457">
        <v>0</v>
      </c>
      <c r="CD26" s="457">
        <v>0</v>
      </c>
      <c r="CE26" s="457">
        <v>0</v>
      </c>
      <c r="CF26" s="457">
        <v>0</v>
      </c>
      <c r="CG26" s="457">
        <v>0</v>
      </c>
      <c r="CH26" s="458">
        <v>0</v>
      </c>
    </row>
    <row r="27" spans="1:86" s="52" customFormat="1" x14ac:dyDescent="0.35">
      <c r="B27" s="236" t="s">
        <v>938</v>
      </c>
      <c r="C27" s="72"/>
      <c r="D27" s="456">
        <v>0</v>
      </c>
      <c r="E27" s="456">
        <v>0</v>
      </c>
      <c r="F27" s="456">
        <v>0</v>
      </c>
      <c r="G27" s="456">
        <v>0</v>
      </c>
      <c r="H27" s="456">
        <v>0</v>
      </c>
      <c r="I27" s="456">
        <v>0</v>
      </c>
      <c r="J27" s="456">
        <v>0</v>
      </c>
      <c r="K27" s="456">
        <v>0</v>
      </c>
      <c r="L27" s="456">
        <v>0</v>
      </c>
      <c r="M27" s="456">
        <v>0</v>
      </c>
      <c r="N27" s="456">
        <v>0</v>
      </c>
      <c r="O27" s="456">
        <v>0</v>
      </c>
      <c r="P27" s="456">
        <v>0</v>
      </c>
      <c r="Q27" s="456">
        <v>0</v>
      </c>
      <c r="R27" s="456">
        <v>0</v>
      </c>
      <c r="S27" s="456">
        <v>0</v>
      </c>
      <c r="T27" s="456">
        <v>0</v>
      </c>
      <c r="U27" s="456">
        <v>0</v>
      </c>
      <c r="V27" s="456">
        <v>0</v>
      </c>
      <c r="W27" s="456">
        <v>0</v>
      </c>
      <c r="X27" s="456">
        <v>0</v>
      </c>
      <c r="Y27" s="456">
        <v>0</v>
      </c>
      <c r="Z27" s="456">
        <v>0</v>
      </c>
      <c r="AA27" s="456">
        <v>0</v>
      </c>
      <c r="AB27" s="456">
        <v>0</v>
      </c>
      <c r="AC27" s="456">
        <v>0</v>
      </c>
      <c r="AD27" s="456">
        <v>0</v>
      </c>
      <c r="AE27" s="456">
        <v>0</v>
      </c>
      <c r="AF27" s="456">
        <v>0</v>
      </c>
      <c r="AG27" s="456">
        <v>0</v>
      </c>
      <c r="AH27" s="456">
        <v>31</v>
      </c>
      <c r="AI27" s="456">
        <v>34</v>
      </c>
      <c r="AJ27" s="456">
        <v>41</v>
      </c>
      <c r="AK27" s="456">
        <v>47</v>
      </c>
      <c r="AL27" s="456">
        <v>61</v>
      </c>
      <c r="AM27" s="456">
        <v>72</v>
      </c>
      <c r="AN27" s="456">
        <v>83</v>
      </c>
      <c r="AO27" s="456">
        <v>101</v>
      </c>
      <c r="AP27" s="456">
        <v>127</v>
      </c>
      <c r="AQ27" s="619">
        <v>138</v>
      </c>
      <c r="AR27" s="456">
        <v>182</v>
      </c>
      <c r="AS27" s="456">
        <v>198</v>
      </c>
      <c r="AT27" s="456">
        <v>163.59299999999999</v>
      </c>
      <c r="AU27" s="456">
        <v>269</v>
      </c>
      <c r="AV27" s="456">
        <v>267</v>
      </c>
      <c r="AW27" s="456">
        <v>264</v>
      </c>
      <c r="AX27" s="456">
        <v>285</v>
      </c>
      <c r="AY27" s="456">
        <v>364</v>
      </c>
      <c r="AZ27" s="456">
        <v>497</v>
      </c>
      <c r="BA27" s="456">
        <v>516</v>
      </c>
      <c r="BB27" s="456">
        <v>452</v>
      </c>
      <c r="BC27" s="456">
        <v>447</v>
      </c>
      <c r="BD27" s="456">
        <v>448</v>
      </c>
      <c r="BE27" s="456">
        <v>437</v>
      </c>
      <c r="BF27" s="456">
        <v>427</v>
      </c>
      <c r="BG27" s="456">
        <v>438</v>
      </c>
      <c r="BH27" s="456">
        <v>407</v>
      </c>
      <c r="BI27" s="456">
        <v>308</v>
      </c>
      <c r="BJ27" s="456">
        <v>304</v>
      </c>
      <c r="BK27" s="456">
        <v>348</v>
      </c>
      <c r="BL27" s="456">
        <v>267</v>
      </c>
      <c r="BM27" s="456">
        <v>75</v>
      </c>
      <c r="BN27" s="456">
        <v>0</v>
      </c>
      <c r="BO27" s="456">
        <v>0</v>
      </c>
      <c r="BP27" s="456">
        <v>0</v>
      </c>
      <c r="BQ27" s="456">
        <v>0</v>
      </c>
      <c r="BR27" s="456">
        <v>0</v>
      </c>
      <c r="BS27" s="456">
        <v>0</v>
      </c>
      <c r="BT27" s="456">
        <v>0</v>
      </c>
      <c r="BU27" s="456">
        <v>0</v>
      </c>
      <c r="BV27" s="456">
        <v>0</v>
      </c>
      <c r="BW27" s="456">
        <v>0</v>
      </c>
      <c r="BX27" s="457">
        <v>0</v>
      </c>
      <c r="BY27" s="457">
        <v>0</v>
      </c>
      <c r="BZ27" s="457">
        <v>0</v>
      </c>
      <c r="CA27" s="457">
        <v>0</v>
      </c>
      <c r="CB27" s="457">
        <v>0</v>
      </c>
      <c r="CC27" s="457">
        <v>0</v>
      </c>
      <c r="CD27" s="457">
        <v>0</v>
      </c>
      <c r="CE27" s="457">
        <v>0</v>
      </c>
      <c r="CF27" s="457">
        <v>0</v>
      </c>
      <c r="CG27" s="457">
        <v>0</v>
      </c>
      <c r="CH27" s="458">
        <v>0</v>
      </c>
    </row>
    <row r="28" spans="1:86" s="52" customFormat="1" x14ac:dyDescent="0.35">
      <c r="B28" s="329" t="s">
        <v>939</v>
      </c>
      <c r="C28" s="508"/>
      <c r="D28" s="456">
        <v>0</v>
      </c>
      <c r="E28" s="456">
        <v>0</v>
      </c>
      <c r="F28" s="456">
        <v>0</v>
      </c>
      <c r="G28" s="456">
        <v>0</v>
      </c>
      <c r="H28" s="456">
        <v>0</v>
      </c>
      <c r="I28" s="456">
        <v>0</v>
      </c>
      <c r="J28" s="456">
        <v>0</v>
      </c>
      <c r="K28" s="456">
        <v>0</v>
      </c>
      <c r="L28" s="456">
        <v>0</v>
      </c>
      <c r="M28" s="456">
        <v>0</v>
      </c>
      <c r="N28" s="456">
        <v>0</v>
      </c>
      <c r="O28" s="456">
        <v>0</v>
      </c>
      <c r="P28" s="456">
        <v>0</v>
      </c>
      <c r="Q28" s="456">
        <v>0</v>
      </c>
      <c r="R28" s="456">
        <v>0</v>
      </c>
      <c r="S28" s="456">
        <v>0</v>
      </c>
      <c r="T28" s="456">
        <v>0</v>
      </c>
      <c r="U28" s="456">
        <v>0</v>
      </c>
      <c r="V28" s="456">
        <v>0</v>
      </c>
      <c r="W28" s="456">
        <v>0</v>
      </c>
      <c r="X28" s="456">
        <v>0</v>
      </c>
      <c r="Y28" s="456">
        <v>0</v>
      </c>
      <c r="Z28" s="456">
        <v>0</v>
      </c>
      <c r="AA28" s="456">
        <v>0</v>
      </c>
      <c r="AB28" s="456">
        <v>0</v>
      </c>
      <c r="AC28" s="456">
        <v>0</v>
      </c>
      <c r="AD28" s="456">
        <v>0</v>
      </c>
      <c r="AE28" s="456">
        <v>0</v>
      </c>
      <c r="AF28" s="456">
        <v>0</v>
      </c>
      <c r="AG28" s="456">
        <v>0</v>
      </c>
      <c r="AH28" s="456">
        <v>21</v>
      </c>
      <c r="AI28" s="456">
        <v>27</v>
      </c>
      <c r="AJ28" s="456">
        <v>34</v>
      </c>
      <c r="AK28" s="456">
        <v>46.26</v>
      </c>
      <c r="AL28" s="456">
        <v>65</v>
      </c>
      <c r="AM28" s="456">
        <v>89</v>
      </c>
      <c r="AN28" s="456">
        <v>112</v>
      </c>
      <c r="AO28" s="456">
        <v>116</v>
      </c>
      <c r="AP28" s="456">
        <v>149</v>
      </c>
      <c r="AQ28" s="619">
        <v>214</v>
      </c>
      <c r="AR28" s="456">
        <v>149</v>
      </c>
      <c r="AS28" s="456">
        <v>162</v>
      </c>
      <c r="AT28" s="456">
        <v>281.07400000000001</v>
      </c>
      <c r="AU28" s="456">
        <v>429.02289951173043</v>
      </c>
      <c r="AV28" s="456">
        <v>335.98800000000119</v>
      </c>
      <c r="AW28" s="456">
        <v>340.62299999999959</v>
      </c>
      <c r="AX28" s="456">
        <v>426.04799999999886</v>
      </c>
      <c r="AY28" s="456">
        <v>494.53299999999945</v>
      </c>
      <c r="AZ28" s="456">
        <v>450.69499999999999</v>
      </c>
      <c r="BA28" s="456">
        <v>407.31700000000092</v>
      </c>
      <c r="BB28" s="456">
        <v>382.68999999999869</v>
      </c>
      <c r="BC28" s="456">
        <v>287.32200000000012</v>
      </c>
      <c r="BD28" s="456">
        <v>292.22699999999895</v>
      </c>
      <c r="BE28" s="456">
        <v>325.9071194121716</v>
      </c>
      <c r="BF28" s="456">
        <v>354.31471095259985</v>
      </c>
      <c r="BG28" s="456">
        <v>484.93625241992959</v>
      </c>
      <c r="BH28" s="456">
        <v>382.21499999999997</v>
      </c>
      <c r="BI28" s="456">
        <v>253.7110046050002</v>
      </c>
      <c r="BJ28" s="456">
        <v>243.58984891</v>
      </c>
      <c r="BK28" s="456">
        <v>229.90786925876637</v>
      </c>
      <c r="BL28" s="456">
        <v>212.53440938999847</v>
      </c>
      <c r="BM28" s="456">
        <v>284.51897782000015</v>
      </c>
      <c r="BN28" s="456">
        <v>0</v>
      </c>
      <c r="BO28" s="456">
        <v>0</v>
      </c>
      <c r="BP28" s="456">
        <v>0</v>
      </c>
      <c r="BQ28" s="456">
        <v>0</v>
      </c>
      <c r="BR28" s="456">
        <v>0</v>
      </c>
      <c r="BS28" s="456">
        <v>0</v>
      </c>
      <c r="BT28" s="456">
        <v>0</v>
      </c>
      <c r="BU28" s="456">
        <v>0</v>
      </c>
      <c r="BV28" s="456">
        <v>0</v>
      </c>
      <c r="BW28" s="456">
        <v>0</v>
      </c>
      <c r="BX28" s="457">
        <v>0</v>
      </c>
      <c r="BY28" s="457">
        <v>0</v>
      </c>
      <c r="BZ28" s="457">
        <v>0</v>
      </c>
      <c r="CA28" s="457">
        <v>0</v>
      </c>
      <c r="CB28" s="457">
        <v>0</v>
      </c>
      <c r="CC28" s="457">
        <v>0</v>
      </c>
      <c r="CD28" s="457">
        <v>0</v>
      </c>
      <c r="CE28" s="457">
        <v>0</v>
      </c>
      <c r="CF28" s="457">
        <v>0</v>
      </c>
      <c r="CG28" s="457">
        <v>0</v>
      </c>
      <c r="CH28" s="458">
        <v>0</v>
      </c>
    </row>
    <row r="29" spans="1:86" s="52" customFormat="1" ht="25.5" customHeight="1" x14ac:dyDescent="0.35">
      <c r="B29" s="236" t="s">
        <v>928</v>
      </c>
      <c r="C29" s="74"/>
      <c r="D29" s="456">
        <f>SUM(D30:D35)</f>
        <v>0</v>
      </c>
      <c r="E29" s="456">
        <f t="shared" ref="E29:BP29" si="12">SUM(E30:E35)</f>
        <v>0</v>
      </c>
      <c r="F29" s="456">
        <f t="shared" si="12"/>
        <v>0</v>
      </c>
      <c r="G29" s="456">
        <f t="shared" si="12"/>
        <v>0</v>
      </c>
      <c r="H29" s="456">
        <f t="shared" si="12"/>
        <v>0</v>
      </c>
      <c r="I29" s="456">
        <f t="shared" si="12"/>
        <v>0</v>
      </c>
      <c r="J29" s="456">
        <f t="shared" si="12"/>
        <v>0</v>
      </c>
      <c r="K29" s="456">
        <f t="shared" si="12"/>
        <v>0</v>
      </c>
      <c r="L29" s="456">
        <f t="shared" si="12"/>
        <v>0</v>
      </c>
      <c r="M29" s="456">
        <f t="shared" si="12"/>
        <v>0</v>
      </c>
      <c r="N29" s="456">
        <f t="shared" si="12"/>
        <v>0</v>
      </c>
      <c r="O29" s="456">
        <f t="shared" si="12"/>
        <v>0</v>
      </c>
      <c r="P29" s="456">
        <f t="shared" si="12"/>
        <v>0</v>
      </c>
      <c r="Q29" s="456">
        <f t="shared" si="12"/>
        <v>0</v>
      </c>
      <c r="R29" s="456">
        <f t="shared" si="12"/>
        <v>0</v>
      </c>
      <c r="S29" s="456">
        <f t="shared" si="12"/>
        <v>0</v>
      </c>
      <c r="T29" s="456">
        <f t="shared" si="12"/>
        <v>0</v>
      </c>
      <c r="U29" s="456">
        <f t="shared" si="12"/>
        <v>0</v>
      </c>
      <c r="V29" s="456">
        <f t="shared" si="12"/>
        <v>0</v>
      </c>
      <c r="W29" s="456">
        <f t="shared" si="12"/>
        <v>0</v>
      </c>
      <c r="X29" s="456">
        <f t="shared" si="12"/>
        <v>0</v>
      </c>
      <c r="Y29" s="456">
        <f t="shared" si="12"/>
        <v>0</v>
      </c>
      <c r="Z29" s="456">
        <f t="shared" si="12"/>
        <v>0</v>
      </c>
      <c r="AA29" s="456">
        <f t="shared" si="12"/>
        <v>0</v>
      </c>
      <c r="AB29" s="456">
        <f t="shared" si="12"/>
        <v>0</v>
      </c>
      <c r="AC29" s="456">
        <f t="shared" si="12"/>
        <v>0</v>
      </c>
      <c r="AD29" s="456">
        <f t="shared" si="12"/>
        <v>0</v>
      </c>
      <c r="AE29" s="456">
        <f t="shared" si="12"/>
        <v>0</v>
      </c>
      <c r="AF29" s="456">
        <f t="shared" si="12"/>
        <v>0</v>
      </c>
      <c r="AG29" s="456">
        <f t="shared" si="12"/>
        <v>0</v>
      </c>
      <c r="AH29" s="456">
        <f t="shared" si="12"/>
        <v>287.50626379634298</v>
      </c>
      <c r="AI29" s="456">
        <f t="shared" si="12"/>
        <v>302.08045600000003</v>
      </c>
      <c r="AJ29" s="456">
        <f t="shared" si="12"/>
        <v>395.88564615384615</v>
      </c>
      <c r="AK29" s="456">
        <f t="shared" si="12"/>
        <v>564.3645305</v>
      </c>
      <c r="AL29" s="456">
        <f t="shared" si="12"/>
        <v>755.4666057500001</v>
      </c>
      <c r="AM29" s="456">
        <f t="shared" si="12"/>
        <v>882.96256549999987</v>
      </c>
      <c r="AN29" s="456">
        <f t="shared" si="12"/>
        <v>1020.7705977499999</v>
      </c>
      <c r="AO29" s="456">
        <f t="shared" si="12"/>
        <v>1172.1197127142857</v>
      </c>
      <c r="AP29" s="456">
        <f t="shared" si="12"/>
        <v>1245.5755610666668</v>
      </c>
      <c r="AQ29" s="619">
        <f t="shared" si="12"/>
        <v>1291.2906329999998</v>
      </c>
      <c r="AR29" s="456">
        <f t="shared" si="12"/>
        <v>1322.3629533333335</v>
      </c>
      <c r="AS29" s="456">
        <f t="shared" si="12"/>
        <v>1417.252283333333</v>
      </c>
      <c r="AT29" s="456">
        <f t="shared" si="12"/>
        <v>1601.3146243333333</v>
      </c>
      <c r="AU29" s="456">
        <f t="shared" si="12"/>
        <v>2084.0561549999998</v>
      </c>
      <c r="AV29" s="456">
        <f t="shared" si="12"/>
        <v>2588.9620103333332</v>
      </c>
      <c r="AW29" s="456">
        <f t="shared" si="12"/>
        <v>2871.8776219999995</v>
      </c>
      <c r="AX29" s="456">
        <f t="shared" si="12"/>
        <v>2785.9169999999999</v>
      </c>
      <c r="AY29" s="456">
        <f t="shared" si="12"/>
        <v>2744.35</v>
      </c>
      <c r="AZ29" s="456">
        <f t="shared" si="12"/>
        <v>2438.2424801734269</v>
      </c>
      <c r="BA29" s="456">
        <f t="shared" si="12"/>
        <v>2154.4810000000002</v>
      </c>
      <c r="BB29" s="456">
        <f t="shared" si="12"/>
        <v>2160.527</v>
      </c>
      <c r="BC29" s="456">
        <f t="shared" si="12"/>
        <v>2384.0059999999999</v>
      </c>
      <c r="BD29" s="456">
        <f t="shared" si="12"/>
        <v>2944.4639999999999</v>
      </c>
      <c r="BE29" s="456">
        <f t="shared" si="12"/>
        <v>3325.067</v>
      </c>
      <c r="BF29" s="456">
        <f t="shared" si="12"/>
        <v>3655.0069999999996</v>
      </c>
      <c r="BG29" s="456">
        <f t="shared" si="12"/>
        <v>3752.7889999999998</v>
      </c>
      <c r="BH29" s="456">
        <f t="shared" si="12"/>
        <v>3278.0000000000005</v>
      </c>
      <c r="BI29" s="456">
        <f t="shared" si="12"/>
        <v>2525.9999999999995</v>
      </c>
      <c r="BJ29" s="456">
        <f t="shared" si="12"/>
        <v>2050</v>
      </c>
      <c r="BK29" s="456">
        <f t="shared" si="12"/>
        <v>1737.5119804834528</v>
      </c>
      <c r="BL29" s="456">
        <f t="shared" si="12"/>
        <v>1455.6900798477316</v>
      </c>
      <c r="BM29" s="456">
        <f t="shared" si="12"/>
        <v>877.14850322825873</v>
      </c>
      <c r="BN29" s="456">
        <f t="shared" si="12"/>
        <v>0</v>
      </c>
      <c r="BO29" s="456">
        <f t="shared" si="12"/>
        <v>0</v>
      </c>
      <c r="BP29" s="456">
        <f t="shared" si="12"/>
        <v>0</v>
      </c>
      <c r="BQ29" s="456">
        <f t="shared" ref="BQ29:CH29" si="13">SUM(BQ30:BQ35)</f>
        <v>0</v>
      </c>
      <c r="BR29" s="456">
        <f t="shared" si="13"/>
        <v>0</v>
      </c>
      <c r="BS29" s="456">
        <f t="shared" si="13"/>
        <v>0</v>
      </c>
      <c r="BT29" s="456">
        <f t="shared" si="13"/>
        <v>0</v>
      </c>
      <c r="BU29" s="456">
        <f t="shared" si="13"/>
        <v>0</v>
      </c>
      <c r="BV29" s="456">
        <f t="shared" si="13"/>
        <v>0</v>
      </c>
      <c r="BW29" s="456">
        <f t="shared" si="13"/>
        <v>0</v>
      </c>
      <c r="BX29" s="457">
        <f t="shared" si="13"/>
        <v>0</v>
      </c>
      <c r="BY29" s="457">
        <f t="shared" si="13"/>
        <v>0</v>
      </c>
      <c r="BZ29" s="457">
        <f t="shared" si="13"/>
        <v>0</v>
      </c>
      <c r="CA29" s="457">
        <f t="shared" si="13"/>
        <v>0</v>
      </c>
      <c r="CB29" s="457">
        <f t="shared" si="13"/>
        <v>0</v>
      </c>
      <c r="CC29" s="457">
        <f t="shared" si="13"/>
        <v>0</v>
      </c>
      <c r="CD29" s="457">
        <f t="shared" si="13"/>
        <v>0</v>
      </c>
      <c r="CE29" s="457">
        <f t="shared" si="13"/>
        <v>0</v>
      </c>
      <c r="CF29" s="457">
        <f t="shared" si="13"/>
        <v>0</v>
      </c>
      <c r="CG29" s="457">
        <f t="shared" si="13"/>
        <v>0</v>
      </c>
      <c r="CH29" s="458">
        <f t="shared" si="13"/>
        <v>0</v>
      </c>
    </row>
    <row r="30" spans="1:86" s="52" customFormat="1" x14ac:dyDescent="0.35">
      <c r="B30" s="618" t="s">
        <v>935</v>
      </c>
      <c r="C30" s="72"/>
      <c r="D30" s="456">
        <v>0</v>
      </c>
      <c r="E30" s="456">
        <v>0</v>
      </c>
      <c r="F30" s="456">
        <v>0</v>
      </c>
      <c r="G30" s="456">
        <v>0</v>
      </c>
      <c r="H30" s="456">
        <v>0</v>
      </c>
      <c r="I30" s="456">
        <v>0</v>
      </c>
      <c r="J30" s="456">
        <v>0</v>
      </c>
      <c r="K30" s="456">
        <v>0</v>
      </c>
      <c r="L30" s="456">
        <v>0</v>
      </c>
      <c r="M30" s="456">
        <v>0</v>
      </c>
      <c r="N30" s="456">
        <v>0</v>
      </c>
      <c r="O30" s="456">
        <v>0</v>
      </c>
      <c r="P30" s="456">
        <v>0</v>
      </c>
      <c r="Q30" s="456">
        <v>0</v>
      </c>
      <c r="R30" s="456">
        <v>0</v>
      </c>
      <c r="S30" s="456">
        <v>0</v>
      </c>
      <c r="T30" s="456">
        <v>0</v>
      </c>
      <c r="U30" s="456">
        <v>0</v>
      </c>
      <c r="V30" s="456">
        <v>0</v>
      </c>
      <c r="W30" s="456">
        <v>0</v>
      </c>
      <c r="X30" s="456">
        <v>0</v>
      </c>
      <c r="Y30" s="456">
        <v>0</v>
      </c>
      <c r="Z30" s="456">
        <v>0</v>
      </c>
      <c r="AA30" s="456">
        <v>0</v>
      </c>
      <c r="AB30" s="456">
        <v>0</v>
      </c>
      <c r="AC30" s="456">
        <v>0</v>
      </c>
      <c r="AD30" s="456">
        <v>0</v>
      </c>
      <c r="AE30" s="456">
        <v>0</v>
      </c>
      <c r="AF30" s="456">
        <v>0</v>
      </c>
      <c r="AG30" s="456">
        <v>0</v>
      </c>
      <c r="AH30" s="456">
        <v>93.471266166347988</v>
      </c>
      <c r="AI30" s="456">
        <v>94.923246999999989</v>
      </c>
      <c r="AJ30" s="456">
        <v>133.38773399999999</v>
      </c>
      <c r="AK30" s="456">
        <v>247.07490900000002</v>
      </c>
      <c r="AL30" s="456">
        <v>357.58954</v>
      </c>
      <c r="AM30" s="456">
        <v>431.42880574999998</v>
      </c>
      <c r="AN30" s="456">
        <v>509.44051474999986</v>
      </c>
      <c r="AO30" s="456">
        <v>568.12316771428561</v>
      </c>
      <c r="AP30" s="456">
        <v>574.2704686666666</v>
      </c>
      <c r="AQ30" s="619">
        <v>536.17211133333342</v>
      </c>
      <c r="AR30" s="456">
        <v>433.57405600000004</v>
      </c>
      <c r="AS30" s="456">
        <v>354.685723</v>
      </c>
      <c r="AT30" s="456">
        <v>376.53609799999998</v>
      </c>
      <c r="AU30" s="456">
        <v>563.69445233333329</v>
      </c>
      <c r="AV30" s="456">
        <v>715.69305299999996</v>
      </c>
      <c r="AW30" s="456">
        <v>769.72457333333318</v>
      </c>
      <c r="AX30" s="456">
        <v>820</v>
      </c>
      <c r="AY30" s="456">
        <v>660</v>
      </c>
      <c r="AZ30" s="456">
        <v>275.71548017342661</v>
      </c>
      <c r="BA30" s="456">
        <v>0</v>
      </c>
      <c r="BB30" s="456">
        <v>0</v>
      </c>
      <c r="BC30" s="456">
        <v>0</v>
      </c>
      <c r="BD30" s="456">
        <v>0</v>
      </c>
      <c r="BE30" s="456">
        <v>0</v>
      </c>
      <c r="BF30" s="456">
        <v>0</v>
      </c>
      <c r="BG30" s="456">
        <v>0</v>
      </c>
      <c r="BH30" s="456">
        <v>0</v>
      </c>
      <c r="BI30" s="456">
        <v>0</v>
      </c>
      <c r="BJ30" s="456">
        <v>0</v>
      </c>
      <c r="BK30" s="456">
        <v>0</v>
      </c>
      <c r="BL30" s="456">
        <v>0</v>
      </c>
      <c r="BM30" s="456">
        <v>0</v>
      </c>
      <c r="BN30" s="456">
        <v>0</v>
      </c>
      <c r="BO30" s="456">
        <v>0</v>
      </c>
      <c r="BP30" s="456">
        <v>0</v>
      </c>
      <c r="BQ30" s="456">
        <v>0</v>
      </c>
      <c r="BR30" s="456">
        <v>0</v>
      </c>
      <c r="BS30" s="456">
        <v>0</v>
      </c>
      <c r="BT30" s="456">
        <v>0</v>
      </c>
      <c r="BU30" s="456">
        <v>0</v>
      </c>
      <c r="BV30" s="456">
        <v>0</v>
      </c>
      <c r="BW30" s="456">
        <v>0</v>
      </c>
      <c r="BX30" s="457">
        <v>0</v>
      </c>
      <c r="BY30" s="457">
        <v>0</v>
      </c>
      <c r="BZ30" s="457">
        <v>0</v>
      </c>
      <c r="CA30" s="457">
        <v>0</v>
      </c>
      <c r="CB30" s="457">
        <v>0</v>
      </c>
      <c r="CC30" s="457">
        <v>0</v>
      </c>
      <c r="CD30" s="457">
        <v>0</v>
      </c>
      <c r="CE30" s="457">
        <v>0</v>
      </c>
      <c r="CF30" s="457">
        <v>0</v>
      </c>
      <c r="CG30" s="457">
        <v>0</v>
      </c>
      <c r="CH30" s="458">
        <v>0</v>
      </c>
    </row>
    <row r="31" spans="1:86" s="52" customFormat="1" x14ac:dyDescent="0.35">
      <c r="B31" s="618" t="s">
        <v>936</v>
      </c>
      <c r="C31" s="72"/>
      <c r="D31" s="456">
        <v>0</v>
      </c>
      <c r="E31" s="456">
        <v>0</v>
      </c>
      <c r="F31" s="456">
        <v>0</v>
      </c>
      <c r="G31" s="456">
        <v>0</v>
      </c>
      <c r="H31" s="456">
        <v>0</v>
      </c>
      <c r="I31" s="456">
        <v>0</v>
      </c>
      <c r="J31" s="456">
        <v>0</v>
      </c>
      <c r="K31" s="456">
        <v>0</v>
      </c>
      <c r="L31" s="456">
        <v>0</v>
      </c>
      <c r="M31" s="456">
        <v>0</v>
      </c>
      <c r="N31" s="456">
        <v>0</v>
      </c>
      <c r="O31" s="456">
        <v>0</v>
      </c>
      <c r="P31" s="456">
        <v>0</v>
      </c>
      <c r="Q31" s="456">
        <v>0</v>
      </c>
      <c r="R31" s="456">
        <v>0</v>
      </c>
      <c r="S31" s="456">
        <v>0</v>
      </c>
      <c r="T31" s="456">
        <v>0</v>
      </c>
      <c r="U31" s="456">
        <v>0</v>
      </c>
      <c r="V31" s="456">
        <v>0</v>
      </c>
      <c r="W31" s="456">
        <v>0</v>
      </c>
      <c r="X31" s="456">
        <v>0</v>
      </c>
      <c r="Y31" s="456">
        <v>0</v>
      </c>
      <c r="Z31" s="456">
        <v>0</v>
      </c>
      <c r="AA31" s="456">
        <v>0</v>
      </c>
      <c r="AB31" s="456">
        <v>0</v>
      </c>
      <c r="AC31" s="456">
        <v>0</v>
      </c>
      <c r="AD31" s="456">
        <v>0</v>
      </c>
      <c r="AE31" s="456">
        <v>0</v>
      </c>
      <c r="AF31" s="456">
        <v>0</v>
      </c>
      <c r="AG31" s="456">
        <v>0</v>
      </c>
      <c r="AH31" s="456">
        <v>2.8029816586538465</v>
      </c>
      <c r="AI31" s="456">
        <v>3.1177550000000003</v>
      </c>
      <c r="AJ31" s="456">
        <v>4.417237692307693</v>
      </c>
      <c r="AK31" s="456">
        <v>3.0525300000000004</v>
      </c>
      <c r="AL31" s="456">
        <v>5.1579929999999994</v>
      </c>
      <c r="AM31" s="456">
        <v>4.8207797499999998</v>
      </c>
      <c r="AN31" s="456">
        <v>5.9772190000000007</v>
      </c>
      <c r="AO31" s="456">
        <v>6.0103905714285712</v>
      </c>
      <c r="AP31" s="456">
        <v>6.2181166666666661</v>
      </c>
      <c r="AQ31" s="619">
        <v>11.184782999999999</v>
      </c>
      <c r="AR31" s="456">
        <v>20.375420333333334</v>
      </c>
      <c r="AS31" s="456">
        <v>23.223578666666668</v>
      </c>
      <c r="AT31" s="456">
        <v>27.424068666666663</v>
      </c>
      <c r="AU31" s="456">
        <v>33.173434999999991</v>
      </c>
      <c r="AV31" s="456">
        <v>38.794090666666669</v>
      </c>
      <c r="AW31" s="456">
        <v>43.345056333333332</v>
      </c>
      <c r="AX31" s="456">
        <v>43.463999999999999</v>
      </c>
      <c r="AY31" s="456">
        <v>46.861000000000004</v>
      </c>
      <c r="AZ31" s="456">
        <v>50.704000000000001</v>
      </c>
      <c r="BA31" s="456">
        <v>51.632000000000005</v>
      </c>
      <c r="BB31" s="456">
        <v>53.134</v>
      </c>
      <c r="BC31" s="456">
        <v>55.036000000000001</v>
      </c>
      <c r="BD31" s="456">
        <v>63.141999999999996</v>
      </c>
      <c r="BE31" s="456">
        <v>69.936000000000007</v>
      </c>
      <c r="BF31" s="456">
        <v>78.903000000000006</v>
      </c>
      <c r="BG31" s="456">
        <v>44.26</v>
      </c>
      <c r="BH31" s="456">
        <v>0</v>
      </c>
      <c r="BI31" s="456">
        <v>0</v>
      </c>
      <c r="BJ31" s="456">
        <v>0</v>
      </c>
      <c r="BK31" s="456">
        <v>0</v>
      </c>
      <c r="BL31" s="456">
        <v>0</v>
      </c>
      <c r="BM31" s="456">
        <v>0</v>
      </c>
      <c r="BN31" s="456">
        <v>0</v>
      </c>
      <c r="BO31" s="456">
        <v>0</v>
      </c>
      <c r="BP31" s="456">
        <v>0</v>
      </c>
      <c r="BQ31" s="456">
        <v>0</v>
      </c>
      <c r="BR31" s="456">
        <v>0</v>
      </c>
      <c r="BS31" s="456">
        <v>0</v>
      </c>
      <c r="BT31" s="456">
        <v>0</v>
      </c>
      <c r="BU31" s="456">
        <v>0</v>
      </c>
      <c r="BV31" s="456">
        <v>0</v>
      </c>
      <c r="BW31" s="456">
        <v>0</v>
      </c>
      <c r="BX31" s="457">
        <v>0</v>
      </c>
      <c r="BY31" s="457">
        <v>0</v>
      </c>
      <c r="BZ31" s="457">
        <v>0</v>
      </c>
      <c r="CA31" s="457">
        <v>0</v>
      </c>
      <c r="CB31" s="457">
        <v>0</v>
      </c>
      <c r="CC31" s="457">
        <v>0</v>
      </c>
      <c r="CD31" s="457">
        <v>0</v>
      </c>
      <c r="CE31" s="457">
        <v>0</v>
      </c>
      <c r="CF31" s="457">
        <v>0</v>
      </c>
      <c r="CG31" s="457">
        <v>0</v>
      </c>
      <c r="CH31" s="458">
        <v>0</v>
      </c>
    </row>
    <row r="32" spans="1:86" s="52" customFormat="1" x14ac:dyDescent="0.35">
      <c r="B32" s="618" t="s">
        <v>825</v>
      </c>
      <c r="C32" s="72"/>
      <c r="D32" s="456">
        <v>0</v>
      </c>
      <c r="E32" s="456">
        <v>0</v>
      </c>
      <c r="F32" s="456">
        <v>0</v>
      </c>
      <c r="G32" s="456">
        <v>0</v>
      </c>
      <c r="H32" s="456">
        <v>0</v>
      </c>
      <c r="I32" s="456">
        <v>0</v>
      </c>
      <c r="J32" s="456">
        <v>0</v>
      </c>
      <c r="K32" s="456">
        <v>0</v>
      </c>
      <c r="L32" s="456">
        <v>0</v>
      </c>
      <c r="M32" s="456">
        <v>0</v>
      </c>
      <c r="N32" s="456">
        <v>0</v>
      </c>
      <c r="O32" s="456">
        <v>0</v>
      </c>
      <c r="P32" s="456">
        <v>0</v>
      </c>
      <c r="Q32" s="456">
        <v>0</v>
      </c>
      <c r="R32" s="456">
        <v>0</v>
      </c>
      <c r="S32" s="456">
        <v>0</v>
      </c>
      <c r="T32" s="456">
        <v>0</v>
      </c>
      <c r="U32" s="456">
        <v>0</v>
      </c>
      <c r="V32" s="456">
        <v>0</v>
      </c>
      <c r="W32" s="456">
        <v>0</v>
      </c>
      <c r="X32" s="456">
        <v>0</v>
      </c>
      <c r="Y32" s="456">
        <v>0</v>
      </c>
      <c r="Z32" s="456">
        <v>0</v>
      </c>
      <c r="AA32" s="456">
        <v>0</v>
      </c>
      <c r="AB32" s="456">
        <v>0</v>
      </c>
      <c r="AC32" s="456">
        <v>0</v>
      </c>
      <c r="AD32" s="456">
        <v>0</v>
      </c>
      <c r="AE32" s="456">
        <v>0</v>
      </c>
      <c r="AF32" s="456">
        <v>0</v>
      </c>
      <c r="AG32" s="456">
        <v>0</v>
      </c>
      <c r="AH32" s="456">
        <v>5.1934940357142851</v>
      </c>
      <c r="AI32" s="456">
        <v>5.8754679999999997</v>
      </c>
      <c r="AJ32" s="456">
        <v>6.4494479999999994</v>
      </c>
      <c r="AK32" s="456">
        <v>7.7735155000000002</v>
      </c>
      <c r="AL32" s="456">
        <v>8.1048584999999989</v>
      </c>
      <c r="AM32" s="456">
        <v>11.847468999999998</v>
      </c>
      <c r="AN32" s="456">
        <v>12.584511500000001</v>
      </c>
      <c r="AO32" s="456">
        <v>15.318929857142857</v>
      </c>
      <c r="AP32" s="456">
        <v>21.204908400000001</v>
      </c>
      <c r="AQ32" s="619">
        <v>26.817910999999995</v>
      </c>
      <c r="AR32" s="456">
        <v>31.576727000000005</v>
      </c>
      <c r="AS32" s="456">
        <v>44.142540666666669</v>
      </c>
      <c r="AT32" s="456">
        <v>70.518660999999994</v>
      </c>
      <c r="AU32" s="456">
        <v>130.53000933333331</v>
      </c>
      <c r="AV32" s="456">
        <v>189.23076999999998</v>
      </c>
      <c r="AW32" s="456">
        <v>255.07671199999996</v>
      </c>
      <c r="AX32" s="456">
        <v>255.15199999999999</v>
      </c>
      <c r="AY32" s="456">
        <v>297.05799999999999</v>
      </c>
      <c r="AZ32" s="456">
        <v>327.88400000000001</v>
      </c>
      <c r="BA32" s="456">
        <v>354.95100000000002</v>
      </c>
      <c r="BB32" s="456">
        <v>382.50900000000001</v>
      </c>
      <c r="BC32" s="456">
        <v>453.77700000000004</v>
      </c>
      <c r="BD32" s="456">
        <v>582.23099999999999</v>
      </c>
      <c r="BE32" s="456">
        <v>697.84500000000003</v>
      </c>
      <c r="BF32" s="456">
        <v>800.66499999999996</v>
      </c>
      <c r="BG32" s="456">
        <v>866.86699999999996</v>
      </c>
      <c r="BH32" s="456">
        <v>824.20128892350272</v>
      </c>
      <c r="BI32" s="456">
        <v>660.22746358750726</v>
      </c>
      <c r="BJ32" s="456">
        <v>551.92517870773702</v>
      </c>
      <c r="BK32" s="456">
        <v>473.66156547405154</v>
      </c>
      <c r="BL32" s="456">
        <v>417.08510670184251</v>
      </c>
      <c r="BM32" s="456">
        <v>302.41702124496578</v>
      </c>
      <c r="BN32" s="456">
        <v>0</v>
      </c>
      <c r="BO32" s="456">
        <v>0</v>
      </c>
      <c r="BP32" s="456">
        <v>0</v>
      </c>
      <c r="BQ32" s="456">
        <v>0</v>
      </c>
      <c r="BR32" s="456">
        <v>0</v>
      </c>
      <c r="BS32" s="456">
        <v>0</v>
      </c>
      <c r="BT32" s="456">
        <v>0</v>
      </c>
      <c r="BU32" s="456">
        <v>0</v>
      </c>
      <c r="BV32" s="456">
        <v>0</v>
      </c>
      <c r="BW32" s="456">
        <v>0</v>
      </c>
      <c r="BX32" s="457">
        <v>0</v>
      </c>
      <c r="BY32" s="457">
        <v>0</v>
      </c>
      <c r="BZ32" s="457">
        <v>0</v>
      </c>
      <c r="CA32" s="457">
        <v>0</v>
      </c>
      <c r="CB32" s="457">
        <v>0</v>
      </c>
      <c r="CC32" s="457">
        <v>0</v>
      </c>
      <c r="CD32" s="457">
        <v>0</v>
      </c>
      <c r="CE32" s="457">
        <v>0</v>
      </c>
      <c r="CF32" s="457">
        <v>0</v>
      </c>
      <c r="CG32" s="457">
        <v>0</v>
      </c>
      <c r="CH32" s="458">
        <v>0</v>
      </c>
    </row>
    <row r="33" spans="1:86" s="52" customFormat="1" x14ac:dyDescent="0.35">
      <c r="B33" s="618" t="s">
        <v>937</v>
      </c>
      <c r="C33" s="72"/>
      <c r="D33" s="456">
        <v>0</v>
      </c>
      <c r="E33" s="456">
        <v>0</v>
      </c>
      <c r="F33" s="456">
        <v>0</v>
      </c>
      <c r="G33" s="456">
        <v>0</v>
      </c>
      <c r="H33" s="456">
        <v>0</v>
      </c>
      <c r="I33" s="456">
        <v>0</v>
      </c>
      <c r="J33" s="456">
        <v>0</v>
      </c>
      <c r="K33" s="456">
        <v>0</v>
      </c>
      <c r="L33" s="456">
        <v>0</v>
      </c>
      <c r="M33" s="456">
        <v>0</v>
      </c>
      <c r="N33" s="456">
        <v>0</v>
      </c>
      <c r="O33" s="456">
        <v>0</v>
      </c>
      <c r="P33" s="456">
        <v>0</v>
      </c>
      <c r="Q33" s="456">
        <v>0</v>
      </c>
      <c r="R33" s="456">
        <v>0</v>
      </c>
      <c r="S33" s="456">
        <v>0</v>
      </c>
      <c r="T33" s="456">
        <v>0</v>
      </c>
      <c r="U33" s="456">
        <v>0</v>
      </c>
      <c r="V33" s="456">
        <v>0</v>
      </c>
      <c r="W33" s="456">
        <v>0</v>
      </c>
      <c r="X33" s="456">
        <v>0</v>
      </c>
      <c r="Y33" s="456">
        <v>0</v>
      </c>
      <c r="Z33" s="456">
        <v>0</v>
      </c>
      <c r="AA33" s="456">
        <v>0</v>
      </c>
      <c r="AB33" s="456">
        <v>0</v>
      </c>
      <c r="AC33" s="456">
        <v>0</v>
      </c>
      <c r="AD33" s="456">
        <v>0</v>
      </c>
      <c r="AE33" s="456">
        <v>0</v>
      </c>
      <c r="AF33" s="456">
        <v>0</v>
      </c>
      <c r="AG33" s="456">
        <v>0</v>
      </c>
      <c r="AH33" s="456">
        <v>182.15085531267607</v>
      </c>
      <c r="AI33" s="456">
        <v>193.603454</v>
      </c>
      <c r="AJ33" s="456">
        <v>246.08449246153847</v>
      </c>
      <c r="AK33" s="456">
        <v>298.00780700000001</v>
      </c>
      <c r="AL33" s="456">
        <v>372.96242025000004</v>
      </c>
      <c r="AM33" s="456">
        <v>418.66883899999999</v>
      </c>
      <c r="AN33" s="456">
        <v>472.97908750000005</v>
      </c>
      <c r="AO33" s="456">
        <v>559.46277857142854</v>
      </c>
      <c r="AP33" s="456">
        <v>619.10317680000003</v>
      </c>
      <c r="AQ33" s="619">
        <v>687.23668999999995</v>
      </c>
      <c r="AR33" s="456">
        <v>786.62654500000008</v>
      </c>
      <c r="AS33" s="456">
        <v>914.84584999999981</v>
      </c>
      <c r="AT33" s="456">
        <v>1031.7429646666667</v>
      </c>
      <c r="AU33" s="456">
        <v>1238.1339973333331</v>
      </c>
      <c r="AV33" s="456">
        <v>1496.1980143333333</v>
      </c>
      <c r="AW33" s="456">
        <v>1640.7096546666664</v>
      </c>
      <c r="AX33" s="456">
        <v>1565.194</v>
      </c>
      <c r="AY33" s="456">
        <v>1620.7080000000001</v>
      </c>
      <c r="AZ33" s="456">
        <v>1655.7110000000002</v>
      </c>
      <c r="BA33" s="456">
        <v>1620.1309999999999</v>
      </c>
      <c r="BB33" s="456">
        <v>1603.6470000000002</v>
      </c>
      <c r="BC33" s="456">
        <v>1767.1590000000001</v>
      </c>
      <c r="BD33" s="456">
        <v>2165.7539999999999</v>
      </c>
      <c r="BE33" s="456">
        <v>2410.0329999999999</v>
      </c>
      <c r="BF33" s="456">
        <v>2614.94</v>
      </c>
      <c r="BG33" s="456">
        <v>2692.2280000000001</v>
      </c>
      <c r="BH33" s="456">
        <v>2340.126238103408</v>
      </c>
      <c r="BI33" s="456">
        <v>1796.9867403600622</v>
      </c>
      <c r="BJ33" s="456">
        <v>1440.1638339966985</v>
      </c>
      <c r="BK33" s="456">
        <v>1213.3319089372128</v>
      </c>
      <c r="BL33" s="456">
        <v>1007.6875486858021</v>
      </c>
      <c r="BM33" s="456">
        <v>545.2825045729727</v>
      </c>
      <c r="BN33" s="456">
        <v>0</v>
      </c>
      <c r="BO33" s="456">
        <v>0</v>
      </c>
      <c r="BP33" s="456">
        <v>0</v>
      </c>
      <c r="BQ33" s="456">
        <v>0</v>
      </c>
      <c r="BR33" s="456">
        <v>0</v>
      </c>
      <c r="BS33" s="456">
        <v>0</v>
      </c>
      <c r="BT33" s="456">
        <v>0</v>
      </c>
      <c r="BU33" s="456">
        <v>0</v>
      </c>
      <c r="BV33" s="456">
        <v>0</v>
      </c>
      <c r="BW33" s="456">
        <v>0</v>
      </c>
      <c r="BX33" s="457">
        <v>0</v>
      </c>
      <c r="BY33" s="457">
        <v>0</v>
      </c>
      <c r="BZ33" s="457">
        <v>0</v>
      </c>
      <c r="CA33" s="457">
        <v>0</v>
      </c>
      <c r="CB33" s="457">
        <v>0</v>
      </c>
      <c r="CC33" s="457">
        <v>0</v>
      </c>
      <c r="CD33" s="457">
        <v>0</v>
      </c>
      <c r="CE33" s="457">
        <v>0</v>
      </c>
      <c r="CF33" s="457">
        <v>0</v>
      </c>
      <c r="CG33" s="457">
        <v>0</v>
      </c>
      <c r="CH33" s="458">
        <v>0</v>
      </c>
    </row>
    <row r="34" spans="1:86" s="52" customFormat="1" x14ac:dyDescent="0.35">
      <c r="B34" s="618" t="s">
        <v>938</v>
      </c>
      <c r="C34" s="72"/>
      <c r="D34" s="456">
        <v>0</v>
      </c>
      <c r="E34" s="456">
        <v>0</v>
      </c>
      <c r="F34" s="456">
        <v>0</v>
      </c>
      <c r="G34" s="456">
        <v>0</v>
      </c>
      <c r="H34" s="456">
        <v>0</v>
      </c>
      <c r="I34" s="456">
        <v>0</v>
      </c>
      <c r="J34" s="456">
        <v>0</v>
      </c>
      <c r="K34" s="456">
        <v>0</v>
      </c>
      <c r="L34" s="456">
        <v>0</v>
      </c>
      <c r="M34" s="456">
        <v>0</v>
      </c>
      <c r="N34" s="456">
        <v>0</v>
      </c>
      <c r="O34" s="456">
        <v>0</v>
      </c>
      <c r="P34" s="456">
        <v>0</v>
      </c>
      <c r="Q34" s="456">
        <v>0</v>
      </c>
      <c r="R34" s="456">
        <v>0</v>
      </c>
      <c r="S34" s="456">
        <v>0</v>
      </c>
      <c r="T34" s="456">
        <v>0</v>
      </c>
      <c r="U34" s="456">
        <v>0</v>
      </c>
      <c r="V34" s="456">
        <v>0</v>
      </c>
      <c r="W34" s="456">
        <v>0</v>
      </c>
      <c r="X34" s="456">
        <v>0</v>
      </c>
      <c r="Y34" s="456">
        <v>0</v>
      </c>
      <c r="Z34" s="456">
        <v>0</v>
      </c>
      <c r="AA34" s="456">
        <v>0</v>
      </c>
      <c r="AB34" s="456">
        <v>0</v>
      </c>
      <c r="AC34" s="456">
        <v>0</v>
      </c>
      <c r="AD34" s="456">
        <v>0</v>
      </c>
      <c r="AE34" s="456">
        <v>0</v>
      </c>
      <c r="AF34" s="456">
        <v>0</v>
      </c>
      <c r="AG34" s="456">
        <v>0</v>
      </c>
      <c r="AH34" s="456">
        <v>2.3176474098360655</v>
      </c>
      <c r="AI34" s="456">
        <v>2.5419358688524589</v>
      </c>
      <c r="AJ34" s="456">
        <v>3.032214586666667</v>
      </c>
      <c r="AK34" s="456">
        <v>4.2614319429551788</v>
      </c>
      <c r="AL34" s="456">
        <v>5.6409478888888893</v>
      </c>
      <c r="AM34" s="456">
        <v>7.2432321987577657</v>
      </c>
      <c r="AN34" s="456">
        <v>8.4231230512820527</v>
      </c>
      <c r="AO34" s="456">
        <v>10.800226018433181</v>
      </c>
      <c r="AP34" s="456">
        <v>11.40188078888889</v>
      </c>
      <c r="AQ34" s="619">
        <v>11.713980107954544</v>
      </c>
      <c r="AR34" s="456">
        <v>27.608028126888218</v>
      </c>
      <c r="AS34" s="456">
        <v>44.195025049999991</v>
      </c>
      <c r="AT34" s="456">
        <v>34.984655181014098</v>
      </c>
      <c r="AU34" s="456">
        <v>45.762173703336863</v>
      </c>
      <c r="AV34" s="456">
        <v>66.131657658259329</v>
      </c>
      <c r="AW34" s="456">
        <v>71.191566821895719</v>
      </c>
      <c r="AX34" s="456">
        <v>45.959000000000003</v>
      </c>
      <c r="AY34" s="456">
        <v>52.497</v>
      </c>
      <c r="AZ34" s="456">
        <v>55.951000000000001</v>
      </c>
      <c r="BA34" s="456">
        <v>55.793000000000006</v>
      </c>
      <c r="BB34" s="456">
        <v>48.305</v>
      </c>
      <c r="BC34" s="456">
        <v>50.900999999999996</v>
      </c>
      <c r="BD34" s="456">
        <v>63.215000000000003</v>
      </c>
      <c r="BE34" s="456">
        <v>64.663000000000011</v>
      </c>
      <c r="BF34" s="456">
        <v>67.364999999999995</v>
      </c>
      <c r="BG34" s="456">
        <v>55.756</v>
      </c>
      <c r="BH34" s="456">
        <v>32.408347331744444</v>
      </c>
      <c r="BI34" s="456">
        <v>13.401102736940748</v>
      </c>
      <c r="BJ34" s="456">
        <v>12.776731585820285</v>
      </c>
      <c r="BK34" s="456">
        <v>2.5333533332640377</v>
      </c>
      <c r="BL34" s="456">
        <v>0</v>
      </c>
      <c r="BM34" s="456">
        <v>0</v>
      </c>
      <c r="BN34" s="456">
        <v>0</v>
      </c>
      <c r="BO34" s="456">
        <v>0</v>
      </c>
      <c r="BP34" s="456">
        <v>0</v>
      </c>
      <c r="BQ34" s="456">
        <v>0</v>
      </c>
      <c r="BR34" s="456">
        <v>0</v>
      </c>
      <c r="BS34" s="456">
        <v>0</v>
      </c>
      <c r="BT34" s="456">
        <v>0</v>
      </c>
      <c r="BU34" s="456">
        <v>0</v>
      </c>
      <c r="BV34" s="456">
        <v>0</v>
      </c>
      <c r="BW34" s="456">
        <v>0</v>
      </c>
      <c r="BX34" s="457">
        <v>0</v>
      </c>
      <c r="BY34" s="457">
        <v>0</v>
      </c>
      <c r="BZ34" s="457">
        <v>0</v>
      </c>
      <c r="CA34" s="457">
        <v>0</v>
      </c>
      <c r="CB34" s="457">
        <v>0</v>
      </c>
      <c r="CC34" s="457">
        <v>0</v>
      </c>
      <c r="CD34" s="457">
        <v>0</v>
      </c>
      <c r="CE34" s="457">
        <v>0</v>
      </c>
      <c r="CF34" s="457">
        <v>0</v>
      </c>
      <c r="CG34" s="457">
        <v>0</v>
      </c>
      <c r="CH34" s="458">
        <v>0</v>
      </c>
    </row>
    <row r="35" spans="1:86" s="52" customFormat="1" x14ac:dyDescent="0.35">
      <c r="B35" s="513" t="s">
        <v>939</v>
      </c>
      <c r="C35" s="508"/>
      <c r="D35" s="456">
        <v>0</v>
      </c>
      <c r="E35" s="456">
        <v>0</v>
      </c>
      <c r="F35" s="456">
        <v>0</v>
      </c>
      <c r="G35" s="456">
        <v>0</v>
      </c>
      <c r="H35" s="456">
        <v>0</v>
      </c>
      <c r="I35" s="456">
        <v>0</v>
      </c>
      <c r="J35" s="456">
        <v>0</v>
      </c>
      <c r="K35" s="456">
        <v>0</v>
      </c>
      <c r="L35" s="456">
        <v>0</v>
      </c>
      <c r="M35" s="456">
        <v>0</v>
      </c>
      <c r="N35" s="456">
        <v>0</v>
      </c>
      <c r="O35" s="456">
        <v>0</v>
      </c>
      <c r="P35" s="456">
        <v>0</v>
      </c>
      <c r="Q35" s="456">
        <v>0</v>
      </c>
      <c r="R35" s="456">
        <v>0</v>
      </c>
      <c r="S35" s="456">
        <v>0</v>
      </c>
      <c r="T35" s="456">
        <v>0</v>
      </c>
      <c r="U35" s="456">
        <v>0</v>
      </c>
      <c r="V35" s="456">
        <v>0</v>
      </c>
      <c r="W35" s="456">
        <v>0</v>
      </c>
      <c r="X35" s="456">
        <v>0</v>
      </c>
      <c r="Y35" s="456">
        <v>0</v>
      </c>
      <c r="Z35" s="456">
        <v>0</v>
      </c>
      <c r="AA35" s="456">
        <v>0</v>
      </c>
      <c r="AB35" s="456">
        <v>0</v>
      </c>
      <c r="AC35" s="456">
        <v>0</v>
      </c>
      <c r="AD35" s="456">
        <v>0</v>
      </c>
      <c r="AE35" s="456">
        <v>0</v>
      </c>
      <c r="AF35" s="456">
        <v>0</v>
      </c>
      <c r="AG35" s="456">
        <v>0</v>
      </c>
      <c r="AH35" s="456">
        <v>1.5700192131147541</v>
      </c>
      <c r="AI35" s="456">
        <v>2.0185961311475409</v>
      </c>
      <c r="AJ35" s="456">
        <v>2.5145194133333337</v>
      </c>
      <c r="AK35" s="456">
        <v>4.1943370570448213</v>
      </c>
      <c r="AL35" s="456">
        <v>6.0108461111111113</v>
      </c>
      <c r="AM35" s="456">
        <v>8.9534398012422383</v>
      </c>
      <c r="AN35" s="456">
        <v>11.366141948717949</v>
      </c>
      <c r="AO35" s="456">
        <v>12.40421998156682</v>
      </c>
      <c r="AP35" s="456">
        <v>13.377009744444447</v>
      </c>
      <c r="AQ35" s="619">
        <v>18.165157558712117</v>
      </c>
      <c r="AR35" s="456">
        <v>22.602176873111784</v>
      </c>
      <c r="AS35" s="456">
        <v>36.159565949999994</v>
      </c>
      <c r="AT35" s="456">
        <v>60.108176818985882</v>
      </c>
      <c r="AU35" s="456">
        <v>72.762087296663097</v>
      </c>
      <c r="AV35" s="456">
        <v>82.914424675073988</v>
      </c>
      <c r="AW35" s="456">
        <v>91.830058844770917</v>
      </c>
      <c r="AX35" s="456">
        <v>56.148000000000003</v>
      </c>
      <c r="AY35" s="456">
        <v>67.225999999999999</v>
      </c>
      <c r="AZ35" s="456">
        <v>72.277000000000001</v>
      </c>
      <c r="BA35" s="456">
        <v>71.974000000000004</v>
      </c>
      <c r="BB35" s="456">
        <v>72.932000000000002</v>
      </c>
      <c r="BC35" s="456">
        <v>57.133000000000003</v>
      </c>
      <c r="BD35" s="456">
        <v>70.122000000000014</v>
      </c>
      <c r="BE35" s="456">
        <v>82.59</v>
      </c>
      <c r="BF35" s="456">
        <v>93.134</v>
      </c>
      <c r="BG35" s="456">
        <v>93.677999999999997</v>
      </c>
      <c r="BH35" s="456">
        <v>81.264125641345288</v>
      </c>
      <c r="BI35" s="456">
        <v>55.384693315489791</v>
      </c>
      <c r="BJ35" s="456">
        <v>45.134255709744181</v>
      </c>
      <c r="BK35" s="456">
        <v>47.98515273892432</v>
      </c>
      <c r="BL35" s="456">
        <v>30.917424460086963</v>
      </c>
      <c r="BM35" s="456">
        <v>29.448977410320264</v>
      </c>
      <c r="BN35" s="456">
        <v>0</v>
      </c>
      <c r="BO35" s="456">
        <v>0</v>
      </c>
      <c r="BP35" s="456">
        <v>0</v>
      </c>
      <c r="BQ35" s="456">
        <v>0</v>
      </c>
      <c r="BR35" s="456">
        <v>0</v>
      </c>
      <c r="BS35" s="456">
        <v>0</v>
      </c>
      <c r="BT35" s="456">
        <v>0</v>
      </c>
      <c r="BU35" s="456">
        <v>0</v>
      </c>
      <c r="BV35" s="456">
        <v>0</v>
      </c>
      <c r="BW35" s="456">
        <v>0</v>
      </c>
      <c r="BX35" s="457">
        <v>0</v>
      </c>
      <c r="BY35" s="457">
        <v>0</v>
      </c>
      <c r="BZ35" s="457">
        <v>0</v>
      </c>
      <c r="CA35" s="457">
        <v>0</v>
      </c>
      <c r="CB35" s="457">
        <v>0</v>
      </c>
      <c r="CC35" s="457">
        <v>0</v>
      </c>
      <c r="CD35" s="457">
        <v>0</v>
      </c>
      <c r="CE35" s="457">
        <v>0</v>
      </c>
      <c r="CF35" s="457">
        <v>0</v>
      </c>
      <c r="CG35" s="457">
        <v>0</v>
      </c>
      <c r="CH35" s="458">
        <v>0</v>
      </c>
    </row>
    <row r="36" spans="1:86" s="52" customFormat="1" ht="25.5" customHeight="1" x14ac:dyDescent="0.35">
      <c r="B36" s="329" t="s">
        <v>940</v>
      </c>
      <c r="C36" s="508"/>
      <c r="D36" s="456"/>
      <c r="E36" s="456"/>
      <c r="F36" s="456"/>
      <c r="G36" s="456"/>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619"/>
      <c r="AR36" s="456"/>
      <c r="AS36" s="456"/>
      <c r="AT36" s="456"/>
      <c r="AU36" s="456"/>
      <c r="AV36" s="456"/>
      <c r="AW36" s="456"/>
      <c r="AX36" s="456"/>
      <c r="AY36" s="456"/>
      <c r="AZ36" s="456"/>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7"/>
      <c r="BY36" s="457"/>
      <c r="BZ36" s="457"/>
      <c r="CA36" s="457"/>
      <c r="CB36" s="457"/>
      <c r="CC36" s="457"/>
      <c r="CD36" s="457"/>
      <c r="CE36" s="457"/>
      <c r="CF36" s="457"/>
      <c r="CG36" s="457"/>
      <c r="CH36" s="458"/>
    </row>
    <row r="37" spans="1:86" s="52" customFormat="1" x14ac:dyDescent="0.35">
      <c r="B37" s="513" t="s">
        <v>941</v>
      </c>
      <c r="C37" s="508"/>
      <c r="D37" s="456">
        <v>0</v>
      </c>
      <c r="E37" s="456">
        <v>0</v>
      </c>
      <c r="F37" s="456">
        <v>0</v>
      </c>
      <c r="G37" s="456">
        <v>0</v>
      </c>
      <c r="H37" s="456">
        <v>0</v>
      </c>
      <c r="I37" s="456">
        <v>0</v>
      </c>
      <c r="J37" s="456">
        <v>0</v>
      </c>
      <c r="K37" s="456">
        <v>0</v>
      </c>
      <c r="L37" s="456">
        <v>0</v>
      </c>
      <c r="M37" s="456">
        <v>0</v>
      </c>
      <c r="N37" s="456">
        <v>0</v>
      </c>
      <c r="O37" s="456">
        <v>0</v>
      </c>
      <c r="P37" s="456">
        <v>0</v>
      </c>
      <c r="Q37" s="456">
        <v>0</v>
      </c>
      <c r="R37" s="456">
        <v>0</v>
      </c>
      <c r="S37" s="456">
        <v>0</v>
      </c>
      <c r="T37" s="456">
        <v>0</v>
      </c>
      <c r="U37" s="456">
        <v>0</v>
      </c>
      <c r="V37" s="456">
        <v>0</v>
      </c>
      <c r="W37" s="456">
        <v>0</v>
      </c>
      <c r="X37" s="456">
        <v>0</v>
      </c>
      <c r="Y37" s="456">
        <v>0</v>
      </c>
      <c r="Z37" s="456">
        <v>0</v>
      </c>
      <c r="AA37" s="456">
        <v>0</v>
      </c>
      <c r="AB37" s="456">
        <v>0</v>
      </c>
      <c r="AC37" s="456">
        <v>0</v>
      </c>
      <c r="AD37" s="456">
        <v>0</v>
      </c>
      <c r="AE37" s="456">
        <v>0</v>
      </c>
      <c r="AF37" s="456">
        <v>0</v>
      </c>
      <c r="AG37" s="456">
        <v>0</v>
      </c>
      <c r="AH37" s="456">
        <v>0</v>
      </c>
      <c r="AI37" s="456">
        <v>7.9208541951414011</v>
      </c>
      <c r="AJ37" s="456">
        <v>14.257537551254522</v>
      </c>
      <c r="AK37" s="456">
        <v>18.217964648825223</v>
      </c>
      <c r="AL37" s="456">
        <v>30.891331361051463</v>
      </c>
      <c r="AM37" s="456">
        <v>82.376883629470569</v>
      </c>
      <c r="AN37" s="456">
        <v>158.41708390282801</v>
      </c>
      <c r="AO37" s="456">
        <v>275.64572599092071</v>
      </c>
      <c r="AP37" s="456">
        <v>396.04270975706999</v>
      </c>
      <c r="AQ37" s="619">
        <v>531.48931649398799</v>
      </c>
      <c r="AR37" s="456">
        <v>695.45099833341499</v>
      </c>
      <c r="AS37" s="456">
        <v>875.25438856312473</v>
      </c>
      <c r="AT37" s="456">
        <v>1012.7680845889809</v>
      </c>
      <c r="AU37" s="456">
        <v>1284.9325956024427</v>
      </c>
      <c r="AV37" s="456">
        <v>1549.3917064717893</v>
      </c>
      <c r="AW37" s="456">
        <v>1694.465297394725</v>
      </c>
      <c r="AX37" s="456">
        <v>1703.4202564991706</v>
      </c>
      <c r="AY37" s="456">
        <v>1500.1314740626374</v>
      </c>
      <c r="AZ37" s="456">
        <v>1421.519831098472</v>
      </c>
      <c r="BA37" s="456">
        <v>1299.9456455967315</v>
      </c>
      <c r="BB37" s="456">
        <v>1181.8139462800841</v>
      </c>
      <c r="BC37" s="456">
        <v>1112.7124440704331</v>
      </c>
      <c r="BD37" s="456">
        <v>1077.816952234662</v>
      </c>
      <c r="BE37" s="456">
        <v>1056.9938777475572</v>
      </c>
      <c r="BF37" s="456">
        <v>607.92077511202979</v>
      </c>
      <c r="BG37" s="456">
        <v>239.26332801532695</v>
      </c>
      <c r="BH37" s="456">
        <v>0</v>
      </c>
      <c r="BI37" s="456">
        <v>0</v>
      </c>
      <c r="BJ37" s="456">
        <v>0</v>
      </c>
      <c r="BK37" s="456">
        <v>0</v>
      </c>
      <c r="BL37" s="456">
        <v>0</v>
      </c>
      <c r="BM37" s="456">
        <v>0</v>
      </c>
      <c r="BN37" s="456">
        <v>0</v>
      </c>
      <c r="BO37" s="456">
        <v>0</v>
      </c>
      <c r="BP37" s="456">
        <v>0</v>
      </c>
      <c r="BQ37" s="456">
        <v>0</v>
      </c>
      <c r="BR37" s="456">
        <v>0</v>
      </c>
      <c r="BS37" s="456">
        <v>0</v>
      </c>
      <c r="BT37" s="456">
        <v>0</v>
      </c>
      <c r="BU37" s="456">
        <v>0</v>
      </c>
      <c r="BV37" s="456">
        <v>0</v>
      </c>
      <c r="BW37" s="456">
        <v>0</v>
      </c>
      <c r="BX37" s="457">
        <v>0</v>
      </c>
      <c r="BY37" s="457">
        <v>0</v>
      </c>
      <c r="BZ37" s="457">
        <v>0</v>
      </c>
      <c r="CA37" s="457">
        <v>0</v>
      </c>
      <c r="CB37" s="457">
        <v>0</v>
      </c>
      <c r="CC37" s="457">
        <v>0</v>
      </c>
      <c r="CD37" s="457">
        <v>0</v>
      </c>
      <c r="CE37" s="457">
        <v>0</v>
      </c>
      <c r="CF37" s="457">
        <v>0</v>
      </c>
      <c r="CG37" s="457">
        <v>0</v>
      </c>
      <c r="CH37" s="458">
        <v>0</v>
      </c>
    </row>
    <row r="38" spans="1:86" s="52" customFormat="1" x14ac:dyDescent="0.35">
      <c r="B38" s="513" t="s">
        <v>942</v>
      </c>
      <c r="C38" s="508"/>
      <c r="D38" s="456">
        <v>0</v>
      </c>
      <c r="E38" s="456">
        <v>0</v>
      </c>
      <c r="F38" s="456">
        <v>0</v>
      </c>
      <c r="G38" s="456">
        <v>0</v>
      </c>
      <c r="H38" s="456">
        <v>0</v>
      </c>
      <c r="I38" s="456">
        <v>0</v>
      </c>
      <c r="J38" s="456">
        <v>0</v>
      </c>
      <c r="K38" s="456">
        <v>0</v>
      </c>
      <c r="L38" s="456">
        <v>0</v>
      </c>
      <c r="M38" s="456">
        <v>0</v>
      </c>
      <c r="N38" s="456">
        <v>0</v>
      </c>
      <c r="O38" s="456">
        <v>0</v>
      </c>
      <c r="P38" s="456">
        <v>0</v>
      </c>
      <c r="Q38" s="456">
        <v>0</v>
      </c>
      <c r="R38" s="456">
        <v>0</v>
      </c>
      <c r="S38" s="456">
        <v>0</v>
      </c>
      <c r="T38" s="456">
        <v>0</v>
      </c>
      <c r="U38" s="456">
        <v>0</v>
      </c>
      <c r="V38" s="456">
        <v>0</v>
      </c>
      <c r="W38" s="456">
        <v>0</v>
      </c>
      <c r="X38" s="456">
        <v>0</v>
      </c>
      <c r="Y38" s="456">
        <v>0</v>
      </c>
      <c r="Z38" s="456">
        <v>0</v>
      </c>
      <c r="AA38" s="456">
        <v>0</v>
      </c>
      <c r="AB38" s="456">
        <v>0</v>
      </c>
      <c r="AC38" s="456">
        <v>0</v>
      </c>
      <c r="AD38" s="456">
        <v>0</v>
      </c>
      <c r="AE38" s="456">
        <v>0</v>
      </c>
      <c r="AF38" s="456">
        <v>0</v>
      </c>
      <c r="AG38" s="456">
        <v>0</v>
      </c>
      <c r="AH38" s="456">
        <v>0</v>
      </c>
      <c r="AI38" s="456">
        <v>2.0791458048585989</v>
      </c>
      <c r="AJ38" s="456">
        <v>3.7424624487454778</v>
      </c>
      <c r="AK38" s="456">
        <v>4.7820353511747768</v>
      </c>
      <c r="AL38" s="456">
        <v>8.1086686389485365</v>
      </c>
      <c r="AM38" s="456">
        <v>21.623116370529431</v>
      </c>
      <c r="AN38" s="456">
        <v>41.582916097171989</v>
      </c>
      <c r="AO38" s="456">
        <v>72.35427400907929</v>
      </c>
      <c r="AP38" s="456">
        <v>103.95729024293001</v>
      </c>
      <c r="AQ38" s="619">
        <v>139.51068350601201</v>
      </c>
      <c r="AR38" s="456">
        <v>182.54900166658501</v>
      </c>
      <c r="AS38" s="456">
        <v>229.74561143687527</v>
      </c>
      <c r="AT38" s="456">
        <v>251.9138825897187</v>
      </c>
      <c r="AU38" s="456">
        <v>322.46952062524298</v>
      </c>
      <c r="AV38" s="456">
        <v>389.73388162224228</v>
      </c>
      <c r="AW38" s="456">
        <v>462.72661970850959</v>
      </c>
      <c r="AX38" s="456">
        <v>478.80049192921024</v>
      </c>
      <c r="AY38" s="456">
        <v>480.76420050781519</v>
      </c>
      <c r="AZ38" s="456">
        <v>487.18098724935635</v>
      </c>
      <c r="BA38" s="456">
        <v>493.93324999863</v>
      </c>
      <c r="BB38" s="456">
        <v>496.25659195105163</v>
      </c>
      <c r="BC38" s="456">
        <v>496.5127764741809</v>
      </c>
      <c r="BD38" s="456">
        <v>485.25471579187501</v>
      </c>
      <c r="BE38" s="456">
        <v>489.04849039406668</v>
      </c>
      <c r="BF38" s="456">
        <v>147.12428187369665</v>
      </c>
      <c r="BG38" s="456">
        <v>64.975747559198723</v>
      </c>
      <c r="BH38" s="456">
        <v>0</v>
      </c>
      <c r="BI38" s="456">
        <v>0</v>
      </c>
      <c r="BJ38" s="456">
        <v>0</v>
      </c>
      <c r="BK38" s="456">
        <v>0</v>
      </c>
      <c r="BL38" s="456">
        <v>0</v>
      </c>
      <c r="BM38" s="456">
        <v>0</v>
      </c>
      <c r="BN38" s="456">
        <v>0</v>
      </c>
      <c r="BO38" s="456">
        <v>0</v>
      </c>
      <c r="BP38" s="456">
        <v>0</v>
      </c>
      <c r="BQ38" s="456">
        <v>0</v>
      </c>
      <c r="BR38" s="456">
        <v>0</v>
      </c>
      <c r="BS38" s="456">
        <v>0</v>
      </c>
      <c r="BT38" s="456">
        <v>0</v>
      </c>
      <c r="BU38" s="456">
        <v>0</v>
      </c>
      <c r="BV38" s="456">
        <v>0</v>
      </c>
      <c r="BW38" s="456">
        <v>0</v>
      </c>
      <c r="BX38" s="457">
        <v>0</v>
      </c>
      <c r="BY38" s="457">
        <v>0</v>
      </c>
      <c r="BZ38" s="457">
        <v>0</v>
      </c>
      <c r="CA38" s="457">
        <v>0</v>
      </c>
      <c r="CB38" s="457">
        <v>0</v>
      </c>
      <c r="CC38" s="457">
        <v>0</v>
      </c>
      <c r="CD38" s="457">
        <v>0</v>
      </c>
      <c r="CE38" s="457">
        <v>0</v>
      </c>
      <c r="CF38" s="457">
        <v>0</v>
      </c>
      <c r="CG38" s="457">
        <v>0</v>
      </c>
      <c r="CH38" s="458">
        <v>0</v>
      </c>
    </row>
    <row r="39" spans="1:86" s="52" customFormat="1" ht="41.25" customHeight="1" x14ac:dyDescent="0.35">
      <c r="B39" s="621" t="s">
        <v>943</v>
      </c>
      <c r="C39" s="74"/>
      <c r="D39" s="456">
        <f t="shared" ref="D39:BO39" si="14">SUM(D40:D45)</f>
        <v>0</v>
      </c>
      <c r="E39" s="456">
        <f t="shared" si="14"/>
        <v>0</v>
      </c>
      <c r="F39" s="456">
        <f t="shared" si="14"/>
        <v>0</v>
      </c>
      <c r="G39" s="456">
        <f t="shared" si="14"/>
        <v>0</v>
      </c>
      <c r="H39" s="456">
        <f t="shared" si="14"/>
        <v>0</v>
      </c>
      <c r="I39" s="456">
        <f t="shared" si="14"/>
        <v>0</v>
      </c>
      <c r="J39" s="456">
        <f t="shared" si="14"/>
        <v>0</v>
      </c>
      <c r="K39" s="456">
        <f t="shared" si="14"/>
        <v>0</v>
      </c>
      <c r="L39" s="456">
        <f t="shared" si="14"/>
        <v>0</v>
      </c>
      <c r="M39" s="456">
        <f t="shared" si="14"/>
        <v>0</v>
      </c>
      <c r="N39" s="456">
        <f t="shared" si="14"/>
        <v>0</v>
      </c>
      <c r="O39" s="456">
        <f t="shared" si="14"/>
        <v>0</v>
      </c>
      <c r="P39" s="456">
        <f t="shared" si="14"/>
        <v>0</v>
      </c>
      <c r="Q39" s="456">
        <f t="shared" si="14"/>
        <v>0</v>
      </c>
      <c r="R39" s="456">
        <f t="shared" si="14"/>
        <v>0</v>
      </c>
      <c r="S39" s="456">
        <f t="shared" si="14"/>
        <v>0</v>
      </c>
      <c r="T39" s="456">
        <f t="shared" si="14"/>
        <v>0</v>
      </c>
      <c r="U39" s="456">
        <f t="shared" si="14"/>
        <v>0</v>
      </c>
      <c r="V39" s="456">
        <f t="shared" si="14"/>
        <v>0</v>
      </c>
      <c r="W39" s="456">
        <f t="shared" si="14"/>
        <v>0</v>
      </c>
      <c r="X39" s="456">
        <f t="shared" si="14"/>
        <v>0</v>
      </c>
      <c r="Y39" s="456">
        <f t="shared" si="14"/>
        <v>0</v>
      </c>
      <c r="Z39" s="456">
        <f t="shared" si="14"/>
        <v>0</v>
      </c>
      <c r="AA39" s="456">
        <f t="shared" si="14"/>
        <v>0</v>
      </c>
      <c r="AB39" s="456">
        <f t="shared" si="14"/>
        <v>0</v>
      </c>
      <c r="AC39" s="456">
        <f t="shared" si="14"/>
        <v>0</v>
      </c>
      <c r="AD39" s="456">
        <f t="shared" si="14"/>
        <v>0</v>
      </c>
      <c r="AE39" s="456">
        <f t="shared" si="14"/>
        <v>0</v>
      </c>
      <c r="AF39" s="456">
        <f t="shared" si="14"/>
        <v>0</v>
      </c>
      <c r="AG39" s="456">
        <f t="shared" si="14"/>
        <v>0</v>
      </c>
      <c r="AH39" s="456">
        <f t="shared" si="14"/>
        <v>1273.4937362036569</v>
      </c>
      <c r="AI39" s="456">
        <f t="shared" si="14"/>
        <v>1362.9195440000001</v>
      </c>
      <c r="AJ39" s="456">
        <f t="shared" si="14"/>
        <v>1751.1143538461538</v>
      </c>
      <c r="AK39" s="456">
        <f t="shared" si="14"/>
        <v>2657.6854694999993</v>
      </c>
      <c r="AL39" s="456">
        <f t="shared" si="14"/>
        <v>3817.5333942499997</v>
      </c>
      <c r="AM39" s="456">
        <f t="shared" si="14"/>
        <v>4605.0374345</v>
      </c>
      <c r="AN39" s="456">
        <f t="shared" si="14"/>
        <v>5249.22940225</v>
      </c>
      <c r="AO39" s="456">
        <f t="shared" si="14"/>
        <v>5925.880287285715</v>
      </c>
      <c r="AP39" s="456">
        <f t="shared" si="14"/>
        <v>6219.4244389333326</v>
      </c>
      <c r="AQ39" s="619">
        <f t="shared" si="14"/>
        <v>5993.7093669999995</v>
      </c>
      <c r="AR39" s="456">
        <f t="shared" si="14"/>
        <v>5381.6140466666675</v>
      </c>
      <c r="AS39" s="456">
        <f t="shared" si="14"/>
        <v>5152.8057166666667</v>
      </c>
      <c r="AT39" s="456">
        <f t="shared" si="14"/>
        <v>6029.1884084879675</v>
      </c>
      <c r="AU39" s="456">
        <f t="shared" si="14"/>
        <v>7954.5646282840453</v>
      </c>
      <c r="AV39" s="456">
        <f t="shared" si="14"/>
        <v>10261.900401572635</v>
      </c>
      <c r="AW39" s="456">
        <f t="shared" si="14"/>
        <v>11080.553460896766</v>
      </c>
      <c r="AX39" s="456">
        <f t="shared" si="14"/>
        <v>11418.910251571619</v>
      </c>
      <c r="AY39" s="456">
        <f t="shared" si="14"/>
        <v>11967.287325429546</v>
      </c>
      <c r="AZ39" s="456">
        <f t="shared" si="14"/>
        <v>10097.751701478743</v>
      </c>
      <c r="BA39" s="456">
        <f t="shared" si="14"/>
        <v>8016.9571044046406</v>
      </c>
      <c r="BB39" s="456">
        <f t="shared" si="14"/>
        <v>7952.0924617688634</v>
      </c>
      <c r="BC39" s="456">
        <f t="shared" si="14"/>
        <v>8089.0907794553859</v>
      </c>
      <c r="BD39" s="456">
        <f t="shared" si="14"/>
        <v>8613.6913319734631</v>
      </c>
      <c r="BE39" s="456">
        <f t="shared" si="14"/>
        <v>9229.7977512705475</v>
      </c>
      <c r="BF39" s="456">
        <f t="shared" si="14"/>
        <v>9827.2626539668727</v>
      </c>
      <c r="BG39" s="456">
        <f t="shared" si="14"/>
        <v>8801.9901768454038</v>
      </c>
      <c r="BH39" s="456">
        <f t="shared" si="14"/>
        <v>6750.9129999999996</v>
      </c>
      <c r="BI39" s="456">
        <f t="shared" si="14"/>
        <v>6623.9960046050001</v>
      </c>
      <c r="BJ39" s="456">
        <f t="shared" si="14"/>
        <v>6788.7708489099996</v>
      </c>
      <c r="BK39" s="456">
        <f t="shared" si="14"/>
        <v>7290.4738887753138</v>
      </c>
      <c r="BL39" s="456">
        <f t="shared" si="14"/>
        <v>7229.0433295422663</v>
      </c>
      <c r="BM39" s="456">
        <f t="shared" si="14"/>
        <v>7496.6114745917403</v>
      </c>
      <c r="BN39" s="456">
        <f t="shared" si="14"/>
        <v>0</v>
      </c>
      <c r="BO39" s="456">
        <f t="shared" si="14"/>
        <v>0</v>
      </c>
      <c r="BP39" s="456">
        <f t="shared" ref="BP39:CH39" si="15">SUM(BP40:BP45)</f>
        <v>0</v>
      </c>
      <c r="BQ39" s="456">
        <f t="shared" si="15"/>
        <v>0</v>
      </c>
      <c r="BR39" s="456">
        <f t="shared" si="15"/>
        <v>0</v>
      </c>
      <c r="BS39" s="456">
        <f t="shared" si="15"/>
        <v>0</v>
      </c>
      <c r="BT39" s="456">
        <f t="shared" si="15"/>
        <v>0</v>
      </c>
      <c r="BU39" s="456">
        <f t="shared" si="15"/>
        <v>0</v>
      </c>
      <c r="BV39" s="456">
        <f t="shared" si="15"/>
        <v>0</v>
      </c>
      <c r="BW39" s="456">
        <f t="shared" si="15"/>
        <v>0</v>
      </c>
      <c r="BX39" s="457">
        <f t="shared" si="15"/>
        <v>0</v>
      </c>
      <c r="BY39" s="457">
        <f t="shared" si="15"/>
        <v>0</v>
      </c>
      <c r="BZ39" s="457">
        <f t="shared" si="15"/>
        <v>0</v>
      </c>
      <c r="CA39" s="457">
        <f t="shared" si="15"/>
        <v>0</v>
      </c>
      <c r="CB39" s="457">
        <f t="shared" si="15"/>
        <v>0</v>
      </c>
      <c r="CC39" s="457">
        <f t="shared" si="15"/>
        <v>0</v>
      </c>
      <c r="CD39" s="457">
        <f t="shared" si="15"/>
        <v>0</v>
      </c>
      <c r="CE39" s="457">
        <f t="shared" si="15"/>
        <v>0</v>
      </c>
      <c r="CF39" s="457">
        <f t="shared" si="15"/>
        <v>0</v>
      </c>
      <c r="CG39" s="457">
        <f t="shared" si="15"/>
        <v>0</v>
      </c>
      <c r="CH39" s="458">
        <f t="shared" si="15"/>
        <v>0</v>
      </c>
    </row>
    <row r="40" spans="1:86" s="52" customFormat="1" x14ac:dyDescent="0.35">
      <c r="B40" s="236" t="s">
        <v>935</v>
      </c>
      <c r="C40" s="72"/>
      <c r="D40" s="456">
        <f t="shared" ref="D40:AG40" si="16">D23-D30</f>
        <v>0</v>
      </c>
      <c r="E40" s="456">
        <f t="shared" si="16"/>
        <v>0</v>
      </c>
      <c r="F40" s="456">
        <f t="shared" si="16"/>
        <v>0</v>
      </c>
      <c r="G40" s="456">
        <f t="shared" si="16"/>
        <v>0</v>
      </c>
      <c r="H40" s="456">
        <f t="shared" si="16"/>
        <v>0</v>
      </c>
      <c r="I40" s="456">
        <f t="shared" si="16"/>
        <v>0</v>
      </c>
      <c r="J40" s="456">
        <f t="shared" si="16"/>
        <v>0</v>
      </c>
      <c r="K40" s="456">
        <f t="shared" si="16"/>
        <v>0</v>
      </c>
      <c r="L40" s="456">
        <f t="shared" si="16"/>
        <v>0</v>
      </c>
      <c r="M40" s="456">
        <f t="shared" si="16"/>
        <v>0</v>
      </c>
      <c r="N40" s="456">
        <f t="shared" si="16"/>
        <v>0</v>
      </c>
      <c r="O40" s="456">
        <f t="shared" si="16"/>
        <v>0</v>
      </c>
      <c r="P40" s="456">
        <f t="shared" si="16"/>
        <v>0</v>
      </c>
      <c r="Q40" s="456">
        <f t="shared" si="16"/>
        <v>0</v>
      </c>
      <c r="R40" s="456">
        <f t="shared" si="16"/>
        <v>0</v>
      </c>
      <c r="S40" s="456">
        <f t="shared" si="16"/>
        <v>0</v>
      </c>
      <c r="T40" s="456">
        <f t="shared" si="16"/>
        <v>0</v>
      </c>
      <c r="U40" s="456">
        <f t="shared" si="16"/>
        <v>0</v>
      </c>
      <c r="V40" s="456">
        <f t="shared" si="16"/>
        <v>0</v>
      </c>
      <c r="W40" s="456">
        <f t="shared" si="16"/>
        <v>0</v>
      </c>
      <c r="X40" s="456">
        <f t="shared" si="16"/>
        <v>0</v>
      </c>
      <c r="Y40" s="456">
        <f t="shared" si="16"/>
        <v>0</v>
      </c>
      <c r="Z40" s="456">
        <f t="shared" si="16"/>
        <v>0</v>
      </c>
      <c r="AA40" s="456">
        <f t="shared" si="16"/>
        <v>0</v>
      </c>
      <c r="AB40" s="456">
        <f t="shared" si="16"/>
        <v>0</v>
      </c>
      <c r="AC40" s="456">
        <f t="shared" si="16"/>
        <v>0</v>
      </c>
      <c r="AD40" s="456">
        <f t="shared" si="16"/>
        <v>0</v>
      </c>
      <c r="AE40" s="456">
        <f t="shared" si="16"/>
        <v>0</v>
      </c>
      <c r="AF40" s="456">
        <f t="shared" si="16"/>
        <v>0</v>
      </c>
      <c r="AG40" s="456">
        <f t="shared" si="16"/>
        <v>0</v>
      </c>
      <c r="AH40" s="456">
        <f>AH23-AH30</f>
        <v>421.52873383365204</v>
      </c>
      <c r="AI40" s="456">
        <f t="shared" ref="AI40:BM40" si="17">AI23-AI30</f>
        <v>428.076753</v>
      </c>
      <c r="AJ40" s="456">
        <f t="shared" si="17"/>
        <v>660.61226599999998</v>
      </c>
      <c r="AK40" s="456">
        <f t="shared" si="17"/>
        <v>1264.965091</v>
      </c>
      <c r="AL40" s="456">
        <f t="shared" si="17"/>
        <v>2209.4104600000001</v>
      </c>
      <c r="AM40" s="456">
        <f t="shared" si="17"/>
        <v>2825.5711942500002</v>
      </c>
      <c r="AN40" s="456">
        <f t="shared" si="17"/>
        <v>3220.5594852500003</v>
      </c>
      <c r="AO40" s="456">
        <f t="shared" si="17"/>
        <v>3645.8768322857145</v>
      </c>
      <c r="AP40" s="456">
        <f t="shared" si="17"/>
        <v>3761.7295313333334</v>
      </c>
      <c r="AQ40" s="619">
        <f t="shared" si="17"/>
        <v>3448.8278886666667</v>
      </c>
      <c r="AR40" s="456">
        <f t="shared" si="17"/>
        <v>2611.4259440000001</v>
      </c>
      <c r="AS40" s="456">
        <f t="shared" si="17"/>
        <v>2276.3142769999999</v>
      </c>
      <c r="AT40" s="456">
        <f t="shared" si="17"/>
        <v>2563.941902</v>
      </c>
      <c r="AU40" s="456">
        <f t="shared" si="17"/>
        <v>3636.3055476666668</v>
      </c>
      <c r="AV40" s="456">
        <f t="shared" si="17"/>
        <v>4663.306947</v>
      </c>
      <c r="AW40" s="456">
        <f t="shared" si="17"/>
        <v>4967.275426666667</v>
      </c>
      <c r="AX40" s="456">
        <f t="shared" si="17"/>
        <v>4363</v>
      </c>
      <c r="AY40" s="456">
        <f t="shared" si="17"/>
        <v>4163</v>
      </c>
      <c r="AZ40" s="456">
        <f t="shared" si="17"/>
        <v>2083.2845198265732</v>
      </c>
      <c r="BA40" s="456">
        <f t="shared" si="17"/>
        <v>0</v>
      </c>
      <c r="BB40" s="456">
        <f t="shared" si="17"/>
        <v>0</v>
      </c>
      <c r="BC40" s="456">
        <f t="shared" si="17"/>
        <v>0</v>
      </c>
      <c r="BD40" s="456">
        <f t="shared" si="17"/>
        <v>0</v>
      </c>
      <c r="BE40" s="456">
        <f t="shared" si="17"/>
        <v>0</v>
      </c>
      <c r="BF40" s="456">
        <f t="shared" si="17"/>
        <v>0</v>
      </c>
      <c r="BG40" s="456">
        <f t="shared" si="17"/>
        <v>0</v>
      </c>
      <c r="BH40" s="456">
        <f t="shared" si="17"/>
        <v>0</v>
      </c>
      <c r="BI40" s="456">
        <f t="shared" si="17"/>
        <v>0</v>
      </c>
      <c r="BJ40" s="456">
        <f t="shared" si="17"/>
        <v>0</v>
      </c>
      <c r="BK40" s="456">
        <f t="shared" si="17"/>
        <v>0</v>
      </c>
      <c r="BL40" s="456">
        <f t="shared" si="17"/>
        <v>0</v>
      </c>
      <c r="BM40" s="456">
        <f t="shared" si="17"/>
        <v>0</v>
      </c>
      <c r="BN40" s="456"/>
      <c r="BO40" s="456"/>
      <c r="BP40" s="456"/>
      <c r="BQ40" s="456"/>
      <c r="BR40" s="456"/>
      <c r="BS40" s="456"/>
      <c r="BT40" s="456"/>
      <c r="BU40" s="456"/>
      <c r="BV40" s="456"/>
      <c r="BW40" s="456"/>
      <c r="BX40" s="457"/>
      <c r="BY40" s="457"/>
      <c r="BZ40" s="457"/>
      <c r="CA40" s="457"/>
      <c r="CB40" s="457"/>
      <c r="CC40" s="457"/>
      <c r="CD40" s="457"/>
      <c r="CE40" s="457"/>
      <c r="CF40" s="457"/>
      <c r="CG40" s="457"/>
      <c r="CH40" s="458"/>
    </row>
    <row r="41" spans="1:86" s="52" customFormat="1" x14ac:dyDescent="0.35">
      <c r="B41" s="236" t="s">
        <v>936</v>
      </c>
      <c r="C41" s="72"/>
      <c r="D41" s="456">
        <f t="shared" ref="D41:AG42" si="18">D24-D31-D37</f>
        <v>0</v>
      </c>
      <c r="E41" s="456">
        <f t="shared" si="18"/>
        <v>0</v>
      </c>
      <c r="F41" s="456">
        <f t="shared" si="18"/>
        <v>0</v>
      </c>
      <c r="G41" s="456">
        <f t="shared" si="18"/>
        <v>0</v>
      </c>
      <c r="H41" s="456">
        <f t="shared" si="18"/>
        <v>0</v>
      </c>
      <c r="I41" s="456">
        <f t="shared" si="18"/>
        <v>0</v>
      </c>
      <c r="J41" s="456">
        <f t="shared" si="18"/>
        <v>0</v>
      </c>
      <c r="K41" s="456">
        <f t="shared" si="18"/>
        <v>0</v>
      </c>
      <c r="L41" s="456">
        <f t="shared" si="18"/>
        <v>0</v>
      </c>
      <c r="M41" s="456">
        <f t="shared" si="18"/>
        <v>0</v>
      </c>
      <c r="N41" s="456">
        <f t="shared" si="18"/>
        <v>0</v>
      </c>
      <c r="O41" s="456">
        <f t="shared" si="18"/>
        <v>0</v>
      </c>
      <c r="P41" s="456">
        <f t="shared" si="18"/>
        <v>0</v>
      </c>
      <c r="Q41" s="456">
        <f t="shared" si="18"/>
        <v>0</v>
      </c>
      <c r="R41" s="456">
        <f t="shared" si="18"/>
        <v>0</v>
      </c>
      <c r="S41" s="456">
        <f t="shared" si="18"/>
        <v>0</v>
      </c>
      <c r="T41" s="456">
        <f t="shared" si="18"/>
        <v>0</v>
      </c>
      <c r="U41" s="456">
        <f t="shared" si="18"/>
        <v>0</v>
      </c>
      <c r="V41" s="456">
        <f t="shared" si="18"/>
        <v>0</v>
      </c>
      <c r="W41" s="456">
        <f t="shared" si="18"/>
        <v>0</v>
      </c>
      <c r="X41" s="456">
        <f t="shared" si="18"/>
        <v>0</v>
      </c>
      <c r="Y41" s="456">
        <f t="shared" si="18"/>
        <v>0</v>
      </c>
      <c r="Z41" s="456">
        <f t="shared" si="18"/>
        <v>0</v>
      </c>
      <c r="AA41" s="456">
        <f t="shared" si="18"/>
        <v>0</v>
      </c>
      <c r="AB41" s="456">
        <f t="shared" si="18"/>
        <v>0</v>
      </c>
      <c r="AC41" s="456">
        <f t="shared" si="18"/>
        <v>0</v>
      </c>
      <c r="AD41" s="456">
        <f t="shared" si="18"/>
        <v>0</v>
      </c>
      <c r="AE41" s="456">
        <f t="shared" si="18"/>
        <v>0</v>
      </c>
      <c r="AF41" s="456">
        <f t="shared" si="18"/>
        <v>0</v>
      </c>
      <c r="AG41" s="456">
        <f t="shared" si="18"/>
        <v>0</v>
      </c>
      <c r="AH41" s="456">
        <f>AH24-AH31-AH37</f>
        <v>558.19701834134617</v>
      </c>
      <c r="AI41" s="456">
        <f t="shared" ref="AI41:BM42" si="19">AI24-AI31-AI37</f>
        <v>612.96139080485864</v>
      </c>
      <c r="AJ41" s="456">
        <f t="shared" si="19"/>
        <v>710.32522475643782</v>
      </c>
      <c r="AK41" s="456">
        <f t="shared" si="19"/>
        <v>902.85950535117468</v>
      </c>
      <c r="AL41" s="456">
        <f t="shared" si="19"/>
        <v>904.9506756389485</v>
      </c>
      <c r="AM41" s="456">
        <f t="shared" si="19"/>
        <v>897.80233662052933</v>
      </c>
      <c r="AN41" s="456">
        <f t="shared" si="19"/>
        <v>1024.605697097172</v>
      </c>
      <c r="AO41" s="456">
        <f t="shared" si="19"/>
        <v>1089.3438834376507</v>
      </c>
      <c r="AP41" s="456">
        <f t="shared" si="19"/>
        <v>1055.7391735762633</v>
      </c>
      <c r="AQ41" s="619">
        <f t="shared" si="19"/>
        <v>1031.3259005060122</v>
      </c>
      <c r="AR41" s="456">
        <f t="shared" si="19"/>
        <v>1138.1505813332519</v>
      </c>
      <c r="AS41" s="456">
        <f t="shared" si="19"/>
        <v>1151.5800327702086</v>
      </c>
      <c r="AT41" s="456">
        <f t="shared" si="19"/>
        <v>1264.9928467443524</v>
      </c>
      <c r="AU41" s="456">
        <f t="shared" si="19"/>
        <v>1439.8939693975572</v>
      </c>
      <c r="AV41" s="456">
        <f t="shared" si="19"/>
        <v>2139.8142028615439</v>
      </c>
      <c r="AW41" s="456">
        <f t="shared" si="19"/>
        <v>2201.1896462719415</v>
      </c>
      <c r="AX41" s="456">
        <f t="shared" si="19"/>
        <v>2222.1157435008295</v>
      </c>
      <c r="AY41" s="456">
        <f t="shared" si="19"/>
        <v>2341.0075259373625</v>
      </c>
      <c r="AZ41" s="456">
        <f t="shared" si="19"/>
        <v>2342.7761689015279</v>
      </c>
      <c r="BA41" s="456">
        <f t="shared" si="19"/>
        <v>2421.4223544032684</v>
      </c>
      <c r="BB41" s="456">
        <f t="shared" si="19"/>
        <v>2384.0520537199159</v>
      </c>
      <c r="BC41" s="456">
        <f t="shared" si="19"/>
        <v>2613.2515559295671</v>
      </c>
      <c r="BD41" s="456">
        <f t="shared" si="19"/>
        <v>2954.0410477653381</v>
      </c>
      <c r="BE41" s="456">
        <f t="shared" si="19"/>
        <v>3359.0701222524431</v>
      </c>
      <c r="BF41" s="456">
        <f t="shared" si="19"/>
        <v>3797.17622488797</v>
      </c>
      <c r="BG41" s="456">
        <f t="shared" si="19"/>
        <v>2231.5586719846729</v>
      </c>
      <c r="BH41" s="456">
        <f t="shared" si="19"/>
        <v>128.69800000000001</v>
      </c>
      <c r="BI41" s="456">
        <f t="shared" si="19"/>
        <v>82.284999999999997</v>
      </c>
      <c r="BJ41" s="456">
        <f t="shared" si="19"/>
        <v>86.180999999999997</v>
      </c>
      <c r="BK41" s="456">
        <f t="shared" si="19"/>
        <v>88.078000000000003</v>
      </c>
      <c r="BL41" s="456">
        <f t="shared" si="19"/>
        <v>90.198999999999998</v>
      </c>
      <c r="BM41" s="456">
        <f t="shared" si="19"/>
        <v>96.241</v>
      </c>
      <c r="BN41" s="456"/>
      <c r="BO41" s="456"/>
      <c r="BP41" s="456"/>
      <c r="BQ41" s="456"/>
      <c r="BR41" s="456"/>
      <c r="BS41" s="456"/>
      <c r="BT41" s="456"/>
      <c r="BU41" s="456"/>
      <c r="BV41" s="456"/>
      <c r="BW41" s="456"/>
      <c r="BX41" s="457"/>
      <c r="BY41" s="457"/>
      <c r="BZ41" s="457"/>
      <c r="CA41" s="457"/>
      <c r="CB41" s="457"/>
      <c r="CC41" s="457"/>
      <c r="CD41" s="457"/>
      <c r="CE41" s="457"/>
      <c r="CF41" s="457"/>
      <c r="CG41" s="457"/>
      <c r="CH41" s="458"/>
    </row>
    <row r="42" spans="1:86" s="52" customFormat="1" x14ac:dyDescent="0.35">
      <c r="B42" s="236" t="s">
        <v>825</v>
      </c>
      <c r="C42" s="72"/>
      <c r="D42" s="456">
        <f t="shared" si="18"/>
        <v>0</v>
      </c>
      <c r="E42" s="456">
        <f t="shared" si="18"/>
        <v>0</v>
      </c>
      <c r="F42" s="456">
        <f t="shared" si="18"/>
        <v>0</v>
      </c>
      <c r="G42" s="456">
        <f t="shared" si="18"/>
        <v>0</v>
      </c>
      <c r="H42" s="456">
        <f t="shared" si="18"/>
        <v>0</v>
      </c>
      <c r="I42" s="456">
        <f t="shared" si="18"/>
        <v>0</v>
      </c>
      <c r="J42" s="456">
        <f t="shared" si="18"/>
        <v>0</v>
      </c>
      <c r="K42" s="456">
        <f t="shared" si="18"/>
        <v>0</v>
      </c>
      <c r="L42" s="456">
        <f t="shared" si="18"/>
        <v>0</v>
      </c>
      <c r="M42" s="456">
        <f t="shared" si="18"/>
        <v>0</v>
      </c>
      <c r="N42" s="456">
        <f t="shared" si="18"/>
        <v>0</v>
      </c>
      <c r="O42" s="456">
        <f t="shared" si="18"/>
        <v>0</v>
      </c>
      <c r="P42" s="456">
        <f t="shared" si="18"/>
        <v>0</v>
      </c>
      <c r="Q42" s="456">
        <f t="shared" si="18"/>
        <v>0</v>
      </c>
      <c r="R42" s="456">
        <f t="shared" si="18"/>
        <v>0</v>
      </c>
      <c r="S42" s="456">
        <f t="shared" si="18"/>
        <v>0</v>
      </c>
      <c r="T42" s="456">
        <f t="shared" si="18"/>
        <v>0</v>
      </c>
      <c r="U42" s="456">
        <f t="shared" si="18"/>
        <v>0</v>
      </c>
      <c r="V42" s="456">
        <f t="shared" si="18"/>
        <v>0</v>
      </c>
      <c r="W42" s="456">
        <f t="shared" si="18"/>
        <v>0</v>
      </c>
      <c r="X42" s="456">
        <f t="shared" si="18"/>
        <v>0</v>
      </c>
      <c r="Y42" s="456">
        <f t="shared" si="18"/>
        <v>0</v>
      </c>
      <c r="Z42" s="456">
        <f t="shared" si="18"/>
        <v>0</v>
      </c>
      <c r="AA42" s="456">
        <f t="shared" si="18"/>
        <v>0</v>
      </c>
      <c r="AB42" s="456">
        <f t="shared" si="18"/>
        <v>0</v>
      </c>
      <c r="AC42" s="456">
        <f t="shared" si="18"/>
        <v>0</v>
      </c>
      <c r="AD42" s="456">
        <f t="shared" si="18"/>
        <v>0</v>
      </c>
      <c r="AE42" s="456">
        <f t="shared" si="18"/>
        <v>0</v>
      </c>
      <c r="AF42" s="456">
        <f t="shared" si="18"/>
        <v>0</v>
      </c>
      <c r="AG42" s="456">
        <f t="shared" si="18"/>
        <v>0</v>
      </c>
      <c r="AH42" s="456">
        <f>AH25-AH32-AH38</f>
        <v>93.806505964285719</v>
      </c>
      <c r="AI42" s="456">
        <f t="shared" si="19"/>
        <v>104.0453861951414</v>
      </c>
      <c r="AJ42" s="456">
        <f t="shared" si="19"/>
        <v>120.80808955125451</v>
      </c>
      <c r="AK42" s="456">
        <f t="shared" si="19"/>
        <v>138.44444914882521</v>
      </c>
      <c r="AL42" s="456">
        <f t="shared" si="19"/>
        <v>181.78647286105146</v>
      </c>
      <c r="AM42" s="456">
        <f t="shared" si="19"/>
        <v>199.52941462947058</v>
      </c>
      <c r="AN42" s="456">
        <f t="shared" si="19"/>
        <v>215.83257240282799</v>
      </c>
      <c r="AO42" s="456">
        <f t="shared" si="19"/>
        <v>243.32679613377786</v>
      </c>
      <c r="AP42" s="456">
        <f t="shared" si="19"/>
        <v>286.83780135706996</v>
      </c>
      <c r="AQ42" s="619">
        <f t="shared" si="19"/>
        <v>282.671405493988</v>
      </c>
      <c r="AR42" s="456">
        <f t="shared" si="19"/>
        <v>375.87427133341498</v>
      </c>
      <c r="AS42" s="456">
        <f t="shared" si="19"/>
        <v>430.11184789645802</v>
      </c>
      <c r="AT42" s="456">
        <f t="shared" si="19"/>
        <v>595.96645641028135</v>
      </c>
      <c r="AU42" s="456">
        <f t="shared" si="19"/>
        <v>677.0004700414238</v>
      </c>
      <c r="AV42" s="456">
        <f t="shared" si="19"/>
        <v>1053.0353483777578</v>
      </c>
      <c r="AW42" s="456">
        <f t="shared" si="19"/>
        <v>1376.1966682914904</v>
      </c>
      <c r="AX42" s="456">
        <f t="shared" si="19"/>
        <v>1739.0475080707897</v>
      </c>
      <c r="AY42" s="456">
        <f t="shared" si="19"/>
        <v>2080.1777994921849</v>
      </c>
      <c r="AZ42" s="456">
        <f t="shared" si="19"/>
        <v>2194.9350127506436</v>
      </c>
      <c r="BA42" s="456">
        <f t="shared" si="19"/>
        <v>2314.1157500013701</v>
      </c>
      <c r="BB42" s="456">
        <f t="shared" si="19"/>
        <v>2517.2344080489484</v>
      </c>
      <c r="BC42" s="456">
        <f t="shared" si="19"/>
        <v>2653.7102235258189</v>
      </c>
      <c r="BD42" s="456">
        <f t="shared" si="19"/>
        <v>2884.514284208125</v>
      </c>
      <c r="BE42" s="456">
        <f t="shared" si="19"/>
        <v>3145.1065096059328</v>
      </c>
      <c r="BF42" s="456">
        <f t="shared" si="19"/>
        <v>3398.2107181263036</v>
      </c>
      <c r="BG42" s="456">
        <f t="shared" si="19"/>
        <v>3635.1572524408011</v>
      </c>
      <c r="BH42" s="456">
        <f t="shared" si="19"/>
        <v>3834.7987110764971</v>
      </c>
      <c r="BI42" s="456">
        <f>BI25-BI32-BI38</f>
        <v>4059.7725364124926</v>
      </c>
      <c r="BJ42" s="456">
        <f>BJ25-BJ32-BJ38</f>
        <v>4238.0748212922626</v>
      </c>
      <c r="BK42" s="456">
        <f>BK25-BK32-BK38</f>
        <v>4575.3384345259483</v>
      </c>
      <c r="BL42" s="456">
        <f>BL25-BL32-BL38</f>
        <v>4637.914893298157</v>
      </c>
      <c r="BM42" s="456">
        <f>BM25-BM32-BM38</f>
        <v>4833.5829787550338</v>
      </c>
      <c r="BN42" s="456">
        <f>BN32</f>
        <v>0</v>
      </c>
      <c r="BO42" s="456">
        <f t="shared" ref="BO42:CH45" si="20">BO32</f>
        <v>0</v>
      </c>
      <c r="BP42" s="456">
        <f t="shared" si="20"/>
        <v>0</v>
      </c>
      <c r="BQ42" s="456">
        <f t="shared" si="20"/>
        <v>0</v>
      </c>
      <c r="BR42" s="456">
        <f t="shared" si="20"/>
        <v>0</v>
      </c>
      <c r="BS42" s="456">
        <f t="shared" si="20"/>
        <v>0</v>
      </c>
      <c r="BT42" s="456">
        <f t="shared" si="20"/>
        <v>0</v>
      </c>
      <c r="BU42" s="456">
        <f t="shared" si="20"/>
        <v>0</v>
      </c>
      <c r="BV42" s="456">
        <f t="shared" si="20"/>
        <v>0</v>
      </c>
      <c r="BW42" s="456">
        <f t="shared" si="20"/>
        <v>0</v>
      </c>
      <c r="BX42" s="457">
        <f t="shared" si="20"/>
        <v>0</v>
      </c>
      <c r="BY42" s="457">
        <f t="shared" si="20"/>
        <v>0</v>
      </c>
      <c r="BZ42" s="457">
        <f t="shared" si="20"/>
        <v>0</v>
      </c>
      <c r="CA42" s="457">
        <f t="shared" si="20"/>
        <v>0</v>
      </c>
      <c r="CB42" s="457">
        <f t="shared" si="20"/>
        <v>0</v>
      </c>
      <c r="CC42" s="457">
        <f t="shared" si="20"/>
        <v>0</v>
      </c>
      <c r="CD42" s="457">
        <f t="shared" si="20"/>
        <v>0</v>
      </c>
      <c r="CE42" s="457">
        <f t="shared" si="20"/>
        <v>0</v>
      </c>
      <c r="CF42" s="457">
        <f t="shared" si="20"/>
        <v>0</v>
      </c>
      <c r="CG42" s="457">
        <f t="shared" si="20"/>
        <v>0</v>
      </c>
      <c r="CH42" s="458">
        <f t="shared" si="20"/>
        <v>0</v>
      </c>
    </row>
    <row r="43" spans="1:86" s="52" customFormat="1" x14ac:dyDescent="0.35">
      <c r="B43" s="236" t="s">
        <v>937</v>
      </c>
      <c r="C43" s="72"/>
      <c r="D43" s="456">
        <f t="shared" ref="D43:AG45" si="21">D26-D33</f>
        <v>0</v>
      </c>
      <c r="E43" s="456">
        <f t="shared" si="21"/>
        <v>0</v>
      </c>
      <c r="F43" s="456">
        <f t="shared" si="21"/>
        <v>0</v>
      </c>
      <c r="G43" s="456">
        <f t="shared" si="21"/>
        <v>0</v>
      </c>
      <c r="H43" s="456">
        <f t="shared" si="21"/>
        <v>0</v>
      </c>
      <c r="I43" s="456">
        <f t="shared" si="21"/>
        <v>0</v>
      </c>
      <c r="J43" s="456">
        <f t="shared" si="21"/>
        <v>0</v>
      </c>
      <c r="K43" s="456">
        <f t="shared" si="21"/>
        <v>0</v>
      </c>
      <c r="L43" s="456">
        <f t="shared" si="21"/>
        <v>0</v>
      </c>
      <c r="M43" s="456">
        <f t="shared" si="21"/>
        <v>0</v>
      </c>
      <c r="N43" s="456">
        <f t="shared" si="21"/>
        <v>0</v>
      </c>
      <c r="O43" s="456">
        <f t="shared" si="21"/>
        <v>0</v>
      </c>
      <c r="P43" s="456">
        <f t="shared" si="21"/>
        <v>0</v>
      </c>
      <c r="Q43" s="456">
        <f t="shared" si="21"/>
        <v>0</v>
      </c>
      <c r="R43" s="456">
        <f t="shared" si="21"/>
        <v>0</v>
      </c>
      <c r="S43" s="456">
        <f t="shared" si="21"/>
        <v>0</v>
      </c>
      <c r="T43" s="456">
        <f t="shared" si="21"/>
        <v>0</v>
      </c>
      <c r="U43" s="456">
        <f t="shared" si="21"/>
        <v>0</v>
      </c>
      <c r="V43" s="456">
        <f t="shared" si="21"/>
        <v>0</v>
      </c>
      <c r="W43" s="456">
        <f t="shared" si="21"/>
        <v>0</v>
      </c>
      <c r="X43" s="456">
        <f t="shared" si="21"/>
        <v>0</v>
      </c>
      <c r="Y43" s="456">
        <f t="shared" si="21"/>
        <v>0</v>
      </c>
      <c r="Z43" s="456">
        <f t="shared" si="21"/>
        <v>0</v>
      </c>
      <c r="AA43" s="456">
        <f t="shared" si="21"/>
        <v>0</v>
      </c>
      <c r="AB43" s="456">
        <f t="shared" si="21"/>
        <v>0</v>
      </c>
      <c r="AC43" s="456">
        <f t="shared" si="21"/>
        <v>0</v>
      </c>
      <c r="AD43" s="456">
        <f t="shared" si="21"/>
        <v>0</v>
      </c>
      <c r="AE43" s="456">
        <f t="shared" si="21"/>
        <v>0</v>
      </c>
      <c r="AF43" s="456">
        <f t="shared" si="21"/>
        <v>0</v>
      </c>
      <c r="AG43" s="456">
        <f t="shared" si="21"/>
        <v>0</v>
      </c>
      <c r="AH43" s="456">
        <f>AH26-AH33</f>
        <v>151.84914468732393</v>
      </c>
      <c r="AI43" s="456">
        <f t="shared" ref="AI43:BM45" si="22">AI26-AI33</f>
        <v>161.396546</v>
      </c>
      <c r="AJ43" s="456">
        <f t="shared" si="22"/>
        <v>189.91550753846153</v>
      </c>
      <c r="AK43" s="456">
        <f t="shared" si="22"/>
        <v>266.61219299999999</v>
      </c>
      <c r="AL43" s="456">
        <f t="shared" si="22"/>
        <v>407.03757974999996</v>
      </c>
      <c r="AM43" s="456">
        <f t="shared" si="22"/>
        <v>537.33116100000007</v>
      </c>
      <c r="AN43" s="456">
        <f t="shared" si="22"/>
        <v>613.02091249999989</v>
      </c>
      <c r="AO43" s="456">
        <f t="shared" si="22"/>
        <v>753.53722142857146</v>
      </c>
      <c r="AP43" s="456">
        <f t="shared" si="22"/>
        <v>863.89682319999997</v>
      </c>
      <c r="AQ43" s="619">
        <f t="shared" si="22"/>
        <v>908.76331000000005</v>
      </c>
      <c r="AR43" s="456">
        <f t="shared" si="22"/>
        <v>975.37345499999992</v>
      </c>
      <c r="AS43" s="456">
        <f t="shared" si="22"/>
        <v>1015.1541500000002</v>
      </c>
      <c r="AT43" s="456">
        <f t="shared" si="22"/>
        <v>1254.7130353333334</v>
      </c>
      <c r="AU43" s="456">
        <f t="shared" si="22"/>
        <v>1621.8660026666669</v>
      </c>
      <c r="AV43" s="456">
        <f t="shared" si="22"/>
        <v>1951.8019856666667</v>
      </c>
      <c r="AW43" s="456">
        <f t="shared" si="22"/>
        <v>2094.2903453333338</v>
      </c>
      <c r="AX43" s="456">
        <f t="shared" si="22"/>
        <v>2485.806</v>
      </c>
      <c r="AY43" s="456">
        <f t="shared" si="22"/>
        <v>2644.2919999999999</v>
      </c>
      <c r="AZ43" s="456">
        <f t="shared" si="22"/>
        <v>2657.2889999999998</v>
      </c>
      <c r="BA43" s="456">
        <f t="shared" si="22"/>
        <v>2485.8690000000001</v>
      </c>
      <c r="BB43" s="456">
        <f t="shared" si="22"/>
        <v>2337.3530000000001</v>
      </c>
      <c r="BC43" s="456">
        <f t="shared" si="22"/>
        <v>2195.8409999999999</v>
      </c>
      <c r="BD43" s="456">
        <f t="shared" si="22"/>
        <v>2168.2460000000001</v>
      </c>
      <c r="BE43" s="456">
        <f t="shared" si="22"/>
        <v>2109.9670000000001</v>
      </c>
      <c r="BF43" s="456">
        <f t="shared" si="22"/>
        <v>2011.06</v>
      </c>
      <c r="BG43" s="456">
        <f t="shared" si="22"/>
        <v>2161.7719999999999</v>
      </c>
      <c r="BH43" s="456">
        <f t="shared" si="22"/>
        <v>2111.873761896592</v>
      </c>
      <c r="BI43" s="456">
        <f t="shared" si="22"/>
        <v>1989.0132596399378</v>
      </c>
      <c r="BJ43" s="456">
        <f t="shared" si="22"/>
        <v>1974.8361660033015</v>
      </c>
      <c r="BK43" s="456">
        <f t="shared" si="22"/>
        <v>2099.6680910627874</v>
      </c>
      <c r="BL43" s="456">
        <f t="shared" si="22"/>
        <v>2052.3124513141979</v>
      </c>
      <c r="BM43" s="456">
        <f t="shared" si="22"/>
        <v>2236.7174954270272</v>
      </c>
      <c r="BN43" s="456">
        <f>BN33</f>
        <v>0</v>
      </c>
      <c r="BO43" s="456">
        <f t="shared" si="20"/>
        <v>0</v>
      </c>
      <c r="BP43" s="456">
        <f t="shared" si="20"/>
        <v>0</v>
      </c>
      <c r="BQ43" s="456">
        <f t="shared" si="20"/>
        <v>0</v>
      </c>
      <c r="BR43" s="456">
        <f t="shared" si="20"/>
        <v>0</v>
      </c>
      <c r="BS43" s="456">
        <f t="shared" si="20"/>
        <v>0</v>
      </c>
      <c r="BT43" s="456">
        <f t="shared" si="20"/>
        <v>0</v>
      </c>
      <c r="BU43" s="456">
        <f t="shared" si="20"/>
        <v>0</v>
      </c>
      <c r="BV43" s="456">
        <f t="shared" si="20"/>
        <v>0</v>
      </c>
      <c r="BW43" s="456">
        <f t="shared" si="20"/>
        <v>0</v>
      </c>
      <c r="BX43" s="457">
        <f t="shared" si="20"/>
        <v>0</v>
      </c>
      <c r="BY43" s="457">
        <f t="shared" si="20"/>
        <v>0</v>
      </c>
      <c r="BZ43" s="457">
        <f t="shared" si="20"/>
        <v>0</v>
      </c>
      <c r="CA43" s="457">
        <f t="shared" si="20"/>
        <v>0</v>
      </c>
      <c r="CB43" s="457">
        <f t="shared" si="20"/>
        <v>0</v>
      </c>
      <c r="CC43" s="457">
        <f t="shared" si="20"/>
        <v>0</v>
      </c>
      <c r="CD43" s="457">
        <f t="shared" si="20"/>
        <v>0</v>
      </c>
      <c r="CE43" s="457">
        <f t="shared" si="20"/>
        <v>0</v>
      </c>
      <c r="CF43" s="457">
        <f t="shared" si="20"/>
        <v>0</v>
      </c>
      <c r="CG43" s="457">
        <f t="shared" si="20"/>
        <v>0</v>
      </c>
      <c r="CH43" s="458">
        <f t="shared" si="20"/>
        <v>0</v>
      </c>
    </row>
    <row r="44" spans="1:86" s="52" customFormat="1" x14ac:dyDescent="0.35">
      <c r="B44" s="236" t="s">
        <v>938</v>
      </c>
      <c r="C44" s="72"/>
      <c r="D44" s="456">
        <f t="shared" si="21"/>
        <v>0</v>
      </c>
      <c r="E44" s="456">
        <f t="shared" si="21"/>
        <v>0</v>
      </c>
      <c r="F44" s="456">
        <f t="shared" si="21"/>
        <v>0</v>
      </c>
      <c r="G44" s="456">
        <f t="shared" si="21"/>
        <v>0</v>
      </c>
      <c r="H44" s="456">
        <f t="shared" si="21"/>
        <v>0</v>
      </c>
      <c r="I44" s="456">
        <f t="shared" si="21"/>
        <v>0</v>
      </c>
      <c r="J44" s="456">
        <f t="shared" si="21"/>
        <v>0</v>
      </c>
      <c r="K44" s="456">
        <f t="shared" si="21"/>
        <v>0</v>
      </c>
      <c r="L44" s="456">
        <f t="shared" si="21"/>
        <v>0</v>
      </c>
      <c r="M44" s="456">
        <f t="shared" si="21"/>
        <v>0</v>
      </c>
      <c r="N44" s="456">
        <f t="shared" si="21"/>
        <v>0</v>
      </c>
      <c r="O44" s="456">
        <f t="shared" si="21"/>
        <v>0</v>
      </c>
      <c r="P44" s="456">
        <f t="shared" si="21"/>
        <v>0</v>
      </c>
      <c r="Q44" s="456">
        <f t="shared" si="21"/>
        <v>0</v>
      </c>
      <c r="R44" s="456">
        <f t="shared" si="21"/>
        <v>0</v>
      </c>
      <c r="S44" s="456">
        <f t="shared" si="21"/>
        <v>0</v>
      </c>
      <c r="T44" s="456">
        <f t="shared" si="21"/>
        <v>0</v>
      </c>
      <c r="U44" s="456">
        <f t="shared" si="21"/>
        <v>0</v>
      </c>
      <c r="V44" s="456">
        <f t="shared" si="21"/>
        <v>0</v>
      </c>
      <c r="W44" s="456">
        <f t="shared" si="21"/>
        <v>0</v>
      </c>
      <c r="X44" s="456">
        <f t="shared" si="21"/>
        <v>0</v>
      </c>
      <c r="Y44" s="456">
        <f t="shared" si="21"/>
        <v>0</v>
      </c>
      <c r="Z44" s="456">
        <f t="shared" si="21"/>
        <v>0</v>
      </c>
      <c r="AA44" s="456">
        <f t="shared" si="21"/>
        <v>0</v>
      </c>
      <c r="AB44" s="456">
        <f t="shared" si="21"/>
        <v>0</v>
      </c>
      <c r="AC44" s="456">
        <f t="shared" si="21"/>
        <v>0</v>
      </c>
      <c r="AD44" s="456">
        <f t="shared" si="21"/>
        <v>0</v>
      </c>
      <c r="AE44" s="456">
        <f t="shared" si="21"/>
        <v>0</v>
      </c>
      <c r="AF44" s="456">
        <f t="shared" si="21"/>
        <v>0</v>
      </c>
      <c r="AG44" s="456">
        <f t="shared" si="21"/>
        <v>0</v>
      </c>
      <c r="AH44" s="456">
        <f>AH27-AH34</f>
        <v>28.682352590163934</v>
      </c>
      <c r="AI44" s="456">
        <f t="shared" si="22"/>
        <v>31.458064131147541</v>
      </c>
      <c r="AJ44" s="456">
        <f t="shared" si="22"/>
        <v>37.967785413333331</v>
      </c>
      <c r="AK44" s="456">
        <f t="shared" si="22"/>
        <v>42.738568057044823</v>
      </c>
      <c r="AL44" s="456">
        <f t="shared" si="22"/>
        <v>55.359052111111112</v>
      </c>
      <c r="AM44" s="456">
        <f t="shared" si="22"/>
        <v>64.756767801242233</v>
      </c>
      <c r="AN44" s="456">
        <f t="shared" si="22"/>
        <v>74.576876948717953</v>
      </c>
      <c r="AO44" s="456">
        <f t="shared" si="22"/>
        <v>90.199773981566821</v>
      </c>
      <c r="AP44" s="456">
        <f t="shared" si="22"/>
        <v>115.59811921111111</v>
      </c>
      <c r="AQ44" s="619">
        <f t="shared" si="22"/>
        <v>126.28601989204546</v>
      </c>
      <c r="AR44" s="456">
        <f t="shared" si="22"/>
        <v>154.39197187311177</v>
      </c>
      <c r="AS44" s="456">
        <f t="shared" si="22"/>
        <v>153.80497495</v>
      </c>
      <c r="AT44" s="456">
        <f t="shared" si="22"/>
        <v>128.6083448189859</v>
      </c>
      <c r="AU44" s="456">
        <f t="shared" si="22"/>
        <v>223.23782629666314</v>
      </c>
      <c r="AV44" s="456">
        <f t="shared" si="22"/>
        <v>200.86834234174069</v>
      </c>
      <c r="AW44" s="456">
        <f t="shared" si="22"/>
        <v>192.80843317810428</v>
      </c>
      <c r="AX44" s="456">
        <f t="shared" si="22"/>
        <v>239.041</v>
      </c>
      <c r="AY44" s="456">
        <f t="shared" si="22"/>
        <v>311.50299999999999</v>
      </c>
      <c r="AZ44" s="456">
        <f t="shared" si="22"/>
        <v>441.04899999999998</v>
      </c>
      <c r="BA44" s="456">
        <f t="shared" si="22"/>
        <v>460.20699999999999</v>
      </c>
      <c r="BB44" s="456">
        <f t="shared" si="22"/>
        <v>403.69499999999999</v>
      </c>
      <c r="BC44" s="456">
        <f t="shared" si="22"/>
        <v>396.09899999999999</v>
      </c>
      <c r="BD44" s="456">
        <f t="shared" si="22"/>
        <v>384.78499999999997</v>
      </c>
      <c r="BE44" s="456">
        <f t="shared" si="22"/>
        <v>372.33699999999999</v>
      </c>
      <c r="BF44" s="456">
        <f t="shared" si="22"/>
        <v>359.63499999999999</v>
      </c>
      <c r="BG44" s="456">
        <f t="shared" si="22"/>
        <v>382.24400000000003</v>
      </c>
      <c r="BH44" s="456">
        <f t="shared" si="22"/>
        <v>374.59165266825556</v>
      </c>
      <c r="BI44" s="456">
        <f t="shared" si="22"/>
        <v>294.59889726305926</v>
      </c>
      <c r="BJ44" s="456">
        <f t="shared" si="22"/>
        <v>291.2232684141797</v>
      </c>
      <c r="BK44" s="456">
        <f t="shared" si="22"/>
        <v>345.46664666673598</v>
      </c>
      <c r="BL44" s="456">
        <f t="shared" si="22"/>
        <v>267</v>
      </c>
      <c r="BM44" s="456">
        <f t="shared" si="22"/>
        <v>75</v>
      </c>
      <c r="BN44" s="456">
        <f>BN34</f>
        <v>0</v>
      </c>
      <c r="BO44" s="456">
        <f t="shared" si="20"/>
        <v>0</v>
      </c>
      <c r="BP44" s="456">
        <f t="shared" si="20"/>
        <v>0</v>
      </c>
      <c r="BQ44" s="456">
        <f t="shared" si="20"/>
        <v>0</v>
      </c>
      <c r="BR44" s="456">
        <f t="shared" si="20"/>
        <v>0</v>
      </c>
      <c r="BS44" s="456">
        <f t="shared" si="20"/>
        <v>0</v>
      </c>
      <c r="BT44" s="456">
        <f t="shared" si="20"/>
        <v>0</v>
      </c>
      <c r="BU44" s="456">
        <f t="shared" si="20"/>
        <v>0</v>
      </c>
      <c r="BV44" s="456">
        <f t="shared" si="20"/>
        <v>0</v>
      </c>
      <c r="BW44" s="456">
        <f t="shared" si="20"/>
        <v>0</v>
      </c>
      <c r="BX44" s="457">
        <f t="shared" si="20"/>
        <v>0</v>
      </c>
      <c r="BY44" s="457">
        <f t="shared" si="20"/>
        <v>0</v>
      </c>
      <c r="BZ44" s="457">
        <f t="shared" si="20"/>
        <v>0</v>
      </c>
      <c r="CA44" s="457">
        <f t="shared" si="20"/>
        <v>0</v>
      </c>
      <c r="CB44" s="457">
        <f t="shared" si="20"/>
        <v>0</v>
      </c>
      <c r="CC44" s="457">
        <f t="shared" si="20"/>
        <v>0</v>
      </c>
      <c r="CD44" s="457">
        <f t="shared" si="20"/>
        <v>0</v>
      </c>
      <c r="CE44" s="457">
        <f t="shared" si="20"/>
        <v>0</v>
      </c>
      <c r="CF44" s="457">
        <f t="shared" si="20"/>
        <v>0</v>
      </c>
      <c r="CG44" s="457">
        <f t="shared" si="20"/>
        <v>0</v>
      </c>
      <c r="CH44" s="458">
        <f t="shared" si="20"/>
        <v>0</v>
      </c>
    </row>
    <row r="45" spans="1:86" s="88" customFormat="1" ht="27" customHeight="1" thickBot="1" x14ac:dyDescent="0.3">
      <c r="B45" s="622" t="s">
        <v>939</v>
      </c>
      <c r="C45" s="587"/>
      <c r="D45" s="566">
        <f t="shared" si="21"/>
        <v>0</v>
      </c>
      <c r="E45" s="566">
        <f t="shared" si="21"/>
        <v>0</v>
      </c>
      <c r="F45" s="566">
        <f t="shared" si="21"/>
        <v>0</v>
      </c>
      <c r="G45" s="566">
        <f t="shared" si="21"/>
        <v>0</v>
      </c>
      <c r="H45" s="566">
        <f t="shared" si="21"/>
        <v>0</v>
      </c>
      <c r="I45" s="566">
        <f t="shared" si="21"/>
        <v>0</v>
      </c>
      <c r="J45" s="566">
        <f t="shared" si="21"/>
        <v>0</v>
      </c>
      <c r="K45" s="566">
        <f t="shared" si="21"/>
        <v>0</v>
      </c>
      <c r="L45" s="566">
        <f t="shared" si="21"/>
        <v>0</v>
      </c>
      <c r="M45" s="566">
        <f t="shared" si="21"/>
        <v>0</v>
      </c>
      <c r="N45" s="566">
        <f t="shared" si="21"/>
        <v>0</v>
      </c>
      <c r="O45" s="566">
        <f t="shared" si="21"/>
        <v>0</v>
      </c>
      <c r="P45" s="566">
        <f t="shared" si="21"/>
        <v>0</v>
      </c>
      <c r="Q45" s="566">
        <f t="shared" si="21"/>
        <v>0</v>
      </c>
      <c r="R45" s="566">
        <f t="shared" si="21"/>
        <v>0</v>
      </c>
      <c r="S45" s="566">
        <f t="shared" si="21"/>
        <v>0</v>
      </c>
      <c r="T45" s="566">
        <f t="shared" si="21"/>
        <v>0</v>
      </c>
      <c r="U45" s="566">
        <f t="shared" si="21"/>
        <v>0</v>
      </c>
      <c r="V45" s="566">
        <f t="shared" si="21"/>
        <v>0</v>
      </c>
      <c r="W45" s="566">
        <f t="shared" si="21"/>
        <v>0</v>
      </c>
      <c r="X45" s="566">
        <f t="shared" si="21"/>
        <v>0</v>
      </c>
      <c r="Y45" s="566">
        <f t="shared" si="21"/>
        <v>0</v>
      </c>
      <c r="Z45" s="566">
        <f t="shared" si="21"/>
        <v>0</v>
      </c>
      <c r="AA45" s="566">
        <f t="shared" si="21"/>
        <v>0</v>
      </c>
      <c r="AB45" s="566">
        <f t="shared" si="21"/>
        <v>0</v>
      </c>
      <c r="AC45" s="566">
        <f t="shared" si="21"/>
        <v>0</v>
      </c>
      <c r="AD45" s="566">
        <f t="shared" si="21"/>
        <v>0</v>
      </c>
      <c r="AE45" s="566">
        <f t="shared" si="21"/>
        <v>0</v>
      </c>
      <c r="AF45" s="566">
        <f t="shared" si="21"/>
        <v>0</v>
      </c>
      <c r="AG45" s="566">
        <f t="shared" si="21"/>
        <v>0</v>
      </c>
      <c r="AH45" s="566">
        <f>AH28-AH35</f>
        <v>19.429980786885245</v>
      </c>
      <c r="AI45" s="566">
        <f t="shared" si="22"/>
        <v>24.98140386885246</v>
      </c>
      <c r="AJ45" s="566">
        <f t="shared" si="22"/>
        <v>31.485480586666668</v>
      </c>
      <c r="AK45" s="566">
        <f t="shared" si="22"/>
        <v>42.065662942955178</v>
      </c>
      <c r="AL45" s="566">
        <f t="shared" si="22"/>
        <v>58.989153888888886</v>
      </c>
      <c r="AM45" s="566">
        <f t="shared" si="22"/>
        <v>80.04656019875776</v>
      </c>
      <c r="AN45" s="566">
        <f t="shared" si="22"/>
        <v>100.63385805128205</v>
      </c>
      <c r="AO45" s="566">
        <f t="shared" si="22"/>
        <v>103.59578001843317</v>
      </c>
      <c r="AP45" s="566">
        <f t="shared" si="22"/>
        <v>135.62299025555555</v>
      </c>
      <c r="AQ45" s="623">
        <f t="shared" si="22"/>
        <v>195.83484244128789</v>
      </c>
      <c r="AR45" s="566">
        <f t="shared" si="22"/>
        <v>126.39782312688821</v>
      </c>
      <c r="AS45" s="566">
        <f t="shared" si="22"/>
        <v>125.84043405</v>
      </c>
      <c r="AT45" s="566">
        <f t="shared" si="22"/>
        <v>220.96582318101412</v>
      </c>
      <c r="AU45" s="566">
        <f t="shared" si="22"/>
        <v>356.26081221506735</v>
      </c>
      <c r="AV45" s="566">
        <f t="shared" si="22"/>
        <v>253.07357532492722</v>
      </c>
      <c r="AW45" s="566">
        <f t="shared" si="22"/>
        <v>248.79294115522868</v>
      </c>
      <c r="AX45" s="566">
        <f t="shared" si="22"/>
        <v>369.89999999999884</v>
      </c>
      <c r="AY45" s="566">
        <f t="shared" si="22"/>
        <v>427.30699999999945</v>
      </c>
      <c r="AZ45" s="566">
        <f t="shared" si="22"/>
        <v>378.41800000000001</v>
      </c>
      <c r="BA45" s="566">
        <f t="shared" si="22"/>
        <v>335.34300000000093</v>
      </c>
      <c r="BB45" s="566">
        <f t="shared" si="22"/>
        <v>309.75799999999867</v>
      </c>
      <c r="BC45" s="566">
        <f t="shared" si="22"/>
        <v>230.18900000000011</v>
      </c>
      <c r="BD45" s="566">
        <f t="shared" si="22"/>
        <v>222.10499999999894</v>
      </c>
      <c r="BE45" s="566">
        <f t="shared" si="22"/>
        <v>243.31711941217159</v>
      </c>
      <c r="BF45" s="566">
        <f t="shared" si="22"/>
        <v>261.18071095259984</v>
      </c>
      <c r="BG45" s="566">
        <f t="shared" si="22"/>
        <v>391.25825241992959</v>
      </c>
      <c r="BH45" s="566">
        <f t="shared" si="22"/>
        <v>300.95087435865469</v>
      </c>
      <c r="BI45" s="566">
        <f t="shared" si="22"/>
        <v>198.32631128951041</v>
      </c>
      <c r="BJ45" s="566">
        <f t="shared" si="22"/>
        <v>198.45559320025581</v>
      </c>
      <c r="BK45" s="566">
        <f t="shared" si="22"/>
        <v>181.92271651984206</v>
      </c>
      <c r="BL45" s="566">
        <f t="shared" si="22"/>
        <v>181.6169849299115</v>
      </c>
      <c r="BM45" s="566">
        <f t="shared" si="22"/>
        <v>255.07000040967989</v>
      </c>
      <c r="BN45" s="566">
        <f>BN35</f>
        <v>0</v>
      </c>
      <c r="BO45" s="566">
        <f t="shared" si="20"/>
        <v>0</v>
      </c>
      <c r="BP45" s="566">
        <f t="shared" si="20"/>
        <v>0</v>
      </c>
      <c r="BQ45" s="566">
        <f t="shared" si="20"/>
        <v>0</v>
      </c>
      <c r="BR45" s="566">
        <f t="shared" si="20"/>
        <v>0</v>
      </c>
      <c r="BS45" s="566">
        <f t="shared" si="20"/>
        <v>0</v>
      </c>
      <c r="BT45" s="566">
        <f t="shared" si="20"/>
        <v>0</v>
      </c>
      <c r="BU45" s="566">
        <f t="shared" si="20"/>
        <v>0</v>
      </c>
      <c r="BV45" s="566">
        <f t="shared" si="20"/>
        <v>0</v>
      </c>
      <c r="BW45" s="566">
        <f t="shared" si="20"/>
        <v>0</v>
      </c>
      <c r="BX45" s="567">
        <f t="shared" si="20"/>
        <v>0</v>
      </c>
      <c r="BY45" s="567">
        <f t="shared" si="20"/>
        <v>0</v>
      </c>
      <c r="BZ45" s="567">
        <f t="shared" si="20"/>
        <v>0</v>
      </c>
      <c r="CA45" s="567">
        <f t="shared" si="20"/>
        <v>0</v>
      </c>
      <c r="CB45" s="567">
        <f t="shared" si="20"/>
        <v>0</v>
      </c>
      <c r="CC45" s="567">
        <f t="shared" si="20"/>
        <v>0</v>
      </c>
      <c r="CD45" s="567">
        <f t="shared" si="20"/>
        <v>0</v>
      </c>
      <c r="CE45" s="567">
        <f t="shared" si="20"/>
        <v>0</v>
      </c>
      <c r="CF45" s="567">
        <f t="shared" si="20"/>
        <v>0</v>
      </c>
      <c r="CG45" s="567">
        <f t="shared" si="20"/>
        <v>0</v>
      </c>
      <c r="CH45" s="568">
        <f t="shared" si="20"/>
        <v>0</v>
      </c>
    </row>
    <row r="46" spans="1:86" ht="26.25" customHeight="1" x14ac:dyDescent="0.35">
      <c r="A46" s="465"/>
      <c r="B46" s="209" t="s">
        <v>944</v>
      </c>
      <c r="C46" s="501"/>
      <c r="D46" s="50" t="s">
        <v>294</v>
      </c>
      <c r="E46" s="50" t="s">
        <v>295</v>
      </c>
      <c r="F46" s="50" t="s">
        <v>296</v>
      </c>
      <c r="G46" s="50" t="s">
        <v>297</v>
      </c>
      <c r="H46" s="50" t="s">
        <v>298</v>
      </c>
      <c r="I46" s="50" t="s">
        <v>299</v>
      </c>
      <c r="J46" s="50" t="s">
        <v>300</v>
      </c>
      <c r="K46" s="50" t="s">
        <v>301</v>
      </c>
      <c r="L46" s="50" t="s">
        <v>302</v>
      </c>
      <c r="M46" s="50" t="s">
        <v>303</v>
      </c>
      <c r="N46" s="50" t="s">
        <v>304</v>
      </c>
      <c r="O46" s="50" t="s">
        <v>305</v>
      </c>
      <c r="P46" s="50" t="s">
        <v>306</v>
      </c>
      <c r="Q46" s="50" t="s">
        <v>307</v>
      </c>
      <c r="R46" s="50" t="s">
        <v>308</v>
      </c>
      <c r="S46" s="50" t="s">
        <v>309</v>
      </c>
      <c r="T46" s="50" t="s">
        <v>310</v>
      </c>
      <c r="U46" s="50" t="s">
        <v>311</v>
      </c>
      <c r="V46" s="50" t="s">
        <v>312</v>
      </c>
      <c r="W46" s="50" t="s">
        <v>313</v>
      </c>
      <c r="X46" s="50" t="s">
        <v>314</v>
      </c>
      <c r="Y46" s="50" t="s">
        <v>315</v>
      </c>
      <c r="Z46" s="50" t="s">
        <v>316</v>
      </c>
      <c r="AA46" s="50" t="s">
        <v>317</v>
      </c>
      <c r="AB46" s="50" t="s">
        <v>318</v>
      </c>
      <c r="AC46" s="50" t="s">
        <v>319</v>
      </c>
      <c r="AD46" s="50" t="s">
        <v>320</v>
      </c>
      <c r="AE46" s="50" t="s">
        <v>321</v>
      </c>
      <c r="AF46" s="50" t="s">
        <v>322</v>
      </c>
      <c r="AG46" s="50" t="s">
        <v>323</v>
      </c>
      <c r="AH46" s="50" t="s">
        <v>324</v>
      </c>
      <c r="AI46" s="50" t="s">
        <v>325</v>
      </c>
      <c r="AJ46" s="50" t="s">
        <v>326</v>
      </c>
      <c r="AK46" s="50" t="s">
        <v>327</v>
      </c>
      <c r="AL46" s="50" t="s">
        <v>328</v>
      </c>
      <c r="AM46" s="50" t="s">
        <v>329</v>
      </c>
      <c r="AN46" s="50" t="s">
        <v>330</v>
      </c>
      <c r="AO46" s="50" t="s">
        <v>331</v>
      </c>
      <c r="AP46" s="50" t="s">
        <v>332</v>
      </c>
      <c r="AQ46" s="50" t="s">
        <v>333</v>
      </c>
      <c r="AR46" s="50" t="s">
        <v>334</v>
      </c>
      <c r="AS46" s="50" t="s">
        <v>335</v>
      </c>
      <c r="AT46" s="50" t="s">
        <v>336</v>
      </c>
      <c r="AU46" s="50" t="s">
        <v>337</v>
      </c>
      <c r="AV46" s="50" t="s">
        <v>338</v>
      </c>
      <c r="AW46" s="50" t="s">
        <v>339</v>
      </c>
      <c r="AX46" s="50" t="s">
        <v>340</v>
      </c>
      <c r="AY46" s="50" t="s">
        <v>223</v>
      </c>
      <c r="AZ46" s="50" t="s">
        <v>224</v>
      </c>
      <c r="BA46" s="50" t="s">
        <v>225</v>
      </c>
      <c r="BB46" s="50" t="s">
        <v>226</v>
      </c>
      <c r="BC46" s="50" t="s">
        <v>227</v>
      </c>
      <c r="BD46" s="50" t="s">
        <v>228</v>
      </c>
      <c r="BE46" s="50" t="s">
        <v>229</v>
      </c>
      <c r="BF46" s="50" t="s">
        <v>230</v>
      </c>
      <c r="BG46" s="50" t="s">
        <v>231</v>
      </c>
      <c r="BH46" s="50" t="s">
        <v>232</v>
      </c>
      <c r="BI46" s="50" t="s">
        <v>233</v>
      </c>
      <c r="BJ46" s="50" t="s">
        <v>234</v>
      </c>
      <c r="BK46" s="50" t="s">
        <v>235</v>
      </c>
      <c r="BL46" s="50" t="s">
        <v>236</v>
      </c>
      <c r="BM46" s="50" t="s">
        <v>237</v>
      </c>
      <c r="BN46" s="50" t="s">
        <v>238</v>
      </c>
      <c r="BO46" s="50" t="s">
        <v>239</v>
      </c>
      <c r="BP46" s="50" t="s">
        <v>240</v>
      </c>
      <c r="BQ46" s="50" t="s">
        <v>241</v>
      </c>
      <c r="BR46" s="50" t="s">
        <v>242</v>
      </c>
      <c r="BS46" s="50" t="s">
        <v>243</v>
      </c>
      <c r="BT46" s="50" t="s">
        <v>244</v>
      </c>
      <c r="BU46" s="50" t="s">
        <v>245</v>
      </c>
      <c r="BV46" s="50" t="s">
        <v>246</v>
      </c>
      <c r="BW46" s="50" t="s">
        <v>247</v>
      </c>
      <c r="BX46" s="50" t="s">
        <v>248</v>
      </c>
      <c r="BY46" s="50" t="s">
        <v>249</v>
      </c>
      <c r="BZ46" s="50" t="s">
        <v>250</v>
      </c>
      <c r="CA46" s="50" t="s">
        <v>251</v>
      </c>
      <c r="CB46" s="50" t="s">
        <v>252</v>
      </c>
      <c r="CC46" s="50" t="s">
        <v>253</v>
      </c>
      <c r="CD46" s="50" t="s">
        <v>254</v>
      </c>
      <c r="CE46" s="50" t="s">
        <v>255</v>
      </c>
      <c r="CF46" s="50" t="s">
        <v>256</v>
      </c>
      <c r="CG46" s="50" t="s">
        <v>257</v>
      </c>
      <c r="CH46" s="51" t="s">
        <v>258</v>
      </c>
    </row>
    <row r="47" spans="1:86" ht="15" customHeight="1" x14ac:dyDescent="0.35">
      <c r="A47" s="465"/>
      <c r="B47" s="437" t="s">
        <v>458</v>
      </c>
      <c r="C47" s="466"/>
      <c r="D47" s="320" t="s">
        <v>260</v>
      </c>
      <c r="E47" s="320" t="s">
        <v>260</v>
      </c>
      <c r="F47" s="320" t="s">
        <v>260</v>
      </c>
      <c r="G47" s="320" t="s">
        <v>260</v>
      </c>
      <c r="H47" s="320" t="s">
        <v>260</v>
      </c>
      <c r="I47" s="320" t="s">
        <v>260</v>
      </c>
      <c r="J47" s="320" t="s">
        <v>260</v>
      </c>
      <c r="K47" s="320" t="s">
        <v>260</v>
      </c>
      <c r="L47" s="320" t="s">
        <v>260</v>
      </c>
      <c r="M47" s="320" t="s">
        <v>260</v>
      </c>
      <c r="N47" s="320" t="s">
        <v>260</v>
      </c>
      <c r="O47" s="320" t="s">
        <v>260</v>
      </c>
      <c r="P47" s="320" t="s">
        <v>260</v>
      </c>
      <c r="Q47" s="320" t="s">
        <v>260</v>
      </c>
      <c r="R47" s="320" t="s">
        <v>260</v>
      </c>
      <c r="S47" s="320" t="s">
        <v>260</v>
      </c>
      <c r="T47" s="320" t="s">
        <v>260</v>
      </c>
      <c r="U47" s="320" t="s">
        <v>260</v>
      </c>
      <c r="V47" s="320" t="s">
        <v>260</v>
      </c>
      <c r="W47" s="320" t="s">
        <v>260</v>
      </c>
      <c r="X47" s="320" t="s">
        <v>260</v>
      </c>
      <c r="Y47" s="320" t="s">
        <v>260</v>
      </c>
      <c r="Z47" s="320" t="s">
        <v>260</v>
      </c>
      <c r="AA47" s="320" t="s">
        <v>260</v>
      </c>
      <c r="AB47" s="320" t="s">
        <v>260</v>
      </c>
      <c r="AC47" s="320" t="s">
        <v>260</v>
      </c>
      <c r="AD47" s="320" t="s">
        <v>260</v>
      </c>
      <c r="AE47" s="320" t="s">
        <v>260</v>
      </c>
      <c r="AF47" s="320" t="s">
        <v>260</v>
      </c>
      <c r="AG47" s="320" t="s">
        <v>260</v>
      </c>
      <c r="AH47" s="320" t="s">
        <v>260</v>
      </c>
      <c r="AI47" s="320" t="s">
        <v>260</v>
      </c>
      <c r="AJ47" s="320" t="s">
        <v>260</v>
      </c>
      <c r="AK47" s="320" t="s">
        <v>260</v>
      </c>
      <c r="AL47" s="320" t="s">
        <v>260</v>
      </c>
      <c r="AM47" s="320" t="s">
        <v>260</v>
      </c>
      <c r="AN47" s="320" t="s">
        <v>260</v>
      </c>
      <c r="AO47" s="320" t="s">
        <v>260</v>
      </c>
      <c r="AP47" s="320" t="s">
        <v>260</v>
      </c>
      <c r="AQ47" s="320" t="s">
        <v>260</v>
      </c>
      <c r="AR47" s="320" t="s">
        <v>260</v>
      </c>
      <c r="AS47" s="320" t="s">
        <v>260</v>
      </c>
      <c r="AT47" s="320" t="s">
        <v>260</v>
      </c>
      <c r="AU47" s="320" t="s">
        <v>260</v>
      </c>
      <c r="AV47" s="320" t="s">
        <v>260</v>
      </c>
      <c r="AW47" s="320" t="s">
        <v>260</v>
      </c>
      <c r="AX47" s="320" t="s">
        <v>260</v>
      </c>
      <c r="AY47" s="320" t="s">
        <v>260</v>
      </c>
      <c r="AZ47" s="320" t="s">
        <v>260</v>
      </c>
      <c r="BA47" s="320" t="s">
        <v>260</v>
      </c>
      <c r="BB47" s="320" t="s">
        <v>260</v>
      </c>
      <c r="BC47" s="320" t="s">
        <v>260</v>
      </c>
      <c r="BD47" s="320" t="s">
        <v>260</v>
      </c>
      <c r="BE47" s="320" t="s">
        <v>260</v>
      </c>
      <c r="BF47" s="320" t="s">
        <v>260</v>
      </c>
      <c r="BG47" s="320" t="s">
        <v>260</v>
      </c>
      <c r="BH47" s="320" t="s">
        <v>260</v>
      </c>
      <c r="BI47" s="320" t="s">
        <v>260</v>
      </c>
      <c r="BJ47" s="320" t="s">
        <v>260</v>
      </c>
      <c r="BK47" s="320" t="s">
        <v>260</v>
      </c>
      <c r="BL47" s="320" t="s">
        <v>260</v>
      </c>
      <c r="BM47" s="320" t="s">
        <v>260</v>
      </c>
      <c r="BN47" s="320" t="s">
        <v>260</v>
      </c>
      <c r="BO47" s="320" t="s">
        <v>260</v>
      </c>
      <c r="BP47" s="320" t="s">
        <v>260</v>
      </c>
      <c r="BQ47" s="320" t="s">
        <v>260</v>
      </c>
      <c r="BR47" s="320" t="s">
        <v>260</v>
      </c>
      <c r="BS47" s="320" t="s">
        <v>260</v>
      </c>
      <c r="BT47" s="320" t="s">
        <v>260</v>
      </c>
      <c r="BU47" s="320" t="s">
        <v>260</v>
      </c>
      <c r="BV47" s="320" t="s">
        <v>260</v>
      </c>
      <c r="BW47" s="320" t="s">
        <v>260</v>
      </c>
      <c r="BX47" s="320" t="s">
        <v>260</v>
      </c>
      <c r="BY47" s="320" t="s">
        <v>260</v>
      </c>
      <c r="BZ47" s="320" t="s">
        <v>260</v>
      </c>
      <c r="CA47" s="320" t="s">
        <v>260</v>
      </c>
      <c r="CB47" s="320" t="s">
        <v>261</v>
      </c>
      <c r="CC47" s="320" t="s">
        <v>261</v>
      </c>
      <c r="CD47" s="320" t="s">
        <v>261</v>
      </c>
      <c r="CE47" s="320" t="s">
        <v>261</v>
      </c>
      <c r="CF47" s="320" t="s">
        <v>261</v>
      </c>
      <c r="CG47" s="320" t="s">
        <v>261</v>
      </c>
      <c r="CH47" s="321" t="s">
        <v>261</v>
      </c>
    </row>
    <row r="48" spans="1:86" s="285" customFormat="1" ht="24" customHeight="1" x14ac:dyDescent="0.35">
      <c r="A48" s="455"/>
      <c r="B48" s="123" t="s">
        <v>273</v>
      </c>
      <c r="C48" s="123"/>
      <c r="D48" s="451">
        <v>2701.9190272120322</v>
      </c>
      <c r="E48" s="451">
        <v>3169.6752492029791</v>
      </c>
      <c r="F48" s="451">
        <v>3474.7996699228306</v>
      </c>
      <c r="G48" s="451">
        <v>3624.8945669076616</v>
      </c>
      <c r="H48" s="451">
        <v>4165.8187561555114</v>
      </c>
      <c r="I48" s="451">
        <v>4139.2958367251222</v>
      </c>
      <c r="J48" s="451">
        <v>4228.4816622346116</v>
      </c>
      <c r="K48" s="451">
        <v>3699.467532058713</v>
      </c>
      <c r="L48" s="451">
        <v>3704.7915270230587</v>
      </c>
      <c r="M48" s="451">
        <v>3491.8734355593451</v>
      </c>
      <c r="N48" s="451">
        <v>3756.8607361670752</v>
      </c>
      <c r="O48" s="451">
        <v>4493.9087026218394</v>
      </c>
      <c r="P48" s="451">
        <v>4989.8166804795101</v>
      </c>
      <c r="Q48" s="451">
        <v>4587.8221936035579</v>
      </c>
      <c r="R48" s="451">
        <v>5195.5224725594426</v>
      </c>
      <c r="S48" s="451">
        <v>5559.516379892093</v>
      </c>
      <c r="T48" s="451">
        <v>5453.6649028191259</v>
      </c>
      <c r="U48" s="451">
        <v>5698.7194873826666</v>
      </c>
      <c r="V48" s="451">
        <v>6560.7490774831977</v>
      </c>
      <c r="W48" s="451">
        <v>8279.6704058211708</v>
      </c>
      <c r="X48" s="451">
        <v>8748.7471013502363</v>
      </c>
      <c r="Y48" s="451">
        <v>8981.0250033810134</v>
      </c>
      <c r="Z48" s="451">
        <v>9096.854256243696</v>
      </c>
      <c r="AA48" s="451">
        <v>10355.176814210381</v>
      </c>
      <c r="AB48" s="451">
        <v>10467.656480165297</v>
      </c>
      <c r="AC48" s="451">
        <v>9624.9295786844923</v>
      </c>
      <c r="AD48" s="451">
        <v>10905.515991116148</v>
      </c>
      <c r="AE48" s="451">
        <v>11948.803343237581</v>
      </c>
      <c r="AF48" s="451">
        <v>13748.886565631035</v>
      </c>
      <c r="AG48" s="451">
        <v>10084.240761942339</v>
      </c>
      <c r="AH48" s="451">
        <f t="shared" ref="AH48:AO48" si="23">SUM(AH67:AH72)</f>
        <v>9887.2311933593228</v>
      </c>
      <c r="AI48" s="451">
        <f t="shared" si="23"/>
        <v>9077.445987928857</v>
      </c>
      <c r="AJ48" s="451">
        <f t="shared" si="23"/>
        <v>9852.5617614894854</v>
      </c>
      <c r="AK48" s="451">
        <f t="shared" si="23"/>
        <v>13360.458624485276</v>
      </c>
      <c r="AL48" s="451">
        <f t="shared" si="23"/>
        <v>17685.145444496993</v>
      </c>
      <c r="AM48" s="451">
        <f t="shared" si="23"/>
        <v>20469.146424534356</v>
      </c>
      <c r="AN48" s="451">
        <f t="shared" si="23"/>
        <v>22374.72801438329</v>
      </c>
      <c r="AO48" s="451">
        <f t="shared" si="23"/>
        <v>24419.998019014802</v>
      </c>
      <c r="AP48" s="451">
        <f t="shared" ref="AP48:BB48" si="24">SUM(AP67:AP72)</f>
        <v>25102.38858407722</v>
      </c>
      <c r="AQ48" s="451">
        <f t="shared" si="24"/>
        <v>23694.660627014557</v>
      </c>
      <c r="AR48" s="451">
        <f t="shared" si="24"/>
        <v>21141.267203492254</v>
      </c>
      <c r="AS48" s="451">
        <f t="shared" si="24"/>
        <v>19799.928774892687</v>
      </c>
      <c r="AT48" s="451">
        <f t="shared" si="24"/>
        <v>21171.377121336434</v>
      </c>
      <c r="AU48" s="451">
        <f t="shared" si="24"/>
        <v>26146.116369720392</v>
      </c>
      <c r="AV48" s="451">
        <f t="shared" si="24"/>
        <v>32318.492947320705</v>
      </c>
      <c r="AW48" s="451">
        <f t="shared" si="24"/>
        <v>34228.157588908463</v>
      </c>
      <c r="AX48" s="451">
        <f t="shared" si="24"/>
        <v>34249.402403409731</v>
      </c>
      <c r="AY48" s="451">
        <f t="shared" si="24"/>
        <v>33817.550586263169</v>
      </c>
      <c r="AZ48" s="451">
        <f t="shared" si="24"/>
        <v>28306.157522956597</v>
      </c>
      <c r="BA48" s="451">
        <f t="shared" si="24"/>
        <v>23386.920441290731</v>
      </c>
      <c r="BB48" s="451">
        <f t="shared" si="24"/>
        <v>22726.29213967</v>
      </c>
      <c r="BC48" s="452">
        <f>SUM(BC68:BC72)</f>
        <v>23003.91654227244</v>
      </c>
      <c r="BD48" s="451">
        <f>SUM(BD50:BD53)</f>
        <v>24761.230475422082</v>
      </c>
      <c r="BE48" s="451">
        <f>SUM(BE50:BE53)</f>
        <v>26087.018994009872</v>
      </c>
      <c r="BF48" s="451">
        <f>SUM(BF50:BF53)</f>
        <v>25808.677910993774</v>
      </c>
      <c r="BG48" s="451">
        <f>SUM(BG50:BG53)</f>
        <v>22752.032758402514</v>
      </c>
      <c r="BH48" s="451">
        <f>SUM(BH50:BH53)</f>
        <v>17230.944434615034</v>
      </c>
      <c r="BI48" s="451">
        <f t="shared" ref="BI48:CH48" si="25">SUM(BI50:BI53)</f>
        <v>15300.569840876964</v>
      </c>
      <c r="BJ48" s="451">
        <f t="shared" si="25"/>
        <v>14348.87092977967</v>
      </c>
      <c r="BK48" s="451">
        <f t="shared" si="25"/>
        <v>14374.856725917623</v>
      </c>
      <c r="BL48" s="451">
        <f t="shared" si="25"/>
        <v>13331.42728244588</v>
      </c>
      <c r="BM48" s="451">
        <f t="shared" si="25"/>
        <v>12689.934945049192</v>
      </c>
      <c r="BN48" s="451">
        <f t="shared" si="25"/>
        <v>11706.731355433278</v>
      </c>
      <c r="BO48" s="451">
        <f t="shared" si="25"/>
        <v>10208.533626465054</v>
      </c>
      <c r="BP48" s="451">
        <f t="shared" si="25"/>
        <v>7613.4126608132865</v>
      </c>
      <c r="BQ48" s="451">
        <f t="shared" si="25"/>
        <v>5033.3430323310467</v>
      </c>
      <c r="BR48" s="451">
        <f t="shared" si="25"/>
        <v>4008.2500276592432</v>
      </c>
      <c r="BS48" s="451">
        <f t="shared" si="25"/>
        <v>3493.1086798101928</v>
      </c>
      <c r="BT48" s="451">
        <f t="shared" si="25"/>
        <v>3010.0950030369459</v>
      </c>
      <c r="BU48" s="451">
        <f t="shared" si="25"/>
        <v>2848.3622443964132</v>
      </c>
      <c r="BV48" s="451">
        <f t="shared" si="25"/>
        <v>2395.1001512725566</v>
      </c>
      <c r="BW48" s="451">
        <f t="shared" si="25"/>
        <v>1745.1368170709809</v>
      </c>
      <c r="BX48" s="452">
        <f t="shared" si="25"/>
        <v>1294.5871811301192</v>
      </c>
      <c r="BY48" s="452">
        <f t="shared" si="25"/>
        <v>923.33147111772178</v>
      </c>
      <c r="BZ48" s="452">
        <f t="shared" si="25"/>
        <v>972.70721728132901</v>
      </c>
      <c r="CA48" s="452">
        <f t="shared" si="25"/>
        <v>690.98141550620005</v>
      </c>
      <c r="CB48" s="452">
        <f t="shared" si="25"/>
        <v>288.08126378207606</v>
      </c>
      <c r="CC48" s="452">
        <f t="shared" si="25"/>
        <v>12.556940186599647</v>
      </c>
      <c r="CD48" s="452">
        <f t="shared" si="25"/>
        <v>6.8646246735506438</v>
      </c>
      <c r="CE48" s="452">
        <f t="shared" si="25"/>
        <v>2.941918058413036</v>
      </c>
      <c r="CF48" s="452">
        <f t="shared" si="25"/>
        <v>1.1105481982841676</v>
      </c>
      <c r="CG48" s="452">
        <f t="shared" si="25"/>
        <v>3.4645956299376772E-2</v>
      </c>
      <c r="CH48" s="460">
        <f t="shared" si="25"/>
        <v>2.043463965861172</v>
      </c>
    </row>
    <row r="49" spans="1:86" s="52" customFormat="1" ht="24.75" customHeight="1" x14ac:dyDescent="0.35">
      <c r="B49" s="72" t="s">
        <v>924</v>
      </c>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7"/>
      <c r="BD49" s="456"/>
      <c r="BE49" s="456"/>
      <c r="BF49" s="456"/>
      <c r="BG49" s="456"/>
      <c r="BH49" s="456"/>
      <c r="BI49" s="456"/>
      <c r="BJ49" s="456"/>
      <c r="BK49" s="456"/>
      <c r="BL49" s="456"/>
      <c r="BM49" s="456"/>
      <c r="BN49" s="456"/>
      <c r="BO49" s="456"/>
      <c r="BP49" s="456"/>
      <c r="BQ49" s="456"/>
      <c r="BR49" s="456"/>
      <c r="BS49" s="456"/>
      <c r="BT49" s="456"/>
      <c r="BU49" s="456"/>
      <c r="BV49" s="456"/>
      <c r="BW49" s="456"/>
      <c r="BX49" s="457"/>
      <c r="BY49" s="457"/>
      <c r="BZ49" s="457"/>
      <c r="CA49" s="457"/>
      <c r="CB49" s="457"/>
      <c r="CC49" s="457"/>
      <c r="CD49" s="457"/>
      <c r="CE49" s="457"/>
      <c r="CF49" s="457"/>
      <c r="CG49" s="457"/>
      <c r="CH49" s="458"/>
    </row>
    <row r="50" spans="1:86" s="52" customFormat="1" x14ac:dyDescent="0.35">
      <c r="A50" s="472"/>
      <c r="B50" s="329" t="s">
        <v>925</v>
      </c>
      <c r="C50" s="508"/>
      <c r="D50" s="456">
        <v>0</v>
      </c>
      <c r="E50" s="456">
        <v>0</v>
      </c>
      <c r="F50" s="456">
        <v>0</v>
      </c>
      <c r="G50" s="456">
        <v>0</v>
      </c>
      <c r="H50" s="456">
        <v>0</v>
      </c>
      <c r="I50" s="456">
        <v>0</v>
      </c>
      <c r="J50" s="456">
        <v>0</v>
      </c>
      <c r="K50" s="456">
        <v>0</v>
      </c>
      <c r="L50" s="456">
        <v>0</v>
      </c>
      <c r="M50" s="456">
        <v>0</v>
      </c>
      <c r="N50" s="456">
        <v>0</v>
      </c>
      <c r="O50" s="456">
        <v>0</v>
      </c>
      <c r="P50" s="456">
        <v>0</v>
      </c>
      <c r="Q50" s="456">
        <v>0</v>
      </c>
      <c r="R50" s="456">
        <v>0</v>
      </c>
      <c r="S50" s="456">
        <v>0</v>
      </c>
      <c r="T50" s="456">
        <v>0</v>
      </c>
      <c r="U50" s="456">
        <v>0</v>
      </c>
      <c r="V50" s="456">
        <v>0</v>
      </c>
      <c r="W50" s="456">
        <v>0</v>
      </c>
      <c r="X50" s="456">
        <v>0</v>
      </c>
      <c r="Y50" s="456">
        <v>0</v>
      </c>
      <c r="Z50" s="456">
        <v>0</v>
      </c>
      <c r="AA50" s="456">
        <v>0</v>
      </c>
      <c r="AB50" s="456">
        <v>0</v>
      </c>
      <c r="AC50" s="456">
        <v>0</v>
      </c>
      <c r="AD50" s="456">
        <v>0</v>
      </c>
      <c r="AE50" s="456">
        <v>0</v>
      </c>
      <c r="AF50" s="456">
        <v>0</v>
      </c>
      <c r="AG50" s="456">
        <v>0</v>
      </c>
      <c r="AH50" s="456">
        <v>0</v>
      </c>
      <c r="AI50" s="456">
        <v>0</v>
      </c>
      <c r="AJ50" s="456">
        <v>0</v>
      </c>
      <c r="AK50" s="456">
        <v>0</v>
      </c>
      <c r="AL50" s="456">
        <v>0</v>
      </c>
      <c r="AM50" s="456">
        <v>0</v>
      </c>
      <c r="AN50" s="456">
        <v>0</v>
      </c>
      <c r="AO50" s="456">
        <v>0</v>
      </c>
      <c r="AP50" s="456">
        <v>0</v>
      </c>
      <c r="AQ50" s="456">
        <v>0</v>
      </c>
      <c r="AR50" s="456">
        <v>0</v>
      </c>
      <c r="AS50" s="456">
        <v>0</v>
      </c>
      <c r="AT50" s="456">
        <v>0</v>
      </c>
      <c r="AU50" s="456">
        <v>0</v>
      </c>
      <c r="AV50" s="456">
        <v>0</v>
      </c>
      <c r="AW50" s="456">
        <v>0</v>
      </c>
      <c r="AX50" s="456">
        <v>0</v>
      </c>
      <c r="AY50" s="456">
        <v>0</v>
      </c>
      <c r="AZ50" s="456">
        <v>0</v>
      </c>
      <c r="BA50" s="456">
        <v>0</v>
      </c>
      <c r="BB50" s="456">
        <v>0</v>
      </c>
      <c r="BC50" s="457">
        <v>0</v>
      </c>
      <c r="BD50" s="456">
        <v>8721.1108770356805</v>
      </c>
      <c r="BE50" s="456">
        <v>9348.0130387590325</v>
      </c>
      <c r="BF50" s="456">
        <v>9133.3544177724543</v>
      </c>
      <c r="BG50" s="456">
        <v>8936.4233913876269</v>
      </c>
      <c r="BH50" s="456">
        <v>8103.7840982307225</v>
      </c>
      <c r="BI50" s="456">
        <v>7578.7017033707143</v>
      </c>
      <c r="BJ50" s="456">
        <v>7425.8445236753005</v>
      </c>
      <c r="BK50" s="456">
        <v>8051.8086877266414</v>
      </c>
      <c r="BL50" s="456">
        <v>7826.7960617848876</v>
      </c>
      <c r="BM50" s="456">
        <v>7554.3497149032455</v>
      </c>
      <c r="BN50" s="456">
        <v>6906.5814148969994</v>
      </c>
      <c r="BO50" s="456">
        <v>5897.462401060925</v>
      </c>
      <c r="BP50" s="456">
        <v>3570.0150335018079</v>
      </c>
      <c r="BQ50" s="456">
        <v>1393.1219104365184</v>
      </c>
      <c r="BR50" s="456">
        <v>637.00781549889211</v>
      </c>
      <c r="BS50" s="456">
        <v>320.81015044888017</v>
      </c>
      <c r="BT50" s="456">
        <v>134.50317664242442</v>
      </c>
      <c r="BU50" s="456">
        <v>38.570516037950028</v>
      </c>
      <c r="BV50" s="456">
        <v>4.0991636362440502</v>
      </c>
      <c r="BW50" s="456">
        <v>1.8258349535693352</v>
      </c>
      <c r="BX50" s="457">
        <v>1.3544511466939066</v>
      </c>
      <c r="BY50" s="457">
        <v>1.0179504089769367</v>
      </c>
      <c r="BZ50" s="457">
        <v>1.0550447078610818</v>
      </c>
      <c r="CA50" s="457">
        <v>0.68393292375616055</v>
      </c>
      <c r="CB50" s="457">
        <v>0.31144884892554714</v>
      </c>
      <c r="CC50" s="457">
        <v>1.8932371835653335E-2</v>
      </c>
      <c r="CD50" s="457">
        <v>4.4301443432996235E-3</v>
      </c>
      <c r="CE50" s="457">
        <v>1.8985920228306232E-3</v>
      </c>
      <c r="CF50" s="457">
        <v>7.1670179398831448E-4</v>
      </c>
      <c r="CG50" s="457">
        <v>2.2359064714677384E-5</v>
      </c>
      <c r="CH50" s="458">
        <v>1.3187669770172614E-3</v>
      </c>
    </row>
    <row r="51" spans="1:86" s="52" customFormat="1" x14ac:dyDescent="0.35">
      <c r="B51" s="236" t="s">
        <v>926</v>
      </c>
      <c r="C51" s="72"/>
      <c r="D51" s="456">
        <v>0</v>
      </c>
      <c r="E51" s="456">
        <v>0</v>
      </c>
      <c r="F51" s="456">
        <v>0</v>
      </c>
      <c r="G51" s="456">
        <v>0</v>
      </c>
      <c r="H51" s="456">
        <v>0</v>
      </c>
      <c r="I51" s="456">
        <v>0</v>
      </c>
      <c r="J51" s="456">
        <v>0</v>
      </c>
      <c r="K51" s="456">
        <v>0</v>
      </c>
      <c r="L51" s="456">
        <v>0</v>
      </c>
      <c r="M51" s="456">
        <v>0</v>
      </c>
      <c r="N51" s="456">
        <v>0</v>
      </c>
      <c r="O51" s="456">
        <v>0</v>
      </c>
      <c r="P51" s="456">
        <v>0</v>
      </c>
      <c r="Q51" s="456">
        <v>0</v>
      </c>
      <c r="R51" s="456">
        <v>0</v>
      </c>
      <c r="S51" s="456">
        <v>0</v>
      </c>
      <c r="T51" s="456">
        <v>0</v>
      </c>
      <c r="U51" s="456">
        <v>0</v>
      </c>
      <c r="V51" s="456">
        <v>0</v>
      </c>
      <c r="W51" s="456">
        <v>0</v>
      </c>
      <c r="X51" s="456">
        <v>0</v>
      </c>
      <c r="Y51" s="456">
        <v>0</v>
      </c>
      <c r="Z51" s="456">
        <v>0</v>
      </c>
      <c r="AA51" s="456">
        <v>0</v>
      </c>
      <c r="AB51" s="456">
        <v>0</v>
      </c>
      <c r="AC51" s="456">
        <v>0</v>
      </c>
      <c r="AD51" s="456">
        <v>0</v>
      </c>
      <c r="AE51" s="456">
        <v>0</v>
      </c>
      <c r="AF51" s="456">
        <v>0</v>
      </c>
      <c r="AG51" s="456">
        <v>0</v>
      </c>
      <c r="AH51" s="456">
        <v>0</v>
      </c>
      <c r="AI51" s="456">
        <v>0</v>
      </c>
      <c r="AJ51" s="456">
        <v>0</v>
      </c>
      <c r="AK51" s="456">
        <v>0</v>
      </c>
      <c r="AL51" s="456">
        <v>0</v>
      </c>
      <c r="AM51" s="456">
        <v>0</v>
      </c>
      <c r="AN51" s="456">
        <v>0</v>
      </c>
      <c r="AO51" s="456">
        <v>0</v>
      </c>
      <c r="AP51" s="456">
        <v>0</v>
      </c>
      <c r="AQ51" s="456">
        <v>0</v>
      </c>
      <c r="AR51" s="456">
        <v>0</v>
      </c>
      <c r="AS51" s="456">
        <v>0</v>
      </c>
      <c r="AT51" s="456">
        <v>0</v>
      </c>
      <c r="AU51" s="456">
        <v>0</v>
      </c>
      <c r="AV51" s="456">
        <v>0</v>
      </c>
      <c r="AW51" s="456">
        <v>0</v>
      </c>
      <c r="AX51" s="456">
        <v>0</v>
      </c>
      <c r="AY51" s="456">
        <v>0</v>
      </c>
      <c r="AZ51" s="456">
        <v>0</v>
      </c>
      <c r="BA51" s="456">
        <v>0</v>
      </c>
      <c r="BB51" s="456">
        <v>0</v>
      </c>
      <c r="BC51" s="457">
        <v>0</v>
      </c>
      <c r="BD51" s="456">
        <v>8386.0856502481383</v>
      </c>
      <c r="BE51" s="456">
        <v>8552.8818798087814</v>
      </c>
      <c r="BF51" s="456">
        <v>8678.3506615576716</v>
      </c>
      <c r="BG51" s="456">
        <v>8647.8631657378428</v>
      </c>
      <c r="BH51" s="456">
        <v>7897.8041152088299</v>
      </c>
      <c r="BI51" s="456">
        <v>6593.4758395261442</v>
      </c>
      <c r="BJ51" s="456">
        <v>5851.4947865428503</v>
      </c>
      <c r="BK51" s="456">
        <v>5390.9807716521073</v>
      </c>
      <c r="BL51" s="456">
        <v>4699.2590494824872</v>
      </c>
      <c r="BM51" s="456">
        <v>4307.3747131175387</v>
      </c>
      <c r="BN51" s="456">
        <v>3853.7773775521546</v>
      </c>
      <c r="BO51" s="456">
        <v>3361.9682795654671</v>
      </c>
      <c r="BP51" s="456">
        <v>3026.6169211969686</v>
      </c>
      <c r="BQ51" s="456">
        <v>2608.1523353238363</v>
      </c>
      <c r="BR51" s="456">
        <v>2353.3663242019379</v>
      </c>
      <c r="BS51" s="456">
        <v>2143.7942156347103</v>
      </c>
      <c r="BT51" s="456">
        <v>1884.6184076847089</v>
      </c>
      <c r="BU51" s="456">
        <v>1790.5499829280898</v>
      </c>
      <c r="BV51" s="456">
        <v>1462.9651166849446</v>
      </c>
      <c r="BW51" s="456">
        <v>911.02214637995644</v>
      </c>
      <c r="BX51" s="457">
        <v>675.81952013015416</v>
      </c>
      <c r="BY51" s="457">
        <v>428.61412005062277</v>
      </c>
      <c r="BZ51" s="457">
        <v>394.54664809384695</v>
      </c>
      <c r="CA51" s="457">
        <v>247.994999580182</v>
      </c>
      <c r="CB51" s="457">
        <v>68.862853107964526</v>
      </c>
      <c r="CC51" s="457">
        <v>2.1770235112819938</v>
      </c>
      <c r="CD51" s="457">
        <v>2.1013592395367593</v>
      </c>
      <c r="CE51" s="457">
        <v>0.90056295689778754</v>
      </c>
      <c r="CF51" s="457">
        <v>0.33995459743151224</v>
      </c>
      <c r="CG51" s="457">
        <v>1.0605619949302396E-2</v>
      </c>
      <c r="CH51" s="458">
        <v>0.62553338157987826</v>
      </c>
    </row>
    <row r="52" spans="1:86" s="52" customFormat="1" x14ac:dyDescent="0.35">
      <c r="B52" s="329" t="s">
        <v>848</v>
      </c>
      <c r="C52" s="508"/>
      <c r="D52" s="456">
        <v>0</v>
      </c>
      <c r="E52" s="456">
        <v>0</v>
      </c>
      <c r="F52" s="456">
        <v>0</v>
      </c>
      <c r="G52" s="456">
        <v>0</v>
      </c>
      <c r="H52" s="456">
        <v>0</v>
      </c>
      <c r="I52" s="456">
        <v>0</v>
      </c>
      <c r="J52" s="456">
        <v>0</v>
      </c>
      <c r="K52" s="456">
        <v>0</v>
      </c>
      <c r="L52" s="456">
        <v>0</v>
      </c>
      <c r="M52" s="456">
        <v>0</v>
      </c>
      <c r="N52" s="456">
        <v>0</v>
      </c>
      <c r="O52" s="456">
        <v>0</v>
      </c>
      <c r="P52" s="456">
        <v>0</v>
      </c>
      <c r="Q52" s="456">
        <v>0</v>
      </c>
      <c r="R52" s="456">
        <v>0</v>
      </c>
      <c r="S52" s="456">
        <v>0</v>
      </c>
      <c r="T52" s="456">
        <v>0</v>
      </c>
      <c r="U52" s="456">
        <v>0</v>
      </c>
      <c r="V52" s="456">
        <v>0</v>
      </c>
      <c r="W52" s="456">
        <v>0</v>
      </c>
      <c r="X52" s="456">
        <v>0</v>
      </c>
      <c r="Y52" s="456">
        <v>0</v>
      </c>
      <c r="Z52" s="456">
        <v>0</v>
      </c>
      <c r="AA52" s="456">
        <v>0</v>
      </c>
      <c r="AB52" s="456">
        <v>0</v>
      </c>
      <c r="AC52" s="456">
        <v>0</v>
      </c>
      <c r="AD52" s="456">
        <v>0</v>
      </c>
      <c r="AE52" s="456">
        <v>0</v>
      </c>
      <c r="AF52" s="456">
        <v>0</v>
      </c>
      <c r="AG52" s="456">
        <v>0</v>
      </c>
      <c r="AH52" s="456">
        <v>0</v>
      </c>
      <c r="AI52" s="456">
        <v>0</v>
      </c>
      <c r="AJ52" s="456">
        <v>0</v>
      </c>
      <c r="AK52" s="456">
        <v>0</v>
      </c>
      <c r="AL52" s="456">
        <v>0</v>
      </c>
      <c r="AM52" s="456">
        <v>0</v>
      </c>
      <c r="AN52" s="456">
        <v>0</v>
      </c>
      <c r="AO52" s="456">
        <v>0</v>
      </c>
      <c r="AP52" s="456">
        <v>0</v>
      </c>
      <c r="AQ52" s="456">
        <v>0</v>
      </c>
      <c r="AR52" s="456">
        <v>0</v>
      </c>
      <c r="AS52" s="456">
        <v>0</v>
      </c>
      <c r="AT52" s="456">
        <v>0</v>
      </c>
      <c r="AU52" s="456">
        <v>0</v>
      </c>
      <c r="AV52" s="456">
        <v>0</v>
      </c>
      <c r="AW52" s="456">
        <v>0</v>
      </c>
      <c r="AX52" s="456">
        <v>0</v>
      </c>
      <c r="AY52" s="456">
        <v>0</v>
      </c>
      <c r="AZ52" s="456">
        <v>0</v>
      </c>
      <c r="BA52" s="456">
        <v>0</v>
      </c>
      <c r="BB52" s="456">
        <v>0</v>
      </c>
      <c r="BC52" s="457">
        <v>0</v>
      </c>
      <c r="BD52" s="456">
        <v>477.15751296129844</v>
      </c>
      <c r="BE52" s="456">
        <v>618.67567129913687</v>
      </c>
      <c r="BF52" s="456">
        <v>682.16672785383071</v>
      </c>
      <c r="BG52" s="456">
        <v>668.06642231343164</v>
      </c>
      <c r="BH52" s="456">
        <v>564.00909152897964</v>
      </c>
      <c r="BI52" s="456">
        <v>495.48072922332562</v>
      </c>
      <c r="BJ52" s="456">
        <v>471.57447923874673</v>
      </c>
      <c r="BK52" s="456">
        <v>451.75761401346148</v>
      </c>
      <c r="BL52" s="456">
        <v>425.12962704201294</v>
      </c>
      <c r="BM52" s="456">
        <v>461.12603691359175</v>
      </c>
      <c r="BN52" s="456">
        <v>578.51902408938963</v>
      </c>
      <c r="BO52" s="456">
        <v>628.34532568105249</v>
      </c>
      <c r="BP52" s="456">
        <v>728.82494233980276</v>
      </c>
      <c r="BQ52" s="456">
        <v>783.67118508917929</v>
      </c>
      <c r="BR52" s="456">
        <v>811.07610946332716</v>
      </c>
      <c r="BS52" s="456">
        <v>855.87503239112209</v>
      </c>
      <c r="BT52" s="456">
        <v>844.71008667901503</v>
      </c>
      <c r="BU52" s="456">
        <v>898.47236012749818</v>
      </c>
      <c r="BV52" s="456">
        <v>872.03684084197209</v>
      </c>
      <c r="BW52" s="456">
        <v>809.1975431137439</v>
      </c>
      <c r="BX52" s="457">
        <v>600.28350105167169</v>
      </c>
      <c r="BY52" s="457">
        <v>482.24912391198455</v>
      </c>
      <c r="BZ52" s="457">
        <v>566.22841642187348</v>
      </c>
      <c r="CA52" s="457">
        <v>434.00952900541489</v>
      </c>
      <c r="CB52" s="457">
        <v>212.37956142444011</v>
      </c>
      <c r="CC52" s="457">
        <v>9.9255858576611278</v>
      </c>
      <c r="CD52" s="457">
        <v>4.6267213073771689</v>
      </c>
      <c r="CE52" s="457">
        <v>1.98283746201916</v>
      </c>
      <c r="CF52" s="457">
        <v>0.74850370649805875</v>
      </c>
      <c r="CG52" s="457">
        <v>2.3351194252820374E-2</v>
      </c>
      <c r="CH52" s="458">
        <v>1.3772840790750898</v>
      </c>
    </row>
    <row r="53" spans="1:86" s="52" customFormat="1" x14ac:dyDescent="0.35">
      <c r="B53" s="329" t="s">
        <v>927</v>
      </c>
      <c r="C53" s="508"/>
      <c r="D53" s="456">
        <v>0</v>
      </c>
      <c r="E53" s="456">
        <v>0</v>
      </c>
      <c r="F53" s="456">
        <v>0</v>
      </c>
      <c r="G53" s="456">
        <v>0</v>
      </c>
      <c r="H53" s="456">
        <v>0</v>
      </c>
      <c r="I53" s="456">
        <v>0</v>
      </c>
      <c r="J53" s="456">
        <v>0</v>
      </c>
      <c r="K53" s="456">
        <v>0</v>
      </c>
      <c r="L53" s="456">
        <v>0</v>
      </c>
      <c r="M53" s="456">
        <v>0</v>
      </c>
      <c r="N53" s="456">
        <v>0</v>
      </c>
      <c r="O53" s="456">
        <v>0</v>
      </c>
      <c r="P53" s="456">
        <v>0</v>
      </c>
      <c r="Q53" s="456">
        <v>0</v>
      </c>
      <c r="R53" s="456">
        <v>0</v>
      </c>
      <c r="S53" s="456">
        <v>0</v>
      </c>
      <c r="T53" s="456">
        <v>0</v>
      </c>
      <c r="U53" s="456">
        <v>0</v>
      </c>
      <c r="V53" s="456">
        <v>0</v>
      </c>
      <c r="W53" s="456">
        <v>0</v>
      </c>
      <c r="X53" s="456">
        <v>0</v>
      </c>
      <c r="Y53" s="456">
        <v>0</v>
      </c>
      <c r="Z53" s="456">
        <v>0</v>
      </c>
      <c r="AA53" s="456">
        <v>0</v>
      </c>
      <c r="AB53" s="456">
        <v>0</v>
      </c>
      <c r="AC53" s="456">
        <v>0</v>
      </c>
      <c r="AD53" s="456">
        <v>0</v>
      </c>
      <c r="AE53" s="456">
        <v>0</v>
      </c>
      <c r="AF53" s="456">
        <v>0</v>
      </c>
      <c r="AG53" s="456">
        <v>0</v>
      </c>
      <c r="AH53" s="456">
        <v>0</v>
      </c>
      <c r="AI53" s="456">
        <v>0</v>
      </c>
      <c r="AJ53" s="456">
        <v>0</v>
      </c>
      <c r="AK53" s="456">
        <v>0</v>
      </c>
      <c r="AL53" s="456">
        <v>0</v>
      </c>
      <c r="AM53" s="456">
        <v>0</v>
      </c>
      <c r="AN53" s="456">
        <v>0</v>
      </c>
      <c r="AO53" s="456">
        <v>0</v>
      </c>
      <c r="AP53" s="456">
        <v>0</v>
      </c>
      <c r="AQ53" s="456">
        <v>0</v>
      </c>
      <c r="AR53" s="456">
        <v>0</v>
      </c>
      <c r="AS53" s="456">
        <v>0</v>
      </c>
      <c r="AT53" s="456">
        <v>0</v>
      </c>
      <c r="AU53" s="456">
        <v>0</v>
      </c>
      <c r="AV53" s="456">
        <v>0</v>
      </c>
      <c r="AW53" s="456">
        <v>0</v>
      </c>
      <c r="AX53" s="456">
        <v>0</v>
      </c>
      <c r="AY53" s="456">
        <v>0</v>
      </c>
      <c r="AZ53" s="456">
        <v>0</v>
      </c>
      <c r="BA53" s="456">
        <v>0</v>
      </c>
      <c r="BB53" s="456">
        <v>0</v>
      </c>
      <c r="BC53" s="457">
        <v>0</v>
      </c>
      <c r="BD53" s="456">
        <v>7176.8764351769651</v>
      </c>
      <c r="BE53" s="456">
        <v>7567.4484041429214</v>
      </c>
      <c r="BF53" s="456">
        <v>7314.8061038098203</v>
      </c>
      <c r="BG53" s="456">
        <v>4499.6797789636139</v>
      </c>
      <c r="BH53" s="456">
        <v>665.34712964650498</v>
      </c>
      <c r="BI53" s="456">
        <v>632.91156875678143</v>
      </c>
      <c r="BJ53" s="456">
        <v>599.95714032277203</v>
      </c>
      <c r="BK53" s="456">
        <v>480.30965252541245</v>
      </c>
      <c r="BL53" s="456">
        <v>380.24254413649169</v>
      </c>
      <c r="BM53" s="456">
        <v>367.08448011481357</v>
      </c>
      <c r="BN53" s="456">
        <v>367.85353889473316</v>
      </c>
      <c r="BO53" s="456">
        <v>320.75762015760984</v>
      </c>
      <c r="BP53" s="456">
        <v>287.95576377470763</v>
      </c>
      <c r="BQ53" s="456">
        <v>248.39760148151333</v>
      </c>
      <c r="BR53" s="456">
        <v>206.79977849508643</v>
      </c>
      <c r="BS53" s="456">
        <v>172.62928133548039</v>
      </c>
      <c r="BT53" s="456">
        <v>146.26333203079744</v>
      </c>
      <c r="BU53" s="456">
        <v>120.7693853028748</v>
      </c>
      <c r="BV53" s="456">
        <v>55.999030109395726</v>
      </c>
      <c r="BW53" s="456">
        <v>23.091292623711244</v>
      </c>
      <c r="BX53" s="457">
        <v>17.129708801599389</v>
      </c>
      <c r="BY53" s="457">
        <v>11.450276746137453</v>
      </c>
      <c r="BZ53" s="457">
        <v>10.877108057747456</v>
      </c>
      <c r="CA53" s="457">
        <v>8.2929539968470483</v>
      </c>
      <c r="CB53" s="457">
        <v>6.527400400745857</v>
      </c>
      <c r="CC53" s="457">
        <v>0.43539844582087223</v>
      </c>
      <c r="CD53" s="457">
        <v>0.13211398229341623</v>
      </c>
      <c r="CE53" s="457">
        <v>5.6619047473257876E-2</v>
      </c>
      <c r="CF53" s="457">
        <v>2.1373192560608153E-2</v>
      </c>
      <c r="CG53" s="457">
        <v>6.6678303253931955E-4</v>
      </c>
      <c r="CH53" s="458">
        <v>3.9327738229186851E-2</v>
      </c>
    </row>
    <row r="54" spans="1:86" s="52" customFormat="1" ht="24.75" customHeight="1" x14ac:dyDescent="0.35">
      <c r="B54" s="236" t="s">
        <v>928</v>
      </c>
      <c r="C54" s="72"/>
      <c r="D54" s="456">
        <v>0</v>
      </c>
      <c r="E54" s="456">
        <v>0</v>
      </c>
      <c r="F54" s="456">
        <v>0</v>
      </c>
      <c r="G54" s="456">
        <v>0</v>
      </c>
      <c r="H54" s="456">
        <v>0</v>
      </c>
      <c r="I54" s="456">
        <v>0</v>
      </c>
      <c r="J54" s="456">
        <v>0</v>
      </c>
      <c r="K54" s="456">
        <v>0</v>
      </c>
      <c r="L54" s="456">
        <v>0</v>
      </c>
      <c r="M54" s="456">
        <v>0</v>
      </c>
      <c r="N54" s="456">
        <v>0</v>
      </c>
      <c r="O54" s="456">
        <v>0</v>
      </c>
      <c r="P54" s="456">
        <v>0</v>
      </c>
      <c r="Q54" s="456">
        <v>0</v>
      </c>
      <c r="R54" s="456">
        <v>0</v>
      </c>
      <c r="S54" s="456">
        <v>0</v>
      </c>
      <c r="T54" s="456">
        <v>0</v>
      </c>
      <c r="U54" s="456">
        <v>0</v>
      </c>
      <c r="V54" s="456">
        <v>0</v>
      </c>
      <c r="W54" s="456">
        <v>0</v>
      </c>
      <c r="X54" s="456">
        <v>0</v>
      </c>
      <c r="Y54" s="456">
        <v>0</v>
      </c>
      <c r="Z54" s="456">
        <v>0</v>
      </c>
      <c r="AA54" s="456">
        <v>0</v>
      </c>
      <c r="AB54" s="456">
        <v>0</v>
      </c>
      <c r="AC54" s="456">
        <v>0</v>
      </c>
      <c r="AD54" s="456">
        <v>0</v>
      </c>
      <c r="AE54" s="456">
        <v>0</v>
      </c>
      <c r="AF54" s="456">
        <v>0</v>
      </c>
      <c r="AG54" s="456">
        <v>0</v>
      </c>
      <c r="AH54" s="456">
        <v>0</v>
      </c>
      <c r="AI54" s="456">
        <v>0</v>
      </c>
      <c r="AJ54" s="456">
        <v>0</v>
      </c>
      <c r="AK54" s="456">
        <v>0</v>
      </c>
      <c r="AL54" s="456">
        <v>0</v>
      </c>
      <c r="AM54" s="456">
        <v>0</v>
      </c>
      <c r="AN54" s="456">
        <v>0</v>
      </c>
      <c r="AO54" s="456">
        <v>0</v>
      </c>
      <c r="AP54" s="456">
        <v>0</v>
      </c>
      <c r="AQ54" s="456">
        <v>0</v>
      </c>
      <c r="AR54" s="456">
        <v>0</v>
      </c>
      <c r="AS54" s="456">
        <v>0</v>
      </c>
      <c r="AT54" s="456">
        <v>0</v>
      </c>
      <c r="AU54" s="456">
        <v>0</v>
      </c>
      <c r="AV54" s="456">
        <v>0</v>
      </c>
      <c r="AW54" s="456">
        <v>0</v>
      </c>
      <c r="AX54" s="456">
        <v>0</v>
      </c>
      <c r="AY54" s="456">
        <v>0</v>
      </c>
      <c r="AZ54" s="456">
        <v>0</v>
      </c>
      <c r="BA54" s="456">
        <v>0</v>
      </c>
      <c r="BB54" s="456">
        <v>0</v>
      </c>
      <c r="BC54" s="457">
        <v>0</v>
      </c>
      <c r="BD54" s="456">
        <v>0</v>
      </c>
      <c r="BE54" s="456">
        <v>0</v>
      </c>
      <c r="BF54" s="456">
        <v>0</v>
      </c>
      <c r="BG54" s="456">
        <v>0</v>
      </c>
      <c r="BH54" s="456">
        <v>5632.0197270300469</v>
      </c>
      <c r="BI54" s="456">
        <v>4223.9624365523077</v>
      </c>
      <c r="BJ54" s="456">
        <v>3327.9723967134878</v>
      </c>
      <c r="BK54" s="456">
        <v>2766.5623474292915</v>
      </c>
      <c r="BL54" s="456">
        <v>2234.5448651636784</v>
      </c>
      <c r="BM54" s="456">
        <v>1328.9995308622526</v>
      </c>
      <c r="BN54" s="456">
        <v>943.55389873178433</v>
      </c>
      <c r="BO54" s="456">
        <v>658.06718184808551</v>
      </c>
      <c r="BP54" s="456">
        <v>419.14597350536326</v>
      </c>
      <c r="BQ54" s="456">
        <v>241.88009350386483</v>
      </c>
      <c r="BR54" s="456">
        <v>165.5280349739875</v>
      </c>
      <c r="BS54" s="456">
        <v>110.36692072631894</v>
      </c>
      <c r="BT54" s="456">
        <v>79.80748869960027</v>
      </c>
      <c r="BU54" s="456">
        <v>56.745897999693057</v>
      </c>
      <c r="BV54" s="456">
        <v>42.555725422760965</v>
      </c>
      <c r="BW54" s="456">
        <v>22.400925029572775</v>
      </c>
      <c r="BX54" s="457">
        <v>12.994190602344316</v>
      </c>
      <c r="BY54" s="457">
        <v>7.8782756886702625</v>
      </c>
      <c r="BZ54" s="457">
        <v>4.4056709660037638</v>
      </c>
      <c r="CA54" s="457">
        <v>2.4149201424421847</v>
      </c>
      <c r="CB54" s="457">
        <v>1.3627651742590854</v>
      </c>
      <c r="CC54" s="457">
        <v>0</v>
      </c>
      <c r="CD54" s="457">
        <v>0</v>
      </c>
      <c r="CE54" s="457">
        <v>0</v>
      </c>
      <c r="CF54" s="457">
        <v>0</v>
      </c>
      <c r="CG54" s="457">
        <v>0</v>
      </c>
      <c r="CH54" s="458">
        <v>0</v>
      </c>
    </row>
    <row r="55" spans="1:86" s="52" customFormat="1" x14ac:dyDescent="0.35">
      <c r="B55" s="513" t="s">
        <v>925</v>
      </c>
      <c r="C55" s="329"/>
      <c r="D55" s="456">
        <v>0</v>
      </c>
      <c r="E55" s="456">
        <v>0</v>
      </c>
      <c r="F55" s="456">
        <v>0</v>
      </c>
      <c r="G55" s="456">
        <v>0</v>
      </c>
      <c r="H55" s="456">
        <v>0</v>
      </c>
      <c r="I55" s="456">
        <v>0</v>
      </c>
      <c r="J55" s="456">
        <v>0</v>
      </c>
      <c r="K55" s="456">
        <v>0</v>
      </c>
      <c r="L55" s="456">
        <v>0</v>
      </c>
      <c r="M55" s="456">
        <v>0</v>
      </c>
      <c r="N55" s="456">
        <v>0</v>
      </c>
      <c r="O55" s="456">
        <v>0</v>
      </c>
      <c r="P55" s="456">
        <v>0</v>
      </c>
      <c r="Q55" s="456">
        <v>0</v>
      </c>
      <c r="R55" s="456">
        <v>0</v>
      </c>
      <c r="S55" s="456">
        <v>0</v>
      </c>
      <c r="T55" s="456">
        <v>0</v>
      </c>
      <c r="U55" s="456">
        <v>0</v>
      </c>
      <c r="V55" s="456">
        <v>0</v>
      </c>
      <c r="W55" s="456">
        <v>0</v>
      </c>
      <c r="X55" s="456">
        <v>0</v>
      </c>
      <c r="Y55" s="456">
        <v>0</v>
      </c>
      <c r="Z55" s="456">
        <v>0</v>
      </c>
      <c r="AA55" s="456">
        <v>0</v>
      </c>
      <c r="AB55" s="456">
        <v>0</v>
      </c>
      <c r="AC55" s="456">
        <v>0</v>
      </c>
      <c r="AD55" s="456">
        <v>0</v>
      </c>
      <c r="AE55" s="456">
        <v>0</v>
      </c>
      <c r="AF55" s="456">
        <v>0</v>
      </c>
      <c r="AG55" s="456">
        <v>0</v>
      </c>
      <c r="AH55" s="456">
        <v>0</v>
      </c>
      <c r="AI55" s="456">
        <v>0</v>
      </c>
      <c r="AJ55" s="456">
        <v>0</v>
      </c>
      <c r="AK55" s="456">
        <v>0</v>
      </c>
      <c r="AL55" s="456">
        <v>0</v>
      </c>
      <c r="AM55" s="456">
        <v>0</v>
      </c>
      <c r="AN55" s="456">
        <v>0</v>
      </c>
      <c r="AO55" s="456">
        <v>0</v>
      </c>
      <c r="AP55" s="456">
        <v>0</v>
      </c>
      <c r="AQ55" s="456">
        <v>0</v>
      </c>
      <c r="AR55" s="456">
        <v>0</v>
      </c>
      <c r="AS55" s="456">
        <v>0</v>
      </c>
      <c r="AT55" s="456">
        <v>0</v>
      </c>
      <c r="AU55" s="456">
        <v>0</v>
      </c>
      <c r="AV55" s="456">
        <v>0</v>
      </c>
      <c r="AW55" s="456">
        <v>0</v>
      </c>
      <c r="AX55" s="456">
        <v>0</v>
      </c>
      <c r="AY55" s="456">
        <v>0</v>
      </c>
      <c r="AZ55" s="456">
        <v>0</v>
      </c>
      <c r="BA55" s="456">
        <v>0</v>
      </c>
      <c r="BB55" s="456">
        <v>0</v>
      </c>
      <c r="BC55" s="457">
        <v>0</v>
      </c>
      <c r="BD55" s="456" t="s">
        <v>613</v>
      </c>
      <c r="BE55" s="456" t="s">
        <v>613</v>
      </c>
      <c r="BF55" s="456" t="s">
        <v>613</v>
      </c>
      <c r="BG55" s="456" t="s">
        <v>613</v>
      </c>
      <c r="BH55" s="456">
        <v>1310.681318907385</v>
      </c>
      <c r="BI55" s="456">
        <v>972.96329534176039</v>
      </c>
      <c r="BJ55" s="456">
        <v>768.8707641942076</v>
      </c>
      <c r="BK55" s="456">
        <v>659.11534707312751</v>
      </c>
      <c r="BL55" s="456">
        <v>555.6708843363283</v>
      </c>
      <c r="BM55" s="456">
        <v>390.1736267692072</v>
      </c>
      <c r="BN55" s="456">
        <v>306.36912316862174</v>
      </c>
      <c r="BO55" s="456">
        <v>225.99455291448521</v>
      </c>
      <c r="BP55" s="456">
        <v>109.37417769324136</v>
      </c>
      <c r="BQ55" s="456">
        <v>28.886488992712977</v>
      </c>
      <c r="BR55" s="456">
        <v>8.5105165719976164</v>
      </c>
      <c r="BS55" s="456">
        <v>2.8266284415114584</v>
      </c>
      <c r="BT55" s="456">
        <v>0.70641897252722641</v>
      </c>
      <c r="BU55" s="456">
        <v>0</v>
      </c>
      <c r="BV55" s="456">
        <v>0</v>
      </c>
      <c r="BW55" s="456">
        <v>0</v>
      </c>
      <c r="BX55" s="457">
        <v>0</v>
      </c>
      <c r="BY55" s="457">
        <v>0</v>
      </c>
      <c r="BZ55" s="457">
        <v>0</v>
      </c>
      <c r="CA55" s="457">
        <v>0</v>
      </c>
      <c r="CB55" s="457">
        <v>0</v>
      </c>
      <c r="CC55" s="457">
        <v>0</v>
      </c>
      <c r="CD55" s="457">
        <v>0</v>
      </c>
      <c r="CE55" s="457">
        <v>0</v>
      </c>
      <c r="CF55" s="457">
        <v>0</v>
      </c>
      <c r="CG55" s="457">
        <v>0</v>
      </c>
      <c r="CH55" s="458">
        <v>0</v>
      </c>
    </row>
    <row r="56" spans="1:86" s="52" customFormat="1" x14ac:dyDescent="0.35">
      <c r="B56" s="618" t="s">
        <v>926</v>
      </c>
      <c r="C56" s="236"/>
      <c r="D56" s="456">
        <v>0</v>
      </c>
      <c r="E56" s="456">
        <v>0</v>
      </c>
      <c r="F56" s="456">
        <v>0</v>
      </c>
      <c r="G56" s="456">
        <v>0</v>
      </c>
      <c r="H56" s="456">
        <v>0</v>
      </c>
      <c r="I56" s="456">
        <v>0</v>
      </c>
      <c r="J56" s="456">
        <v>0</v>
      </c>
      <c r="K56" s="456">
        <v>0</v>
      </c>
      <c r="L56" s="456">
        <v>0</v>
      </c>
      <c r="M56" s="456">
        <v>0</v>
      </c>
      <c r="N56" s="456">
        <v>0</v>
      </c>
      <c r="O56" s="456">
        <v>0</v>
      </c>
      <c r="P56" s="456">
        <v>0</v>
      </c>
      <c r="Q56" s="456">
        <v>0</v>
      </c>
      <c r="R56" s="456">
        <v>0</v>
      </c>
      <c r="S56" s="456">
        <v>0</v>
      </c>
      <c r="T56" s="456">
        <v>0</v>
      </c>
      <c r="U56" s="456">
        <v>0</v>
      </c>
      <c r="V56" s="456">
        <v>0</v>
      </c>
      <c r="W56" s="456">
        <v>0</v>
      </c>
      <c r="X56" s="456">
        <v>0</v>
      </c>
      <c r="Y56" s="456">
        <v>0</v>
      </c>
      <c r="Z56" s="456">
        <v>0</v>
      </c>
      <c r="AA56" s="456">
        <v>0</v>
      </c>
      <c r="AB56" s="456">
        <v>0</v>
      </c>
      <c r="AC56" s="456">
        <v>0</v>
      </c>
      <c r="AD56" s="456">
        <v>0</v>
      </c>
      <c r="AE56" s="456">
        <v>0</v>
      </c>
      <c r="AF56" s="456">
        <v>0</v>
      </c>
      <c r="AG56" s="456">
        <v>0</v>
      </c>
      <c r="AH56" s="456">
        <v>0</v>
      </c>
      <c r="AI56" s="456">
        <v>0</v>
      </c>
      <c r="AJ56" s="456">
        <v>0</v>
      </c>
      <c r="AK56" s="456">
        <v>0</v>
      </c>
      <c r="AL56" s="456">
        <v>0</v>
      </c>
      <c r="AM56" s="456">
        <v>0</v>
      </c>
      <c r="AN56" s="456">
        <v>0</v>
      </c>
      <c r="AO56" s="456">
        <v>0</v>
      </c>
      <c r="AP56" s="456">
        <v>0</v>
      </c>
      <c r="AQ56" s="456">
        <v>0</v>
      </c>
      <c r="AR56" s="456">
        <v>0</v>
      </c>
      <c r="AS56" s="456">
        <v>0</v>
      </c>
      <c r="AT56" s="456">
        <v>0</v>
      </c>
      <c r="AU56" s="456">
        <v>0</v>
      </c>
      <c r="AV56" s="456">
        <v>0</v>
      </c>
      <c r="AW56" s="456">
        <v>0</v>
      </c>
      <c r="AX56" s="456">
        <v>0</v>
      </c>
      <c r="AY56" s="456">
        <v>0</v>
      </c>
      <c r="AZ56" s="456">
        <v>0</v>
      </c>
      <c r="BA56" s="456">
        <v>0</v>
      </c>
      <c r="BB56" s="456">
        <v>0</v>
      </c>
      <c r="BC56" s="457">
        <v>0</v>
      </c>
      <c r="BD56" s="456" t="s">
        <v>613</v>
      </c>
      <c r="BE56" s="456" t="s">
        <v>613</v>
      </c>
      <c r="BF56" s="456" t="s">
        <v>613</v>
      </c>
      <c r="BG56" s="456" t="s">
        <v>613</v>
      </c>
      <c r="BH56" s="456">
        <v>4088.4417275904802</v>
      </c>
      <c r="BI56" s="456">
        <v>3072.4278331461078</v>
      </c>
      <c r="BJ56" s="456">
        <v>2415.7528459745972</v>
      </c>
      <c r="BK56" s="456">
        <v>1974.5156611264808</v>
      </c>
      <c r="BL56" s="456">
        <v>1564.5600704545052</v>
      </c>
      <c r="BM56" s="456">
        <v>868.99093640352805</v>
      </c>
      <c r="BN56" s="456">
        <v>574.55587911230214</v>
      </c>
      <c r="BO56" s="456">
        <v>376.15910864783916</v>
      </c>
      <c r="BP56" s="456">
        <v>260.63849224594247</v>
      </c>
      <c r="BQ56" s="456">
        <v>177.5251017423009</v>
      </c>
      <c r="BR56" s="456">
        <v>129.74176218030757</v>
      </c>
      <c r="BS56" s="456">
        <v>86.420058780488702</v>
      </c>
      <c r="BT56" s="456">
        <v>62.372466228337494</v>
      </c>
      <c r="BU56" s="456">
        <v>44.301735295251227</v>
      </c>
      <c r="BV56" s="456">
        <v>32.940764036421932</v>
      </c>
      <c r="BW56" s="456">
        <v>17.726999024198033</v>
      </c>
      <c r="BX56" s="457">
        <v>10.153641622167328</v>
      </c>
      <c r="BY56" s="457">
        <v>6.240508102977727</v>
      </c>
      <c r="BZ56" s="457">
        <v>3.4987612275196636</v>
      </c>
      <c r="CA56" s="457">
        <v>1.9116417108001533</v>
      </c>
      <c r="CB56" s="457">
        <v>1.0787597914128026</v>
      </c>
      <c r="CC56" s="457">
        <v>0</v>
      </c>
      <c r="CD56" s="457">
        <v>0</v>
      </c>
      <c r="CE56" s="457">
        <v>0</v>
      </c>
      <c r="CF56" s="457">
        <v>0</v>
      </c>
      <c r="CG56" s="457">
        <v>0</v>
      </c>
      <c r="CH56" s="458">
        <v>0</v>
      </c>
    </row>
    <row r="57" spans="1:86" s="52" customFormat="1" x14ac:dyDescent="0.35">
      <c r="B57" s="513" t="s">
        <v>848</v>
      </c>
      <c r="C57" s="329"/>
      <c r="D57" s="456">
        <v>0</v>
      </c>
      <c r="E57" s="456">
        <v>0</v>
      </c>
      <c r="F57" s="456">
        <v>0</v>
      </c>
      <c r="G57" s="456">
        <v>0</v>
      </c>
      <c r="H57" s="456">
        <v>0</v>
      </c>
      <c r="I57" s="456">
        <v>0</v>
      </c>
      <c r="J57" s="456">
        <v>0</v>
      </c>
      <c r="K57" s="456">
        <v>0</v>
      </c>
      <c r="L57" s="456">
        <v>0</v>
      </c>
      <c r="M57" s="456">
        <v>0</v>
      </c>
      <c r="N57" s="456">
        <v>0</v>
      </c>
      <c r="O57" s="456">
        <v>0</v>
      </c>
      <c r="P57" s="456">
        <v>0</v>
      </c>
      <c r="Q57" s="456">
        <v>0</v>
      </c>
      <c r="R57" s="456">
        <v>0</v>
      </c>
      <c r="S57" s="456">
        <v>0</v>
      </c>
      <c r="T57" s="456">
        <v>0</v>
      </c>
      <c r="U57" s="456">
        <v>0</v>
      </c>
      <c r="V57" s="456">
        <v>0</v>
      </c>
      <c r="W57" s="456">
        <v>0</v>
      </c>
      <c r="X57" s="456">
        <v>0</v>
      </c>
      <c r="Y57" s="456">
        <v>0</v>
      </c>
      <c r="Z57" s="456">
        <v>0</v>
      </c>
      <c r="AA57" s="456">
        <v>0</v>
      </c>
      <c r="AB57" s="456">
        <v>0</v>
      </c>
      <c r="AC57" s="456">
        <v>0</v>
      </c>
      <c r="AD57" s="456">
        <v>0</v>
      </c>
      <c r="AE57" s="456">
        <v>0</v>
      </c>
      <c r="AF57" s="456">
        <v>0</v>
      </c>
      <c r="AG57" s="456">
        <v>0</v>
      </c>
      <c r="AH57" s="456">
        <v>0</v>
      </c>
      <c r="AI57" s="456">
        <v>0</v>
      </c>
      <c r="AJ57" s="456">
        <v>0</v>
      </c>
      <c r="AK57" s="456">
        <v>0</v>
      </c>
      <c r="AL57" s="456">
        <v>0</v>
      </c>
      <c r="AM57" s="456">
        <v>0</v>
      </c>
      <c r="AN57" s="456">
        <v>0</v>
      </c>
      <c r="AO57" s="456">
        <v>0</v>
      </c>
      <c r="AP57" s="456">
        <v>0</v>
      </c>
      <c r="AQ57" s="456">
        <v>0</v>
      </c>
      <c r="AR57" s="456">
        <v>0</v>
      </c>
      <c r="AS57" s="456">
        <v>0</v>
      </c>
      <c r="AT57" s="456">
        <v>0</v>
      </c>
      <c r="AU57" s="456">
        <v>0</v>
      </c>
      <c r="AV57" s="456">
        <v>0</v>
      </c>
      <c r="AW57" s="456">
        <v>0</v>
      </c>
      <c r="AX57" s="456">
        <v>0</v>
      </c>
      <c r="AY57" s="456">
        <v>0</v>
      </c>
      <c r="AZ57" s="456">
        <v>0</v>
      </c>
      <c r="BA57" s="456">
        <v>0</v>
      </c>
      <c r="BB57" s="456">
        <v>0</v>
      </c>
      <c r="BC57" s="457">
        <v>0</v>
      </c>
      <c r="BD57" s="456" t="s">
        <v>613</v>
      </c>
      <c r="BE57" s="456" t="s">
        <v>613</v>
      </c>
      <c r="BF57" s="456" t="s">
        <v>613</v>
      </c>
      <c r="BG57" s="456" t="s">
        <v>613</v>
      </c>
      <c r="BH57" s="456">
        <v>186.99733473386814</v>
      </c>
      <c r="BI57" s="456">
        <v>141.85571201380728</v>
      </c>
      <c r="BJ57" s="456">
        <v>114.02744384236129</v>
      </c>
      <c r="BK57" s="456">
        <v>109.03379488568746</v>
      </c>
      <c r="BL57" s="456">
        <v>91.834673361546621</v>
      </c>
      <c r="BM57" s="456">
        <v>57.421363582654664</v>
      </c>
      <c r="BN57" s="456">
        <v>51.993203595371973</v>
      </c>
      <c r="BO57" s="456">
        <v>47.915977942803103</v>
      </c>
      <c r="BP57" s="456">
        <v>42.172180283295269</v>
      </c>
      <c r="BQ57" s="456">
        <v>33.506753883861222</v>
      </c>
      <c r="BR57" s="456">
        <v>24.268549555807954</v>
      </c>
      <c r="BS57" s="456">
        <v>18.651807527202145</v>
      </c>
      <c r="BT57" s="456">
        <v>15.178061299022149</v>
      </c>
      <c r="BU57" s="456">
        <v>11.280144879914797</v>
      </c>
      <c r="BV57" s="456">
        <v>9.0489525322562248</v>
      </c>
      <c r="BW57" s="456">
        <v>4.3850962933966633</v>
      </c>
      <c r="BX57" s="457">
        <v>2.3822132487200549</v>
      </c>
      <c r="BY57" s="457">
        <v>1.169684360084585</v>
      </c>
      <c r="BZ57" s="457">
        <v>0.46700259001180522</v>
      </c>
      <c r="CA57" s="457">
        <v>8.5404206821694278E-2</v>
      </c>
      <c r="CB57" s="457">
        <v>4.819450413549712E-2</v>
      </c>
      <c r="CC57" s="457">
        <v>0</v>
      </c>
      <c r="CD57" s="457">
        <v>0</v>
      </c>
      <c r="CE57" s="457">
        <v>0</v>
      </c>
      <c r="CF57" s="457">
        <v>0</v>
      </c>
      <c r="CG57" s="457">
        <v>0</v>
      </c>
      <c r="CH57" s="458">
        <v>0</v>
      </c>
    </row>
    <row r="58" spans="1:86" s="52" customFormat="1" x14ac:dyDescent="0.35">
      <c r="B58" s="513" t="s">
        <v>927</v>
      </c>
      <c r="C58" s="329"/>
      <c r="D58" s="456">
        <v>0</v>
      </c>
      <c r="E58" s="456">
        <v>0</v>
      </c>
      <c r="F58" s="456">
        <v>0</v>
      </c>
      <c r="G58" s="456">
        <v>0</v>
      </c>
      <c r="H58" s="456">
        <v>0</v>
      </c>
      <c r="I58" s="456">
        <v>0</v>
      </c>
      <c r="J58" s="456">
        <v>0</v>
      </c>
      <c r="K58" s="456">
        <v>0</v>
      </c>
      <c r="L58" s="456">
        <v>0</v>
      </c>
      <c r="M58" s="456">
        <v>0</v>
      </c>
      <c r="N58" s="456">
        <v>0</v>
      </c>
      <c r="O58" s="456">
        <v>0</v>
      </c>
      <c r="P58" s="456">
        <v>0</v>
      </c>
      <c r="Q58" s="456">
        <v>0</v>
      </c>
      <c r="R58" s="456">
        <v>0</v>
      </c>
      <c r="S58" s="456">
        <v>0</v>
      </c>
      <c r="T58" s="456">
        <v>0</v>
      </c>
      <c r="U58" s="456">
        <v>0</v>
      </c>
      <c r="V58" s="456">
        <v>0</v>
      </c>
      <c r="W58" s="456">
        <v>0</v>
      </c>
      <c r="X58" s="456">
        <v>0</v>
      </c>
      <c r="Y58" s="456">
        <v>0</v>
      </c>
      <c r="Z58" s="456">
        <v>0</v>
      </c>
      <c r="AA58" s="456">
        <v>0</v>
      </c>
      <c r="AB58" s="456">
        <v>0</v>
      </c>
      <c r="AC58" s="456">
        <v>0</v>
      </c>
      <c r="AD58" s="456">
        <v>0</v>
      </c>
      <c r="AE58" s="456">
        <v>0</v>
      </c>
      <c r="AF58" s="456">
        <v>0</v>
      </c>
      <c r="AG58" s="456">
        <v>0</v>
      </c>
      <c r="AH58" s="456">
        <v>0</v>
      </c>
      <c r="AI58" s="456">
        <v>0</v>
      </c>
      <c r="AJ58" s="456">
        <v>0</v>
      </c>
      <c r="AK58" s="456">
        <v>0</v>
      </c>
      <c r="AL58" s="456">
        <v>0</v>
      </c>
      <c r="AM58" s="456">
        <v>0</v>
      </c>
      <c r="AN58" s="456">
        <v>0</v>
      </c>
      <c r="AO58" s="456">
        <v>0</v>
      </c>
      <c r="AP58" s="456">
        <v>0</v>
      </c>
      <c r="AQ58" s="456">
        <v>0</v>
      </c>
      <c r="AR58" s="456">
        <v>0</v>
      </c>
      <c r="AS58" s="456">
        <v>0</v>
      </c>
      <c r="AT58" s="456">
        <v>0</v>
      </c>
      <c r="AU58" s="456">
        <v>0</v>
      </c>
      <c r="AV58" s="456">
        <v>0</v>
      </c>
      <c r="AW58" s="456">
        <v>0</v>
      </c>
      <c r="AX58" s="456">
        <v>0</v>
      </c>
      <c r="AY58" s="456">
        <v>0</v>
      </c>
      <c r="AZ58" s="456">
        <v>0</v>
      </c>
      <c r="BA58" s="456">
        <v>0</v>
      </c>
      <c r="BB58" s="456">
        <v>0</v>
      </c>
      <c r="BC58" s="457">
        <v>0</v>
      </c>
      <c r="BD58" s="456" t="s">
        <v>613</v>
      </c>
      <c r="BE58" s="456" t="s">
        <v>613</v>
      </c>
      <c r="BF58" s="456" t="s">
        <v>613</v>
      </c>
      <c r="BG58" s="456" t="s">
        <v>613</v>
      </c>
      <c r="BH58" s="456">
        <v>45.899345798313085</v>
      </c>
      <c r="BI58" s="456">
        <v>36.71559605063247</v>
      </c>
      <c r="BJ58" s="456">
        <v>29.321342702321473</v>
      </c>
      <c r="BK58" s="456">
        <v>23.897544343995968</v>
      </c>
      <c r="BL58" s="456">
        <v>22.479237011298377</v>
      </c>
      <c r="BM58" s="456">
        <v>12.413604106862818</v>
      </c>
      <c r="BN58" s="456">
        <v>10.635692855488536</v>
      </c>
      <c r="BO58" s="456">
        <v>7.9975423429579271</v>
      </c>
      <c r="BP58" s="456">
        <v>6.9611232828842073</v>
      </c>
      <c r="BQ58" s="456">
        <v>1.961748884989732</v>
      </c>
      <c r="BR58" s="456">
        <v>3.0072066658743841</v>
      </c>
      <c r="BS58" s="456">
        <v>2.4684259771166381</v>
      </c>
      <c r="BT58" s="456">
        <v>1.5505421997133846</v>
      </c>
      <c r="BU58" s="456">
        <v>1.164017824527033</v>
      </c>
      <c r="BV58" s="456">
        <v>0.56600885408280466</v>
      </c>
      <c r="BW58" s="456">
        <v>0.28882971197808377</v>
      </c>
      <c r="BX58" s="457">
        <v>0.45833573145693474</v>
      </c>
      <c r="BY58" s="457">
        <v>0.46808322560794968</v>
      </c>
      <c r="BZ58" s="457">
        <v>0.43990714847229501</v>
      </c>
      <c r="CA58" s="457">
        <v>0.41787422482033726</v>
      </c>
      <c r="CB58" s="457">
        <v>0.2358108787107856</v>
      </c>
      <c r="CC58" s="457">
        <v>0</v>
      </c>
      <c r="CD58" s="457">
        <v>0</v>
      </c>
      <c r="CE58" s="457">
        <v>0</v>
      </c>
      <c r="CF58" s="457">
        <v>0</v>
      </c>
      <c r="CG58" s="457">
        <v>0</v>
      </c>
      <c r="CH58" s="458">
        <v>0</v>
      </c>
    </row>
    <row r="59" spans="1:86" s="52" customFormat="1" ht="24.75" customHeight="1" x14ac:dyDescent="0.35">
      <c r="B59" s="72" t="s">
        <v>929</v>
      </c>
      <c r="C59" s="72"/>
      <c r="D59" s="456">
        <v>0</v>
      </c>
      <c r="E59" s="456">
        <v>0</v>
      </c>
      <c r="F59" s="456">
        <v>0</v>
      </c>
      <c r="G59" s="456">
        <v>0</v>
      </c>
      <c r="H59" s="456">
        <v>0</v>
      </c>
      <c r="I59" s="456">
        <v>0</v>
      </c>
      <c r="J59" s="456">
        <v>0</v>
      </c>
      <c r="K59" s="456">
        <v>0</v>
      </c>
      <c r="L59" s="456">
        <v>0</v>
      </c>
      <c r="M59" s="456">
        <v>0</v>
      </c>
      <c r="N59" s="456">
        <v>0</v>
      </c>
      <c r="O59" s="456">
        <v>0</v>
      </c>
      <c r="P59" s="456">
        <v>0</v>
      </c>
      <c r="Q59" s="456">
        <v>0</v>
      </c>
      <c r="R59" s="456">
        <v>0</v>
      </c>
      <c r="S59" s="456">
        <v>0</v>
      </c>
      <c r="T59" s="456">
        <v>0</v>
      </c>
      <c r="U59" s="456">
        <v>0</v>
      </c>
      <c r="V59" s="456">
        <v>0</v>
      </c>
      <c r="W59" s="456">
        <v>0</v>
      </c>
      <c r="X59" s="456">
        <v>0</v>
      </c>
      <c r="Y59" s="456">
        <v>0</v>
      </c>
      <c r="Z59" s="456">
        <v>0</v>
      </c>
      <c r="AA59" s="456">
        <v>0</v>
      </c>
      <c r="AB59" s="456">
        <v>0</v>
      </c>
      <c r="AC59" s="456">
        <v>0</v>
      </c>
      <c r="AD59" s="456">
        <v>0</v>
      </c>
      <c r="AE59" s="456">
        <v>0</v>
      </c>
      <c r="AF59" s="456">
        <v>0</v>
      </c>
      <c r="AG59" s="456">
        <v>0</v>
      </c>
      <c r="AH59" s="456">
        <v>0</v>
      </c>
      <c r="AI59" s="456">
        <v>0</v>
      </c>
      <c r="AJ59" s="456">
        <v>0</v>
      </c>
      <c r="AK59" s="456">
        <v>0</v>
      </c>
      <c r="AL59" s="456">
        <v>0</v>
      </c>
      <c r="AM59" s="456">
        <v>0</v>
      </c>
      <c r="AN59" s="456">
        <v>0</v>
      </c>
      <c r="AO59" s="456">
        <v>0</v>
      </c>
      <c r="AP59" s="456">
        <v>0</v>
      </c>
      <c r="AQ59" s="456">
        <v>0</v>
      </c>
      <c r="AR59" s="456">
        <v>0</v>
      </c>
      <c r="AS59" s="456">
        <v>0</v>
      </c>
      <c r="AT59" s="456">
        <v>0</v>
      </c>
      <c r="AU59" s="456">
        <v>0</v>
      </c>
      <c r="AV59" s="456">
        <v>0</v>
      </c>
      <c r="AW59" s="456">
        <v>0</v>
      </c>
      <c r="AX59" s="456">
        <v>0</v>
      </c>
      <c r="AY59" s="456">
        <v>0</v>
      </c>
      <c r="AZ59" s="456">
        <v>0</v>
      </c>
      <c r="BA59" s="456">
        <v>0</v>
      </c>
      <c r="BB59" s="456">
        <v>0</v>
      </c>
      <c r="BC59" s="457">
        <v>0</v>
      </c>
      <c r="BD59" s="456">
        <v>0</v>
      </c>
      <c r="BE59" s="456">
        <v>0</v>
      </c>
      <c r="BF59" s="456">
        <v>0</v>
      </c>
      <c r="BG59" s="456">
        <v>0</v>
      </c>
      <c r="BH59" s="456">
        <v>11598.924707584989</v>
      </c>
      <c r="BI59" s="456">
        <v>11076.607404324657</v>
      </c>
      <c r="BJ59" s="456">
        <v>11020.898533066182</v>
      </c>
      <c r="BK59" s="456">
        <v>11608.29437848833</v>
      </c>
      <c r="BL59" s="456">
        <v>11096.882417282201</v>
      </c>
      <c r="BM59" s="456">
        <v>11360.935414186935</v>
      </c>
      <c r="BN59" s="456">
        <v>10763.177456701493</v>
      </c>
      <c r="BO59" s="456">
        <v>9550.46644461697</v>
      </c>
      <c r="BP59" s="456">
        <v>7194.2666873079224</v>
      </c>
      <c r="BQ59" s="456">
        <v>4791.4629388271824</v>
      </c>
      <c r="BR59" s="456">
        <v>3842.7219926852563</v>
      </c>
      <c r="BS59" s="456">
        <v>3382.7417590838736</v>
      </c>
      <c r="BT59" s="456">
        <v>2930.2875143373462</v>
      </c>
      <c r="BU59" s="456">
        <v>2791.6163463967205</v>
      </c>
      <c r="BV59" s="456">
        <v>2352.544425849796</v>
      </c>
      <c r="BW59" s="456">
        <v>1722.7358920414081</v>
      </c>
      <c r="BX59" s="457">
        <v>1281.5929905277749</v>
      </c>
      <c r="BY59" s="457">
        <v>915.45319542905156</v>
      </c>
      <c r="BZ59" s="457">
        <v>968.30154631532514</v>
      </c>
      <c r="CA59" s="457">
        <v>688.56649536375778</v>
      </c>
      <c r="CB59" s="457">
        <v>286.71849860781691</v>
      </c>
      <c r="CC59" s="457">
        <v>12.556940186599647</v>
      </c>
      <c r="CD59" s="457">
        <v>6.8646246735506447</v>
      </c>
      <c r="CE59" s="457">
        <v>2.941918058413036</v>
      </c>
      <c r="CF59" s="457">
        <v>1.1105481982841676</v>
      </c>
      <c r="CG59" s="457">
        <v>3.4645956299376772E-2</v>
      </c>
      <c r="CH59" s="458">
        <v>2.0434639658611724</v>
      </c>
    </row>
    <row r="60" spans="1:86" s="52" customFormat="1" x14ac:dyDescent="0.35">
      <c r="B60" s="329" t="s">
        <v>925</v>
      </c>
      <c r="C60" s="329"/>
      <c r="D60" s="456" t="s">
        <v>613</v>
      </c>
      <c r="E60" s="456" t="s">
        <v>613</v>
      </c>
      <c r="F60" s="456" t="s">
        <v>613</v>
      </c>
      <c r="G60" s="456" t="s">
        <v>613</v>
      </c>
      <c r="H60" s="456" t="s">
        <v>613</v>
      </c>
      <c r="I60" s="456" t="s">
        <v>613</v>
      </c>
      <c r="J60" s="456" t="s">
        <v>613</v>
      </c>
      <c r="K60" s="456" t="s">
        <v>613</v>
      </c>
      <c r="L60" s="456" t="s">
        <v>613</v>
      </c>
      <c r="M60" s="456" t="s">
        <v>613</v>
      </c>
      <c r="N60" s="456" t="s">
        <v>613</v>
      </c>
      <c r="O60" s="456" t="s">
        <v>613</v>
      </c>
      <c r="P60" s="456" t="s">
        <v>613</v>
      </c>
      <c r="Q60" s="456" t="s">
        <v>613</v>
      </c>
      <c r="R60" s="456" t="s">
        <v>613</v>
      </c>
      <c r="S60" s="456" t="s">
        <v>613</v>
      </c>
      <c r="T60" s="456" t="s">
        <v>613</v>
      </c>
      <c r="U60" s="456" t="s">
        <v>613</v>
      </c>
      <c r="V60" s="456" t="s">
        <v>613</v>
      </c>
      <c r="W60" s="456" t="s">
        <v>613</v>
      </c>
      <c r="X60" s="456" t="s">
        <v>613</v>
      </c>
      <c r="Y60" s="456" t="s">
        <v>613</v>
      </c>
      <c r="Z60" s="456" t="s">
        <v>613</v>
      </c>
      <c r="AA60" s="456" t="s">
        <v>613</v>
      </c>
      <c r="AB60" s="456" t="s">
        <v>613</v>
      </c>
      <c r="AC60" s="456" t="s">
        <v>613</v>
      </c>
      <c r="AD60" s="456" t="s">
        <v>613</v>
      </c>
      <c r="AE60" s="456" t="s">
        <v>613</v>
      </c>
      <c r="AF60" s="456" t="s">
        <v>613</v>
      </c>
      <c r="AG60" s="456" t="s">
        <v>613</v>
      </c>
      <c r="AH60" s="456" t="s">
        <v>613</v>
      </c>
      <c r="AI60" s="456" t="s">
        <v>613</v>
      </c>
      <c r="AJ60" s="456" t="s">
        <v>613</v>
      </c>
      <c r="AK60" s="456" t="s">
        <v>613</v>
      </c>
      <c r="AL60" s="456" t="s">
        <v>613</v>
      </c>
      <c r="AM60" s="456" t="s">
        <v>613</v>
      </c>
      <c r="AN60" s="456" t="s">
        <v>613</v>
      </c>
      <c r="AO60" s="456" t="s">
        <v>613</v>
      </c>
      <c r="AP60" s="456" t="s">
        <v>613</v>
      </c>
      <c r="AQ60" s="456" t="s">
        <v>613</v>
      </c>
      <c r="AR60" s="456" t="s">
        <v>613</v>
      </c>
      <c r="AS60" s="456" t="s">
        <v>613</v>
      </c>
      <c r="AT60" s="456" t="s">
        <v>613</v>
      </c>
      <c r="AU60" s="456" t="s">
        <v>613</v>
      </c>
      <c r="AV60" s="456" t="s">
        <v>613</v>
      </c>
      <c r="AW60" s="456" t="s">
        <v>613</v>
      </c>
      <c r="AX60" s="456" t="s">
        <v>613</v>
      </c>
      <c r="AY60" s="456" t="s">
        <v>613</v>
      </c>
      <c r="AZ60" s="456" t="s">
        <v>613</v>
      </c>
      <c r="BA60" s="456" t="s">
        <v>613</v>
      </c>
      <c r="BB60" s="456" t="s">
        <v>613</v>
      </c>
      <c r="BC60" s="457" t="s">
        <v>613</v>
      </c>
      <c r="BD60" s="456" t="s">
        <v>613</v>
      </c>
      <c r="BE60" s="456" t="s">
        <v>613</v>
      </c>
      <c r="BF60" s="456" t="s">
        <v>613</v>
      </c>
      <c r="BG60" s="456" t="s">
        <v>613</v>
      </c>
      <c r="BH60" s="456">
        <v>6793.1027793233379</v>
      </c>
      <c r="BI60" s="456">
        <v>6605.7384080289548</v>
      </c>
      <c r="BJ60" s="456">
        <v>6656.9737594810922</v>
      </c>
      <c r="BK60" s="456">
        <v>7392.6933406535145</v>
      </c>
      <c r="BL60" s="456">
        <v>7271.125177448559</v>
      </c>
      <c r="BM60" s="456">
        <v>7164.1760881340379</v>
      </c>
      <c r="BN60" s="456">
        <v>6600.2122917283777</v>
      </c>
      <c r="BO60" s="456">
        <v>5671.4678481464398</v>
      </c>
      <c r="BP60" s="456">
        <v>3460.6408558085664</v>
      </c>
      <c r="BQ60" s="456">
        <v>1364.2354214438053</v>
      </c>
      <c r="BR60" s="456">
        <v>628.49729892689447</v>
      </c>
      <c r="BS60" s="456">
        <v>317.98352200736872</v>
      </c>
      <c r="BT60" s="456">
        <v>133.7967576698972</v>
      </c>
      <c r="BU60" s="456">
        <v>38.570516037950028</v>
      </c>
      <c r="BV60" s="456">
        <v>4.0991636362440502</v>
      </c>
      <c r="BW60" s="456">
        <v>1.8258349535693352</v>
      </c>
      <c r="BX60" s="457">
        <v>1.3544511466939066</v>
      </c>
      <c r="BY60" s="457">
        <v>1.0179504089769367</v>
      </c>
      <c r="BZ60" s="457">
        <v>1.0550447078610818</v>
      </c>
      <c r="CA60" s="457">
        <v>0.68393292375616055</v>
      </c>
      <c r="CB60" s="457">
        <v>0.31144884892554714</v>
      </c>
      <c r="CC60" s="457">
        <v>1.8932371835653335E-2</v>
      </c>
      <c r="CD60" s="457">
        <v>4.4301443432996235E-3</v>
      </c>
      <c r="CE60" s="457">
        <v>1.8985920228306232E-3</v>
      </c>
      <c r="CF60" s="457">
        <v>7.1670179398831448E-4</v>
      </c>
      <c r="CG60" s="457">
        <v>2.2359064714677384E-5</v>
      </c>
      <c r="CH60" s="458">
        <v>1.3187669770172614E-3</v>
      </c>
    </row>
    <row r="61" spans="1:86" s="52" customFormat="1" x14ac:dyDescent="0.35">
      <c r="B61" s="236" t="s">
        <v>926</v>
      </c>
      <c r="C61" s="236"/>
      <c r="D61" s="456" t="s">
        <v>613</v>
      </c>
      <c r="E61" s="456" t="s">
        <v>613</v>
      </c>
      <c r="F61" s="456" t="s">
        <v>613</v>
      </c>
      <c r="G61" s="456" t="s">
        <v>613</v>
      </c>
      <c r="H61" s="456" t="s">
        <v>613</v>
      </c>
      <c r="I61" s="456" t="s">
        <v>613</v>
      </c>
      <c r="J61" s="456" t="s">
        <v>613</v>
      </c>
      <c r="K61" s="456" t="s">
        <v>613</v>
      </c>
      <c r="L61" s="456" t="s">
        <v>613</v>
      </c>
      <c r="M61" s="456" t="s">
        <v>613</v>
      </c>
      <c r="N61" s="456" t="s">
        <v>613</v>
      </c>
      <c r="O61" s="456" t="s">
        <v>613</v>
      </c>
      <c r="P61" s="456" t="s">
        <v>613</v>
      </c>
      <c r="Q61" s="456" t="s">
        <v>613</v>
      </c>
      <c r="R61" s="456" t="s">
        <v>613</v>
      </c>
      <c r="S61" s="456" t="s">
        <v>613</v>
      </c>
      <c r="T61" s="456" t="s">
        <v>613</v>
      </c>
      <c r="U61" s="456" t="s">
        <v>613</v>
      </c>
      <c r="V61" s="456" t="s">
        <v>613</v>
      </c>
      <c r="W61" s="456" t="s">
        <v>613</v>
      </c>
      <c r="X61" s="456" t="s">
        <v>613</v>
      </c>
      <c r="Y61" s="456" t="s">
        <v>613</v>
      </c>
      <c r="Z61" s="456" t="s">
        <v>613</v>
      </c>
      <c r="AA61" s="456" t="s">
        <v>613</v>
      </c>
      <c r="AB61" s="456" t="s">
        <v>613</v>
      </c>
      <c r="AC61" s="456" t="s">
        <v>613</v>
      </c>
      <c r="AD61" s="456" t="s">
        <v>613</v>
      </c>
      <c r="AE61" s="456" t="s">
        <v>613</v>
      </c>
      <c r="AF61" s="456" t="s">
        <v>613</v>
      </c>
      <c r="AG61" s="456" t="s">
        <v>613</v>
      </c>
      <c r="AH61" s="456" t="s">
        <v>613</v>
      </c>
      <c r="AI61" s="456" t="s">
        <v>613</v>
      </c>
      <c r="AJ61" s="456" t="s">
        <v>613</v>
      </c>
      <c r="AK61" s="456" t="s">
        <v>613</v>
      </c>
      <c r="AL61" s="456" t="s">
        <v>613</v>
      </c>
      <c r="AM61" s="456" t="s">
        <v>613</v>
      </c>
      <c r="AN61" s="456" t="s">
        <v>613</v>
      </c>
      <c r="AO61" s="456" t="s">
        <v>613</v>
      </c>
      <c r="AP61" s="456" t="s">
        <v>613</v>
      </c>
      <c r="AQ61" s="456" t="s">
        <v>613</v>
      </c>
      <c r="AR61" s="456" t="s">
        <v>613</v>
      </c>
      <c r="AS61" s="456" t="s">
        <v>613</v>
      </c>
      <c r="AT61" s="456" t="s">
        <v>613</v>
      </c>
      <c r="AU61" s="456" t="s">
        <v>613</v>
      </c>
      <c r="AV61" s="456" t="s">
        <v>613</v>
      </c>
      <c r="AW61" s="456" t="s">
        <v>613</v>
      </c>
      <c r="AX61" s="456" t="s">
        <v>613</v>
      </c>
      <c r="AY61" s="456" t="s">
        <v>613</v>
      </c>
      <c r="AZ61" s="456" t="s">
        <v>613</v>
      </c>
      <c r="BA61" s="456" t="s">
        <v>613</v>
      </c>
      <c r="BB61" s="456" t="s">
        <v>613</v>
      </c>
      <c r="BC61" s="457" t="s">
        <v>613</v>
      </c>
      <c r="BD61" s="456" t="s">
        <v>613</v>
      </c>
      <c r="BE61" s="456" t="s">
        <v>613</v>
      </c>
      <c r="BF61" s="456" t="s">
        <v>613</v>
      </c>
      <c r="BG61" s="456" t="s">
        <v>613</v>
      </c>
      <c r="BH61" s="456">
        <v>3809.3623876183492</v>
      </c>
      <c r="BI61" s="456">
        <v>3521.0480063800364</v>
      </c>
      <c r="BJ61" s="456">
        <v>3435.7419405682535</v>
      </c>
      <c r="BK61" s="456">
        <v>3416.4651105256262</v>
      </c>
      <c r="BL61" s="456">
        <v>3134.6989790279822</v>
      </c>
      <c r="BM61" s="456">
        <v>3438.3837767140103</v>
      </c>
      <c r="BN61" s="456">
        <v>3279.2214984398529</v>
      </c>
      <c r="BO61" s="456">
        <v>2985.8091709176279</v>
      </c>
      <c r="BP61" s="456">
        <v>2765.9784289510262</v>
      </c>
      <c r="BQ61" s="456">
        <v>2430.6272335815356</v>
      </c>
      <c r="BR61" s="456">
        <v>2223.6245620216305</v>
      </c>
      <c r="BS61" s="456">
        <v>2057.3741568542218</v>
      </c>
      <c r="BT61" s="456">
        <v>1822.2459414563716</v>
      </c>
      <c r="BU61" s="456">
        <v>1746.2482476328387</v>
      </c>
      <c r="BV61" s="456">
        <v>1430.0243526485228</v>
      </c>
      <c r="BW61" s="456">
        <v>893.29514735575833</v>
      </c>
      <c r="BX61" s="457">
        <v>665.66587850798692</v>
      </c>
      <c r="BY61" s="457">
        <v>422.37361194764509</v>
      </c>
      <c r="BZ61" s="457">
        <v>391.04788686632725</v>
      </c>
      <c r="CA61" s="457">
        <v>246.08335786938184</v>
      </c>
      <c r="CB61" s="457">
        <v>67.784093316551719</v>
      </c>
      <c r="CC61" s="457">
        <v>2.1770235112819938</v>
      </c>
      <c r="CD61" s="457">
        <v>2.1013592395367593</v>
      </c>
      <c r="CE61" s="457">
        <v>0.90056295689778754</v>
      </c>
      <c r="CF61" s="457">
        <v>0.33995459743151224</v>
      </c>
      <c r="CG61" s="457">
        <v>1.0605619949302396E-2</v>
      </c>
      <c r="CH61" s="458">
        <v>0.62553338157987826</v>
      </c>
    </row>
    <row r="62" spans="1:86" s="52" customFormat="1" x14ac:dyDescent="0.35">
      <c r="B62" s="329" t="s">
        <v>848</v>
      </c>
      <c r="C62" s="329"/>
      <c r="D62" s="456" t="s">
        <v>613</v>
      </c>
      <c r="E62" s="456" t="s">
        <v>613</v>
      </c>
      <c r="F62" s="456" t="s">
        <v>613</v>
      </c>
      <c r="G62" s="456" t="s">
        <v>613</v>
      </c>
      <c r="H62" s="456" t="s">
        <v>613</v>
      </c>
      <c r="I62" s="456" t="s">
        <v>613</v>
      </c>
      <c r="J62" s="456" t="s">
        <v>613</v>
      </c>
      <c r="K62" s="456" t="s">
        <v>613</v>
      </c>
      <c r="L62" s="456" t="s">
        <v>613</v>
      </c>
      <c r="M62" s="456" t="s">
        <v>613</v>
      </c>
      <c r="N62" s="456" t="s">
        <v>613</v>
      </c>
      <c r="O62" s="456" t="s">
        <v>613</v>
      </c>
      <c r="P62" s="456" t="s">
        <v>613</v>
      </c>
      <c r="Q62" s="456" t="s">
        <v>613</v>
      </c>
      <c r="R62" s="456" t="s">
        <v>613</v>
      </c>
      <c r="S62" s="456" t="s">
        <v>613</v>
      </c>
      <c r="T62" s="456" t="s">
        <v>613</v>
      </c>
      <c r="U62" s="456" t="s">
        <v>613</v>
      </c>
      <c r="V62" s="456" t="s">
        <v>613</v>
      </c>
      <c r="W62" s="456" t="s">
        <v>613</v>
      </c>
      <c r="X62" s="456" t="s">
        <v>613</v>
      </c>
      <c r="Y62" s="456" t="s">
        <v>613</v>
      </c>
      <c r="Z62" s="456" t="s">
        <v>613</v>
      </c>
      <c r="AA62" s="456" t="s">
        <v>613</v>
      </c>
      <c r="AB62" s="456" t="s">
        <v>613</v>
      </c>
      <c r="AC62" s="456" t="s">
        <v>613</v>
      </c>
      <c r="AD62" s="456" t="s">
        <v>613</v>
      </c>
      <c r="AE62" s="456" t="s">
        <v>613</v>
      </c>
      <c r="AF62" s="456" t="s">
        <v>613</v>
      </c>
      <c r="AG62" s="456" t="s">
        <v>613</v>
      </c>
      <c r="AH62" s="456" t="s">
        <v>613</v>
      </c>
      <c r="AI62" s="456" t="s">
        <v>613</v>
      </c>
      <c r="AJ62" s="456" t="s">
        <v>613</v>
      </c>
      <c r="AK62" s="456" t="s">
        <v>613</v>
      </c>
      <c r="AL62" s="456" t="s">
        <v>613</v>
      </c>
      <c r="AM62" s="456" t="s">
        <v>613</v>
      </c>
      <c r="AN62" s="456" t="s">
        <v>613</v>
      </c>
      <c r="AO62" s="456" t="s">
        <v>613</v>
      </c>
      <c r="AP62" s="456" t="s">
        <v>613</v>
      </c>
      <c r="AQ62" s="456" t="s">
        <v>613</v>
      </c>
      <c r="AR62" s="456" t="s">
        <v>613</v>
      </c>
      <c r="AS62" s="456" t="s">
        <v>613</v>
      </c>
      <c r="AT62" s="456" t="s">
        <v>613</v>
      </c>
      <c r="AU62" s="456" t="s">
        <v>613</v>
      </c>
      <c r="AV62" s="456" t="s">
        <v>613</v>
      </c>
      <c r="AW62" s="456" t="s">
        <v>613</v>
      </c>
      <c r="AX62" s="456" t="s">
        <v>613</v>
      </c>
      <c r="AY62" s="456" t="s">
        <v>613</v>
      </c>
      <c r="AZ62" s="456" t="s">
        <v>613</v>
      </c>
      <c r="BA62" s="456" t="s">
        <v>613</v>
      </c>
      <c r="BB62" s="456" t="s">
        <v>613</v>
      </c>
      <c r="BC62" s="457" t="s">
        <v>613</v>
      </c>
      <c r="BD62" s="456" t="s">
        <v>613</v>
      </c>
      <c r="BE62" s="456" t="s">
        <v>613</v>
      </c>
      <c r="BF62" s="456" t="s">
        <v>613</v>
      </c>
      <c r="BG62" s="456" t="s">
        <v>613</v>
      </c>
      <c r="BH62" s="456">
        <v>377.01175679511158</v>
      </c>
      <c r="BI62" s="456">
        <v>353.62501720951838</v>
      </c>
      <c r="BJ62" s="456">
        <v>357.54703539638541</v>
      </c>
      <c r="BK62" s="456">
        <v>342.72381912777399</v>
      </c>
      <c r="BL62" s="456">
        <v>333.29495368046634</v>
      </c>
      <c r="BM62" s="456">
        <v>403.70467333093706</v>
      </c>
      <c r="BN62" s="456">
        <v>526.52582049401769</v>
      </c>
      <c r="BO62" s="456">
        <v>580.42934773824936</v>
      </c>
      <c r="BP62" s="456">
        <v>686.65276205650753</v>
      </c>
      <c r="BQ62" s="456">
        <v>750.16443120531801</v>
      </c>
      <c r="BR62" s="456">
        <v>786.80755990751925</v>
      </c>
      <c r="BS62" s="456">
        <v>837.22322486391988</v>
      </c>
      <c r="BT62" s="456">
        <v>829.53202537999289</v>
      </c>
      <c r="BU62" s="456">
        <v>887.19221524758336</v>
      </c>
      <c r="BV62" s="456">
        <v>862.98788830971603</v>
      </c>
      <c r="BW62" s="456">
        <v>804.81244682034719</v>
      </c>
      <c r="BX62" s="457">
        <v>597.90128780295174</v>
      </c>
      <c r="BY62" s="457">
        <v>481.07943955189995</v>
      </c>
      <c r="BZ62" s="457">
        <v>565.76141383186166</v>
      </c>
      <c r="CA62" s="457">
        <v>433.9241247985932</v>
      </c>
      <c r="CB62" s="457">
        <v>212.33136692030462</v>
      </c>
      <c r="CC62" s="457">
        <v>9.9255858576611278</v>
      </c>
      <c r="CD62" s="457">
        <v>4.6267213073771689</v>
      </c>
      <c r="CE62" s="457">
        <v>1.98283746201916</v>
      </c>
      <c r="CF62" s="457">
        <v>0.74850370649805875</v>
      </c>
      <c r="CG62" s="457">
        <v>2.3351194252820374E-2</v>
      </c>
      <c r="CH62" s="458">
        <v>1.3772840790750898</v>
      </c>
    </row>
    <row r="63" spans="1:86" s="52" customFormat="1" x14ac:dyDescent="0.35">
      <c r="B63" s="329" t="s">
        <v>927</v>
      </c>
      <c r="C63" s="329"/>
      <c r="D63" s="456" t="s">
        <v>613</v>
      </c>
      <c r="E63" s="456" t="s">
        <v>613</v>
      </c>
      <c r="F63" s="456" t="s">
        <v>613</v>
      </c>
      <c r="G63" s="456" t="s">
        <v>613</v>
      </c>
      <c r="H63" s="456" t="s">
        <v>613</v>
      </c>
      <c r="I63" s="456" t="s">
        <v>613</v>
      </c>
      <c r="J63" s="456" t="s">
        <v>613</v>
      </c>
      <c r="K63" s="456" t="s">
        <v>613</v>
      </c>
      <c r="L63" s="456" t="s">
        <v>613</v>
      </c>
      <c r="M63" s="456" t="s">
        <v>613</v>
      </c>
      <c r="N63" s="456" t="s">
        <v>613</v>
      </c>
      <c r="O63" s="456" t="s">
        <v>613</v>
      </c>
      <c r="P63" s="456" t="s">
        <v>613</v>
      </c>
      <c r="Q63" s="456" t="s">
        <v>613</v>
      </c>
      <c r="R63" s="456" t="s">
        <v>613</v>
      </c>
      <c r="S63" s="456" t="s">
        <v>613</v>
      </c>
      <c r="T63" s="456" t="s">
        <v>613</v>
      </c>
      <c r="U63" s="456" t="s">
        <v>613</v>
      </c>
      <c r="V63" s="456" t="s">
        <v>613</v>
      </c>
      <c r="W63" s="456" t="s">
        <v>613</v>
      </c>
      <c r="X63" s="456" t="s">
        <v>613</v>
      </c>
      <c r="Y63" s="456" t="s">
        <v>613</v>
      </c>
      <c r="Z63" s="456" t="s">
        <v>613</v>
      </c>
      <c r="AA63" s="456" t="s">
        <v>613</v>
      </c>
      <c r="AB63" s="456" t="s">
        <v>613</v>
      </c>
      <c r="AC63" s="456" t="s">
        <v>613</v>
      </c>
      <c r="AD63" s="456" t="s">
        <v>613</v>
      </c>
      <c r="AE63" s="456" t="s">
        <v>613</v>
      </c>
      <c r="AF63" s="456" t="s">
        <v>613</v>
      </c>
      <c r="AG63" s="456" t="s">
        <v>613</v>
      </c>
      <c r="AH63" s="456" t="s">
        <v>613</v>
      </c>
      <c r="AI63" s="456" t="s">
        <v>613</v>
      </c>
      <c r="AJ63" s="456" t="s">
        <v>613</v>
      </c>
      <c r="AK63" s="456" t="s">
        <v>613</v>
      </c>
      <c r="AL63" s="456" t="s">
        <v>613</v>
      </c>
      <c r="AM63" s="456" t="s">
        <v>613</v>
      </c>
      <c r="AN63" s="456" t="s">
        <v>613</v>
      </c>
      <c r="AO63" s="456" t="s">
        <v>613</v>
      </c>
      <c r="AP63" s="456" t="s">
        <v>613</v>
      </c>
      <c r="AQ63" s="456" t="s">
        <v>613</v>
      </c>
      <c r="AR63" s="456" t="s">
        <v>613</v>
      </c>
      <c r="AS63" s="456" t="s">
        <v>613</v>
      </c>
      <c r="AT63" s="456" t="s">
        <v>613</v>
      </c>
      <c r="AU63" s="456" t="s">
        <v>613</v>
      </c>
      <c r="AV63" s="456" t="s">
        <v>613</v>
      </c>
      <c r="AW63" s="456" t="s">
        <v>613</v>
      </c>
      <c r="AX63" s="456" t="s">
        <v>613</v>
      </c>
      <c r="AY63" s="456" t="s">
        <v>613</v>
      </c>
      <c r="AZ63" s="456" t="s">
        <v>613</v>
      </c>
      <c r="BA63" s="456" t="s">
        <v>613</v>
      </c>
      <c r="BB63" s="456" t="s">
        <v>613</v>
      </c>
      <c r="BC63" s="457" t="s">
        <v>613</v>
      </c>
      <c r="BD63" s="456" t="s">
        <v>613</v>
      </c>
      <c r="BE63" s="456" t="s">
        <v>613</v>
      </c>
      <c r="BF63" s="456" t="s">
        <v>613</v>
      </c>
      <c r="BG63" s="456" t="s">
        <v>613</v>
      </c>
      <c r="BH63" s="456">
        <v>619.44778384819188</v>
      </c>
      <c r="BI63" s="456">
        <v>596.19597270614906</v>
      </c>
      <c r="BJ63" s="456">
        <v>570.6357976204506</v>
      </c>
      <c r="BK63" s="456">
        <v>456.41210818141644</v>
      </c>
      <c r="BL63" s="456">
        <v>357.76330712519331</v>
      </c>
      <c r="BM63" s="456">
        <v>354.67087600795077</v>
      </c>
      <c r="BN63" s="456">
        <v>357.21784603924459</v>
      </c>
      <c r="BO63" s="456">
        <v>312.76007781465194</v>
      </c>
      <c r="BP63" s="456">
        <v>280.99464049182342</v>
      </c>
      <c r="BQ63" s="456">
        <v>246.43585259652363</v>
      </c>
      <c r="BR63" s="456">
        <v>203.79257182921205</v>
      </c>
      <c r="BS63" s="456">
        <v>170.16085535836376</v>
      </c>
      <c r="BT63" s="456">
        <v>144.71278983108405</v>
      </c>
      <c r="BU63" s="456">
        <v>119.60536747834776</v>
      </c>
      <c r="BV63" s="456">
        <v>55.433021255312923</v>
      </c>
      <c r="BW63" s="456">
        <v>22.802462911733162</v>
      </c>
      <c r="BX63" s="457">
        <v>16.671373070142455</v>
      </c>
      <c r="BY63" s="457">
        <v>10.982193520529501</v>
      </c>
      <c r="BZ63" s="457">
        <v>10.437200909275163</v>
      </c>
      <c r="CA63" s="457">
        <v>7.8750797720267105</v>
      </c>
      <c r="CB63" s="457">
        <v>6.2915895220350704</v>
      </c>
      <c r="CC63" s="457">
        <v>0.43539844582087223</v>
      </c>
      <c r="CD63" s="457">
        <v>0.13211398229341623</v>
      </c>
      <c r="CE63" s="457">
        <v>5.6619047473257876E-2</v>
      </c>
      <c r="CF63" s="457">
        <v>2.1373192560608153E-2</v>
      </c>
      <c r="CG63" s="457">
        <v>6.6678303253931955E-4</v>
      </c>
      <c r="CH63" s="458">
        <v>3.9327738229186851E-2</v>
      </c>
    </row>
    <row r="64" spans="1:86" ht="24.75" customHeight="1" x14ac:dyDescent="0.35">
      <c r="A64" s="472"/>
      <c r="B64" s="72" t="s">
        <v>931</v>
      </c>
      <c r="C64" s="52"/>
      <c r="D64" s="456">
        <v>0</v>
      </c>
      <c r="E64" s="456">
        <v>0</v>
      </c>
      <c r="F64" s="456">
        <v>0</v>
      </c>
      <c r="G64" s="456">
        <v>0</v>
      </c>
      <c r="H64" s="456">
        <v>0</v>
      </c>
      <c r="I64" s="456">
        <v>0</v>
      </c>
      <c r="J64" s="456">
        <v>0</v>
      </c>
      <c r="K64" s="456">
        <v>0</v>
      </c>
      <c r="L64" s="456">
        <v>0</v>
      </c>
      <c r="M64" s="456">
        <v>0</v>
      </c>
      <c r="N64" s="456">
        <v>0</v>
      </c>
      <c r="O64" s="456">
        <v>0</v>
      </c>
      <c r="P64" s="456">
        <v>0</v>
      </c>
      <c r="Q64" s="456">
        <v>0</v>
      </c>
      <c r="R64" s="456">
        <v>0</v>
      </c>
      <c r="S64" s="456">
        <v>0</v>
      </c>
      <c r="T64" s="456">
        <v>0</v>
      </c>
      <c r="U64" s="456">
        <v>0</v>
      </c>
      <c r="V64" s="456">
        <v>0</v>
      </c>
      <c r="W64" s="456">
        <v>0</v>
      </c>
      <c r="X64" s="456">
        <v>0</v>
      </c>
      <c r="Y64" s="456">
        <v>0</v>
      </c>
      <c r="Z64" s="456">
        <v>0</v>
      </c>
      <c r="AA64" s="456">
        <v>0</v>
      </c>
      <c r="AB64" s="456">
        <v>0</v>
      </c>
      <c r="AC64" s="456">
        <v>0</v>
      </c>
      <c r="AD64" s="456">
        <v>0</v>
      </c>
      <c r="AE64" s="456">
        <v>0</v>
      </c>
      <c r="AF64" s="456">
        <v>0</v>
      </c>
      <c r="AG64" s="456">
        <v>0</v>
      </c>
      <c r="AH64" s="456">
        <v>6333.9085159252545</v>
      </c>
      <c r="AI64" s="456">
        <v>5695.758646754166</v>
      </c>
      <c r="AJ64" s="456">
        <v>6535.0017041565361</v>
      </c>
      <c r="AK64" s="456">
        <v>9555.6480272231147</v>
      </c>
      <c r="AL64" s="456">
        <v>14076.792915600276</v>
      </c>
      <c r="AM64" s="456">
        <v>16863.619023217059</v>
      </c>
      <c r="AN64" s="456">
        <v>18262.896235542219</v>
      </c>
      <c r="AO64" s="456">
        <v>19923.648665795718</v>
      </c>
      <c r="AP64" s="456">
        <v>20507.375080551221</v>
      </c>
      <c r="AQ64" s="619">
        <v>19006.953760885732</v>
      </c>
      <c r="AR64" s="456">
        <v>15971.715364159458</v>
      </c>
      <c r="AS64" s="456">
        <v>14511.238789175453</v>
      </c>
      <c r="AT64" s="456">
        <v>15684.819959293382</v>
      </c>
      <c r="AU64" s="456">
        <v>19954.218107978853</v>
      </c>
      <c r="AV64" s="456">
        <v>24172.215769299222</v>
      </c>
      <c r="AW64" s="456">
        <v>25858.954117001616</v>
      </c>
      <c r="AX64" s="456">
        <v>25954.078063166558</v>
      </c>
      <c r="AY64" s="456">
        <v>25940.816918617209</v>
      </c>
      <c r="AZ64" s="456">
        <v>20830.195520984285</v>
      </c>
      <c r="BA64" s="456">
        <v>16012.368574007154</v>
      </c>
      <c r="BB64" s="456">
        <v>15750.750313579609</v>
      </c>
      <c r="BC64" s="457">
        <v>15805.15057275664</v>
      </c>
      <c r="BD64" s="456">
        <v>17033.505103636846</v>
      </c>
      <c r="BE64" s="456">
        <v>17787.810566062519</v>
      </c>
      <c r="BF64" s="456">
        <v>17680.311424589614</v>
      </c>
      <c r="BG64" s="456">
        <v>18301.986344999244</v>
      </c>
      <c r="BH64" s="456">
        <v>17009.824948700054</v>
      </c>
      <c r="BI64" s="456">
        <v>15162.973344799489</v>
      </c>
      <c r="BJ64" s="456">
        <v>14208.964593623004</v>
      </c>
      <c r="BK64" s="456">
        <v>14234.614079435794</v>
      </c>
      <c r="BL64" s="456">
        <v>13192.968062943619</v>
      </c>
      <c r="BM64" s="456">
        <v>12544.087436608374</v>
      </c>
      <c r="BN64" s="456">
        <v>0</v>
      </c>
      <c r="BO64" s="456">
        <v>0</v>
      </c>
      <c r="BP64" s="456">
        <v>0</v>
      </c>
      <c r="BQ64" s="456">
        <v>0</v>
      </c>
      <c r="BR64" s="456">
        <v>0</v>
      </c>
      <c r="BS64" s="456">
        <v>0</v>
      </c>
      <c r="BT64" s="456">
        <v>0</v>
      </c>
      <c r="BU64" s="456">
        <v>0</v>
      </c>
      <c r="BV64" s="456">
        <v>0</v>
      </c>
      <c r="BW64" s="456">
        <v>0</v>
      </c>
      <c r="BX64" s="457">
        <v>0</v>
      </c>
      <c r="BY64" s="457">
        <v>0</v>
      </c>
      <c r="BZ64" s="457">
        <v>0</v>
      </c>
      <c r="CA64" s="457">
        <v>0</v>
      </c>
      <c r="CB64" s="457">
        <v>0</v>
      </c>
      <c r="CC64" s="457">
        <v>0</v>
      </c>
      <c r="CD64" s="457">
        <v>0</v>
      </c>
      <c r="CE64" s="457">
        <v>0</v>
      </c>
      <c r="CF64" s="457">
        <v>0</v>
      </c>
      <c r="CG64" s="457">
        <v>0</v>
      </c>
      <c r="CH64" s="458">
        <v>0</v>
      </c>
    </row>
    <row r="65" spans="1:86" x14ac:dyDescent="0.35">
      <c r="A65" s="472"/>
      <c r="B65" s="72" t="s">
        <v>932</v>
      </c>
      <c r="C65" s="52"/>
      <c r="D65" s="456">
        <v>0</v>
      </c>
      <c r="E65" s="456">
        <v>0</v>
      </c>
      <c r="F65" s="456">
        <v>0</v>
      </c>
      <c r="G65" s="456">
        <v>0</v>
      </c>
      <c r="H65" s="456">
        <v>0</v>
      </c>
      <c r="I65" s="456">
        <v>0</v>
      </c>
      <c r="J65" s="456">
        <v>0</v>
      </c>
      <c r="K65" s="456">
        <v>0</v>
      </c>
      <c r="L65" s="456">
        <v>0</v>
      </c>
      <c r="M65" s="456">
        <v>0</v>
      </c>
      <c r="N65" s="456">
        <v>0</v>
      </c>
      <c r="O65" s="456">
        <v>0</v>
      </c>
      <c r="P65" s="456">
        <v>0</v>
      </c>
      <c r="Q65" s="456">
        <v>0</v>
      </c>
      <c r="R65" s="456">
        <v>0</v>
      </c>
      <c r="S65" s="456">
        <v>0</v>
      </c>
      <c r="T65" s="456">
        <v>0</v>
      </c>
      <c r="U65" s="456">
        <v>0</v>
      </c>
      <c r="V65" s="456">
        <v>0</v>
      </c>
      <c r="W65" s="456">
        <v>0</v>
      </c>
      <c r="X65" s="456">
        <v>0</v>
      </c>
      <c r="Y65" s="456">
        <v>0</v>
      </c>
      <c r="Z65" s="456">
        <v>0</v>
      </c>
      <c r="AA65" s="456">
        <v>0</v>
      </c>
      <c r="AB65" s="456">
        <v>0</v>
      </c>
      <c r="AC65" s="456">
        <v>0</v>
      </c>
      <c r="AD65" s="456">
        <v>0</v>
      </c>
      <c r="AE65" s="456">
        <v>0</v>
      </c>
      <c r="AF65" s="456">
        <v>0</v>
      </c>
      <c r="AG65" s="456">
        <v>0</v>
      </c>
      <c r="AH65" s="456">
        <v>0</v>
      </c>
      <c r="AI65" s="456">
        <v>0</v>
      </c>
      <c r="AJ65" s="456">
        <v>0</v>
      </c>
      <c r="AK65" s="456">
        <v>0</v>
      </c>
      <c r="AL65" s="456">
        <v>0</v>
      </c>
      <c r="AM65" s="456">
        <v>0</v>
      </c>
      <c r="AN65" s="456">
        <v>0</v>
      </c>
      <c r="AO65" s="456">
        <v>0</v>
      </c>
      <c r="AP65" s="456">
        <v>0</v>
      </c>
      <c r="AQ65" s="619">
        <v>0</v>
      </c>
      <c r="AR65" s="456">
        <v>0</v>
      </c>
      <c r="AS65" s="456">
        <v>0</v>
      </c>
      <c r="AT65" s="456">
        <v>0</v>
      </c>
      <c r="AU65" s="456">
        <v>0</v>
      </c>
      <c r="AV65" s="456">
        <v>0</v>
      </c>
      <c r="AW65" s="456">
        <v>0</v>
      </c>
      <c r="AX65" s="456">
        <v>0</v>
      </c>
      <c r="AY65" s="456">
        <v>0</v>
      </c>
      <c r="AZ65" s="456">
        <v>0</v>
      </c>
      <c r="BA65" s="456">
        <v>0</v>
      </c>
      <c r="BB65" s="456">
        <v>0</v>
      </c>
      <c r="BC65" s="457">
        <v>0</v>
      </c>
      <c r="BD65" s="456">
        <v>16040.1195983864</v>
      </c>
      <c r="BE65" s="456">
        <v>16739.005955250843</v>
      </c>
      <c r="BF65" s="456">
        <v>16675.323493221324</v>
      </c>
      <c r="BG65" s="456">
        <v>13815.609367014888</v>
      </c>
      <c r="BH65" s="456">
        <v>9127.1603363843133</v>
      </c>
      <c r="BI65" s="456">
        <v>7721.8681375062524</v>
      </c>
      <c r="BJ65" s="456">
        <v>6923.0264061043699</v>
      </c>
      <c r="BK65" s="456">
        <v>6323.0480381909811</v>
      </c>
      <c r="BL65" s="456">
        <v>5504.6312206609919</v>
      </c>
      <c r="BM65" s="456">
        <v>5135.5852301459436</v>
      </c>
      <c r="BN65" s="456">
        <v>4800.1499405362774</v>
      </c>
      <c r="BO65" s="456">
        <v>4311.07122540413</v>
      </c>
      <c r="BP65" s="456">
        <v>4043.397627311479</v>
      </c>
      <c r="BQ65" s="456">
        <v>3640.221121894529</v>
      </c>
      <c r="BR65" s="456">
        <v>3371.2422121603518</v>
      </c>
      <c r="BS65" s="456">
        <v>3172.2985293613133</v>
      </c>
      <c r="BT65" s="456">
        <v>2875.5918263945214</v>
      </c>
      <c r="BU65" s="456">
        <v>2809.7917283584629</v>
      </c>
      <c r="BV65" s="456">
        <v>2391.0009876363129</v>
      </c>
      <c r="BW65" s="456">
        <v>1743.3109821174116</v>
      </c>
      <c r="BX65" s="457">
        <v>1293.2327299834251</v>
      </c>
      <c r="BY65" s="457">
        <v>922.3135207087447</v>
      </c>
      <c r="BZ65" s="457">
        <v>971.65217257346785</v>
      </c>
      <c r="CA65" s="457">
        <v>690.29748258244388</v>
      </c>
      <c r="CB65" s="457">
        <v>287.76981493315049</v>
      </c>
      <c r="CC65" s="457">
        <v>12.538007814763994</v>
      </c>
      <c r="CD65" s="457">
        <v>6.8601945292073454</v>
      </c>
      <c r="CE65" s="457">
        <v>2.9400194663902055</v>
      </c>
      <c r="CF65" s="457">
        <v>1.1098314964901792</v>
      </c>
      <c r="CG65" s="457">
        <v>3.4623597234662094E-2</v>
      </c>
      <c r="CH65" s="458">
        <v>2.042145198884155</v>
      </c>
    </row>
    <row r="66" spans="1:86" ht="24.75" customHeight="1" x14ac:dyDescent="0.35">
      <c r="A66" s="52"/>
      <c r="B66" s="72" t="s">
        <v>933</v>
      </c>
      <c r="C66" s="52"/>
      <c r="D66" s="456"/>
      <c r="E66" s="456"/>
      <c r="F66" s="456"/>
      <c r="G66" s="456"/>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620" t="s">
        <v>934</v>
      </c>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7"/>
      <c r="BY66" s="457"/>
      <c r="BZ66" s="457"/>
      <c r="CA66" s="457"/>
      <c r="CB66" s="457"/>
      <c r="CC66" s="457"/>
      <c r="CD66" s="457"/>
      <c r="CE66" s="457"/>
      <c r="CF66" s="457"/>
      <c r="CG66" s="457"/>
      <c r="CH66" s="458"/>
    </row>
    <row r="67" spans="1:86" x14ac:dyDescent="0.35">
      <c r="A67" s="472"/>
      <c r="B67" s="236" t="s">
        <v>935</v>
      </c>
      <c r="C67" s="72"/>
      <c r="D67" s="456">
        <v>0</v>
      </c>
      <c r="E67" s="456">
        <v>0</v>
      </c>
      <c r="F67" s="456">
        <v>0</v>
      </c>
      <c r="G67" s="456">
        <v>0</v>
      </c>
      <c r="H67" s="456">
        <v>0</v>
      </c>
      <c r="I67" s="456">
        <v>0</v>
      </c>
      <c r="J67" s="456">
        <v>0</v>
      </c>
      <c r="K67" s="456">
        <v>0</v>
      </c>
      <c r="L67" s="456">
        <v>0</v>
      </c>
      <c r="M67" s="456">
        <v>0</v>
      </c>
      <c r="N67" s="456">
        <v>0</v>
      </c>
      <c r="O67" s="456">
        <v>0</v>
      </c>
      <c r="P67" s="456">
        <v>0</v>
      </c>
      <c r="Q67" s="456">
        <v>0</v>
      </c>
      <c r="R67" s="456">
        <v>0</v>
      </c>
      <c r="S67" s="456">
        <v>0</v>
      </c>
      <c r="T67" s="456">
        <v>0</v>
      </c>
      <c r="U67" s="456">
        <v>0</v>
      </c>
      <c r="V67" s="456">
        <v>0</v>
      </c>
      <c r="W67" s="456">
        <v>0</v>
      </c>
      <c r="X67" s="456">
        <v>0</v>
      </c>
      <c r="Y67" s="456">
        <v>0</v>
      </c>
      <c r="Z67" s="456">
        <v>0</v>
      </c>
      <c r="AA67" s="456">
        <v>0</v>
      </c>
      <c r="AB67" s="456">
        <v>0</v>
      </c>
      <c r="AC67" s="456">
        <v>0</v>
      </c>
      <c r="AD67" s="456">
        <v>0</v>
      </c>
      <c r="AE67" s="456">
        <v>0</v>
      </c>
      <c r="AF67" s="456">
        <v>0</v>
      </c>
      <c r="AG67" s="456">
        <v>0</v>
      </c>
      <c r="AH67" s="456">
        <v>3261.9628857015064</v>
      </c>
      <c r="AI67" s="456">
        <v>2834.3308965294282</v>
      </c>
      <c r="AJ67" s="456">
        <v>3613.3644520197004</v>
      </c>
      <c r="AK67" s="456">
        <v>6225.3425551429764</v>
      </c>
      <c r="AL67" s="456">
        <v>9843.4016383399357</v>
      </c>
      <c r="AM67" s="456">
        <v>11922.033244761875</v>
      </c>
      <c r="AN67" s="456">
        <v>12899.186320502269</v>
      </c>
      <c r="AO67" s="456">
        <v>13820.28896751657</v>
      </c>
      <c r="AP67" s="456">
        <v>13665.280213503933</v>
      </c>
      <c r="AQ67" s="619">
        <v>11868.177802746732</v>
      </c>
      <c r="AR67" s="456">
        <v>8490.5505034681482</v>
      </c>
      <c r="AS67" s="456">
        <v>6787.3900896569994</v>
      </c>
      <c r="AT67" s="456">
        <v>6998.6142677182224</v>
      </c>
      <c r="AU67" s="456">
        <v>9429.2866930074197</v>
      </c>
      <c r="AV67" s="456">
        <v>11753.97664715063</v>
      </c>
      <c r="AW67" s="456">
        <v>12189.418714985935</v>
      </c>
      <c r="AX67" s="456">
        <v>10832.619313550107</v>
      </c>
      <c r="AY67" s="456">
        <v>9770.9584565474433</v>
      </c>
      <c r="AZ67" s="456">
        <v>4622.7508158984738</v>
      </c>
      <c r="BA67" s="456">
        <v>0</v>
      </c>
      <c r="BB67" s="456">
        <v>0</v>
      </c>
      <c r="BC67" s="456">
        <v>0</v>
      </c>
      <c r="BD67" s="456">
        <v>0</v>
      </c>
      <c r="BE67" s="456">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c r="BW67" s="456">
        <v>0</v>
      </c>
      <c r="BX67" s="457">
        <v>0</v>
      </c>
      <c r="BY67" s="457">
        <v>0</v>
      </c>
      <c r="BZ67" s="457">
        <v>0</v>
      </c>
      <c r="CA67" s="457">
        <v>0</v>
      </c>
      <c r="CB67" s="457">
        <v>0</v>
      </c>
      <c r="CC67" s="457">
        <v>0</v>
      </c>
      <c r="CD67" s="457">
        <v>0</v>
      </c>
      <c r="CE67" s="457">
        <v>0</v>
      </c>
      <c r="CF67" s="457">
        <v>0</v>
      </c>
      <c r="CG67" s="457">
        <v>0</v>
      </c>
      <c r="CH67" s="458">
        <v>0</v>
      </c>
    </row>
    <row r="68" spans="1:86" x14ac:dyDescent="0.35">
      <c r="A68" s="472"/>
      <c r="B68" s="236" t="s">
        <v>936</v>
      </c>
      <c r="C68" s="72"/>
      <c r="D68" s="456">
        <v>0</v>
      </c>
      <c r="E68" s="456">
        <v>0</v>
      </c>
      <c r="F68" s="456">
        <v>0</v>
      </c>
      <c r="G68" s="456">
        <v>0</v>
      </c>
      <c r="H68" s="456">
        <v>0</v>
      </c>
      <c r="I68" s="456">
        <v>0</v>
      </c>
      <c r="J68" s="456">
        <v>0</v>
      </c>
      <c r="K68" s="456">
        <v>0</v>
      </c>
      <c r="L68" s="456">
        <v>0</v>
      </c>
      <c r="M68" s="456">
        <v>0</v>
      </c>
      <c r="N68" s="456">
        <v>0</v>
      </c>
      <c r="O68" s="456">
        <v>0</v>
      </c>
      <c r="P68" s="456">
        <v>0</v>
      </c>
      <c r="Q68" s="456">
        <v>0</v>
      </c>
      <c r="R68" s="456">
        <v>0</v>
      </c>
      <c r="S68" s="456">
        <v>0</v>
      </c>
      <c r="T68" s="456">
        <v>0</v>
      </c>
      <c r="U68" s="456">
        <v>0</v>
      </c>
      <c r="V68" s="456">
        <v>0</v>
      </c>
      <c r="W68" s="456">
        <v>0</v>
      </c>
      <c r="X68" s="456">
        <v>0</v>
      </c>
      <c r="Y68" s="456">
        <v>0</v>
      </c>
      <c r="Z68" s="456">
        <v>0</v>
      </c>
      <c r="AA68" s="456">
        <v>0</v>
      </c>
      <c r="AB68" s="456">
        <v>0</v>
      </c>
      <c r="AC68" s="456">
        <v>0</v>
      </c>
      <c r="AD68" s="456">
        <v>0</v>
      </c>
      <c r="AE68" s="456">
        <v>0</v>
      </c>
      <c r="AF68" s="456">
        <v>0</v>
      </c>
      <c r="AG68" s="456">
        <v>0</v>
      </c>
      <c r="AH68" s="456">
        <v>3553.3226774340678</v>
      </c>
      <c r="AI68" s="456">
        <v>3381.6873411746901</v>
      </c>
      <c r="AJ68" s="456">
        <v>3317.5600573329493</v>
      </c>
      <c r="AK68" s="456">
        <v>3804.8105972621615</v>
      </c>
      <c r="AL68" s="456">
        <v>3608.3525288967198</v>
      </c>
      <c r="AM68" s="456">
        <v>3605.5274013173002</v>
      </c>
      <c r="AN68" s="456">
        <v>4111.8317788410714</v>
      </c>
      <c r="AO68" s="456">
        <v>4496.3493532190832</v>
      </c>
      <c r="AP68" s="456">
        <v>4595.0135035259991</v>
      </c>
      <c r="AQ68" s="619">
        <v>4687.7068661288222</v>
      </c>
      <c r="AR68" s="456">
        <v>5169.5518393327966</v>
      </c>
      <c r="AS68" s="456">
        <v>5288.6899857172357</v>
      </c>
      <c r="AT68" s="456">
        <v>5486.5571620430519</v>
      </c>
      <c r="AU68" s="456">
        <v>6191.8982617415386</v>
      </c>
      <c r="AV68" s="456">
        <v>8146.2771780214816</v>
      </c>
      <c r="AW68" s="456">
        <v>8369.2034719068506</v>
      </c>
      <c r="AX68" s="456">
        <v>8295.3243402431744</v>
      </c>
      <c r="AY68" s="456">
        <v>7876.7336676459581</v>
      </c>
      <c r="AZ68" s="456">
        <v>7475.9620019723097</v>
      </c>
      <c r="BA68" s="456">
        <v>7374.5518672835769</v>
      </c>
      <c r="BB68" s="456">
        <v>6975.5418260903944</v>
      </c>
      <c r="BC68" s="456">
        <v>7198.7659695158018</v>
      </c>
      <c r="BD68" s="456">
        <v>7727.7253717852318</v>
      </c>
      <c r="BE68" s="456">
        <v>8299.2084279473493</v>
      </c>
      <c r="BF68" s="456">
        <v>8128.3664864041639</v>
      </c>
      <c r="BG68" s="456">
        <v>4450.0464134032718</v>
      </c>
      <c r="BH68" s="456">
        <v>221.11948591498262</v>
      </c>
      <c r="BI68" s="456">
        <v>137.5964960774769</v>
      </c>
      <c r="BJ68" s="456">
        <v>139.9063361566659</v>
      </c>
      <c r="BK68" s="456">
        <v>140.24264648182537</v>
      </c>
      <c r="BL68" s="456">
        <v>138.45921950225943</v>
      </c>
      <c r="BM68" s="456">
        <v>145.84750844081714</v>
      </c>
      <c r="BN68" s="456">
        <v>0</v>
      </c>
      <c r="BO68" s="456">
        <v>0</v>
      </c>
      <c r="BP68" s="456">
        <v>0</v>
      </c>
      <c r="BQ68" s="456">
        <v>0</v>
      </c>
      <c r="BR68" s="456">
        <v>0</v>
      </c>
      <c r="BS68" s="456">
        <v>0</v>
      </c>
      <c r="BT68" s="456">
        <v>0</v>
      </c>
      <c r="BU68" s="456">
        <v>0</v>
      </c>
      <c r="BV68" s="456">
        <v>0</v>
      </c>
      <c r="BW68" s="456">
        <v>0</v>
      </c>
      <c r="BX68" s="457">
        <v>0</v>
      </c>
      <c r="BY68" s="457">
        <v>0</v>
      </c>
      <c r="BZ68" s="457">
        <v>0</v>
      </c>
      <c r="CA68" s="457">
        <v>0</v>
      </c>
      <c r="CB68" s="457">
        <v>0</v>
      </c>
      <c r="CC68" s="457">
        <v>0</v>
      </c>
      <c r="CD68" s="457">
        <v>0</v>
      </c>
      <c r="CE68" s="457">
        <v>0</v>
      </c>
      <c r="CF68" s="457">
        <v>0</v>
      </c>
      <c r="CG68" s="457">
        <v>0</v>
      </c>
      <c r="CH68" s="458">
        <v>0</v>
      </c>
    </row>
    <row r="69" spans="1:86" s="52" customFormat="1" x14ac:dyDescent="0.35">
      <c r="B69" s="236" t="s">
        <v>825</v>
      </c>
      <c r="C69" s="72"/>
      <c r="D69" s="456">
        <v>0</v>
      </c>
      <c r="E69" s="456">
        <v>0</v>
      </c>
      <c r="F69" s="456">
        <v>0</v>
      </c>
      <c r="G69" s="456">
        <v>0</v>
      </c>
      <c r="H69" s="456">
        <v>0</v>
      </c>
      <c r="I69" s="456">
        <v>0</v>
      </c>
      <c r="J69" s="456">
        <v>0</v>
      </c>
      <c r="K69" s="456">
        <v>0</v>
      </c>
      <c r="L69" s="456">
        <v>0</v>
      </c>
      <c r="M69" s="456">
        <v>0</v>
      </c>
      <c r="N69" s="456">
        <v>0</v>
      </c>
      <c r="O69" s="456">
        <v>0</v>
      </c>
      <c r="P69" s="456">
        <v>0</v>
      </c>
      <c r="Q69" s="456">
        <v>0</v>
      </c>
      <c r="R69" s="456">
        <v>0</v>
      </c>
      <c r="S69" s="456">
        <v>0</v>
      </c>
      <c r="T69" s="456">
        <v>0</v>
      </c>
      <c r="U69" s="456">
        <v>0</v>
      </c>
      <c r="V69" s="456">
        <v>0</v>
      </c>
      <c r="W69" s="456">
        <v>0</v>
      </c>
      <c r="X69" s="456">
        <v>0</v>
      </c>
      <c r="Y69" s="456">
        <v>0</v>
      </c>
      <c r="Z69" s="456">
        <v>0</v>
      </c>
      <c r="AA69" s="456">
        <v>0</v>
      </c>
      <c r="AB69" s="456">
        <v>0</v>
      </c>
      <c r="AC69" s="456">
        <v>0</v>
      </c>
      <c r="AD69" s="456">
        <v>0</v>
      </c>
      <c r="AE69" s="456">
        <v>0</v>
      </c>
      <c r="AF69" s="456">
        <v>0</v>
      </c>
      <c r="AG69" s="456">
        <v>0</v>
      </c>
      <c r="AH69" s="456">
        <v>627.05694307660019</v>
      </c>
      <c r="AI69" s="456">
        <v>606.96952277494438</v>
      </c>
      <c r="AJ69" s="456">
        <v>596.1596262148372</v>
      </c>
      <c r="AK69" s="456">
        <v>621.69435056386703</v>
      </c>
      <c r="AL69" s="456">
        <v>759.249522552126</v>
      </c>
      <c r="AM69" s="456">
        <v>852.88110102226494</v>
      </c>
      <c r="AN69" s="456">
        <v>933.72126180579426</v>
      </c>
      <c r="AO69" s="456">
        <v>1085.5518861528203</v>
      </c>
      <c r="AP69" s="456">
        <v>1298.453747224082</v>
      </c>
      <c r="AQ69" s="619">
        <v>1337.2175240735967</v>
      </c>
      <c r="AR69" s="456">
        <v>1645.1312962384916</v>
      </c>
      <c r="AS69" s="456">
        <v>1816.1621524585812</v>
      </c>
      <c r="AT69" s="456">
        <v>2185.8760190887833</v>
      </c>
      <c r="AU69" s="456">
        <v>2536.9271340710438</v>
      </c>
      <c r="AV69" s="456">
        <v>3566.1814255716358</v>
      </c>
      <c r="AW69" s="456">
        <v>4449.1272074569542</v>
      </c>
      <c r="AX69" s="456">
        <v>5168.641242988504</v>
      </c>
      <c r="AY69" s="456">
        <v>5790.0475365566226</v>
      </c>
      <c r="AZ69" s="456">
        <v>5898.4654327487951</v>
      </c>
      <c r="BA69" s="456">
        <v>6182.2707543646839</v>
      </c>
      <c r="BB69" s="456">
        <v>6545.7142971547328</v>
      </c>
      <c r="BC69" s="456">
        <v>6861.7700487000666</v>
      </c>
      <c r="BD69" s="456">
        <v>7457.8682953101925</v>
      </c>
      <c r="BE69" s="456">
        <v>8014.3047057217827</v>
      </c>
      <c r="BF69" s="456">
        <v>7878.2071253150079</v>
      </c>
      <c r="BG69" s="456">
        <v>8080.5961674461278</v>
      </c>
      <c r="BH69" s="456">
        <v>8004.7528701137853</v>
      </c>
      <c r="BI69" s="456">
        <v>7892.7564135102512</v>
      </c>
      <c r="BJ69" s="456">
        <v>7776.0916001256619</v>
      </c>
      <c r="BK69" s="456">
        <v>8039.2961021678093</v>
      </c>
      <c r="BL69" s="456">
        <v>7759.635412631199</v>
      </c>
      <c r="BM69" s="456">
        <v>7783.3023695933834</v>
      </c>
      <c r="BN69" s="456">
        <v>0</v>
      </c>
      <c r="BO69" s="456">
        <v>0</v>
      </c>
      <c r="BP69" s="456">
        <v>0</v>
      </c>
      <c r="BQ69" s="456">
        <v>0</v>
      </c>
      <c r="BR69" s="456">
        <v>0</v>
      </c>
      <c r="BS69" s="456">
        <v>0</v>
      </c>
      <c r="BT69" s="456">
        <v>0</v>
      </c>
      <c r="BU69" s="456">
        <v>0</v>
      </c>
      <c r="BV69" s="456">
        <v>0</v>
      </c>
      <c r="BW69" s="456">
        <v>0</v>
      </c>
      <c r="BX69" s="457">
        <v>0</v>
      </c>
      <c r="BY69" s="457">
        <v>0</v>
      </c>
      <c r="BZ69" s="457">
        <v>0</v>
      </c>
      <c r="CA69" s="457">
        <v>0</v>
      </c>
      <c r="CB69" s="457">
        <v>0</v>
      </c>
      <c r="CC69" s="457">
        <v>0</v>
      </c>
      <c r="CD69" s="457">
        <v>0</v>
      </c>
      <c r="CE69" s="457">
        <v>0</v>
      </c>
      <c r="CF69" s="457">
        <v>0</v>
      </c>
      <c r="CG69" s="457">
        <v>0</v>
      </c>
      <c r="CH69" s="458">
        <v>0</v>
      </c>
    </row>
    <row r="70" spans="1:86" s="52" customFormat="1" x14ac:dyDescent="0.35">
      <c r="B70" s="236" t="s">
        <v>937</v>
      </c>
      <c r="C70" s="72"/>
      <c r="D70" s="456">
        <v>0</v>
      </c>
      <c r="E70" s="456">
        <v>0</v>
      </c>
      <c r="F70" s="456">
        <v>0</v>
      </c>
      <c r="G70" s="456">
        <v>0</v>
      </c>
      <c r="H70" s="456">
        <v>0</v>
      </c>
      <c r="I70" s="456">
        <v>0</v>
      </c>
      <c r="J70" s="456">
        <v>0</v>
      </c>
      <c r="K70" s="456">
        <v>0</v>
      </c>
      <c r="L70" s="456">
        <v>0</v>
      </c>
      <c r="M70" s="456">
        <v>0</v>
      </c>
      <c r="N70" s="456">
        <v>0</v>
      </c>
      <c r="O70" s="456">
        <v>0</v>
      </c>
      <c r="P70" s="456">
        <v>0</v>
      </c>
      <c r="Q70" s="456">
        <v>0</v>
      </c>
      <c r="R70" s="456">
        <v>0</v>
      </c>
      <c r="S70" s="456">
        <v>0</v>
      </c>
      <c r="T70" s="456">
        <v>0</v>
      </c>
      <c r="U70" s="456">
        <v>0</v>
      </c>
      <c r="V70" s="456">
        <v>0</v>
      </c>
      <c r="W70" s="456">
        <v>0</v>
      </c>
      <c r="X70" s="456">
        <v>0</v>
      </c>
      <c r="Y70" s="456">
        <v>0</v>
      </c>
      <c r="Z70" s="456">
        <v>0</v>
      </c>
      <c r="AA70" s="456">
        <v>0</v>
      </c>
      <c r="AB70" s="456">
        <v>0</v>
      </c>
      <c r="AC70" s="456">
        <v>0</v>
      </c>
      <c r="AD70" s="456">
        <v>0</v>
      </c>
      <c r="AE70" s="456">
        <v>0</v>
      </c>
      <c r="AF70" s="456">
        <v>0</v>
      </c>
      <c r="AG70" s="456">
        <v>0</v>
      </c>
      <c r="AH70" s="456">
        <v>2115.5254443190352</v>
      </c>
      <c r="AI70" s="456">
        <v>1923.8766123670114</v>
      </c>
      <c r="AJ70" s="456">
        <v>1984.1648628219011</v>
      </c>
      <c r="AK70" s="456">
        <v>2324.6428093733152</v>
      </c>
      <c r="AL70" s="456">
        <v>2990.9829676295872</v>
      </c>
      <c r="AM70" s="456">
        <v>3499.3748179282629</v>
      </c>
      <c r="AN70" s="456">
        <v>3755.6344085966389</v>
      </c>
      <c r="AO70" s="456">
        <v>4306.1318021711568</v>
      </c>
      <c r="AP70" s="456">
        <v>4673.8031726536747</v>
      </c>
      <c r="AQ70" s="619">
        <v>4753.22754659568</v>
      </c>
      <c r="AR70" s="456">
        <v>4913.0870236817327</v>
      </c>
      <c r="AS70" s="456">
        <v>4978.9672645526443</v>
      </c>
      <c r="AT70" s="456">
        <v>5441.9803800980435</v>
      </c>
      <c r="AU70" s="456">
        <v>6420.895224286005</v>
      </c>
      <c r="AV70" s="456">
        <v>7534.4323255949757</v>
      </c>
      <c r="AW70" s="456">
        <v>7935.7641451058862</v>
      </c>
      <c r="AX70" s="456">
        <v>8466.7067025258511</v>
      </c>
      <c r="AY70" s="456">
        <v>8640.501309801959</v>
      </c>
      <c r="AZ70" s="456">
        <v>8451.8542895167939</v>
      </c>
      <c r="BA70" s="456">
        <v>8025.4200813852012</v>
      </c>
      <c r="BB70" s="456">
        <v>7596.1896481409904</v>
      </c>
      <c r="BC70" s="456">
        <v>7545.2815491116435</v>
      </c>
      <c r="BD70" s="456">
        <v>8178.7452408588997</v>
      </c>
      <c r="BE70" s="456">
        <v>8362.1092497374102</v>
      </c>
      <c r="BF70" s="456">
        <v>8385.7768434669179</v>
      </c>
      <c r="BG70" s="456">
        <v>8588.3980286366332</v>
      </c>
      <c r="BH70" s="456">
        <v>7649.1006176747305</v>
      </c>
      <c r="BI70" s="456">
        <v>6330.9270723622476</v>
      </c>
      <c r="BJ70" s="456">
        <v>5543.9149925739321</v>
      </c>
      <c r="BK70" s="456">
        <v>5275.1412134050215</v>
      </c>
      <c r="BL70" s="456">
        <v>4697.2273714444054</v>
      </c>
      <c r="BM70" s="456">
        <v>4215.9554501964158</v>
      </c>
      <c r="BN70" s="456">
        <v>0</v>
      </c>
      <c r="BO70" s="456">
        <v>0</v>
      </c>
      <c r="BP70" s="456">
        <v>0</v>
      </c>
      <c r="BQ70" s="456">
        <v>0</v>
      </c>
      <c r="BR70" s="456">
        <v>0</v>
      </c>
      <c r="BS70" s="456">
        <v>0</v>
      </c>
      <c r="BT70" s="456">
        <v>0</v>
      </c>
      <c r="BU70" s="456">
        <v>0</v>
      </c>
      <c r="BV70" s="456">
        <v>0</v>
      </c>
      <c r="BW70" s="456">
        <v>0</v>
      </c>
      <c r="BX70" s="457">
        <v>0</v>
      </c>
      <c r="BY70" s="457">
        <v>0</v>
      </c>
      <c r="BZ70" s="457">
        <v>0</v>
      </c>
      <c r="CA70" s="457">
        <v>0</v>
      </c>
      <c r="CB70" s="457">
        <v>0</v>
      </c>
      <c r="CC70" s="457">
        <v>0</v>
      </c>
      <c r="CD70" s="457">
        <v>0</v>
      </c>
      <c r="CE70" s="457">
        <v>0</v>
      </c>
      <c r="CF70" s="457">
        <v>0</v>
      </c>
      <c r="CG70" s="457">
        <v>0</v>
      </c>
      <c r="CH70" s="458">
        <v>0</v>
      </c>
    </row>
    <row r="71" spans="1:86" s="52" customFormat="1" x14ac:dyDescent="0.35">
      <c r="B71" s="236" t="s">
        <v>938</v>
      </c>
      <c r="C71" s="72"/>
      <c r="D71" s="456">
        <v>0</v>
      </c>
      <c r="E71" s="456">
        <v>0</v>
      </c>
      <c r="F71" s="456">
        <v>0</v>
      </c>
      <c r="G71" s="456">
        <v>0</v>
      </c>
      <c r="H71" s="456">
        <v>0</v>
      </c>
      <c r="I71" s="456">
        <v>0</v>
      </c>
      <c r="J71" s="456">
        <v>0</v>
      </c>
      <c r="K71" s="456">
        <v>0</v>
      </c>
      <c r="L71" s="456">
        <v>0</v>
      </c>
      <c r="M71" s="456">
        <v>0</v>
      </c>
      <c r="N71" s="456">
        <v>0</v>
      </c>
      <c r="O71" s="456">
        <v>0</v>
      </c>
      <c r="P71" s="456">
        <v>0</v>
      </c>
      <c r="Q71" s="456">
        <v>0</v>
      </c>
      <c r="R71" s="456">
        <v>0</v>
      </c>
      <c r="S71" s="456">
        <v>0</v>
      </c>
      <c r="T71" s="456">
        <v>0</v>
      </c>
      <c r="U71" s="456">
        <v>0</v>
      </c>
      <c r="V71" s="456">
        <v>0</v>
      </c>
      <c r="W71" s="456">
        <v>0</v>
      </c>
      <c r="X71" s="456">
        <v>0</v>
      </c>
      <c r="Y71" s="456">
        <v>0</v>
      </c>
      <c r="Z71" s="456">
        <v>0</v>
      </c>
      <c r="AA71" s="456">
        <v>0</v>
      </c>
      <c r="AB71" s="456">
        <v>0</v>
      </c>
      <c r="AC71" s="456">
        <v>0</v>
      </c>
      <c r="AD71" s="456">
        <v>0</v>
      </c>
      <c r="AE71" s="456">
        <v>0</v>
      </c>
      <c r="AF71" s="456">
        <v>0</v>
      </c>
      <c r="AG71" s="456">
        <v>0</v>
      </c>
      <c r="AH71" s="456">
        <v>196.35116399368289</v>
      </c>
      <c r="AI71" s="456">
        <v>184.25860512810812</v>
      </c>
      <c r="AJ71" s="456">
        <v>186.58431049472006</v>
      </c>
      <c r="AK71" s="456">
        <v>193.50751308941557</v>
      </c>
      <c r="AL71" s="456">
        <v>233.91020644282668</v>
      </c>
      <c r="AM71" s="456">
        <v>263.55124151760975</v>
      </c>
      <c r="AN71" s="456">
        <v>287.03283233289233</v>
      </c>
      <c r="AO71" s="456">
        <v>331.24090785931975</v>
      </c>
      <c r="AP71" s="456">
        <v>400.2515191685884</v>
      </c>
      <c r="AQ71" s="619">
        <v>410.9933592921077</v>
      </c>
      <c r="AR71" s="456">
        <v>507.48117951763641</v>
      </c>
      <c r="AS71" s="456">
        <v>510.79560537897601</v>
      </c>
      <c r="AT71" s="456">
        <v>389.36673013667405</v>
      </c>
      <c r="AU71" s="456">
        <v>603.9233620045228</v>
      </c>
      <c r="AV71" s="456">
        <v>583.43776999241834</v>
      </c>
      <c r="AW71" s="456">
        <v>560.92148174242413</v>
      </c>
      <c r="AX71" s="456">
        <v>595.65821037271473</v>
      </c>
      <c r="AY71" s="456">
        <v>737.43082690924098</v>
      </c>
      <c r="AZ71" s="456">
        <v>973.93266447712654</v>
      </c>
      <c r="BA71" s="456">
        <v>1008.5525479772928</v>
      </c>
      <c r="BB71" s="456">
        <v>871.21992412071234</v>
      </c>
      <c r="BC71" s="456">
        <v>851.05749494143447</v>
      </c>
      <c r="BD71" s="456">
        <v>845.42636546026472</v>
      </c>
      <c r="BE71" s="456">
        <v>808.46056241930262</v>
      </c>
      <c r="BF71" s="456">
        <v>774.04382018166325</v>
      </c>
      <c r="BG71" s="456">
        <v>774.97287526634636</v>
      </c>
      <c r="BH71" s="456">
        <v>699.27761711446885</v>
      </c>
      <c r="BI71" s="456">
        <v>515.03579986465195</v>
      </c>
      <c r="BJ71" s="456">
        <v>493.51395541507333</v>
      </c>
      <c r="BK71" s="456">
        <v>554.10478184876172</v>
      </c>
      <c r="BL71" s="456">
        <v>409.85611378289417</v>
      </c>
      <c r="BM71" s="456">
        <v>113.65803693915572</v>
      </c>
      <c r="BN71" s="456">
        <v>0</v>
      </c>
      <c r="BO71" s="456">
        <v>0</v>
      </c>
      <c r="BP71" s="456">
        <v>0</v>
      </c>
      <c r="BQ71" s="456">
        <v>0</v>
      </c>
      <c r="BR71" s="456">
        <v>0</v>
      </c>
      <c r="BS71" s="456">
        <v>0</v>
      </c>
      <c r="BT71" s="456">
        <v>0</v>
      </c>
      <c r="BU71" s="456">
        <v>0</v>
      </c>
      <c r="BV71" s="456">
        <v>0</v>
      </c>
      <c r="BW71" s="456">
        <v>0</v>
      </c>
      <c r="BX71" s="457">
        <v>0</v>
      </c>
      <c r="BY71" s="457">
        <v>0</v>
      </c>
      <c r="BZ71" s="457">
        <v>0</v>
      </c>
      <c r="CA71" s="457">
        <v>0</v>
      </c>
      <c r="CB71" s="457">
        <v>0</v>
      </c>
      <c r="CC71" s="457">
        <v>0</v>
      </c>
      <c r="CD71" s="457">
        <v>0</v>
      </c>
      <c r="CE71" s="457">
        <v>0</v>
      </c>
      <c r="CF71" s="457">
        <v>0</v>
      </c>
      <c r="CG71" s="457">
        <v>0</v>
      </c>
      <c r="CH71" s="458">
        <v>0</v>
      </c>
    </row>
    <row r="72" spans="1:86" s="52" customFormat="1" x14ac:dyDescent="0.35">
      <c r="B72" s="329" t="s">
        <v>939</v>
      </c>
      <c r="C72" s="508"/>
      <c r="D72" s="456">
        <v>0</v>
      </c>
      <c r="E72" s="456">
        <v>0</v>
      </c>
      <c r="F72" s="456">
        <v>0</v>
      </c>
      <c r="G72" s="456">
        <v>0</v>
      </c>
      <c r="H72" s="456">
        <v>0</v>
      </c>
      <c r="I72" s="456">
        <v>0</v>
      </c>
      <c r="J72" s="456">
        <v>0</v>
      </c>
      <c r="K72" s="456">
        <v>0</v>
      </c>
      <c r="L72" s="456">
        <v>0</v>
      </c>
      <c r="M72" s="456">
        <v>0</v>
      </c>
      <c r="N72" s="456">
        <v>0</v>
      </c>
      <c r="O72" s="456">
        <v>0</v>
      </c>
      <c r="P72" s="456">
        <v>0</v>
      </c>
      <c r="Q72" s="456">
        <v>0</v>
      </c>
      <c r="R72" s="456">
        <v>0</v>
      </c>
      <c r="S72" s="456">
        <v>0</v>
      </c>
      <c r="T72" s="456">
        <v>0</v>
      </c>
      <c r="U72" s="456">
        <v>0</v>
      </c>
      <c r="V72" s="456">
        <v>0</v>
      </c>
      <c r="W72" s="456">
        <v>0</v>
      </c>
      <c r="X72" s="456">
        <v>0</v>
      </c>
      <c r="Y72" s="456">
        <v>0</v>
      </c>
      <c r="Z72" s="456">
        <v>0</v>
      </c>
      <c r="AA72" s="456">
        <v>0</v>
      </c>
      <c r="AB72" s="456">
        <v>0</v>
      </c>
      <c r="AC72" s="456">
        <v>0</v>
      </c>
      <c r="AD72" s="456">
        <v>0</v>
      </c>
      <c r="AE72" s="456">
        <v>0</v>
      </c>
      <c r="AF72" s="456">
        <v>0</v>
      </c>
      <c r="AG72" s="456">
        <v>0</v>
      </c>
      <c r="AH72" s="456">
        <v>133.01207883443035</v>
      </c>
      <c r="AI72" s="456">
        <v>146.32300995467409</v>
      </c>
      <c r="AJ72" s="456">
        <v>154.72845260537761</v>
      </c>
      <c r="AK72" s="456">
        <v>190.46079905353966</v>
      </c>
      <c r="AL72" s="456">
        <v>249.24858063579893</v>
      </c>
      <c r="AM72" s="456">
        <v>325.77861798704538</v>
      </c>
      <c r="AN72" s="456">
        <v>387.32141230462577</v>
      </c>
      <c r="AO72" s="456">
        <v>380.43510209585241</v>
      </c>
      <c r="AP72" s="456">
        <v>469.58642800094231</v>
      </c>
      <c r="AQ72" s="619">
        <v>637.33752817761626</v>
      </c>
      <c r="AR72" s="456">
        <v>415.4653612534496</v>
      </c>
      <c r="AS72" s="456">
        <v>417.92367712825308</v>
      </c>
      <c r="AT72" s="456">
        <v>668.98256225165824</v>
      </c>
      <c r="AU72" s="456">
        <v>963.18569460986168</v>
      </c>
      <c r="AV72" s="456">
        <v>734.18760098956307</v>
      </c>
      <c r="AW72" s="456">
        <v>723.72256771041475</v>
      </c>
      <c r="AX72" s="456">
        <v>890.45259372938142</v>
      </c>
      <c r="AY72" s="456">
        <v>1001.8787888019431</v>
      </c>
      <c r="AZ72" s="456">
        <v>883.19231834309574</v>
      </c>
      <c r="BA72" s="456">
        <v>796.12519027997644</v>
      </c>
      <c r="BB72" s="456">
        <v>737.62644416317323</v>
      </c>
      <c r="BC72" s="456">
        <v>547.04148000349642</v>
      </c>
      <c r="BD72" s="456">
        <v>551.4652020074908</v>
      </c>
      <c r="BE72" s="456">
        <v>602.93604818402537</v>
      </c>
      <c r="BF72" s="456">
        <v>642.28363562602385</v>
      </c>
      <c r="BG72" s="456">
        <v>858.01927365013591</v>
      </c>
      <c r="BH72" s="456">
        <v>656.6938437970681</v>
      </c>
      <c r="BI72" s="456">
        <v>424.25405906233982</v>
      </c>
      <c r="BJ72" s="456">
        <v>395.44404550833616</v>
      </c>
      <c r="BK72" s="456">
        <v>366.07198201420221</v>
      </c>
      <c r="BL72" s="456">
        <v>326.24916508512143</v>
      </c>
      <c r="BM72" s="456">
        <v>431.17157987941874</v>
      </c>
      <c r="BN72" s="456">
        <v>0</v>
      </c>
      <c r="BO72" s="456">
        <v>0</v>
      </c>
      <c r="BP72" s="456">
        <v>0</v>
      </c>
      <c r="BQ72" s="456">
        <v>0</v>
      </c>
      <c r="BR72" s="456">
        <v>0</v>
      </c>
      <c r="BS72" s="456">
        <v>0</v>
      </c>
      <c r="BT72" s="456">
        <v>0</v>
      </c>
      <c r="BU72" s="456">
        <v>0</v>
      </c>
      <c r="BV72" s="456">
        <v>0</v>
      </c>
      <c r="BW72" s="456">
        <v>0</v>
      </c>
      <c r="BX72" s="457">
        <v>0</v>
      </c>
      <c r="BY72" s="457">
        <v>0</v>
      </c>
      <c r="BZ72" s="457">
        <v>0</v>
      </c>
      <c r="CA72" s="457">
        <v>0</v>
      </c>
      <c r="CB72" s="457">
        <v>0</v>
      </c>
      <c r="CC72" s="457">
        <v>0</v>
      </c>
      <c r="CD72" s="457">
        <v>0</v>
      </c>
      <c r="CE72" s="457">
        <v>0</v>
      </c>
      <c r="CF72" s="457">
        <v>0</v>
      </c>
      <c r="CG72" s="457">
        <v>0</v>
      </c>
      <c r="CH72" s="458">
        <v>0</v>
      </c>
    </row>
    <row r="73" spans="1:86" s="52" customFormat="1" ht="24.75" customHeight="1" x14ac:dyDescent="0.35">
      <c r="B73" s="72" t="s">
        <v>928</v>
      </c>
      <c r="C73" s="74"/>
      <c r="D73" s="456">
        <v>0</v>
      </c>
      <c r="E73" s="456">
        <v>0</v>
      </c>
      <c r="F73" s="456">
        <v>0</v>
      </c>
      <c r="G73" s="456">
        <v>0</v>
      </c>
      <c r="H73" s="456">
        <v>0</v>
      </c>
      <c r="I73" s="456">
        <v>0</v>
      </c>
      <c r="J73" s="456">
        <v>0</v>
      </c>
      <c r="K73" s="456">
        <v>0</v>
      </c>
      <c r="L73" s="456">
        <v>0</v>
      </c>
      <c r="M73" s="456">
        <v>0</v>
      </c>
      <c r="N73" s="456">
        <v>0</v>
      </c>
      <c r="O73" s="456">
        <v>0</v>
      </c>
      <c r="P73" s="456">
        <v>0</v>
      </c>
      <c r="Q73" s="456">
        <v>0</v>
      </c>
      <c r="R73" s="456">
        <v>0</v>
      </c>
      <c r="S73" s="456">
        <v>0</v>
      </c>
      <c r="T73" s="456">
        <v>0</v>
      </c>
      <c r="U73" s="456">
        <v>0</v>
      </c>
      <c r="V73" s="456">
        <v>0</v>
      </c>
      <c r="W73" s="456">
        <v>0</v>
      </c>
      <c r="X73" s="456">
        <v>0</v>
      </c>
      <c r="Y73" s="456">
        <v>0</v>
      </c>
      <c r="Z73" s="456">
        <v>0</v>
      </c>
      <c r="AA73" s="456">
        <v>0</v>
      </c>
      <c r="AB73" s="456">
        <v>0</v>
      </c>
      <c r="AC73" s="456">
        <v>0</v>
      </c>
      <c r="AD73" s="456">
        <v>0</v>
      </c>
      <c r="AE73" s="456">
        <v>0</v>
      </c>
      <c r="AF73" s="456">
        <v>0</v>
      </c>
      <c r="AG73" s="456">
        <v>0</v>
      </c>
      <c r="AH73" s="456">
        <v>1821.0383726415096</v>
      </c>
      <c r="AI73" s="456">
        <v>1637.0859840889073</v>
      </c>
      <c r="AJ73" s="456">
        <v>1801.6109834724905</v>
      </c>
      <c r="AK73" s="456">
        <v>2323.5909951687368</v>
      </c>
      <c r="AL73" s="456">
        <v>2896.907372322034</v>
      </c>
      <c r="AM73" s="456">
        <v>3232.0261159874831</v>
      </c>
      <c r="AN73" s="456">
        <v>3530.0563353532766</v>
      </c>
      <c r="AO73" s="456">
        <v>3844.0989877156935</v>
      </c>
      <c r="AP73" s="456">
        <v>3925.5394531984271</v>
      </c>
      <c r="AQ73" s="619">
        <v>3845.7382252108846</v>
      </c>
      <c r="AR73" s="456">
        <v>3687.2214907034354</v>
      </c>
      <c r="AS73" s="456">
        <v>3656.19312141407</v>
      </c>
      <c r="AT73" s="456">
        <v>3811.2794508121165</v>
      </c>
      <c r="AU73" s="456">
        <v>4678.8483261480251</v>
      </c>
      <c r="AV73" s="456">
        <v>5657.2967112508177</v>
      </c>
      <c r="AW73" s="456">
        <v>6101.8857996785946</v>
      </c>
      <c r="AX73" s="456">
        <v>5822.6467876032357</v>
      </c>
      <c r="AY73" s="456">
        <v>5559.8029940339984</v>
      </c>
      <c r="AZ73" s="456">
        <v>4778.0362079610122</v>
      </c>
      <c r="BA73" s="456">
        <v>4211.0606630206703</v>
      </c>
      <c r="BB73" s="456">
        <v>4164.3676305326335</v>
      </c>
      <c r="BC73" s="456">
        <v>4538.9847299448529</v>
      </c>
      <c r="BD73" s="456">
        <v>5556.5345931888232</v>
      </c>
      <c r="BE73" s="456">
        <v>6151.454317853234</v>
      </c>
      <c r="BF73" s="456">
        <v>6625.6102601187822</v>
      </c>
      <c r="BG73" s="456">
        <v>6639.9764420043757</v>
      </c>
      <c r="BH73" s="456">
        <v>5632.0197270300478</v>
      </c>
      <c r="BI73" s="456">
        <v>4223.9624365523068</v>
      </c>
      <c r="BJ73" s="456">
        <v>3327.9723967134878</v>
      </c>
      <c r="BK73" s="456">
        <v>2766.5623474292915</v>
      </c>
      <c r="BL73" s="456">
        <v>2234.5448651636784</v>
      </c>
      <c r="BM73" s="456">
        <v>1329.2663597472344</v>
      </c>
      <c r="BN73" s="456">
        <v>0</v>
      </c>
      <c r="BO73" s="456">
        <v>0</v>
      </c>
      <c r="BP73" s="456">
        <v>0</v>
      </c>
      <c r="BQ73" s="456">
        <v>0</v>
      </c>
      <c r="BR73" s="456">
        <v>0</v>
      </c>
      <c r="BS73" s="456">
        <v>0</v>
      </c>
      <c r="BT73" s="456">
        <v>0</v>
      </c>
      <c r="BU73" s="456">
        <v>0</v>
      </c>
      <c r="BV73" s="456">
        <v>0</v>
      </c>
      <c r="BW73" s="456">
        <v>0</v>
      </c>
      <c r="BX73" s="457">
        <v>0</v>
      </c>
      <c r="BY73" s="457">
        <v>0</v>
      </c>
      <c r="BZ73" s="457">
        <v>0</v>
      </c>
      <c r="CA73" s="457">
        <v>0</v>
      </c>
      <c r="CB73" s="457">
        <v>0</v>
      </c>
      <c r="CC73" s="457">
        <v>0</v>
      </c>
      <c r="CD73" s="457">
        <v>0</v>
      </c>
      <c r="CE73" s="457">
        <v>0</v>
      </c>
      <c r="CF73" s="457">
        <v>0</v>
      </c>
      <c r="CG73" s="457">
        <v>0</v>
      </c>
      <c r="CH73" s="458">
        <v>0</v>
      </c>
    </row>
    <row r="74" spans="1:86" s="52" customFormat="1" x14ac:dyDescent="0.35">
      <c r="B74" s="236" t="s">
        <v>935</v>
      </c>
      <c r="C74" s="72"/>
      <c r="D74" s="456">
        <v>0</v>
      </c>
      <c r="E74" s="456">
        <v>0</v>
      </c>
      <c r="F74" s="456">
        <v>0</v>
      </c>
      <c r="G74" s="456">
        <v>0</v>
      </c>
      <c r="H74" s="456">
        <v>0</v>
      </c>
      <c r="I74" s="456">
        <v>0</v>
      </c>
      <c r="J74" s="456">
        <v>0</v>
      </c>
      <c r="K74" s="456">
        <v>0</v>
      </c>
      <c r="L74" s="456">
        <v>0</v>
      </c>
      <c r="M74" s="456">
        <v>0</v>
      </c>
      <c r="N74" s="456">
        <v>0</v>
      </c>
      <c r="O74" s="456">
        <v>0</v>
      </c>
      <c r="P74" s="456">
        <v>0</v>
      </c>
      <c r="Q74" s="456">
        <v>0</v>
      </c>
      <c r="R74" s="456">
        <v>0</v>
      </c>
      <c r="S74" s="456">
        <v>0</v>
      </c>
      <c r="T74" s="456">
        <v>0</v>
      </c>
      <c r="U74" s="456">
        <v>0</v>
      </c>
      <c r="V74" s="456">
        <v>0</v>
      </c>
      <c r="W74" s="456">
        <v>0</v>
      </c>
      <c r="X74" s="456">
        <v>0</v>
      </c>
      <c r="Y74" s="456">
        <v>0</v>
      </c>
      <c r="Z74" s="456">
        <v>0</v>
      </c>
      <c r="AA74" s="456">
        <v>0</v>
      </c>
      <c r="AB74" s="456">
        <v>0</v>
      </c>
      <c r="AC74" s="456">
        <v>0</v>
      </c>
      <c r="AD74" s="456">
        <v>0</v>
      </c>
      <c r="AE74" s="456">
        <v>0</v>
      </c>
      <c r="AF74" s="456">
        <v>0</v>
      </c>
      <c r="AG74" s="456">
        <v>0</v>
      </c>
      <c r="AH74" s="456">
        <v>592.03844876534765</v>
      </c>
      <c r="AI74" s="456">
        <v>514.42426724855511</v>
      </c>
      <c r="AJ74" s="456">
        <v>607.02581406934451</v>
      </c>
      <c r="AK74" s="456">
        <v>1017.2521529230567</v>
      </c>
      <c r="AL74" s="456">
        <v>1371.2105430032038</v>
      </c>
      <c r="AM74" s="456">
        <v>1579.2166303037804</v>
      </c>
      <c r="AN74" s="456">
        <v>1761.7608898050489</v>
      </c>
      <c r="AO74" s="456">
        <v>1863.2240975207183</v>
      </c>
      <c r="AP74" s="456">
        <v>1809.863208641658</v>
      </c>
      <c r="AQ74" s="619">
        <v>1596.8346173596281</v>
      </c>
      <c r="AR74" s="456">
        <v>1208.959743665526</v>
      </c>
      <c r="AS74" s="456">
        <v>915.00963938921609</v>
      </c>
      <c r="AT74" s="456">
        <v>896.19133616158547</v>
      </c>
      <c r="AU74" s="456">
        <v>1265.5325234068582</v>
      </c>
      <c r="AV74" s="456">
        <v>1563.9039656980735</v>
      </c>
      <c r="AW74" s="456">
        <v>1635.4357886654864</v>
      </c>
      <c r="AX74" s="456">
        <v>1713.8236228267581</v>
      </c>
      <c r="AY74" s="456">
        <v>1337.0998509892831</v>
      </c>
      <c r="AZ74" s="456">
        <v>540.29841497564541</v>
      </c>
      <c r="BA74" s="456">
        <v>0</v>
      </c>
      <c r="BB74" s="456">
        <v>0</v>
      </c>
      <c r="BC74" s="456">
        <v>0</v>
      </c>
      <c r="BD74" s="456">
        <v>0</v>
      </c>
      <c r="BE74" s="456">
        <v>0</v>
      </c>
      <c r="BF74" s="456">
        <v>0</v>
      </c>
      <c r="BG74" s="456">
        <v>0</v>
      </c>
      <c r="BH74" s="456">
        <v>0</v>
      </c>
      <c r="BI74" s="456">
        <v>0</v>
      </c>
      <c r="BJ74" s="456">
        <v>0</v>
      </c>
      <c r="BK74" s="456">
        <v>0</v>
      </c>
      <c r="BL74" s="456">
        <v>0</v>
      </c>
      <c r="BM74" s="456">
        <v>0</v>
      </c>
      <c r="BN74" s="456">
        <v>0</v>
      </c>
      <c r="BO74" s="456">
        <v>0</v>
      </c>
      <c r="BP74" s="456">
        <v>0</v>
      </c>
      <c r="BQ74" s="456">
        <v>0</v>
      </c>
      <c r="BR74" s="456">
        <v>0</v>
      </c>
      <c r="BS74" s="456">
        <v>0</v>
      </c>
      <c r="BT74" s="456">
        <v>0</v>
      </c>
      <c r="BU74" s="456">
        <v>0</v>
      </c>
      <c r="BV74" s="456">
        <v>0</v>
      </c>
      <c r="BW74" s="456">
        <v>0</v>
      </c>
      <c r="BX74" s="457">
        <v>0</v>
      </c>
      <c r="BY74" s="457">
        <v>0</v>
      </c>
      <c r="BZ74" s="457">
        <v>0</v>
      </c>
      <c r="CA74" s="457">
        <v>0</v>
      </c>
      <c r="CB74" s="457">
        <v>0</v>
      </c>
      <c r="CC74" s="457">
        <v>0</v>
      </c>
      <c r="CD74" s="457">
        <v>0</v>
      </c>
      <c r="CE74" s="457">
        <v>0</v>
      </c>
      <c r="CF74" s="457">
        <v>0</v>
      </c>
      <c r="CG74" s="457">
        <v>0</v>
      </c>
      <c r="CH74" s="458">
        <v>0</v>
      </c>
    </row>
    <row r="75" spans="1:86" s="52" customFormat="1" x14ac:dyDescent="0.35">
      <c r="B75" s="236" t="s">
        <v>936</v>
      </c>
      <c r="C75" s="72"/>
      <c r="D75" s="456">
        <v>0</v>
      </c>
      <c r="E75" s="456">
        <v>0</v>
      </c>
      <c r="F75" s="456">
        <v>0</v>
      </c>
      <c r="G75" s="456">
        <v>0</v>
      </c>
      <c r="H75" s="456">
        <v>0</v>
      </c>
      <c r="I75" s="456">
        <v>0</v>
      </c>
      <c r="J75" s="456">
        <v>0</v>
      </c>
      <c r="K75" s="456">
        <v>0</v>
      </c>
      <c r="L75" s="456">
        <v>0</v>
      </c>
      <c r="M75" s="456">
        <v>0</v>
      </c>
      <c r="N75" s="456">
        <v>0</v>
      </c>
      <c r="O75" s="456">
        <v>0</v>
      </c>
      <c r="P75" s="456">
        <v>0</v>
      </c>
      <c r="Q75" s="456">
        <v>0</v>
      </c>
      <c r="R75" s="456">
        <v>0</v>
      </c>
      <c r="S75" s="456">
        <v>0</v>
      </c>
      <c r="T75" s="456">
        <v>0</v>
      </c>
      <c r="U75" s="456">
        <v>0</v>
      </c>
      <c r="V75" s="456">
        <v>0</v>
      </c>
      <c r="W75" s="456">
        <v>0</v>
      </c>
      <c r="X75" s="456">
        <v>0</v>
      </c>
      <c r="Y75" s="456">
        <v>0</v>
      </c>
      <c r="Z75" s="456">
        <v>0</v>
      </c>
      <c r="AA75" s="456">
        <v>0</v>
      </c>
      <c r="AB75" s="456">
        <v>0</v>
      </c>
      <c r="AC75" s="456">
        <v>0</v>
      </c>
      <c r="AD75" s="456">
        <v>0</v>
      </c>
      <c r="AE75" s="456">
        <v>0</v>
      </c>
      <c r="AF75" s="456">
        <v>0</v>
      </c>
      <c r="AG75" s="456">
        <v>0</v>
      </c>
      <c r="AH75" s="456">
        <v>17.753829397729895</v>
      </c>
      <c r="AI75" s="456">
        <v>16.896270218564258</v>
      </c>
      <c r="AJ75" s="456">
        <v>20.102128027085836</v>
      </c>
      <c r="AK75" s="456">
        <v>12.567818913421995</v>
      </c>
      <c r="AL75" s="456">
        <v>19.778806679682866</v>
      </c>
      <c r="AM75" s="456">
        <v>17.646145669381283</v>
      </c>
      <c r="AN75" s="456">
        <v>20.670579506553956</v>
      </c>
      <c r="AO75" s="456">
        <v>19.71175474721877</v>
      </c>
      <c r="AP75" s="456">
        <v>19.596934190557892</v>
      </c>
      <c r="AQ75" s="619">
        <v>33.310663319733749</v>
      </c>
      <c r="AR75" s="456">
        <v>56.813968922679301</v>
      </c>
      <c r="AS75" s="456">
        <v>59.91162587932461</v>
      </c>
      <c r="AT75" s="456">
        <v>65.271863366914346</v>
      </c>
      <c r="AU75" s="456">
        <v>74.476626001630123</v>
      </c>
      <c r="AV75" s="456">
        <v>84.771302424882734</v>
      </c>
      <c r="AW75" s="456">
        <v>92.095353123871874</v>
      </c>
      <c r="AX75" s="456">
        <v>90.841012125051478</v>
      </c>
      <c r="AY75" s="456">
        <v>94.93611532910424</v>
      </c>
      <c r="AZ75" s="456">
        <v>99.360728007340498</v>
      </c>
      <c r="BA75" s="456">
        <v>100.91780069217749</v>
      </c>
      <c r="BB75" s="456">
        <v>102.41460054918126</v>
      </c>
      <c r="BC75" s="456">
        <v>104.7847881243776</v>
      </c>
      <c r="BD75" s="456">
        <v>119.15605260690185</v>
      </c>
      <c r="BE75" s="456">
        <v>129.38329037381317</v>
      </c>
      <c r="BF75" s="456">
        <v>143.03133382621493</v>
      </c>
      <c r="BG75" s="456">
        <v>78.311185980110707</v>
      </c>
      <c r="BH75" s="456">
        <v>0</v>
      </c>
      <c r="BI75" s="456">
        <v>0</v>
      </c>
      <c r="BJ75" s="456">
        <v>0</v>
      </c>
      <c r="BK75" s="456">
        <v>0</v>
      </c>
      <c r="BL75" s="456">
        <v>0</v>
      </c>
      <c r="BM75" s="456">
        <v>0</v>
      </c>
      <c r="BN75" s="456">
        <v>0</v>
      </c>
      <c r="BO75" s="456">
        <v>0</v>
      </c>
      <c r="BP75" s="456">
        <v>0</v>
      </c>
      <c r="BQ75" s="456">
        <v>0</v>
      </c>
      <c r="BR75" s="456">
        <v>0</v>
      </c>
      <c r="BS75" s="456">
        <v>0</v>
      </c>
      <c r="BT75" s="456">
        <v>0</v>
      </c>
      <c r="BU75" s="456">
        <v>0</v>
      </c>
      <c r="BV75" s="456">
        <v>0</v>
      </c>
      <c r="BW75" s="456">
        <v>0</v>
      </c>
      <c r="BX75" s="457">
        <v>0</v>
      </c>
      <c r="BY75" s="457">
        <v>0</v>
      </c>
      <c r="BZ75" s="457">
        <v>0</v>
      </c>
      <c r="CA75" s="457">
        <v>0</v>
      </c>
      <c r="CB75" s="457">
        <v>0</v>
      </c>
      <c r="CC75" s="457">
        <v>0</v>
      </c>
      <c r="CD75" s="457">
        <v>0</v>
      </c>
      <c r="CE75" s="457">
        <v>0</v>
      </c>
      <c r="CF75" s="457">
        <v>0</v>
      </c>
      <c r="CG75" s="457">
        <v>0</v>
      </c>
      <c r="CH75" s="458">
        <v>0</v>
      </c>
    </row>
    <row r="76" spans="1:86" s="52" customFormat="1" x14ac:dyDescent="0.35">
      <c r="B76" s="236" t="s">
        <v>825</v>
      </c>
      <c r="C76" s="72"/>
      <c r="D76" s="456">
        <v>0</v>
      </c>
      <c r="E76" s="456">
        <v>0</v>
      </c>
      <c r="F76" s="456">
        <v>0</v>
      </c>
      <c r="G76" s="456">
        <v>0</v>
      </c>
      <c r="H76" s="456">
        <v>0</v>
      </c>
      <c r="I76" s="456">
        <v>0</v>
      </c>
      <c r="J76" s="456">
        <v>0</v>
      </c>
      <c r="K76" s="456">
        <v>0</v>
      </c>
      <c r="L76" s="456">
        <v>0</v>
      </c>
      <c r="M76" s="456">
        <v>0</v>
      </c>
      <c r="N76" s="456">
        <v>0</v>
      </c>
      <c r="O76" s="456">
        <v>0</v>
      </c>
      <c r="P76" s="456">
        <v>0</v>
      </c>
      <c r="Q76" s="456">
        <v>0</v>
      </c>
      <c r="R76" s="456">
        <v>0</v>
      </c>
      <c r="S76" s="456">
        <v>0</v>
      </c>
      <c r="T76" s="456">
        <v>0</v>
      </c>
      <c r="U76" s="456">
        <v>0</v>
      </c>
      <c r="V76" s="456">
        <v>0</v>
      </c>
      <c r="W76" s="456">
        <v>0</v>
      </c>
      <c r="X76" s="456">
        <v>0</v>
      </c>
      <c r="Y76" s="456">
        <v>0</v>
      </c>
      <c r="Z76" s="456">
        <v>0</v>
      </c>
      <c r="AA76" s="456">
        <v>0</v>
      </c>
      <c r="AB76" s="456">
        <v>0</v>
      </c>
      <c r="AC76" s="456">
        <v>0</v>
      </c>
      <c r="AD76" s="456">
        <v>0</v>
      </c>
      <c r="AE76" s="456">
        <v>0</v>
      </c>
      <c r="AF76" s="456">
        <v>0</v>
      </c>
      <c r="AG76" s="456">
        <v>0</v>
      </c>
      <c r="AH76" s="456">
        <v>32.895116100217727</v>
      </c>
      <c r="AI76" s="456">
        <v>31.841339357495151</v>
      </c>
      <c r="AJ76" s="456">
        <v>29.350385564671978</v>
      </c>
      <c r="AK76" s="456">
        <v>32.004971326957971</v>
      </c>
      <c r="AL76" s="456">
        <v>31.078838113522924</v>
      </c>
      <c r="AM76" s="456">
        <v>43.366877274880473</v>
      </c>
      <c r="AN76" s="456">
        <v>43.520096136998255</v>
      </c>
      <c r="AO76" s="456">
        <v>50.240160725873658</v>
      </c>
      <c r="AP76" s="456">
        <v>66.829108668746159</v>
      </c>
      <c r="AQ76" s="619">
        <v>79.869444428164968</v>
      </c>
      <c r="AR76" s="456">
        <v>88.047223424540661</v>
      </c>
      <c r="AS76" s="456">
        <v>113.87785748886903</v>
      </c>
      <c r="AT76" s="456">
        <v>167.84104727700208</v>
      </c>
      <c r="AU76" s="456">
        <v>293.04878096307954</v>
      </c>
      <c r="AV76" s="456">
        <v>413.4995448043004</v>
      </c>
      <c r="AW76" s="456">
        <v>541.9621486857028</v>
      </c>
      <c r="AX76" s="456">
        <v>533.27503050182077</v>
      </c>
      <c r="AY76" s="456">
        <v>601.81243565935517</v>
      </c>
      <c r="AZ76" s="456">
        <v>642.52904981774282</v>
      </c>
      <c r="BA76" s="456">
        <v>693.77274313389159</v>
      </c>
      <c r="BB76" s="456">
        <v>737.27757069798577</v>
      </c>
      <c r="BC76" s="456">
        <v>863.9604404519896</v>
      </c>
      <c r="BD76" s="456">
        <v>1098.7353530988735</v>
      </c>
      <c r="BE76" s="456">
        <v>1291.0301171201334</v>
      </c>
      <c r="BF76" s="456">
        <v>1451.4046728003545</v>
      </c>
      <c r="BG76" s="456">
        <v>1533.7863275422644</v>
      </c>
      <c r="BH76" s="456">
        <v>1416.0823423614272</v>
      </c>
      <c r="BI76" s="456">
        <v>1104.0285058487084</v>
      </c>
      <c r="BJ76" s="456">
        <v>895.99598038561351</v>
      </c>
      <c r="BK76" s="456">
        <v>754.19005289408699</v>
      </c>
      <c r="BL76" s="456">
        <v>640.24299981101467</v>
      </c>
      <c r="BM76" s="456">
        <v>458.29499962253016</v>
      </c>
      <c r="BN76" s="456">
        <v>0</v>
      </c>
      <c r="BO76" s="456">
        <v>0</v>
      </c>
      <c r="BP76" s="456">
        <v>0</v>
      </c>
      <c r="BQ76" s="456">
        <v>0</v>
      </c>
      <c r="BR76" s="456">
        <v>0</v>
      </c>
      <c r="BS76" s="456">
        <v>0</v>
      </c>
      <c r="BT76" s="456">
        <v>0</v>
      </c>
      <c r="BU76" s="456">
        <v>0</v>
      </c>
      <c r="BV76" s="456">
        <v>0</v>
      </c>
      <c r="BW76" s="456">
        <v>0</v>
      </c>
      <c r="BX76" s="457">
        <v>0</v>
      </c>
      <c r="BY76" s="457">
        <v>0</v>
      </c>
      <c r="BZ76" s="457">
        <v>0</v>
      </c>
      <c r="CA76" s="457">
        <v>0</v>
      </c>
      <c r="CB76" s="457">
        <v>0</v>
      </c>
      <c r="CC76" s="457">
        <v>0</v>
      </c>
      <c r="CD76" s="457">
        <v>0</v>
      </c>
      <c r="CE76" s="457">
        <v>0</v>
      </c>
      <c r="CF76" s="457">
        <v>0</v>
      </c>
      <c r="CG76" s="457">
        <v>0</v>
      </c>
      <c r="CH76" s="458">
        <v>0</v>
      </c>
    </row>
    <row r="77" spans="1:86" s="52" customFormat="1" x14ac:dyDescent="0.35">
      <c r="B77" s="236" t="s">
        <v>937</v>
      </c>
      <c r="C77" s="72"/>
      <c r="D77" s="456">
        <v>0</v>
      </c>
      <c r="E77" s="456">
        <v>0</v>
      </c>
      <c r="F77" s="456">
        <v>0</v>
      </c>
      <c r="G77" s="456">
        <v>0</v>
      </c>
      <c r="H77" s="456">
        <v>0</v>
      </c>
      <c r="I77" s="456">
        <v>0</v>
      </c>
      <c r="J77" s="456">
        <v>0</v>
      </c>
      <c r="K77" s="456">
        <v>0</v>
      </c>
      <c r="L77" s="456">
        <v>0</v>
      </c>
      <c r="M77" s="456">
        <v>0</v>
      </c>
      <c r="N77" s="456">
        <v>0</v>
      </c>
      <c r="O77" s="456">
        <v>0</v>
      </c>
      <c r="P77" s="456">
        <v>0</v>
      </c>
      <c r="Q77" s="456">
        <v>0</v>
      </c>
      <c r="R77" s="456">
        <v>0</v>
      </c>
      <c r="S77" s="456">
        <v>0</v>
      </c>
      <c r="T77" s="456">
        <v>0</v>
      </c>
      <c r="U77" s="456">
        <v>0</v>
      </c>
      <c r="V77" s="456">
        <v>0</v>
      </c>
      <c r="W77" s="456">
        <v>0</v>
      </c>
      <c r="X77" s="456">
        <v>0</v>
      </c>
      <c r="Y77" s="456">
        <v>0</v>
      </c>
      <c r="Z77" s="456">
        <v>0</v>
      </c>
      <c r="AA77" s="456">
        <v>0</v>
      </c>
      <c r="AB77" s="456">
        <v>0</v>
      </c>
      <c r="AC77" s="456">
        <v>0</v>
      </c>
      <c r="AD77" s="456">
        <v>0</v>
      </c>
      <c r="AE77" s="456">
        <v>0</v>
      </c>
      <c r="AF77" s="456">
        <v>0</v>
      </c>
      <c r="AG77" s="456">
        <v>0</v>
      </c>
      <c r="AH77" s="456">
        <v>1153.7268536480278</v>
      </c>
      <c r="AI77" s="456">
        <v>1049.2088935889367</v>
      </c>
      <c r="AJ77" s="456">
        <v>1119.8903743751046</v>
      </c>
      <c r="AK77" s="456">
        <v>1226.9521194425645</v>
      </c>
      <c r="AL77" s="456">
        <v>1430.159290427767</v>
      </c>
      <c r="AM77" s="456">
        <v>1532.5096153220316</v>
      </c>
      <c r="AN77" s="456">
        <v>1635.6690014379749</v>
      </c>
      <c r="AO77" s="456">
        <v>1834.8213731435403</v>
      </c>
      <c r="AP77" s="456">
        <v>1951.1573782385763</v>
      </c>
      <c r="AQ77" s="619">
        <v>2046.7370713904986</v>
      </c>
      <c r="AR77" s="456">
        <v>2193.3965214092482</v>
      </c>
      <c r="AS77" s="456">
        <v>2360.0971706019886</v>
      </c>
      <c r="AT77" s="456">
        <v>2455.6453179156692</v>
      </c>
      <c r="AU77" s="456">
        <v>2779.6953393369718</v>
      </c>
      <c r="AV77" s="456">
        <v>3269.432333145035</v>
      </c>
      <c r="AW77" s="456">
        <v>3486.0200401694224</v>
      </c>
      <c r="AX77" s="456">
        <v>3271.3005506179329</v>
      </c>
      <c r="AY77" s="456">
        <v>3283.4067049956652</v>
      </c>
      <c r="AZ77" s="456">
        <v>3244.5694684790501</v>
      </c>
      <c r="BA77" s="456">
        <v>3166.6419536957346</v>
      </c>
      <c r="BB77" s="456">
        <v>3090.9938443725846</v>
      </c>
      <c r="BC77" s="456">
        <v>3364.5501380385022</v>
      </c>
      <c r="BD77" s="456">
        <v>4087.0212783505135</v>
      </c>
      <c r="BE77" s="456">
        <v>4458.6193012107078</v>
      </c>
      <c r="BF77" s="456">
        <v>4740.2298528005585</v>
      </c>
      <c r="BG77" s="456">
        <v>4763.4787078369072</v>
      </c>
      <c r="BH77" s="456">
        <v>4020.6336597739491</v>
      </c>
      <c r="BI77" s="456">
        <v>3004.9107245698647</v>
      </c>
      <c r="BJ77" s="456">
        <v>2337.9636518468674</v>
      </c>
      <c r="BK77" s="456">
        <v>1931.9339445741261</v>
      </c>
      <c r="BL77" s="456">
        <v>1546.8423318793027</v>
      </c>
      <c r="BM77" s="456">
        <v>826.34318729373706</v>
      </c>
      <c r="BN77" s="456">
        <v>0</v>
      </c>
      <c r="BO77" s="456">
        <v>0</v>
      </c>
      <c r="BP77" s="456">
        <v>0</v>
      </c>
      <c r="BQ77" s="456">
        <v>0</v>
      </c>
      <c r="BR77" s="456">
        <v>0</v>
      </c>
      <c r="BS77" s="456">
        <v>0</v>
      </c>
      <c r="BT77" s="456">
        <v>0</v>
      </c>
      <c r="BU77" s="456">
        <v>0</v>
      </c>
      <c r="BV77" s="456">
        <v>0</v>
      </c>
      <c r="BW77" s="456">
        <v>0</v>
      </c>
      <c r="BX77" s="457">
        <v>0</v>
      </c>
      <c r="BY77" s="457">
        <v>0</v>
      </c>
      <c r="BZ77" s="457">
        <v>0</v>
      </c>
      <c r="CA77" s="457">
        <v>0</v>
      </c>
      <c r="CB77" s="457">
        <v>0</v>
      </c>
      <c r="CC77" s="457">
        <v>0</v>
      </c>
      <c r="CD77" s="457">
        <v>0</v>
      </c>
      <c r="CE77" s="457">
        <v>0</v>
      </c>
      <c r="CF77" s="457">
        <v>0</v>
      </c>
      <c r="CG77" s="457">
        <v>0</v>
      </c>
      <c r="CH77" s="458">
        <v>0</v>
      </c>
    </row>
    <row r="78" spans="1:86" s="52" customFormat="1" x14ac:dyDescent="0.35">
      <c r="B78" s="236" t="s">
        <v>938</v>
      </c>
      <c r="C78" s="72"/>
      <c r="D78" s="456">
        <v>0</v>
      </c>
      <c r="E78" s="456">
        <v>0</v>
      </c>
      <c r="F78" s="456">
        <v>0</v>
      </c>
      <c r="G78" s="456">
        <v>0</v>
      </c>
      <c r="H78" s="456">
        <v>0</v>
      </c>
      <c r="I78" s="456">
        <v>0</v>
      </c>
      <c r="J78" s="456">
        <v>0</v>
      </c>
      <c r="K78" s="456">
        <v>0</v>
      </c>
      <c r="L78" s="456">
        <v>0</v>
      </c>
      <c r="M78" s="456">
        <v>0</v>
      </c>
      <c r="N78" s="456">
        <v>0</v>
      </c>
      <c r="O78" s="456">
        <v>0</v>
      </c>
      <c r="P78" s="456">
        <v>0</v>
      </c>
      <c r="Q78" s="456">
        <v>0</v>
      </c>
      <c r="R78" s="456">
        <v>0</v>
      </c>
      <c r="S78" s="456">
        <v>0</v>
      </c>
      <c r="T78" s="456">
        <v>0</v>
      </c>
      <c r="U78" s="456">
        <v>0</v>
      </c>
      <c r="V78" s="456">
        <v>0</v>
      </c>
      <c r="W78" s="456">
        <v>0</v>
      </c>
      <c r="X78" s="456">
        <v>0</v>
      </c>
      <c r="Y78" s="456">
        <v>0</v>
      </c>
      <c r="Z78" s="456">
        <v>0</v>
      </c>
      <c r="AA78" s="456">
        <v>0</v>
      </c>
      <c r="AB78" s="456">
        <v>0</v>
      </c>
      <c r="AC78" s="456">
        <v>0</v>
      </c>
      <c r="AD78" s="456">
        <v>0</v>
      </c>
      <c r="AE78" s="456">
        <v>0</v>
      </c>
      <c r="AF78" s="456">
        <v>0</v>
      </c>
      <c r="AG78" s="456">
        <v>0</v>
      </c>
      <c r="AH78" s="456">
        <v>14.679766666072764</v>
      </c>
      <c r="AI78" s="456">
        <v>13.775692868231166</v>
      </c>
      <c r="AJ78" s="456">
        <v>13.799113851834942</v>
      </c>
      <c r="AK78" s="456">
        <v>17.545087180447933</v>
      </c>
      <c r="AL78" s="456">
        <v>21.630742380708647</v>
      </c>
      <c r="AM78" s="456">
        <v>26.513372758096327</v>
      </c>
      <c r="AN78" s="456">
        <v>29.129070680698334</v>
      </c>
      <c r="AO78" s="456">
        <v>35.420561103283696</v>
      </c>
      <c r="AP78" s="456">
        <v>35.934016591589938</v>
      </c>
      <c r="AQ78" s="619">
        <v>34.886724893109886</v>
      </c>
      <c r="AR78" s="456">
        <v>76.981069659281957</v>
      </c>
      <c r="AS78" s="456">
        <v>114.01325543006946</v>
      </c>
      <c r="AT78" s="456">
        <v>83.266770539023753</v>
      </c>
      <c r="AU78" s="456">
        <v>102.73920370094484</v>
      </c>
      <c r="AV78" s="456">
        <v>144.50826543084966</v>
      </c>
      <c r="AW78" s="456">
        <v>151.26090586857023</v>
      </c>
      <c r="AX78" s="456">
        <v>96.055634001823151</v>
      </c>
      <c r="AY78" s="456">
        <v>106.35413769300666</v>
      </c>
      <c r="AZ78" s="456">
        <v>109.64287024177004</v>
      </c>
      <c r="BA78" s="456">
        <v>109.05072152964554</v>
      </c>
      <c r="BB78" s="456">
        <v>93.106810696130552</v>
      </c>
      <c r="BC78" s="456">
        <v>96.912030313230318</v>
      </c>
      <c r="BD78" s="456">
        <v>119.29381181377374</v>
      </c>
      <c r="BE78" s="456">
        <v>119.62811292384296</v>
      </c>
      <c r="BF78" s="456">
        <v>122.11583594036942</v>
      </c>
      <c r="BG78" s="456">
        <v>98.65156993915619</v>
      </c>
      <c r="BH78" s="456">
        <v>55.681650851990938</v>
      </c>
      <c r="BI78" s="456">
        <v>22.409245672690439</v>
      </c>
      <c r="BJ78" s="456">
        <v>20.741760994062076</v>
      </c>
      <c r="BK78" s="456">
        <v>4.0337448163048935</v>
      </c>
      <c r="BL78" s="456">
        <v>0</v>
      </c>
      <c r="BM78" s="456">
        <v>0</v>
      </c>
      <c r="BN78" s="456">
        <v>0</v>
      </c>
      <c r="BO78" s="456">
        <v>0</v>
      </c>
      <c r="BP78" s="456">
        <v>0</v>
      </c>
      <c r="BQ78" s="456">
        <v>0</v>
      </c>
      <c r="BR78" s="456">
        <v>0</v>
      </c>
      <c r="BS78" s="456">
        <v>0</v>
      </c>
      <c r="BT78" s="456">
        <v>0</v>
      </c>
      <c r="BU78" s="456">
        <v>0</v>
      </c>
      <c r="BV78" s="456">
        <v>0</v>
      </c>
      <c r="BW78" s="456">
        <v>0</v>
      </c>
      <c r="BX78" s="457">
        <v>0</v>
      </c>
      <c r="BY78" s="457">
        <v>0</v>
      </c>
      <c r="BZ78" s="457">
        <v>0</v>
      </c>
      <c r="CA78" s="457">
        <v>0</v>
      </c>
      <c r="CB78" s="457">
        <v>0</v>
      </c>
      <c r="CC78" s="457">
        <v>0</v>
      </c>
      <c r="CD78" s="457">
        <v>0</v>
      </c>
      <c r="CE78" s="457">
        <v>0</v>
      </c>
      <c r="CF78" s="457">
        <v>0</v>
      </c>
      <c r="CG78" s="457">
        <v>0</v>
      </c>
      <c r="CH78" s="458">
        <v>0</v>
      </c>
    </row>
    <row r="79" spans="1:86" s="52" customFormat="1" x14ac:dyDescent="0.35">
      <c r="B79" s="329" t="s">
        <v>939</v>
      </c>
      <c r="C79" s="508"/>
      <c r="D79" s="456">
        <v>0</v>
      </c>
      <c r="E79" s="456">
        <v>0</v>
      </c>
      <c r="F79" s="456">
        <v>0</v>
      </c>
      <c r="G79" s="456">
        <v>0</v>
      </c>
      <c r="H79" s="456">
        <v>0</v>
      </c>
      <c r="I79" s="456">
        <v>0</v>
      </c>
      <c r="J79" s="456">
        <v>0</v>
      </c>
      <c r="K79" s="456">
        <v>0</v>
      </c>
      <c r="L79" s="456">
        <v>0</v>
      </c>
      <c r="M79" s="456">
        <v>0</v>
      </c>
      <c r="N79" s="456">
        <v>0</v>
      </c>
      <c r="O79" s="456">
        <v>0</v>
      </c>
      <c r="P79" s="456">
        <v>0</v>
      </c>
      <c r="Q79" s="456">
        <v>0</v>
      </c>
      <c r="R79" s="456">
        <v>0</v>
      </c>
      <c r="S79" s="456">
        <v>0</v>
      </c>
      <c r="T79" s="456">
        <v>0</v>
      </c>
      <c r="U79" s="456">
        <v>0</v>
      </c>
      <c r="V79" s="456">
        <v>0</v>
      </c>
      <c r="W79" s="456">
        <v>0</v>
      </c>
      <c r="X79" s="456">
        <v>0</v>
      </c>
      <c r="Y79" s="456">
        <v>0</v>
      </c>
      <c r="Z79" s="456">
        <v>0</v>
      </c>
      <c r="AA79" s="456">
        <v>0</v>
      </c>
      <c r="AB79" s="456">
        <v>0</v>
      </c>
      <c r="AC79" s="456">
        <v>0</v>
      </c>
      <c r="AD79" s="456">
        <v>0</v>
      </c>
      <c r="AE79" s="456">
        <v>0</v>
      </c>
      <c r="AF79" s="456">
        <v>0</v>
      </c>
      <c r="AG79" s="456">
        <v>0</v>
      </c>
      <c r="AH79" s="456">
        <v>9.9443580641138087</v>
      </c>
      <c r="AI79" s="456">
        <v>10.939520807124751</v>
      </c>
      <c r="AJ79" s="456">
        <v>11.443167584448489</v>
      </c>
      <c r="AK79" s="456">
        <v>17.26884538228769</v>
      </c>
      <c r="AL79" s="456">
        <v>23.049151717148558</v>
      </c>
      <c r="AM79" s="456">
        <v>32.773474659313514</v>
      </c>
      <c r="AN79" s="456">
        <v>39.306697786002566</v>
      </c>
      <c r="AO79" s="456">
        <v>40.681040475058495</v>
      </c>
      <c r="AP79" s="456">
        <v>42.158806867298431</v>
      </c>
      <c r="AQ79" s="619">
        <v>54.099703819750104</v>
      </c>
      <c r="AR79" s="456">
        <v>63.022963622159402</v>
      </c>
      <c r="AS79" s="456">
        <v>93.283572624602286</v>
      </c>
      <c r="AT79" s="456">
        <v>143.06311555192192</v>
      </c>
      <c r="AU79" s="456">
        <v>163.35585273854036</v>
      </c>
      <c r="AV79" s="456">
        <v>181.18129974767609</v>
      </c>
      <c r="AW79" s="456">
        <v>195.1115631655413</v>
      </c>
      <c r="AX79" s="456">
        <v>117.35093752984979</v>
      </c>
      <c r="AY79" s="456">
        <v>136.19374936758416</v>
      </c>
      <c r="AZ79" s="456">
        <v>141.63567643946334</v>
      </c>
      <c r="BA79" s="456">
        <v>140.67744396922029</v>
      </c>
      <c r="BB79" s="456">
        <v>140.57480421675177</v>
      </c>
      <c r="BC79" s="456">
        <v>108.77733301675386</v>
      </c>
      <c r="BD79" s="456">
        <v>132.32809731876048</v>
      </c>
      <c r="BE79" s="456">
        <v>152.79349622473731</v>
      </c>
      <c r="BF79" s="456">
        <v>168.82856475128577</v>
      </c>
      <c r="BG79" s="456">
        <v>165.74865070593788</v>
      </c>
      <c r="BH79" s="456">
        <v>139.62207404267997</v>
      </c>
      <c r="BI79" s="456">
        <v>92.61396046104457</v>
      </c>
      <c r="BJ79" s="456">
        <v>73.271003486944764</v>
      </c>
      <c r="BK79" s="456">
        <v>76.404605144773484</v>
      </c>
      <c r="BL79" s="456">
        <v>47.459533473361191</v>
      </c>
      <c r="BM79" s="456">
        <v>44.628172830967237</v>
      </c>
      <c r="BN79" s="456">
        <v>0</v>
      </c>
      <c r="BO79" s="456">
        <v>0</v>
      </c>
      <c r="BP79" s="456">
        <v>0</v>
      </c>
      <c r="BQ79" s="456">
        <v>0</v>
      </c>
      <c r="BR79" s="456">
        <v>0</v>
      </c>
      <c r="BS79" s="456">
        <v>0</v>
      </c>
      <c r="BT79" s="456">
        <v>0</v>
      </c>
      <c r="BU79" s="456">
        <v>0</v>
      </c>
      <c r="BV79" s="456">
        <v>0</v>
      </c>
      <c r="BW79" s="456">
        <v>0</v>
      </c>
      <c r="BX79" s="457">
        <v>0</v>
      </c>
      <c r="BY79" s="457">
        <v>0</v>
      </c>
      <c r="BZ79" s="457">
        <v>0</v>
      </c>
      <c r="CA79" s="457">
        <v>0</v>
      </c>
      <c r="CB79" s="457">
        <v>0</v>
      </c>
      <c r="CC79" s="457">
        <v>0</v>
      </c>
      <c r="CD79" s="457">
        <v>0</v>
      </c>
      <c r="CE79" s="457">
        <v>0</v>
      </c>
      <c r="CF79" s="457">
        <v>0</v>
      </c>
      <c r="CG79" s="457">
        <v>0</v>
      </c>
      <c r="CH79" s="458">
        <v>0</v>
      </c>
    </row>
    <row r="80" spans="1:86" s="52" customFormat="1" ht="25.5" customHeight="1" x14ac:dyDescent="0.35">
      <c r="B80" s="508" t="s">
        <v>940</v>
      </c>
      <c r="C80" s="508"/>
      <c r="D80" s="456">
        <v>0</v>
      </c>
      <c r="E80" s="456">
        <v>0</v>
      </c>
      <c r="F80" s="456">
        <v>0</v>
      </c>
      <c r="G80" s="456">
        <v>0</v>
      </c>
      <c r="H80" s="456">
        <v>0</v>
      </c>
      <c r="I80" s="456">
        <v>0</v>
      </c>
      <c r="J80" s="456">
        <v>0</v>
      </c>
      <c r="K80" s="456">
        <v>0</v>
      </c>
      <c r="L80" s="456">
        <v>0</v>
      </c>
      <c r="M80" s="456">
        <v>0</v>
      </c>
      <c r="N80" s="456">
        <v>0</v>
      </c>
      <c r="O80" s="456">
        <v>0</v>
      </c>
      <c r="P80" s="456">
        <v>0</v>
      </c>
      <c r="Q80" s="456">
        <v>0</v>
      </c>
      <c r="R80" s="456">
        <v>0</v>
      </c>
      <c r="S80" s="456">
        <v>0</v>
      </c>
      <c r="T80" s="456">
        <v>0</v>
      </c>
      <c r="U80" s="456">
        <v>0</v>
      </c>
      <c r="V80" s="456">
        <v>0</v>
      </c>
      <c r="W80" s="456">
        <v>0</v>
      </c>
      <c r="X80" s="456">
        <v>0</v>
      </c>
      <c r="Y80" s="456">
        <v>0</v>
      </c>
      <c r="Z80" s="456">
        <v>0</v>
      </c>
      <c r="AA80" s="456">
        <v>0</v>
      </c>
      <c r="AB80" s="456">
        <v>0</v>
      </c>
      <c r="AC80" s="456">
        <v>0</v>
      </c>
      <c r="AD80" s="456">
        <v>0</v>
      </c>
      <c r="AE80" s="456">
        <v>0</v>
      </c>
      <c r="AF80" s="456">
        <v>0</v>
      </c>
      <c r="AG80" s="456">
        <v>0</v>
      </c>
      <c r="AH80" s="456">
        <v>0</v>
      </c>
      <c r="AI80" s="456">
        <v>0</v>
      </c>
      <c r="AJ80" s="456">
        <v>0</v>
      </c>
      <c r="AK80" s="456">
        <v>0</v>
      </c>
      <c r="AL80" s="456">
        <v>0</v>
      </c>
      <c r="AM80" s="456">
        <v>0</v>
      </c>
      <c r="AN80" s="456">
        <v>0</v>
      </c>
      <c r="AO80" s="456">
        <v>0</v>
      </c>
      <c r="AP80" s="456">
        <v>0</v>
      </c>
      <c r="AQ80" s="619">
        <v>0</v>
      </c>
      <c r="AR80" s="456">
        <v>0</v>
      </c>
      <c r="AS80" s="456">
        <v>0</v>
      </c>
      <c r="AT80" s="456">
        <v>0</v>
      </c>
      <c r="AU80" s="456">
        <v>0</v>
      </c>
      <c r="AV80" s="456">
        <v>0</v>
      </c>
      <c r="AW80" s="456">
        <v>0</v>
      </c>
      <c r="AX80" s="456">
        <v>0</v>
      </c>
      <c r="AY80" s="456">
        <v>0</v>
      </c>
      <c r="AZ80" s="456">
        <v>0</v>
      </c>
      <c r="BA80" s="456">
        <v>0</v>
      </c>
      <c r="BB80" s="456">
        <v>0</v>
      </c>
      <c r="BC80" s="456">
        <v>0</v>
      </c>
      <c r="BD80" s="456">
        <v>0</v>
      </c>
      <c r="BE80" s="456">
        <v>0</v>
      </c>
      <c r="BF80" s="456">
        <v>0</v>
      </c>
      <c r="BG80" s="456">
        <v>0</v>
      </c>
      <c r="BH80" s="456">
        <v>0</v>
      </c>
      <c r="BI80" s="456">
        <v>0</v>
      </c>
      <c r="BJ80" s="456">
        <v>0</v>
      </c>
      <c r="BK80" s="456">
        <v>0</v>
      </c>
      <c r="BL80" s="456">
        <v>0</v>
      </c>
      <c r="BM80" s="456">
        <v>0</v>
      </c>
      <c r="BN80" s="456">
        <v>0</v>
      </c>
      <c r="BO80" s="456">
        <v>0</v>
      </c>
      <c r="BP80" s="456">
        <v>0</v>
      </c>
      <c r="BQ80" s="456">
        <v>0</v>
      </c>
      <c r="BR80" s="456">
        <v>0</v>
      </c>
      <c r="BS80" s="456">
        <v>0</v>
      </c>
      <c r="BT80" s="456">
        <v>0</v>
      </c>
      <c r="BU80" s="456">
        <v>0</v>
      </c>
      <c r="BV80" s="456">
        <v>0</v>
      </c>
      <c r="BW80" s="456">
        <v>0</v>
      </c>
      <c r="BX80" s="457">
        <v>0</v>
      </c>
      <c r="BY80" s="457">
        <v>0</v>
      </c>
      <c r="BZ80" s="457">
        <v>0</v>
      </c>
      <c r="CA80" s="457">
        <v>0</v>
      </c>
      <c r="CB80" s="457">
        <v>0</v>
      </c>
      <c r="CC80" s="457">
        <v>0</v>
      </c>
      <c r="CD80" s="457">
        <v>0</v>
      </c>
      <c r="CE80" s="457">
        <v>0</v>
      </c>
      <c r="CF80" s="457">
        <v>0</v>
      </c>
      <c r="CG80" s="457">
        <v>0</v>
      </c>
      <c r="CH80" s="458">
        <v>0</v>
      </c>
    </row>
    <row r="81" spans="1:86" s="52" customFormat="1" x14ac:dyDescent="0.35">
      <c r="B81" s="329" t="s">
        <v>941</v>
      </c>
      <c r="C81" s="508"/>
      <c r="D81" s="456">
        <v>0</v>
      </c>
      <c r="E81" s="456">
        <v>0</v>
      </c>
      <c r="F81" s="456">
        <v>0</v>
      </c>
      <c r="G81" s="456">
        <v>0</v>
      </c>
      <c r="H81" s="456">
        <v>0</v>
      </c>
      <c r="I81" s="456">
        <v>0</v>
      </c>
      <c r="J81" s="456">
        <v>0</v>
      </c>
      <c r="K81" s="456">
        <v>0</v>
      </c>
      <c r="L81" s="456">
        <v>0</v>
      </c>
      <c r="M81" s="456">
        <v>0</v>
      </c>
      <c r="N81" s="456">
        <v>0</v>
      </c>
      <c r="O81" s="456">
        <v>0</v>
      </c>
      <c r="P81" s="456">
        <v>0</v>
      </c>
      <c r="Q81" s="456">
        <v>0</v>
      </c>
      <c r="R81" s="456">
        <v>0</v>
      </c>
      <c r="S81" s="456">
        <v>0</v>
      </c>
      <c r="T81" s="456">
        <v>0</v>
      </c>
      <c r="U81" s="456">
        <v>0</v>
      </c>
      <c r="V81" s="456">
        <v>0</v>
      </c>
      <c r="W81" s="456">
        <v>0</v>
      </c>
      <c r="X81" s="456">
        <v>0</v>
      </c>
      <c r="Y81" s="456">
        <v>0</v>
      </c>
      <c r="Z81" s="456">
        <v>0</v>
      </c>
      <c r="AA81" s="456">
        <v>0</v>
      </c>
      <c r="AB81" s="456">
        <v>0</v>
      </c>
      <c r="AC81" s="456">
        <v>0</v>
      </c>
      <c r="AD81" s="456">
        <v>0</v>
      </c>
      <c r="AE81" s="456">
        <v>0</v>
      </c>
      <c r="AF81" s="456">
        <v>0</v>
      </c>
      <c r="AG81" s="456">
        <v>0</v>
      </c>
      <c r="AH81" s="456">
        <v>0</v>
      </c>
      <c r="AI81" s="456">
        <v>42.92604545352583</v>
      </c>
      <c r="AJ81" s="456">
        <v>64.883727154961079</v>
      </c>
      <c r="AK81" s="456">
        <v>75.006660271171427</v>
      </c>
      <c r="AL81" s="456">
        <v>118.45569993372646</v>
      </c>
      <c r="AM81" s="456">
        <v>301.5351382347032</v>
      </c>
      <c r="AN81" s="456">
        <v>547.84222027164049</v>
      </c>
      <c r="AO81" s="456">
        <v>904.01129232449375</v>
      </c>
      <c r="AP81" s="456">
        <v>1248.1629624874929</v>
      </c>
      <c r="AQ81" s="619">
        <v>1582.8882580705097</v>
      </c>
      <c r="AR81" s="456">
        <v>1939.1664446756001</v>
      </c>
      <c r="AS81" s="456">
        <v>2257.9600771045798</v>
      </c>
      <c r="AT81" s="456">
        <v>2410.4833182544121</v>
      </c>
      <c r="AU81" s="456">
        <v>2884.761386934666</v>
      </c>
      <c r="AV81" s="456">
        <v>3385.6690714181586</v>
      </c>
      <c r="AW81" s="456">
        <v>3600.2347930900241</v>
      </c>
      <c r="AX81" s="456">
        <v>3560.1974087681638</v>
      </c>
      <c r="AY81" s="456">
        <v>3039.1296521719487</v>
      </c>
      <c r="AZ81" s="456">
        <v>2785.6430517279873</v>
      </c>
      <c r="BA81" s="456">
        <v>2540.8207230592448</v>
      </c>
      <c r="BB81" s="456">
        <v>2277.9200367321559</v>
      </c>
      <c r="BC81" s="456">
        <v>2118.5285575855564</v>
      </c>
      <c r="BD81" s="456">
        <v>2033.9617601768082</v>
      </c>
      <c r="BE81" s="456">
        <v>1955.4642216877569</v>
      </c>
      <c r="BF81" s="456">
        <v>1102.0077731510851</v>
      </c>
      <c r="BG81" s="456">
        <v>423.33924488089701</v>
      </c>
      <c r="BH81" s="456">
        <v>0</v>
      </c>
      <c r="BI81" s="456">
        <v>0</v>
      </c>
      <c r="BJ81" s="456">
        <v>0</v>
      </c>
      <c r="BK81" s="456">
        <v>0</v>
      </c>
      <c r="BL81" s="456">
        <v>0</v>
      </c>
      <c r="BM81" s="456">
        <v>0</v>
      </c>
      <c r="BN81" s="456">
        <v>0</v>
      </c>
      <c r="BO81" s="456">
        <v>0</v>
      </c>
      <c r="BP81" s="456">
        <v>0</v>
      </c>
      <c r="BQ81" s="456">
        <v>0</v>
      </c>
      <c r="BR81" s="456">
        <v>0</v>
      </c>
      <c r="BS81" s="456">
        <v>0</v>
      </c>
      <c r="BT81" s="456">
        <v>0</v>
      </c>
      <c r="BU81" s="456">
        <v>0</v>
      </c>
      <c r="BV81" s="456">
        <v>0</v>
      </c>
      <c r="BW81" s="456">
        <v>0</v>
      </c>
      <c r="BX81" s="457">
        <v>0</v>
      </c>
      <c r="BY81" s="457">
        <v>0</v>
      </c>
      <c r="BZ81" s="457">
        <v>0</v>
      </c>
      <c r="CA81" s="457">
        <v>0</v>
      </c>
      <c r="CB81" s="457">
        <v>0</v>
      </c>
      <c r="CC81" s="457">
        <v>0</v>
      </c>
      <c r="CD81" s="457">
        <v>0</v>
      </c>
      <c r="CE81" s="457">
        <v>0</v>
      </c>
      <c r="CF81" s="457">
        <v>0</v>
      </c>
      <c r="CG81" s="457">
        <v>0</v>
      </c>
      <c r="CH81" s="458">
        <v>0</v>
      </c>
    </row>
    <row r="82" spans="1:86" s="52" customFormat="1" x14ac:dyDescent="0.35">
      <c r="B82" s="329" t="s">
        <v>942</v>
      </c>
      <c r="C82" s="508"/>
      <c r="D82" s="456">
        <v>0</v>
      </c>
      <c r="E82" s="456">
        <v>0</v>
      </c>
      <c r="F82" s="456">
        <v>0</v>
      </c>
      <c r="G82" s="456">
        <v>0</v>
      </c>
      <c r="H82" s="456">
        <v>0</v>
      </c>
      <c r="I82" s="456">
        <v>0</v>
      </c>
      <c r="J82" s="456">
        <v>0</v>
      </c>
      <c r="K82" s="456">
        <v>0</v>
      </c>
      <c r="L82" s="456">
        <v>0</v>
      </c>
      <c r="M82" s="456">
        <v>0</v>
      </c>
      <c r="N82" s="456">
        <v>0</v>
      </c>
      <c r="O82" s="456">
        <v>0</v>
      </c>
      <c r="P82" s="456">
        <v>0</v>
      </c>
      <c r="Q82" s="456">
        <v>0</v>
      </c>
      <c r="R82" s="456">
        <v>0</v>
      </c>
      <c r="S82" s="456">
        <v>0</v>
      </c>
      <c r="T82" s="456">
        <v>0</v>
      </c>
      <c r="U82" s="456">
        <v>0</v>
      </c>
      <c r="V82" s="456">
        <v>0</v>
      </c>
      <c r="W82" s="456">
        <v>0</v>
      </c>
      <c r="X82" s="456">
        <v>0</v>
      </c>
      <c r="Y82" s="456">
        <v>0</v>
      </c>
      <c r="Z82" s="456">
        <v>0</v>
      </c>
      <c r="AA82" s="456">
        <v>0</v>
      </c>
      <c r="AB82" s="456">
        <v>0</v>
      </c>
      <c r="AC82" s="456">
        <v>0</v>
      </c>
      <c r="AD82" s="456">
        <v>0</v>
      </c>
      <c r="AE82" s="456">
        <v>0</v>
      </c>
      <c r="AF82" s="456">
        <v>0</v>
      </c>
      <c r="AG82" s="456">
        <v>0</v>
      </c>
      <c r="AH82" s="456">
        <v>0</v>
      </c>
      <c r="AI82" s="456">
        <v>11.267661937094211</v>
      </c>
      <c r="AJ82" s="456">
        <v>17.031335989062356</v>
      </c>
      <c r="AK82" s="456">
        <v>19.688505708755343</v>
      </c>
      <c r="AL82" s="456">
        <v>31.093448447752898</v>
      </c>
      <c r="AM82" s="456">
        <v>79.149988401844212</v>
      </c>
      <c r="AN82" s="456">
        <v>143.80315884376259</v>
      </c>
      <c r="AO82" s="456">
        <v>237.29401396306343</v>
      </c>
      <c r="AP82" s="456">
        <v>327.63042006600483</v>
      </c>
      <c r="AQ82" s="619">
        <v>415.49249616865154</v>
      </c>
      <c r="AR82" s="456">
        <v>509.01199277761282</v>
      </c>
      <c r="AS82" s="456">
        <v>592.69216503566508</v>
      </c>
      <c r="AT82" s="456">
        <v>599.57873955482694</v>
      </c>
      <c r="AU82" s="456">
        <v>723.96608565049644</v>
      </c>
      <c r="AV82" s="456">
        <v>851.63096173846509</v>
      </c>
      <c r="AW82" s="456">
        <v>983.1564438203045</v>
      </c>
      <c r="AX82" s="456">
        <v>1000.7068215723818</v>
      </c>
      <c r="AY82" s="456">
        <v>973.98445584845683</v>
      </c>
      <c r="AZ82" s="456">
        <v>954.69110059227899</v>
      </c>
      <c r="BA82" s="456">
        <v>965.42177871477406</v>
      </c>
      <c r="BB82" s="456">
        <v>956.52351854866936</v>
      </c>
      <c r="BC82" s="456">
        <v>945.32644239940214</v>
      </c>
      <c r="BD82" s="456">
        <v>915.7302024428094</v>
      </c>
      <c r="BE82" s="456">
        <v>904.75152767573934</v>
      </c>
      <c r="BF82" s="456">
        <v>266.69939387119433</v>
      </c>
      <c r="BG82" s="456">
        <v>114.96447924322494</v>
      </c>
      <c r="BH82" s="456">
        <v>0</v>
      </c>
      <c r="BI82" s="456">
        <v>0</v>
      </c>
      <c r="BJ82" s="456">
        <v>0</v>
      </c>
      <c r="BK82" s="456">
        <v>0</v>
      </c>
      <c r="BL82" s="456">
        <v>0</v>
      </c>
      <c r="BM82" s="456">
        <v>0</v>
      </c>
      <c r="BN82" s="456">
        <v>0</v>
      </c>
      <c r="BO82" s="456">
        <v>0</v>
      </c>
      <c r="BP82" s="456">
        <v>0</v>
      </c>
      <c r="BQ82" s="456">
        <v>0</v>
      </c>
      <c r="BR82" s="456">
        <v>0</v>
      </c>
      <c r="BS82" s="456">
        <v>0</v>
      </c>
      <c r="BT82" s="456">
        <v>0</v>
      </c>
      <c r="BU82" s="456">
        <v>0</v>
      </c>
      <c r="BV82" s="456">
        <v>0</v>
      </c>
      <c r="BW82" s="456">
        <v>0</v>
      </c>
      <c r="BX82" s="457">
        <v>0</v>
      </c>
      <c r="BY82" s="457">
        <v>0</v>
      </c>
      <c r="BZ82" s="457">
        <v>0</v>
      </c>
      <c r="CA82" s="457">
        <v>0</v>
      </c>
      <c r="CB82" s="457">
        <v>0</v>
      </c>
      <c r="CC82" s="457">
        <v>0</v>
      </c>
      <c r="CD82" s="457">
        <v>0</v>
      </c>
      <c r="CE82" s="457">
        <v>0</v>
      </c>
      <c r="CF82" s="457">
        <v>0</v>
      </c>
      <c r="CG82" s="457">
        <v>0</v>
      </c>
      <c r="CH82" s="458">
        <v>0</v>
      </c>
    </row>
    <row r="83" spans="1:86" s="52" customFormat="1" ht="25.5" customHeight="1" x14ac:dyDescent="0.35">
      <c r="B83" s="72" t="s">
        <v>929</v>
      </c>
      <c r="C83" s="74"/>
      <c r="D83" s="456">
        <v>0</v>
      </c>
      <c r="E83" s="456">
        <v>0</v>
      </c>
      <c r="F83" s="456">
        <v>0</v>
      </c>
      <c r="G83" s="456">
        <v>0</v>
      </c>
      <c r="H83" s="456">
        <v>0</v>
      </c>
      <c r="I83" s="456">
        <v>0</v>
      </c>
      <c r="J83" s="456">
        <v>0</v>
      </c>
      <c r="K83" s="456">
        <v>0</v>
      </c>
      <c r="L83" s="456">
        <v>0</v>
      </c>
      <c r="M83" s="456">
        <v>0</v>
      </c>
      <c r="N83" s="456">
        <v>0</v>
      </c>
      <c r="O83" s="456">
        <v>0</v>
      </c>
      <c r="P83" s="456">
        <v>0</v>
      </c>
      <c r="Q83" s="456">
        <v>0</v>
      </c>
      <c r="R83" s="456">
        <v>0</v>
      </c>
      <c r="S83" s="456">
        <v>0</v>
      </c>
      <c r="T83" s="456">
        <v>0</v>
      </c>
      <c r="U83" s="456">
        <v>0</v>
      </c>
      <c r="V83" s="456">
        <v>0</v>
      </c>
      <c r="W83" s="456">
        <v>0</v>
      </c>
      <c r="X83" s="456">
        <v>0</v>
      </c>
      <c r="Y83" s="456">
        <v>0</v>
      </c>
      <c r="Z83" s="456">
        <v>0</v>
      </c>
      <c r="AA83" s="456">
        <v>0</v>
      </c>
      <c r="AB83" s="456">
        <v>0</v>
      </c>
      <c r="AC83" s="456">
        <v>0</v>
      </c>
      <c r="AD83" s="456">
        <v>0</v>
      </c>
      <c r="AE83" s="456">
        <v>0</v>
      </c>
      <c r="AF83" s="456">
        <v>0</v>
      </c>
      <c r="AG83" s="456">
        <v>0</v>
      </c>
      <c r="AH83" s="456">
        <v>8066.1928207178125</v>
      </c>
      <c r="AI83" s="456">
        <v>7386.1662964493298</v>
      </c>
      <c r="AJ83" s="456">
        <v>7969.0357148729718</v>
      </c>
      <c r="AK83" s="456">
        <v>10942.17246333661</v>
      </c>
      <c r="AL83" s="456">
        <v>14638.688923793481</v>
      </c>
      <c r="AM83" s="456">
        <v>16856.435181910329</v>
      </c>
      <c r="AN83" s="456">
        <v>18153.026299914611</v>
      </c>
      <c r="AO83" s="456">
        <v>19434.593725011553</v>
      </c>
      <c r="AP83" s="456">
        <v>19601.055748325292</v>
      </c>
      <c r="AQ83" s="619">
        <v>17850.541647564507</v>
      </c>
      <c r="AR83" s="456">
        <v>15005.86727533561</v>
      </c>
      <c r="AS83" s="456">
        <v>13293.083411338375</v>
      </c>
      <c r="AT83" s="456">
        <v>14350.035612715079</v>
      </c>
      <c r="AU83" s="456">
        <v>17858.540570987203</v>
      </c>
      <c r="AV83" s="456">
        <v>22423.89620291326</v>
      </c>
      <c r="AW83" s="456">
        <v>23542.880552319544</v>
      </c>
      <c r="AX83" s="456">
        <v>23865.85138546595</v>
      </c>
      <c r="AY83" s="456">
        <v>24244.63348420876</v>
      </c>
      <c r="AZ83" s="456">
        <v>19787.787162675311</v>
      </c>
      <c r="BA83" s="456">
        <v>15669.617276496045</v>
      </c>
      <c r="BB83" s="456">
        <v>15327.480953856544</v>
      </c>
      <c r="BC83" s="456">
        <v>15401.076812342631</v>
      </c>
      <c r="BD83" s="456">
        <v>16255.00391961364</v>
      </c>
      <c r="BE83" s="456">
        <v>17075.34892679314</v>
      </c>
      <c r="BF83" s="456">
        <v>17814.360483852714</v>
      </c>
      <c r="BG83" s="456">
        <v>15573.752592274017</v>
      </c>
      <c r="BH83" s="456">
        <v>11598.924707584987</v>
      </c>
      <c r="BI83" s="456">
        <v>11076.607404324659</v>
      </c>
      <c r="BJ83" s="456">
        <v>11020.898533066182</v>
      </c>
      <c r="BK83" s="456">
        <v>11608.29437848833</v>
      </c>
      <c r="BL83" s="456">
        <v>11096.882417282199</v>
      </c>
      <c r="BM83" s="456">
        <v>11360.668585301955</v>
      </c>
      <c r="BN83" s="456">
        <v>0</v>
      </c>
      <c r="BO83" s="456">
        <v>0</v>
      </c>
      <c r="BP83" s="456">
        <v>0</v>
      </c>
      <c r="BQ83" s="456">
        <v>0</v>
      </c>
      <c r="BR83" s="456">
        <v>0</v>
      </c>
      <c r="BS83" s="456">
        <v>0</v>
      </c>
      <c r="BT83" s="456">
        <v>0</v>
      </c>
      <c r="BU83" s="456">
        <v>0</v>
      </c>
      <c r="BV83" s="456">
        <v>0</v>
      </c>
      <c r="BW83" s="456">
        <v>0</v>
      </c>
      <c r="BX83" s="457">
        <v>0</v>
      </c>
      <c r="BY83" s="457">
        <v>0</v>
      </c>
      <c r="BZ83" s="457">
        <v>0</v>
      </c>
      <c r="CA83" s="457">
        <v>0</v>
      </c>
      <c r="CB83" s="457">
        <v>0</v>
      </c>
      <c r="CC83" s="457">
        <v>0</v>
      </c>
      <c r="CD83" s="457">
        <v>0</v>
      </c>
      <c r="CE83" s="457">
        <v>0</v>
      </c>
      <c r="CF83" s="457">
        <v>0</v>
      </c>
      <c r="CG83" s="457">
        <v>0</v>
      </c>
      <c r="CH83" s="458">
        <v>0</v>
      </c>
    </row>
    <row r="84" spans="1:86" s="52" customFormat="1" x14ac:dyDescent="0.35">
      <c r="B84" s="236" t="s">
        <v>935</v>
      </c>
      <c r="C84" s="72"/>
      <c r="D84" s="456">
        <v>0</v>
      </c>
      <c r="E84" s="456">
        <v>0</v>
      </c>
      <c r="F84" s="456">
        <v>0</v>
      </c>
      <c r="G84" s="456">
        <v>0</v>
      </c>
      <c r="H84" s="456">
        <v>0</v>
      </c>
      <c r="I84" s="456">
        <v>0</v>
      </c>
      <c r="J84" s="456">
        <v>0</v>
      </c>
      <c r="K84" s="456">
        <v>0</v>
      </c>
      <c r="L84" s="456">
        <v>0</v>
      </c>
      <c r="M84" s="456">
        <v>0</v>
      </c>
      <c r="N84" s="456">
        <v>0</v>
      </c>
      <c r="O84" s="456">
        <v>0</v>
      </c>
      <c r="P84" s="456">
        <v>0</v>
      </c>
      <c r="Q84" s="456">
        <v>0</v>
      </c>
      <c r="R84" s="456">
        <v>0</v>
      </c>
      <c r="S84" s="456">
        <v>0</v>
      </c>
      <c r="T84" s="456">
        <v>0</v>
      </c>
      <c r="U84" s="456">
        <v>0</v>
      </c>
      <c r="V84" s="456">
        <v>0</v>
      </c>
      <c r="W84" s="456">
        <v>0</v>
      </c>
      <c r="X84" s="456">
        <v>0</v>
      </c>
      <c r="Y84" s="456">
        <v>0</v>
      </c>
      <c r="Z84" s="456">
        <v>0</v>
      </c>
      <c r="AA84" s="456">
        <v>0</v>
      </c>
      <c r="AB84" s="456">
        <v>0</v>
      </c>
      <c r="AC84" s="456">
        <v>0</v>
      </c>
      <c r="AD84" s="456">
        <v>0</v>
      </c>
      <c r="AE84" s="456">
        <v>0</v>
      </c>
      <c r="AF84" s="456">
        <v>0</v>
      </c>
      <c r="AG84" s="456">
        <v>0</v>
      </c>
      <c r="AH84" s="456">
        <v>2669.9244369361586</v>
      </c>
      <c r="AI84" s="456">
        <v>2319.9066292808729</v>
      </c>
      <c r="AJ84" s="456">
        <v>3006.3386379503559</v>
      </c>
      <c r="AK84" s="456">
        <v>5208.0904022199202</v>
      </c>
      <c r="AL84" s="456">
        <v>8472.1910953367333</v>
      </c>
      <c r="AM84" s="456">
        <v>10342.816614458096</v>
      </c>
      <c r="AN84" s="456">
        <v>11137.42543069722</v>
      </c>
      <c r="AO84" s="456">
        <v>11957.064869995851</v>
      </c>
      <c r="AP84" s="456">
        <v>11855.417004862275</v>
      </c>
      <c r="AQ84" s="619">
        <v>10271.343185387104</v>
      </c>
      <c r="AR84" s="456">
        <v>7281.5907598026215</v>
      </c>
      <c r="AS84" s="456">
        <v>5872.3804502677831</v>
      </c>
      <c r="AT84" s="456">
        <v>6102.4229315566363</v>
      </c>
      <c r="AU84" s="456">
        <v>8163.754169600561</v>
      </c>
      <c r="AV84" s="456">
        <v>10190.072681452557</v>
      </c>
      <c r="AW84" s="456">
        <v>10553.98292632045</v>
      </c>
      <c r="AX84" s="456">
        <v>9118.7956907233493</v>
      </c>
      <c r="AY84" s="456">
        <v>8433.85860555816</v>
      </c>
      <c r="AZ84" s="456">
        <v>4082.452400922828</v>
      </c>
      <c r="BA84" s="456">
        <v>0</v>
      </c>
      <c r="BB84" s="456">
        <v>0</v>
      </c>
      <c r="BC84" s="456">
        <v>0</v>
      </c>
      <c r="BD84" s="456">
        <v>0</v>
      </c>
      <c r="BE84" s="456">
        <v>0</v>
      </c>
      <c r="BF84" s="456">
        <v>0</v>
      </c>
      <c r="BG84" s="456">
        <v>0</v>
      </c>
      <c r="BH84" s="456">
        <v>0</v>
      </c>
      <c r="BI84" s="456">
        <v>0</v>
      </c>
      <c r="BJ84" s="456">
        <v>0</v>
      </c>
      <c r="BK84" s="456">
        <v>0</v>
      </c>
      <c r="BL84" s="456">
        <v>0</v>
      </c>
      <c r="BM84" s="456">
        <v>0</v>
      </c>
      <c r="BN84" s="456">
        <v>0</v>
      </c>
      <c r="BO84" s="456">
        <v>0</v>
      </c>
      <c r="BP84" s="456">
        <v>0</v>
      </c>
      <c r="BQ84" s="456">
        <v>0</v>
      </c>
      <c r="BR84" s="456">
        <v>0</v>
      </c>
      <c r="BS84" s="456">
        <v>0</v>
      </c>
      <c r="BT84" s="456">
        <v>0</v>
      </c>
      <c r="BU84" s="456">
        <v>0</v>
      </c>
      <c r="BV84" s="456">
        <v>0</v>
      </c>
      <c r="BW84" s="456">
        <v>0</v>
      </c>
      <c r="BX84" s="457">
        <v>0</v>
      </c>
      <c r="BY84" s="457">
        <v>0</v>
      </c>
      <c r="BZ84" s="457">
        <v>0</v>
      </c>
      <c r="CA84" s="457">
        <v>0</v>
      </c>
      <c r="CB84" s="457">
        <v>0</v>
      </c>
      <c r="CC84" s="457">
        <v>0</v>
      </c>
      <c r="CD84" s="457">
        <v>0</v>
      </c>
      <c r="CE84" s="457">
        <v>0</v>
      </c>
      <c r="CF84" s="457">
        <v>0</v>
      </c>
      <c r="CG84" s="457">
        <v>0</v>
      </c>
      <c r="CH84" s="458">
        <v>0</v>
      </c>
    </row>
    <row r="85" spans="1:86" s="52" customFormat="1" x14ac:dyDescent="0.35">
      <c r="B85" s="236" t="s">
        <v>936</v>
      </c>
      <c r="C85" s="72"/>
      <c r="D85" s="456">
        <v>0</v>
      </c>
      <c r="E85" s="456">
        <v>0</v>
      </c>
      <c r="F85" s="456">
        <v>0</v>
      </c>
      <c r="G85" s="456">
        <v>0</v>
      </c>
      <c r="H85" s="456">
        <v>0</v>
      </c>
      <c r="I85" s="456">
        <v>0</v>
      </c>
      <c r="J85" s="456">
        <v>0</v>
      </c>
      <c r="K85" s="456">
        <v>0</v>
      </c>
      <c r="L85" s="456">
        <v>0</v>
      </c>
      <c r="M85" s="456">
        <v>0</v>
      </c>
      <c r="N85" s="456">
        <v>0</v>
      </c>
      <c r="O85" s="456">
        <v>0</v>
      </c>
      <c r="P85" s="456">
        <v>0</v>
      </c>
      <c r="Q85" s="456">
        <v>0</v>
      </c>
      <c r="R85" s="456">
        <v>0</v>
      </c>
      <c r="S85" s="456">
        <v>0</v>
      </c>
      <c r="T85" s="456">
        <v>0</v>
      </c>
      <c r="U85" s="456">
        <v>0</v>
      </c>
      <c r="V85" s="456">
        <v>0</v>
      </c>
      <c r="W85" s="456">
        <v>0</v>
      </c>
      <c r="X85" s="456">
        <v>0</v>
      </c>
      <c r="Y85" s="456">
        <v>0</v>
      </c>
      <c r="Z85" s="456">
        <v>0</v>
      </c>
      <c r="AA85" s="456">
        <v>0</v>
      </c>
      <c r="AB85" s="456">
        <v>0</v>
      </c>
      <c r="AC85" s="456">
        <v>0</v>
      </c>
      <c r="AD85" s="456">
        <v>0</v>
      </c>
      <c r="AE85" s="456">
        <v>0</v>
      </c>
      <c r="AF85" s="456">
        <v>0</v>
      </c>
      <c r="AG85" s="456">
        <v>0</v>
      </c>
      <c r="AH85" s="456">
        <v>3535.5688480363383</v>
      </c>
      <c r="AI85" s="456">
        <v>3321.8650255026005</v>
      </c>
      <c r="AJ85" s="456">
        <v>3232.5742021509022</v>
      </c>
      <c r="AK85" s="456">
        <v>3717.2361180775679</v>
      </c>
      <c r="AL85" s="456">
        <v>3470.1180222833104</v>
      </c>
      <c r="AM85" s="456">
        <v>3286.3461174132153</v>
      </c>
      <c r="AN85" s="456">
        <v>3543.3189790628771</v>
      </c>
      <c r="AO85" s="456">
        <v>3572.6263061473705</v>
      </c>
      <c r="AP85" s="456">
        <v>3327.2536068479485</v>
      </c>
      <c r="AQ85" s="619">
        <v>3071.5079447385797</v>
      </c>
      <c r="AR85" s="456">
        <v>3173.571425734518</v>
      </c>
      <c r="AS85" s="456">
        <v>2970.8182827333317</v>
      </c>
      <c r="AT85" s="456">
        <v>3010.8019804217256</v>
      </c>
      <c r="AU85" s="456">
        <v>3232.6602488052422</v>
      </c>
      <c r="AV85" s="456">
        <v>4675.8368041784397</v>
      </c>
      <c r="AW85" s="456">
        <v>4676.8733256929536</v>
      </c>
      <c r="AX85" s="456">
        <v>4644.2859193499598</v>
      </c>
      <c r="AY85" s="456">
        <v>4742.6679001449056</v>
      </c>
      <c r="AZ85" s="456">
        <v>4590.9582222369818</v>
      </c>
      <c r="BA85" s="456">
        <v>4732.8133435321542</v>
      </c>
      <c r="BB85" s="456">
        <v>4595.2071888090568</v>
      </c>
      <c r="BC85" s="456">
        <v>4975.4526238058688</v>
      </c>
      <c r="BD85" s="456">
        <v>5574.6075590015225</v>
      </c>
      <c r="BE85" s="456">
        <v>6214.3609158857798</v>
      </c>
      <c r="BF85" s="456">
        <v>6883.3273794268634</v>
      </c>
      <c r="BG85" s="456">
        <v>3948.3959825422635</v>
      </c>
      <c r="BH85" s="456">
        <v>221.11948591498262</v>
      </c>
      <c r="BI85" s="456">
        <v>137.5964960774769</v>
      </c>
      <c r="BJ85" s="456">
        <v>139.9063361566659</v>
      </c>
      <c r="BK85" s="456">
        <v>140.24264648182537</v>
      </c>
      <c r="BL85" s="456">
        <v>138.45921950225943</v>
      </c>
      <c r="BM85" s="456">
        <v>145.84750844081714</v>
      </c>
      <c r="BN85" s="456">
        <v>0</v>
      </c>
      <c r="BO85" s="456">
        <v>0</v>
      </c>
      <c r="BP85" s="456">
        <v>0</v>
      </c>
      <c r="BQ85" s="456">
        <v>0</v>
      </c>
      <c r="BR85" s="456">
        <v>0</v>
      </c>
      <c r="BS85" s="456">
        <v>0</v>
      </c>
      <c r="BT85" s="456">
        <v>0</v>
      </c>
      <c r="BU85" s="456">
        <v>0</v>
      </c>
      <c r="BV85" s="456">
        <v>0</v>
      </c>
      <c r="BW85" s="456">
        <v>0</v>
      </c>
      <c r="BX85" s="457">
        <v>0</v>
      </c>
      <c r="BY85" s="457">
        <v>0</v>
      </c>
      <c r="BZ85" s="457">
        <v>0</v>
      </c>
      <c r="CA85" s="457">
        <v>0</v>
      </c>
      <c r="CB85" s="457">
        <v>0</v>
      </c>
      <c r="CC85" s="457">
        <v>0</v>
      </c>
      <c r="CD85" s="457">
        <v>0</v>
      </c>
      <c r="CE85" s="457">
        <v>0</v>
      </c>
      <c r="CF85" s="457">
        <v>0</v>
      </c>
      <c r="CG85" s="457">
        <v>0</v>
      </c>
      <c r="CH85" s="458">
        <v>0</v>
      </c>
    </row>
    <row r="86" spans="1:86" s="52" customFormat="1" x14ac:dyDescent="0.35">
      <c r="B86" s="236" t="s">
        <v>825</v>
      </c>
      <c r="C86" s="72"/>
      <c r="D86" s="456">
        <v>0</v>
      </c>
      <c r="E86" s="456">
        <v>0</v>
      </c>
      <c r="F86" s="456">
        <v>0</v>
      </c>
      <c r="G86" s="456">
        <v>0</v>
      </c>
      <c r="H86" s="456">
        <v>0</v>
      </c>
      <c r="I86" s="456">
        <v>0</v>
      </c>
      <c r="J86" s="456">
        <v>0</v>
      </c>
      <c r="K86" s="456">
        <v>0</v>
      </c>
      <c r="L86" s="456">
        <v>0</v>
      </c>
      <c r="M86" s="456">
        <v>0</v>
      </c>
      <c r="N86" s="456">
        <v>0</v>
      </c>
      <c r="O86" s="456">
        <v>0</v>
      </c>
      <c r="P86" s="456">
        <v>0</v>
      </c>
      <c r="Q86" s="456">
        <v>0</v>
      </c>
      <c r="R86" s="456">
        <v>0</v>
      </c>
      <c r="S86" s="456">
        <v>0</v>
      </c>
      <c r="T86" s="456">
        <v>0</v>
      </c>
      <c r="U86" s="456">
        <v>0</v>
      </c>
      <c r="V86" s="456">
        <v>0</v>
      </c>
      <c r="W86" s="456">
        <v>0</v>
      </c>
      <c r="X86" s="456">
        <v>0</v>
      </c>
      <c r="Y86" s="456">
        <v>0</v>
      </c>
      <c r="Z86" s="456">
        <v>0</v>
      </c>
      <c r="AA86" s="456">
        <v>0</v>
      </c>
      <c r="AB86" s="456">
        <v>0</v>
      </c>
      <c r="AC86" s="456">
        <v>0</v>
      </c>
      <c r="AD86" s="456">
        <v>0</v>
      </c>
      <c r="AE86" s="456">
        <v>0</v>
      </c>
      <c r="AF86" s="456">
        <v>0</v>
      </c>
      <c r="AG86" s="456">
        <v>0</v>
      </c>
      <c r="AH86" s="456">
        <v>594.16182697638249</v>
      </c>
      <c r="AI86" s="456">
        <v>563.86052148035503</v>
      </c>
      <c r="AJ86" s="456">
        <v>549.77790466110287</v>
      </c>
      <c r="AK86" s="456">
        <v>570.00087352815365</v>
      </c>
      <c r="AL86" s="456">
        <v>697.07723599085011</v>
      </c>
      <c r="AM86" s="456">
        <v>730.36423534554024</v>
      </c>
      <c r="AN86" s="456">
        <v>746.39800682503335</v>
      </c>
      <c r="AO86" s="456">
        <v>798.01771146388319</v>
      </c>
      <c r="AP86" s="456">
        <v>903.99421848933105</v>
      </c>
      <c r="AQ86" s="619">
        <v>841.85558347678023</v>
      </c>
      <c r="AR86" s="456">
        <v>1048.0720800363381</v>
      </c>
      <c r="AS86" s="456">
        <v>1109.5921299340471</v>
      </c>
      <c r="AT86" s="456">
        <v>1418.4562322569545</v>
      </c>
      <c r="AU86" s="456">
        <v>1519.912267457468</v>
      </c>
      <c r="AV86" s="456">
        <v>2301.0509190288703</v>
      </c>
      <c r="AW86" s="456">
        <v>2924.008614950947</v>
      </c>
      <c r="AX86" s="456">
        <v>3634.6593909143012</v>
      </c>
      <c r="AY86" s="456">
        <v>4214.2506450488108</v>
      </c>
      <c r="AZ86" s="456">
        <v>4301.245282338773</v>
      </c>
      <c r="BA86" s="456">
        <v>4523.0762325160185</v>
      </c>
      <c r="BB86" s="456">
        <v>4851.9132079080773</v>
      </c>
      <c r="BC86" s="456">
        <v>5052.4831658486746</v>
      </c>
      <c r="BD86" s="456">
        <v>5443.4027397685095</v>
      </c>
      <c r="BE86" s="456">
        <v>5818.5230609259088</v>
      </c>
      <c r="BF86" s="456">
        <v>6160.1030586434599</v>
      </c>
      <c r="BG86" s="456">
        <v>6431.8453606606381</v>
      </c>
      <c r="BH86" s="456">
        <v>6588.670527752357</v>
      </c>
      <c r="BI86" s="456">
        <v>6788.7279076615423</v>
      </c>
      <c r="BJ86" s="456">
        <v>6880.0956197400483</v>
      </c>
      <c r="BK86" s="456">
        <v>7285.1060492737224</v>
      </c>
      <c r="BL86" s="456">
        <v>7119.3924128201834</v>
      </c>
      <c r="BM86" s="456">
        <v>7325.0073699708528</v>
      </c>
      <c r="BN86" s="456">
        <v>0</v>
      </c>
      <c r="BO86" s="456">
        <v>0</v>
      </c>
      <c r="BP86" s="456">
        <v>0</v>
      </c>
      <c r="BQ86" s="456">
        <v>0</v>
      </c>
      <c r="BR86" s="456">
        <v>0</v>
      </c>
      <c r="BS86" s="456">
        <v>0</v>
      </c>
      <c r="BT86" s="456">
        <v>0</v>
      </c>
      <c r="BU86" s="456">
        <v>0</v>
      </c>
      <c r="BV86" s="456">
        <v>0</v>
      </c>
      <c r="BW86" s="456">
        <v>0</v>
      </c>
      <c r="BX86" s="457">
        <v>0</v>
      </c>
      <c r="BY86" s="457">
        <v>0</v>
      </c>
      <c r="BZ86" s="457">
        <v>0</v>
      </c>
      <c r="CA86" s="457">
        <v>0</v>
      </c>
      <c r="CB86" s="457">
        <v>0</v>
      </c>
      <c r="CC86" s="457">
        <v>0</v>
      </c>
      <c r="CD86" s="457">
        <v>0</v>
      </c>
      <c r="CE86" s="457">
        <v>0</v>
      </c>
      <c r="CF86" s="457">
        <v>0</v>
      </c>
      <c r="CG86" s="457">
        <v>0</v>
      </c>
      <c r="CH86" s="458">
        <v>0</v>
      </c>
    </row>
    <row r="87" spans="1:86" s="52" customFormat="1" x14ac:dyDescent="0.35">
      <c r="B87" s="236" t="s">
        <v>937</v>
      </c>
      <c r="C87" s="72"/>
      <c r="D87" s="456">
        <v>0</v>
      </c>
      <c r="E87" s="456">
        <v>0</v>
      </c>
      <c r="F87" s="456">
        <v>0</v>
      </c>
      <c r="G87" s="456">
        <v>0</v>
      </c>
      <c r="H87" s="456">
        <v>0</v>
      </c>
      <c r="I87" s="456">
        <v>0</v>
      </c>
      <c r="J87" s="456">
        <v>0</v>
      </c>
      <c r="K87" s="456">
        <v>0</v>
      </c>
      <c r="L87" s="456">
        <v>0</v>
      </c>
      <c r="M87" s="456">
        <v>0</v>
      </c>
      <c r="N87" s="456">
        <v>0</v>
      </c>
      <c r="O87" s="456">
        <v>0</v>
      </c>
      <c r="P87" s="456">
        <v>0</v>
      </c>
      <c r="Q87" s="456">
        <v>0</v>
      </c>
      <c r="R87" s="456">
        <v>0</v>
      </c>
      <c r="S87" s="456">
        <v>0</v>
      </c>
      <c r="T87" s="456">
        <v>0</v>
      </c>
      <c r="U87" s="456">
        <v>0</v>
      </c>
      <c r="V87" s="456">
        <v>0</v>
      </c>
      <c r="W87" s="456">
        <v>0</v>
      </c>
      <c r="X87" s="456">
        <v>0</v>
      </c>
      <c r="Y87" s="456">
        <v>0</v>
      </c>
      <c r="Z87" s="456">
        <v>0</v>
      </c>
      <c r="AA87" s="456">
        <v>0</v>
      </c>
      <c r="AB87" s="456">
        <v>0</v>
      </c>
      <c r="AC87" s="456">
        <v>0</v>
      </c>
      <c r="AD87" s="456">
        <v>0</v>
      </c>
      <c r="AE87" s="456">
        <v>0</v>
      </c>
      <c r="AF87" s="456">
        <v>0</v>
      </c>
      <c r="AG87" s="456">
        <v>0</v>
      </c>
      <c r="AH87" s="456">
        <v>961.79859067100722</v>
      </c>
      <c r="AI87" s="456">
        <v>874.66771877807469</v>
      </c>
      <c r="AJ87" s="456">
        <v>864.27448844679634</v>
      </c>
      <c r="AK87" s="456">
        <v>1097.6906899307508</v>
      </c>
      <c r="AL87" s="456">
        <v>1560.8236772018201</v>
      </c>
      <c r="AM87" s="456">
        <v>1966.8652026062316</v>
      </c>
      <c r="AN87" s="456">
        <v>2119.9654071586642</v>
      </c>
      <c r="AO87" s="456">
        <v>2471.3104290276165</v>
      </c>
      <c r="AP87" s="456">
        <v>2722.645794415098</v>
      </c>
      <c r="AQ87" s="619">
        <v>2706.4904752051816</v>
      </c>
      <c r="AR87" s="456">
        <v>2719.6905022724845</v>
      </c>
      <c r="AS87" s="456">
        <v>2618.8700939506562</v>
      </c>
      <c r="AT87" s="456">
        <v>2986.3350621823747</v>
      </c>
      <c r="AU87" s="456">
        <v>3641.1998849490328</v>
      </c>
      <c r="AV87" s="456">
        <v>4264.9999924499407</v>
      </c>
      <c r="AW87" s="456">
        <v>4449.7441049364643</v>
      </c>
      <c r="AX87" s="456">
        <v>5195.4061519079178</v>
      </c>
      <c r="AY87" s="456">
        <v>5357.0946048062924</v>
      </c>
      <c r="AZ87" s="456">
        <v>5207.2848210377442</v>
      </c>
      <c r="BA87" s="456">
        <v>4858.7781276894666</v>
      </c>
      <c r="BB87" s="456">
        <v>4505.1958037684062</v>
      </c>
      <c r="BC87" s="456">
        <v>4180.7314110731413</v>
      </c>
      <c r="BD87" s="456">
        <v>4091.7239625083866</v>
      </c>
      <c r="BE87" s="456">
        <v>3903.4899485267019</v>
      </c>
      <c r="BF87" s="456">
        <v>3645.5469906663598</v>
      </c>
      <c r="BG87" s="456">
        <v>3824.9193207997264</v>
      </c>
      <c r="BH87" s="456">
        <v>3628.4669579007814</v>
      </c>
      <c r="BI87" s="456">
        <v>3326.0163477923834</v>
      </c>
      <c r="BJ87" s="456">
        <v>3205.9513407270647</v>
      </c>
      <c r="BK87" s="456">
        <v>3343.2072688308958</v>
      </c>
      <c r="BL87" s="456">
        <v>3150.3850395651025</v>
      </c>
      <c r="BM87" s="456">
        <v>3389.612262902679</v>
      </c>
      <c r="BN87" s="456">
        <v>0</v>
      </c>
      <c r="BO87" s="456">
        <v>0</v>
      </c>
      <c r="BP87" s="456">
        <v>0</v>
      </c>
      <c r="BQ87" s="456">
        <v>0</v>
      </c>
      <c r="BR87" s="456">
        <v>0</v>
      </c>
      <c r="BS87" s="456">
        <v>0</v>
      </c>
      <c r="BT87" s="456">
        <v>0</v>
      </c>
      <c r="BU87" s="456">
        <v>0</v>
      </c>
      <c r="BV87" s="456">
        <v>0</v>
      </c>
      <c r="BW87" s="456">
        <v>0</v>
      </c>
      <c r="BX87" s="457">
        <v>0</v>
      </c>
      <c r="BY87" s="457">
        <v>0</v>
      </c>
      <c r="BZ87" s="457">
        <v>0</v>
      </c>
      <c r="CA87" s="457">
        <v>0</v>
      </c>
      <c r="CB87" s="457">
        <v>0</v>
      </c>
      <c r="CC87" s="457">
        <v>0</v>
      </c>
      <c r="CD87" s="457">
        <v>0</v>
      </c>
      <c r="CE87" s="457">
        <v>0</v>
      </c>
      <c r="CF87" s="457">
        <v>0</v>
      </c>
      <c r="CG87" s="457">
        <v>0</v>
      </c>
      <c r="CH87" s="458">
        <v>0</v>
      </c>
    </row>
    <row r="88" spans="1:86" s="52" customFormat="1" x14ac:dyDescent="0.35">
      <c r="B88" s="236" t="s">
        <v>938</v>
      </c>
      <c r="C88" s="72"/>
      <c r="D88" s="456">
        <v>0</v>
      </c>
      <c r="E88" s="456">
        <v>0</v>
      </c>
      <c r="F88" s="456">
        <v>0</v>
      </c>
      <c r="G88" s="456">
        <v>0</v>
      </c>
      <c r="H88" s="456">
        <v>0</v>
      </c>
      <c r="I88" s="456">
        <v>0</v>
      </c>
      <c r="J88" s="456">
        <v>0</v>
      </c>
      <c r="K88" s="456">
        <v>0</v>
      </c>
      <c r="L88" s="456">
        <v>0</v>
      </c>
      <c r="M88" s="456">
        <v>0</v>
      </c>
      <c r="N88" s="456">
        <v>0</v>
      </c>
      <c r="O88" s="456">
        <v>0</v>
      </c>
      <c r="P88" s="456">
        <v>0</v>
      </c>
      <c r="Q88" s="456">
        <v>0</v>
      </c>
      <c r="R88" s="456">
        <v>0</v>
      </c>
      <c r="S88" s="456">
        <v>0</v>
      </c>
      <c r="T88" s="456">
        <v>0</v>
      </c>
      <c r="U88" s="456">
        <v>0</v>
      </c>
      <c r="V88" s="456">
        <v>0</v>
      </c>
      <c r="W88" s="456">
        <v>0</v>
      </c>
      <c r="X88" s="456">
        <v>0</v>
      </c>
      <c r="Y88" s="456">
        <v>0</v>
      </c>
      <c r="Z88" s="456">
        <v>0</v>
      </c>
      <c r="AA88" s="456">
        <v>0</v>
      </c>
      <c r="AB88" s="456">
        <v>0</v>
      </c>
      <c r="AC88" s="456">
        <v>0</v>
      </c>
      <c r="AD88" s="456">
        <v>0</v>
      </c>
      <c r="AE88" s="456">
        <v>0</v>
      </c>
      <c r="AF88" s="456">
        <v>0</v>
      </c>
      <c r="AG88" s="456">
        <v>0</v>
      </c>
      <c r="AH88" s="456">
        <v>181.67139732761012</v>
      </c>
      <c r="AI88" s="456">
        <v>170.48291225987697</v>
      </c>
      <c r="AJ88" s="456">
        <v>172.7851966428851</v>
      </c>
      <c r="AK88" s="456">
        <v>175.96242590896765</v>
      </c>
      <c r="AL88" s="456">
        <v>212.27946406211805</v>
      </c>
      <c r="AM88" s="456">
        <v>237.03786875951343</v>
      </c>
      <c r="AN88" s="456">
        <v>257.90376165219396</v>
      </c>
      <c r="AO88" s="456">
        <v>295.82034675603609</v>
      </c>
      <c r="AP88" s="456">
        <v>364.31750257699849</v>
      </c>
      <c r="AQ88" s="619">
        <v>376.10663439899781</v>
      </c>
      <c r="AR88" s="456">
        <v>430.50010985835445</v>
      </c>
      <c r="AS88" s="456">
        <v>396.78234994890653</v>
      </c>
      <c r="AT88" s="456">
        <v>306.0999595976503</v>
      </c>
      <c r="AU88" s="456">
        <v>501.18415830357799</v>
      </c>
      <c r="AV88" s="456">
        <v>438.92950456156871</v>
      </c>
      <c r="AW88" s="456">
        <v>409.66057587385387</v>
      </c>
      <c r="AX88" s="456">
        <v>499.6025763708916</v>
      </c>
      <c r="AY88" s="456">
        <v>631.07668921623429</v>
      </c>
      <c r="AZ88" s="456">
        <v>864.28979423535645</v>
      </c>
      <c r="BA88" s="456">
        <v>899.5018264476472</v>
      </c>
      <c r="BB88" s="456">
        <v>778.1131134245818</v>
      </c>
      <c r="BC88" s="456">
        <v>754.14546462820408</v>
      </c>
      <c r="BD88" s="456">
        <v>726.13255364649092</v>
      </c>
      <c r="BE88" s="456">
        <v>688.83244949545963</v>
      </c>
      <c r="BF88" s="456">
        <v>651.92798424129387</v>
      </c>
      <c r="BG88" s="456">
        <v>676.3213053271902</v>
      </c>
      <c r="BH88" s="456">
        <v>643.59596626247799</v>
      </c>
      <c r="BI88" s="456">
        <v>492.62655419196153</v>
      </c>
      <c r="BJ88" s="456">
        <v>472.77219442101125</v>
      </c>
      <c r="BK88" s="456">
        <v>550.07103703245684</v>
      </c>
      <c r="BL88" s="456">
        <v>409.85611378289417</v>
      </c>
      <c r="BM88" s="456">
        <v>113.65803693915572</v>
      </c>
      <c r="BN88" s="456">
        <v>0</v>
      </c>
      <c r="BO88" s="456">
        <v>0</v>
      </c>
      <c r="BP88" s="456">
        <v>0</v>
      </c>
      <c r="BQ88" s="456">
        <v>0</v>
      </c>
      <c r="BR88" s="456">
        <v>0</v>
      </c>
      <c r="BS88" s="456">
        <v>0</v>
      </c>
      <c r="BT88" s="456">
        <v>0</v>
      </c>
      <c r="BU88" s="456">
        <v>0</v>
      </c>
      <c r="BV88" s="456">
        <v>0</v>
      </c>
      <c r="BW88" s="456">
        <v>0</v>
      </c>
      <c r="BX88" s="457">
        <v>0</v>
      </c>
      <c r="BY88" s="457">
        <v>0</v>
      </c>
      <c r="BZ88" s="457">
        <v>0</v>
      </c>
      <c r="CA88" s="457">
        <v>0</v>
      </c>
      <c r="CB88" s="457">
        <v>0</v>
      </c>
      <c r="CC88" s="457">
        <v>0</v>
      </c>
      <c r="CD88" s="457">
        <v>0</v>
      </c>
      <c r="CE88" s="457">
        <v>0</v>
      </c>
      <c r="CF88" s="457">
        <v>0</v>
      </c>
      <c r="CG88" s="457">
        <v>0</v>
      </c>
      <c r="CH88" s="458">
        <v>0</v>
      </c>
    </row>
    <row r="89" spans="1:86" s="88" customFormat="1" ht="27" customHeight="1" thickBot="1" x14ac:dyDescent="0.3">
      <c r="B89" s="515" t="s">
        <v>939</v>
      </c>
      <c r="C89" s="587"/>
      <c r="D89" s="566">
        <v>0</v>
      </c>
      <c r="E89" s="566">
        <v>0</v>
      </c>
      <c r="F89" s="566">
        <v>0</v>
      </c>
      <c r="G89" s="566">
        <v>0</v>
      </c>
      <c r="H89" s="566">
        <v>0</v>
      </c>
      <c r="I89" s="566">
        <v>0</v>
      </c>
      <c r="J89" s="566">
        <v>0</v>
      </c>
      <c r="K89" s="566">
        <v>0</v>
      </c>
      <c r="L89" s="566">
        <v>0</v>
      </c>
      <c r="M89" s="566">
        <v>0</v>
      </c>
      <c r="N89" s="566">
        <v>0</v>
      </c>
      <c r="O89" s="566">
        <v>0</v>
      </c>
      <c r="P89" s="566">
        <v>0</v>
      </c>
      <c r="Q89" s="566">
        <v>0</v>
      </c>
      <c r="R89" s="566">
        <v>0</v>
      </c>
      <c r="S89" s="566">
        <v>0</v>
      </c>
      <c r="T89" s="566">
        <v>0</v>
      </c>
      <c r="U89" s="566">
        <v>0</v>
      </c>
      <c r="V89" s="566">
        <v>0</v>
      </c>
      <c r="W89" s="566">
        <v>0</v>
      </c>
      <c r="X89" s="566">
        <v>0</v>
      </c>
      <c r="Y89" s="566">
        <v>0</v>
      </c>
      <c r="Z89" s="566">
        <v>0</v>
      </c>
      <c r="AA89" s="566">
        <v>0</v>
      </c>
      <c r="AB89" s="566">
        <v>0</v>
      </c>
      <c r="AC89" s="566">
        <v>0</v>
      </c>
      <c r="AD89" s="566">
        <v>0</v>
      </c>
      <c r="AE89" s="566">
        <v>0</v>
      </c>
      <c r="AF89" s="566">
        <v>0</v>
      </c>
      <c r="AG89" s="566">
        <v>0</v>
      </c>
      <c r="AH89" s="566">
        <v>123.06772077031654</v>
      </c>
      <c r="AI89" s="566">
        <v>135.38348914754937</v>
      </c>
      <c r="AJ89" s="566">
        <v>143.28528502092911</v>
      </c>
      <c r="AK89" s="566">
        <v>173.19195367125195</v>
      </c>
      <c r="AL89" s="566">
        <v>226.19942891865037</v>
      </c>
      <c r="AM89" s="566">
        <v>293.0051433277319</v>
      </c>
      <c r="AN89" s="566">
        <v>348.01471451862318</v>
      </c>
      <c r="AO89" s="566">
        <v>339.75406162079389</v>
      </c>
      <c r="AP89" s="566">
        <v>427.42762113364387</v>
      </c>
      <c r="AQ89" s="623">
        <v>583.2378243578662</v>
      </c>
      <c r="AR89" s="566">
        <v>352.44239763129019</v>
      </c>
      <c r="AS89" s="566">
        <v>324.64010450365078</v>
      </c>
      <c r="AT89" s="566">
        <v>525.91944669973634</v>
      </c>
      <c r="AU89" s="566">
        <v>799.82984187132138</v>
      </c>
      <c r="AV89" s="566">
        <v>553.00630124188706</v>
      </c>
      <c r="AW89" s="566">
        <v>528.61100454487348</v>
      </c>
      <c r="AX89" s="566">
        <v>773.10165619953159</v>
      </c>
      <c r="AY89" s="566">
        <v>865.68503943435883</v>
      </c>
      <c r="AZ89" s="566">
        <v>741.55664190363234</v>
      </c>
      <c r="BA89" s="566">
        <v>655.4477463107562</v>
      </c>
      <c r="BB89" s="566">
        <v>597.05163994642135</v>
      </c>
      <c r="BC89" s="566">
        <v>438.26414698674262</v>
      </c>
      <c r="BD89" s="566">
        <v>419.13710468873035</v>
      </c>
      <c r="BE89" s="566">
        <v>450.14255195928803</v>
      </c>
      <c r="BF89" s="566">
        <v>473.45507087473806</v>
      </c>
      <c r="BG89" s="566">
        <v>692.27062294419807</v>
      </c>
      <c r="BH89" s="566">
        <v>517.07176975438813</v>
      </c>
      <c r="BI89" s="566">
        <v>331.64009860129528</v>
      </c>
      <c r="BJ89" s="566">
        <v>322.17304202139138</v>
      </c>
      <c r="BK89" s="566">
        <v>289.66737686942872</v>
      </c>
      <c r="BL89" s="566">
        <v>278.78963161176023</v>
      </c>
      <c r="BM89" s="566">
        <v>386.54340704845151</v>
      </c>
      <c r="BN89" s="566">
        <v>0</v>
      </c>
      <c r="BO89" s="566">
        <v>0</v>
      </c>
      <c r="BP89" s="566">
        <v>0</v>
      </c>
      <c r="BQ89" s="566">
        <v>0</v>
      </c>
      <c r="BR89" s="566">
        <v>0</v>
      </c>
      <c r="BS89" s="566">
        <v>0</v>
      </c>
      <c r="BT89" s="566">
        <v>0</v>
      </c>
      <c r="BU89" s="566">
        <v>0</v>
      </c>
      <c r="BV89" s="566">
        <v>0</v>
      </c>
      <c r="BW89" s="566">
        <v>0</v>
      </c>
      <c r="BX89" s="567">
        <v>0</v>
      </c>
      <c r="BY89" s="567">
        <v>0</v>
      </c>
      <c r="BZ89" s="567">
        <v>0</v>
      </c>
      <c r="CA89" s="567">
        <v>0</v>
      </c>
      <c r="CB89" s="567">
        <v>0</v>
      </c>
      <c r="CC89" s="567">
        <v>0</v>
      </c>
      <c r="CD89" s="567">
        <v>0</v>
      </c>
      <c r="CE89" s="567">
        <v>0</v>
      </c>
      <c r="CF89" s="567">
        <v>0</v>
      </c>
      <c r="CG89" s="567">
        <v>0</v>
      </c>
      <c r="CH89" s="568">
        <v>0</v>
      </c>
    </row>
    <row r="90" spans="1:86" ht="39.75" customHeight="1" x14ac:dyDescent="0.35">
      <c r="A90" s="467"/>
      <c r="B90" s="468" t="s">
        <v>945</v>
      </c>
      <c r="C90" s="624"/>
      <c r="D90" s="470" t="s">
        <v>677</v>
      </c>
      <c r="E90" s="470" t="s">
        <v>678</v>
      </c>
      <c r="F90" s="470" t="s">
        <v>679</v>
      </c>
      <c r="G90" s="470" t="s">
        <v>680</v>
      </c>
      <c r="H90" s="470" t="s">
        <v>681</v>
      </c>
      <c r="I90" s="470" t="s">
        <v>682</v>
      </c>
      <c r="J90" s="470" t="s">
        <v>683</v>
      </c>
      <c r="K90" s="470" t="s">
        <v>684</v>
      </c>
      <c r="L90" s="470" t="s">
        <v>685</v>
      </c>
      <c r="M90" s="470" t="s">
        <v>686</v>
      </c>
      <c r="N90" s="470" t="s">
        <v>687</v>
      </c>
      <c r="O90" s="470" t="s">
        <v>688</v>
      </c>
      <c r="P90" s="470" t="s">
        <v>689</v>
      </c>
      <c r="Q90" s="470" t="s">
        <v>690</v>
      </c>
      <c r="R90" s="470" t="s">
        <v>691</v>
      </c>
      <c r="S90" s="470" t="s">
        <v>692</v>
      </c>
      <c r="T90" s="470" t="s">
        <v>693</v>
      </c>
      <c r="U90" s="470" t="s">
        <v>694</v>
      </c>
      <c r="V90" s="470" t="s">
        <v>695</v>
      </c>
      <c r="W90" s="470" t="s">
        <v>696</v>
      </c>
      <c r="X90" s="470" t="s">
        <v>697</v>
      </c>
      <c r="Y90" s="470" t="s">
        <v>698</v>
      </c>
      <c r="Z90" s="470" t="s">
        <v>699</v>
      </c>
      <c r="AA90" s="470" t="s">
        <v>700</v>
      </c>
      <c r="AB90" s="470" t="s">
        <v>701</v>
      </c>
      <c r="AC90" s="470" t="s">
        <v>702</v>
      </c>
      <c r="AD90" s="470" t="s">
        <v>703</v>
      </c>
      <c r="AE90" s="470" t="s">
        <v>704</v>
      </c>
      <c r="AF90" s="470" t="s">
        <v>705</v>
      </c>
      <c r="AG90" s="470" t="s">
        <v>706</v>
      </c>
      <c r="AH90" s="470" t="s">
        <v>707</v>
      </c>
      <c r="AI90" s="470" t="s">
        <v>708</v>
      </c>
      <c r="AJ90" s="470" t="s">
        <v>709</v>
      </c>
      <c r="AK90" s="470" t="s">
        <v>710</v>
      </c>
      <c r="AL90" s="470" t="s">
        <v>711</v>
      </c>
      <c r="AM90" s="470" t="s">
        <v>712</v>
      </c>
      <c r="AN90" s="470" t="s">
        <v>713</v>
      </c>
      <c r="AO90" s="470" t="s">
        <v>714</v>
      </c>
      <c r="AP90" s="470" t="s">
        <v>715</v>
      </c>
      <c r="AQ90" s="470" t="s">
        <v>716</v>
      </c>
      <c r="AR90" s="470" t="s">
        <v>717</v>
      </c>
      <c r="AS90" s="470" t="s">
        <v>718</v>
      </c>
      <c r="AT90" s="470" t="s">
        <v>719</v>
      </c>
      <c r="AU90" s="470" t="s">
        <v>720</v>
      </c>
      <c r="AV90" s="470" t="s">
        <v>721</v>
      </c>
      <c r="AW90" s="470" t="s">
        <v>722</v>
      </c>
      <c r="AX90" s="470" t="s">
        <v>723</v>
      </c>
      <c r="AY90" s="470" t="s">
        <v>724</v>
      </c>
      <c r="AZ90" s="470" t="s">
        <v>725</v>
      </c>
      <c r="BA90" s="470" t="s">
        <v>726</v>
      </c>
      <c r="BB90" s="470" t="s">
        <v>727</v>
      </c>
      <c r="BC90" s="470" t="s">
        <v>728</v>
      </c>
      <c r="BD90" s="470" t="s">
        <v>729</v>
      </c>
      <c r="BE90" s="470" t="s">
        <v>730</v>
      </c>
      <c r="BF90" s="470" t="s">
        <v>731</v>
      </c>
      <c r="BG90" s="470" t="s">
        <v>732</v>
      </c>
      <c r="BH90" s="470" t="s">
        <v>733</v>
      </c>
      <c r="BI90" s="470" t="s">
        <v>734</v>
      </c>
      <c r="BJ90" s="470" t="s">
        <v>735</v>
      </c>
      <c r="BK90" s="470" t="s">
        <v>736</v>
      </c>
      <c r="BL90" s="470" t="s">
        <v>737</v>
      </c>
      <c r="BM90" s="470" t="s">
        <v>738</v>
      </c>
      <c r="BN90" s="470" t="s">
        <v>739</v>
      </c>
      <c r="BO90" s="470" t="s">
        <v>740</v>
      </c>
      <c r="BP90" s="470" t="s">
        <v>741</v>
      </c>
      <c r="BQ90" s="470" t="s">
        <v>742</v>
      </c>
      <c r="BR90" s="470" t="s">
        <v>743</v>
      </c>
      <c r="BS90" s="470" t="s">
        <v>744</v>
      </c>
      <c r="BT90" s="470" t="s">
        <v>745</v>
      </c>
      <c r="BU90" s="470" t="s">
        <v>746</v>
      </c>
      <c r="BV90" s="470" t="s">
        <v>747</v>
      </c>
      <c r="BW90" s="470" t="s">
        <v>748</v>
      </c>
      <c r="BX90" s="470" t="s">
        <v>749</v>
      </c>
      <c r="BY90" s="470" t="s">
        <v>750</v>
      </c>
      <c r="BZ90" s="470" t="s">
        <v>751</v>
      </c>
      <c r="CA90" s="470" t="s">
        <v>752</v>
      </c>
      <c r="CB90" s="470" t="s">
        <v>753</v>
      </c>
      <c r="CC90" s="470" t="s">
        <v>754</v>
      </c>
      <c r="CD90" s="470" t="s">
        <v>755</v>
      </c>
      <c r="CE90" s="470" t="s">
        <v>756</v>
      </c>
      <c r="CF90" s="470" t="s">
        <v>757</v>
      </c>
      <c r="CG90" s="470" t="s">
        <v>758</v>
      </c>
      <c r="CH90" s="471" t="s">
        <v>759</v>
      </c>
    </row>
    <row r="91" spans="1:86" ht="26.25" customHeight="1" x14ac:dyDescent="0.35">
      <c r="A91" s="455"/>
      <c r="B91" s="123" t="s">
        <v>273</v>
      </c>
      <c r="C91" s="52"/>
      <c r="D91" s="451">
        <v>0</v>
      </c>
      <c r="E91" s="451">
        <v>0</v>
      </c>
      <c r="F91" s="451">
        <v>0</v>
      </c>
      <c r="G91" s="451">
        <v>0</v>
      </c>
      <c r="H91" s="451">
        <v>0</v>
      </c>
      <c r="I91" s="451">
        <v>0</v>
      </c>
      <c r="J91" s="451">
        <v>0</v>
      </c>
      <c r="K91" s="451">
        <v>0</v>
      </c>
      <c r="L91" s="451">
        <v>0</v>
      </c>
      <c r="M91" s="451">
        <v>0</v>
      </c>
      <c r="N91" s="451">
        <v>0</v>
      </c>
      <c r="O91" s="451">
        <v>0</v>
      </c>
      <c r="P91" s="451">
        <v>0</v>
      </c>
      <c r="Q91" s="451">
        <v>0</v>
      </c>
      <c r="R91" s="451">
        <v>0</v>
      </c>
      <c r="S91" s="451">
        <v>0</v>
      </c>
      <c r="T91" s="451">
        <v>0</v>
      </c>
      <c r="U91" s="451">
        <v>0</v>
      </c>
      <c r="V91" s="451">
        <v>0</v>
      </c>
      <c r="W91" s="451">
        <v>0</v>
      </c>
      <c r="X91" s="451">
        <v>0</v>
      </c>
      <c r="Y91" s="451">
        <v>0</v>
      </c>
      <c r="Z91" s="451">
        <v>0</v>
      </c>
      <c r="AA91" s="451">
        <v>0</v>
      </c>
      <c r="AB91" s="451">
        <v>0</v>
      </c>
      <c r="AC91" s="451">
        <v>0</v>
      </c>
      <c r="AD91" s="451">
        <v>0</v>
      </c>
      <c r="AE91" s="451">
        <v>0</v>
      </c>
      <c r="AF91" s="451">
        <v>0</v>
      </c>
      <c r="AG91" s="451">
        <v>0</v>
      </c>
      <c r="AH91" s="451">
        <v>0</v>
      </c>
      <c r="AI91" s="451">
        <v>2838</v>
      </c>
      <c r="AJ91" s="451">
        <v>3010</v>
      </c>
      <c r="AK91" s="451">
        <v>3584</v>
      </c>
      <c r="AL91" s="451">
        <v>4157</v>
      </c>
      <c r="AM91" s="451">
        <v>4336</v>
      </c>
      <c r="AN91" s="451">
        <v>4541</v>
      </c>
      <c r="AO91" s="451">
        <v>4709</v>
      </c>
      <c r="AP91" s="451">
        <v>4710</v>
      </c>
      <c r="AQ91" s="451">
        <v>4517</v>
      </c>
      <c r="AR91" s="451">
        <v>4089</v>
      </c>
      <c r="AS91" s="451">
        <v>3977</v>
      </c>
      <c r="AT91" s="451">
        <v>4124</v>
      </c>
      <c r="AU91" s="451">
        <v>4593</v>
      </c>
      <c r="AV91" s="451">
        <v>5179</v>
      </c>
      <c r="AW91" s="451">
        <v>5512</v>
      </c>
      <c r="AX91" s="451">
        <v>5647</v>
      </c>
      <c r="AY91" s="451">
        <v>5657</v>
      </c>
      <c r="AZ91" s="451">
        <v>5514</v>
      </c>
      <c r="BA91" s="451">
        <v>3943</v>
      </c>
      <c r="BB91" s="451">
        <v>3834</v>
      </c>
      <c r="BC91" s="451">
        <v>3822</v>
      </c>
      <c r="BD91" s="451">
        <v>3901</v>
      </c>
      <c r="BE91" s="451">
        <v>3986</v>
      </c>
      <c r="BF91" s="451">
        <v>3989</v>
      </c>
      <c r="BG91" s="451">
        <v>3129</v>
      </c>
      <c r="BH91" s="451">
        <v>2187</v>
      </c>
      <c r="BI91" s="451">
        <v>2142</v>
      </c>
      <c r="BJ91" s="451">
        <v>2135</v>
      </c>
      <c r="BK91" s="451">
        <v>2117</v>
      </c>
      <c r="BL91" s="451">
        <v>2087</v>
      </c>
      <c r="BM91" s="451">
        <v>1935</v>
      </c>
      <c r="BN91" s="451">
        <v>1803</v>
      </c>
      <c r="BO91" s="451">
        <v>1619</v>
      </c>
      <c r="BP91" s="451">
        <v>1254</v>
      </c>
      <c r="BQ91" s="451">
        <v>939</v>
      </c>
      <c r="BR91" s="451">
        <v>799</v>
      </c>
      <c r="BS91" s="451">
        <v>706</v>
      </c>
      <c r="BT91" s="451">
        <v>625</v>
      </c>
      <c r="BU91" s="451">
        <v>588</v>
      </c>
      <c r="BV91" s="451">
        <v>494</v>
      </c>
      <c r="BW91" s="451">
        <v>359</v>
      </c>
      <c r="BX91" s="452">
        <v>272</v>
      </c>
      <c r="BY91" s="452">
        <v>210</v>
      </c>
      <c r="BZ91" s="452">
        <v>166</v>
      </c>
      <c r="CA91" s="452">
        <v>135</v>
      </c>
      <c r="CB91" s="452">
        <v>43</v>
      </c>
      <c r="CC91" s="452">
        <v>0</v>
      </c>
      <c r="CD91" s="452">
        <v>0</v>
      </c>
      <c r="CE91" s="452">
        <v>0</v>
      </c>
      <c r="CF91" s="452">
        <v>0</v>
      </c>
      <c r="CG91" s="452">
        <v>0</v>
      </c>
      <c r="CH91" s="460">
        <v>0</v>
      </c>
    </row>
    <row r="92" spans="1:86" ht="26.25" customHeight="1" x14ac:dyDescent="0.35">
      <c r="A92" s="52"/>
      <c r="B92" s="72" t="s">
        <v>924</v>
      </c>
      <c r="C92" s="508"/>
      <c r="D92" s="625"/>
      <c r="E92" s="625"/>
      <c r="F92" s="625"/>
      <c r="G92" s="625"/>
      <c r="H92" s="625"/>
      <c r="I92" s="625"/>
      <c r="J92" s="625"/>
      <c r="K92" s="625"/>
      <c r="L92" s="625"/>
      <c r="M92" s="625"/>
      <c r="N92" s="625"/>
      <c r="O92" s="625"/>
      <c r="P92" s="625"/>
      <c r="Q92" s="625"/>
      <c r="R92" s="625"/>
      <c r="S92" s="625"/>
      <c r="T92" s="625"/>
      <c r="U92" s="625"/>
      <c r="V92" s="625"/>
      <c r="W92" s="625"/>
      <c r="X92" s="625"/>
      <c r="Y92" s="625"/>
      <c r="Z92" s="625"/>
      <c r="AA92" s="625"/>
      <c r="AB92" s="625"/>
      <c r="AC92" s="625"/>
      <c r="AD92" s="625"/>
      <c r="AE92" s="625"/>
      <c r="AF92" s="625"/>
      <c r="AG92" s="625"/>
      <c r="AH92" s="625"/>
      <c r="AI92" s="625"/>
      <c r="AJ92" s="625"/>
      <c r="AK92" s="625"/>
      <c r="AL92" s="625"/>
      <c r="AM92" s="625"/>
      <c r="AN92" s="625"/>
      <c r="AO92" s="625"/>
      <c r="AP92" s="625"/>
      <c r="AQ92" s="625"/>
      <c r="AR92" s="625"/>
      <c r="AS92" s="625"/>
      <c r="AT92" s="625"/>
      <c r="BC92" s="232"/>
      <c r="BX92" s="232"/>
      <c r="BY92" s="232"/>
      <c r="BZ92" s="232"/>
      <c r="CA92" s="232"/>
      <c r="CB92" s="232"/>
      <c r="CC92" s="232"/>
      <c r="CD92" s="232"/>
      <c r="CE92" s="232"/>
      <c r="CF92" s="232"/>
      <c r="CG92" s="232"/>
      <c r="CH92" s="256"/>
    </row>
    <row r="93" spans="1:86" x14ac:dyDescent="0.35">
      <c r="A93" s="472"/>
      <c r="B93" s="329" t="s">
        <v>925</v>
      </c>
      <c r="C93" s="472"/>
      <c r="D93" s="456">
        <v>0</v>
      </c>
      <c r="E93" s="456">
        <v>0</v>
      </c>
      <c r="F93" s="456">
        <v>0</v>
      </c>
      <c r="G93" s="456">
        <v>0</v>
      </c>
      <c r="H93" s="456">
        <v>0</v>
      </c>
      <c r="I93" s="456">
        <v>0</v>
      </c>
      <c r="J93" s="456">
        <v>0</v>
      </c>
      <c r="K93" s="456">
        <v>0</v>
      </c>
      <c r="L93" s="456">
        <v>0</v>
      </c>
      <c r="M93" s="456">
        <v>0</v>
      </c>
      <c r="N93" s="456">
        <v>0</v>
      </c>
      <c r="O93" s="456">
        <v>0</v>
      </c>
      <c r="P93" s="456">
        <v>0</v>
      </c>
      <c r="Q93" s="456">
        <v>0</v>
      </c>
      <c r="R93" s="456">
        <v>0</v>
      </c>
      <c r="S93" s="456">
        <v>0</v>
      </c>
      <c r="T93" s="456">
        <v>0</v>
      </c>
      <c r="U93" s="456">
        <v>0</v>
      </c>
      <c r="V93" s="456">
        <v>0</v>
      </c>
      <c r="W93" s="456">
        <v>0</v>
      </c>
      <c r="X93" s="456">
        <v>0</v>
      </c>
      <c r="Y93" s="456">
        <v>0</v>
      </c>
      <c r="Z93" s="456">
        <v>0</v>
      </c>
      <c r="AA93" s="456">
        <v>0</v>
      </c>
      <c r="AB93" s="456">
        <v>0</v>
      </c>
      <c r="AC93" s="456">
        <v>0</v>
      </c>
      <c r="AD93" s="456">
        <v>0</v>
      </c>
      <c r="AE93" s="456">
        <v>0</v>
      </c>
      <c r="AF93" s="456">
        <v>0</v>
      </c>
      <c r="AG93" s="456">
        <v>0</v>
      </c>
      <c r="AH93" s="456">
        <v>0</v>
      </c>
      <c r="AI93" s="456">
        <v>0</v>
      </c>
      <c r="AJ93" s="456">
        <v>0</v>
      </c>
      <c r="AK93" s="456">
        <v>0</v>
      </c>
      <c r="AL93" s="456">
        <v>0</v>
      </c>
      <c r="AM93" s="456">
        <v>0</v>
      </c>
      <c r="AN93" s="456">
        <v>0</v>
      </c>
      <c r="AO93" s="456">
        <v>0</v>
      </c>
      <c r="AP93" s="456">
        <v>0</v>
      </c>
      <c r="AQ93" s="456">
        <v>0</v>
      </c>
      <c r="AR93" s="456">
        <v>0</v>
      </c>
      <c r="AS93" s="456">
        <v>0</v>
      </c>
      <c r="AT93" s="456">
        <v>0</v>
      </c>
      <c r="AU93" s="456">
        <v>0</v>
      </c>
      <c r="AV93" s="456">
        <v>0</v>
      </c>
      <c r="AW93" s="456">
        <v>0</v>
      </c>
      <c r="AX93" s="456">
        <v>0</v>
      </c>
      <c r="AY93" s="456">
        <v>0</v>
      </c>
      <c r="AZ93" s="456">
        <v>0</v>
      </c>
      <c r="BA93" s="456">
        <v>0</v>
      </c>
      <c r="BB93" s="456">
        <v>0</v>
      </c>
      <c r="BC93" s="457">
        <v>0</v>
      </c>
      <c r="BD93" s="456">
        <v>1268</v>
      </c>
      <c r="BE93" s="456">
        <v>1322</v>
      </c>
      <c r="BF93" s="456">
        <v>1345</v>
      </c>
      <c r="BG93" s="456">
        <v>1297</v>
      </c>
      <c r="BH93" s="456">
        <v>1213</v>
      </c>
      <c r="BI93" s="456">
        <v>1198</v>
      </c>
      <c r="BJ93" s="456">
        <v>1196</v>
      </c>
      <c r="BK93" s="456">
        <v>1196</v>
      </c>
      <c r="BL93" s="456">
        <v>1176</v>
      </c>
      <c r="BM93" s="456">
        <v>1055</v>
      </c>
      <c r="BN93" s="456">
        <v>969</v>
      </c>
      <c r="BO93" s="456">
        <v>847</v>
      </c>
      <c r="BP93" s="456">
        <v>530</v>
      </c>
      <c r="BQ93" s="456">
        <v>252</v>
      </c>
      <c r="BR93" s="456">
        <v>138</v>
      </c>
      <c r="BS93" s="456">
        <v>73</v>
      </c>
      <c r="BT93" s="456">
        <v>28</v>
      </c>
      <c r="BU93" s="456">
        <v>6</v>
      </c>
      <c r="BV93" s="456">
        <v>0</v>
      </c>
      <c r="BW93" s="456">
        <v>0</v>
      </c>
      <c r="BX93" s="457">
        <v>0</v>
      </c>
      <c r="BY93" s="457">
        <v>0</v>
      </c>
      <c r="BZ93" s="457">
        <v>0</v>
      </c>
      <c r="CA93" s="457">
        <v>0</v>
      </c>
      <c r="CB93" s="457">
        <v>0</v>
      </c>
      <c r="CC93" s="457">
        <v>0</v>
      </c>
      <c r="CD93" s="457">
        <v>0</v>
      </c>
      <c r="CE93" s="457">
        <v>0</v>
      </c>
      <c r="CF93" s="457">
        <v>0</v>
      </c>
      <c r="CG93" s="457">
        <v>0</v>
      </c>
      <c r="CH93" s="458">
        <v>0</v>
      </c>
    </row>
    <row r="94" spans="1:86" x14ac:dyDescent="0.35">
      <c r="A94" s="52"/>
      <c r="B94" s="236" t="s">
        <v>926</v>
      </c>
      <c r="C94" s="508"/>
      <c r="D94" s="456">
        <v>0</v>
      </c>
      <c r="E94" s="456">
        <v>0</v>
      </c>
      <c r="F94" s="456">
        <v>0</v>
      </c>
      <c r="G94" s="456">
        <v>0</v>
      </c>
      <c r="H94" s="456">
        <v>0</v>
      </c>
      <c r="I94" s="456">
        <v>0</v>
      </c>
      <c r="J94" s="456">
        <v>0</v>
      </c>
      <c r="K94" s="456">
        <v>0</v>
      </c>
      <c r="L94" s="456">
        <v>0</v>
      </c>
      <c r="M94" s="456">
        <v>0</v>
      </c>
      <c r="N94" s="456">
        <v>0</v>
      </c>
      <c r="O94" s="456">
        <v>0</v>
      </c>
      <c r="P94" s="456">
        <v>0</v>
      </c>
      <c r="Q94" s="456">
        <v>0</v>
      </c>
      <c r="R94" s="456">
        <v>0</v>
      </c>
      <c r="S94" s="456">
        <v>0</v>
      </c>
      <c r="T94" s="456">
        <v>0</v>
      </c>
      <c r="U94" s="456">
        <v>0</v>
      </c>
      <c r="V94" s="456">
        <v>0</v>
      </c>
      <c r="W94" s="456">
        <v>0</v>
      </c>
      <c r="X94" s="456">
        <v>0</v>
      </c>
      <c r="Y94" s="456">
        <v>0</v>
      </c>
      <c r="Z94" s="456">
        <v>0</v>
      </c>
      <c r="AA94" s="456">
        <v>0</v>
      </c>
      <c r="AB94" s="456">
        <v>0</v>
      </c>
      <c r="AC94" s="456">
        <v>0</v>
      </c>
      <c r="AD94" s="456">
        <v>0</v>
      </c>
      <c r="AE94" s="456">
        <v>0</v>
      </c>
      <c r="AF94" s="456">
        <v>0</v>
      </c>
      <c r="AG94" s="456">
        <v>0</v>
      </c>
      <c r="AH94" s="456">
        <v>0</v>
      </c>
      <c r="AI94" s="456">
        <v>0</v>
      </c>
      <c r="AJ94" s="456">
        <v>0</v>
      </c>
      <c r="AK94" s="456">
        <v>0</v>
      </c>
      <c r="AL94" s="456">
        <v>0</v>
      </c>
      <c r="AM94" s="456">
        <v>0</v>
      </c>
      <c r="AN94" s="456">
        <v>0</v>
      </c>
      <c r="AO94" s="456">
        <v>0</v>
      </c>
      <c r="AP94" s="456">
        <v>0</v>
      </c>
      <c r="AQ94" s="456">
        <v>0</v>
      </c>
      <c r="AR94" s="456">
        <v>0</v>
      </c>
      <c r="AS94" s="456">
        <v>0</v>
      </c>
      <c r="AT94" s="456">
        <v>0</v>
      </c>
      <c r="AU94" s="456">
        <v>0</v>
      </c>
      <c r="AV94" s="456">
        <v>0</v>
      </c>
      <c r="AW94" s="456">
        <v>0</v>
      </c>
      <c r="AX94" s="456">
        <v>0</v>
      </c>
      <c r="AY94" s="456">
        <v>0</v>
      </c>
      <c r="AZ94" s="456">
        <v>0</v>
      </c>
      <c r="BA94" s="456">
        <v>0</v>
      </c>
      <c r="BB94" s="456">
        <v>0</v>
      </c>
      <c r="BC94" s="457">
        <v>0</v>
      </c>
      <c r="BD94" s="456">
        <v>913</v>
      </c>
      <c r="BE94" s="456">
        <v>889</v>
      </c>
      <c r="BF94" s="456">
        <v>863</v>
      </c>
      <c r="BG94" s="456">
        <v>842</v>
      </c>
      <c r="BH94" s="456">
        <v>808</v>
      </c>
      <c r="BI94" s="456">
        <v>784</v>
      </c>
      <c r="BJ94" s="456">
        <v>776</v>
      </c>
      <c r="BK94" s="456">
        <v>753</v>
      </c>
      <c r="BL94" s="456">
        <v>737</v>
      </c>
      <c r="BM94" s="456">
        <v>706</v>
      </c>
      <c r="BN94" s="456">
        <v>653</v>
      </c>
      <c r="BO94" s="456">
        <v>589</v>
      </c>
      <c r="BP94" s="456">
        <v>534</v>
      </c>
      <c r="BQ94" s="456">
        <v>491</v>
      </c>
      <c r="BR94" s="456">
        <v>462</v>
      </c>
      <c r="BS94" s="456">
        <v>431</v>
      </c>
      <c r="BT94" s="456">
        <v>395</v>
      </c>
      <c r="BU94" s="456">
        <v>379</v>
      </c>
      <c r="BV94" s="456">
        <v>314</v>
      </c>
      <c r="BW94" s="456">
        <v>225</v>
      </c>
      <c r="BX94" s="457">
        <v>154</v>
      </c>
      <c r="BY94" s="457">
        <v>108</v>
      </c>
      <c r="BZ94" s="457">
        <v>77</v>
      </c>
      <c r="CA94" s="457">
        <v>57</v>
      </c>
      <c r="CB94" s="457">
        <v>13</v>
      </c>
      <c r="CC94" s="457">
        <v>0</v>
      </c>
      <c r="CD94" s="457">
        <v>0</v>
      </c>
      <c r="CE94" s="457">
        <v>0</v>
      </c>
      <c r="CF94" s="457">
        <v>0</v>
      </c>
      <c r="CG94" s="457">
        <v>0</v>
      </c>
      <c r="CH94" s="458">
        <v>0</v>
      </c>
    </row>
    <row r="95" spans="1:86" x14ac:dyDescent="0.35">
      <c r="A95" s="52"/>
      <c r="B95" s="329" t="s">
        <v>848</v>
      </c>
      <c r="C95" s="52"/>
      <c r="D95" s="456">
        <v>0</v>
      </c>
      <c r="E95" s="456">
        <v>0</v>
      </c>
      <c r="F95" s="456">
        <v>0</v>
      </c>
      <c r="G95" s="456">
        <v>0</v>
      </c>
      <c r="H95" s="456">
        <v>0</v>
      </c>
      <c r="I95" s="456">
        <v>0</v>
      </c>
      <c r="J95" s="456">
        <v>0</v>
      </c>
      <c r="K95" s="456">
        <v>0</v>
      </c>
      <c r="L95" s="456">
        <v>0</v>
      </c>
      <c r="M95" s="456">
        <v>0</v>
      </c>
      <c r="N95" s="456">
        <v>0</v>
      </c>
      <c r="O95" s="456">
        <v>0</v>
      </c>
      <c r="P95" s="456">
        <v>0</v>
      </c>
      <c r="Q95" s="456">
        <v>0</v>
      </c>
      <c r="R95" s="456">
        <v>0</v>
      </c>
      <c r="S95" s="456">
        <v>0</v>
      </c>
      <c r="T95" s="456">
        <v>0</v>
      </c>
      <c r="U95" s="456">
        <v>0</v>
      </c>
      <c r="V95" s="456">
        <v>0</v>
      </c>
      <c r="W95" s="456">
        <v>0</v>
      </c>
      <c r="X95" s="456">
        <v>0</v>
      </c>
      <c r="Y95" s="456">
        <v>0</v>
      </c>
      <c r="Z95" s="456">
        <v>0</v>
      </c>
      <c r="AA95" s="456">
        <v>0</v>
      </c>
      <c r="AB95" s="456">
        <v>0</v>
      </c>
      <c r="AC95" s="456">
        <v>0</v>
      </c>
      <c r="AD95" s="456">
        <v>0</v>
      </c>
      <c r="AE95" s="456">
        <v>0</v>
      </c>
      <c r="AF95" s="456">
        <v>0</v>
      </c>
      <c r="AG95" s="456">
        <v>0</v>
      </c>
      <c r="AH95" s="456">
        <v>0</v>
      </c>
      <c r="AI95" s="456">
        <v>0</v>
      </c>
      <c r="AJ95" s="456">
        <v>0</v>
      </c>
      <c r="AK95" s="456">
        <v>0</v>
      </c>
      <c r="AL95" s="456">
        <v>0</v>
      </c>
      <c r="AM95" s="456">
        <v>0</v>
      </c>
      <c r="AN95" s="456">
        <v>0</v>
      </c>
      <c r="AO95" s="456">
        <v>0</v>
      </c>
      <c r="AP95" s="456">
        <v>0</v>
      </c>
      <c r="AQ95" s="456">
        <v>0</v>
      </c>
      <c r="AR95" s="456">
        <v>0</v>
      </c>
      <c r="AS95" s="456">
        <v>0</v>
      </c>
      <c r="AT95" s="456">
        <v>0</v>
      </c>
      <c r="AU95" s="456">
        <v>0</v>
      </c>
      <c r="AV95" s="456">
        <v>0</v>
      </c>
      <c r="AW95" s="456">
        <v>0</v>
      </c>
      <c r="AX95" s="456">
        <v>0</v>
      </c>
      <c r="AY95" s="456">
        <v>0</v>
      </c>
      <c r="AZ95" s="456">
        <v>0</v>
      </c>
      <c r="BA95" s="456">
        <v>0</v>
      </c>
      <c r="BB95" s="456">
        <v>0</v>
      </c>
      <c r="BC95" s="457">
        <v>0</v>
      </c>
      <c r="BD95" s="456">
        <v>92</v>
      </c>
      <c r="BE95" s="456">
        <v>97</v>
      </c>
      <c r="BF95" s="456">
        <v>106</v>
      </c>
      <c r="BG95" s="456">
        <v>100</v>
      </c>
      <c r="BH95" s="456">
        <v>80</v>
      </c>
      <c r="BI95" s="456">
        <v>81</v>
      </c>
      <c r="BJ95" s="456">
        <v>83</v>
      </c>
      <c r="BK95" s="456">
        <v>85</v>
      </c>
      <c r="BL95" s="456">
        <v>89</v>
      </c>
      <c r="BM95" s="456">
        <v>97</v>
      </c>
      <c r="BN95" s="456">
        <v>109</v>
      </c>
      <c r="BO95" s="456">
        <v>121</v>
      </c>
      <c r="BP95" s="456">
        <v>136</v>
      </c>
      <c r="BQ95" s="456">
        <v>150</v>
      </c>
      <c r="BR95" s="456">
        <v>160</v>
      </c>
      <c r="BS95" s="456">
        <v>169</v>
      </c>
      <c r="BT95" s="456">
        <v>173</v>
      </c>
      <c r="BU95" s="456">
        <v>180</v>
      </c>
      <c r="BV95" s="456">
        <v>165</v>
      </c>
      <c r="BW95" s="456">
        <v>128</v>
      </c>
      <c r="BX95" s="457">
        <v>115</v>
      </c>
      <c r="BY95" s="457">
        <v>99</v>
      </c>
      <c r="BZ95" s="457">
        <v>87</v>
      </c>
      <c r="CA95" s="457">
        <v>77</v>
      </c>
      <c r="CB95" s="457">
        <v>29</v>
      </c>
      <c r="CC95" s="457">
        <v>0</v>
      </c>
      <c r="CD95" s="457">
        <v>0</v>
      </c>
      <c r="CE95" s="457">
        <v>0</v>
      </c>
      <c r="CF95" s="457">
        <v>0</v>
      </c>
      <c r="CG95" s="457">
        <v>0</v>
      </c>
      <c r="CH95" s="458">
        <v>0</v>
      </c>
    </row>
    <row r="96" spans="1:86" x14ac:dyDescent="0.35">
      <c r="A96" s="52"/>
      <c r="B96" s="329" t="s">
        <v>927</v>
      </c>
      <c r="C96" s="72"/>
      <c r="D96" s="456">
        <v>0</v>
      </c>
      <c r="E96" s="456">
        <v>0</v>
      </c>
      <c r="F96" s="456">
        <v>0</v>
      </c>
      <c r="G96" s="456">
        <v>0</v>
      </c>
      <c r="H96" s="456">
        <v>0</v>
      </c>
      <c r="I96" s="456">
        <v>0</v>
      </c>
      <c r="J96" s="456">
        <v>0</v>
      </c>
      <c r="K96" s="456">
        <v>0</v>
      </c>
      <c r="L96" s="456">
        <v>0</v>
      </c>
      <c r="M96" s="456">
        <v>0</v>
      </c>
      <c r="N96" s="456">
        <v>0</v>
      </c>
      <c r="O96" s="456">
        <v>0</v>
      </c>
      <c r="P96" s="456">
        <v>0</v>
      </c>
      <c r="Q96" s="456">
        <v>0</v>
      </c>
      <c r="R96" s="456">
        <v>0</v>
      </c>
      <c r="S96" s="456">
        <v>0</v>
      </c>
      <c r="T96" s="456">
        <v>0</v>
      </c>
      <c r="U96" s="456">
        <v>0</v>
      </c>
      <c r="V96" s="456">
        <v>0</v>
      </c>
      <c r="W96" s="456">
        <v>0</v>
      </c>
      <c r="X96" s="456">
        <v>0</v>
      </c>
      <c r="Y96" s="456">
        <v>0</v>
      </c>
      <c r="Z96" s="456">
        <v>0</v>
      </c>
      <c r="AA96" s="456">
        <v>0</v>
      </c>
      <c r="AB96" s="456">
        <v>0</v>
      </c>
      <c r="AC96" s="456">
        <v>0</v>
      </c>
      <c r="AD96" s="456">
        <v>0</v>
      </c>
      <c r="AE96" s="456">
        <v>0</v>
      </c>
      <c r="AF96" s="456">
        <v>0</v>
      </c>
      <c r="AG96" s="456">
        <v>0</v>
      </c>
      <c r="AH96" s="456">
        <v>0</v>
      </c>
      <c r="AI96" s="456">
        <v>0</v>
      </c>
      <c r="AJ96" s="456">
        <v>0</v>
      </c>
      <c r="AK96" s="456">
        <v>0</v>
      </c>
      <c r="AL96" s="456">
        <v>0</v>
      </c>
      <c r="AM96" s="456">
        <v>0</v>
      </c>
      <c r="AN96" s="456">
        <v>0</v>
      </c>
      <c r="AO96" s="456">
        <v>0</v>
      </c>
      <c r="AP96" s="456">
        <v>0</v>
      </c>
      <c r="AQ96" s="456">
        <v>0</v>
      </c>
      <c r="AR96" s="456">
        <v>0</v>
      </c>
      <c r="AS96" s="456">
        <v>0</v>
      </c>
      <c r="AT96" s="456">
        <v>0</v>
      </c>
      <c r="AU96" s="456">
        <v>0</v>
      </c>
      <c r="AV96" s="456">
        <v>0</v>
      </c>
      <c r="AW96" s="456">
        <v>0</v>
      </c>
      <c r="AX96" s="456">
        <v>0</v>
      </c>
      <c r="AY96" s="456">
        <v>0</v>
      </c>
      <c r="AZ96" s="456">
        <v>0</v>
      </c>
      <c r="BA96" s="456">
        <v>0</v>
      </c>
      <c r="BB96" s="456">
        <v>0</v>
      </c>
      <c r="BC96" s="457">
        <v>0</v>
      </c>
      <c r="BD96" s="456">
        <v>1628</v>
      </c>
      <c r="BE96" s="456">
        <v>1677</v>
      </c>
      <c r="BF96" s="456">
        <v>1675</v>
      </c>
      <c r="BG96" s="456">
        <v>890</v>
      </c>
      <c r="BH96" s="456">
        <v>86</v>
      </c>
      <c r="BI96" s="456">
        <v>79</v>
      </c>
      <c r="BJ96" s="456">
        <v>79</v>
      </c>
      <c r="BK96" s="456">
        <v>83</v>
      </c>
      <c r="BL96" s="456">
        <v>85</v>
      </c>
      <c r="BM96" s="456">
        <v>76</v>
      </c>
      <c r="BN96" s="456">
        <v>71</v>
      </c>
      <c r="BO96" s="456">
        <v>62</v>
      </c>
      <c r="BP96" s="456">
        <v>53</v>
      </c>
      <c r="BQ96" s="456">
        <v>46</v>
      </c>
      <c r="BR96" s="456">
        <v>39</v>
      </c>
      <c r="BS96" s="456">
        <v>33</v>
      </c>
      <c r="BT96" s="456">
        <v>29</v>
      </c>
      <c r="BU96" s="456">
        <v>24</v>
      </c>
      <c r="BV96" s="456">
        <v>14</v>
      </c>
      <c r="BW96" s="456">
        <v>6</v>
      </c>
      <c r="BX96" s="457">
        <v>3</v>
      </c>
      <c r="BY96" s="457">
        <v>2</v>
      </c>
      <c r="BZ96" s="457">
        <v>2</v>
      </c>
      <c r="CA96" s="457">
        <v>1</v>
      </c>
      <c r="CB96" s="457">
        <v>1</v>
      </c>
      <c r="CC96" s="457">
        <v>0</v>
      </c>
      <c r="CD96" s="457">
        <v>0</v>
      </c>
      <c r="CE96" s="457">
        <v>0</v>
      </c>
      <c r="CF96" s="457">
        <v>0</v>
      </c>
      <c r="CG96" s="457">
        <v>0</v>
      </c>
      <c r="CH96" s="458">
        <v>0</v>
      </c>
    </row>
    <row r="97" spans="1:86" ht="26.25" customHeight="1" x14ac:dyDescent="0.35">
      <c r="A97" s="472"/>
      <c r="B97" s="72" t="s">
        <v>931</v>
      </c>
      <c r="D97" s="456">
        <v>0</v>
      </c>
      <c r="E97" s="456">
        <v>0</v>
      </c>
      <c r="F97" s="456">
        <v>0</v>
      </c>
      <c r="G97" s="456">
        <v>0</v>
      </c>
      <c r="H97" s="456">
        <v>0</v>
      </c>
      <c r="I97" s="456">
        <v>0</v>
      </c>
      <c r="J97" s="456">
        <v>0</v>
      </c>
      <c r="K97" s="456">
        <v>0</v>
      </c>
      <c r="L97" s="456">
        <v>0</v>
      </c>
      <c r="M97" s="456">
        <v>0</v>
      </c>
      <c r="N97" s="456">
        <v>0</v>
      </c>
      <c r="O97" s="456">
        <v>0</v>
      </c>
      <c r="P97" s="456">
        <v>0</v>
      </c>
      <c r="Q97" s="456">
        <v>0</v>
      </c>
      <c r="R97" s="456">
        <v>0</v>
      </c>
      <c r="S97" s="456">
        <v>0</v>
      </c>
      <c r="T97" s="456">
        <v>0</v>
      </c>
      <c r="U97" s="456">
        <v>0</v>
      </c>
      <c r="V97" s="456">
        <v>0</v>
      </c>
      <c r="W97" s="456">
        <v>0</v>
      </c>
      <c r="X97" s="456">
        <v>0</v>
      </c>
      <c r="Y97" s="456">
        <v>0</v>
      </c>
      <c r="Z97" s="456">
        <v>0</v>
      </c>
      <c r="AA97" s="456">
        <v>0</v>
      </c>
      <c r="AB97" s="456">
        <v>0</v>
      </c>
      <c r="AC97" s="456">
        <v>0</v>
      </c>
      <c r="AD97" s="456">
        <v>0</v>
      </c>
      <c r="AE97" s="456">
        <v>0</v>
      </c>
      <c r="AF97" s="456">
        <v>0</v>
      </c>
      <c r="AG97" s="456">
        <v>0</v>
      </c>
      <c r="AH97" s="456">
        <v>0</v>
      </c>
      <c r="AI97" s="456">
        <v>1115</v>
      </c>
      <c r="AJ97" s="456">
        <v>1316</v>
      </c>
      <c r="AK97" s="456">
        <v>1846</v>
      </c>
      <c r="AL97" s="456">
        <v>2376</v>
      </c>
      <c r="AM97" s="456">
        <v>2685</v>
      </c>
      <c r="AN97" s="456">
        <v>2858</v>
      </c>
      <c r="AO97" s="456">
        <v>2992</v>
      </c>
      <c r="AP97" s="456">
        <v>2988</v>
      </c>
      <c r="AQ97" s="619">
        <v>2790</v>
      </c>
      <c r="AR97" s="456">
        <v>2370</v>
      </c>
      <c r="AS97" s="456">
        <v>2370</v>
      </c>
      <c r="AT97" s="456">
        <v>2449</v>
      </c>
      <c r="AU97" s="456">
        <v>3018</v>
      </c>
      <c r="AV97" s="456">
        <v>3536</v>
      </c>
      <c r="AW97" s="456">
        <v>3776</v>
      </c>
      <c r="AX97" s="456">
        <v>3882</v>
      </c>
      <c r="AY97" s="456">
        <v>3876</v>
      </c>
      <c r="AZ97" s="456">
        <v>3750</v>
      </c>
      <c r="BA97" s="456">
        <v>2238</v>
      </c>
      <c r="BB97" s="456">
        <v>2192</v>
      </c>
      <c r="BC97" s="457">
        <v>2202</v>
      </c>
      <c r="BD97" s="456">
        <v>2230</v>
      </c>
      <c r="BE97" s="456">
        <v>2235</v>
      </c>
      <c r="BF97" s="456">
        <v>2213</v>
      </c>
      <c r="BG97" s="456">
        <v>2218</v>
      </c>
      <c r="BH97" s="456">
        <v>2175</v>
      </c>
      <c r="BI97" s="456">
        <v>2131</v>
      </c>
      <c r="BJ97" s="456">
        <v>2123</v>
      </c>
      <c r="BK97" s="456">
        <v>2105</v>
      </c>
      <c r="BL97" s="456">
        <v>2076</v>
      </c>
      <c r="BM97" s="456">
        <v>1925</v>
      </c>
      <c r="BN97" s="456">
        <v>0</v>
      </c>
      <c r="BO97" s="456">
        <v>0</v>
      </c>
      <c r="BP97" s="456">
        <v>0</v>
      </c>
      <c r="BQ97" s="456">
        <v>0</v>
      </c>
      <c r="BR97" s="456">
        <v>0</v>
      </c>
      <c r="BS97" s="456">
        <v>0</v>
      </c>
      <c r="BT97" s="456">
        <v>0</v>
      </c>
      <c r="BU97" s="456">
        <v>0</v>
      </c>
      <c r="BV97" s="456">
        <v>0</v>
      </c>
      <c r="BW97" s="456">
        <v>0</v>
      </c>
      <c r="BX97" s="457">
        <v>0</v>
      </c>
      <c r="BY97" s="457">
        <v>0</v>
      </c>
      <c r="BZ97" s="457">
        <v>0</v>
      </c>
      <c r="CA97" s="457">
        <v>0</v>
      </c>
      <c r="CB97" s="457">
        <v>0</v>
      </c>
      <c r="CC97" s="457">
        <v>0</v>
      </c>
      <c r="CD97" s="457">
        <v>0</v>
      </c>
      <c r="CE97" s="457">
        <v>0</v>
      </c>
      <c r="CF97" s="457">
        <v>0</v>
      </c>
      <c r="CG97" s="457">
        <v>0</v>
      </c>
      <c r="CH97" s="458">
        <v>0</v>
      </c>
    </row>
    <row r="98" spans="1:86" x14ac:dyDescent="0.35">
      <c r="A98" s="472"/>
      <c r="B98" s="72" t="s">
        <v>932</v>
      </c>
      <c r="D98" s="456">
        <v>0</v>
      </c>
      <c r="E98" s="456">
        <v>0</v>
      </c>
      <c r="F98" s="456">
        <v>0</v>
      </c>
      <c r="G98" s="456">
        <v>0</v>
      </c>
      <c r="H98" s="456">
        <v>0</v>
      </c>
      <c r="I98" s="456">
        <v>0</v>
      </c>
      <c r="J98" s="456">
        <v>0</v>
      </c>
      <c r="K98" s="456">
        <v>0</v>
      </c>
      <c r="L98" s="456">
        <v>0</v>
      </c>
      <c r="M98" s="456">
        <v>0</v>
      </c>
      <c r="N98" s="456">
        <v>0</v>
      </c>
      <c r="O98" s="456">
        <v>0</v>
      </c>
      <c r="P98" s="456">
        <v>0</v>
      </c>
      <c r="Q98" s="456">
        <v>0</v>
      </c>
      <c r="R98" s="456">
        <v>0</v>
      </c>
      <c r="S98" s="456">
        <v>0</v>
      </c>
      <c r="T98" s="456">
        <v>0</v>
      </c>
      <c r="U98" s="456">
        <v>0</v>
      </c>
      <c r="V98" s="456">
        <v>0</v>
      </c>
      <c r="W98" s="456">
        <v>0</v>
      </c>
      <c r="X98" s="456">
        <v>0</v>
      </c>
      <c r="Y98" s="456">
        <v>0</v>
      </c>
      <c r="Z98" s="456">
        <v>0</v>
      </c>
      <c r="AA98" s="456">
        <v>0</v>
      </c>
      <c r="AB98" s="456">
        <v>0</v>
      </c>
      <c r="AC98" s="456">
        <v>0</v>
      </c>
      <c r="AD98" s="456">
        <v>0</v>
      </c>
      <c r="AE98" s="456">
        <v>0</v>
      </c>
      <c r="AF98" s="456">
        <v>0</v>
      </c>
      <c r="AG98" s="456">
        <v>0</v>
      </c>
      <c r="AH98" s="456">
        <v>0</v>
      </c>
      <c r="AI98" s="456">
        <v>0</v>
      </c>
      <c r="AJ98" s="456">
        <v>0</v>
      </c>
      <c r="AK98" s="456">
        <v>0</v>
      </c>
      <c r="AL98" s="456">
        <v>0</v>
      </c>
      <c r="AM98" s="456">
        <v>0</v>
      </c>
      <c r="AN98" s="456">
        <v>0</v>
      </c>
      <c r="AO98" s="456">
        <v>0</v>
      </c>
      <c r="AP98" s="456">
        <v>0</v>
      </c>
      <c r="AQ98" s="619">
        <v>0</v>
      </c>
      <c r="AR98" s="456">
        <v>0</v>
      </c>
      <c r="AS98" s="456">
        <v>0</v>
      </c>
      <c r="AT98" s="456">
        <v>0</v>
      </c>
      <c r="AU98" s="456">
        <v>0</v>
      </c>
      <c r="AV98" s="456">
        <v>0</v>
      </c>
      <c r="AW98" s="456">
        <v>0</v>
      </c>
      <c r="AX98" s="456">
        <v>0</v>
      </c>
      <c r="AY98" s="456">
        <v>0</v>
      </c>
      <c r="AZ98" s="456">
        <v>0</v>
      </c>
      <c r="BA98" s="456">
        <v>0</v>
      </c>
      <c r="BB98" s="456">
        <v>0</v>
      </c>
      <c r="BC98" s="457">
        <v>0</v>
      </c>
      <c r="BD98" s="456">
        <v>2633</v>
      </c>
      <c r="BE98" s="456">
        <v>2663</v>
      </c>
      <c r="BF98" s="456">
        <v>2644</v>
      </c>
      <c r="BG98" s="456">
        <v>1832</v>
      </c>
      <c r="BH98" s="456">
        <v>974</v>
      </c>
      <c r="BI98" s="456">
        <v>944</v>
      </c>
      <c r="BJ98" s="456">
        <v>938</v>
      </c>
      <c r="BK98" s="456">
        <v>922</v>
      </c>
      <c r="BL98" s="456">
        <v>911</v>
      </c>
      <c r="BM98" s="456">
        <v>880</v>
      </c>
      <c r="BN98" s="456">
        <v>833</v>
      </c>
      <c r="BO98" s="456">
        <v>771</v>
      </c>
      <c r="BP98" s="456">
        <v>723</v>
      </c>
      <c r="BQ98" s="456">
        <v>687</v>
      </c>
      <c r="BR98" s="456">
        <v>661</v>
      </c>
      <c r="BS98" s="456">
        <v>633</v>
      </c>
      <c r="BT98" s="456">
        <v>598</v>
      </c>
      <c r="BU98" s="456">
        <v>582</v>
      </c>
      <c r="BV98" s="456">
        <v>493</v>
      </c>
      <c r="BW98" s="456">
        <v>359</v>
      </c>
      <c r="BX98" s="457">
        <v>272</v>
      </c>
      <c r="BY98" s="457">
        <v>210</v>
      </c>
      <c r="BZ98" s="457">
        <v>166</v>
      </c>
      <c r="CA98" s="457">
        <v>135</v>
      </c>
      <c r="CB98" s="457">
        <v>43</v>
      </c>
      <c r="CC98" s="457">
        <v>0</v>
      </c>
      <c r="CD98" s="457">
        <v>0</v>
      </c>
      <c r="CE98" s="457">
        <v>0</v>
      </c>
      <c r="CF98" s="457">
        <v>0</v>
      </c>
      <c r="CG98" s="457">
        <v>0</v>
      </c>
      <c r="CH98" s="458">
        <v>0</v>
      </c>
    </row>
    <row r="99" spans="1:86" ht="24.75" customHeight="1" x14ac:dyDescent="0.35">
      <c r="A99" s="52"/>
      <c r="B99" s="72" t="s">
        <v>933</v>
      </c>
      <c r="AQ99" s="620" t="s">
        <v>946</v>
      </c>
      <c r="BX99" s="232"/>
      <c r="BY99" s="232"/>
      <c r="BZ99" s="232"/>
      <c r="CA99" s="232"/>
      <c r="CB99" s="232"/>
      <c r="CC99" s="232"/>
      <c r="CD99" s="232"/>
      <c r="CE99" s="232"/>
      <c r="CF99" s="232"/>
      <c r="CG99" s="232"/>
      <c r="CH99" s="256"/>
    </row>
    <row r="100" spans="1:86" x14ac:dyDescent="0.35">
      <c r="A100" s="472"/>
      <c r="B100" s="236" t="s">
        <v>935</v>
      </c>
      <c r="D100" s="456">
        <v>0</v>
      </c>
      <c r="E100" s="456">
        <v>0</v>
      </c>
      <c r="F100" s="456">
        <v>0</v>
      </c>
      <c r="G100" s="456">
        <v>0</v>
      </c>
      <c r="H100" s="456">
        <v>0</v>
      </c>
      <c r="I100" s="456">
        <v>0</v>
      </c>
      <c r="J100" s="456">
        <v>0</v>
      </c>
      <c r="K100" s="456">
        <v>0</v>
      </c>
      <c r="L100" s="456">
        <v>0</v>
      </c>
      <c r="M100" s="456">
        <v>0</v>
      </c>
      <c r="N100" s="456">
        <v>0</v>
      </c>
      <c r="O100" s="456">
        <v>0</v>
      </c>
      <c r="P100" s="456">
        <v>0</v>
      </c>
      <c r="Q100" s="456">
        <v>0</v>
      </c>
      <c r="R100" s="456">
        <v>0</v>
      </c>
      <c r="S100" s="456">
        <v>0</v>
      </c>
      <c r="T100" s="456">
        <v>0</v>
      </c>
      <c r="U100" s="456">
        <v>0</v>
      </c>
      <c r="V100" s="456">
        <v>0</v>
      </c>
      <c r="W100" s="456">
        <v>0</v>
      </c>
      <c r="X100" s="456">
        <v>0</v>
      </c>
      <c r="Y100" s="456">
        <v>0</v>
      </c>
      <c r="Z100" s="456">
        <v>0</v>
      </c>
      <c r="AA100" s="456">
        <v>0</v>
      </c>
      <c r="AB100" s="456">
        <v>0</v>
      </c>
      <c r="AC100" s="456">
        <v>0</v>
      </c>
      <c r="AD100" s="456">
        <v>0</v>
      </c>
      <c r="AE100" s="456">
        <v>0</v>
      </c>
      <c r="AF100" s="456">
        <v>0</v>
      </c>
      <c r="AG100" s="456">
        <v>0</v>
      </c>
      <c r="AH100" s="456">
        <v>0</v>
      </c>
      <c r="AI100" s="456">
        <v>551</v>
      </c>
      <c r="AJ100" s="456">
        <v>746</v>
      </c>
      <c r="AK100" s="456">
        <v>1179</v>
      </c>
      <c r="AL100" s="456">
        <v>1611</v>
      </c>
      <c r="AM100" s="456">
        <v>1813</v>
      </c>
      <c r="AN100" s="456">
        <v>1885</v>
      </c>
      <c r="AO100" s="456">
        <v>1892</v>
      </c>
      <c r="AP100" s="456">
        <v>1832</v>
      </c>
      <c r="AQ100" s="619">
        <v>1578</v>
      </c>
      <c r="AR100" s="456">
        <v>1249</v>
      </c>
      <c r="AS100" s="456">
        <v>1031</v>
      </c>
      <c r="AT100" s="456">
        <v>1007</v>
      </c>
      <c r="AU100" s="456">
        <v>1441</v>
      </c>
      <c r="AV100" s="456">
        <v>1753</v>
      </c>
      <c r="AW100" s="456">
        <v>1790</v>
      </c>
      <c r="AX100" s="456">
        <v>1800</v>
      </c>
      <c r="AY100" s="456">
        <v>1659</v>
      </c>
      <c r="AZ100" s="456">
        <v>1461</v>
      </c>
      <c r="BA100" s="456">
        <v>0</v>
      </c>
      <c r="BB100" s="456">
        <v>0</v>
      </c>
      <c r="BC100" s="456">
        <v>0</v>
      </c>
      <c r="BD100" s="456">
        <v>0</v>
      </c>
      <c r="BE100" s="456">
        <v>0</v>
      </c>
      <c r="BF100" s="456">
        <v>0</v>
      </c>
      <c r="BG100" s="456">
        <v>0</v>
      </c>
      <c r="BH100" s="456">
        <v>0</v>
      </c>
      <c r="BI100" s="456">
        <v>0</v>
      </c>
      <c r="BJ100" s="456">
        <v>0</v>
      </c>
      <c r="BK100" s="456">
        <v>0</v>
      </c>
      <c r="BL100" s="456">
        <v>0</v>
      </c>
      <c r="BM100" s="456">
        <v>0</v>
      </c>
      <c r="BN100" s="456">
        <v>0</v>
      </c>
      <c r="BO100" s="456">
        <v>0</v>
      </c>
      <c r="BP100" s="456">
        <v>0</v>
      </c>
      <c r="BQ100" s="456">
        <v>0</v>
      </c>
      <c r="BR100" s="456">
        <v>0</v>
      </c>
      <c r="BS100" s="456">
        <v>0</v>
      </c>
      <c r="BT100" s="456">
        <v>0</v>
      </c>
      <c r="BU100" s="456">
        <v>0</v>
      </c>
      <c r="BV100" s="456">
        <v>0</v>
      </c>
      <c r="BW100" s="456">
        <v>0</v>
      </c>
      <c r="BX100" s="457">
        <v>0</v>
      </c>
      <c r="BY100" s="457">
        <v>0</v>
      </c>
      <c r="BZ100" s="457">
        <v>0</v>
      </c>
      <c r="CA100" s="457">
        <v>0</v>
      </c>
      <c r="CB100" s="457">
        <v>0</v>
      </c>
      <c r="CC100" s="457">
        <v>0</v>
      </c>
      <c r="CD100" s="457">
        <v>0</v>
      </c>
      <c r="CE100" s="457">
        <v>0</v>
      </c>
      <c r="CF100" s="457">
        <v>0</v>
      </c>
      <c r="CG100" s="457">
        <v>0</v>
      </c>
      <c r="CH100" s="458">
        <v>0</v>
      </c>
    </row>
    <row r="101" spans="1:86" x14ac:dyDescent="0.35">
      <c r="A101" s="472"/>
      <c r="B101" s="236" t="s">
        <v>936</v>
      </c>
      <c r="D101" s="456">
        <v>0</v>
      </c>
      <c r="E101" s="456">
        <v>0</v>
      </c>
      <c r="F101" s="456">
        <v>0</v>
      </c>
      <c r="G101" s="456">
        <v>0</v>
      </c>
      <c r="H101" s="456">
        <v>0</v>
      </c>
      <c r="I101" s="456">
        <v>0</v>
      </c>
      <c r="J101" s="456">
        <v>0</v>
      </c>
      <c r="K101" s="456">
        <v>0</v>
      </c>
      <c r="L101" s="456">
        <v>0</v>
      </c>
      <c r="M101" s="456">
        <v>0</v>
      </c>
      <c r="N101" s="456">
        <v>0</v>
      </c>
      <c r="O101" s="456">
        <v>0</v>
      </c>
      <c r="P101" s="456">
        <v>0</v>
      </c>
      <c r="Q101" s="456">
        <v>0</v>
      </c>
      <c r="R101" s="456">
        <v>0</v>
      </c>
      <c r="S101" s="456">
        <v>0</v>
      </c>
      <c r="T101" s="456">
        <v>0</v>
      </c>
      <c r="U101" s="456">
        <v>0</v>
      </c>
      <c r="V101" s="456">
        <v>0</v>
      </c>
      <c r="W101" s="456">
        <v>0</v>
      </c>
      <c r="X101" s="456">
        <v>0</v>
      </c>
      <c r="Y101" s="456">
        <v>0</v>
      </c>
      <c r="Z101" s="456">
        <v>0</v>
      </c>
      <c r="AA101" s="456">
        <v>0</v>
      </c>
      <c r="AB101" s="456">
        <v>0</v>
      </c>
      <c r="AC101" s="456">
        <v>0</v>
      </c>
      <c r="AD101" s="456">
        <v>0</v>
      </c>
      <c r="AE101" s="456">
        <v>0</v>
      </c>
      <c r="AF101" s="456">
        <v>0</v>
      </c>
      <c r="AG101" s="456">
        <v>0</v>
      </c>
      <c r="AH101" s="456">
        <v>0</v>
      </c>
      <c r="AI101" s="456">
        <v>1723</v>
      </c>
      <c r="AJ101" s="456">
        <v>1694</v>
      </c>
      <c r="AK101" s="456">
        <v>1738</v>
      </c>
      <c r="AL101" s="456">
        <v>1781</v>
      </c>
      <c r="AM101" s="456">
        <v>1651</v>
      </c>
      <c r="AN101" s="456">
        <v>1683</v>
      </c>
      <c r="AO101" s="456">
        <v>1717</v>
      </c>
      <c r="AP101" s="456">
        <v>1722</v>
      </c>
      <c r="AQ101" s="619">
        <v>1727</v>
      </c>
      <c r="AR101" s="456">
        <v>1719</v>
      </c>
      <c r="AS101" s="456">
        <v>1607</v>
      </c>
      <c r="AT101" s="456">
        <v>1675</v>
      </c>
      <c r="AU101" s="456">
        <v>1575</v>
      </c>
      <c r="AV101" s="456">
        <v>1643</v>
      </c>
      <c r="AW101" s="456">
        <v>1736</v>
      </c>
      <c r="AX101" s="456">
        <v>1765</v>
      </c>
      <c r="AY101" s="456">
        <v>1781</v>
      </c>
      <c r="AZ101" s="456">
        <v>1764</v>
      </c>
      <c r="BA101" s="456">
        <v>1705</v>
      </c>
      <c r="BB101" s="456">
        <v>1643</v>
      </c>
      <c r="BC101" s="456">
        <v>1620</v>
      </c>
      <c r="BD101" s="456">
        <v>1671</v>
      </c>
      <c r="BE101" s="456">
        <v>1750</v>
      </c>
      <c r="BF101" s="456">
        <v>1776</v>
      </c>
      <c r="BG101" s="456">
        <v>911</v>
      </c>
      <c r="BH101" s="456">
        <v>12</v>
      </c>
      <c r="BI101" s="456">
        <v>11</v>
      </c>
      <c r="BJ101" s="456">
        <v>12</v>
      </c>
      <c r="BK101" s="456">
        <v>12</v>
      </c>
      <c r="BL101" s="456">
        <v>11</v>
      </c>
      <c r="BM101" s="456">
        <v>10</v>
      </c>
      <c r="BN101" s="456">
        <v>0</v>
      </c>
      <c r="BO101" s="456">
        <v>0</v>
      </c>
      <c r="BP101" s="456">
        <v>0</v>
      </c>
      <c r="BQ101" s="456">
        <v>0</v>
      </c>
      <c r="BR101" s="456">
        <v>0</v>
      </c>
      <c r="BS101" s="456">
        <v>0</v>
      </c>
      <c r="BT101" s="456">
        <v>0</v>
      </c>
      <c r="BU101" s="456">
        <v>0</v>
      </c>
      <c r="BV101" s="456">
        <v>0</v>
      </c>
      <c r="BW101" s="456">
        <v>0</v>
      </c>
      <c r="BX101" s="457">
        <v>0</v>
      </c>
      <c r="BY101" s="457">
        <v>0</v>
      </c>
      <c r="BZ101" s="457">
        <v>0</v>
      </c>
      <c r="CA101" s="457">
        <v>0</v>
      </c>
      <c r="CB101" s="457">
        <v>0</v>
      </c>
      <c r="CC101" s="457">
        <v>0</v>
      </c>
      <c r="CD101" s="457">
        <v>0</v>
      </c>
      <c r="CE101" s="457">
        <v>0</v>
      </c>
      <c r="CF101" s="457">
        <v>0</v>
      </c>
      <c r="CG101" s="457">
        <v>0</v>
      </c>
      <c r="CH101" s="458">
        <v>0</v>
      </c>
    </row>
    <row r="102" spans="1:86" x14ac:dyDescent="0.35">
      <c r="A102" s="52"/>
      <c r="B102" s="236" t="s">
        <v>825</v>
      </c>
      <c r="D102" s="456">
        <v>0</v>
      </c>
      <c r="E102" s="456">
        <v>0</v>
      </c>
      <c r="F102" s="456">
        <v>0</v>
      </c>
      <c r="G102" s="456">
        <v>0</v>
      </c>
      <c r="H102" s="456">
        <v>0</v>
      </c>
      <c r="I102" s="456">
        <v>0</v>
      </c>
      <c r="J102" s="456">
        <v>0</v>
      </c>
      <c r="K102" s="456">
        <v>0</v>
      </c>
      <c r="L102" s="456">
        <v>0</v>
      </c>
      <c r="M102" s="456">
        <v>0</v>
      </c>
      <c r="N102" s="456">
        <v>0</v>
      </c>
      <c r="O102" s="456">
        <v>0</v>
      </c>
      <c r="P102" s="456">
        <v>0</v>
      </c>
      <c r="Q102" s="456">
        <v>0</v>
      </c>
      <c r="R102" s="456">
        <v>0</v>
      </c>
      <c r="S102" s="456">
        <v>0</v>
      </c>
      <c r="T102" s="456">
        <v>0</v>
      </c>
      <c r="U102" s="456">
        <v>0</v>
      </c>
      <c r="V102" s="456">
        <v>0</v>
      </c>
      <c r="W102" s="456">
        <v>0</v>
      </c>
      <c r="X102" s="456">
        <v>0</v>
      </c>
      <c r="Y102" s="456">
        <v>0</v>
      </c>
      <c r="Z102" s="456">
        <v>0</v>
      </c>
      <c r="AA102" s="456">
        <v>0</v>
      </c>
      <c r="AB102" s="456">
        <v>0</v>
      </c>
      <c r="AC102" s="456">
        <v>0</v>
      </c>
      <c r="AD102" s="456">
        <v>0</v>
      </c>
      <c r="AE102" s="456">
        <v>0</v>
      </c>
      <c r="AF102" s="456">
        <v>0</v>
      </c>
      <c r="AG102" s="456">
        <v>0</v>
      </c>
      <c r="AH102" s="456">
        <v>0</v>
      </c>
      <c r="AI102" s="456">
        <v>207</v>
      </c>
      <c r="AJ102" s="456">
        <v>205</v>
      </c>
      <c r="AK102" s="456">
        <v>221</v>
      </c>
      <c r="AL102" s="456">
        <v>240</v>
      </c>
      <c r="AM102" s="456">
        <v>241</v>
      </c>
      <c r="AN102" s="456">
        <v>273</v>
      </c>
      <c r="AO102" s="456">
        <v>301</v>
      </c>
      <c r="AP102" s="456">
        <v>327</v>
      </c>
      <c r="AQ102" s="619">
        <v>352</v>
      </c>
      <c r="AR102" s="456">
        <v>247</v>
      </c>
      <c r="AS102" s="456">
        <v>290</v>
      </c>
      <c r="AT102" s="456">
        <v>330</v>
      </c>
      <c r="AU102" s="456">
        <v>375</v>
      </c>
      <c r="AV102" s="456">
        <v>425</v>
      </c>
      <c r="AW102" s="456">
        <v>527</v>
      </c>
      <c r="AX102" s="456">
        <v>618</v>
      </c>
      <c r="AY102" s="456">
        <v>739</v>
      </c>
      <c r="AZ102" s="456">
        <v>786</v>
      </c>
      <c r="BA102" s="456">
        <v>849</v>
      </c>
      <c r="BB102" s="456">
        <v>898</v>
      </c>
      <c r="BC102" s="456">
        <v>932</v>
      </c>
      <c r="BD102" s="456">
        <v>994</v>
      </c>
      <c r="BE102" s="456">
        <v>1048</v>
      </c>
      <c r="BF102" s="456">
        <v>1091</v>
      </c>
      <c r="BG102" s="456">
        <v>1121</v>
      </c>
      <c r="BH102" s="456">
        <v>1137</v>
      </c>
      <c r="BI102" s="456">
        <v>1139</v>
      </c>
      <c r="BJ102" s="456">
        <v>1142</v>
      </c>
      <c r="BK102" s="456">
        <v>1133</v>
      </c>
      <c r="BL102" s="456">
        <v>1128</v>
      </c>
      <c r="BM102" s="456">
        <v>1099</v>
      </c>
      <c r="BN102" s="456">
        <v>0</v>
      </c>
      <c r="BO102" s="456">
        <v>0</v>
      </c>
      <c r="BP102" s="456">
        <v>0</v>
      </c>
      <c r="BQ102" s="456">
        <v>0</v>
      </c>
      <c r="BR102" s="456">
        <v>0</v>
      </c>
      <c r="BS102" s="456">
        <v>0</v>
      </c>
      <c r="BT102" s="456">
        <v>0</v>
      </c>
      <c r="BU102" s="456">
        <v>0</v>
      </c>
      <c r="BV102" s="456">
        <v>0</v>
      </c>
      <c r="BW102" s="456">
        <v>0</v>
      </c>
      <c r="BX102" s="457">
        <v>0</v>
      </c>
      <c r="BY102" s="457">
        <v>0</v>
      </c>
      <c r="BZ102" s="457">
        <v>0</v>
      </c>
      <c r="CA102" s="457">
        <v>0</v>
      </c>
      <c r="CB102" s="457">
        <v>0</v>
      </c>
      <c r="CC102" s="457">
        <v>0</v>
      </c>
      <c r="CD102" s="457">
        <v>0</v>
      </c>
      <c r="CE102" s="457">
        <v>0</v>
      </c>
      <c r="CF102" s="457">
        <v>0</v>
      </c>
      <c r="CG102" s="457">
        <v>0</v>
      </c>
      <c r="CH102" s="458">
        <v>0</v>
      </c>
    </row>
    <row r="103" spans="1:86" x14ac:dyDescent="0.35">
      <c r="A103" s="52"/>
      <c r="B103" s="236" t="s">
        <v>937</v>
      </c>
      <c r="D103" s="456">
        <v>0</v>
      </c>
      <c r="E103" s="456">
        <v>0</v>
      </c>
      <c r="F103" s="456">
        <v>0</v>
      </c>
      <c r="G103" s="456">
        <v>0</v>
      </c>
      <c r="H103" s="456">
        <v>0</v>
      </c>
      <c r="I103" s="456">
        <v>0</v>
      </c>
      <c r="J103" s="456">
        <v>0</v>
      </c>
      <c r="K103" s="456">
        <v>0</v>
      </c>
      <c r="L103" s="456">
        <v>0</v>
      </c>
      <c r="M103" s="456">
        <v>0</v>
      </c>
      <c r="N103" s="456">
        <v>0</v>
      </c>
      <c r="O103" s="456">
        <v>0</v>
      </c>
      <c r="P103" s="456">
        <v>0</v>
      </c>
      <c r="Q103" s="456">
        <v>0</v>
      </c>
      <c r="R103" s="456">
        <v>0</v>
      </c>
      <c r="S103" s="456">
        <v>0</v>
      </c>
      <c r="T103" s="456">
        <v>0</v>
      </c>
      <c r="U103" s="456">
        <v>0</v>
      </c>
      <c r="V103" s="456">
        <v>0</v>
      </c>
      <c r="W103" s="456">
        <v>0</v>
      </c>
      <c r="X103" s="456">
        <v>0</v>
      </c>
      <c r="Y103" s="456">
        <v>0</v>
      </c>
      <c r="Z103" s="456">
        <v>0</v>
      </c>
      <c r="AA103" s="456">
        <v>0</v>
      </c>
      <c r="AB103" s="456">
        <v>0</v>
      </c>
      <c r="AC103" s="456">
        <v>0</v>
      </c>
      <c r="AD103" s="456">
        <v>0</v>
      </c>
      <c r="AE103" s="456">
        <v>0</v>
      </c>
      <c r="AF103" s="456">
        <v>0</v>
      </c>
      <c r="AG103" s="456">
        <v>0</v>
      </c>
      <c r="AH103" s="456">
        <v>0</v>
      </c>
      <c r="AI103" s="456">
        <v>306</v>
      </c>
      <c r="AJ103" s="456">
        <v>316</v>
      </c>
      <c r="AK103" s="456">
        <v>369</v>
      </c>
      <c r="AL103" s="456">
        <v>415</v>
      </c>
      <c r="AM103" s="456">
        <v>449</v>
      </c>
      <c r="AN103" s="456">
        <v>492</v>
      </c>
      <c r="AO103" s="456">
        <v>575</v>
      </c>
      <c r="AP103" s="456">
        <v>602</v>
      </c>
      <c r="AQ103" s="619">
        <v>629</v>
      </c>
      <c r="AR103" s="456">
        <v>694</v>
      </c>
      <c r="AS103" s="456">
        <v>756</v>
      </c>
      <c r="AT103" s="456">
        <v>793</v>
      </c>
      <c r="AU103" s="456">
        <v>871</v>
      </c>
      <c r="AV103" s="456">
        <v>957</v>
      </c>
      <c r="AW103" s="456">
        <v>1013</v>
      </c>
      <c r="AX103" s="456">
        <v>1039</v>
      </c>
      <c r="AY103" s="456">
        <v>1056</v>
      </c>
      <c r="AZ103" s="456">
        <v>1059</v>
      </c>
      <c r="BA103" s="456">
        <v>995</v>
      </c>
      <c r="BB103" s="456">
        <v>949</v>
      </c>
      <c r="BC103" s="456">
        <v>931</v>
      </c>
      <c r="BD103" s="456">
        <v>913</v>
      </c>
      <c r="BE103" s="456">
        <v>886</v>
      </c>
      <c r="BF103" s="456">
        <v>857</v>
      </c>
      <c r="BG103" s="456">
        <v>841</v>
      </c>
      <c r="BH103" s="456">
        <v>805</v>
      </c>
      <c r="BI103" s="456">
        <v>780</v>
      </c>
      <c r="BJ103" s="456">
        <v>771</v>
      </c>
      <c r="BK103" s="456">
        <v>750</v>
      </c>
      <c r="BL103" s="456">
        <v>735</v>
      </c>
      <c r="BM103" s="456">
        <v>693</v>
      </c>
      <c r="BN103" s="456">
        <v>0</v>
      </c>
      <c r="BO103" s="456">
        <v>0</v>
      </c>
      <c r="BP103" s="456">
        <v>0</v>
      </c>
      <c r="BQ103" s="456">
        <v>0</v>
      </c>
      <c r="BR103" s="456">
        <v>0</v>
      </c>
      <c r="BS103" s="456">
        <v>0</v>
      </c>
      <c r="BT103" s="456">
        <v>0</v>
      </c>
      <c r="BU103" s="456">
        <v>0</v>
      </c>
      <c r="BV103" s="456">
        <v>0</v>
      </c>
      <c r="BW103" s="456">
        <v>0</v>
      </c>
      <c r="BX103" s="457">
        <v>0</v>
      </c>
      <c r="BY103" s="457">
        <v>0</v>
      </c>
      <c r="BZ103" s="457">
        <v>0</v>
      </c>
      <c r="CA103" s="457">
        <v>0</v>
      </c>
      <c r="CB103" s="457">
        <v>0</v>
      </c>
      <c r="CC103" s="457">
        <v>0</v>
      </c>
      <c r="CD103" s="457">
        <v>0</v>
      </c>
      <c r="CE103" s="457">
        <v>0</v>
      </c>
      <c r="CF103" s="457">
        <v>0</v>
      </c>
      <c r="CG103" s="457">
        <v>0</v>
      </c>
      <c r="CH103" s="458">
        <v>0</v>
      </c>
    </row>
    <row r="104" spans="1:86" x14ac:dyDescent="0.35">
      <c r="A104" s="52"/>
      <c r="B104" s="236" t="s">
        <v>947</v>
      </c>
      <c r="D104" s="456">
        <v>0</v>
      </c>
      <c r="E104" s="456">
        <v>0</v>
      </c>
      <c r="F104" s="456">
        <v>0</v>
      </c>
      <c r="G104" s="456">
        <v>0</v>
      </c>
      <c r="H104" s="456">
        <v>0</v>
      </c>
      <c r="I104" s="456">
        <v>0</v>
      </c>
      <c r="J104" s="456">
        <v>0</v>
      </c>
      <c r="K104" s="456">
        <v>0</v>
      </c>
      <c r="L104" s="456">
        <v>0</v>
      </c>
      <c r="M104" s="456">
        <v>0</v>
      </c>
      <c r="N104" s="456">
        <v>0</v>
      </c>
      <c r="O104" s="456">
        <v>0</v>
      </c>
      <c r="P104" s="456">
        <v>0</v>
      </c>
      <c r="Q104" s="456">
        <v>0</v>
      </c>
      <c r="R104" s="456">
        <v>0</v>
      </c>
      <c r="S104" s="456">
        <v>0</v>
      </c>
      <c r="T104" s="456">
        <v>0</v>
      </c>
      <c r="U104" s="456">
        <v>0</v>
      </c>
      <c r="V104" s="456">
        <v>0</v>
      </c>
      <c r="W104" s="456">
        <v>0</v>
      </c>
      <c r="X104" s="456">
        <v>0</v>
      </c>
      <c r="Y104" s="456">
        <v>0</v>
      </c>
      <c r="Z104" s="456">
        <v>0</v>
      </c>
      <c r="AA104" s="456">
        <v>0</v>
      </c>
      <c r="AB104" s="456">
        <v>0</v>
      </c>
      <c r="AC104" s="456">
        <v>0</v>
      </c>
      <c r="AD104" s="456">
        <v>0</v>
      </c>
      <c r="AE104" s="456">
        <v>0</v>
      </c>
      <c r="AF104" s="456">
        <v>0</v>
      </c>
      <c r="AG104" s="456">
        <v>0</v>
      </c>
      <c r="AH104" s="456">
        <v>0</v>
      </c>
      <c r="AI104" s="456">
        <v>51</v>
      </c>
      <c r="AJ104" s="456">
        <v>49</v>
      </c>
      <c r="AK104" s="456">
        <v>77</v>
      </c>
      <c r="AL104" s="456">
        <v>110</v>
      </c>
      <c r="AM104" s="456">
        <v>182</v>
      </c>
      <c r="AN104" s="456">
        <v>208</v>
      </c>
      <c r="AO104" s="456">
        <v>224</v>
      </c>
      <c r="AP104" s="456">
        <v>228</v>
      </c>
      <c r="AQ104" s="619">
        <v>231</v>
      </c>
      <c r="AR104" s="456">
        <v>180</v>
      </c>
      <c r="AS104" s="456">
        <v>293</v>
      </c>
      <c r="AT104" s="456">
        <v>319</v>
      </c>
      <c r="AU104" s="456">
        <v>331</v>
      </c>
      <c r="AV104" s="456">
        <v>401</v>
      </c>
      <c r="AW104" s="456">
        <v>446</v>
      </c>
      <c r="AX104" s="456">
        <v>425</v>
      </c>
      <c r="AY104" s="456">
        <v>422</v>
      </c>
      <c r="AZ104" s="456">
        <v>444</v>
      </c>
      <c r="BA104" s="456">
        <v>394</v>
      </c>
      <c r="BB104" s="456">
        <v>345</v>
      </c>
      <c r="BC104" s="456">
        <v>339</v>
      </c>
      <c r="BD104" s="456">
        <v>323</v>
      </c>
      <c r="BE104" s="456">
        <v>301</v>
      </c>
      <c r="BF104" s="456">
        <v>265</v>
      </c>
      <c r="BG104" s="456">
        <v>256</v>
      </c>
      <c r="BH104" s="456">
        <v>233</v>
      </c>
      <c r="BI104" s="456">
        <v>212</v>
      </c>
      <c r="BJ104" s="456">
        <v>211</v>
      </c>
      <c r="BK104" s="456">
        <v>222</v>
      </c>
      <c r="BL104" s="456">
        <v>214</v>
      </c>
      <c r="BM104" s="456">
        <v>133</v>
      </c>
      <c r="BN104" s="456">
        <v>0</v>
      </c>
      <c r="BO104" s="456">
        <v>0</v>
      </c>
      <c r="BP104" s="456">
        <v>0</v>
      </c>
      <c r="BQ104" s="456">
        <v>0</v>
      </c>
      <c r="BR104" s="456">
        <v>0</v>
      </c>
      <c r="BS104" s="456">
        <v>0</v>
      </c>
      <c r="BT104" s="456">
        <v>0</v>
      </c>
      <c r="BU104" s="456">
        <v>0</v>
      </c>
      <c r="BV104" s="456">
        <v>0</v>
      </c>
      <c r="BW104" s="456">
        <v>0</v>
      </c>
      <c r="BX104" s="457">
        <v>0</v>
      </c>
      <c r="BY104" s="457">
        <v>0</v>
      </c>
      <c r="BZ104" s="457">
        <v>0</v>
      </c>
      <c r="CA104" s="457">
        <v>0</v>
      </c>
      <c r="CB104" s="457">
        <v>0</v>
      </c>
      <c r="CC104" s="457">
        <v>0</v>
      </c>
      <c r="CD104" s="457">
        <v>0</v>
      </c>
      <c r="CE104" s="457">
        <v>0</v>
      </c>
      <c r="CF104" s="457">
        <v>0</v>
      </c>
      <c r="CG104" s="457">
        <v>0</v>
      </c>
      <c r="CH104" s="458">
        <v>0</v>
      </c>
    </row>
    <row r="105" spans="1:86" ht="16" thickBot="1" x14ac:dyDescent="0.4">
      <c r="A105" s="137"/>
      <c r="B105" s="626"/>
      <c r="C105" s="475"/>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c r="AE105" s="489"/>
      <c r="AF105" s="489"/>
      <c r="AG105" s="489"/>
      <c r="AH105" s="489"/>
      <c r="AI105" s="489"/>
      <c r="AJ105" s="489"/>
      <c r="AK105" s="489"/>
      <c r="AL105" s="489"/>
      <c r="AM105" s="489"/>
      <c r="AN105" s="489"/>
      <c r="AO105" s="489"/>
      <c r="AP105" s="489"/>
      <c r="AQ105" s="489"/>
      <c r="AR105" s="489"/>
      <c r="AS105" s="489"/>
      <c r="AT105" s="489"/>
      <c r="AU105" s="489"/>
      <c r="AV105" s="489"/>
      <c r="AW105" s="489"/>
      <c r="AX105" s="489"/>
      <c r="AY105" s="489"/>
      <c r="AZ105" s="489"/>
      <c r="BA105" s="489"/>
      <c r="BB105" s="489"/>
      <c r="BC105" s="489"/>
      <c r="BD105" s="489"/>
      <c r="BE105" s="489"/>
      <c r="BF105" s="489"/>
      <c r="BG105" s="489"/>
      <c r="BH105" s="489"/>
      <c r="BI105" s="489"/>
      <c r="BJ105" s="489"/>
      <c r="BK105" s="489"/>
      <c r="BL105" s="489"/>
      <c r="BM105" s="489"/>
      <c r="BN105" s="489"/>
      <c r="BO105" s="489"/>
      <c r="BP105" s="489"/>
      <c r="BQ105" s="489"/>
      <c r="BR105" s="489"/>
      <c r="BS105" s="489"/>
      <c r="BT105" s="489"/>
      <c r="BU105" s="489"/>
      <c r="BV105" s="489"/>
      <c r="BW105" s="489"/>
      <c r="BX105" s="489"/>
      <c r="BY105" s="489"/>
      <c r="BZ105" s="489"/>
      <c r="CA105" s="489"/>
      <c r="CB105" s="489"/>
      <c r="CC105" s="489"/>
      <c r="CD105" s="489"/>
      <c r="CE105" s="489"/>
      <c r="CF105" s="489"/>
      <c r="CG105" s="489"/>
      <c r="CH105" s="490"/>
    </row>
    <row r="149" spans="86:86" x14ac:dyDescent="0.35">
      <c r="CH149" s="449"/>
    </row>
  </sheetData>
  <hyperlinks>
    <hyperlink ref="B1" display="Information relating to this table can be found in the 'Notes' tab" xr:uid="{2EFAFA71-3C32-44A1-801E-23FF64E8FA0A}"/>
    <hyperlink ref="A1" location="Contents!A1" display="Contents page" xr:uid="{417430DC-6267-4526-A7A5-0D42FD250F2B}"/>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58F6A-D142-494F-9720-78EE0C90DC9D}">
  <dimension ref="A1:CH149"/>
  <sheetViews>
    <sheetView zoomScale="85" zoomScaleNormal="85" workbookViewId="0">
      <pane xSplit="3" topLeftCell="CC1" activePane="topRight" state="frozen"/>
      <selection activeCell="B8" sqref="B8"/>
      <selection pane="topRight" sqref="A1:XFD1048576"/>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78"/>
      <c r="BW1" s="478"/>
      <c r="BX1" s="478"/>
    </row>
    <row r="2" spans="1:86" ht="15.75" customHeight="1" x14ac:dyDescent="0.35">
      <c r="A2" s="46" t="s">
        <v>221</v>
      </c>
      <c r="B2" s="47" t="s">
        <v>948</v>
      </c>
      <c r="C2" s="409"/>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13"/>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6.25" customHeight="1" x14ac:dyDescent="0.35">
      <c r="A4" s="110"/>
      <c r="B4" s="123" t="s">
        <v>273</v>
      </c>
      <c r="C4" s="123"/>
      <c r="D4" s="451">
        <f>SUM(D5:D6)</f>
        <v>0</v>
      </c>
      <c r="E4" s="451">
        <f t="shared" ref="E4:BP4" si="0">SUM(E5:E6)</f>
        <v>0</v>
      </c>
      <c r="F4" s="451">
        <f t="shared" si="0"/>
        <v>0</v>
      </c>
      <c r="G4" s="451">
        <f t="shared" si="0"/>
        <v>0</v>
      </c>
      <c r="H4" s="451">
        <f t="shared" si="0"/>
        <v>0</v>
      </c>
      <c r="I4" s="451">
        <f t="shared" si="0"/>
        <v>0</v>
      </c>
      <c r="J4" s="451">
        <f t="shared" si="0"/>
        <v>0</v>
      </c>
      <c r="K4" s="451">
        <f t="shared" si="0"/>
        <v>0</v>
      </c>
      <c r="L4" s="451">
        <f t="shared" si="0"/>
        <v>0</v>
      </c>
      <c r="M4" s="451">
        <f t="shared" si="0"/>
        <v>0</v>
      </c>
      <c r="N4" s="451">
        <f t="shared" si="0"/>
        <v>0</v>
      </c>
      <c r="O4" s="451">
        <f t="shared" si="0"/>
        <v>0</v>
      </c>
      <c r="P4" s="451">
        <f t="shared" si="0"/>
        <v>0</v>
      </c>
      <c r="Q4" s="451">
        <f t="shared" si="0"/>
        <v>0</v>
      </c>
      <c r="R4" s="451">
        <f t="shared" si="0"/>
        <v>0</v>
      </c>
      <c r="S4" s="451">
        <f t="shared" si="0"/>
        <v>0</v>
      </c>
      <c r="T4" s="451">
        <f t="shared" si="0"/>
        <v>0</v>
      </c>
      <c r="U4" s="451">
        <f t="shared" si="0"/>
        <v>0</v>
      </c>
      <c r="V4" s="451">
        <f t="shared" si="0"/>
        <v>0</v>
      </c>
      <c r="W4" s="451">
        <f t="shared" si="0"/>
        <v>0</v>
      </c>
      <c r="X4" s="451">
        <f t="shared" si="0"/>
        <v>0</v>
      </c>
      <c r="Y4" s="451">
        <f t="shared" si="0"/>
        <v>0</v>
      </c>
      <c r="Z4" s="451">
        <f t="shared" si="0"/>
        <v>40</v>
      </c>
      <c r="AA4" s="451">
        <f t="shared" si="0"/>
        <v>42</v>
      </c>
      <c r="AB4" s="451">
        <f t="shared" si="0"/>
        <v>42</v>
      </c>
      <c r="AC4" s="451">
        <f t="shared" si="0"/>
        <v>42</v>
      </c>
      <c r="AD4" s="451">
        <f t="shared" si="0"/>
        <v>47</v>
      </c>
      <c r="AE4" s="451">
        <f t="shared" si="0"/>
        <v>55</v>
      </c>
      <c r="AF4" s="451">
        <f t="shared" si="0"/>
        <v>81</v>
      </c>
      <c r="AG4" s="451">
        <f t="shared" si="0"/>
        <v>92</v>
      </c>
      <c r="AH4" s="451">
        <f t="shared" si="0"/>
        <v>105</v>
      </c>
      <c r="AI4" s="451">
        <f t="shared" si="0"/>
        <v>125</v>
      </c>
      <c r="AJ4" s="451">
        <f t="shared" si="0"/>
        <v>149</v>
      </c>
      <c r="AK4" s="451">
        <f t="shared" si="0"/>
        <v>158</v>
      </c>
      <c r="AL4" s="451">
        <f t="shared" si="0"/>
        <v>152</v>
      </c>
      <c r="AM4" s="451">
        <f t="shared" si="0"/>
        <v>141</v>
      </c>
      <c r="AN4" s="451">
        <f t="shared" si="0"/>
        <v>161</v>
      </c>
      <c r="AO4" s="451">
        <f t="shared" si="0"/>
        <v>164</v>
      </c>
      <c r="AP4" s="451">
        <f t="shared" si="0"/>
        <v>168.30699999999999</v>
      </c>
      <c r="AQ4" s="451">
        <f t="shared" si="0"/>
        <v>243.74600000000001</v>
      </c>
      <c r="AR4" s="451">
        <f t="shared" si="0"/>
        <v>276.87</v>
      </c>
      <c r="AS4" s="451">
        <f t="shared" si="0"/>
        <v>316.30900000000003</v>
      </c>
      <c r="AT4" s="451">
        <f t="shared" si="0"/>
        <v>347.66500000000002</v>
      </c>
      <c r="AU4" s="451">
        <f t="shared" si="0"/>
        <v>438.95100000000002</v>
      </c>
      <c r="AV4" s="451">
        <f t="shared" si="0"/>
        <v>465.5</v>
      </c>
      <c r="AW4" s="451">
        <f t="shared" si="0"/>
        <v>449</v>
      </c>
      <c r="AX4" s="451">
        <f t="shared" si="0"/>
        <v>507</v>
      </c>
      <c r="AY4" s="451">
        <f t="shared" si="0"/>
        <v>552.85699999999997</v>
      </c>
      <c r="AZ4" s="451">
        <f t="shared" si="0"/>
        <v>373.52500000000003</v>
      </c>
      <c r="BA4" s="451">
        <f t="shared" si="0"/>
        <v>537.76300000000003</v>
      </c>
      <c r="BB4" s="451">
        <f t="shared" si="0"/>
        <v>591.26400000000001</v>
      </c>
      <c r="BC4" s="451">
        <f t="shared" si="0"/>
        <v>673.26800000000003</v>
      </c>
      <c r="BD4" s="451">
        <f t="shared" si="0"/>
        <v>692.71299999999997</v>
      </c>
      <c r="BE4" s="451">
        <f t="shared" si="0"/>
        <v>691.73578498647475</v>
      </c>
      <c r="BF4" s="451">
        <f t="shared" si="0"/>
        <v>792.49211571442549</v>
      </c>
      <c r="BG4" s="451">
        <f t="shared" si="0"/>
        <v>1162.6198373672</v>
      </c>
      <c r="BH4" s="451">
        <f t="shared" si="0"/>
        <v>1440.9349999999999</v>
      </c>
      <c r="BI4" s="451">
        <f t="shared" si="0"/>
        <v>1347.2803274026728</v>
      </c>
      <c r="BJ4" s="451">
        <f t="shared" si="0"/>
        <v>1488.3439635451134</v>
      </c>
      <c r="BK4" s="451">
        <f t="shared" si="0"/>
        <v>1869.8748913673235</v>
      </c>
      <c r="BL4" s="451">
        <f t="shared" si="0"/>
        <v>2270.3184372708433</v>
      </c>
      <c r="BM4" s="451">
        <f t="shared" si="0"/>
        <v>2370.7199062365353</v>
      </c>
      <c r="BN4" s="451">
        <f t="shared" si="0"/>
        <v>2477.7295703651862</v>
      </c>
      <c r="BO4" s="451">
        <f t="shared" si="0"/>
        <v>2560.4041284890704</v>
      </c>
      <c r="BP4" s="451">
        <f t="shared" si="0"/>
        <v>2640.3124609216825</v>
      </c>
      <c r="BQ4" s="451">
        <f t="shared" ref="BQ4:CG4" si="1">SUM(BQ5:BQ6)</f>
        <v>2635.9920389899999</v>
      </c>
      <c r="BR4" s="451">
        <f t="shared" si="1"/>
        <v>2676.5560417199999</v>
      </c>
      <c r="BS4" s="451">
        <f t="shared" si="1"/>
        <v>2791.9409708199996</v>
      </c>
      <c r="BT4" s="451">
        <f t="shared" si="1"/>
        <v>2728.4577738399998</v>
      </c>
      <c r="BU4" s="451">
        <f t="shared" si="1"/>
        <v>2733.4229097900002</v>
      </c>
      <c r="BV4" s="451">
        <f t="shared" si="1"/>
        <v>2833.64452364</v>
      </c>
      <c r="BW4" s="451">
        <f t="shared" si="1"/>
        <v>2931.32425564</v>
      </c>
      <c r="BX4" s="452">
        <f t="shared" si="1"/>
        <v>2869.7453445000001</v>
      </c>
      <c r="BY4" s="452">
        <f t="shared" si="1"/>
        <v>2965.39539741</v>
      </c>
      <c r="BZ4" s="452">
        <f t="shared" si="1"/>
        <v>3048.6032029300004</v>
      </c>
      <c r="CA4" s="452">
        <f t="shared" si="1"/>
        <v>3276.19739949</v>
      </c>
      <c r="CB4" s="452">
        <f t="shared" si="1"/>
        <v>3428.6882744553786</v>
      </c>
      <c r="CC4" s="452">
        <f t="shared" si="1"/>
        <v>3509.0119753143922</v>
      </c>
      <c r="CD4" s="452">
        <f t="shared" si="1"/>
        <v>3661.0601556012348</v>
      </c>
      <c r="CE4" s="452">
        <f t="shared" si="1"/>
        <v>3775.4363852520933</v>
      </c>
      <c r="CF4" s="452">
        <f t="shared" si="1"/>
        <v>3873.8378562804805</v>
      </c>
      <c r="CG4" s="453">
        <f t="shared" si="1"/>
        <v>3987.8071433472905</v>
      </c>
      <c r="CH4" s="454">
        <f>SUM(CH5:CH6)</f>
        <v>4099.8985032229939</v>
      </c>
    </row>
    <row r="5" spans="1:86" s="285" customFormat="1" ht="25.5" customHeight="1" x14ac:dyDescent="0.35">
      <c r="A5" s="461"/>
      <c r="B5" s="271" t="s">
        <v>409</v>
      </c>
      <c r="C5" s="271"/>
      <c r="D5" s="452">
        <v>0</v>
      </c>
      <c r="E5" s="452">
        <v>0</v>
      </c>
      <c r="F5" s="452">
        <v>0</v>
      </c>
      <c r="G5" s="452">
        <v>0</v>
      </c>
      <c r="H5" s="452">
        <v>0</v>
      </c>
      <c r="I5" s="452">
        <v>0</v>
      </c>
      <c r="J5" s="452">
        <v>0</v>
      </c>
      <c r="K5" s="452">
        <v>0</v>
      </c>
      <c r="L5" s="452">
        <v>0</v>
      </c>
      <c r="M5" s="452">
        <v>0</v>
      </c>
      <c r="N5" s="452">
        <v>0</v>
      </c>
      <c r="O5" s="452">
        <v>0</v>
      </c>
      <c r="P5" s="452">
        <v>0</v>
      </c>
      <c r="Q5" s="452">
        <v>0</v>
      </c>
      <c r="R5" s="452">
        <v>0</v>
      </c>
      <c r="S5" s="452">
        <v>0</v>
      </c>
      <c r="T5" s="452">
        <v>0</v>
      </c>
      <c r="U5" s="452">
        <v>0</v>
      </c>
      <c r="V5" s="452">
        <v>0</v>
      </c>
      <c r="W5" s="452">
        <v>0</v>
      </c>
      <c r="X5" s="452">
        <v>0</v>
      </c>
      <c r="Y5" s="452">
        <v>0</v>
      </c>
      <c r="Z5" s="452">
        <v>40</v>
      </c>
      <c r="AA5" s="452">
        <v>42</v>
      </c>
      <c r="AB5" s="452">
        <v>42</v>
      </c>
      <c r="AC5" s="452">
        <v>42</v>
      </c>
      <c r="AD5" s="452">
        <v>47</v>
      </c>
      <c r="AE5" s="452">
        <v>55</v>
      </c>
      <c r="AF5" s="452">
        <v>81</v>
      </c>
      <c r="AG5" s="452">
        <v>92</v>
      </c>
      <c r="AH5" s="452">
        <v>105</v>
      </c>
      <c r="AI5" s="452">
        <v>125</v>
      </c>
      <c r="AJ5" s="452">
        <v>149</v>
      </c>
      <c r="AK5" s="452">
        <v>158</v>
      </c>
      <c r="AL5" s="452">
        <v>152</v>
      </c>
      <c r="AM5" s="452">
        <v>141</v>
      </c>
      <c r="AN5" s="452">
        <v>161</v>
      </c>
      <c r="AO5" s="452">
        <v>164</v>
      </c>
      <c r="AP5" s="452">
        <v>168.30699999999999</v>
      </c>
      <c r="AQ5" s="452">
        <v>50.746000000000002</v>
      </c>
      <c r="AR5" s="452">
        <v>26.87</v>
      </c>
      <c r="AS5" s="452">
        <v>30.309000000000001</v>
      </c>
      <c r="AT5" s="452">
        <v>33.664999999999999</v>
      </c>
      <c r="AU5" s="452">
        <v>30.951000000000001</v>
      </c>
      <c r="AV5" s="452">
        <v>31.5</v>
      </c>
      <c r="AW5" s="452">
        <v>33</v>
      </c>
      <c r="AX5" s="452">
        <v>27</v>
      </c>
      <c r="AY5" s="452">
        <v>28.556999999999999</v>
      </c>
      <c r="AZ5" s="452">
        <v>32.725000000000001</v>
      </c>
      <c r="BA5" s="452">
        <v>35.762999999999998</v>
      </c>
      <c r="BB5" s="452">
        <v>38.264000000000003</v>
      </c>
      <c r="BC5" s="452">
        <v>38.268000000000001</v>
      </c>
      <c r="BD5" s="452">
        <v>44.713000000000001</v>
      </c>
      <c r="BE5" s="452">
        <v>55.794706500000004</v>
      </c>
      <c r="BF5" s="452">
        <v>68.735896129999986</v>
      </c>
      <c r="BG5" s="452">
        <v>127.61983736719999</v>
      </c>
      <c r="BH5" s="452">
        <v>149.76499999999999</v>
      </c>
      <c r="BI5" s="452">
        <v>163.62538309999999</v>
      </c>
      <c r="BJ5" s="452">
        <v>175.38975154999997</v>
      </c>
      <c r="BK5" s="452">
        <v>246.68661228606564</v>
      </c>
      <c r="BL5" s="452">
        <v>320.89652102000002</v>
      </c>
      <c r="BM5" s="452">
        <v>344.51753750999995</v>
      </c>
      <c r="BN5" s="452">
        <v>343.25488572749998</v>
      </c>
      <c r="BO5" s="452">
        <v>365.53661895000005</v>
      </c>
      <c r="BP5" s="452">
        <v>395.77258469999998</v>
      </c>
      <c r="BQ5" s="452">
        <v>399.99203899000008</v>
      </c>
      <c r="BR5" s="452">
        <v>416.55604172</v>
      </c>
      <c r="BS5" s="452">
        <v>440.94097081999979</v>
      </c>
      <c r="BT5" s="452">
        <v>436.45777384000002</v>
      </c>
      <c r="BU5" s="452">
        <v>427.42290979000001</v>
      </c>
      <c r="BV5" s="452">
        <v>427.6445236400001</v>
      </c>
      <c r="BW5" s="452">
        <v>419.32425563999999</v>
      </c>
      <c r="BX5" s="452">
        <v>383.74534449999987</v>
      </c>
      <c r="BY5" s="452">
        <v>362.39539741000004</v>
      </c>
      <c r="BZ5" s="452">
        <v>389.60320293000024</v>
      </c>
      <c r="CA5" s="452">
        <v>412.19739949000007</v>
      </c>
      <c r="CB5" s="452">
        <v>402.5522163</v>
      </c>
      <c r="CC5" s="452">
        <v>379.48304015329779</v>
      </c>
      <c r="CD5" s="452">
        <v>406.25434587614137</v>
      </c>
      <c r="CE5" s="452">
        <v>427.09693040967665</v>
      </c>
      <c r="CF5" s="452">
        <v>439.37106833243081</v>
      </c>
      <c r="CG5" s="452">
        <v>453.75972807846847</v>
      </c>
      <c r="CH5" s="460">
        <v>468.00020879126674</v>
      </c>
    </row>
    <row r="6" spans="1:86" ht="25.5" customHeight="1" x14ac:dyDescent="0.35">
      <c r="B6" s="271" t="s">
        <v>176</v>
      </c>
      <c r="C6" s="72"/>
      <c r="D6" s="452">
        <v>0</v>
      </c>
      <c r="E6" s="452">
        <v>0</v>
      </c>
      <c r="F6" s="452">
        <v>0</v>
      </c>
      <c r="G6" s="452">
        <v>0</v>
      </c>
      <c r="H6" s="452">
        <v>0</v>
      </c>
      <c r="I6" s="452">
        <v>0</v>
      </c>
      <c r="J6" s="452">
        <v>0</v>
      </c>
      <c r="K6" s="452">
        <v>0</v>
      </c>
      <c r="L6" s="452">
        <v>0</v>
      </c>
      <c r="M6" s="452">
        <v>0</v>
      </c>
      <c r="N6" s="452">
        <v>0</v>
      </c>
      <c r="O6" s="452">
        <v>0</v>
      </c>
      <c r="P6" s="452">
        <v>0</v>
      </c>
      <c r="Q6" s="452">
        <v>0</v>
      </c>
      <c r="R6" s="452">
        <v>0</v>
      </c>
      <c r="S6" s="452">
        <v>0</v>
      </c>
      <c r="T6" s="452">
        <v>0</v>
      </c>
      <c r="U6" s="452">
        <v>0</v>
      </c>
      <c r="V6" s="452">
        <v>0</v>
      </c>
      <c r="W6" s="452">
        <v>0</v>
      </c>
      <c r="X6" s="452">
        <v>0</v>
      </c>
      <c r="Y6" s="452">
        <v>0</v>
      </c>
      <c r="Z6" s="452">
        <v>0</v>
      </c>
      <c r="AA6" s="452">
        <v>0</v>
      </c>
      <c r="AB6" s="452">
        <v>0</v>
      </c>
      <c r="AC6" s="452">
        <v>0</v>
      </c>
      <c r="AD6" s="452">
        <v>0</v>
      </c>
      <c r="AE6" s="452">
        <v>0</v>
      </c>
      <c r="AF6" s="452">
        <v>0</v>
      </c>
      <c r="AG6" s="452">
        <v>0</v>
      </c>
      <c r="AH6" s="452">
        <v>0</v>
      </c>
      <c r="AI6" s="452">
        <v>0</v>
      </c>
      <c r="AJ6" s="452">
        <v>0</v>
      </c>
      <c r="AK6" s="452">
        <v>0</v>
      </c>
      <c r="AL6" s="452">
        <v>0</v>
      </c>
      <c r="AM6" s="452">
        <v>0</v>
      </c>
      <c r="AN6" s="452">
        <v>0</v>
      </c>
      <c r="AO6" s="452">
        <v>0</v>
      </c>
      <c r="AP6" s="452">
        <v>0</v>
      </c>
      <c r="AQ6" s="452">
        <v>193</v>
      </c>
      <c r="AR6" s="452">
        <v>250</v>
      </c>
      <c r="AS6" s="452">
        <v>286</v>
      </c>
      <c r="AT6" s="452">
        <v>314</v>
      </c>
      <c r="AU6" s="452">
        <v>408</v>
      </c>
      <c r="AV6" s="452">
        <v>434</v>
      </c>
      <c r="AW6" s="452">
        <v>416</v>
      </c>
      <c r="AX6" s="452">
        <v>480</v>
      </c>
      <c r="AY6" s="452">
        <v>524.29999999999995</v>
      </c>
      <c r="AZ6" s="452">
        <v>340.8</v>
      </c>
      <c r="BA6" s="452">
        <v>502</v>
      </c>
      <c r="BB6" s="452">
        <v>553</v>
      </c>
      <c r="BC6" s="452">
        <v>635</v>
      </c>
      <c r="BD6" s="452">
        <v>648</v>
      </c>
      <c r="BE6" s="452">
        <v>635.94107848647479</v>
      </c>
      <c r="BF6" s="452">
        <v>723.75621958442548</v>
      </c>
      <c r="BG6" s="452">
        <v>1035</v>
      </c>
      <c r="BH6" s="452">
        <v>1291.17</v>
      </c>
      <c r="BI6" s="452">
        <v>1183.6549443026729</v>
      </c>
      <c r="BJ6" s="452">
        <v>1312.9542119951134</v>
      </c>
      <c r="BK6" s="452">
        <v>1623.1882790812579</v>
      </c>
      <c r="BL6" s="452">
        <v>1949.4219162508432</v>
      </c>
      <c r="BM6" s="452">
        <v>2026.2023687265355</v>
      </c>
      <c r="BN6" s="452">
        <v>2134.4746846376861</v>
      </c>
      <c r="BO6" s="452">
        <v>2194.8675095390704</v>
      </c>
      <c r="BP6" s="452">
        <v>2244.5398762216823</v>
      </c>
      <c r="BQ6" s="452">
        <v>2236</v>
      </c>
      <c r="BR6" s="452">
        <v>2260</v>
      </c>
      <c r="BS6" s="452">
        <v>2351</v>
      </c>
      <c r="BT6" s="452">
        <v>2292</v>
      </c>
      <c r="BU6" s="452">
        <v>2306</v>
      </c>
      <c r="BV6" s="452">
        <v>2406</v>
      </c>
      <c r="BW6" s="452">
        <v>2512</v>
      </c>
      <c r="BX6" s="452">
        <v>2486</v>
      </c>
      <c r="BY6" s="452">
        <v>2603</v>
      </c>
      <c r="BZ6" s="452">
        <v>2659</v>
      </c>
      <c r="CA6" s="452">
        <v>2864</v>
      </c>
      <c r="CB6" s="452">
        <v>3026.1360581553786</v>
      </c>
      <c r="CC6" s="452">
        <v>3129.5289351610945</v>
      </c>
      <c r="CD6" s="452">
        <v>3254.8058097250932</v>
      </c>
      <c r="CE6" s="452">
        <v>3348.3394548424167</v>
      </c>
      <c r="CF6" s="452">
        <v>3434.4667879480498</v>
      </c>
      <c r="CG6" s="452">
        <v>3534.0474152688221</v>
      </c>
      <c r="CH6" s="460">
        <v>3631.8982944317268</v>
      </c>
    </row>
    <row r="7" spans="1:86" s="408" customFormat="1" ht="16" thickBot="1" x14ac:dyDescent="0.3">
      <c r="B7" s="627"/>
      <c r="C7" s="480"/>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1"/>
      <c r="CB7" s="481"/>
      <c r="CC7" s="481"/>
      <c r="CD7" s="481"/>
      <c r="CE7" s="481"/>
      <c r="CF7" s="481"/>
      <c r="CG7" s="481"/>
      <c r="CH7" s="482"/>
    </row>
    <row r="8" spans="1:86" ht="26.25" customHeight="1" x14ac:dyDescent="0.35">
      <c r="A8" s="465"/>
      <c r="B8" s="123" t="s">
        <v>948</v>
      </c>
      <c r="D8" s="50" t="s">
        <v>294</v>
      </c>
      <c r="E8" s="50" t="s">
        <v>295</v>
      </c>
      <c r="F8" s="50" t="s">
        <v>296</v>
      </c>
      <c r="G8" s="50" t="s">
        <v>297</v>
      </c>
      <c r="H8" s="50" t="s">
        <v>298</v>
      </c>
      <c r="I8" s="50" t="s">
        <v>299</v>
      </c>
      <c r="J8" s="50" t="s">
        <v>300</v>
      </c>
      <c r="K8" s="50" t="s">
        <v>301</v>
      </c>
      <c r="L8" s="50" t="s">
        <v>302</v>
      </c>
      <c r="M8" s="50" t="s">
        <v>303</v>
      </c>
      <c r="N8" s="50" t="s">
        <v>304</v>
      </c>
      <c r="O8" s="50" t="s">
        <v>305</v>
      </c>
      <c r="P8" s="50" t="s">
        <v>306</v>
      </c>
      <c r="Q8" s="50" t="s">
        <v>307</v>
      </c>
      <c r="R8" s="50" t="s">
        <v>308</v>
      </c>
      <c r="S8" s="50" t="s">
        <v>309</v>
      </c>
      <c r="T8" s="50" t="s">
        <v>310</v>
      </c>
      <c r="U8" s="50" t="s">
        <v>311</v>
      </c>
      <c r="V8" s="50" t="s">
        <v>312</v>
      </c>
      <c r="W8" s="50" t="s">
        <v>313</v>
      </c>
      <c r="X8" s="50" t="s">
        <v>314</v>
      </c>
      <c r="Y8" s="50" t="s">
        <v>315</v>
      </c>
      <c r="Z8" s="50" t="s">
        <v>316</v>
      </c>
      <c r="AA8" s="50" t="s">
        <v>317</v>
      </c>
      <c r="AB8" s="50" t="s">
        <v>318</v>
      </c>
      <c r="AC8" s="50" t="s">
        <v>319</v>
      </c>
      <c r="AD8" s="50" t="s">
        <v>320</v>
      </c>
      <c r="AE8" s="50" t="s">
        <v>321</v>
      </c>
      <c r="AF8" s="50" t="s">
        <v>322</v>
      </c>
      <c r="AG8" s="50" t="s">
        <v>323</v>
      </c>
      <c r="AH8" s="50" t="s">
        <v>324</v>
      </c>
      <c r="AI8" s="50" t="s">
        <v>325</v>
      </c>
      <c r="AJ8" s="50" t="s">
        <v>326</v>
      </c>
      <c r="AK8" s="50" t="s">
        <v>327</v>
      </c>
      <c r="AL8" s="50" t="s">
        <v>328</v>
      </c>
      <c r="AM8" s="50" t="s">
        <v>329</v>
      </c>
      <c r="AN8" s="50" t="s">
        <v>330</v>
      </c>
      <c r="AO8" s="50" t="s">
        <v>331</v>
      </c>
      <c r="AP8" s="50" t="s">
        <v>332</v>
      </c>
      <c r="AQ8" s="50" t="s">
        <v>333</v>
      </c>
      <c r="AR8" s="50" t="s">
        <v>334</v>
      </c>
      <c r="AS8" s="50" t="s">
        <v>335</v>
      </c>
      <c r="AT8" s="50" t="s">
        <v>336</v>
      </c>
      <c r="AU8" s="50" t="s">
        <v>337</v>
      </c>
      <c r="AV8" s="50" t="s">
        <v>338</v>
      </c>
      <c r="AW8" s="50" t="s">
        <v>339</v>
      </c>
      <c r="AX8" s="50" t="s">
        <v>340</v>
      </c>
      <c r="AY8" s="50" t="s">
        <v>223</v>
      </c>
      <c r="AZ8" s="50" t="s">
        <v>224</v>
      </c>
      <c r="BA8" s="50" t="s">
        <v>225</v>
      </c>
      <c r="BB8" s="50" t="s">
        <v>226</v>
      </c>
      <c r="BC8" s="50" t="s">
        <v>227</v>
      </c>
      <c r="BD8" s="50" t="s">
        <v>228</v>
      </c>
      <c r="BE8" s="50" t="s">
        <v>229</v>
      </c>
      <c r="BF8" s="50" t="s">
        <v>230</v>
      </c>
      <c r="BG8" s="50" t="s">
        <v>231</v>
      </c>
      <c r="BH8" s="50" t="s">
        <v>232</v>
      </c>
      <c r="BI8" s="50" t="s">
        <v>233</v>
      </c>
      <c r="BJ8" s="50" t="s">
        <v>234</v>
      </c>
      <c r="BK8" s="50" t="s">
        <v>235</v>
      </c>
      <c r="BL8" s="50" t="s">
        <v>236</v>
      </c>
      <c r="BM8" s="50" t="s">
        <v>237</v>
      </c>
      <c r="BN8" s="50" t="s">
        <v>238</v>
      </c>
      <c r="BO8" s="50" t="s">
        <v>239</v>
      </c>
      <c r="BP8" s="50" t="s">
        <v>240</v>
      </c>
      <c r="BQ8" s="50" t="s">
        <v>241</v>
      </c>
      <c r="BR8" s="50" t="s">
        <v>242</v>
      </c>
      <c r="BS8" s="50" t="s">
        <v>243</v>
      </c>
      <c r="BT8" s="50" t="s">
        <v>244</v>
      </c>
      <c r="BU8" s="50" t="s">
        <v>245</v>
      </c>
      <c r="BV8" s="50" t="s">
        <v>246</v>
      </c>
      <c r="BW8" s="50" t="s">
        <v>247</v>
      </c>
      <c r="BX8" s="50" t="s">
        <v>248</v>
      </c>
      <c r="BY8" s="50" t="s">
        <v>249</v>
      </c>
      <c r="BZ8" s="50" t="s">
        <v>250</v>
      </c>
      <c r="CA8" s="50" t="s">
        <v>251</v>
      </c>
      <c r="CB8" s="50" t="s">
        <v>252</v>
      </c>
      <c r="CC8" s="50" t="s">
        <v>253</v>
      </c>
      <c r="CD8" s="50" t="s">
        <v>254</v>
      </c>
      <c r="CE8" s="50" t="s">
        <v>255</v>
      </c>
      <c r="CF8" s="50" t="s">
        <v>256</v>
      </c>
      <c r="CG8" s="50" t="s">
        <v>257</v>
      </c>
      <c r="CH8" s="51" t="s">
        <v>258</v>
      </c>
    </row>
    <row r="9" spans="1:86" x14ac:dyDescent="0.35">
      <c r="A9" s="465"/>
      <c r="B9" s="437" t="s">
        <v>458</v>
      </c>
      <c r="C9" s="466"/>
      <c r="D9" s="320" t="s">
        <v>260</v>
      </c>
      <c r="E9" s="320" t="s">
        <v>260</v>
      </c>
      <c r="F9" s="320" t="s">
        <v>260</v>
      </c>
      <c r="G9" s="320" t="s">
        <v>260</v>
      </c>
      <c r="H9" s="320" t="s">
        <v>260</v>
      </c>
      <c r="I9" s="320" t="s">
        <v>260</v>
      </c>
      <c r="J9" s="320" t="s">
        <v>260</v>
      </c>
      <c r="K9" s="320" t="s">
        <v>260</v>
      </c>
      <c r="L9" s="320" t="s">
        <v>260</v>
      </c>
      <c r="M9" s="320" t="s">
        <v>260</v>
      </c>
      <c r="N9" s="320" t="s">
        <v>260</v>
      </c>
      <c r="O9" s="320" t="s">
        <v>260</v>
      </c>
      <c r="P9" s="320" t="s">
        <v>260</v>
      </c>
      <c r="Q9" s="320" t="s">
        <v>260</v>
      </c>
      <c r="R9" s="320" t="s">
        <v>260</v>
      </c>
      <c r="S9" s="320" t="s">
        <v>260</v>
      </c>
      <c r="T9" s="320" t="s">
        <v>260</v>
      </c>
      <c r="U9" s="320" t="s">
        <v>260</v>
      </c>
      <c r="V9" s="320" t="s">
        <v>260</v>
      </c>
      <c r="W9" s="320" t="s">
        <v>260</v>
      </c>
      <c r="X9" s="320" t="s">
        <v>260</v>
      </c>
      <c r="Y9" s="320" t="s">
        <v>260</v>
      </c>
      <c r="Z9" s="320" t="s">
        <v>260</v>
      </c>
      <c r="AA9" s="320" t="s">
        <v>260</v>
      </c>
      <c r="AB9" s="320" t="s">
        <v>260</v>
      </c>
      <c r="AC9" s="320" t="s">
        <v>260</v>
      </c>
      <c r="AD9" s="320" t="s">
        <v>260</v>
      </c>
      <c r="AE9" s="320" t="s">
        <v>260</v>
      </c>
      <c r="AF9" s="320" t="s">
        <v>260</v>
      </c>
      <c r="AG9" s="320" t="s">
        <v>260</v>
      </c>
      <c r="AH9" s="320" t="s">
        <v>260</v>
      </c>
      <c r="AI9" s="320" t="s">
        <v>260</v>
      </c>
      <c r="AJ9" s="320" t="s">
        <v>260</v>
      </c>
      <c r="AK9" s="320" t="s">
        <v>260</v>
      </c>
      <c r="AL9" s="320" t="s">
        <v>260</v>
      </c>
      <c r="AM9" s="320" t="s">
        <v>260</v>
      </c>
      <c r="AN9" s="320" t="s">
        <v>260</v>
      </c>
      <c r="AO9" s="320" t="s">
        <v>260</v>
      </c>
      <c r="AP9" s="320" t="s">
        <v>260</v>
      </c>
      <c r="AQ9" s="320" t="s">
        <v>260</v>
      </c>
      <c r="AR9" s="320" t="s">
        <v>260</v>
      </c>
      <c r="AS9" s="320" t="s">
        <v>260</v>
      </c>
      <c r="AT9" s="320" t="s">
        <v>260</v>
      </c>
      <c r="AU9" s="320" t="s">
        <v>260</v>
      </c>
      <c r="AV9" s="320" t="s">
        <v>260</v>
      </c>
      <c r="AW9" s="320" t="s">
        <v>260</v>
      </c>
      <c r="AX9" s="320" t="s">
        <v>260</v>
      </c>
      <c r="AY9" s="320" t="s">
        <v>260</v>
      </c>
      <c r="AZ9" s="320" t="s">
        <v>260</v>
      </c>
      <c r="BA9" s="320" t="s">
        <v>260</v>
      </c>
      <c r="BB9" s="320" t="s">
        <v>260</v>
      </c>
      <c r="BC9" s="320" t="s">
        <v>260</v>
      </c>
      <c r="BD9" s="320" t="s">
        <v>260</v>
      </c>
      <c r="BE9" s="320" t="s">
        <v>260</v>
      </c>
      <c r="BF9" s="320" t="s">
        <v>260</v>
      </c>
      <c r="BG9" s="320" t="s">
        <v>260</v>
      </c>
      <c r="BH9" s="320" t="s">
        <v>260</v>
      </c>
      <c r="BI9" s="320" t="s">
        <v>260</v>
      </c>
      <c r="BJ9" s="320" t="s">
        <v>260</v>
      </c>
      <c r="BK9" s="320" t="s">
        <v>260</v>
      </c>
      <c r="BL9" s="320" t="s">
        <v>260</v>
      </c>
      <c r="BM9" s="320" t="s">
        <v>260</v>
      </c>
      <c r="BN9" s="320" t="s">
        <v>260</v>
      </c>
      <c r="BO9" s="320" t="s">
        <v>260</v>
      </c>
      <c r="BP9" s="320" t="s">
        <v>260</v>
      </c>
      <c r="BQ9" s="320" t="s">
        <v>260</v>
      </c>
      <c r="BR9" s="320" t="s">
        <v>260</v>
      </c>
      <c r="BS9" s="320" t="s">
        <v>260</v>
      </c>
      <c r="BT9" s="320" t="s">
        <v>260</v>
      </c>
      <c r="BU9" s="320" t="s">
        <v>260</v>
      </c>
      <c r="BV9" s="320" t="s">
        <v>260</v>
      </c>
      <c r="BW9" s="320" t="s">
        <v>260</v>
      </c>
      <c r="BX9" s="320" t="s">
        <v>260</v>
      </c>
      <c r="BY9" s="320" t="s">
        <v>260</v>
      </c>
      <c r="BZ9" s="320" t="s">
        <v>260</v>
      </c>
      <c r="CA9" s="320" t="s">
        <v>260</v>
      </c>
      <c r="CB9" s="320" t="s">
        <v>261</v>
      </c>
      <c r="CC9" s="320" t="s">
        <v>261</v>
      </c>
      <c r="CD9" s="320" t="s">
        <v>261</v>
      </c>
      <c r="CE9" s="320" t="s">
        <v>261</v>
      </c>
      <c r="CF9" s="320" t="s">
        <v>261</v>
      </c>
      <c r="CG9" s="320" t="s">
        <v>261</v>
      </c>
      <c r="CH9" s="321" t="s">
        <v>261</v>
      </c>
    </row>
    <row r="10" spans="1:86" s="285" customFormat="1" ht="26.25" customHeight="1" x14ac:dyDescent="0.35">
      <c r="A10" s="455"/>
      <c r="B10" s="123" t="s">
        <v>273</v>
      </c>
      <c r="C10" s="123"/>
      <c r="D10" s="451">
        <f t="shared" ref="D10:AG10" si="2">SUM(D11:D12)</f>
        <v>0</v>
      </c>
      <c r="E10" s="451">
        <f t="shared" si="2"/>
        <v>0</v>
      </c>
      <c r="F10" s="451">
        <f t="shared" si="2"/>
        <v>0</v>
      </c>
      <c r="G10" s="451">
        <f t="shared" si="2"/>
        <v>0</v>
      </c>
      <c r="H10" s="451">
        <f t="shared" si="2"/>
        <v>0</v>
      </c>
      <c r="I10" s="451">
        <f t="shared" si="2"/>
        <v>0</v>
      </c>
      <c r="J10" s="451">
        <f t="shared" si="2"/>
        <v>0</v>
      </c>
      <c r="K10" s="451">
        <f t="shared" si="2"/>
        <v>0</v>
      </c>
      <c r="L10" s="451">
        <f t="shared" si="2"/>
        <v>0</v>
      </c>
      <c r="M10" s="451">
        <f t="shared" si="2"/>
        <v>0</v>
      </c>
      <c r="N10" s="451">
        <f t="shared" si="2"/>
        <v>0</v>
      </c>
      <c r="O10" s="451">
        <f t="shared" si="2"/>
        <v>0</v>
      </c>
      <c r="P10" s="451">
        <f t="shared" si="2"/>
        <v>0</v>
      </c>
      <c r="Q10" s="451">
        <f t="shared" si="2"/>
        <v>0</v>
      </c>
      <c r="R10" s="451">
        <f t="shared" si="2"/>
        <v>0</v>
      </c>
      <c r="S10" s="451">
        <f t="shared" si="2"/>
        <v>0</v>
      </c>
      <c r="T10" s="451">
        <f t="shared" si="2"/>
        <v>0</v>
      </c>
      <c r="U10" s="451">
        <f t="shared" si="2"/>
        <v>0</v>
      </c>
      <c r="V10" s="451">
        <f t="shared" si="2"/>
        <v>0</v>
      </c>
      <c r="W10" s="451">
        <f t="shared" si="2"/>
        <v>0</v>
      </c>
      <c r="X10" s="451">
        <f t="shared" si="2"/>
        <v>0</v>
      </c>
      <c r="Y10" s="451">
        <f t="shared" si="2"/>
        <v>0</v>
      </c>
      <c r="Z10" s="451">
        <f t="shared" si="2"/>
        <v>694.68150104953781</v>
      </c>
      <c r="AA10" s="451">
        <f t="shared" si="2"/>
        <v>678.07518895671353</v>
      </c>
      <c r="AB10" s="451">
        <f t="shared" si="2"/>
        <v>624.93471523374899</v>
      </c>
      <c r="AC10" s="451">
        <f t="shared" si="2"/>
        <v>574.45934674541513</v>
      </c>
      <c r="AD10" s="451">
        <f t="shared" si="2"/>
        <v>534.24979318580256</v>
      </c>
      <c r="AE10" s="451">
        <f t="shared" si="2"/>
        <v>502.35757825872724</v>
      </c>
      <c r="AF10" s="451">
        <f t="shared" si="2"/>
        <v>649.25075019886549</v>
      </c>
      <c r="AG10" s="451">
        <f t="shared" si="2"/>
        <v>648.32295604381216</v>
      </c>
      <c r="AH10" s="451">
        <f>SUM(AH11:AH12)</f>
        <v>665.06039417215175</v>
      </c>
      <c r="AI10" s="451">
        <f t="shared" ref="AI10:CG10" si="3">SUM(AI11:AI12)</f>
        <v>677.42134238275048</v>
      </c>
      <c r="AJ10" s="451">
        <f t="shared" si="3"/>
        <v>678.07468935886072</v>
      </c>
      <c r="AK10" s="451">
        <f t="shared" si="3"/>
        <v>650.51461847080122</v>
      </c>
      <c r="AL10" s="451">
        <f t="shared" si="3"/>
        <v>582.85821933294517</v>
      </c>
      <c r="AM10" s="451">
        <f t="shared" si="3"/>
        <v>516.12118130531917</v>
      </c>
      <c r="AN10" s="451">
        <f t="shared" si="3"/>
        <v>556.77453018789947</v>
      </c>
      <c r="AO10" s="451">
        <f t="shared" si="3"/>
        <v>537.85652365275689</v>
      </c>
      <c r="AP10" s="451">
        <f t="shared" si="3"/>
        <v>530.43411367486306</v>
      </c>
      <c r="AQ10" s="451">
        <f t="shared" si="3"/>
        <v>725.92744459430492</v>
      </c>
      <c r="AR10" s="451">
        <f t="shared" si="3"/>
        <v>772.01271523652736</v>
      </c>
      <c r="AS10" s="451">
        <f t="shared" si="3"/>
        <v>816.00629869605302</v>
      </c>
      <c r="AT10" s="451">
        <f t="shared" si="3"/>
        <v>827.47540685094589</v>
      </c>
      <c r="AU10" s="451">
        <f t="shared" si="3"/>
        <v>985.47495790054757</v>
      </c>
      <c r="AV10" s="451">
        <f t="shared" si="3"/>
        <v>1017.1920671590665</v>
      </c>
      <c r="AW10" s="451">
        <f t="shared" si="3"/>
        <v>953.99145947859256</v>
      </c>
      <c r="AX10" s="451">
        <f t="shared" si="3"/>
        <v>1059.6446058209347</v>
      </c>
      <c r="AY10" s="451">
        <f t="shared" si="3"/>
        <v>1120.0378974520941</v>
      </c>
      <c r="AZ10" s="451">
        <f t="shared" si="3"/>
        <v>731.96820623504777</v>
      </c>
      <c r="BA10" s="451">
        <f t="shared" si="3"/>
        <v>1051.0896198796761</v>
      </c>
      <c r="BB10" s="451">
        <f t="shared" si="3"/>
        <v>1139.6481796798869</v>
      </c>
      <c r="BC10" s="451">
        <f t="shared" si="3"/>
        <v>1281.8563255128181</v>
      </c>
      <c r="BD10" s="451">
        <f t="shared" si="3"/>
        <v>1307.2273078059739</v>
      </c>
      <c r="BE10" s="451">
        <f t="shared" si="3"/>
        <v>1279.7279216835773</v>
      </c>
      <c r="BF10" s="451">
        <f t="shared" si="3"/>
        <v>1436.5892850385071</v>
      </c>
      <c r="BG10" s="451">
        <f t="shared" si="3"/>
        <v>2057.0749730734042</v>
      </c>
      <c r="BH10" s="451">
        <f t="shared" si="3"/>
        <v>2475.7090742428436</v>
      </c>
      <c r="BI10" s="451">
        <f t="shared" si="3"/>
        <v>2252.9142891744996</v>
      </c>
      <c r="BJ10" s="451">
        <f t="shared" si="3"/>
        <v>2416.1793304845282</v>
      </c>
      <c r="BK10" s="451">
        <f t="shared" si="3"/>
        <v>2977.3178700159992</v>
      </c>
      <c r="BL10" s="451">
        <f t="shared" si="3"/>
        <v>3485.0333024325137</v>
      </c>
      <c r="BM10" s="451">
        <f t="shared" si="3"/>
        <v>3592.6849423389858</v>
      </c>
      <c r="BN10" s="451">
        <f t="shared" si="3"/>
        <v>3692.0382360383687</v>
      </c>
      <c r="BO10" s="451">
        <f t="shared" si="3"/>
        <v>3735.4819010127858</v>
      </c>
      <c r="BP10" s="451">
        <f t="shared" si="3"/>
        <v>3786.4184356504279</v>
      </c>
      <c r="BQ10" s="451">
        <f t="shared" si="3"/>
        <v>3703.1806989685738</v>
      </c>
      <c r="BR10" s="451">
        <f t="shared" si="3"/>
        <v>3707.7563729099847</v>
      </c>
      <c r="BS10" s="451">
        <f t="shared" si="3"/>
        <v>3840.9309321424835</v>
      </c>
      <c r="BT10" s="451">
        <f t="shared" si="3"/>
        <v>3679.8256775646041</v>
      </c>
      <c r="BU10" s="451">
        <f t="shared" si="3"/>
        <v>3640.4257032248506</v>
      </c>
      <c r="BV10" s="451">
        <f t="shared" si="3"/>
        <v>3689.8005599390463</v>
      </c>
      <c r="BW10" s="451">
        <f t="shared" si="3"/>
        <v>3718.8669589737965</v>
      </c>
      <c r="BX10" s="452">
        <f t="shared" si="3"/>
        <v>3459.9292700706246</v>
      </c>
      <c r="BY10" s="452">
        <f t="shared" si="3"/>
        <v>3566.7245710947423</v>
      </c>
      <c r="BZ10" s="452">
        <f t="shared" si="3"/>
        <v>3425.9941215703102</v>
      </c>
      <c r="CA10" s="452">
        <f t="shared" si="3"/>
        <v>3497.3599933972346</v>
      </c>
      <c r="CB10" s="452">
        <f t="shared" si="3"/>
        <v>3529.5985111964437</v>
      </c>
      <c r="CC10" s="452">
        <f t="shared" si="3"/>
        <v>3509.0119753143922</v>
      </c>
      <c r="CD10" s="452">
        <f t="shared" si="3"/>
        <v>3581.2017363656778</v>
      </c>
      <c r="CE10" s="452">
        <f t="shared" si="3"/>
        <v>3620.2696908703392</v>
      </c>
      <c r="CF10" s="452">
        <f t="shared" si="3"/>
        <v>3645.9271025304888</v>
      </c>
      <c r="CG10" s="452">
        <f t="shared" si="3"/>
        <v>3685.1848498193172</v>
      </c>
      <c r="CH10" s="460">
        <f>SUM(CH11:CH12)</f>
        <v>3716.2277237693893</v>
      </c>
    </row>
    <row r="11" spans="1:86" ht="25.5" customHeight="1" x14ac:dyDescent="0.35">
      <c r="B11" s="271" t="s">
        <v>409</v>
      </c>
      <c r="C11" s="72"/>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694.68150104953781</v>
      </c>
      <c r="AA11" s="456">
        <v>678.07518895671353</v>
      </c>
      <c r="AB11" s="456">
        <v>624.93471523374899</v>
      </c>
      <c r="AC11" s="456">
        <v>574.45934674541513</v>
      </c>
      <c r="AD11" s="456">
        <v>534.24979318580256</v>
      </c>
      <c r="AE11" s="456">
        <v>502.35757825872724</v>
      </c>
      <c r="AF11" s="456">
        <v>649.25075019886549</v>
      </c>
      <c r="AG11" s="456">
        <v>648.32295604381216</v>
      </c>
      <c r="AH11" s="456">
        <v>665.06039417215175</v>
      </c>
      <c r="AI11" s="456">
        <v>677.42134238275048</v>
      </c>
      <c r="AJ11" s="456">
        <v>678.07468935886072</v>
      </c>
      <c r="AK11" s="456">
        <v>650.51461847080122</v>
      </c>
      <c r="AL11" s="456">
        <v>582.85821933294517</v>
      </c>
      <c r="AM11" s="456">
        <v>516.12118130531917</v>
      </c>
      <c r="AN11" s="456">
        <v>556.77453018789947</v>
      </c>
      <c r="AO11" s="456">
        <v>537.85652365275689</v>
      </c>
      <c r="AP11" s="456">
        <v>530.43411367486306</v>
      </c>
      <c r="AQ11" s="456">
        <v>151.13238413505289</v>
      </c>
      <c r="AR11" s="456">
        <v>74.923182932081815</v>
      </c>
      <c r="AS11" s="456">
        <v>78.190424259754465</v>
      </c>
      <c r="AT11" s="456">
        <v>80.125867060639095</v>
      </c>
      <c r="AU11" s="456">
        <v>69.487107722683959</v>
      </c>
      <c r="AV11" s="456">
        <v>68.832545897981944</v>
      </c>
      <c r="AW11" s="456">
        <v>70.115185217803017</v>
      </c>
      <c r="AX11" s="456">
        <v>56.430777824783505</v>
      </c>
      <c r="AY11" s="456">
        <v>57.853879461668114</v>
      </c>
      <c r="AZ11" s="456">
        <v>64.128664879303756</v>
      </c>
      <c r="BA11" s="456">
        <v>69.900900723472716</v>
      </c>
      <c r="BB11" s="456">
        <v>73.75300702777642</v>
      </c>
      <c r="BC11" s="456">
        <v>72.859660439415691</v>
      </c>
      <c r="BD11" s="456">
        <v>84.378457765233961</v>
      </c>
      <c r="BE11" s="456">
        <v>103.22155559956505</v>
      </c>
      <c r="BF11" s="456">
        <v>124.60092652008242</v>
      </c>
      <c r="BG11" s="456">
        <v>225.80345275224312</v>
      </c>
      <c r="BH11" s="456">
        <v>257.31526370306739</v>
      </c>
      <c r="BI11" s="456">
        <v>273.61340929567729</v>
      </c>
      <c r="BJ11" s="456">
        <v>284.7279277194325</v>
      </c>
      <c r="BK11" s="456">
        <v>392.78802151086336</v>
      </c>
      <c r="BL11" s="456">
        <v>492.58951697268924</v>
      </c>
      <c r="BM11" s="456">
        <v>522.09582672664726</v>
      </c>
      <c r="BN11" s="456">
        <v>511.48042061189318</v>
      </c>
      <c r="BO11" s="456">
        <v>533.29683742187467</v>
      </c>
      <c r="BP11" s="456">
        <v>567.56941960951917</v>
      </c>
      <c r="BQ11" s="456">
        <v>561.92992111478566</v>
      </c>
      <c r="BR11" s="456">
        <v>577.04314585132818</v>
      </c>
      <c r="BS11" s="456">
        <v>606.61161241315654</v>
      </c>
      <c r="BT11" s="456">
        <v>588.64334964170121</v>
      </c>
      <c r="BU11" s="456">
        <v>569.25013007453549</v>
      </c>
      <c r="BV11" s="456">
        <v>556.85284079133351</v>
      </c>
      <c r="BW11" s="456">
        <v>531.98178822950081</v>
      </c>
      <c r="BX11" s="457">
        <v>462.66535538895272</v>
      </c>
      <c r="BY11" s="457">
        <v>435.88270539666553</v>
      </c>
      <c r="BZ11" s="457">
        <v>437.83273654646018</v>
      </c>
      <c r="CA11" s="457">
        <v>440.02314835580893</v>
      </c>
      <c r="CB11" s="457">
        <v>414.39979070625776</v>
      </c>
      <c r="CC11" s="457">
        <v>379.48304015329779</v>
      </c>
      <c r="CD11" s="457">
        <v>397.39275155909422</v>
      </c>
      <c r="CE11" s="457">
        <v>409.5436697770416</v>
      </c>
      <c r="CF11" s="457">
        <v>413.52140836350998</v>
      </c>
      <c r="CG11" s="457">
        <v>419.32531219884959</v>
      </c>
      <c r="CH11" s="458">
        <v>424.20448927522472</v>
      </c>
    </row>
    <row r="12" spans="1:86" s="408" customFormat="1" ht="34.5" customHeight="1" thickBot="1" x14ac:dyDescent="0.3">
      <c r="A12" s="628"/>
      <c r="B12" s="629" t="s">
        <v>176</v>
      </c>
      <c r="C12" s="630"/>
      <c r="D12" s="631">
        <v>0</v>
      </c>
      <c r="E12" s="631">
        <v>0</v>
      </c>
      <c r="F12" s="631">
        <v>0</v>
      </c>
      <c r="G12" s="631">
        <v>0</v>
      </c>
      <c r="H12" s="631">
        <v>0</v>
      </c>
      <c r="I12" s="631">
        <v>0</v>
      </c>
      <c r="J12" s="631">
        <v>0</v>
      </c>
      <c r="K12" s="631">
        <v>0</v>
      </c>
      <c r="L12" s="631">
        <v>0</v>
      </c>
      <c r="M12" s="631">
        <v>0</v>
      </c>
      <c r="N12" s="631">
        <v>0</v>
      </c>
      <c r="O12" s="631">
        <v>0</v>
      </c>
      <c r="P12" s="631">
        <v>0</v>
      </c>
      <c r="Q12" s="631">
        <v>0</v>
      </c>
      <c r="R12" s="631">
        <v>0</v>
      </c>
      <c r="S12" s="631">
        <v>0</v>
      </c>
      <c r="T12" s="631">
        <v>0</v>
      </c>
      <c r="U12" s="631">
        <v>0</v>
      </c>
      <c r="V12" s="631">
        <v>0</v>
      </c>
      <c r="W12" s="631">
        <v>0</v>
      </c>
      <c r="X12" s="631">
        <v>0</v>
      </c>
      <c r="Y12" s="631">
        <v>0</v>
      </c>
      <c r="Z12" s="631">
        <v>0</v>
      </c>
      <c r="AA12" s="631">
        <v>0</v>
      </c>
      <c r="AB12" s="631">
        <v>0</v>
      </c>
      <c r="AC12" s="631">
        <v>0</v>
      </c>
      <c r="AD12" s="631">
        <v>0</v>
      </c>
      <c r="AE12" s="631">
        <v>0</v>
      </c>
      <c r="AF12" s="631">
        <v>0</v>
      </c>
      <c r="AG12" s="631">
        <v>0</v>
      </c>
      <c r="AH12" s="631">
        <v>0</v>
      </c>
      <c r="AI12" s="631">
        <v>0</v>
      </c>
      <c r="AJ12" s="631">
        <v>0</v>
      </c>
      <c r="AK12" s="631">
        <v>0</v>
      </c>
      <c r="AL12" s="631">
        <v>0</v>
      </c>
      <c r="AM12" s="631">
        <v>0</v>
      </c>
      <c r="AN12" s="631">
        <v>0</v>
      </c>
      <c r="AO12" s="631">
        <v>0</v>
      </c>
      <c r="AP12" s="631">
        <v>0</v>
      </c>
      <c r="AQ12" s="631">
        <v>574.795060459252</v>
      </c>
      <c r="AR12" s="631">
        <v>697.08953230444558</v>
      </c>
      <c r="AS12" s="631">
        <v>737.8158744362986</v>
      </c>
      <c r="AT12" s="631">
        <v>747.34953979030684</v>
      </c>
      <c r="AU12" s="631">
        <v>915.98785017786361</v>
      </c>
      <c r="AV12" s="631">
        <v>948.35952126108452</v>
      </c>
      <c r="AW12" s="631">
        <v>883.8762742607895</v>
      </c>
      <c r="AX12" s="631">
        <v>1003.2138279961512</v>
      </c>
      <c r="AY12" s="631">
        <v>1062.1840179904259</v>
      </c>
      <c r="AZ12" s="631">
        <v>667.83954135574402</v>
      </c>
      <c r="BA12" s="631">
        <v>981.18871915620343</v>
      </c>
      <c r="BB12" s="631">
        <v>1065.8951726521104</v>
      </c>
      <c r="BC12" s="631">
        <v>1208.9966650734025</v>
      </c>
      <c r="BD12" s="631">
        <v>1222.84885004074</v>
      </c>
      <c r="BE12" s="631">
        <v>1176.5063660840121</v>
      </c>
      <c r="BF12" s="631">
        <v>1311.9883585184248</v>
      </c>
      <c r="BG12" s="631">
        <v>1831.271520321161</v>
      </c>
      <c r="BH12" s="631">
        <v>2218.393810539776</v>
      </c>
      <c r="BI12" s="631">
        <v>1979.3008798788221</v>
      </c>
      <c r="BJ12" s="631">
        <v>2131.4514027650957</v>
      </c>
      <c r="BK12" s="631">
        <v>2584.5298485051358</v>
      </c>
      <c r="BL12" s="631">
        <v>2992.4437854598245</v>
      </c>
      <c r="BM12" s="631">
        <v>3070.5891156123384</v>
      </c>
      <c r="BN12" s="631">
        <v>3180.5578154264754</v>
      </c>
      <c r="BO12" s="631">
        <v>3202.1850635909109</v>
      </c>
      <c r="BP12" s="631">
        <v>3218.8490160409087</v>
      </c>
      <c r="BQ12" s="631">
        <v>3141.2507778537883</v>
      </c>
      <c r="BR12" s="631">
        <v>3130.7132270586567</v>
      </c>
      <c r="BS12" s="631">
        <v>3234.3193197293272</v>
      </c>
      <c r="BT12" s="631">
        <v>3091.1823279229029</v>
      </c>
      <c r="BU12" s="631">
        <v>3071.1755731503154</v>
      </c>
      <c r="BV12" s="631">
        <v>3132.9477191477126</v>
      </c>
      <c r="BW12" s="631">
        <v>3186.8851707442955</v>
      </c>
      <c r="BX12" s="582">
        <v>2997.2639146816718</v>
      </c>
      <c r="BY12" s="582">
        <v>3130.8418656980766</v>
      </c>
      <c r="BZ12" s="582">
        <v>2988.16138502385</v>
      </c>
      <c r="CA12" s="582">
        <v>3057.3368450414255</v>
      </c>
      <c r="CB12" s="582">
        <v>3115.1987204901861</v>
      </c>
      <c r="CC12" s="582">
        <v>3129.5289351610945</v>
      </c>
      <c r="CD12" s="582">
        <v>3183.8089848065838</v>
      </c>
      <c r="CE12" s="582">
        <v>3210.7260210932977</v>
      </c>
      <c r="CF12" s="582">
        <v>3232.4056941669787</v>
      </c>
      <c r="CG12" s="582">
        <v>3265.8595376204676</v>
      </c>
      <c r="CH12" s="583">
        <v>3292.0232344941646</v>
      </c>
    </row>
    <row r="13" spans="1:86" ht="41.25" customHeight="1" x14ac:dyDescent="0.35">
      <c r="A13" s="483"/>
      <c r="B13" s="468" t="s">
        <v>949</v>
      </c>
      <c r="C13" s="484"/>
      <c r="D13" s="470" t="s">
        <v>677</v>
      </c>
      <c r="E13" s="470" t="s">
        <v>678</v>
      </c>
      <c r="F13" s="470" t="s">
        <v>679</v>
      </c>
      <c r="G13" s="470" t="s">
        <v>680</v>
      </c>
      <c r="H13" s="470" t="s">
        <v>681</v>
      </c>
      <c r="I13" s="470" t="s">
        <v>682</v>
      </c>
      <c r="J13" s="470" t="s">
        <v>683</v>
      </c>
      <c r="K13" s="470" t="s">
        <v>684</v>
      </c>
      <c r="L13" s="470" t="s">
        <v>685</v>
      </c>
      <c r="M13" s="470" t="s">
        <v>686</v>
      </c>
      <c r="N13" s="470" t="s">
        <v>687</v>
      </c>
      <c r="O13" s="470" t="s">
        <v>688</v>
      </c>
      <c r="P13" s="470" t="s">
        <v>689</v>
      </c>
      <c r="Q13" s="470" t="s">
        <v>690</v>
      </c>
      <c r="R13" s="470" t="s">
        <v>691</v>
      </c>
      <c r="S13" s="470" t="s">
        <v>692</v>
      </c>
      <c r="T13" s="470" t="s">
        <v>693</v>
      </c>
      <c r="U13" s="470" t="s">
        <v>694</v>
      </c>
      <c r="V13" s="470" t="s">
        <v>695</v>
      </c>
      <c r="W13" s="470" t="s">
        <v>696</v>
      </c>
      <c r="X13" s="470" t="s">
        <v>697</v>
      </c>
      <c r="Y13" s="470" t="s">
        <v>698</v>
      </c>
      <c r="Z13" s="470" t="s">
        <v>699</v>
      </c>
      <c r="AA13" s="470" t="s">
        <v>700</v>
      </c>
      <c r="AB13" s="470" t="s">
        <v>701</v>
      </c>
      <c r="AC13" s="470" t="s">
        <v>702</v>
      </c>
      <c r="AD13" s="470" t="s">
        <v>703</v>
      </c>
      <c r="AE13" s="470" t="s">
        <v>704</v>
      </c>
      <c r="AF13" s="470" t="s">
        <v>705</v>
      </c>
      <c r="AG13" s="470" t="s">
        <v>706</v>
      </c>
      <c r="AH13" s="470" t="s">
        <v>707</v>
      </c>
      <c r="AI13" s="470" t="s">
        <v>708</v>
      </c>
      <c r="AJ13" s="470" t="s">
        <v>709</v>
      </c>
      <c r="AK13" s="470" t="s">
        <v>710</v>
      </c>
      <c r="AL13" s="470" t="s">
        <v>711</v>
      </c>
      <c r="AM13" s="470" t="s">
        <v>712</v>
      </c>
      <c r="AN13" s="470" t="s">
        <v>713</v>
      </c>
      <c r="AO13" s="470" t="s">
        <v>714</v>
      </c>
      <c r="AP13" s="470" t="s">
        <v>715</v>
      </c>
      <c r="AQ13" s="470" t="s">
        <v>716</v>
      </c>
      <c r="AR13" s="470" t="s">
        <v>717</v>
      </c>
      <c r="AS13" s="470" t="s">
        <v>718</v>
      </c>
      <c r="AT13" s="470" t="s">
        <v>719</v>
      </c>
      <c r="AU13" s="470" t="s">
        <v>720</v>
      </c>
      <c r="AV13" s="470" t="s">
        <v>721</v>
      </c>
      <c r="AW13" s="470" t="s">
        <v>722</v>
      </c>
      <c r="AX13" s="470" t="s">
        <v>723</v>
      </c>
      <c r="AY13" s="470" t="s">
        <v>724</v>
      </c>
      <c r="AZ13" s="470" t="s">
        <v>725</v>
      </c>
      <c r="BA13" s="470" t="s">
        <v>726</v>
      </c>
      <c r="BB13" s="470" t="s">
        <v>727</v>
      </c>
      <c r="BC13" s="470" t="s">
        <v>728</v>
      </c>
      <c r="BD13" s="470" t="s">
        <v>729</v>
      </c>
      <c r="BE13" s="470" t="s">
        <v>730</v>
      </c>
      <c r="BF13" s="470" t="s">
        <v>731</v>
      </c>
      <c r="BG13" s="470" t="s">
        <v>732</v>
      </c>
      <c r="BH13" s="470" t="s">
        <v>733</v>
      </c>
      <c r="BI13" s="470" t="s">
        <v>734</v>
      </c>
      <c r="BJ13" s="470" t="s">
        <v>735</v>
      </c>
      <c r="BK13" s="470" t="s">
        <v>736</v>
      </c>
      <c r="BL13" s="470" t="s">
        <v>737</v>
      </c>
      <c r="BM13" s="470" t="s">
        <v>738</v>
      </c>
      <c r="BN13" s="470" t="s">
        <v>739</v>
      </c>
      <c r="BO13" s="470" t="s">
        <v>740</v>
      </c>
      <c r="BP13" s="470" t="s">
        <v>741</v>
      </c>
      <c r="BQ13" s="470" t="s">
        <v>742</v>
      </c>
      <c r="BR13" s="470" t="s">
        <v>743</v>
      </c>
      <c r="BS13" s="470" t="s">
        <v>744</v>
      </c>
      <c r="BT13" s="470" t="s">
        <v>745</v>
      </c>
      <c r="BU13" s="470" t="s">
        <v>746</v>
      </c>
      <c r="BV13" s="470" t="s">
        <v>747</v>
      </c>
      <c r="BW13" s="470" t="s">
        <v>748</v>
      </c>
      <c r="BX13" s="470" t="s">
        <v>749</v>
      </c>
      <c r="BY13" s="470" t="s">
        <v>750</v>
      </c>
      <c r="BZ13" s="470" t="s">
        <v>751</v>
      </c>
      <c r="CA13" s="470" t="s">
        <v>752</v>
      </c>
      <c r="CB13" s="470" t="s">
        <v>753</v>
      </c>
      <c r="CC13" s="470" t="s">
        <v>754</v>
      </c>
      <c r="CD13" s="470" t="s">
        <v>755</v>
      </c>
      <c r="CE13" s="470" t="s">
        <v>756</v>
      </c>
      <c r="CF13" s="470" t="s">
        <v>757</v>
      </c>
      <c r="CG13" s="470" t="s">
        <v>758</v>
      </c>
      <c r="CH13" s="471" t="s">
        <v>759</v>
      </c>
    </row>
    <row r="14" spans="1:86" s="285" customFormat="1" ht="25.5" customHeight="1" x14ac:dyDescent="0.35">
      <c r="A14" s="455"/>
      <c r="B14" s="271" t="s">
        <v>409</v>
      </c>
      <c r="C14" s="461"/>
      <c r="D14" s="452">
        <v>0</v>
      </c>
      <c r="E14" s="452">
        <v>0</v>
      </c>
      <c r="F14" s="452">
        <v>0</v>
      </c>
      <c r="G14" s="452">
        <v>0</v>
      </c>
      <c r="H14" s="452">
        <v>0</v>
      </c>
      <c r="I14" s="452">
        <v>0</v>
      </c>
      <c r="J14" s="452">
        <v>0</v>
      </c>
      <c r="K14" s="452">
        <v>0</v>
      </c>
      <c r="L14" s="452">
        <v>0</v>
      </c>
      <c r="M14" s="452">
        <v>0</v>
      </c>
      <c r="N14" s="452">
        <v>0</v>
      </c>
      <c r="O14" s="452">
        <v>0</v>
      </c>
      <c r="P14" s="452">
        <v>0</v>
      </c>
      <c r="Q14" s="452">
        <v>0</v>
      </c>
      <c r="R14" s="452">
        <v>0</v>
      </c>
      <c r="S14" s="452">
        <v>0</v>
      </c>
      <c r="T14" s="452">
        <v>0</v>
      </c>
      <c r="U14" s="452">
        <v>0</v>
      </c>
      <c r="V14" s="452">
        <v>0</v>
      </c>
      <c r="W14" s="452">
        <v>0</v>
      </c>
      <c r="X14" s="452">
        <v>0</v>
      </c>
      <c r="Y14" s="452">
        <v>0</v>
      </c>
      <c r="Z14" s="452">
        <v>0</v>
      </c>
      <c r="AA14" s="452">
        <v>0</v>
      </c>
      <c r="AB14" s="452">
        <v>0</v>
      </c>
      <c r="AC14" s="452">
        <v>0</v>
      </c>
      <c r="AD14" s="452">
        <v>0</v>
      </c>
      <c r="AE14" s="452">
        <v>0</v>
      </c>
      <c r="AF14" s="452">
        <v>0</v>
      </c>
      <c r="AG14" s="452">
        <v>0</v>
      </c>
      <c r="AH14" s="452">
        <v>0</v>
      </c>
      <c r="AI14" s="452">
        <v>0</v>
      </c>
      <c r="AJ14" s="452">
        <v>0</v>
      </c>
      <c r="AK14" s="452">
        <v>0</v>
      </c>
      <c r="AL14" s="452">
        <v>0</v>
      </c>
      <c r="AM14" s="452">
        <v>0</v>
      </c>
      <c r="AN14" s="452">
        <v>0</v>
      </c>
      <c r="AO14" s="452">
        <v>0</v>
      </c>
      <c r="AP14" s="452">
        <v>0</v>
      </c>
      <c r="AQ14" s="452">
        <v>0</v>
      </c>
      <c r="AR14" s="452">
        <v>0</v>
      </c>
      <c r="AS14" s="452">
        <v>0</v>
      </c>
      <c r="AT14" s="452">
        <v>0</v>
      </c>
      <c r="AU14" s="452">
        <v>11</v>
      </c>
      <c r="AV14" s="452">
        <v>13</v>
      </c>
      <c r="AW14" s="452">
        <v>12</v>
      </c>
      <c r="AX14" s="452">
        <v>11</v>
      </c>
      <c r="AY14" s="452">
        <v>13</v>
      </c>
      <c r="AZ14" s="452">
        <v>12</v>
      </c>
      <c r="BA14" s="452">
        <v>11</v>
      </c>
      <c r="BB14" s="452">
        <v>13</v>
      </c>
      <c r="BC14" s="452">
        <v>13</v>
      </c>
      <c r="BD14" s="452">
        <v>15</v>
      </c>
      <c r="BE14" s="452">
        <v>17</v>
      </c>
      <c r="BF14" s="452">
        <v>17</v>
      </c>
      <c r="BG14" s="452">
        <v>25</v>
      </c>
      <c r="BH14" s="452">
        <v>29</v>
      </c>
      <c r="BI14" s="452">
        <v>31</v>
      </c>
      <c r="BJ14" s="452">
        <v>30</v>
      </c>
      <c r="BK14" s="452">
        <v>44</v>
      </c>
      <c r="BL14" s="452">
        <v>54</v>
      </c>
      <c r="BM14" s="452">
        <v>56</v>
      </c>
      <c r="BN14" s="452">
        <v>54</v>
      </c>
      <c r="BO14" s="452">
        <v>57</v>
      </c>
      <c r="BP14" s="452">
        <v>60</v>
      </c>
      <c r="BQ14" s="452">
        <v>58</v>
      </c>
      <c r="BR14" s="452">
        <v>59</v>
      </c>
      <c r="BS14" s="452">
        <v>62</v>
      </c>
      <c r="BT14" s="452">
        <v>61</v>
      </c>
      <c r="BU14" s="452">
        <v>59</v>
      </c>
      <c r="BV14" s="452">
        <v>58</v>
      </c>
      <c r="BW14" s="452">
        <v>55</v>
      </c>
      <c r="BX14" s="452">
        <v>49</v>
      </c>
      <c r="BY14" s="452">
        <v>45</v>
      </c>
      <c r="BZ14" s="453">
        <v>48</v>
      </c>
      <c r="CA14" s="453">
        <v>45</v>
      </c>
      <c r="CB14" s="453">
        <v>42</v>
      </c>
      <c r="CC14" s="453">
        <v>39</v>
      </c>
      <c r="CD14" s="453">
        <v>40</v>
      </c>
      <c r="CE14" s="453">
        <v>41</v>
      </c>
      <c r="CF14" s="453">
        <v>42</v>
      </c>
      <c r="CG14" s="453">
        <v>42</v>
      </c>
      <c r="CH14" s="454">
        <v>43</v>
      </c>
    </row>
    <row r="15" spans="1:86" s="408" customFormat="1" ht="34.5" customHeight="1" thickBot="1" x14ac:dyDescent="0.3">
      <c r="A15" s="632"/>
      <c r="B15" s="633" t="s">
        <v>176</v>
      </c>
      <c r="C15" s="632"/>
      <c r="D15" s="634">
        <v>0</v>
      </c>
      <c r="E15" s="634">
        <v>0</v>
      </c>
      <c r="F15" s="634">
        <v>0</v>
      </c>
      <c r="G15" s="634">
        <v>0</v>
      </c>
      <c r="H15" s="634">
        <v>0</v>
      </c>
      <c r="I15" s="634">
        <v>0</v>
      </c>
      <c r="J15" s="634">
        <v>0</v>
      </c>
      <c r="K15" s="634">
        <v>0</v>
      </c>
      <c r="L15" s="634">
        <v>0</v>
      </c>
      <c r="M15" s="634">
        <v>0</v>
      </c>
      <c r="N15" s="634">
        <v>0</v>
      </c>
      <c r="O15" s="634">
        <v>0</v>
      </c>
      <c r="P15" s="634">
        <v>0</v>
      </c>
      <c r="Q15" s="634">
        <v>0</v>
      </c>
      <c r="R15" s="634">
        <v>0</v>
      </c>
      <c r="S15" s="634">
        <v>0</v>
      </c>
      <c r="T15" s="634">
        <v>0</v>
      </c>
      <c r="U15" s="634">
        <v>0</v>
      </c>
      <c r="V15" s="634">
        <v>0</v>
      </c>
      <c r="W15" s="634">
        <v>0</v>
      </c>
      <c r="X15" s="634">
        <v>0</v>
      </c>
      <c r="Y15" s="634">
        <v>0</v>
      </c>
      <c r="Z15" s="634">
        <v>0</v>
      </c>
      <c r="AA15" s="634">
        <v>0</v>
      </c>
      <c r="AB15" s="634">
        <v>0</v>
      </c>
      <c r="AC15" s="634">
        <v>0</v>
      </c>
      <c r="AD15" s="634">
        <v>0</v>
      </c>
      <c r="AE15" s="634">
        <v>0</v>
      </c>
      <c r="AF15" s="634">
        <v>0</v>
      </c>
      <c r="AG15" s="634">
        <v>0</v>
      </c>
      <c r="AH15" s="634">
        <v>0</v>
      </c>
      <c r="AI15" s="634">
        <v>0</v>
      </c>
      <c r="AJ15" s="634">
        <v>0</v>
      </c>
      <c r="AK15" s="634">
        <v>0</v>
      </c>
      <c r="AL15" s="634">
        <v>0</v>
      </c>
      <c r="AM15" s="634">
        <v>0</v>
      </c>
      <c r="AN15" s="634">
        <v>0</v>
      </c>
      <c r="AO15" s="634">
        <v>0</v>
      </c>
      <c r="AP15" s="634">
        <v>0</v>
      </c>
      <c r="AQ15" s="634">
        <v>0</v>
      </c>
      <c r="AR15" s="634">
        <v>0</v>
      </c>
      <c r="AS15" s="634">
        <v>0</v>
      </c>
      <c r="AT15" s="634">
        <v>0</v>
      </c>
      <c r="AU15" s="634">
        <v>0</v>
      </c>
      <c r="AV15" s="634">
        <v>0</v>
      </c>
      <c r="AW15" s="634">
        <v>0</v>
      </c>
      <c r="AX15" s="634">
        <v>0</v>
      </c>
      <c r="AY15" s="634">
        <v>0</v>
      </c>
      <c r="AZ15" s="634">
        <v>0</v>
      </c>
      <c r="BA15" s="634">
        <v>0</v>
      </c>
      <c r="BB15" s="634">
        <v>0</v>
      </c>
      <c r="BC15" s="634">
        <v>0</v>
      </c>
      <c r="BD15" s="634">
        <v>80</v>
      </c>
      <c r="BE15" s="634">
        <v>82</v>
      </c>
      <c r="BF15" s="634">
        <v>86</v>
      </c>
      <c r="BG15" s="634">
        <v>104</v>
      </c>
      <c r="BH15" s="634">
        <v>137</v>
      </c>
      <c r="BI15" s="634">
        <v>154</v>
      </c>
      <c r="BJ15" s="634">
        <v>154</v>
      </c>
      <c r="BK15" s="634">
        <v>193</v>
      </c>
      <c r="BL15" s="634">
        <v>245</v>
      </c>
      <c r="BM15" s="634">
        <v>250</v>
      </c>
      <c r="BN15" s="634">
        <v>269</v>
      </c>
      <c r="BO15" s="634">
        <v>266</v>
      </c>
      <c r="BP15" s="634">
        <v>275</v>
      </c>
      <c r="BQ15" s="634">
        <v>271</v>
      </c>
      <c r="BR15" s="634">
        <v>264</v>
      </c>
      <c r="BS15" s="634">
        <v>264</v>
      </c>
      <c r="BT15" s="634">
        <v>270</v>
      </c>
      <c r="BU15" s="634">
        <v>271</v>
      </c>
      <c r="BV15" s="634">
        <v>270</v>
      </c>
      <c r="BW15" s="634">
        <v>263</v>
      </c>
      <c r="BX15" s="634">
        <v>251</v>
      </c>
      <c r="BY15" s="634">
        <v>256</v>
      </c>
      <c r="BZ15" s="634">
        <v>251</v>
      </c>
      <c r="CA15" s="634">
        <v>255</v>
      </c>
      <c r="CB15" s="634">
        <v>258</v>
      </c>
      <c r="CC15" s="634">
        <v>258</v>
      </c>
      <c r="CD15" s="634">
        <v>260</v>
      </c>
      <c r="CE15" s="634">
        <v>261</v>
      </c>
      <c r="CF15" s="634">
        <v>263</v>
      </c>
      <c r="CG15" s="634">
        <v>265</v>
      </c>
      <c r="CH15" s="635">
        <v>266</v>
      </c>
    </row>
    <row r="149" spans="86:86" x14ac:dyDescent="0.35">
      <c r="CH149" s="449"/>
    </row>
  </sheetData>
  <hyperlinks>
    <hyperlink ref="B1" display="Information relating to this table can be found in the 'Notes' tab" xr:uid="{601ACD98-081D-4CD5-ABC1-98DEAB4D2068}"/>
    <hyperlink ref="A1" location="Contents!A1" display="Contents page" xr:uid="{A319DAB4-2C6D-4486-A215-C2EBCFF154A8}"/>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622B-5613-49A4-BE56-6D8B2F1A90FB}">
  <dimension ref="A1:CH149"/>
  <sheetViews>
    <sheetView zoomScale="85" zoomScaleNormal="85" workbookViewId="0">
      <pane xSplit="2" topLeftCell="BD1" activePane="topRight" state="frozen"/>
      <selection activeCell="B8" sqref="B8"/>
      <selection pane="topRight" activeCell="BM13" sqref="BM13"/>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78"/>
      <c r="BW1" s="478"/>
      <c r="BX1" s="478"/>
    </row>
    <row r="2" spans="1:86" ht="15.75" customHeight="1" x14ac:dyDescent="0.35">
      <c r="A2" s="46" t="s">
        <v>221</v>
      </c>
      <c r="B2" s="47" t="s">
        <v>950</v>
      </c>
      <c r="C2" s="47"/>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6.25" customHeight="1" x14ac:dyDescent="0.35">
      <c r="A4" s="110"/>
      <c r="B4" s="123" t="s">
        <v>273</v>
      </c>
      <c r="C4" s="123"/>
      <c r="D4" s="451">
        <f t="shared" ref="D4:BM4" si="0">SUM(D5:D7)</f>
        <v>0</v>
      </c>
      <c r="E4" s="451">
        <f t="shared" si="0"/>
        <v>0</v>
      </c>
      <c r="F4" s="451">
        <f t="shared" si="0"/>
        <v>0</v>
      </c>
      <c r="G4" s="451">
        <f t="shared" si="0"/>
        <v>0</v>
      </c>
      <c r="H4" s="451">
        <f t="shared" si="0"/>
        <v>0</v>
      </c>
      <c r="I4" s="451">
        <f t="shared" si="0"/>
        <v>0</v>
      </c>
      <c r="J4" s="451">
        <f t="shared" si="0"/>
        <v>0</v>
      </c>
      <c r="K4" s="451">
        <f t="shared" si="0"/>
        <v>0</v>
      </c>
      <c r="L4" s="451">
        <f t="shared" si="0"/>
        <v>0</v>
      </c>
      <c r="M4" s="451">
        <f t="shared" si="0"/>
        <v>0</v>
      </c>
      <c r="N4" s="451">
        <f t="shared" si="0"/>
        <v>0</v>
      </c>
      <c r="O4" s="451">
        <f t="shared" si="0"/>
        <v>0</v>
      </c>
      <c r="P4" s="451">
        <f t="shared" si="0"/>
        <v>0</v>
      </c>
      <c r="Q4" s="451">
        <f t="shared" si="0"/>
        <v>0</v>
      </c>
      <c r="R4" s="451">
        <f t="shared" si="0"/>
        <v>0</v>
      </c>
      <c r="S4" s="451">
        <f t="shared" si="0"/>
        <v>0</v>
      </c>
      <c r="T4" s="451">
        <f t="shared" si="0"/>
        <v>0</v>
      </c>
      <c r="U4" s="451">
        <f t="shared" si="0"/>
        <v>0</v>
      </c>
      <c r="V4" s="451">
        <f t="shared" si="0"/>
        <v>0</v>
      </c>
      <c r="W4" s="451">
        <f t="shared" si="0"/>
        <v>0</v>
      </c>
      <c r="X4" s="451">
        <f t="shared" si="0"/>
        <v>0</v>
      </c>
      <c r="Y4" s="451">
        <f t="shared" si="0"/>
        <v>0</v>
      </c>
      <c r="Z4" s="451">
        <f t="shared" si="0"/>
        <v>0</v>
      </c>
      <c r="AA4" s="451">
        <f t="shared" si="0"/>
        <v>0</v>
      </c>
      <c r="AB4" s="451">
        <f t="shared" si="0"/>
        <v>0</v>
      </c>
      <c r="AC4" s="451">
        <f t="shared" si="0"/>
        <v>0</v>
      </c>
      <c r="AD4" s="451">
        <f t="shared" si="0"/>
        <v>0</v>
      </c>
      <c r="AE4" s="451">
        <f t="shared" si="0"/>
        <v>0</v>
      </c>
      <c r="AF4" s="451">
        <f t="shared" si="0"/>
        <v>0</v>
      </c>
      <c r="AG4" s="451">
        <f t="shared" si="0"/>
        <v>0</v>
      </c>
      <c r="AH4" s="451">
        <f t="shared" si="0"/>
        <v>0</v>
      </c>
      <c r="AI4" s="451">
        <f t="shared" si="0"/>
        <v>0</v>
      </c>
      <c r="AJ4" s="451">
        <f t="shared" si="0"/>
        <v>0</v>
      </c>
      <c r="AK4" s="451">
        <f t="shared" si="0"/>
        <v>0</v>
      </c>
      <c r="AL4" s="451">
        <f t="shared" si="0"/>
        <v>0</v>
      </c>
      <c r="AM4" s="451">
        <f t="shared" si="0"/>
        <v>0</v>
      </c>
      <c r="AN4" s="451">
        <f t="shared" si="0"/>
        <v>0</v>
      </c>
      <c r="AO4" s="451">
        <f t="shared" si="0"/>
        <v>0</v>
      </c>
      <c r="AP4" s="451">
        <f t="shared" si="0"/>
        <v>0</v>
      </c>
      <c r="AQ4" s="451">
        <f t="shared" si="0"/>
        <v>0</v>
      </c>
      <c r="AR4" s="451">
        <f t="shared" si="0"/>
        <v>0</v>
      </c>
      <c r="AS4" s="451">
        <f t="shared" si="0"/>
        <v>0</v>
      </c>
      <c r="AT4" s="451">
        <f t="shared" si="0"/>
        <v>0</v>
      </c>
      <c r="AU4" s="451">
        <f t="shared" si="0"/>
        <v>0</v>
      </c>
      <c r="AV4" s="451">
        <f t="shared" si="0"/>
        <v>0</v>
      </c>
      <c r="AW4" s="451">
        <f t="shared" si="0"/>
        <v>0</v>
      </c>
      <c r="AX4" s="451">
        <f t="shared" si="0"/>
        <v>0</v>
      </c>
      <c r="AY4" s="451">
        <f t="shared" si="0"/>
        <v>0</v>
      </c>
      <c r="AZ4" s="451">
        <f t="shared" si="0"/>
        <v>0</v>
      </c>
      <c r="BA4" s="451">
        <f t="shared" si="0"/>
        <v>0</v>
      </c>
      <c r="BB4" s="451">
        <f t="shared" si="0"/>
        <v>0</v>
      </c>
      <c r="BC4" s="451">
        <f t="shared" si="0"/>
        <v>0.56699999999999995</v>
      </c>
      <c r="BD4" s="451">
        <f t="shared" si="0"/>
        <v>42.750999999999998</v>
      </c>
      <c r="BE4" s="451">
        <f t="shared" si="0"/>
        <v>82</v>
      </c>
      <c r="BF4" s="451">
        <f t="shared" si="0"/>
        <v>180.13019312</v>
      </c>
      <c r="BG4" s="451">
        <f t="shared" si="0"/>
        <v>139.34738139999999</v>
      </c>
      <c r="BH4" s="451">
        <f t="shared" si="0"/>
        <v>87.293999999999997</v>
      </c>
      <c r="BI4" s="451">
        <f>SUM(BI5:BI7)</f>
        <v>71.74855457999999</v>
      </c>
      <c r="BJ4" s="451">
        <f t="shared" si="0"/>
        <v>86.415832980000019</v>
      </c>
      <c r="BK4" s="451">
        <f>SUM(BK5:BK7)</f>
        <v>109.97339909</v>
      </c>
      <c r="BL4" s="451">
        <f t="shared" si="0"/>
        <v>112.23410000000001</v>
      </c>
      <c r="BM4" s="451">
        <f t="shared" si="0"/>
        <v>115.10395912999999</v>
      </c>
      <c r="BN4" s="451">
        <v>138.13980000000001</v>
      </c>
      <c r="BO4" s="451">
        <v>47.019696670000002</v>
      </c>
      <c r="BP4" s="451">
        <v>1.39356865</v>
      </c>
      <c r="BQ4" s="451">
        <v>0.86930000000000007</v>
      </c>
      <c r="BR4" s="451">
        <v>0.41239731999999996</v>
      </c>
      <c r="BS4" s="451">
        <v>9.3574789999999977E-2</v>
      </c>
      <c r="BT4" s="451">
        <v>2.7997579999999994E-2</v>
      </c>
      <c r="BU4" s="451">
        <v>3.2353730000000004E-2</v>
      </c>
      <c r="BV4" s="451">
        <v>0</v>
      </c>
      <c r="BW4" s="451">
        <v>0</v>
      </c>
      <c r="BX4" s="452">
        <v>0</v>
      </c>
      <c r="BY4" s="452">
        <v>0</v>
      </c>
      <c r="BZ4" s="452">
        <v>0</v>
      </c>
      <c r="CA4" s="452">
        <v>0</v>
      </c>
      <c r="CB4" s="452">
        <v>0</v>
      </c>
      <c r="CC4" s="452">
        <v>0</v>
      </c>
      <c r="CD4" s="452">
        <v>0</v>
      </c>
      <c r="CE4" s="452">
        <v>0</v>
      </c>
      <c r="CF4" s="452">
        <v>0</v>
      </c>
      <c r="CG4" s="452">
        <v>0</v>
      </c>
      <c r="CH4" s="460">
        <v>0</v>
      </c>
    </row>
    <row r="5" spans="1:86" x14ac:dyDescent="0.35">
      <c r="B5" s="508" t="s">
        <v>951</v>
      </c>
      <c r="C5" s="508"/>
      <c r="D5" s="456">
        <v>0</v>
      </c>
      <c r="E5" s="456">
        <v>0</v>
      </c>
      <c r="F5" s="456">
        <v>0</v>
      </c>
      <c r="G5" s="456">
        <v>0</v>
      </c>
      <c r="H5" s="456">
        <v>0</v>
      </c>
      <c r="I5" s="456">
        <v>0</v>
      </c>
      <c r="J5" s="456">
        <v>0</v>
      </c>
      <c r="K5" s="456">
        <v>0</v>
      </c>
      <c r="L5" s="456">
        <v>0</v>
      </c>
      <c r="M5" s="456">
        <v>0</v>
      </c>
      <c r="N5" s="456">
        <v>0</v>
      </c>
      <c r="O5" s="456">
        <v>0</v>
      </c>
      <c r="P5" s="456">
        <v>0</v>
      </c>
      <c r="Q5" s="456">
        <v>0</v>
      </c>
      <c r="R5" s="456">
        <v>0</v>
      </c>
      <c r="S5" s="456">
        <v>0</v>
      </c>
      <c r="T5" s="456">
        <v>0</v>
      </c>
      <c r="U5" s="456">
        <v>0</v>
      </c>
      <c r="V5" s="456">
        <v>0</v>
      </c>
      <c r="W5" s="456">
        <v>0</v>
      </c>
      <c r="X5" s="456">
        <v>0</v>
      </c>
      <c r="Y5" s="456">
        <v>0</v>
      </c>
      <c r="Z5" s="456">
        <v>0</v>
      </c>
      <c r="AA5" s="456">
        <v>0</v>
      </c>
      <c r="AB5" s="456">
        <v>0</v>
      </c>
      <c r="AC5" s="456">
        <v>0</v>
      </c>
      <c r="AD5" s="456">
        <v>0</v>
      </c>
      <c r="AE5" s="456">
        <v>0</v>
      </c>
      <c r="AF5" s="456">
        <v>0</v>
      </c>
      <c r="AG5" s="456">
        <v>0</v>
      </c>
      <c r="AH5" s="456">
        <v>0</v>
      </c>
      <c r="AI5" s="456">
        <v>0</v>
      </c>
      <c r="AJ5" s="456">
        <v>0</v>
      </c>
      <c r="AK5" s="456">
        <v>0</v>
      </c>
      <c r="AL5" s="456">
        <v>0</v>
      </c>
      <c r="AM5" s="456">
        <v>0</v>
      </c>
      <c r="AN5" s="456">
        <v>0</v>
      </c>
      <c r="AO5" s="456">
        <v>0</v>
      </c>
      <c r="AP5" s="456">
        <v>0</v>
      </c>
      <c r="AQ5" s="456">
        <v>0</v>
      </c>
      <c r="AR5" s="456">
        <v>0</v>
      </c>
      <c r="AS5" s="456">
        <v>0</v>
      </c>
      <c r="AT5" s="456">
        <v>0</v>
      </c>
      <c r="AU5" s="456">
        <v>0</v>
      </c>
      <c r="AV5" s="456">
        <v>0</v>
      </c>
      <c r="AW5" s="456">
        <v>0</v>
      </c>
      <c r="AX5" s="456">
        <v>0</v>
      </c>
      <c r="AY5" s="456">
        <v>0</v>
      </c>
      <c r="AZ5" s="456">
        <v>0</v>
      </c>
      <c r="BA5" s="456">
        <v>0</v>
      </c>
      <c r="BB5" s="456">
        <v>0</v>
      </c>
      <c r="BC5" s="456">
        <v>0.56699999999999995</v>
      </c>
      <c r="BD5" s="456">
        <v>42.750999999999998</v>
      </c>
      <c r="BE5" s="456">
        <v>82</v>
      </c>
      <c r="BF5" s="456">
        <v>98</v>
      </c>
      <c r="BG5" s="456">
        <v>38.191000000000003</v>
      </c>
      <c r="BH5" s="456">
        <v>0</v>
      </c>
      <c r="BI5" s="456">
        <v>0</v>
      </c>
      <c r="BJ5" s="456">
        <v>0</v>
      </c>
      <c r="BK5" s="456">
        <v>0</v>
      </c>
      <c r="BL5" s="456">
        <v>0</v>
      </c>
      <c r="BM5" s="456">
        <v>0</v>
      </c>
      <c r="BN5" s="456">
        <v>0</v>
      </c>
      <c r="BO5" s="456">
        <v>0</v>
      </c>
      <c r="BP5" s="456">
        <v>0</v>
      </c>
      <c r="BQ5" s="456">
        <v>0</v>
      </c>
      <c r="BR5" s="456">
        <v>0</v>
      </c>
      <c r="BS5" s="456">
        <v>0</v>
      </c>
      <c r="BT5" s="456">
        <v>0</v>
      </c>
      <c r="BU5" s="456">
        <v>0</v>
      </c>
      <c r="BV5" s="456">
        <v>0</v>
      </c>
      <c r="BW5" s="456">
        <v>0</v>
      </c>
      <c r="BX5" s="457">
        <v>0</v>
      </c>
      <c r="BY5" s="457">
        <v>0</v>
      </c>
      <c r="BZ5" s="457">
        <v>0</v>
      </c>
      <c r="CA5" s="457">
        <v>0</v>
      </c>
      <c r="CB5" s="457">
        <v>0</v>
      </c>
      <c r="CC5" s="457">
        <v>0</v>
      </c>
      <c r="CD5" s="457">
        <v>0</v>
      </c>
      <c r="CE5" s="457">
        <v>0</v>
      </c>
      <c r="CF5" s="457">
        <v>0</v>
      </c>
      <c r="CG5" s="457">
        <v>0</v>
      </c>
      <c r="CH5" s="458">
        <v>0</v>
      </c>
    </row>
    <row r="6" spans="1:86" x14ac:dyDescent="0.35">
      <c r="B6" s="508" t="s">
        <v>952</v>
      </c>
      <c r="C6" s="508"/>
      <c r="D6" s="456">
        <v>0</v>
      </c>
      <c r="E6" s="456">
        <v>0</v>
      </c>
      <c r="F6" s="456">
        <v>0</v>
      </c>
      <c r="G6" s="456">
        <v>0</v>
      </c>
      <c r="H6" s="456">
        <v>0</v>
      </c>
      <c r="I6" s="456">
        <v>0</v>
      </c>
      <c r="J6" s="456">
        <v>0</v>
      </c>
      <c r="K6" s="456">
        <v>0</v>
      </c>
      <c r="L6" s="456">
        <v>0</v>
      </c>
      <c r="M6" s="456">
        <v>0</v>
      </c>
      <c r="N6" s="456">
        <v>0</v>
      </c>
      <c r="O6" s="456">
        <v>0</v>
      </c>
      <c r="P6" s="456">
        <v>0</v>
      </c>
      <c r="Q6" s="456">
        <v>0</v>
      </c>
      <c r="R6" s="456">
        <v>0</v>
      </c>
      <c r="S6" s="456">
        <v>0</v>
      </c>
      <c r="T6" s="456">
        <v>0</v>
      </c>
      <c r="U6" s="456">
        <v>0</v>
      </c>
      <c r="V6" s="456">
        <v>0</v>
      </c>
      <c r="W6" s="456">
        <v>0</v>
      </c>
      <c r="X6" s="456">
        <v>0</v>
      </c>
      <c r="Y6" s="456">
        <v>0</v>
      </c>
      <c r="Z6" s="456">
        <v>0</v>
      </c>
      <c r="AA6" s="456">
        <v>0</v>
      </c>
      <c r="AB6" s="456">
        <v>0</v>
      </c>
      <c r="AC6" s="456">
        <v>0</v>
      </c>
      <c r="AD6" s="456">
        <v>0</v>
      </c>
      <c r="AE6" s="456">
        <v>0</v>
      </c>
      <c r="AF6" s="456">
        <v>0</v>
      </c>
      <c r="AG6" s="456">
        <v>0</v>
      </c>
      <c r="AH6" s="456">
        <v>0</v>
      </c>
      <c r="AI6" s="456">
        <v>0</v>
      </c>
      <c r="AJ6" s="456">
        <v>0</v>
      </c>
      <c r="AK6" s="456">
        <v>0</v>
      </c>
      <c r="AL6" s="456">
        <v>0</v>
      </c>
      <c r="AM6" s="456">
        <v>0</v>
      </c>
      <c r="AN6" s="456">
        <v>0</v>
      </c>
      <c r="AO6" s="456">
        <v>0</v>
      </c>
      <c r="AP6" s="456">
        <v>0</v>
      </c>
      <c r="AQ6" s="456">
        <v>0</v>
      </c>
      <c r="AR6" s="456">
        <v>0</v>
      </c>
      <c r="AS6" s="456">
        <v>0</v>
      </c>
      <c r="AT6" s="456">
        <v>0</v>
      </c>
      <c r="AU6" s="456">
        <v>0</v>
      </c>
      <c r="AV6" s="456">
        <v>0</v>
      </c>
      <c r="AW6" s="456">
        <v>0</v>
      </c>
      <c r="AX6" s="456">
        <v>0</v>
      </c>
      <c r="AY6" s="456">
        <v>0</v>
      </c>
      <c r="AZ6" s="456">
        <v>0</v>
      </c>
      <c r="BA6" s="456">
        <v>0</v>
      </c>
      <c r="BB6" s="456">
        <v>0</v>
      </c>
      <c r="BC6" s="456">
        <v>0</v>
      </c>
      <c r="BD6" s="456">
        <v>0</v>
      </c>
      <c r="BE6" s="456">
        <v>0</v>
      </c>
      <c r="BF6" s="456">
        <v>36.808193120000006</v>
      </c>
      <c r="BG6" s="456">
        <v>50.326735474721751</v>
      </c>
      <c r="BH6" s="456">
        <v>43.058999999999997</v>
      </c>
      <c r="BI6" s="456">
        <v>35.448</v>
      </c>
      <c r="BJ6" s="456">
        <v>41.220999999999997</v>
      </c>
      <c r="BK6" s="456">
        <v>54.17288955082573</v>
      </c>
      <c r="BL6" s="456">
        <v>55.08764418804401</v>
      </c>
      <c r="BM6" s="456">
        <v>78.992913128431368</v>
      </c>
      <c r="BN6" s="456">
        <v>0</v>
      </c>
      <c r="BO6" s="456">
        <v>0</v>
      </c>
      <c r="BP6" s="456">
        <v>0</v>
      </c>
      <c r="BQ6" s="456">
        <v>0</v>
      </c>
      <c r="BR6" s="456">
        <v>0</v>
      </c>
      <c r="BS6" s="456">
        <v>0</v>
      </c>
      <c r="BT6" s="456">
        <v>0</v>
      </c>
      <c r="BU6" s="456">
        <v>0</v>
      </c>
      <c r="BV6" s="456">
        <v>0</v>
      </c>
      <c r="BW6" s="456">
        <v>0</v>
      </c>
      <c r="BX6" s="457">
        <v>0</v>
      </c>
      <c r="BY6" s="457">
        <v>0</v>
      </c>
      <c r="BZ6" s="457">
        <v>0</v>
      </c>
      <c r="CA6" s="457">
        <v>0</v>
      </c>
      <c r="CB6" s="457">
        <v>0</v>
      </c>
      <c r="CC6" s="457">
        <v>0</v>
      </c>
      <c r="CD6" s="457">
        <v>0</v>
      </c>
      <c r="CE6" s="457">
        <v>0</v>
      </c>
      <c r="CF6" s="457">
        <v>0</v>
      </c>
      <c r="CG6" s="457">
        <v>0</v>
      </c>
      <c r="CH6" s="458">
        <v>0</v>
      </c>
    </row>
    <row r="7" spans="1:86" s="425" customFormat="1" ht="26.25" customHeight="1" thickBot="1" x14ac:dyDescent="0.3">
      <c r="B7" s="636" t="s">
        <v>953</v>
      </c>
      <c r="C7" s="516"/>
      <c r="D7" s="463">
        <v>0</v>
      </c>
      <c r="E7" s="463">
        <v>0</v>
      </c>
      <c r="F7" s="463">
        <v>0</v>
      </c>
      <c r="G7" s="463">
        <v>0</v>
      </c>
      <c r="H7" s="463">
        <v>0</v>
      </c>
      <c r="I7" s="463">
        <v>0</v>
      </c>
      <c r="J7" s="463">
        <v>0</v>
      </c>
      <c r="K7" s="463">
        <v>0</v>
      </c>
      <c r="L7" s="463">
        <v>0</v>
      </c>
      <c r="M7" s="463">
        <v>0</v>
      </c>
      <c r="N7" s="463">
        <v>0</v>
      </c>
      <c r="O7" s="463">
        <v>0</v>
      </c>
      <c r="P7" s="463">
        <v>0</v>
      </c>
      <c r="Q7" s="463">
        <v>0</v>
      </c>
      <c r="R7" s="463">
        <v>0</v>
      </c>
      <c r="S7" s="463">
        <v>0</v>
      </c>
      <c r="T7" s="463">
        <v>0</v>
      </c>
      <c r="U7" s="463">
        <v>0</v>
      </c>
      <c r="V7" s="463">
        <v>0</v>
      </c>
      <c r="W7" s="463">
        <v>0</v>
      </c>
      <c r="X7" s="463">
        <v>0</v>
      </c>
      <c r="Y7" s="463">
        <v>0</v>
      </c>
      <c r="Z7" s="463">
        <v>0</v>
      </c>
      <c r="AA7" s="463">
        <v>0</v>
      </c>
      <c r="AB7" s="463">
        <v>0</v>
      </c>
      <c r="AC7" s="463">
        <v>0</v>
      </c>
      <c r="AD7" s="463">
        <v>0</v>
      </c>
      <c r="AE7" s="463">
        <v>0</v>
      </c>
      <c r="AF7" s="463">
        <v>0</v>
      </c>
      <c r="AG7" s="463">
        <v>0</v>
      </c>
      <c r="AH7" s="463">
        <v>0</v>
      </c>
      <c r="AI7" s="463">
        <v>0</v>
      </c>
      <c r="AJ7" s="463">
        <v>0</v>
      </c>
      <c r="AK7" s="463">
        <v>0</v>
      </c>
      <c r="AL7" s="463">
        <v>0</v>
      </c>
      <c r="AM7" s="463">
        <v>0</v>
      </c>
      <c r="AN7" s="463">
        <v>0</v>
      </c>
      <c r="AO7" s="463">
        <v>0</v>
      </c>
      <c r="AP7" s="463">
        <v>0</v>
      </c>
      <c r="AQ7" s="463">
        <v>0</v>
      </c>
      <c r="AR7" s="463">
        <v>0</v>
      </c>
      <c r="AS7" s="463">
        <v>0</v>
      </c>
      <c r="AT7" s="463">
        <v>0</v>
      </c>
      <c r="AU7" s="463">
        <v>0</v>
      </c>
      <c r="AV7" s="463">
        <v>0</v>
      </c>
      <c r="AW7" s="463">
        <v>0</v>
      </c>
      <c r="AX7" s="463">
        <v>0</v>
      </c>
      <c r="AY7" s="463">
        <v>0</v>
      </c>
      <c r="AZ7" s="463">
        <v>0</v>
      </c>
      <c r="BA7" s="463">
        <v>0</v>
      </c>
      <c r="BB7" s="463">
        <v>0</v>
      </c>
      <c r="BC7" s="463">
        <v>0</v>
      </c>
      <c r="BD7" s="463">
        <v>0</v>
      </c>
      <c r="BE7" s="463">
        <v>0</v>
      </c>
      <c r="BF7" s="463">
        <v>45.322000000000003</v>
      </c>
      <c r="BG7" s="463">
        <v>50.829645925278243</v>
      </c>
      <c r="BH7" s="463">
        <v>44.234999999999999</v>
      </c>
      <c r="BI7" s="463">
        <v>36.300554579999996</v>
      </c>
      <c r="BJ7" s="463">
        <v>45.194832980000022</v>
      </c>
      <c r="BK7" s="463">
        <v>55.800509539174271</v>
      </c>
      <c r="BL7" s="463">
        <v>57.146455811955995</v>
      </c>
      <c r="BM7" s="463">
        <v>36.111046001568631</v>
      </c>
      <c r="BN7" s="463">
        <v>0</v>
      </c>
      <c r="BO7" s="463">
        <v>0</v>
      </c>
      <c r="BP7" s="463">
        <v>0</v>
      </c>
      <c r="BQ7" s="463">
        <v>0</v>
      </c>
      <c r="BR7" s="463">
        <v>0</v>
      </c>
      <c r="BS7" s="463">
        <v>0</v>
      </c>
      <c r="BT7" s="463">
        <v>0</v>
      </c>
      <c r="BU7" s="463">
        <v>0</v>
      </c>
      <c r="BV7" s="463">
        <v>0</v>
      </c>
      <c r="BW7" s="463">
        <v>0</v>
      </c>
      <c r="BX7" s="463">
        <v>0</v>
      </c>
      <c r="BY7" s="463">
        <v>0</v>
      </c>
      <c r="BZ7" s="463">
        <v>0</v>
      </c>
      <c r="CA7" s="463">
        <v>0</v>
      </c>
      <c r="CB7" s="463">
        <v>0</v>
      </c>
      <c r="CC7" s="463">
        <v>0</v>
      </c>
      <c r="CD7" s="463">
        <v>0</v>
      </c>
      <c r="CE7" s="463">
        <v>0</v>
      </c>
      <c r="CF7" s="463">
        <v>0</v>
      </c>
      <c r="CG7" s="463">
        <v>0</v>
      </c>
      <c r="CH7" s="464">
        <v>0</v>
      </c>
    </row>
    <row r="8" spans="1:86" ht="26.25" customHeight="1" x14ac:dyDescent="0.35">
      <c r="A8" s="465"/>
      <c r="B8" s="47" t="s">
        <v>950</v>
      </c>
      <c r="C8" s="47"/>
      <c r="D8" s="50" t="s">
        <v>294</v>
      </c>
      <c r="E8" s="50" t="s">
        <v>295</v>
      </c>
      <c r="F8" s="50" t="s">
        <v>296</v>
      </c>
      <c r="G8" s="50" t="s">
        <v>297</v>
      </c>
      <c r="H8" s="50" t="s">
        <v>298</v>
      </c>
      <c r="I8" s="50" t="s">
        <v>299</v>
      </c>
      <c r="J8" s="50" t="s">
        <v>300</v>
      </c>
      <c r="K8" s="50" t="s">
        <v>301</v>
      </c>
      <c r="L8" s="50" t="s">
        <v>302</v>
      </c>
      <c r="M8" s="50" t="s">
        <v>303</v>
      </c>
      <c r="N8" s="50" t="s">
        <v>304</v>
      </c>
      <c r="O8" s="50" t="s">
        <v>305</v>
      </c>
      <c r="P8" s="50" t="s">
        <v>306</v>
      </c>
      <c r="Q8" s="50" t="s">
        <v>307</v>
      </c>
      <c r="R8" s="50" t="s">
        <v>308</v>
      </c>
      <c r="S8" s="50" t="s">
        <v>309</v>
      </c>
      <c r="T8" s="50" t="s">
        <v>310</v>
      </c>
      <c r="U8" s="50" t="s">
        <v>311</v>
      </c>
      <c r="V8" s="50" t="s">
        <v>312</v>
      </c>
      <c r="W8" s="50" t="s">
        <v>313</v>
      </c>
      <c r="X8" s="50" t="s">
        <v>314</v>
      </c>
      <c r="Y8" s="50" t="s">
        <v>315</v>
      </c>
      <c r="Z8" s="50" t="s">
        <v>316</v>
      </c>
      <c r="AA8" s="50" t="s">
        <v>317</v>
      </c>
      <c r="AB8" s="50" t="s">
        <v>318</v>
      </c>
      <c r="AC8" s="50" t="s">
        <v>319</v>
      </c>
      <c r="AD8" s="50" t="s">
        <v>320</v>
      </c>
      <c r="AE8" s="50" t="s">
        <v>321</v>
      </c>
      <c r="AF8" s="50" t="s">
        <v>322</v>
      </c>
      <c r="AG8" s="50" t="s">
        <v>323</v>
      </c>
      <c r="AH8" s="50" t="s">
        <v>324</v>
      </c>
      <c r="AI8" s="50" t="s">
        <v>325</v>
      </c>
      <c r="AJ8" s="50" t="s">
        <v>326</v>
      </c>
      <c r="AK8" s="50" t="s">
        <v>327</v>
      </c>
      <c r="AL8" s="50" t="s">
        <v>328</v>
      </c>
      <c r="AM8" s="50" t="s">
        <v>329</v>
      </c>
      <c r="AN8" s="50" t="s">
        <v>330</v>
      </c>
      <c r="AO8" s="50" t="s">
        <v>331</v>
      </c>
      <c r="AP8" s="50" t="s">
        <v>332</v>
      </c>
      <c r="AQ8" s="50" t="s">
        <v>333</v>
      </c>
      <c r="AR8" s="50" t="s">
        <v>334</v>
      </c>
      <c r="AS8" s="50" t="s">
        <v>335</v>
      </c>
      <c r="AT8" s="50" t="s">
        <v>336</v>
      </c>
      <c r="AU8" s="50" t="s">
        <v>337</v>
      </c>
      <c r="AV8" s="50" t="s">
        <v>338</v>
      </c>
      <c r="AW8" s="50" t="s">
        <v>339</v>
      </c>
      <c r="AX8" s="50" t="s">
        <v>340</v>
      </c>
      <c r="AY8" s="50" t="s">
        <v>223</v>
      </c>
      <c r="AZ8" s="50" t="s">
        <v>224</v>
      </c>
      <c r="BA8" s="50" t="s">
        <v>225</v>
      </c>
      <c r="BB8" s="50" t="s">
        <v>226</v>
      </c>
      <c r="BC8" s="50" t="s">
        <v>227</v>
      </c>
      <c r="BD8" s="50" t="s">
        <v>228</v>
      </c>
      <c r="BE8" s="50" t="s">
        <v>229</v>
      </c>
      <c r="BF8" s="50" t="s">
        <v>230</v>
      </c>
      <c r="BG8" s="50" t="s">
        <v>231</v>
      </c>
      <c r="BH8" s="50" t="s">
        <v>232</v>
      </c>
      <c r="BI8" s="50" t="s">
        <v>233</v>
      </c>
      <c r="BJ8" s="50" t="s">
        <v>234</v>
      </c>
      <c r="BK8" s="50" t="s">
        <v>235</v>
      </c>
      <c r="BL8" s="50" t="s">
        <v>236</v>
      </c>
      <c r="BM8" s="50" t="s">
        <v>237</v>
      </c>
      <c r="BN8" s="50" t="s">
        <v>238</v>
      </c>
      <c r="BO8" s="50" t="s">
        <v>239</v>
      </c>
      <c r="BP8" s="50" t="s">
        <v>240</v>
      </c>
      <c r="BQ8" s="50" t="s">
        <v>241</v>
      </c>
      <c r="BR8" s="50" t="s">
        <v>242</v>
      </c>
      <c r="BS8" s="50" t="s">
        <v>243</v>
      </c>
      <c r="BT8" s="50" t="s">
        <v>244</v>
      </c>
      <c r="BU8" s="50" t="s">
        <v>245</v>
      </c>
      <c r="BV8" s="50" t="s">
        <v>246</v>
      </c>
      <c r="BW8" s="50" t="s">
        <v>247</v>
      </c>
      <c r="BX8" s="50" t="s">
        <v>248</v>
      </c>
      <c r="BY8" s="50" t="s">
        <v>249</v>
      </c>
      <c r="BZ8" s="50" t="s">
        <v>250</v>
      </c>
      <c r="CA8" s="50" t="s">
        <v>251</v>
      </c>
      <c r="CB8" s="50" t="s">
        <v>252</v>
      </c>
      <c r="CC8" s="50" t="s">
        <v>253</v>
      </c>
      <c r="CD8" s="50" t="s">
        <v>254</v>
      </c>
      <c r="CE8" s="50" t="s">
        <v>255</v>
      </c>
      <c r="CF8" s="50" t="s">
        <v>256</v>
      </c>
      <c r="CG8" s="50" t="s">
        <v>257</v>
      </c>
      <c r="CH8" s="51" t="s">
        <v>258</v>
      </c>
    </row>
    <row r="9" spans="1:86" x14ac:dyDescent="0.35">
      <c r="A9" s="465"/>
      <c r="B9" s="437" t="s">
        <v>458</v>
      </c>
      <c r="C9" s="466"/>
      <c r="D9" s="320" t="s">
        <v>260</v>
      </c>
      <c r="E9" s="320" t="s">
        <v>260</v>
      </c>
      <c r="F9" s="320" t="s">
        <v>260</v>
      </c>
      <c r="G9" s="320" t="s">
        <v>260</v>
      </c>
      <c r="H9" s="320" t="s">
        <v>260</v>
      </c>
      <c r="I9" s="320" t="s">
        <v>260</v>
      </c>
      <c r="J9" s="320" t="s">
        <v>260</v>
      </c>
      <c r="K9" s="320" t="s">
        <v>260</v>
      </c>
      <c r="L9" s="320" t="s">
        <v>260</v>
      </c>
      <c r="M9" s="320" t="s">
        <v>260</v>
      </c>
      <c r="N9" s="320" t="s">
        <v>260</v>
      </c>
      <c r="O9" s="320" t="s">
        <v>260</v>
      </c>
      <c r="P9" s="320" t="s">
        <v>260</v>
      </c>
      <c r="Q9" s="320" t="s">
        <v>260</v>
      </c>
      <c r="R9" s="320" t="s">
        <v>260</v>
      </c>
      <c r="S9" s="320" t="s">
        <v>260</v>
      </c>
      <c r="T9" s="320" t="s">
        <v>260</v>
      </c>
      <c r="U9" s="320" t="s">
        <v>260</v>
      </c>
      <c r="V9" s="320" t="s">
        <v>260</v>
      </c>
      <c r="W9" s="320" t="s">
        <v>260</v>
      </c>
      <c r="X9" s="320" t="s">
        <v>260</v>
      </c>
      <c r="Y9" s="320" t="s">
        <v>260</v>
      </c>
      <c r="Z9" s="320" t="s">
        <v>260</v>
      </c>
      <c r="AA9" s="320" t="s">
        <v>260</v>
      </c>
      <c r="AB9" s="320" t="s">
        <v>260</v>
      </c>
      <c r="AC9" s="320" t="s">
        <v>260</v>
      </c>
      <c r="AD9" s="320" t="s">
        <v>260</v>
      </c>
      <c r="AE9" s="320" t="s">
        <v>260</v>
      </c>
      <c r="AF9" s="320" t="s">
        <v>260</v>
      </c>
      <c r="AG9" s="320" t="s">
        <v>260</v>
      </c>
      <c r="AH9" s="320" t="s">
        <v>260</v>
      </c>
      <c r="AI9" s="320" t="s">
        <v>260</v>
      </c>
      <c r="AJ9" s="320" t="s">
        <v>260</v>
      </c>
      <c r="AK9" s="320" t="s">
        <v>260</v>
      </c>
      <c r="AL9" s="320" t="s">
        <v>260</v>
      </c>
      <c r="AM9" s="320" t="s">
        <v>260</v>
      </c>
      <c r="AN9" s="320" t="s">
        <v>260</v>
      </c>
      <c r="AO9" s="320" t="s">
        <v>260</v>
      </c>
      <c r="AP9" s="320" t="s">
        <v>260</v>
      </c>
      <c r="AQ9" s="320" t="s">
        <v>260</v>
      </c>
      <c r="AR9" s="320" t="s">
        <v>260</v>
      </c>
      <c r="AS9" s="320" t="s">
        <v>260</v>
      </c>
      <c r="AT9" s="320" t="s">
        <v>260</v>
      </c>
      <c r="AU9" s="320" t="s">
        <v>260</v>
      </c>
      <c r="AV9" s="320" t="s">
        <v>260</v>
      </c>
      <c r="AW9" s="320" t="s">
        <v>260</v>
      </c>
      <c r="AX9" s="320" t="s">
        <v>260</v>
      </c>
      <c r="AY9" s="320" t="s">
        <v>260</v>
      </c>
      <c r="AZ9" s="320" t="s">
        <v>260</v>
      </c>
      <c r="BA9" s="320" t="s">
        <v>260</v>
      </c>
      <c r="BB9" s="320" t="s">
        <v>260</v>
      </c>
      <c r="BC9" s="320" t="s">
        <v>260</v>
      </c>
      <c r="BD9" s="320" t="s">
        <v>260</v>
      </c>
      <c r="BE9" s="320" t="s">
        <v>260</v>
      </c>
      <c r="BF9" s="320" t="s">
        <v>260</v>
      </c>
      <c r="BG9" s="320" t="s">
        <v>260</v>
      </c>
      <c r="BH9" s="320" t="s">
        <v>260</v>
      </c>
      <c r="BI9" s="320" t="s">
        <v>260</v>
      </c>
      <c r="BJ9" s="320" t="s">
        <v>260</v>
      </c>
      <c r="BK9" s="320" t="s">
        <v>260</v>
      </c>
      <c r="BL9" s="320" t="s">
        <v>260</v>
      </c>
      <c r="BM9" s="320" t="s">
        <v>260</v>
      </c>
      <c r="BN9" s="320" t="s">
        <v>260</v>
      </c>
      <c r="BO9" s="320" t="s">
        <v>260</v>
      </c>
      <c r="BP9" s="320" t="s">
        <v>260</v>
      </c>
      <c r="BQ9" s="320" t="s">
        <v>260</v>
      </c>
      <c r="BR9" s="320" t="s">
        <v>260</v>
      </c>
      <c r="BS9" s="320" t="s">
        <v>260</v>
      </c>
      <c r="BT9" s="320" t="s">
        <v>260</v>
      </c>
      <c r="BU9" s="320" t="s">
        <v>260</v>
      </c>
      <c r="BV9" s="320" t="s">
        <v>260</v>
      </c>
      <c r="BW9" s="320" t="s">
        <v>260</v>
      </c>
      <c r="BX9" s="320" t="s">
        <v>260</v>
      </c>
      <c r="BY9" s="320" t="s">
        <v>260</v>
      </c>
      <c r="BZ9" s="320" t="s">
        <v>260</v>
      </c>
      <c r="CA9" s="320" t="s">
        <v>260</v>
      </c>
      <c r="CB9" s="320" t="s">
        <v>261</v>
      </c>
      <c r="CC9" s="320" t="s">
        <v>261</v>
      </c>
      <c r="CD9" s="320" t="s">
        <v>261</v>
      </c>
      <c r="CE9" s="320" t="s">
        <v>261</v>
      </c>
      <c r="CF9" s="320" t="s">
        <v>261</v>
      </c>
      <c r="CG9" s="320" t="s">
        <v>261</v>
      </c>
      <c r="CH9" s="321" t="s">
        <v>261</v>
      </c>
    </row>
    <row r="10" spans="1:86" s="285" customFormat="1" ht="26.25" customHeight="1" x14ac:dyDescent="0.35">
      <c r="A10" s="461"/>
      <c r="B10" s="123" t="s">
        <v>273</v>
      </c>
      <c r="C10" s="123"/>
      <c r="D10" s="451">
        <v>0</v>
      </c>
      <c r="E10" s="451">
        <v>0</v>
      </c>
      <c r="F10" s="451">
        <v>0</v>
      </c>
      <c r="G10" s="451">
        <v>0</v>
      </c>
      <c r="H10" s="451">
        <v>0</v>
      </c>
      <c r="I10" s="451">
        <v>0</v>
      </c>
      <c r="J10" s="451">
        <v>0</v>
      </c>
      <c r="K10" s="451">
        <v>0</v>
      </c>
      <c r="L10" s="451">
        <v>0</v>
      </c>
      <c r="M10" s="451">
        <v>0</v>
      </c>
      <c r="N10" s="451">
        <v>0</v>
      </c>
      <c r="O10" s="451">
        <v>0</v>
      </c>
      <c r="P10" s="451">
        <v>0</v>
      </c>
      <c r="Q10" s="451">
        <v>0</v>
      </c>
      <c r="R10" s="451">
        <v>0</v>
      </c>
      <c r="S10" s="451">
        <v>0</v>
      </c>
      <c r="T10" s="451">
        <v>0</v>
      </c>
      <c r="U10" s="451">
        <v>0</v>
      </c>
      <c r="V10" s="451">
        <v>0</v>
      </c>
      <c r="W10" s="451">
        <v>0</v>
      </c>
      <c r="X10" s="451">
        <v>0</v>
      </c>
      <c r="Y10" s="451">
        <v>0</v>
      </c>
      <c r="Z10" s="451">
        <v>0</v>
      </c>
      <c r="AA10" s="451">
        <v>0</v>
      </c>
      <c r="AB10" s="451">
        <v>0</v>
      </c>
      <c r="AC10" s="451">
        <v>0</v>
      </c>
      <c r="AD10" s="451">
        <v>0</v>
      </c>
      <c r="AE10" s="451">
        <v>0</v>
      </c>
      <c r="AF10" s="451">
        <v>0</v>
      </c>
      <c r="AG10" s="451">
        <v>0</v>
      </c>
      <c r="AH10" s="451">
        <v>0</v>
      </c>
      <c r="AI10" s="451">
        <v>0</v>
      </c>
      <c r="AJ10" s="451">
        <v>0</v>
      </c>
      <c r="AK10" s="451">
        <v>0</v>
      </c>
      <c r="AL10" s="451">
        <v>0</v>
      </c>
      <c r="AM10" s="451">
        <v>0</v>
      </c>
      <c r="AN10" s="451">
        <v>0</v>
      </c>
      <c r="AO10" s="451">
        <v>0</v>
      </c>
      <c r="AP10" s="451">
        <v>0</v>
      </c>
      <c r="AQ10" s="451">
        <v>0</v>
      </c>
      <c r="AR10" s="451">
        <v>0</v>
      </c>
      <c r="AS10" s="451">
        <v>0</v>
      </c>
      <c r="AT10" s="451">
        <v>0</v>
      </c>
      <c r="AU10" s="451">
        <v>0</v>
      </c>
      <c r="AV10" s="451">
        <v>0</v>
      </c>
      <c r="AW10" s="451">
        <v>0</v>
      </c>
      <c r="AX10" s="451">
        <v>0</v>
      </c>
      <c r="AY10" s="451">
        <v>0</v>
      </c>
      <c r="AZ10" s="451">
        <v>0</v>
      </c>
      <c r="BA10" s="451">
        <v>0</v>
      </c>
      <c r="BB10" s="451">
        <v>0</v>
      </c>
      <c r="BC10" s="451">
        <v>1.079529305663967</v>
      </c>
      <c r="BD10" s="451">
        <v>80.675943191499499</v>
      </c>
      <c r="BE10" s="451">
        <v>151.70198196426273</v>
      </c>
      <c r="BF10" s="451">
        <v>326.53082625916994</v>
      </c>
      <c r="BG10" s="451">
        <v>246.55351786391367</v>
      </c>
      <c r="BH10" s="451">
        <v>149.98216291987825</v>
      </c>
      <c r="BI10" s="451">
        <v>119.97751362741212</v>
      </c>
      <c r="BJ10" s="451">
        <v>140.28756429094787</v>
      </c>
      <c r="BK10" s="451">
        <v>175.10570779290592</v>
      </c>
      <c r="BL10" s="451">
        <v>172.28401520569562</v>
      </c>
      <c r="BM10" s="451">
        <v>174.43320051520811</v>
      </c>
      <c r="BN10" s="451">
        <v>205.84063314202723</v>
      </c>
      <c r="BO10" s="451">
        <v>68.599024641295372</v>
      </c>
      <c r="BP10" s="451">
        <v>1.9984884765731503</v>
      </c>
      <c r="BQ10" s="451">
        <v>1.2212385067926201</v>
      </c>
      <c r="BR10" s="451">
        <v>0.57128218784404494</v>
      </c>
      <c r="BS10" s="451">
        <v>0.12873277377142262</v>
      </c>
      <c r="BT10" s="451">
        <v>3.7759871082289571E-2</v>
      </c>
      <c r="BU10" s="451">
        <v>4.3089325791977696E-2</v>
      </c>
      <c r="BV10" s="451">
        <v>0</v>
      </c>
      <c r="BW10" s="451">
        <v>0</v>
      </c>
      <c r="BX10" s="452">
        <v>0</v>
      </c>
      <c r="BY10" s="452">
        <v>0</v>
      </c>
      <c r="BZ10" s="452">
        <v>0</v>
      </c>
      <c r="CA10" s="452">
        <v>0</v>
      </c>
      <c r="CB10" s="452">
        <v>0</v>
      </c>
      <c r="CC10" s="452">
        <v>0</v>
      </c>
      <c r="CD10" s="452">
        <v>0</v>
      </c>
      <c r="CE10" s="452">
        <v>0</v>
      </c>
      <c r="CF10" s="452">
        <v>0</v>
      </c>
      <c r="CG10" s="452">
        <v>0</v>
      </c>
      <c r="CH10" s="460">
        <v>0</v>
      </c>
    </row>
    <row r="11" spans="1:86" x14ac:dyDescent="0.35">
      <c r="B11" s="508" t="s">
        <v>951</v>
      </c>
      <c r="C11" s="508"/>
      <c r="D11" s="456">
        <v>0</v>
      </c>
      <c r="E11" s="456">
        <v>0</v>
      </c>
      <c r="F11" s="456">
        <v>0</v>
      </c>
      <c r="G11" s="456">
        <v>0</v>
      </c>
      <c r="H11" s="456">
        <v>0</v>
      </c>
      <c r="I11" s="456">
        <v>0</v>
      </c>
      <c r="J11" s="456">
        <v>0</v>
      </c>
      <c r="K11" s="456">
        <v>0</v>
      </c>
      <c r="L11" s="456">
        <v>0</v>
      </c>
      <c r="M11" s="456">
        <v>0</v>
      </c>
      <c r="N11" s="456">
        <v>0</v>
      </c>
      <c r="O11" s="456">
        <v>0</v>
      </c>
      <c r="P11" s="456">
        <v>0</v>
      </c>
      <c r="Q11" s="456">
        <v>0</v>
      </c>
      <c r="R11" s="456">
        <v>0</v>
      </c>
      <c r="S11" s="456">
        <v>0</v>
      </c>
      <c r="T11" s="456">
        <v>0</v>
      </c>
      <c r="U11" s="456">
        <v>0</v>
      </c>
      <c r="V11" s="456">
        <v>0</v>
      </c>
      <c r="W11" s="456">
        <v>0</v>
      </c>
      <c r="X11" s="456">
        <v>0</v>
      </c>
      <c r="Y11" s="456">
        <v>0</v>
      </c>
      <c r="Z11" s="456">
        <v>0</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1.079529305663967</v>
      </c>
      <c r="BD11" s="456">
        <v>80.675943191499499</v>
      </c>
      <c r="BE11" s="456">
        <v>151.70198196426273</v>
      </c>
      <c r="BF11" s="456">
        <v>177.64940135316863</v>
      </c>
      <c r="BG11" s="456">
        <v>67.573034427618808</v>
      </c>
      <c r="BH11" s="456">
        <v>0</v>
      </c>
      <c r="BI11" s="456">
        <v>0</v>
      </c>
      <c r="BJ11" s="456">
        <v>0</v>
      </c>
      <c r="BK11" s="456">
        <v>0</v>
      </c>
      <c r="BL11" s="456">
        <v>0</v>
      </c>
      <c r="BM11" s="456">
        <v>0</v>
      </c>
      <c r="BN11" s="456">
        <v>0</v>
      </c>
      <c r="BO11" s="456">
        <v>0</v>
      </c>
      <c r="BP11" s="456">
        <v>0</v>
      </c>
      <c r="BQ11" s="456">
        <v>0</v>
      </c>
      <c r="BR11" s="456">
        <v>0</v>
      </c>
      <c r="BS11" s="456">
        <v>0</v>
      </c>
      <c r="BT11" s="456">
        <v>0</v>
      </c>
      <c r="BU11" s="456">
        <v>0</v>
      </c>
      <c r="BV11" s="456">
        <v>0</v>
      </c>
      <c r="BW11" s="456">
        <v>0</v>
      </c>
      <c r="BX11" s="457">
        <v>0</v>
      </c>
      <c r="BY11" s="457">
        <v>0</v>
      </c>
      <c r="BZ11" s="457">
        <v>0</v>
      </c>
      <c r="CA11" s="457">
        <v>0</v>
      </c>
      <c r="CB11" s="457">
        <v>0</v>
      </c>
      <c r="CC11" s="457">
        <v>0</v>
      </c>
      <c r="CD11" s="457">
        <v>0</v>
      </c>
      <c r="CE11" s="457">
        <v>0</v>
      </c>
      <c r="CF11" s="457">
        <v>0</v>
      </c>
      <c r="CG11" s="457">
        <v>0</v>
      </c>
      <c r="CH11" s="458">
        <v>0</v>
      </c>
    </row>
    <row r="12" spans="1:86" x14ac:dyDescent="0.35">
      <c r="B12" s="508" t="s">
        <v>952</v>
      </c>
      <c r="C12" s="508"/>
      <c r="D12" s="456">
        <v>0</v>
      </c>
      <c r="E12" s="456">
        <v>0</v>
      </c>
      <c r="F12" s="456">
        <v>0</v>
      </c>
      <c r="G12" s="456">
        <v>0</v>
      </c>
      <c r="H12" s="456">
        <v>0</v>
      </c>
      <c r="I12" s="456">
        <v>0</v>
      </c>
      <c r="J12" s="456">
        <v>0</v>
      </c>
      <c r="K12" s="456">
        <v>0</v>
      </c>
      <c r="L12" s="456">
        <v>0</v>
      </c>
      <c r="M12" s="456">
        <v>0</v>
      </c>
      <c r="N12" s="456">
        <v>0</v>
      </c>
      <c r="O12" s="456">
        <v>0</v>
      </c>
      <c r="P12" s="456">
        <v>0</v>
      </c>
      <c r="Q12" s="456">
        <v>0</v>
      </c>
      <c r="R12" s="456">
        <v>0</v>
      </c>
      <c r="S12" s="456">
        <v>0</v>
      </c>
      <c r="T12" s="456">
        <v>0</v>
      </c>
      <c r="U12" s="456">
        <v>0</v>
      </c>
      <c r="V12" s="456">
        <v>0</v>
      </c>
      <c r="W12" s="456">
        <v>0</v>
      </c>
      <c r="X12" s="456">
        <v>0</v>
      </c>
      <c r="Y12" s="456">
        <v>0</v>
      </c>
      <c r="Z12" s="456">
        <v>0</v>
      </c>
      <c r="AA12" s="456">
        <v>0</v>
      </c>
      <c r="AB12" s="456">
        <v>0</v>
      </c>
      <c r="AC12" s="456">
        <v>0</v>
      </c>
      <c r="AD12" s="456">
        <v>0</v>
      </c>
      <c r="AE12" s="456">
        <v>0</v>
      </c>
      <c r="AF12" s="456">
        <v>0</v>
      </c>
      <c r="AG12" s="456">
        <v>0</v>
      </c>
      <c r="AH12" s="456">
        <v>0</v>
      </c>
      <c r="AI12" s="456">
        <v>0</v>
      </c>
      <c r="AJ12" s="456">
        <v>0</v>
      </c>
      <c r="AK12" s="456">
        <v>0</v>
      </c>
      <c r="AL12" s="456">
        <v>0</v>
      </c>
      <c r="AM12" s="456">
        <v>0</v>
      </c>
      <c r="AN12" s="456">
        <v>0</v>
      </c>
      <c r="AO12" s="456">
        <v>0</v>
      </c>
      <c r="AP12" s="456">
        <v>0</v>
      </c>
      <c r="AQ12" s="456">
        <v>0</v>
      </c>
      <c r="AR12" s="456">
        <v>0</v>
      </c>
      <c r="AS12" s="456">
        <v>0</v>
      </c>
      <c r="AT12" s="456">
        <v>0</v>
      </c>
      <c r="AU12" s="456">
        <v>0</v>
      </c>
      <c r="AV12" s="456">
        <v>0</v>
      </c>
      <c r="AW12" s="456">
        <v>0</v>
      </c>
      <c r="AX12" s="456">
        <v>0</v>
      </c>
      <c r="AY12" s="456">
        <v>0</v>
      </c>
      <c r="AZ12" s="456">
        <v>0</v>
      </c>
      <c r="BA12" s="456">
        <v>0</v>
      </c>
      <c r="BB12" s="456">
        <v>0</v>
      </c>
      <c r="BC12" s="456">
        <v>0</v>
      </c>
      <c r="BD12" s="456">
        <v>0</v>
      </c>
      <c r="BE12" s="456">
        <v>0</v>
      </c>
      <c r="BF12" s="456">
        <v>66.724015027141022</v>
      </c>
      <c r="BG12" s="456">
        <v>89.045330807337777</v>
      </c>
      <c r="BH12" s="456">
        <v>73.980822887793394</v>
      </c>
      <c r="BI12" s="456">
        <v>59.275938420786311</v>
      </c>
      <c r="BJ12" s="456">
        <v>66.918219592647162</v>
      </c>
      <c r="BK12" s="456">
        <v>86.257060766314225</v>
      </c>
      <c r="BL12" s="456">
        <v>84.561826832833532</v>
      </c>
      <c r="BM12" s="456">
        <v>119.70905917710361</v>
      </c>
      <c r="BN12" s="456">
        <v>0</v>
      </c>
      <c r="BO12" s="456">
        <v>0</v>
      </c>
      <c r="BP12" s="456">
        <v>0</v>
      </c>
      <c r="BQ12" s="456">
        <v>0</v>
      </c>
      <c r="BR12" s="456">
        <v>0</v>
      </c>
      <c r="BS12" s="456">
        <v>0</v>
      </c>
      <c r="BT12" s="456">
        <v>0</v>
      </c>
      <c r="BU12" s="456">
        <v>0</v>
      </c>
      <c r="BV12" s="456">
        <v>0</v>
      </c>
      <c r="BW12" s="456">
        <v>0</v>
      </c>
      <c r="BX12" s="457">
        <v>0</v>
      </c>
      <c r="BY12" s="457">
        <v>0</v>
      </c>
      <c r="BZ12" s="457">
        <v>0</v>
      </c>
      <c r="CA12" s="457">
        <v>0</v>
      </c>
      <c r="CB12" s="457">
        <v>0</v>
      </c>
      <c r="CC12" s="457">
        <v>0</v>
      </c>
      <c r="CD12" s="457">
        <v>0</v>
      </c>
      <c r="CE12" s="457">
        <v>0</v>
      </c>
      <c r="CF12" s="457">
        <v>0</v>
      </c>
      <c r="CG12" s="457">
        <v>0</v>
      </c>
      <c r="CH12" s="458">
        <v>0</v>
      </c>
    </row>
    <row r="13" spans="1:86" x14ac:dyDescent="0.35">
      <c r="B13" s="508" t="s">
        <v>953</v>
      </c>
      <c r="C13" s="508"/>
      <c r="D13" s="456">
        <v>0</v>
      </c>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82.157409878860292</v>
      </c>
      <c r="BG13" s="456">
        <v>89.935152628957098</v>
      </c>
      <c r="BH13" s="456">
        <v>76.00134003208484</v>
      </c>
      <c r="BI13" s="456">
        <v>60.701575206625819</v>
      </c>
      <c r="BJ13" s="456">
        <v>73.369344698300708</v>
      </c>
      <c r="BK13" s="456">
        <v>88.848647026591678</v>
      </c>
      <c r="BL13" s="456">
        <v>87.722188372862064</v>
      </c>
      <c r="BM13" s="456">
        <v>54.724141338104523</v>
      </c>
      <c r="BN13" s="456">
        <v>0</v>
      </c>
      <c r="BO13" s="456">
        <v>0</v>
      </c>
      <c r="BP13" s="456">
        <v>0</v>
      </c>
      <c r="BQ13" s="456">
        <v>0</v>
      </c>
      <c r="BR13" s="456">
        <v>0</v>
      </c>
      <c r="BS13" s="456">
        <v>0</v>
      </c>
      <c r="BT13" s="456">
        <v>0</v>
      </c>
      <c r="BU13" s="456">
        <v>0</v>
      </c>
      <c r="BV13" s="456">
        <v>0</v>
      </c>
      <c r="BW13" s="456">
        <v>0</v>
      </c>
      <c r="BX13" s="457">
        <v>0</v>
      </c>
      <c r="BY13" s="457">
        <v>0</v>
      </c>
      <c r="BZ13" s="457">
        <v>0</v>
      </c>
      <c r="CA13" s="457">
        <v>0</v>
      </c>
      <c r="CB13" s="457">
        <v>0</v>
      </c>
      <c r="CC13" s="457">
        <v>0</v>
      </c>
      <c r="CD13" s="457">
        <v>0</v>
      </c>
      <c r="CE13" s="457">
        <v>0</v>
      </c>
      <c r="CF13" s="457">
        <v>0</v>
      </c>
      <c r="CG13" s="457">
        <v>0</v>
      </c>
      <c r="CH13" s="458">
        <v>0</v>
      </c>
    </row>
    <row r="14" spans="1:86" ht="16" thickBot="1" x14ac:dyDescent="0.4">
      <c r="A14" s="475"/>
      <c r="B14" s="526"/>
      <c r="C14" s="526"/>
      <c r="D14" s="489"/>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c r="AK14" s="489"/>
      <c r="AL14" s="489"/>
      <c r="AM14" s="489"/>
      <c r="AN14" s="489"/>
      <c r="AO14" s="489"/>
      <c r="AP14" s="489"/>
      <c r="AQ14" s="489"/>
      <c r="AR14" s="489"/>
      <c r="AS14" s="489"/>
      <c r="AT14" s="489"/>
      <c r="AU14" s="489"/>
      <c r="AV14" s="489"/>
      <c r="AW14" s="489"/>
      <c r="AX14" s="489"/>
      <c r="AY14" s="489"/>
      <c r="AZ14" s="489"/>
      <c r="BA14" s="489"/>
      <c r="BB14" s="489"/>
      <c r="BC14" s="489"/>
      <c r="BD14" s="489"/>
      <c r="BE14" s="489"/>
      <c r="BF14" s="489"/>
      <c r="BG14" s="489"/>
      <c r="BH14" s="489"/>
      <c r="BI14" s="489"/>
      <c r="BJ14" s="489"/>
      <c r="BK14" s="489"/>
      <c r="BL14" s="489"/>
      <c r="BM14" s="489"/>
      <c r="BN14" s="489"/>
      <c r="BO14" s="489"/>
      <c r="BP14" s="489"/>
      <c r="BQ14" s="489"/>
      <c r="BR14" s="489"/>
      <c r="BS14" s="489"/>
      <c r="BT14" s="489"/>
      <c r="BU14" s="489"/>
      <c r="BV14" s="489"/>
      <c r="BW14" s="489"/>
      <c r="BX14" s="489"/>
      <c r="BY14" s="489"/>
      <c r="BZ14" s="489"/>
      <c r="CA14" s="489"/>
      <c r="CB14" s="489"/>
      <c r="CC14" s="489"/>
      <c r="CD14" s="489"/>
      <c r="CE14" s="489"/>
      <c r="CF14" s="489"/>
      <c r="CG14" s="489"/>
      <c r="CH14" s="490"/>
    </row>
    <row r="15" spans="1:86" x14ac:dyDescent="0.35">
      <c r="A15" s="411"/>
      <c r="B15" s="472"/>
      <c r="C15" s="411"/>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row>
    <row r="149" spans="86:86" x14ac:dyDescent="0.35">
      <c r="CH149" s="449"/>
    </row>
  </sheetData>
  <hyperlinks>
    <hyperlink ref="B1" display="Information relating to this table can be found in the 'Notes' tab" xr:uid="{BE224335-344B-40C0-B9E1-5F61BE67A4E4}"/>
    <hyperlink ref="A1" location="Contents!A1" display="Contents page" xr:uid="{02A080B2-5ABC-40E6-9C13-A9282D8C1C4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45171-F2D4-4E28-9339-9376B892D98F}">
  <dimension ref="A1:BR76"/>
  <sheetViews>
    <sheetView topLeftCell="A41" zoomScale="70" zoomScaleNormal="70" workbookViewId="0">
      <pane xSplit="2" topLeftCell="D1" activePane="topRight" state="frozen"/>
      <selection activeCell="B8" sqref="B8"/>
      <selection pane="topRight" activeCell="B15" sqref="B15"/>
    </sheetView>
  </sheetViews>
  <sheetFormatPr defaultColWidth="9" defaultRowHeight="15.5" x14ac:dyDescent="0.35"/>
  <cols>
    <col min="1" max="1" width="19.26953125" style="52" bestFit="1" customWidth="1"/>
    <col min="2" max="2" width="139.1796875" style="52" bestFit="1" customWidth="1"/>
    <col min="3" max="3" width="5.54296875" style="52" customWidth="1"/>
    <col min="4" max="21" width="10" style="52" bestFit="1" customWidth="1"/>
    <col min="22" max="39" width="12.81640625" style="52" bestFit="1" customWidth="1"/>
    <col min="40" max="40" width="9" style="52"/>
    <col min="41" max="41" width="11.26953125" style="52" customWidth="1"/>
    <col min="42" max="69" width="9" style="52"/>
    <col min="70" max="70" width="2.54296875" style="52" bestFit="1" customWidth="1"/>
    <col min="71" max="16384" width="9" style="52"/>
  </cols>
  <sheetData>
    <row r="1" spans="1:48" s="45" customFormat="1" ht="25.5" customHeight="1" thickBot="1" x14ac:dyDescent="0.3">
      <c r="A1" s="42" t="s">
        <v>47</v>
      </c>
      <c r="B1" s="43" t="s">
        <v>220</v>
      </c>
      <c r="C1" s="42"/>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row>
    <row r="2" spans="1:48" ht="33" customHeight="1" x14ac:dyDescent="0.35">
      <c r="A2" s="46" t="s">
        <v>221</v>
      </c>
      <c r="B2" s="47" t="s">
        <v>222</v>
      </c>
      <c r="C2" s="48"/>
      <c r="D2" s="49" t="s">
        <v>223</v>
      </c>
      <c r="E2" s="50" t="s">
        <v>224</v>
      </c>
      <c r="F2" s="50" t="s">
        <v>225</v>
      </c>
      <c r="G2" s="50" t="s">
        <v>226</v>
      </c>
      <c r="H2" s="50" t="s">
        <v>227</v>
      </c>
      <c r="I2" s="50" t="s">
        <v>228</v>
      </c>
      <c r="J2" s="50" t="s">
        <v>229</v>
      </c>
      <c r="K2" s="50" t="s">
        <v>230</v>
      </c>
      <c r="L2" s="50" t="s">
        <v>231</v>
      </c>
      <c r="M2" s="50" t="s">
        <v>232</v>
      </c>
      <c r="N2" s="50" t="s">
        <v>233</v>
      </c>
      <c r="O2" s="50" t="s">
        <v>234</v>
      </c>
      <c r="P2" s="50" t="s">
        <v>235</v>
      </c>
      <c r="Q2" s="50" t="s">
        <v>236</v>
      </c>
      <c r="R2" s="50" t="s">
        <v>237</v>
      </c>
      <c r="S2" s="50" t="s">
        <v>238</v>
      </c>
      <c r="T2" s="50" t="s">
        <v>239</v>
      </c>
      <c r="U2" s="50" t="s">
        <v>240</v>
      </c>
      <c r="V2" s="50" t="s">
        <v>241</v>
      </c>
      <c r="W2" s="50" t="s">
        <v>242</v>
      </c>
      <c r="X2" s="50" t="s">
        <v>243</v>
      </c>
      <c r="Y2" s="50" t="s">
        <v>244</v>
      </c>
      <c r="Z2" s="50" t="s">
        <v>245</v>
      </c>
      <c r="AA2" s="50" t="s">
        <v>246</v>
      </c>
      <c r="AB2" s="50" t="s">
        <v>247</v>
      </c>
      <c r="AC2" s="50" t="s">
        <v>248</v>
      </c>
      <c r="AD2" s="50" t="s">
        <v>249</v>
      </c>
      <c r="AE2" s="50" t="s">
        <v>250</v>
      </c>
      <c r="AF2" s="50" t="s">
        <v>251</v>
      </c>
      <c r="AG2" s="50" t="s">
        <v>252</v>
      </c>
      <c r="AH2" s="50" t="s">
        <v>253</v>
      </c>
      <c r="AI2" s="50" t="s">
        <v>254</v>
      </c>
      <c r="AJ2" s="50" t="s">
        <v>255</v>
      </c>
      <c r="AK2" s="50" t="s">
        <v>256</v>
      </c>
      <c r="AL2" s="50" t="s">
        <v>257</v>
      </c>
      <c r="AM2" s="51" t="s">
        <v>258</v>
      </c>
    </row>
    <row r="3" spans="1:48" s="54" customFormat="1" x14ac:dyDescent="0.35">
      <c r="A3" s="19">
        <v>2025</v>
      </c>
      <c r="B3" s="53" t="s">
        <v>259</v>
      </c>
      <c r="D3" s="55"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261</v>
      </c>
      <c r="AH3" s="56" t="s">
        <v>261</v>
      </c>
      <c r="AI3" s="56" t="s">
        <v>261</v>
      </c>
      <c r="AJ3" s="56" t="s">
        <v>261</v>
      </c>
      <c r="AK3" s="56" t="s">
        <v>261</v>
      </c>
      <c r="AL3" s="56" t="s">
        <v>261</v>
      </c>
      <c r="AM3" s="57" t="s">
        <v>261</v>
      </c>
      <c r="AN3" s="52"/>
      <c r="AO3" s="52"/>
      <c r="AP3" s="52"/>
      <c r="AQ3" s="52"/>
      <c r="AR3" s="52"/>
      <c r="AS3" s="52"/>
      <c r="AT3" s="52"/>
      <c r="AU3" s="52"/>
      <c r="AV3" s="52"/>
    </row>
    <row r="4" spans="1:48" x14ac:dyDescent="0.35">
      <c r="A4" s="58"/>
      <c r="B4" s="59"/>
      <c r="C4" s="60"/>
      <c r="D4" s="61"/>
      <c r="E4" s="62"/>
      <c r="F4" s="62"/>
      <c r="G4" s="62"/>
      <c r="H4" s="62"/>
      <c r="I4" s="62"/>
      <c r="J4" s="62"/>
      <c r="K4" s="62"/>
      <c r="L4" s="62"/>
      <c r="M4" s="62"/>
      <c r="N4" s="62"/>
      <c r="O4" s="62"/>
      <c r="P4" s="62"/>
      <c r="Q4" s="62"/>
      <c r="R4" s="62"/>
      <c r="S4" s="62"/>
      <c r="T4" s="62"/>
      <c r="U4" s="62"/>
      <c r="V4" s="62"/>
      <c r="W4" s="62"/>
      <c r="X4" s="62"/>
      <c r="Y4" s="63"/>
      <c r="Z4" s="63"/>
      <c r="AA4" s="63"/>
      <c r="AB4" s="63"/>
      <c r="AC4" s="63"/>
      <c r="AD4" s="63"/>
      <c r="AE4" s="63"/>
      <c r="AF4" s="63"/>
      <c r="AG4" s="63"/>
      <c r="AH4" s="63"/>
      <c r="AI4" s="63"/>
      <c r="AJ4" s="63"/>
      <c r="AK4" s="63"/>
      <c r="AL4" s="63"/>
      <c r="AM4" s="64"/>
    </row>
    <row r="5" spans="1:48" ht="39" customHeight="1" x14ac:dyDescent="0.35">
      <c r="B5" s="65" t="s">
        <v>262</v>
      </c>
      <c r="C5" s="66"/>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M5" s="66"/>
    </row>
    <row r="6" spans="1:48" ht="25.5" customHeight="1" x14ac:dyDescent="0.35">
      <c r="B6" s="68" t="s">
        <v>263</v>
      </c>
      <c r="C6" s="69"/>
      <c r="D6" s="67"/>
      <c r="E6" s="70">
        <f>('Table 1a'!AZ85+'Table 1a'!AZ89-'Table 1a'!AZ15)/1000</f>
        <v>86.67607494808054</v>
      </c>
      <c r="F6" s="70">
        <f>('Table 1a'!BA85+'Table 1a'!BA89-'Table 1a'!BA15)/1000</f>
        <v>87.926874053839455</v>
      </c>
      <c r="G6" s="70">
        <f>('Table 1a'!BB85+'Table 1a'!BB89-'Table 1a'!BB15)/1000</f>
        <v>90.248553723961322</v>
      </c>
      <c r="H6" s="70">
        <f>('Table 1a'!BC85+'Table 1a'!BC89-'Table 1a'!BC15)/1000</f>
        <v>93.746448396197479</v>
      </c>
      <c r="I6" s="70">
        <f>('Table 1a'!BD85+'Table 1a'!BD89-'Table 1a'!BD15)/1000</f>
        <v>96.115685924979147</v>
      </c>
      <c r="J6" s="70">
        <f>('Table 1a'!BE85+'Table 1a'!BE89-'Table 1a'!BE15)/1000</f>
        <v>101.43716308374759</v>
      </c>
      <c r="K6" s="70">
        <f>('Table 1a'!BF85+'Table 1a'!BF89-'Table 1a'!BF15)/1000</f>
        <v>105.03007656514355</v>
      </c>
      <c r="L6" s="70">
        <f>('Table 1a'!BG85+'Table 1a'!BG89-'Table 1a'!BG15)/1000</f>
        <v>100.72854788745595</v>
      </c>
      <c r="M6" s="70">
        <f>('Table 1a'!BH85+'Table 1a'!BH89-'Table 1a'!BH15)/1000</f>
        <v>110.63168917917216</v>
      </c>
      <c r="N6" s="70">
        <f>('Table 1a'!BI85+'Table 1a'!BI89-'Table 1a'!BI15)/1000</f>
        <v>115.27802456074366</v>
      </c>
      <c r="O6" s="70">
        <f>('Table 1a'!BJ85+'Table 1a'!BJ89-'Table 1a'!BJ15)/1000</f>
        <v>118.73496725744036</v>
      </c>
      <c r="P6" s="70">
        <f>('Table 1a'!BK85+'Table 1a'!BK89-'Table 1a'!BK15)/1000</f>
        <v>125.80526949085737</v>
      </c>
      <c r="Q6" s="70">
        <f>('Table 1a'!BL85+'Table 1a'!BL89-'Table 1a'!BL15)/1000</f>
        <v>135.30295700645365</v>
      </c>
      <c r="R6" s="70">
        <f>('Table 1a'!BM85+'Table 1a'!BM89-'Table 1a'!BM15)/1000</f>
        <v>147.59659979452218</v>
      </c>
      <c r="S6" s="70">
        <f>('Table 1a'!BN85+'Table 1a'!BN89-'Table 1a'!BN15)/1000</f>
        <v>152.9379453898035</v>
      </c>
      <c r="T6" s="70">
        <f>('Table 1a'!BO85+'Table 1a'!BO89-'Table 1a'!BO15)/1000</f>
        <v>158.52260284456634</v>
      </c>
      <c r="U6" s="70">
        <f>('Table 1a'!BP85+'Table 1a'!BP89-'Table 1a'!BP15)/1000</f>
        <v>166.10218093256199</v>
      </c>
      <c r="V6" s="70">
        <f>('Table 1a'!BQ85+'Table 1a'!BQ89-'Table 1a'!BQ15)/1000</f>
        <v>163.74898099476673</v>
      </c>
      <c r="W6" s="70">
        <f>('Table 1a'!BR85+'Table 1a'!BR89-'Table 1a'!BR15)/1000</f>
        <v>167.77438931287509</v>
      </c>
      <c r="X6" s="70">
        <f>('Table 1a'!BS85+'Table 1a'!BS89-'Table 1a'!BS15)/1000</f>
        <v>171.22220563292112</v>
      </c>
      <c r="Y6" s="70">
        <f>('Table 1a'!BT85+'Table 1a'!BT89-'Table 1a'!BT15)/1000</f>
        <v>173.33914482879013</v>
      </c>
      <c r="Z6" s="70">
        <f>('Table 1a'!BU85+'Table 1a'!BU89-'Table 1a'!BU15)/1000</f>
        <v>177.51753945483767</v>
      </c>
      <c r="AA6" s="70">
        <f>('Table 1a'!BV85+'Table 1a'!BV89-'Table 1a'!BV15)/1000</f>
        <v>183.30978799196606</v>
      </c>
      <c r="AB6" s="70">
        <f>('Table 1a'!BW85+'Table 1a'!BW89-'Table 1a'!BW15)/1000</f>
        <v>191.81578370674319</v>
      </c>
      <c r="AC6" s="70">
        <f>('Table 1a'!BX85+'Table 1a'!BX89-'Table 1a'!BX15)/1000</f>
        <v>212.77637431403559</v>
      </c>
      <c r="AD6" s="70">
        <f>('Table 1a'!BY85+'Table 1a'!BY89-'Table 1a'!BY15)/1000</f>
        <v>217.0467978306265</v>
      </c>
      <c r="AE6" s="70">
        <f>('Table 1a'!BZ85+'Table 1a'!BZ89-'Table 1a'!BZ15)/1000</f>
        <v>224.34590506007325</v>
      </c>
      <c r="AF6" s="70">
        <f>('Table 1a'!CA85+'Table 1a'!CA89-'Table 1a'!CA15)/1000</f>
        <v>256.71126557125064</v>
      </c>
      <c r="AG6" s="70">
        <f>('Table 1a'!CB85+'Table 1a'!CB89-'Table 1a'!CB15)/1000</f>
        <v>288.38425718863755</v>
      </c>
      <c r="AH6" s="70">
        <f>('Table 1a'!CC85+'Table 1a'!CC89-'Table 1a'!CC15)/1000</f>
        <v>308.74307114630619</v>
      </c>
      <c r="AI6" s="70">
        <f>('Table 1a'!CD85+'Table 1a'!CD89-'Table 1a'!CD15)/1000</f>
        <v>327.29770476860392</v>
      </c>
      <c r="AJ6" s="70">
        <f>('Table 1a'!CE85+'Table 1a'!CE89-'Table 1a'!CE15)/1000</f>
        <v>337.08459578518034</v>
      </c>
      <c r="AK6" s="70">
        <f>('Table 1a'!CF85+'Table 1a'!CF89-'Table 1a'!CF15)/1000</f>
        <v>347.50669764569523</v>
      </c>
      <c r="AL6" s="70">
        <f>('Table 1a'!CG85+'Table 1a'!CG89-'Table 1a'!CG15)/1000</f>
        <v>363.49977836886023</v>
      </c>
      <c r="AM6" s="71">
        <f>('Table 1a'!CH85+'Table 1a'!CH89-'Table 1a'!CH15)/1000</f>
        <v>379.91719516926855</v>
      </c>
    </row>
    <row r="7" spans="1:48" ht="18.75" customHeight="1" x14ac:dyDescent="0.35">
      <c r="B7" s="72" t="s">
        <v>264</v>
      </c>
      <c r="C7" s="66"/>
      <c r="D7" s="73"/>
      <c r="E7" s="70"/>
      <c r="F7" s="70"/>
      <c r="G7" s="70"/>
      <c r="H7" s="70"/>
      <c r="I7" s="70"/>
      <c r="J7" s="70"/>
      <c r="K7" s="70"/>
      <c r="L7" s="70"/>
      <c r="M7" s="70"/>
      <c r="N7" s="70"/>
      <c r="O7" s="70"/>
      <c r="P7" s="70"/>
      <c r="Q7" s="70"/>
      <c r="R7" s="70"/>
      <c r="S7" s="70"/>
      <c r="T7" s="70"/>
      <c r="U7" s="70"/>
      <c r="V7" s="70">
        <f>'Table 1a'!BQ86/1000</f>
        <v>72.001639751489833</v>
      </c>
      <c r="W7" s="70">
        <f>'Table 1a'!BR86/1000</f>
        <v>74.444697315330188</v>
      </c>
      <c r="X7" s="70">
        <f>'Table 1a'!BS86/1000</f>
        <v>76.186646985249169</v>
      </c>
      <c r="Y7" s="70">
        <f>'Table 1a'!BT86/1000</f>
        <v>76.351737185090315</v>
      </c>
      <c r="Z7" s="70">
        <f>'Table 1a'!BU86/1000</f>
        <v>78.227886091005544</v>
      </c>
      <c r="AA7" s="70">
        <f>'Table 1a'!BV86/1000</f>
        <v>81.320816577712293</v>
      </c>
      <c r="AB7" s="70">
        <f>'Table 1a'!BW86/1000</f>
        <v>88.315335220843266</v>
      </c>
      <c r="AC7" s="70">
        <f>'Table 1a'!BX86/1000</f>
        <v>92.328424421393379</v>
      </c>
      <c r="AD7" s="70">
        <f>'Table 1a'!BY86/1000</f>
        <v>97.80107676320938</v>
      </c>
      <c r="AE7" s="70">
        <f>'Table 1a'!BZ86/1000</f>
        <v>102.25730521241753</v>
      </c>
      <c r="AF7" s="70">
        <f>'Table 1a'!CA86/1000</f>
        <v>119.76098059785394</v>
      </c>
      <c r="AG7" s="70">
        <f>'Table 1a'!CB86/1000</f>
        <v>137.53766448729453</v>
      </c>
      <c r="AH7" s="70">
        <f>'Table 1a'!CC86/1000</f>
        <v>146.87113819744062</v>
      </c>
      <c r="AI7" s="70">
        <f>'Table 1a'!CD86/1000</f>
        <v>154.0475663105598</v>
      </c>
      <c r="AJ7" s="70">
        <f>'Table 1a'!CE86/1000</f>
        <v>160.42157975404751</v>
      </c>
      <c r="AK7" s="70">
        <f>'Table 1a'!CF86/1000</f>
        <v>166.80458191618914</v>
      </c>
      <c r="AL7" s="70">
        <f>'Table 1a'!CG86/1000</f>
        <v>174.4840974940391</v>
      </c>
      <c r="AM7" s="71">
        <f>'Table 1a'!CH86/1000</f>
        <v>181.95156136542872</v>
      </c>
    </row>
    <row r="8" spans="1:48" x14ac:dyDescent="0.35">
      <c r="B8" s="72" t="s">
        <v>265</v>
      </c>
      <c r="C8" s="69"/>
      <c r="D8" s="73"/>
      <c r="E8" s="70"/>
      <c r="F8" s="70"/>
      <c r="G8" s="70"/>
      <c r="H8" s="70"/>
      <c r="I8" s="70"/>
      <c r="J8" s="70"/>
      <c r="K8" s="70"/>
      <c r="L8" s="70"/>
      <c r="M8" s="70"/>
      <c r="N8" s="70"/>
      <c r="O8" s="70"/>
      <c r="P8" s="70"/>
      <c r="Q8" s="70"/>
      <c r="R8" s="70"/>
      <c r="S8" s="70"/>
      <c r="T8" s="70"/>
      <c r="U8" s="70"/>
      <c r="V8" s="70">
        <f>('Table 1a'!BQ87+'Table 1a'!BQ89-'Table 1a'!BQ15)/1000</f>
        <v>91.747341243276892</v>
      </c>
      <c r="W8" s="70">
        <f>('Table 1a'!BR87+'Table 1a'!BR89-'Table 1a'!BR15)/1000</f>
        <v>93.329691997544884</v>
      </c>
      <c r="X8" s="70">
        <f>('Table 1a'!BS87+'Table 1a'!BS89-'Table 1a'!BS15)/1000</f>
        <v>95.035558647671962</v>
      </c>
      <c r="Y8" s="70">
        <f>('Table 1a'!BT87+'Table 1a'!BT89-'Table 1a'!BT15)/1000</f>
        <v>96.987407643699797</v>
      </c>
      <c r="Z8" s="70">
        <f>('Table 1a'!BU87+'Table 1a'!BU89-'Table 1a'!BU15)/1000</f>
        <v>99.289653363832173</v>
      </c>
      <c r="AA8" s="70">
        <f>('Table 1a'!BV87+'Table 1a'!BV89-'Table 1a'!BV15)/1000</f>
        <v>101.98897141425374</v>
      </c>
      <c r="AB8" s="70">
        <f>('Table 1a'!BW87+'Table 1a'!BW89-'Table 1a'!BW15)/1000</f>
        <v>103.50044848589997</v>
      </c>
      <c r="AC8" s="70">
        <f>('Table 1a'!BX87+'Table 1a'!BX89-'Table 1a'!BX15)/1000</f>
        <v>120.44794989264216</v>
      </c>
      <c r="AD8" s="70">
        <f>('Table 1a'!BY87+'Table 1a'!BY89-'Table 1a'!BY15)/1000</f>
        <v>119.24572106741712</v>
      </c>
      <c r="AE8" s="70">
        <f>('Table 1a'!BZ87+'Table 1a'!BZ89-'Table 1a'!BZ15)/1000</f>
        <v>122.08859984765569</v>
      </c>
      <c r="AF8" s="70">
        <f>('Table 1a'!CA87+'Table 1a'!CA89-'Table 1a'!CA15)/1000</f>
        <v>136.95028497339666</v>
      </c>
      <c r="AG8" s="70">
        <f>('Table 1a'!CB87+'Table 1a'!CB89-'Table 1a'!CB15)/1000</f>
        <v>150.84659270134307</v>
      </c>
      <c r="AH8" s="70">
        <f>('Table 1a'!CC87+'Table 1a'!CC89-'Table 1a'!CC15)/1000</f>
        <v>161.87193294886558</v>
      </c>
      <c r="AI8" s="70">
        <f>('Table 1a'!CD87+'Table 1a'!CD89-'Table 1a'!CD15)/1000</f>
        <v>173.25013845804409</v>
      </c>
      <c r="AJ8" s="70">
        <f>('Table 1a'!CE87+'Table 1a'!CE89-'Table 1a'!CE15)/1000</f>
        <v>176.66301603113277</v>
      </c>
      <c r="AK8" s="70">
        <f>('Table 1a'!CF87+'Table 1a'!CF89-'Table 1a'!CF15)/1000</f>
        <v>180.70211572950615</v>
      </c>
      <c r="AL8" s="70">
        <f>('Table 1a'!CG87+'Table 1a'!CG89-'Table 1a'!CG15)/1000</f>
        <v>189.01568087482119</v>
      </c>
      <c r="AM8" s="71">
        <f>('Table 1a'!CH87+'Table 1a'!CH89-'Table 1a'!CH15)/1000</f>
        <v>197.96563380383984</v>
      </c>
    </row>
    <row r="9" spans="1:48" x14ac:dyDescent="0.35">
      <c r="B9" s="52" t="s">
        <v>266</v>
      </c>
      <c r="C9" s="66"/>
      <c r="D9" s="73"/>
      <c r="E9" s="70">
        <f>'Table 1a'!AZ90/1000</f>
        <v>5.5418748089194496</v>
      </c>
      <c r="F9" s="70">
        <f>'Table 1a'!BA90/1000</f>
        <v>5.4205197031605667</v>
      </c>
      <c r="G9" s="70">
        <f>'Table 1a'!BB90/1000</f>
        <v>5.3167638360770972</v>
      </c>
      <c r="H9" s="70">
        <f>'Table 1a'!BC90/1000</f>
        <v>5.3021368462702565</v>
      </c>
      <c r="I9" s="70">
        <f>'Table 1a'!BD90/1000</f>
        <v>5.2581548601357344</v>
      </c>
      <c r="J9" s="70">
        <f>'Table 1a'!BE90/1000</f>
        <v>5.2696888111279332</v>
      </c>
      <c r="K9" s="70">
        <f>'Table 1a'!BF90/1000</f>
        <v>5.2722224148939558</v>
      </c>
      <c r="L9" s="70">
        <f>'Table 1a'!BG90/1000</f>
        <v>5.0620751975610929</v>
      </c>
      <c r="M9" s="70">
        <f>'Table 1a'!BH90/1000</f>
        <v>0.46086395830826699</v>
      </c>
      <c r="N9" s="70">
        <f>'Table 1a'!BI90/1000</f>
        <v>0.50313108199999901</v>
      </c>
      <c r="O9" s="70">
        <f>'Table 1a'!BJ90/1000</f>
        <v>0.472205286000004</v>
      </c>
      <c r="P9" s="70">
        <f>'Table 1a'!BK90/1000</f>
        <v>0.43693637199999563</v>
      </c>
      <c r="Q9" s="70">
        <f>'Table 1a'!BL90/1000</f>
        <v>0.45420841800000478</v>
      </c>
      <c r="R9" s="70">
        <f>'Table 1a'!BM90/1000</f>
        <v>0.50133089600000036</v>
      </c>
      <c r="S9" s="70">
        <f>'Table 1a'!BN90/1000</f>
        <v>0.52570778000000251</v>
      </c>
      <c r="T9" s="70">
        <f>'Table 1a'!BO90/1000</f>
        <v>0.52772003400001455</v>
      </c>
      <c r="U9" s="70">
        <f>'Table 1a'!BP90/1000</f>
        <v>0.5428400000000011</v>
      </c>
      <c r="V9" s="70">
        <f>'Table 1a'!BQ90/1000</f>
        <v>0.48768399400000123</v>
      </c>
      <c r="W9" s="70">
        <f>'Table 1a'!BR90/1000</f>
        <v>0.6056932089999979</v>
      </c>
      <c r="X9" s="70">
        <f>'Table 1a'!BS90/1000</f>
        <v>0.67083216699999926</v>
      </c>
      <c r="Y9" s="70">
        <f>'Table 1a'!BT90/1000</f>
        <v>0.58701828100000286</v>
      </c>
      <c r="Z9" s="70">
        <f>'Table 1a'!BU90/1000</f>
        <v>0.63108855999999913</v>
      </c>
      <c r="AA9" s="70">
        <f>'Table 1a'!BV90/1000</f>
        <v>0.53934585599999563</v>
      </c>
      <c r="AB9" s="70">
        <f>'Table 1a'!BW90/1000</f>
        <v>0.50327833099999997</v>
      </c>
      <c r="AC9" s="70">
        <f>'Table 1a'!BX90/1000</f>
        <v>0.46369869291000493</v>
      </c>
      <c r="AD9" s="70">
        <f>'Table 1a'!BY90/1000</f>
        <v>0.5145656201811426</v>
      </c>
      <c r="AE9" s="70">
        <f>'Table 1a'!BZ90/1000</f>
        <v>0.59416064107024724</v>
      </c>
      <c r="AF9" s="70">
        <f>'Table 1a'!CA90/1000</f>
        <v>0.72910067603634376</v>
      </c>
      <c r="AG9" s="70">
        <f>'Table 1a'!CB90/1000</f>
        <v>0.81273432105563836</v>
      </c>
      <c r="AH9" s="70">
        <f>'Table 1a'!CC90/1000</f>
        <v>0.80426206116568755</v>
      </c>
      <c r="AI9" s="70">
        <f>'Table 1a'!CD90/1000</f>
        <v>0.83326972553383161</v>
      </c>
      <c r="AJ9" s="70">
        <f>'Table 1a'!CE90/1000</f>
        <v>0.86684575658548779</v>
      </c>
      <c r="AK9" s="70">
        <f>'Table 1a'!CF90/1000</f>
        <v>0.9036090569515145</v>
      </c>
      <c r="AL9" s="70">
        <f>'Table 1a'!CG90/1000</f>
        <v>0.95244184436367685</v>
      </c>
      <c r="AM9" s="71">
        <f>'Table 1a'!CH90/1000</f>
        <v>0.9817701330760974</v>
      </c>
    </row>
    <row r="10" spans="1:48" ht="20.25" customHeight="1" x14ac:dyDescent="0.35">
      <c r="B10" s="74" t="s">
        <v>267</v>
      </c>
      <c r="C10" s="66"/>
      <c r="D10" s="73"/>
      <c r="E10" s="73">
        <v>0</v>
      </c>
      <c r="F10" s="73">
        <v>0</v>
      </c>
      <c r="G10" s="73">
        <v>0</v>
      </c>
      <c r="H10" s="73">
        <v>0</v>
      </c>
      <c r="I10" s="73">
        <v>0</v>
      </c>
      <c r="J10" s="73">
        <v>0</v>
      </c>
      <c r="K10" s="73">
        <v>0</v>
      </c>
      <c r="L10" s="73">
        <v>9.4267900000000004</v>
      </c>
      <c r="M10" s="73">
        <v>9.5946309999999997</v>
      </c>
      <c r="N10" s="73">
        <v>9.7716150000000006</v>
      </c>
      <c r="O10" s="73">
        <v>10.157861</v>
      </c>
      <c r="P10" s="73">
        <v>10.604897000000001</v>
      </c>
      <c r="Q10" s="73">
        <v>11.263881999999999</v>
      </c>
      <c r="R10" s="73">
        <v>11.825938000000001</v>
      </c>
      <c r="S10" s="73">
        <v>12.161869575658981</v>
      </c>
      <c r="T10" s="73">
        <v>12.17926075177</v>
      </c>
      <c r="U10" s="73">
        <v>12.169274962900001</v>
      </c>
      <c r="V10" s="73">
        <v>11.439592560140001</v>
      </c>
      <c r="W10" s="73">
        <v>11.584072656309999</v>
      </c>
      <c r="X10" s="73">
        <v>11.683085999999999</v>
      </c>
      <c r="Y10" s="73">
        <v>11.642592233859999</v>
      </c>
      <c r="Z10" s="73">
        <v>11.601620605159999</v>
      </c>
      <c r="AA10" s="73">
        <v>11.554019419909999</v>
      </c>
      <c r="AB10" s="73">
        <v>11.462449000000001</v>
      </c>
      <c r="AC10" s="73">
        <v>11.498417222200002</v>
      </c>
      <c r="AD10" s="73">
        <v>11.360811898606942</v>
      </c>
      <c r="AE10" s="73">
        <v>11.599524891251832</v>
      </c>
      <c r="AF10" s="73">
        <v>12.514321039149999</v>
      </c>
      <c r="AG10" s="73">
        <v>13.307105702160001</v>
      </c>
      <c r="AH10" s="73">
        <v>13.379411622303452</v>
      </c>
      <c r="AI10" s="73">
        <v>13.649402490512129</v>
      </c>
      <c r="AJ10" s="73">
        <v>13.747429329058722</v>
      </c>
      <c r="AK10" s="73">
        <v>13.771039334794205</v>
      </c>
      <c r="AL10" s="73">
        <v>13.820203139914087</v>
      </c>
      <c r="AM10" s="75">
        <v>13.863234180345609</v>
      </c>
    </row>
    <row r="11" spans="1:48" x14ac:dyDescent="0.35">
      <c r="B11" s="74" t="s">
        <v>268</v>
      </c>
      <c r="C11" s="66"/>
      <c r="D11" s="73"/>
      <c r="E11" s="73">
        <v>0</v>
      </c>
      <c r="F11" s="73">
        <v>0</v>
      </c>
      <c r="G11" s="73">
        <v>0</v>
      </c>
      <c r="H11" s="73">
        <v>0</v>
      </c>
      <c r="I11" s="73">
        <v>0</v>
      </c>
      <c r="J11" s="73">
        <v>0</v>
      </c>
      <c r="K11" s="73">
        <v>0</v>
      </c>
      <c r="L11" s="73">
        <v>0</v>
      </c>
      <c r="M11" s="73">
        <v>0</v>
      </c>
      <c r="N11" s="73">
        <v>0.44391799999999998</v>
      </c>
      <c r="O11" s="73">
        <v>0.256407</v>
      </c>
      <c r="P11" s="73">
        <v>0.21188499999999996</v>
      </c>
      <c r="Q11" s="73">
        <v>0.29639800000000005</v>
      </c>
      <c r="R11" s="73">
        <v>0.55483300000000002</v>
      </c>
      <c r="S11" s="73">
        <v>0.45553300000000002</v>
      </c>
      <c r="T11" s="73">
        <v>8.5307999999999995E-2</v>
      </c>
      <c r="U11" s="73">
        <v>5.4700000000000007E-4</v>
      </c>
      <c r="V11" s="73">
        <v>2.22E-4</v>
      </c>
      <c r="W11" s="76">
        <v>1.1E-5</v>
      </c>
      <c r="X11" s="73">
        <v>5.0000000000000004E-6</v>
      </c>
      <c r="Y11" s="76">
        <v>3.9999999999999998E-6</v>
      </c>
      <c r="Z11" s="73">
        <v>1.9999999999999999E-6</v>
      </c>
      <c r="AA11" s="73">
        <v>0</v>
      </c>
      <c r="AB11" s="73">
        <v>1.0000000000000001E-5</v>
      </c>
      <c r="AC11" s="73">
        <v>5.0000000000000004E-6</v>
      </c>
      <c r="AD11" s="73">
        <v>7.9999999999999996E-6</v>
      </c>
      <c r="AE11" s="73">
        <v>9.9999999999999995E-7</v>
      </c>
      <c r="AF11" s="73">
        <v>1.9999999999999999E-6</v>
      </c>
      <c r="AG11" s="73">
        <v>9.9999999999999995E-7</v>
      </c>
      <c r="AH11" s="73">
        <v>9.9999999999999995E-7</v>
      </c>
      <c r="AI11" s="73">
        <v>9.9999999999999995E-7</v>
      </c>
      <c r="AJ11" s="73">
        <v>9.9999999999999995E-7</v>
      </c>
      <c r="AK11" s="73">
        <v>9.9999999999999995E-7</v>
      </c>
      <c r="AL11" s="73">
        <v>9.9999999999999995E-7</v>
      </c>
      <c r="AM11" s="75">
        <v>9.9999999999999995E-7</v>
      </c>
    </row>
    <row r="12" spans="1:48" ht="15.75" customHeight="1" x14ac:dyDescent="0.35">
      <c r="A12" s="719"/>
      <c r="B12" s="74" t="s">
        <v>269</v>
      </c>
      <c r="C12" s="66"/>
      <c r="D12" s="73"/>
      <c r="E12" s="73">
        <v>0</v>
      </c>
      <c r="F12" s="73">
        <v>0</v>
      </c>
      <c r="G12" s="73">
        <v>0</v>
      </c>
      <c r="H12" s="73">
        <v>0</v>
      </c>
      <c r="I12" s="73">
        <v>0</v>
      </c>
      <c r="J12" s="73">
        <v>0</v>
      </c>
      <c r="K12" s="73">
        <v>0</v>
      </c>
      <c r="L12" s="73">
        <v>0.02</v>
      </c>
      <c r="M12" s="73">
        <v>3.78E-2</v>
      </c>
      <c r="N12" s="73">
        <v>0.05</v>
      </c>
      <c r="O12" s="73">
        <v>6.6919999999999992E-3</v>
      </c>
      <c r="P12" s="73">
        <v>4.2799999999999998E-2</v>
      </c>
      <c r="Q12" s="73">
        <v>4.4477000000000003E-2</v>
      </c>
      <c r="R12" s="73">
        <v>4.7121999999999997E-2</v>
      </c>
      <c r="S12" s="73">
        <v>5.5225000000000003E-2</v>
      </c>
      <c r="T12" s="73">
        <v>8.2780000000000006E-2</v>
      </c>
      <c r="U12" s="73">
        <v>3.866E-2</v>
      </c>
      <c r="V12" s="73">
        <v>6.2E-2</v>
      </c>
      <c r="W12" s="73">
        <v>7.3999999999999996E-2</v>
      </c>
      <c r="X12" s="73">
        <v>0.10199999999999999</v>
      </c>
      <c r="Y12" s="73">
        <v>0.13300000000000001</v>
      </c>
      <c r="Z12" s="73">
        <v>0.09</v>
      </c>
      <c r="AA12" s="73">
        <v>7.9000000000000001E-2</v>
      </c>
      <c r="AB12" s="73">
        <v>7.1999999999999995E-2</v>
      </c>
      <c r="AC12" s="73">
        <v>0.09</v>
      </c>
      <c r="AD12" s="73">
        <v>8.7999999999999995E-2</v>
      </c>
      <c r="AE12" s="73">
        <v>8.7999999999999995E-2</v>
      </c>
      <c r="AF12" s="73">
        <v>9.2999999999999999E-2</v>
      </c>
      <c r="AG12" s="73">
        <v>9.2999999999999999E-2</v>
      </c>
      <c r="AH12" s="73">
        <v>9.8000000000000004E-2</v>
      </c>
      <c r="AI12" s="73">
        <v>9.8000000000000004E-2</v>
      </c>
      <c r="AJ12" s="73">
        <v>9.8000000000000004E-2</v>
      </c>
      <c r="AK12" s="73">
        <v>9.8000000000000004E-2</v>
      </c>
      <c r="AL12" s="73">
        <v>9.8000000000000004E-2</v>
      </c>
      <c r="AM12" s="75">
        <v>9.8000000000000004E-2</v>
      </c>
    </row>
    <row r="13" spans="1:48" ht="15.75" customHeight="1" x14ac:dyDescent="0.35">
      <c r="A13" s="719"/>
      <c r="B13" s="74" t="s">
        <v>270</v>
      </c>
      <c r="C13" s="66"/>
      <c r="D13" s="73"/>
      <c r="E13" s="73">
        <v>0</v>
      </c>
      <c r="F13" s="73">
        <v>0</v>
      </c>
      <c r="G13" s="73">
        <v>0</v>
      </c>
      <c r="H13" s="73">
        <v>1.097</v>
      </c>
      <c r="I13" s="73">
        <v>4.4690000000000003</v>
      </c>
      <c r="J13" s="73">
        <v>5.673</v>
      </c>
      <c r="K13" s="73">
        <v>6.6479999999999997</v>
      </c>
      <c r="L13" s="73">
        <v>13.361000000000001</v>
      </c>
      <c r="M13" s="73">
        <v>15.896000000000001</v>
      </c>
      <c r="N13" s="73">
        <v>17.332000000000001</v>
      </c>
      <c r="O13" s="73">
        <v>18.684000000000001</v>
      </c>
      <c r="P13" s="73">
        <v>20.03</v>
      </c>
      <c r="Q13" s="73">
        <v>24.099162181390334</v>
      </c>
      <c r="R13" s="73">
        <v>27.600999999999999</v>
      </c>
      <c r="S13" s="73">
        <v>28.879493928319999</v>
      </c>
      <c r="T13" s="73">
        <v>29.830088114479999</v>
      </c>
      <c r="U13" s="73">
        <v>29.887844814499999</v>
      </c>
      <c r="V13" s="73">
        <v>29.709964027239998</v>
      </c>
      <c r="W13" s="73">
        <v>29.731818387810002</v>
      </c>
      <c r="X13" s="73">
        <v>28.53890914814</v>
      </c>
      <c r="Y13" s="73">
        <v>27.428956647610001</v>
      </c>
      <c r="Z13" s="73">
        <v>25.940328676639997</v>
      </c>
      <c r="AA13" s="73">
        <v>22.876964278510002</v>
      </c>
      <c r="AB13" s="73">
        <v>18.002830000000003</v>
      </c>
      <c r="AC13" s="73">
        <v>15.25382953522</v>
      </c>
      <c r="AD13" s="73">
        <v>10.826356524998094</v>
      </c>
      <c r="AE13" s="73">
        <v>8.9103308110400015</v>
      </c>
      <c r="AF13" s="73">
        <v>7.4038000000000004</v>
      </c>
      <c r="AG13" s="73">
        <v>1.879</v>
      </c>
      <c r="AH13" s="73">
        <v>-6.5782841224388905E-2</v>
      </c>
      <c r="AI13" s="73">
        <v>-9.7667852191490712E-2</v>
      </c>
      <c r="AJ13" s="73">
        <v>-5.9632554319649429E-2</v>
      </c>
      <c r="AK13" s="73">
        <v>-3.7935636087017714E-2</v>
      </c>
      <c r="AL13" s="73">
        <v>-2.4133000870842129E-2</v>
      </c>
      <c r="AM13" s="75">
        <v>-1.5352364981995803E-2</v>
      </c>
    </row>
    <row r="14" spans="1:48" ht="15" customHeight="1" x14ac:dyDescent="0.35">
      <c r="A14" s="719"/>
      <c r="B14" s="74" t="s">
        <v>271</v>
      </c>
      <c r="C14" s="66"/>
      <c r="D14" s="73"/>
      <c r="E14" s="73">
        <v>0</v>
      </c>
      <c r="F14" s="73">
        <v>0</v>
      </c>
      <c r="G14" s="73">
        <v>0</v>
      </c>
      <c r="H14" s="73">
        <v>0</v>
      </c>
      <c r="I14" s="73">
        <v>0</v>
      </c>
      <c r="J14" s="73">
        <v>0</v>
      </c>
      <c r="K14" s="73">
        <v>0</v>
      </c>
      <c r="L14" s="73">
        <v>0</v>
      </c>
      <c r="M14" s="73">
        <v>0</v>
      </c>
      <c r="N14" s="73">
        <v>0</v>
      </c>
      <c r="O14" s="73">
        <v>0</v>
      </c>
      <c r="P14" s="73">
        <v>0</v>
      </c>
      <c r="Q14" s="73">
        <v>0</v>
      </c>
      <c r="R14" s="73">
        <v>0</v>
      </c>
      <c r="S14" s="73">
        <v>0</v>
      </c>
      <c r="T14" s="73">
        <v>0</v>
      </c>
      <c r="U14" s="73">
        <v>0</v>
      </c>
      <c r="V14" s="73">
        <v>0</v>
      </c>
      <c r="W14" s="73">
        <v>5.594E-3</v>
      </c>
      <c r="X14" s="73">
        <v>2.7789000000000001E-2</v>
      </c>
      <c r="Y14" s="73">
        <v>4.2276000000000001E-2</v>
      </c>
      <c r="Z14" s="73">
        <v>7.9103999999999994E-2</v>
      </c>
      <c r="AA14" s="73">
        <v>0.16505400000000001</v>
      </c>
      <c r="AB14" s="73">
        <v>0.23543877219703618</v>
      </c>
      <c r="AC14" s="73">
        <v>0.24031537712574844</v>
      </c>
      <c r="AD14" s="73">
        <v>0.41072562018170544</v>
      </c>
      <c r="AE14" s="73">
        <v>0.53287011818999985</v>
      </c>
      <c r="AF14" s="73">
        <v>0.62375496628999993</v>
      </c>
      <c r="AG14" s="73">
        <v>0.63224850809999966</v>
      </c>
      <c r="AH14" s="73">
        <v>0.60219712670748626</v>
      </c>
      <c r="AI14" s="73">
        <v>0.57585784444672439</v>
      </c>
      <c r="AJ14" s="73">
        <v>0.58950488178411209</v>
      </c>
      <c r="AK14" s="73">
        <v>0.60038814220824199</v>
      </c>
      <c r="AL14" s="73">
        <v>0.59684442865816023</v>
      </c>
      <c r="AM14" s="75">
        <v>0.59513985539646386</v>
      </c>
    </row>
    <row r="15" spans="1:48" ht="25.5" customHeight="1" x14ac:dyDescent="0.35">
      <c r="A15" s="719"/>
      <c r="B15" s="74" t="s">
        <v>272</v>
      </c>
      <c r="C15" s="66"/>
      <c r="D15" s="70"/>
      <c r="E15" s="70">
        <v>2.9239129999999993</v>
      </c>
      <c r="F15" s="70">
        <v>3.0212880000000011</v>
      </c>
      <c r="G15" s="70">
        <v>3.2118989999999998</v>
      </c>
      <c r="H15" s="70">
        <v>3.3441000000000001</v>
      </c>
      <c r="I15" s="70">
        <v>3.3784989999999993</v>
      </c>
      <c r="J15" s="70">
        <v>3.6118519999999998</v>
      </c>
      <c r="K15" s="70">
        <v>3.7324419999999989</v>
      </c>
      <c r="L15" s="70">
        <v>3.5906999999999987</v>
      </c>
      <c r="M15" s="70">
        <v>3.7627170000000012</v>
      </c>
      <c r="N15" s="70">
        <v>3.8509519999999995</v>
      </c>
      <c r="O15" s="70">
        <v>3.9786849999999996</v>
      </c>
      <c r="P15" s="70">
        <v>4.1472550000000012</v>
      </c>
      <c r="Q15" s="70">
        <v>4.4229289999999999</v>
      </c>
      <c r="R15" s="70">
        <v>4.7804530000000014</v>
      </c>
      <c r="S15" s="70">
        <v>4.9458060000000001</v>
      </c>
      <c r="T15" s="70">
        <v>5.1139489999999999</v>
      </c>
      <c r="U15" s="70">
        <v>5.3718470000000016</v>
      </c>
      <c r="V15" s="70">
        <v>5.396720000000002</v>
      </c>
      <c r="W15" s="70">
        <v>5.5571469999999996</v>
      </c>
      <c r="X15" s="70">
        <v>5.699360000000004</v>
      </c>
      <c r="Y15" s="70">
        <v>5.7547700000000006</v>
      </c>
      <c r="Z15" s="70">
        <v>5.1386670000000008</v>
      </c>
      <c r="AA15" s="70">
        <v>6.0365739999999999</v>
      </c>
      <c r="AB15" s="70">
        <v>6.3577829999999995</v>
      </c>
      <c r="AC15" s="70">
        <v>7.1422969999999992</v>
      </c>
      <c r="AD15" s="70">
        <v>7.183052</v>
      </c>
      <c r="AE15" s="70">
        <v>7.7042959999999994</v>
      </c>
      <c r="AF15" s="70">
        <v>8.8717919999999992</v>
      </c>
      <c r="AG15" s="70">
        <v>9.708888</v>
      </c>
      <c r="AH15" s="70">
        <v>10.498880500000002</v>
      </c>
      <c r="AI15" s="70">
        <v>10.938958550000002</v>
      </c>
      <c r="AJ15" s="70">
        <v>11.297603949999999</v>
      </c>
      <c r="AK15" s="70">
        <v>11.623128350000002</v>
      </c>
      <c r="AL15" s="70">
        <v>12.088509949999999</v>
      </c>
      <c r="AM15" s="71">
        <v>12.50349405</v>
      </c>
    </row>
    <row r="16" spans="1:48" ht="15" customHeight="1" x14ac:dyDescent="0.35">
      <c r="A16" s="77"/>
      <c r="B16" s="72" t="s">
        <v>264</v>
      </c>
      <c r="C16" s="66"/>
      <c r="D16" s="78"/>
      <c r="E16" s="70"/>
      <c r="F16" s="70"/>
      <c r="G16" s="70"/>
      <c r="H16" s="70"/>
      <c r="I16" s="70"/>
      <c r="J16" s="70"/>
      <c r="K16" s="70"/>
      <c r="L16" s="70"/>
      <c r="M16" s="70"/>
      <c r="N16" s="70"/>
      <c r="O16" s="70"/>
      <c r="P16" s="70"/>
      <c r="Q16" s="70"/>
      <c r="R16" s="70"/>
      <c r="S16" s="70"/>
      <c r="T16" s="70"/>
      <c r="U16" s="70"/>
      <c r="V16" s="70">
        <v>3.1585510180495651</v>
      </c>
      <c r="W16" s="70">
        <v>3.2808139995907384</v>
      </c>
      <c r="X16" s="70">
        <v>3.383444008815391</v>
      </c>
      <c r="Y16" s="70">
        <v>3.399880894839685</v>
      </c>
      <c r="Z16" s="70">
        <v>2.7466772117924836</v>
      </c>
      <c r="AA16" s="70">
        <v>3.5415659543765727</v>
      </c>
      <c r="AB16" s="70">
        <v>4.0495939999999999</v>
      </c>
      <c r="AC16" s="70">
        <v>4.1352549999999999</v>
      </c>
      <c r="AD16" s="70">
        <v>4.1660579999999996</v>
      </c>
      <c r="AE16" s="70">
        <v>4.5089139999999999</v>
      </c>
      <c r="AF16" s="70">
        <v>5.2342810000000002</v>
      </c>
      <c r="AG16" s="70">
        <v>5.7091400000000005</v>
      </c>
      <c r="AH16" s="70">
        <v>6.1294260000000005</v>
      </c>
      <c r="AI16" s="70">
        <v>6.3142645500000008</v>
      </c>
      <c r="AJ16" s="70">
        <v>6.5288769499999999</v>
      </c>
      <c r="AK16" s="70">
        <v>6.6849018500000001</v>
      </c>
      <c r="AL16" s="70">
        <v>6.8885059499999999</v>
      </c>
      <c r="AM16" s="71">
        <v>7.02652755</v>
      </c>
    </row>
    <row r="17" spans="1:48" ht="15" customHeight="1" x14ac:dyDescent="0.35">
      <c r="A17" s="77"/>
      <c r="B17" s="72" t="s">
        <v>265</v>
      </c>
      <c r="C17" s="66"/>
      <c r="D17" s="73"/>
      <c r="E17" s="70"/>
      <c r="F17" s="70"/>
      <c r="G17" s="70"/>
      <c r="H17" s="70"/>
      <c r="I17" s="70"/>
      <c r="J17" s="70"/>
      <c r="K17" s="70"/>
      <c r="L17" s="70"/>
      <c r="M17" s="70"/>
      <c r="N17" s="70"/>
      <c r="O17" s="70"/>
      <c r="P17" s="70"/>
      <c r="Q17" s="70"/>
      <c r="R17" s="70"/>
      <c r="S17" s="70"/>
      <c r="T17" s="70"/>
      <c r="U17" s="70"/>
      <c r="V17" s="70">
        <v>2.2381689819504373</v>
      </c>
      <c r="W17" s="70">
        <v>2.2763330004092612</v>
      </c>
      <c r="X17" s="70">
        <v>2.3159159911846126</v>
      </c>
      <c r="Y17" s="70">
        <v>2.3548891051603156</v>
      </c>
      <c r="Z17" s="70">
        <v>2.3919897882075172</v>
      </c>
      <c r="AA17" s="70">
        <v>2.4950080456234276</v>
      </c>
      <c r="AB17" s="70">
        <v>2.308189</v>
      </c>
      <c r="AC17" s="70">
        <v>3.0070419999999998</v>
      </c>
      <c r="AD17" s="70">
        <v>3.016994</v>
      </c>
      <c r="AE17" s="70">
        <v>3.1953819999999999</v>
      </c>
      <c r="AF17" s="70">
        <v>3.6375109999999999</v>
      </c>
      <c r="AG17" s="70">
        <v>3.9997479999999999</v>
      </c>
      <c r="AH17" s="70">
        <v>4.3694545000000007</v>
      </c>
      <c r="AI17" s="70">
        <v>4.6246940000000007</v>
      </c>
      <c r="AJ17" s="70">
        <v>4.7687270000000002</v>
      </c>
      <c r="AK17" s="70">
        <v>4.9382265000000007</v>
      </c>
      <c r="AL17" s="70">
        <v>5.2000039999999998</v>
      </c>
      <c r="AM17" s="71">
        <v>5.4769665000000005</v>
      </c>
    </row>
    <row r="18" spans="1:48" ht="25.5" customHeight="1" x14ac:dyDescent="0.35">
      <c r="A18" s="77"/>
      <c r="B18" s="74"/>
      <c r="C18" s="66"/>
      <c r="D18" s="73"/>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1"/>
    </row>
    <row r="19" spans="1:48" ht="20.149999999999999" customHeight="1" x14ac:dyDescent="0.35">
      <c r="A19" s="77"/>
      <c r="B19" s="79" t="s">
        <v>273</v>
      </c>
      <c r="C19" s="66"/>
      <c r="D19" s="73"/>
      <c r="E19" s="73"/>
      <c r="F19" s="73"/>
      <c r="G19" s="73"/>
      <c r="H19" s="73"/>
      <c r="I19" s="73"/>
      <c r="J19" s="73"/>
      <c r="K19" s="73"/>
      <c r="L19" s="73"/>
      <c r="M19" s="73"/>
      <c r="N19" s="73"/>
      <c r="O19" s="73"/>
      <c r="P19" s="73"/>
      <c r="Q19" s="73"/>
      <c r="R19" s="73"/>
      <c r="S19" s="73"/>
      <c r="T19" s="73"/>
      <c r="U19" s="73"/>
      <c r="V19" s="80">
        <f t="shared" ref="V19:AL19" si="0">SUM(V6,V9:V14,V15,)</f>
        <v>210.84516357614677</v>
      </c>
      <c r="W19" s="80">
        <f t="shared" si="0"/>
        <v>215.33272556599508</v>
      </c>
      <c r="X19" s="80">
        <f t="shared" si="0"/>
        <v>217.94418694806112</v>
      </c>
      <c r="Y19" s="80">
        <f t="shared" si="0"/>
        <v>218.92776199126013</v>
      </c>
      <c r="Z19" s="80">
        <f t="shared" si="0"/>
        <v>220.99835029663768</v>
      </c>
      <c r="AA19" s="80">
        <f t="shared" si="0"/>
        <v>224.56074554638604</v>
      </c>
      <c r="AB19" s="80">
        <f t="shared" si="0"/>
        <v>228.44957280994024</v>
      </c>
      <c r="AC19" s="80">
        <f t="shared" si="0"/>
        <v>247.46493714149136</v>
      </c>
      <c r="AD19" s="80">
        <f t="shared" si="0"/>
        <v>247.43031749459439</v>
      </c>
      <c r="AE19" s="80">
        <f t="shared" si="0"/>
        <v>253.77508852162535</v>
      </c>
      <c r="AF19" s="80">
        <f t="shared" si="0"/>
        <v>286.947036252727</v>
      </c>
      <c r="AG19" s="80">
        <f t="shared" si="0"/>
        <v>314.81723471995326</v>
      </c>
      <c r="AH19" s="80">
        <f t="shared" si="0"/>
        <v>334.0600406152584</v>
      </c>
      <c r="AI19" s="80">
        <f t="shared" si="0"/>
        <v>353.29552652690512</v>
      </c>
      <c r="AJ19" s="80">
        <f t="shared" si="0"/>
        <v>363.62434814828902</v>
      </c>
      <c r="AK19" s="80">
        <f t="shared" si="0"/>
        <v>374.46492789356216</v>
      </c>
      <c r="AL19" s="81">
        <f t="shared" si="0"/>
        <v>391.03164573092539</v>
      </c>
      <c r="AM19" s="82">
        <f>SUM(AM6,AM9:AM14,AM15,)</f>
        <v>407.94348202310471</v>
      </c>
    </row>
    <row r="20" spans="1:48" x14ac:dyDescent="0.35">
      <c r="A20" s="83"/>
      <c r="B20" s="72" t="s">
        <v>264</v>
      </c>
      <c r="C20" s="66"/>
      <c r="D20" s="73"/>
      <c r="E20" s="81"/>
      <c r="F20" s="81"/>
      <c r="G20" s="81"/>
      <c r="H20" s="81"/>
      <c r="I20" s="81"/>
      <c r="J20" s="81"/>
      <c r="K20" s="81"/>
      <c r="L20" s="81"/>
      <c r="M20" s="81"/>
      <c r="N20" s="81"/>
      <c r="O20" s="81"/>
      <c r="P20" s="81"/>
      <c r="Q20" s="81"/>
      <c r="R20" s="81"/>
      <c r="S20" s="81"/>
      <c r="T20" s="81"/>
      <c r="U20" s="81"/>
      <c r="V20" s="73">
        <f t="shared" ref="V20:AM20" si="1">SUM(V7,V16,V10:V14,)</f>
        <v>116.37196935691938</v>
      </c>
      <c r="W20" s="73">
        <f t="shared" si="1"/>
        <v>119.12100735904093</v>
      </c>
      <c r="X20" s="73">
        <f t="shared" si="1"/>
        <v>119.92188014220456</v>
      </c>
      <c r="Y20" s="73">
        <f t="shared" si="1"/>
        <v>118.99844696140001</v>
      </c>
      <c r="Z20" s="73">
        <f t="shared" si="1"/>
        <v>118.68561858459802</v>
      </c>
      <c r="AA20" s="73">
        <f t="shared" si="1"/>
        <v>119.53742023050886</v>
      </c>
      <c r="AB20" s="73">
        <f t="shared" si="1"/>
        <v>122.13765699304032</v>
      </c>
      <c r="AC20" s="73">
        <f t="shared" si="1"/>
        <v>123.54624655593913</v>
      </c>
      <c r="AD20" s="73">
        <f t="shared" si="1"/>
        <v>124.6530368069961</v>
      </c>
      <c r="AE20" s="73">
        <f t="shared" si="1"/>
        <v>127.89694603289936</v>
      </c>
      <c r="AF20" s="73">
        <f t="shared" si="1"/>
        <v>145.63013960329391</v>
      </c>
      <c r="AG20" s="73">
        <f t="shared" si="1"/>
        <v>159.15815969755451</v>
      </c>
      <c r="AH20" s="73">
        <f t="shared" si="1"/>
        <v>167.01439110522719</v>
      </c>
      <c r="AI20" s="73">
        <f t="shared" si="1"/>
        <v>174.58742434332717</v>
      </c>
      <c r="AJ20" s="73">
        <f t="shared" si="1"/>
        <v>181.32575936057071</v>
      </c>
      <c r="AK20" s="73">
        <f t="shared" si="1"/>
        <v>187.92097660710456</v>
      </c>
      <c r="AL20" s="73">
        <f t="shared" si="1"/>
        <v>195.86351901174052</v>
      </c>
      <c r="AM20" s="75">
        <f t="shared" si="1"/>
        <v>203.51911158618881</v>
      </c>
    </row>
    <row r="21" spans="1:48" s="88" customFormat="1" ht="27.75" customHeight="1" x14ac:dyDescent="0.35">
      <c r="A21" s="54"/>
      <c r="B21" s="84" t="s">
        <v>265</v>
      </c>
      <c r="C21" s="85"/>
      <c r="D21" s="86"/>
      <c r="E21" s="86"/>
      <c r="F21" s="86"/>
      <c r="G21" s="86"/>
      <c r="H21" s="86"/>
      <c r="I21" s="86"/>
      <c r="J21" s="86"/>
      <c r="K21" s="86"/>
      <c r="L21" s="86"/>
      <c r="M21" s="86"/>
      <c r="N21" s="86"/>
      <c r="O21" s="86"/>
      <c r="P21" s="86"/>
      <c r="Q21" s="86"/>
      <c r="R21" s="86"/>
      <c r="S21" s="86"/>
      <c r="T21" s="86"/>
      <c r="U21" s="86"/>
      <c r="V21" s="86">
        <f t="shared" ref="V21:AM21" si="2">SUM(V8,V9,V17)</f>
        <v>94.473194219227338</v>
      </c>
      <c r="W21" s="86">
        <f t="shared" si="2"/>
        <v>96.211718206954146</v>
      </c>
      <c r="X21" s="86">
        <f t="shared" si="2"/>
        <v>98.022306805856573</v>
      </c>
      <c r="Y21" s="86">
        <f t="shared" si="2"/>
        <v>99.929315029860106</v>
      </c>
      <c r="Z21" s="86">
        <f t="shared" si="2"/>
        <v>102.31273171203968</v>
      </c>
      <c r="AA21" s="86">
        <f t="shared" si="2"/>
        <v>105.02332531587716</v>
      </c>
      <c r="AB21" s="86">
        <f t="shared" si="2"/>
        <v>106.31191581689997</v>
      </c>
      <c r="AC21" s="86">
        <f t="shared" si="2"/>
        <v>123.91869058555216</v>
      </c>
      <c r="AD21" s="86">
        <f t="shared" si="2"/>
        <v>122.77728068759826</v>
      </c>
      <c r="AE21" s="86">
        <f t="shared" si="2"/>
        <v>125.87814248872593</v>
      </c>
      <c r="AF21" s="86">
        <f t="shared" si="2"/>
        <v>141.316896649433</v>
      </c>
      <c r="AG21" s="86">
        <f t="shared" si="2"/>
        <v>155.65907502239872</v>
      </c>
      <c r="AH21" s="86">
        <f t="shared" si="2"/>
        <v>167.04564951003127</v>
      </c>
      <c r="AI21" s="86">
        <f t="shared" si="2"/>
        <v>178.70810218357792</v>
      </c>
      <c r="AJ21" s="86">
        <f t="shared" si="2"/>
        <v>182.29858878771827</v>
      </c>
      <c r="AK21" s="86">
        <f t="shared" si="2"/>
        <v>186.54395128645768</v>
      </c>
      <c r="AL21" s="86">
        <f t="shared" si="2"/>
        <v>195.16812671918487</v>
      </c>
      <c r="AM21" s="87">
        <f t="shared" si="2"/>
        <v>204.42437043691595</v>
      </c>
      <c r="AN21" s="52"/>
      <c r="AO21" s="52"/>
      <c r="AP21" s="52"/>
      <c r="AQ21" s="52"/>
      <c r="AR21" s="52"/>
      <c r="AS21" s="52"/>
      <c r="AT21" s="52"/>
      <c r="AU21" s="52"/>
      <c r="AV21" s="52"/>
    </row>
    <row r="22" spans="1:48" s="88" customFormat="1" ht="27.75" customHeight="1" x14ac:dyDescent="0.35">
      <c r="A22" s="54"/>
      <c r="B22" s="89" t="s">
        <v>274</v>
      </c>
      <c r="C22" s="85"/>
      <c r="D22" s="86"/>
      <c r="E22" s="86"/>
      <c r="F22" s="86"/>
      <c r="G22" s="86"/>
      <c r="H22" s="86"/>
      <c r="I22" s="86"/>
      <c r="J22" s="86"/>
      <c r="K22" s="86"/>
      <c r="L22" s="86"/>
      <c r="M22" s="86"/>
      <c r="N22" s="86"/>
      <c r="O22" s="86"/>
      <c r="P22" s="86"/>
      <c r="Q22" s="86"/>
      <c r="R22" s="86"/>
      <c r="S22" s="86"/>
      <c r="T22" s="86"/>
      <c r="U22" s="86"/>
      <c r="V22" s="86"/>
      <c r="W22" s="86"/>
      <c r="X22" s="86"/>
      <c r="Y22" s="86"/>
      <c r="Z22" s="86"/>
      <c r="AA22" s="86"/>
      <c r="AB22" s="90">
        <f>SUM(('Table 1a'!BW100)/1000,AB10:AB15)</f>
        <v>227.68715775213551</v>
      </c>
      <c r="AC22" s="90">
        <f>SUM(('Table 1a'!BX100)/1000,AC10:AC15)</f>
        <v>245.3176791116494</v>
      </c>
      <c r="AD22" s="90">
        <f>SUM(('Table 1a'!BY100)/1000,AD10:AD15)</f>
        <v>244.81202388167236</v>
      </c>
      <c r="AE22" s="90">
        <f>SUM(('Table 1a'!BZ100)/1000,AE10:AE15)</f>
        <v>253.25977731108586</v>
      </c>
      <c r="AF22" s="90">
        <f>SUM(('Table 1a'!CA100)/1000,AF10:AF15)</f>
        <v>286.00805447132893</v>
      </c>
      <c r="AG22" s="90">
        <f>SUM(('Table 1a'!CB100)/1000,AG10:AG15)</f>
        <v>314.65736212046141</v>
      </c>
      <c r="AH22" s="90">
        <f>SUM(('Table 1a'!CC100)/1000,AH10:AH15)</f>
        <v>333.00897806194422</v>
      </c>
      <c r="AI22" s="90">
        <f>SUM(('Table 1a'!CD100)/1000,AI10:AI15)</f>
        <v>351.89298553852871</v>
      </c>
      <c r="AJ22" s="90">
        <f>SUM(('Table 1a'!CE100)/1000,AJ10:AJ15)</f>
        <v>362.11725739045568</v>
      </c>
      <c r="AK22" s="90">
        <f>SUM(('Table 1a'!CF100)/1000,AK10:AK15)</f>
        <v>372.8814729303142</v>
      </c>
      <c r="AL22" s="90">
        <f>SUM(('Table 1a'!CG100)/1000,AL10:AL15)</f>
        <v>389.36183547931853</v>
      </c>
      <c r="AM22" s="91">
        <f>SUM(('Table 1a'!CH100)/1000,AM10:AM15)</f>
        <v>406.20619807790831</v>
      </c>
      <c r="AN22" s="52"/>
      <c r="AO22" s="52"/>
      <c r="AP22" s="52"/>
      <c r="AQ22" s="52"/>
      <c r="AR22" s="52"/>
      <c r="AS22" s="52"/>
      <c r="AT22" s="52"/>
      <c r="AU22" s="52"/>
      <c r="AV22" s="52"/>
    </row>
    <row r="23" spans="1:48" s="88" customFormat="1" ht="31" x14ac:dyDescent="0.35">
      <c r="A23" s="54"/>
      <c r="B23" s="65" t="s">
        <v>275</v>
      </c>
      <c r="C23" s="85"/>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7"/>
      <c r="AN23" s="52"/>
      <c r="AO23" s="52"/>
      <c r="AP23" s="52"/>
      <c r="AQ23" s="52"/>
      <c r="AR23" s="52"/>
      <c r="AS23" s="52"/>
      <c r="AT23" s="52"/>
      <c r="AU23" s="52"/>
      <c r="AV23" s="52"/>
    </row>
    <row r="24" spans="1:48" s="88" customFormat="1" ht="26.25" customHeight="1" x14ac:dyDescent="0.35">
      <c r="A24" s="54"/>
      <c r="B24" s="72" t="s">
        <v>276</v>
      </c>
      <c r="C24" s="85"/>
      <c r="D24" s="86"/>
      <c r="E24" s="86">
        <f>SUM('Cost of Living'!AZ4,'Cost of Living'!AZ32)/1000</f>
        <v>0</v>
      </c>
      <c r="F24" s="86">
        <f>SUM('Cost of Living'!BA4,'Cost of Living'!BA32)/1000</f>
        <v>0</v>
      </c>
      <c r="G24" s="86">
        <f>SUM('Cost of Living'!BB4,'Cost of Living'!BB32)/1000</f>
        <v>0</v>
      </c>
      <c r="H24" s="86">
        <f>SUM('Cost of Living'!BC4,'Cost of Living'!BC32)/1000</f>
        <v>0</v>
      </c>
      <c r="I24" s="86">
        <f>SUM('Cost of Living'!BD4,'Cost of Living'!BD32)/1000</f>
        <v>0</v>
      </c>
      <c r="J24" s="86">
        <f>SUM('Cost of Living'!BE4,'Cost of Living'!BE32)/1000</f>
        <v>0</v>
      </c>
      <c r="K24" s="86">
        <f>SUM('Cost of Living'!BF4,'Cost of Living'!BF32)/1000</f>
        <v>0</v>
      </c>
      <c r="L24" s="86">
        <f>SUM('Cost of Living'!BG4,'Cost of Living'!BG32)/1000</f>
        <v>0</v>
      </c>
      <c r="M24" s="86">
        <f>SUM('Cost of Living'!BH4,'Cost of Living'!BH32)/1000</f>
        <v>0</v>
      </c>
      <c r="N24" s="86">
        <f>SUM('Cost of Living'!BI4,'Cost of Living'!BI32)/1000</f>
        <v>0</v>
      </c>
      <c r="O24" s="86">
        <f>SUM('Cost of Living'!BJ4,'Cost of Living'!BJ32)/1000</f>
        <v>0</v>
      </c>
      <c r="P24" s="86">
        <f>SUM('Cost of Living'!BK4,'Cost of Living'!BK32)/1000</f>
        <v>0</v>
      </c>
      <c r="Q24" s="86">
        <f>SUM('Cost of Living'!BL4,'Cost of Living'!BL32)/1000</f>
        <v>0</v>
      </c>
      <c r="R24" s="86">
        <f>SUM('Cost of Living'!BM4,'Cost of Living'!BM32)/1000</f>
        <v>0</v>
      </c>
      <c r="S24" s="86">
        <f>SUM('Cost of Living'!BN4,'Cost of Living'!BN32)/1000</f>
        <v>0</v>
      </c>
      <c r="T24" s="86">
        <f>SUM('Cost of Living'!BO4,'Cost of Living'!BO32)/1000</f>
        <v>0</v>
      </c>
      <c r="U24" s="86">
        <f>SUM('Cost of Living'!BP4,'Cost of Living'!BP32)/1000</f>
        <v>0</v>
      </c>
      <c r="V24" s="86">
        <f>SUM('Cost of Living'!BQ4,'Cost of Living'!BQ32)/1000</f>
        <v>0</v>
      </c>
      <c r="W24" s="86">
        <f>SUM('Cost of Living'!BR4,'Cost of Living'!BR32)/1000</f>
        <v>0</v>
      </c>
      <c r="X24" s="86">
        <f>SUM('Cost of Living'!BS4,'Cost of Living'!BS32)/1000</f>
        <v>0</v>
      </c>
      <c r="Y24" s="86">
        <f>SUM('Cost of Living'!BT4,'Cost of Living'!BT32)/1000</f>
        <v>0</v>
      </c>
      <c r="Z24" s="86">
        <f>SUM('Cost of Living'!BU4,'Cost of Living'!BU32)/1000</f>
        <v>0</v>
      </c>
      <c r="AA24" s="86">
        <f>SUM('Cost of Living'!BV4,'Cost of Living'!BV32)/1000</f>
        <v>0</v>
      </c>
      <c r="AB24" s="86">
        <f>SUM('Cost of Living'!BW4,'Cost of Living'!BW32)/1000</f>
        <v>0</v>
      </c>
      <c r="AC24" s="86">
        <f>SUM('Cost of Living'!BX4,'Cost of Living'!BX32)/1000</f>
        <v>0</v>
      </c>
      <c r="AD24" s="86">
        <f>SUM('Cost of Living'!BY4,'Cost of Living'!BY32)/1000</f>
        <v>0</v>
      </c>
      <c r="AE24" s="86">
        <f>SUM('Cost of Living'!BZ4,'Cost of Living'!BZ32)/1000</f>
        <v>8.1993156072966666</v>
      </c>
      <c r="AF24" s="86">
        <f>SUM('Cost of Living'!CA4,'Cost of Living'!CA32)/1000</f>
        <v>10.414791315033138</v>
      </c>
      <c r="AG24" s="86">
        <f>SUM('Cost of Living'!CB4,'Cost of Living'!CB32)/1000</f>
        <v>-3.9066599799999959E-3</v>
      </c>
      <c r="AH24" s="86">
        <f>SUM('Cost of Living'!CC4,'Cost of Living'!CC32)/1000</f>
        <v>-1.8762231576671912E-2</v>
      </c>
      <c r="AI24" s="86">
        <f>SUM('Cost of Living'!CD4,'Cost of Living'!CD32)/1000</f>
        <v>0</v>
      </c>
      <c r="AJ24" s="86">
        <f>SUM('Cost of Living'!CE4,'Cost of Living'!CE32)/1000</f>
        <v>0</v>
      </c>
      <c r="AK24" s="86">
        <f>SUM('Cost of Living'!CF4,'Cost of Living'!CF32)/1000</f>
        <v>0</v>
      </c>
      <c r="AL24" s="86">
        <f>SUM('Cost of Living'!CG4,'Cost of Living'!CG32)/1000</f>
        <v>0</v>
      </c>
      <c r="AM24" s="87">
        <f>SUM('Cost of Living'!CH4,'Cost of Living'!CH32)/1000</f>
        <v>0</v>
      </c>
      <c r="AN24" s="52"/>
      <c r="AO24" s="52"/>
      <c r="AP24" s="52"/>
      <c r="AQ24" s="52"/>
      <c r="AR24" s="52"/>
      <c r="AS24" s="52"/>
      <c r="AT24" s="52"/>
      <c r="AU24" s="52"/>
      <c r="AV24" s="52"/>
    </row>
    <row r="25" spans="1:48" s="88" customFormat="1" ht="27.75" customHeight="1" thickBot="1" x14ac:dyDescent="0.4">
      <c r="A25" s="54"/>
      <c r="B25" s="92" t="s">
        <v>277</v>
      </c>
      <c r="C25" s="93"/>
      <c r="D25" s="86"/>
      <c r="E25" s="86"/>
      <c r="F25" s="86"/>
      <c r="G25" s="86"/>
      <c r="H25" s="86"/>
      <c r="I25" s="86"/>
      <c r="J25" s="86"/>
      <c r="K25" s="86"/>
      <c r="L25" s="86"/>
      <c r="M25" s="86"/>
      <c r="N25" s="86"/>
      <c r="O25" s="86"/>
      <c r="P25" s="86"/>
      <c r="Q25" s="86"/>
      <c r="R25" s="86"/>
      <c r="S25" s="86"/>
      <c r="T25" s="86"/>
      <c r="U25" s="86"/>
      <c r="V25" s="86">
        <f>V24+V19</f>
        <v>210.84516357614677</v>
      </c>
      <c r="W25" s="86">
        <f t="shared" ref="W25:AJ25" si="3">W24+W19</f>
        <v>215.33272556599508</v>
      </c>
      <c r="X25" s="86">
        <f t="shared" si="3"/>
        <v>217.94418694806112</v>
      </c>
      <c r="Y25" s="86">
        <f t="shared" si="3"/>
        <v>218.92776199126013</v>
      </c>
      <c r="Z25" s="86">
        <f t="shared" si="3"/>
        <v>220.99835029663768</v>
      </c>
      <c r="AA25" s="86">
        <f t="shared" si="3"/>
        <v>224.56074554638604</v>
      </c>
      <c r="AB25" s="86">
        <f t="shared" si="3"/>
        <v>228.44957280994024</v>
      </c>
      <c r="AC25" s="86">
        <f t="shared" si="3"/>
        <v>247.46493714149136</v>
      </c>
      <c r="AD25" s="86">
        <f t="shared" si="3"/>
        <v>247.43031749459439</v>
      </c>
      <c r="AE25" s="86">
        <f t="shared" si="3"/>
        <v>261.974404128922</v>
      </c>
      <c r="AF25" s="86">
        <f t="shared" si="3"/>
        <v>297.36182756776014</v>
      </c>
      <c r="AG25" s="86">
        <f t="shared" si="3"/>
        <v>314.81332805997329</v>
      </c>
      <c r="AH25" s="86">
        <f t="shared" si="3"/>
        <v>334.04127838368174</v>
      </c>
      <c r="AI25" s="86">
        <f t="shared" si="3"/>
        <v>353.29552652690512</v>
      </c>
      <c r="AJ25" s="86">
        <f t="shared" si="3"/>
        <v>363.62434814828902</v>
      </c>
      <c r="AK25" s="86">
        <f>AK24+AK19</f>
        <v>374.46492789356216</v>
      </c>
      <c r="AL25" s="86">
        <f>AL24+AL19</f>
        <v>391.03164573092539</v>
      </c>
      <c r="AM25" s="87">
        <f>AM24+AM19</f>
        <v>407.94348202310471</v>
      </c>
      <c r="AN25" s="52"/>
      <c r="AO25" s="52"/>
      <c r="AP25" s="52"/>
      <c r="AQ25" s="52"/>
      <c r="AR25" s="52"/>
      <c r="AS25" s="52"/>
      <c r="AT25" s="52"/>
      <c r="AU25" s="52"/>
      <c r="AV25" s="52"/>
    </row>
    <row r="26" spans="1:48" ht="39" customHeight="1" x14ac:dyDescent="0.35">
      <c r="B26" s="47" t="s">
        <v>278</v>
      </c>
      <c r="C26" s="94"/>
      <c r="D26" s="95"/>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7"/>
      <c r="AM26" s="98"/>
    </row>
    <row r="27" spans="1:48" ht="25.5" customHeight="1" x14ac:dyDescent="0.35">
      <c r="B27" s="99" t="s">
        <v>263</v>
      </c>
      <c r="C27" s="66"/>
      <c r="D27" s="100"/>
      <c r="E27" s="70">
        <v>169.85243585634447</v>
      </c>
      <c r="F27" s="70">
        <v>171.85828074162461</v>
      </c>
      <c r="G27" s="70">
        <v>173.95207550308322</v>
      </c>
      <c r="H27" s="70">
        <v>178.48684011571427</v>
      </c>
      <c r="I27" s="70">
        <v>181.38110494481126</v>
      </c>
      <c r="J27" s="70">
        <v>187.66120347117871</v>
      </c>
      <c r="K27" s="70">
        <v>190.39316557015525</v>
      </c>
      <c r="L27" s="70">
        <v>178.22349857932784</v>
      </c>
      <c r="M27" s="70">
        <v>190.07927269425079</v>
      </c>
      <c r="N27" s="70">
        <v>192.76723891707664</v>
      </c>
      <c r="O27" s="70">
        <v>192.7544846621665</v>
      </c>
      <c r="P27" s="70">
        <v>200.31408450188562</v>
      </c>
      <c r="Q27" s="70">
        <v>207.69567094381688</v>
      </c>
      <c r="R27" s="70">
        <v>223.67386388719447</v>
      </c>
      <c r="S27" s="70">
        <v>227.89119073922168</v>
      </c>
      <c r="T27" s="70">
        <v>231.275331592578</v>
      </c>
      <c r="U27" s="70">
        <v>238.20376163556321</v>
      </c>
      <c r="V27" s="70">
        <v>230.04320837324516</v>
      </c>
      <c r="W27" s="70">
        <v>232.41305300155159</v>
      </c>
      <c r="X27" s="70">
        <v>235.55392924084407</v>
      </c>
      <c r="Y27" s="70">
        <v>233.77962531938249</v>
      </c>
      <c r="Z27" s="70">
        <v>236.42130571528395</v>
      </c>
      <c r="AA27" s="70">
        <v>238.69492193968449</v>
      </c>
      <c r="AB27" s="70">
        <v>243.34987126182929</v>
      </c>
      <c r="AC27" s="70">
        <v>256.53537756567141</v>
      </c>
      <c r="AD27" s="70">
        <v>261.06000824580559</v>
      </c>
      <c r="AE27" s="70">
        <v>252.1180031548468</v>
      </c>
      <c r="AF27" s="70">
        <v>274.04078588275098</v>
      </c>
      <c r="AG27" s="70">
        <v>296.87173733727371</v>
      </c>
      <c r="AH27" s="70">
        <v>308.74307114630619</v>
      </c>
      <c r="AI27" s="70">
        <v>320.15838549731097</v>
      </c>
      <c r="AJ27" s="70">
        <v>323.2307529130527</v>
      </c>
      <c r="AK27" s="70">
        <v>327.06172386725046</v>
      </c>
      <c r="AL27" s="73">
        <v>335.91490962454083</v>
      </c>
      <c r="AM27" s="75">
        <v>344.36433299869685</v>
      </c>
    </row>
    <row r="28" spans="1:48" ht="18.75" customHeight="1" x14ac:dyDescent="0.35">
      <c r="B28" s="72" t="s">
        <v>264</v>
      </c>
      <c r="C28" s="66"/>
      <c r="D28" s="101"/>
      <c r="E28" s="70">
        <v>0</v>
      </c>
      <c r="F28" s="70">
        <v>0</v>
      </c>
      <c r="G28" s="70">
        <v>0</v>
      </c>
      <c r="H28" s="70">
        <v>0</v>
      </c>
      <c r="I28" s="70">
        <v>0</v>
      </c>
      <c r="J28" s="70">
        <v>0</v>
      </c>
      <c r="K28" s="70">
        <v>0</v>
      </c>
      <c r="L28" s="70">
        <v>0</v>
      </c>
      <c r="M28" s="70">
        <v>0</v>
      </c>
      <c r="N28" s="70">
        <v>0</v>
      </c>
      <c r="O28" s="70">
        <v>0</v>
      </c>
      <c r="P28" s="70">
        <v>0</v>
      </c>
      <c r="Q28" s="70">
        <v>0</v>
      </c>
      <c r="R28" s="70">
        <v>0</v>
      </c>
      <c r="S28" s="70">
        <v>0</v>
      </c>
      <c r="T28" s="70">
        <v>0</v>
      </c>
      <c r="U28" s="70">
        <v>0</v>
      </c>
      <c r="V28" s="70">
        <v>101.15170253851328</v>
      </c>
      <c r="W28" s="70">
        <v>103.12610556171784</v>
      </c>
      <c r="X28" s="70">
        <v>104.81154583147151</v>
      </c>
      <c r="Y28" s="70">
        <v>102.97431967398131</v>
      </c>
      <c r="Z28" s="70">
        <v>104.18541756369537</v>
      </c>
      <c r="AA28" s="70">
        <v>105.89105021461897</v>
      </c>
      <c r="AB28" s="70">
        <v>112.04252872795254</v>
      </c>
      <c r="AC28" s="70">
        <v>111.31643395722301</v>
      </c>
      <c r="AD28" s="70">
        <v>117.6333867232452</v>
      </c>
      <c r="AE28" s="70">
        <v>114.9158822009568</v>
      </c>
      <c r="AF28" s="70">
        <v>127.84555118020604</v>
      </c>
      <c r="AG28" s="70">
        <v>141.58555603451623</v>
      </c>
      <c r="AH28" s="70">
        <v>146.87113819744062</v>
      </c>
      <c r="AI28" s="70">
        <v>150.68733877815379</v>
      </c>
      <c r="AJ28" s="70">
        <v>153.82841178671799</v>
      </c>
      <c r="AK28" s="70">
        <v>156.99091407466179</v>
      </c>
      <c r="AL28" s="73">
        <v>161.24304147760324</v>
      </c>
      <c r="AM28" s="75">
        <v>164.92443317750016</v>
      </c>
    </row>
    <row r="29" spans="1:48" x14ac:dyDescent="0.35">
      <c r="B29" s="72" t="s">
        <v>265</v>
      </c>
      <c r="C29" s="66"/>
      <c r="D29" s="101"/>
      <c r="E29" s="70">
        <v>0</v>
      </c>
      <c r="F29" s="70">
        <v>0</v>
      </c>
      <c r="G29" s="70">
        <v>0</v>
      </c>
      <c r="H29" s="70">
        <v>0</v>
      </c>
      <c r="I29" s="70">
        <v>0</v>
      </c>
      <c r="J29" s="70">
        <v>0</v>
      </c>
      <c r="K29" s="70">
        <v>0</v>
      </c>
      <c r="L29" s="70">
        <v>0</v>
      </c>
      <c r="M29" s="70">
        <v>0</v>
      </c>
      <c r="N29" s="70">
        <v>0</v>
      </c>
      <c r="O29" s="70">
        <v>0</v>
      </c>
      <c r="P29" s="70">
        <v>0</v>
      </c>
      <c r="Q29" s="70">
        <v>0</v>
      </c>
      <c r="R29" s="70">
        <v>0</v>
      </c>
      <c r="S29" s="70">
        <v>0</v>
      </c>
      <c r="T29" s="70">
        <v>0</v>
      </c>
      <c r="U29" s="70">
        <v>0</v>
      </c>
      <c r="V29" s="70">
        <v>128.8915058347319</v>
      </c>
      <c r="W29" s="70">
        <v>129.28694743983374</v>
      </c>
      <c r="X29" s="70">
        <v>130.74238340937259</v>
      </c>
      <c r="Y29" s="70">
        <v>130.80530564540118</v>
      </c>
      <c r="Z29" s="70">
        <v>132.23588815158863</v>
      </c>
      <c r="AA29" s="70">
        <v>132.80387172506548</v>
      </c>
      <c r="AB29" s="70">
        <v>131.30734253387678</v>
      </c>
      <c r="AC29" s="70">
        <v>145.21894360844831</v>
      </c>
      <c r="AD29" s="70">
        <v>143.42662152256037</v>
      </c>
      <c r="AE29" s="70">
        <v>137.20212095388996</v>
      </c>
      <c r="AF29" s="70">
        <v>146.19523470254492</v>
      </c>
      <c r="AG29" s="70">
        <v>155.28618130275754</v>
      </c>
      <c r="AH29" s="70">
        <v>161.87193294886558</v>
      </c>
      <c r="AI29" s="70">
        <v>169.47104671915716</v>
      </c>
      <c r="AJ29" s="70">
        <v>169.40234112633462</v>
      </c>
      <c r="AK29" s="70">
        <v>170.07080979258873</v>
      </c>
      <c r="AL29" s="73">
        <v>174.67186814693761</v>
      </c>
      <c r="AM29" s="75">
        <v>179.43989982119669</v>
      </c>
    </row>
    <row r="30" spans="1:48" x14ac:dyDescent="0.35">
      <c r="B30" s="52" t="s">
        <v>266</v>
      </c>
      <c r="C30" s="66"/>
      <c r="D30" s="101"/>
      <c r="E30" s="70"/>
      <c r="F30" s="70"/>
      <c r="G30" s="70"/>
      <c r="H30" s="70"/>
      <c r="I30" s="70"/>
      <c r="J30" s="70"/>
      <c r="K30" s="70"/>
      <c r="L30" s="70"/>
      <c r="M30" s="70"/>
      <c r="N30" s="70"/>
      <c r="O30" s="70"/>
      <c r="P30" s="70"/>
      <c r="Q30" s="70"/>
      <c r="R30" s="70"/>
      <c r="S30" s="70"/>
      <c r="T30" s="70"/>
      <c r="U30" s="70"/>
      <c r="V30" s="70">
        <v>0.68512420639505645</v>
      </c>
      <c r="W30" s="70">
        <v>0.83904944290083938</v>
      </c>
      <c r="X30" s="70">
        <v>0.9228776852505266</v>
      </c>
      <c r="Y30" s="70">
        <v>0.79170180470981222</v>
      </c>
      <c r="Z30" s="70">
        <v>0.84049599738360992</v>
      </c>
      <c r="AA30" s="70">
        <v>0.70230356167371444</v>
      </c>
      <c r="AB30" s="70">
        <v>0.63849134148918751</v>
      </c>
      <c r="AC30" s="70">
        <v>0.55906168927764111</v>
      </c>
      <c r="AD30" s="70">
        <v>0.61891032897119336</v>
      </c>
      <c r="AE30" s="70">
        <v>0.66771263036747974</v>
      </c>
      <c r="AF30" s="70">
        <v>0.77831925998272544</v>
      </c>
      <c r="AG30" s="70">
        <v>0.83665402625495122</v>
      </c>
      <c r="AH30" s="70">
        <v>0.80426206116568755</v>
      </c>
      <c r="AI30" s="70">
        <v>0.81509367809135247</v>
      </c>
      <c r="AJ30" s="70">
        <v>0.83121925494089988</v>
      </c>
      <c r="AK30" s="70">
        <v>0.85044673346106325</v>
      </c>
      <c r="AL30" s="73">
        <v>0.88016399214251506</v>
      </c>
      <c r="AM30" s="75">
        <v>0.88989553864273185</v>
      </c>
    </row>
    <row r="31" spans="1:48" ht="20.25" customHeight="1" x14ac:dyDescent="0.35">
      <c r="B31" s="74" t="s">
        <v>267</v>
      </c>
      <c r="C31" s="66"/>
      <c r="D31" s="101"/>
      <c r="E31" s="73">
        <v>0</v>
      </c>
      <c r="F31" s="73">
        <v>0</v>
      </c>
      <c r="G31" s="73">
        <v>0</v>
      </c>
      <c r="H31" s="73">
        <v>0</v>
      </c>
      <c r="I31" s="73">
        <v>0</v>
      </c>
      <c r="J31" s="73">
        <v>0</v>
      </c>
      <c r="K31" s="73">
        <v>0</v>
      </c>
      <c r="L31" s="73">
        <v>16.679238700529776</v>
      </c>
      <c r="M31" s="73">
        <v>16.484792881505193</v>
      </c>
      <c r="N31" s="73">
        <v>16.340037491865036</v>
      </c>
      <c r="O31" s="73">
        <v>16.490283423245106</v>
      </c>
      <c r="P31" s="73">
        <v>16.885701548027551</v>
      </c>
      <c r="Q31" s="73">
        <v>17.290527725202598</v>
      </c>
      <c r="R31" s="73">
        <v>17.92150530725554</v>
      </c>
      <c r="S31" s="73">
        <v>18.122271305187951</v>
      </c>
      <c r="T31" s="73">
        <v>17.768838754685056</v>
      </c>
      <c r="U31" s="73">
        <v>17.4517098828291</v>
      </c>
      <c r="V31" s="73">
        <v>16.070943214610999</v>
      </c>
      <c r="W31" s="73">
        <v>16.047083844388595</v>
      </c>
      <c r="X31" s="73">
        <v>16.072663021633019</v>
      </c>
      <c r="Y31" s="73">
        <v>15.702170752408579</v>
      </c>
      <c r="Z31" s="73">
        <v>15.451263578284808</v>
      </c>
      <c r="AA31" s="73">
        <v>15.044945464919122</v>
      </c>
      <c r="AB31" s="73">
        <v>14.542001886350631</v>
      </c>
      <c r="AC31" s="73">
        <v>13.86315004668316</v>
      </c>
      <c r="AD31" s="73">
        <v>13.664581452354769</v>
      </c>
      <c r="AE31" s="73">
        <v>13.035446545566641</v>
      </c>
      <c r="AF31" s="73">
        <v>13.359111314130724</v>
      </c>
      <c r="AG31" s="73">
        <v>13.698749117733161</v>
      </c>
      <c r="AH31" s="73">
        <v>13.379411622303452</v>
      </c>
      <c r="AI31" s="73">
        <v>13.351669140041366</v>
      </c>
      <c r="AJ31" s="73">
        <v>13.182423605860878</v>
      </c>
      <c r="AK31" s="73">
        <v>12.960843329913589</v>
      </c>
      <c r="AL31" s="73">
        <v>12.771430864604717</v>
      </c>
      <c r="AM31" s="75">
        <v>12.565905024626323</v>
      </c>
    </row>
    <row r="32" spans="1:48" x14ac:dyDescent="0.35">
      <c r="B32" s="74" t="s">
        <v>268</v>
      </c>
      <c r="C32" s="66"/>
      <c r="D32" s="101"/>
      <c r="E32" s="73">
        <v>0</v>
      </c>
      <c r="F32" s="73">
        <v>0</v>
      </c>
      <c r="G32" s="73">
        <v>0</v>
      </c>
      <c r="H32" s="73">
        <v>0</v>
      </c>
      <c r="I32" s="73">
        <v>0</v>
      </c>
      <c r="J32" s="73">
        <v>0</v>
      </c>
      <c r="K32" s="73">
        <v>0</v>
      </c>
      <c r="L32" s="73">
        <v>0</v>
      </c>
      <c r="M32" s="73">
        <v>0</v>
      </c>
      <c r="N32" s="73">
        <v>0.74231708507894989</v>
      </c>
      <c r="O32" s="73">
        <v>0.41625142357273914</v>
      </c>
      <c r="P32" s="73">
        <v>0.33737497615524381</v>
      </c>
      <c r="Q32" s="73">
        <v>0.45498326746450296</v>
      </c>
      <c r="R32" s="73">
        <v>0.84081639478750114</v>
      </c>
      <c r="S32" s="73">
        <v>0.67878483345919927</v>
      </c>
      <c r="T32" s="73">
        <v>0.1244594501570532</v>
      </c>
      <c r="U32" s="73">
        <v>7.8444158218220065E-4</v>
      </c>
      <c r="V32" s="73">
        <v>3.1187731336473212E-4</v>
      </c>
      <c r="W32" s="76">
        <v>1.5237984733471338E-5</v>
      </c>
      <c r="X32" s="73">
        <v>6.8786034022316626E-6</v>
      </c>
      <c r="Y32" s="76">
        <v>5.3947335565844726E-6</v>
      </c>
      <c r="Z32" s="73">
        <v>2.6636388318736473E-6</v>
      </c>
      <c r="AA32" s="73">
        <v>0</v>
      </c>
      <c r="AB32" s="73">
        <v>1.2686644787994809E-5</v>
      </c>
      <c r="AC32" s="73">
        <v>6.0282862322640231E-6</v>
      </c>
      <c r="AD32" s="73">
        <v>9.6222569825526731E-6</v>
      </c>
      <c r="AE32" s="73">
        <v>1.123791419715626E-6</v>
      </c>
      <c r="AF32" s="73">
        <v>2.1350117632970848E-6</v>
      </c>
      <c r="AG32" s="73">
        <v>1.0294311493677839E-6</v>
      </c>
      <c r="AH32" s="73">
        <v>9.9999999999999995E-7</v>
      </c>
      <c r="AI32" s="73">
        <v>9.7818707810266986E-7</v>
      </c>
      <c r="AJ32" s="73">
        <v>9.5890099089263469E-7</v>
      </c>
      <c r="AK32" s="73">
        <v>9.4116667702534557E-7</v>
      </c>
      <c r="AL32" s="73">
        <v>9.2411310711631909E-7</v>
      </c>
      <c r="AM32" s="75">
        <v>9.0641944449307835E-7</v>
      </c>
    </row>
    <row r="33" spans="1:48" ht="15.75" customHeight="1" x14ac:dyDescent="0.35">
      <c r="A33" s="719"/>
      <c r="B33" s="74" t="s">
        <v>269</v>
      </c>
      <c r="C33" s="66"/>
      <c r="D33" s="101"/>
      <c r="E33" s="73">
        <v>0</v>
      </c>
      <c r="F33" s="73">
        <v>0</v>
      </c>
      <c r="G33" s="73">
        <v>0</v>
      </c>
      <c r="H33" s="73">
        <v>0</v>
      </c>
      <c r="I33" s="73">
        <v>0</v>
      </c>
      <c r="J33" s="73">
        <v>0</v>
      </c>
      <c r="K33" s="73">
        <v>0</v>
      </c>
      <c r="L33" s="73">
        <v>3.5386889281568329E-2</v>
      </c>
      <c r="M33" s="73">
        <v>6.4945193923653374E-2</v>
      </c>
      <c r="N33" s="73">
        <v>8.3609707770235714E-2</v>
      </c>
      <c r="O33" s="73">
        <v>1.0863800623808127E-2</v>
      </c>
      <c r="P33" s="73">
        <v>6.8148519146916664E-2</v>
      </c>
      <c r="Q33" s="73">
        <v>6.8274046339781971E-2</v>
      </c>
      <c r="R33" s="73">
        <v>7.1410586888625269E-2</v>
      </c>
      <c r="S33" s="73">
        <v>8.2290179696716328E-2</v>
      </c>
      <c r="T33" s="73">
        <v>0.1207712440099506</v>
      </c>
      <c r="U33" s="73">
        <v>5.5441520232475089E-2</v>
      </c>
      <c r="V33" s="73">
        <v>8.710087130006032E-2</v>
      </c>
      <c r="W33" s="73">
        <v>0.10251007911607991</v>
      </c>
      <c r="X33" s="73">
        <v>0.1403235094055259</v>
      </c>
      <c r="Y33" s="73">
        <v>0.17937489075643373</v>
      </c>
      <c r="Z33" s="73">
        <v>0.11986374743431412</v>
      </c>
      <c r="AA33" s="73">
        <v>0.10286902319728566</v>
      </c>
      <c r="AB33" s="73">
        <v>9.13438424735626E-2</v>
      </c>
      <c r="AC33" s="73">
        <v>0.1085091521807524</v>
      </c>
      <c r="AD33" s="73">
        <v>0.10584482680807941</v>
      </c>
      <c r="AE33" s="73">
        <v>9.88936449349751E-2</v>
      </c>
      <c r="AF33" s="73">
        <v>9.9278046993314439E-2</v>
      </c>
      <c r="AG33" s="73">
        <v>9.5737096891203896E-2</v>
      </c>
      <c r="AH33" s="73">
        <v>9.8000000000000004E-2</v>
      </c>
      <c r="AI33" s="73">
        <v>9.586233365406166E-2</v>
      </c>
      <c r="AJ33" s="73">
        <v>9.3972297107478203E-2</v>
      </c>
      <c r="AK33" s="73">
        <v>9.2234334348483882E-2</v>
      </c>
      <c r="AL33" s="73">
        <v>9.0563084497399277E-2</v>
      </c>
      <c r="AM33" s="75">
        <v>8.8829105560321683E-2</v>
      </c>
    </row>
    <row r="34" spans="1:48" ht="15.75" customHeight="1" x14ac:dyDescent="0.35">
      <c r="A34" s="719"/>
      <c r="B34" s="74" t="s">
        <v>270</v>
      </c>
      <c r="C34" s="66"/>
      <c r="D34" s="101"/>
      <c r="E34" s="73">
        <v>0</v>
      </c>
      <c r="F34" s="73">
        <v>0</v>
      </c>
      <c r="G34" s="73">
        <v>0</v>
      </c>
      <c r="H34" s="73">
        <v>2.0886131363551534</v>
      </c>
      <c r="I34" s="73">
        <v>8.4335054179507214</v>
      </c>
      <c r="J34" s="73">
        <v>10.495187118088568</v>
      </c>
      <c r="K34" s="73">
        <v>12.051155308121071</v>
      </c>
      <c r="L34" s="73">
        <v>23.640211384551723</v>
      </c>
      <c r="M34" s="73">
        <v>27.311343984401962</v>
      </c>
      <c r="N34" s="73">
        <v>28.982469101474507</v>
      </c>
      <c r="O34" s="73">
        <v>30.331627443997469</v>
      </c>
      <c r="P34" s="73">
        <v>31.892870058708901</v>
      </c>
      <c r="Q34" s="73">
        <v>36.993217067746578</v>
      </c>
      <c r="R34" s="73">
        <v>41.827673034101828</v>
      </c>
      <c r="S34" s="73">
        <v>43.033023900618936</v>
      </c>
      <c r="T34" s="73">
        <v>43.520377512831487</v>
      </c>
      <c r="U34" s="73">
        <v>42.861550775690048</v>
      </c>
      <c r="V34" s="73">
        <v>41.738125049452471</v>
      </c>
      <c r="W34" s="73">
        <v>41.186635881071929</v>
      </c>
      <c r="X34" s="73">
        <v>39.261567512475217</v>
      </c>
      <c r="Y34" s="73">
        <v>36.992978212240608</v>
      </c>
      <c r="Z34" s="73">
        <v>34.54783338733192</v>
      </c>
      <c r="AA34" s="73">
        <v>29.788999608221783</v>
      </c>
      <c r="AB34" s="73">
        <v>22.83955093886566</v>
      </c>
      <c r="AC34" s="73">
        <v>18.390890115293807</v>
      </c>
      <c r="AD34" s="73">
        <v>13.021748083533451</v>
      </c>
      <c r="AE34" s="73">
        <v>10.01335331227453</v>
      </c>
      <c r="AF34" s="73">
        <v>7.903600046549478</v>
      </c>
      <c r="AG34" s="73">
        <v>1.9343011296620658</v>
      </c>
      <c r="AH34" s="73">
        <v>-6.5782841224388905E-2</v>
      </c>
      <c r="AI34" s="73">
        <v>-9.5537430959757752E-2</v>
      </c>
      <c r="AJ34" s="73">
        <v>-5.7181715426570703E-2</v>
      </c>
      <c r="AK34" s="73">
        <v>-3.5703756556861248E-2</v>
      </c>
      <c r="AL34" s="73">
        <v>-2.2301622418794756E-2</v>
      </c>
      <c r="AM34" s="75">
        <v>-1.3915682138635624E-2</v>
      </c>
    </row>
    <row r="35" spans="1:48" ht="15" customHeight="1" x14ac:dyDescent="0.35">
      <c r="A35" s="719"/>
      <c r="B35" s="74" t="s">
        <v>271</v>
      </c>
      <c r="C35" s="66"/>
      <c r="D35" s="101"/>
      <c r="E35" s="73">
        <v>0</v>
      </c>
      <c r="F35" s="73">
        <v>0</v>
      </c>
      <c r="G35" s="73">
        <v>0</v>
      </c>
      <c r="H35" s="73">
        <v>0</v>
      </c>
      <c r="I35" s="73">
        <v>0</v>
      </c>
      <c r="J35" s="73">
        <v>0</v>
      </c>
      <c r="K35" s="73">
        <v>0</v>
      </c>
      <c r="L35" s="73">
        <v>0</v>
      </c>
      <c r="M35" s="73">
        <v>0</v>
      </c>
      <c r="N35" s="73">
        <v>0</v>
      </c>
      <c r="O35" s="73">
        <v>0</v>
      </c>
      <c r="P35" s="73">
        <v>0</v>
      </c>
      <c r="Q35" s="73">
        <v>0</v>
      </c>
      <c r="R35" s="73">
        <v>0</v>
      </c>
      <c r="S35" s="73">
        <v>0</v>
      </c>
      <c r="T35" s="73">
        <v>0</v>
      </c>
      <c r="U35" s="73">
        <v>0</v>
      </c>
      <c r="V35" s="73">
        <v>0</v>
      </c>
      <c r="W35" s="73">
        <v>7.7492078726398789E-3</v>
      </c>
      <c r="X35" s="73">
        <v>3.8229901988923135E-2</v>
      </c>
      <c r="Y35" s="73">
        <v>5.7016938959541297E-2</v>
      </c>
      <c r="Z35" s="73">
        <v>0.10535224307826649</v>
      </c>
      <c r="AA35" s="73">
        <v>0.21492333866841504</v>
      </c>
      <c r="AB35" s="73">
        <v>0.29869280721854258</v>
      </c>
      <c r="AC35" s="73">
        <v>0.28973797586569716</v>
      </c>
      <c r="AD35" s="73">
        <v>0.49401343333833658</v>
      </c>
      <c r="AE35" s="73">
        <v>0.59883486664477348</v>
      </c>
      <c r="AF35" s="73">
        <v>0.66586209522206319</v>
      </c>
      <c r="AG35" s="73">
        <v>0.6508563083794493</v>
      </c>
      <c r="AH35" s="73">
        <v>0.60219712670748626</v>
      </c>
      <c r="AI35" s="73">
        <v>0.56329670226184314</v>
      </c>
      <c r="AJ35" s="73">
        <v>0.56527681527883056</v>
      </c>
      <c r="AK35" s="73">
        <v>0.56506531272755178</v>
      </c>
      <c r="AL35" s="73">
        <v>0.55155175943235668</v>
      </c>
      <c r="AM35" s="75">
        <v>0.5394463371241538</v>
      </c>
    </row>
    <row r="36" spans="1:48" ht="25.5" customHeight="1" x14ac:dyDescent="0.35">
      <c r="A36" s="719"/>
      <c r="B36" s="74" t="s">
        <v>272</v>
      </c>
      <c r="C36" s="66"/>
      <c r="D36" s="102"/>
      <c r="E36" s="70">
        <v>5.7297673617491105</v>
      </c>
      <c r="F36" s="70">
        <v>5.9052862608008141</v>
      </c>
      <c r="G36" s="70">
        <v>6.1908637235915744</v>
      </c>
      <c r="H36" s="70">
        <v>6.3669381853101807</v>
      </c>
      <c r="I36" s="70">
        <v>6.3756074336632551</v>
      </c>
      <c r="J36" s="70">
        <v>6.6820134995315401</v>
      </c>
      <c r="K36" s="70">
        <v>6.7659804784226854</v>
      </c>
      <c r="L36" s="70">
        <v>6.3531851671663677</v>
      </c>
      <c r="M36" s="70">
        <v>6.4648250064769135</v>
      </c>
      <c r="N36" s="70">
        <v>6.4395394271440942</v>
      </c>
      <c r="O36" s="70">
        <v>6.4590018805941476</v>
      </c>
      <c r="P36" s="70">
        <v>6.6034880087534109</v>
      </c>
      <c r="Q36" s="70">
        <v>6.7893801178938666</v>
      </c>
      <c r="R36" s="70">
        <v>7.2444920487986391</v>
      </c>
      <c r="S36" s="70">
        <v>7.3696924306943918</v>
      </c>
      <c r="T36" s="70">
        <v>7.460956541839125</v>
      </c>
      <c r="U36" s="70">
        <v>7.7036565994894133</v>
      </c>
      <c r="V36" s="70">
        <v>7.5815970026203505</v>
      </c>
      <c r="W36" s="70">
        <v>7.6981564679687313</v>
      </c>
      <c r="X36" s="70">
        <v>7.8407274173086146</v>
      </c>
      <c r="Y36" s="70">
        <v>7.7613627073564073</v>
      </c>
      <c r="Z36" s="70">
        <v>6.8437764826338308</v>
      </c>
      <c r="AA36" s="70">
        <v>7.86046165617888</v>
      </c>
      <c r="AB36" s="70">
        <v>8.065893456015198</v>
      </c>
      <c r="AC36" s="70">
        <v>8.6111621343681257</v>
      </c>
      <c r="AD36" s="70">
        <v>8.6396465328798691</v>
      </c>
      <c r="AE36" s="70">
        <v>8.6580217397494188</v>
      </c>
      <c r="AF36" s="70">
        <v>9.4706901407624837</v>
      </c>
      <c r="AG36" s="70">
        <v>9.994631732923084</v>
      </c>
      <c r="AH36" s="70">
        <v>10.498880500000002</v>
      </c>
      <c r="AI36" s="70">
        <v>10.700347901510721</v>
      </c>
      <c r="AJ36" s="70">
        <v>10.833283622367544</v>
      </c>
      <c r="AK36" s="70">
        <v>10.939301085808591</v>
      </c>
      <c r="AL36" s="73">
        <v>11.171150490301038</v>
      </c>
      <c r="AM36" s="75">
        <v>11.333410131023511</v>
      </c>
    </row>
    <row r="37" spans="1:48" ht="15" customHeight="1" x14ac:dyDescent="0.35">
      <c r="A37" s="77"/>
      <c r="B37" s="72" t="s">
        <v>264</v>
      </c>
      <c r="C37" s="66"/>
      <c r="D37" s="103"/>
      <c r="E37" s="70">
        <v>0</v>
      </c>
      <c r="F37" s="70">
        <v>0</v>
      </c>
      <c r="G37" s="70">
        <v>0</v>
      </c>
      <c r="H37" s="70">
        <v>0</v>
      </c>
      <c r="I37" s="70">
        <v>0</v>
      </c>
      <c r="J37" s="70">
        <v>0</v>
      </c>
      <c r="K37" s="70">
        <v>0</v>
      </c>
      <c r="L37" s="70">
        <v>0</v>
      </c>
      <c r="M37" s="70">
        <v>0</v>
      </c>
      <c r="N37" s="70">
        <v>0</v>
      </c>
      <c r="O37" s="70">
        <v>0</v>
      </c>
      <c r="P37" s="70">
        <v>0</v>
      </c>
      <c r="Q37" s="70">
        <v>0</v>
      </c>
      <c r="R37" s="70">
        <v>0</v>
      </c>
      <c r="S37" s="70">
        <v>0</v>
      </c>
      <c r="T37" s="70">
        <v>0</v>
      </c>
      <c r="U37" s="70">
        <v>0</v>
      </c>
      <c r="V37" s="70">
        <v>4.4372991244808011</v>
      </c>
      <c r="W37" s="70">
        <v>4.5448176035566101</v>
      </c>
      <c r="X37" s="70">
        <v>4.6546738940595764</v>
      </c>
      <c r="Y37" s="70">
        <v>4.5853628879455233</v>
      </c>
      <c r="Z37" s="70">
        <v>3.6580780399764485</v>
      </c>
      <c r="AA37" s="70">
        <v>4.6116130419681118</v>
      </c>
      <c r="AB37" s="70">
        <v>5.1375760613595043</v>
      </c>
      <c r="AC37" s="70">
        <v>4.985700156680192</v>
      </c>
      <c r="AD37" s="70">
        <v>5.0108600850274279</v>
      </c>
      <c r="AE37" s="70">
        <v>5.0670788654356622</v>
      </c>
      <c r="AF37" s="70">
        <v>5.5876257537012144</v>
      </c>
      <c r="AG37" s="70">
        <v>5.8771665521015901</v>
      </c>
      <c r="AH37" s="70">
        <v>6.1294260000000005</v>
      </c>
      <c r="AI37" s="70">
        <v>6.176531990531771</v>
      </c>
      <c r="AJ37" s="70">
        <v>6.2605465767710831</v>
      </c>
      <c r="AK37" s="70">
        <v>6.2916068604050857</v>
      </c>
      <c r="AL37" s="73">
        <v>6.3657586368437515</v>
      </c>
      <c r="AM37" s="75">
        <v>6.3689811985863107</v>
      </c>
    </row>
    <row r="38" spans="1:48" ht="15" customHeight="1" x14ac:dyDescent="0.35">
      <c r="A38" s="77"/>
      <c r="B38" s="72" t="s">
        <v>265</v>
      </c>
      <c r="C38" s="66"/>
      <c r="D38" s="101"/>
      <c r="E38" s="70">
        <v>0</v>
      </c>
      <c r="F38" s="70">
        <v>0</v>
      </c>
      <c r="G38" s="70">
        <v>0</v>
      </c>
      <c r="H38" s="70">
        <v>0</v>
      </c>
      <c r="I38" s="70">
        <v>0</v>
      </c>
      <c r="J38" s="70">
        <v>0</v>
      </c>
      <c r="K38" s="70">
        <v>0</v>
      </c>
      <c r="L38" s="70">
        <v>0</v>
      </c>
      <c r="M38" s="70">
        <v>0</v>
      </c>
      <c r="N38" s="70">
        <v>0</v>
      </c>
      <c r="O38" s="70">
        <v>0</v>
      </c>
      <c r="P38" s="70">
        <v>0</v>
      </c>
      <c r="Q38" s="70">
        <v>0</v>
      </c>
      <c r="R38" s="70">
        <v>0</v>
      </c>
      <c r="S38" s="70">
        <v>0</v>
      </c>
      <c r="T38" s="70">
        <v>0</v>
      </c>
      <c r="U38" s="70">
        <v>0</v>
      </c>
      <c r="V38" s="70">
        <v>3.1442978781395499</v>
      </c>
      <c r="W38" s="70">
        <v>3.1533388644121207</v>
      </c>
      <c r="X38" s="70">
        <v>3.1860535232490372</v>
      </c>
      <c r="Y38" s="70">
        <v>3.1759998194108841</v>
      </c>
      <c r="Z38" s="70">
        <v>3.1856984426573818</v>
      </c>
      <c r="AA38" s="70">
        <v>3.2488486142107691</v>
      </c>
      <c r="AB38" s="70">
        <v>2.9283173946556946</v>
      </c>
      <c r="AC38" s="70">
        <v>3.6254619776879338</v>
      </c>
      <c r="AD38" s="70">
        <v>3.6287864478524403</v>
      </c>
      <c r="AE38" s="70">
        <v>3.5909428743137566</v>
      </c>
      <c r="AF38" s="70">
        <v>3.8830643870612711</v>
      </c>
      <c r="AG38" s="70">
        <v>4.1174651808214948</v>
      </c>
      <c r="AH38" s="70">
        <v>4.3694545000000007</v>
      </c>
      <c r="AI38" s="70">
        <v>4.52381591097895</v>
      </c>
      <c r="AJ38" s="70">
        <v>4.5727370455964618</v>
      </c>
      <c r="AK38" s="70">
        <v>4.6476942254035034</v>
      </c>
      <c r="AL38" s="73">
        <v>4.8053918534572881</v>
      </c>
      <c r="AM38" s="75">
        <v>4.9644289324372002</v>
      </c>
    </row>
    <row r="39" spans="1:48" ht="25.5" customHeight="1" x14ac:dyDescent="0.35">
      <c r="A39" s="77"/>
      <c r="B39" s="79" t="s">
        <v>273</v>
      </c>
      <c r="C39" s="66"/>
      <c r="D39" s="101"/>
      <c r="E39" s="73">
        <v>0</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81">
        <v>296.20641059493755</v>
      </c>
      <c r="W39" s="81">
        <v>298.29425316285511</v>
      </c>
      <c r="X39" s="81">
        <v>299.83032516750933</v>
      </c>
      <c r="Y39" s="81">
        <v>295.26423602054746</v>
      </c>
      <c r="Z39" s="81">
        <v>294.32989381506957</v>
      </c>
      <c r="AA39" s="81">
        <v>292.40942459254364</v>
      </c>
      <c r="AB39" s="81">
        <v>289.82585822088686</v>
      </c>
      <c r="AC39" s="81">
        <v>298.35789470762683</v>
      </c>
      <c r="AD39" s="81">
        <v>297.60476252594827</v>
      </c>
      <c r="AE39" s="81">
        <v>285.19026701817603</v>
      </c>
      <c r="AF39" s="81">
        <v>306.31764892140359</v>
      </c>
      <c r="AG39" s="81">
        <v>324.08266777854885</v>
      </c>
      <c r="AH39" s="81">
        <v>334.0600406152584</v>
      </c>
      <c r="AI39" s="81">
        <v>345.58911880009765</v>
      </c>
      <c r="AJ39" s="81">
        <v>348.67974775208273</v>
      </c>
      <c r="AK39" s="81">
        <v>352.43391184811958</v>
      </c>
      <c r="AL39" s="81">
        <v>361.35746911721321</v>
      </c>
      <c r="AM39" s="82">
        <v>369.76790435995468</v>
      </c>
    </row>
    <row r="40" spans="1:48" x14ac:dyDescent="0.35">
      <c r="A40" s="83"/>
      <c r="B40" s="72" t="s">
        <v>264</v>
      </c>
      <c r="C40" s="66"/>
      <c r="D40" s="101"/>
      <c r="E40" s="81">
        <v>0</v>
      </c>
      <c r="F40" s="81">
        <v>0</v>
      </c>
      <c r="G40" s="81">
        <v>0</v>
      </c>
      <c r="H40" s="81">
        <v>0</v>
      </c>
      <c r="I40" s="81">
        <v>0</v>
      </c>
      <c r="J40" s="81">
        <v>0</v>
      </c>
      <c r="K40" s="81">
        <v>0</v>
      </c>
      <c r="L40" s="81">
        <v>0</v>
      </c>
      <c r="M40" s="81">
        <v>0</v>
      </c>
      <c r="N40" s="81">
        <v>0</v>
      </c>
      <c r="O40" s="81">
        <v>0</v>
      </c>
      <c r="P40" s="81">
        <v>0</v>
      </c>
      <c r="Q40" s="81">
        <v>0</v>
      </c>
      <c r="R40" s="81">
        <v>0</v>
      </c>
      <c r="S40" s="81">
        <v>0</v>
      </c>
      <c r="T40" s="81">
        <v>0</v>
      </c>
      <c r="U40" s="81">
        <v>0</v>
      </c>
      <c r="V40" s="73">
        <v>163.48548267567094</v>
      </c>
      <c r="W40" s="73">
        <v>165.01491741570842</v>
      </c>
      <c r="X40" s="73">
        <v>164.97901054963717</v>
      </c>
      <c r="Y40" s="73">
        <v>160.49122875102555</v>
      </c>
      <c r="Z40" s="73">
        <v>158.06781122343995</v>
      </c>
      <c r="AA40" s="73">
        <v>155.65440069159368</v>
      </c>
      <c r="AB40" s="73">
        <v>154.95170695086526</v>
      </c>
      <c r="AC40" s="73">
        <v>148.95442743221287</v>
      </c>
      <c r="AD40" s="73">
        <v>149.93044422656422</v>
      </c>
      <c r="AE40" s="73">
        <v>143.72949055960478</v>
      </c>
      <c r="AF40" s="73">
        <v>155.46103057181458</v>
      </c>
      <c r="AG40" s="73">
        <v>163.84236726871484</v>
      </c>
      <c r="AH40" s="73">
        <v>167.01439110522719</v>
      </c>
      <c r="AI40" s="73">
        <v>170.77916249187015</v>
      </c>
      <c r="AJ40" s="73">
        <v>173.87345032521068</v>
      </c>
      <c r="AK40" s="73">
        <v>176.86496109666632</v>
      </c>
      <c r="AL40" s="73">
        <v>181.00004512467578</v>
      </c>
      <c r="AM40" s="75">
        <v>184.47368006767809</v>
      </c>
    </row>
    <row r="41" spans="1:48" s="88" customFormat="1" ht="27.75" customHeight="1" x14ac:dyDescent="0.35">
      <c r="A41" s="54"/>
      <c r="B41" s="84" t="s">
        <v>265</v>
      </c>
      <c r="C41" s="85"/>
      <c r="D41" s="104"/>
      <c r="E41" s="86">
        <v>0</v>
      </c>
      <c r="F41" s="86">
        <v>0</v>
      </c>
      <c r="G41" s="86">
        <v>0</v>
      </c>
      <c r="H41" s="86">
        <v>0</v>
      </c>
      <c r="I41" s="86">
        <v>0</v>
      </c>
      <c r="J41" s="86">
        <v>0</v>
      </c>
      <c r="K41" s="86">
        <v>0</v>
      </c>
      <c r="L41" s="86">
        <v>0</v>
      </c>
      <c r="M41" s="86">
        <v>0</v>
      </c>
      <c r="N41" s="86">
        <v>0</v>
      </c>
      <c r="O41" s="86">
        <v>0</v>
      </c>
      <c r="P41" s="86">
        <v>0</v>
      </c>
      <c r="Q41" s="86">
        <v>0</v>
      </c>
      <c r="R41" s="86">
        <v>0</v>
      </c>
      <c r="S41" s="86">
        <v>0</v>
      </c>
      <c r="T41" s="86">
        <v>0</v>
      </c>
      <c r="U41" s="86">
        <v>0</v>
      </c>
      <c r="V41" s="86">
        <v>132.7209279192665</v>
      </c>
      <c r="W41" s="86">
        <v>133.27933574714669</v>
      </c>
      <c r="X41" s="86">
        <v>134.85131461787216</v>
      </c>
      <c r="Y41" s="86">
        <v>134.77300726952186</v>
      </c>
      <c r="Z41" s="86">
        <v>136.26208259162962</v>
      </c>
      <c r="AA41" s="86">
        <v>136.75502390094996</v>
      </c>
      <c r="AB41" s="86">
        <v>134.87415127002168</v>
      </c>
      <c r="AC41" s="86">
        <v>149.40346727541387</v>
      </c>
      <c r="AD41" s="86">
        <v>147.674318299384</v>
      </c>
      <c r="AE41" s="86">
        <v>141.46077645857119</v>
      </c>
      <c r="AF41" s="86">
        <v>150.85661834958893</v>
      </c>
      <c r="AG41" s="86">
        <v>160.24030050983401</v>
      </c>
      <c r="AH41" s="86">
        <v>167.04564951003127</v>
      </c>
      <c r="AI41" s="86">
        <v>174.80995630822747</v>
      </c>
      <c r="AJ41" s="86">
        <v>174.80629742687199</v>
      </c>
      <c r="AK41" s="86">
        <v>175.56895075145334</v>
      </c>
      <c r="AL41" s="86">
        <v>180.35742399253743</v>
      </c>
      <c r="AM41" s="87">
        <v>185.29422429227662</v>
      </c>
      <c r="AN41" s="52"/>
      <c r="AO41" s="52"/>
      <c r="AP41" s="52"/>
      <c r="AQ41" s="52"/>
      <c r="AR41" s="52"/>
      <c r="AS41" s="52"/>
      <c r="AT41" s="52"/>
      <c r="AU41" s="52"/>
      <c r="AV41" s="52"/>
    </row>
    <row r="42" spans="1:48" s="88" customFormat="1" ht="27.75" customHeight="1" x14ac:dyDescent="0.35">
      <c r="A42" s="54"/>
      <c r="B42" s="89" t="s">
        <v>274</v>
      </c>
      <c r="C42" s="85"/>
      <c r="D42" s="104"/>
      <c r="E42" s="86"/>
      <c r="F42" s="86"/>
      <c r="G42" s="86"/>
      <c r="H42" s="86"/>
      <c r="I42" s="86"/>
      <c r="J42" s="86"/>
      <c r="K42" s="86"/>
      <c r="L42" s="86"/>
      <c r="M42" s="86"/>
      <c r="N42" s="86"/>
      <c r="O42" s="86"/>
      <c r="P42" s="86"/>
      <c r="Q42" s="86"/>
      <c r="R42" s="86"/>
      <c r="S42" s="86"/>
      <c r="T42" s="86"/>
      <c r="U42" s="86"/>
      <c r="V42" s="86"/>
      <c r="W42" s="86"/>
      <c r="X42" s="86"/>
      <c r="Y42" s="86"/>
      <c r="Z42" s="86"/>
      <c r="AA42" s="86"/>
      <c r="AB42" s="90">
        <v>288.85860931894814</v>
      </c>
      <c r="AC42" s="90">
        <v>295.76903750394388</v>
      </c>
      <c r="AD42" s="90">
        <v>294.45552577603422</v>
      </c>
      <c r="AE42" s="90">
        <v>284.61116470128849</v>
      </c>
      <c r="AF42" s="90">
        <v>305.31528034700034</v>
      </c>
      <c r="AG42" s="90">
        <v>323.91808994470159</v>
      </c>
      <c r="AH42" s="90">
        <v>333.00897806194422</v>
      </c>
      <c r="AI42" s="90">
        <v>344.21717132875847</v>
      </c>
      <c r="AJ42" s="90">
        <v>347.23459693103121</v>
      </c>
      <c r="AK42" s="90">
        <v>350.94361680214018</v>
      </c>
      <c r="AL42" s="90">
        <v>359.81437557730612</v>
      </c>
      <c r="AM42" s="91">
        <v>368.193196411423</v>
      </c>
      <c r="AN42" s="52"/>
      <c r="AO42" s="52"/>
      <c r="AP42" s="52"/>
      <c r="AQ42" s="52"/>
      <c r="AR42" s="52"/>
      <c r="AS42" s="52"/>
      <c r="AT42" s="52"/>
      <c r="AU42" s="52"/>
      <c r="AV42" s="52"/>
    </row>
    <row r="43" spans="1:48" s="88" customFormat="1" ht="31" x14ac:dyDescent="0.35">
      <c r="A43" s="54"/>
      <c r="B43" s="65" t="s">
        <v>279</v>
      </c>
      <c r="C43" s="85"/>
      <c r="D43" s="104"/>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7"/>
      <c r="AN43" s="52"/>
      <c r="AO43" s="52"/>
      <c r="AP43" s="52"/>
      <c r="AQ43" s="52"/>
      <c r="AR43" s="52"/>
      <c r="AS43" s="52"/>
      <c r="AT43" s="52"/>
      <c r="AU43" s="52"/>
      <c r="AV43" s="52"/>
    </row>
    <row r="44" spans="1:48" s="88" customFormat="1" ht="27.75" customHeight="1" x14ac:dyDescent="0.35">
      <c r="A44" s="54"/>
      <c r="B44" s="72" t="s">
        <v>276</v>
      </c>
      <c r="C44" s="85"/>
      <c r="D44" s="104"/>
      <c r="E44" s="86">
        <v>0</v>
      </c>
      <c r="F44" s="86">
        <v>0</v>
      </c>
      <c r="G44" s="86">
        <v>0</v>
      </c>
      <c r="H44" s="86">
        <v>0</v>
      </c>
      <c r="I44" s="86">
        <v>0</v>
      </c>
      <c r="J44" s="86">
        <v>0</v>
      </c>
      <c r="K44" s="86">
        <v>0</v>
      </c>
      <c r="L44" s="86">
        <v>0</v>
      </c>
      <c r="M44" s="86">
        <v>0</v>
      </c>
      <c r="N44" s="86">
        <v>0</v>
      </c>
      <c r="O44" s="86">
        <v>0</v>
      </c>
      <c r="P44" s="86">
        <v>0</v>
      </c>
      <c r="Q44" s="86">
        <v>0</v>
      </c>
      <c r="R44" s="86">
        <v>0</v>
      </c>
      <c r="S44" s="86">
        <v>0</v>
      </c>
      <c r="T44" s="86">
        <v>0</v>
      </c>
      <c r="U44" s="86">
        <v>0</v>
      </c>
      <c r="V44" s="86">
        <v>0</v>
      </c>
      <c r="W44" s="86">
        <v>0</v>
      </c>
      <c r="X44" s="86">
        <v>0</v>
      </c>
      <c r="Y44" s="86">
        <v>0</v>
      </c>
      <c r="Z44" s="86">
        <v>0</v>
      </c>
      <c r="AA44" s="86">
        <v>0</v>
      </c>
      <c r="AB44" s="86">
        <v>0</v>
      </c>
      <c r="AC44" s="86">
        <v>0</v>
      </c>
      <c r="AD44" s="86">
        <v>0</v>
      </c>
      <c r="AE44" s="86">
        <v>9.214320527020412</v>
      </c>
      <c r="AF44" s="86">
        <v>11.117850984940032</v>
      </c>
      <c r="AG44" s="86">
        <v>-4.0216374734005191E-3</v>
      </c>
      <c r="AH44" s="86">
        <v>-1.8762231576671912E-2</v>
      </c>
      <c r="AI44" s="86">
        <v>0</v>
      </c>
      <c r="AJ44" s="86">
        <v>0</v>
      </c>
      <c r="AK44" s="86">
        <v>0</v>
      </c>
      <c r="AL44" s="86">
        <v>0</v>
      </c>
      <c r="AM44" s="87">
        <v>0</v>
      </c>
      <c r="AN44" s="52"/>
      <c r="AO44" s="52"/>
      <c r="AP44" s="52"/>
      <c r="AQ44" s="52"/>
      <c r="AR44" s="52"/>
      <c r="AS44" s="52"/>
      <c r="AT44" s="52"/>
      <c r="AU44" s="52"/>
      <c r="AV44" s="52"/>
    </row>
    <row r="45" spans="1:48" s="88" customFormat="1" ht="27.75" customHeight="1" thickBot="1" x14ac:dyDescent="0.4">
      <c r="A45" s="54"/>
      <c r="B45" s="89" t="s">
        <v>280</v>
      </c>
      <c r="C45" s="85"/>
      <c r="D45" s="104"/>
      <c r="E45" s="86">
        <v>0</v>
      </c>
      <c r="F45" s="86">
        <v>0</v>
      </c>
      <c r="G45" s="86">
        <v>0</v>
      </c>
      <c r="H45" s="86">
        <v>0</v>
      </c>
      <c r="I45" s="86">
        <v>0</v>
      </c>
      <c r="J45" s="86">
        <v>0</v>
      </c>
      <c r="K45" s="86">
        <v>0</v>
      </c>
      <c r="L45" s="86">
        <v>0</v>
      </c>
      <c r="M45" s="86">
        <v>0</v>
      </c>
      <c r="N45" s="86">
        <v>0</v>
      </c>
      <c r="O45" s="86">
        <v>0</v>
      </c>
      <c r="P45" s="86">
        <v>0</v>
      </c>
      <c r="Q45" s="86">
        <v>0</v>
      </c>
      <c r="R45" s="86">
        <v>0</v>
      </c>
      <c r="S45" s="86">
        <v>0</v>
      </c>
      <c r="T45" s="86">
        <v>0</v>
      </c>
      <c r="U45" s="86">
        <v>0</v>
      </c>
      <c r="V45" s="105">
        <v>296.20641059493755</v>
      </c>
      <c r="W45" s="105">
        <v>298.29425316285511</v>
      </c>
      <c r="X45" s="105">
        <v>299.83032516750933</v>
      </c>
      <c r="Y45" s="105">
        <v>295.26423602054746</v>
      </c>
      <c r="Z45" s="105">
        <v>294.32989381506957</v>
      </c>
      <c r="AA45" s="105">
        <v>292.40942459254364</v>
      </c>
      <c r="AB45" s="105">
        <v>289.82585822088686</v>
      </c>
      <c r="AC45" s="105">
        <v>298.35789470762683</v>
      </c>
      <c r="AD45" s="105">
        <v>297.60476252594827</v>
      </c>
      <c r="AE45" s="105">
        <v>294.40458754519642</v>
      </c>
      <c r="AF45" s="105">
        <v>317.43549990634364</v>
      </c>
      <c r="AG45" s="105">
        <v>324.07864614107552</v>
      </c>
      <c r="AH45" s="105">
        <v>334.04127838368174</v>
      </c>
      <c r="AI45" s="105">
        <v>345.58911880009765</v>
      </c>
      <c r="AJ45" s="105">
        <v>348.67974775208273</v>
      </c>
      <c r="AK45" s="105">
        <v>352.43391184811958</v>
      </c>
      <c r="AL45" s="105">
        <v>361.35746911721321</v>
      </c>
      <c r="AM45" s="106">
        <v>369.76790435995468</v>
      </c>
      <c r="AN45" s="52"/>
      <c r="AO45" s="52"/>
      <c r="AP45" s="52"/>
      <c r="AQ45" s="52"/>
      <c r="AR45" s="52"/>
      <c r="AS45" s="52"/>
      <c r="AT45" s="52"/>
      <c r="AU45" s="52"/>
      <c r="AV45" s="52"/>
    </row>
    <row r="46" spans="1:48" ht="39" customHeight="1" x14ac:dyDescent="0.35">
      <c r="B46" s="47" t="s">
        <v>281</v>
      </c>
      <c r="C46" s="94"/>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107"/>
      <c r="AM46" s="108"/>
    </row>
    <row r="47" spans="1:48" ht="24" customHeight="1" x14ac:dyDescent="0.35">
      <c r="B47" s="72" t="s">
        <v>282</v>
      </c>
      <c r="C47" s="66"/>
      <c r="D47" s="67"/>
      <c r="E47" s="67"/>
      <c r="F47" s="67"/>
      <c r="G47" s="67"/>
      <c r="H47" s="67"/>
      <c r="I47" s="67"/>
      <c r="J47" s="67"/>
      <c r="K47" s="67"/>
      <c r="L47" s="67"/>
      <c r="M47" s="67"/>
      <c r="N47" s="67"/>
      <c r="O47" s="67"/>
      <c r="P47" s="67"/>
      <c r="Q47" s="67"/>
      <c r="R47" s="67"/>
      <c r="S47" s="67"/>
      <c r="T47" s="67"/>
      <c r="U47" s="67"/>
      <c r="V47" s="67">
        <v>6105.9745411238737</v>
      </c>
      <c r="W47" s="67">
        <v>6115.7089909312836</v>
      </c>
      <c r="X47" s="67">
        <v>6067.7235623321121</v>
      </c>
      <c r="Y47" s="67">
        <v>5857.9703192003826</v>
      </c>
      <c r="Z47" s="67">
        <v>5729.4553112043095</v>
      </c>
      <c r="AA47" s="67">
        <v>5604.5480311523288</v>
      </c>
      <c r="AB47" s="67">
        <v>5537.0592400517353</v>
      </c>
      <c r="AC47" s="67">
        <v>5287.6631297545746</v>
      </c>
      <c r="AD47" s="67">
        <v>5289.7150021124307</v>
      </c>
      <c r="AE47" s="67">
        <v>5034.1425055668851</v>
      </c>
      <c r="AF47" s="67">
        <v>5407.487841731142</v>
      </c>
      <c r="AG47" s="67">
        <v>5660.8400521282747</v>
      </c>
      <c r="AH47" s="67">
        <v>5734.2939670168898</v>
      </c>
      <c r="AI47" s="67">
        <v>5827.3235420716082</v>
      </c>
      <c r="AJ47" s="67">
        <v>5895.7538131400406</v>
      </c>
      <c r="AK47" s="67">
        <v>5960.582502250365</v>
      </c>
      <c r="AL47" s="67">
        <v>6064.1853698607974</v>
      </c>
      <c r="AM47" s="109">
        <v>6145.6620466241493</v>
      </c>
    </row>
    <row r="48" spans="1:48" x14ac:dyDescent="0.35">
      <c r="B48" s="72" t="s">
        <v>283</v>
      </c>
      <c r="C48" s="66"/>
      <c r="D48" s="67"/>
      <c r="E48" s="67"/>
      <c r="F48" s="67"/>
      <c r="G48" s="67"/>
      <c r="H48" s="67"/>
      <c r="I48" s="67"/>
      <c r="J48" s="67"/>
      <c r="K48" s="67"/>
      <c r="L48" s="67"/>
      <c r="M48" s="67"/>
      <c r="N48" s="67"/>
      <c r="O48" s="67"/>
      <c r="P48" s="67"/>
      <c r="Q48" s="67"/>
      <c r="R48" s="67"/>
      <c r="S48" s="67"/>
      <c r="T48" s="67"/>
      <c r="U48" s="67"/>
      <c r="V48" s="67">
        <v>4956.9576067929129</v>
      </c>
      <c r="W48" s="67">
        <v>4939.5390713723546</v>
      </c>
      <c r="X48" s="67">
        <v>4959.664240877114</v>
      </c>
      <c r="Y48" s="67">
        <v>4919.2487499675372</v>
      </c>
      <c r="Z48" s="67">
        <v>4939.0670167298504</v>
      </c>
      <c r="AA48" s="67">
        <v>4924.0503098455083</v>
      </c>
      <c r="AB48" s="67">
        <v>4819.6059290306439</v>
      </c>
      <c r="AC48" s="67">
        <v>5303.6033838552148</v>
      </c>
      <c r="AD48" s="67">
        <v>5210.1163373767622</v>
      </c>
      <c r="AE48" s="67">
        <v>4954.6805242815908</v>
      </c>
      <c r="AF48" s="67">
        <v>5247.3300001265752</v>
      </c>
      <c r="AG48" s="67">
        <v>5536.3867491210613</v>
      </c>
      <c r="AH48" s="67">
        <v>5735.3671971792746</v>
      </c>
      <c r="AI48" s="67">
        <v>5964.8622169108985</v>
      </c>
      <c r="AJ48" s="67">
        <v>5927.3850762593347</v>
      </c>
      <c r="AK48" s="67">
        <v>5916.9052439708703</v>
      </c>
      <c r="AL48" s="67">
        <v>6042.6551339694615</v>
      </c>
      <c r="AM48" s="109">
        <v>6172.9981278301066</v>
      </c>
    </row>
    <row r="49" spans="1:48" ht="24.75" customHeight="1" x14ac:dyDescent="0.35">
      <c r="B49" s="110" t="s">
        <v>273</v>
      </c>
      <c r="C49" s="111"/>
      <c r="D49" s="112"/>
      <c r="E49" s="112"/>
      <c r="F49" s="112"/>
      <c r="G49" s="112"/>
      <c r="H49" s="112"/>
      <c r="I49" s="112"/>
      <c r="J49" s="112"/>
      <c r="K49" s="112"/>
      <c r="L49" s="112"/>
      <c r="M49" s="112"/>
      <c r="N49" s="112"/>
      <c r="O49" s="112"/>
      <c r="P49" s="112"/>
      <c r="Q49" s="112"/>
      <c r="R49" s="112"/>
      <c r="S49" s="112"/>
      <c r="T49" s="112"/>
      <c r="U49" s="112"/>
      <c r="V49" s="112">
        <f t="shared" ref="V49:AH49" si="4">SUM(V47:V48)</f>
        <v>11062.932147916787</v>
      </c>
      <c r="W49" s="112">
        <f t="shared" si="4"/>
        <v>11055.248062303639</v>
      </c>
      <c r="X49" s="112">
        <f t="shared" si="4"/>
        <v>11027.387803209225</v>
      </c>
      <c r="Y49" s="112">
        <f t="shared" si="4"/>
        <v>10777.219069167921</v>
      </c>
      <c r="Z49" s="112">
        <f t="shared" si="4"/>
        <v>10668.522327934159</v>
      </c>
      <c r="AA49" s="112">
        <f t="shared" si="4"/>
        <v>10528.598340997836</v>
      </c>
      <c r="AB49" s="112">
        <f t="shared" si="4"/>
        <v>10356.665169082378</v>
      </c>
      <c r="AC49" s="112">
        <f t="shared" si="4"/>
        <v>10591.266513609789</v>
      </c>
      <c r="AD49" s="112">
        <f t="shared" si="4"/>
        <v>10499.831339489192</v>
      </c>
      <c r="AE49" s="112">
        <f t="shared" si="4"/>
        <v>9988.8230298484759</v>
      </c>
      <c r="AF49" s="112">
        <f t="shared" si="4"/>
        <v>10654.817841857717</v>
      </c>
      <c r="AG49" s="112">
        <f t="shared" si="4"/>
        <v>11197.226801249337</v>
      </c>
      <c r="AH49" s="112">
        <f t="shared" si="4"/>
        <v>11469.661164196164</v>
      </c>
      <c r="AI49" s="112">
        <f t="shared" ref="AI49:AM49" si="5">SUM(AI47:AI48)</f>
        <v>11792.185758982507</v>
      </c>
      <c r="AJ49" s="112">
        <f t="shared" si="5"/>
        <v>11823.138889399375</v>
      </c>
      <c r="AK49" s="112">
        <f t="shared" si="5"/>
        <v>11877.487746221235</v>
      </c>
      <c r="AL49" s="112">
        <f t="shared" si="5"/>
        <v>12106.840503830259</v>
      </c>
      <c r="AM49" s="113">
        <f t="shared" si="5"/>
        <v>12318.660174454257</v>
      </c>
    </row>
    <row r="50" spans="1:48" ht="24.25" customHeight="1" x14ac:dyDescent="0.35">
      <c r="B50" s="89" t="s">
        <v>274</v>
      </c>
      <c r="C50" s="111"/>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v>10322.101403536974</v>
      </c>
      <c r="AC50" s="112">
        <v>10499.365889908335</v>
      </c>
      <c r="AD50" s="112">
        <v>10388.722718640644</v>
      </c>
      <c r="AE50" s="112">
        <v>9968.5399023068348</v>
      </c>
      <c r="AF50" s="112">
        <v>10619.95189597352</v>
      </c>
      <c r="AG50" s="112">
        <v>11191.540550439697</v>
      </c>
      <c r="AH50" s="112">
        <v>11433.573844902645</v>
      </c>
      <c r="AI50" s="112">
        <v>11745.372191791012</v>
      </c>
      <c r="AJ50" s="112">
        <v>11774.136276016823</v>
      </c>
      <c r="AK50" s="112">
        <v>11827.262837233184</v>
      </c>
      <c r="AL50" s="112">
        <v>12055.141040094848</v>
      </c>
      <c r="AM50" s="113">
        <v>12266.199450137063</v>
      </c>
    </row>
    <row r="51" spans="1:48" ht="24.75" customHeight="1" thickBot="1" x14ac:dyDescent="0.4">
      <c r="B51" s="114" t="s">
        <v>284</v>
      </c>
      <c r="C51" s="115"/>
      <c r="D51" s="116"/>
      <c r="E51" s="116"/>
      <c r="F51" s="116"/>
      <c r="G51" s="116"/>
      <c r="H51" s="116"/>
      <c r="I51" s="116"/>
      <c r="J51" s="116"/>
      <c r="K51" s="116"/>
      <c r="L51" s="116"/>
      <c r="M51" s="116"/>
      <c r="N51" s="116"/>
      <c r="O51" s="116"/>
      <c r="P51" s="116"/>
      <c r="Q51" s="116"/>
      <c r="R51" s="116"/>
      <c r="S51" s="116"/>
      <c r="T51" s="116"/>
      <c r="U51" s="116"/>
      <c r="V51" s="116">
        <v>11062.93214791679</v>
      </c>
      <c r="W51" s="116">
        <v>11055.248062303637</v>
      </c>
      <c r="X51" s="116">
        <v>11027.387803209227</v>
      </c>
      <c r="Y51" s="116">
        <v>10777.219069167921</v>
      </c>
      <c r="Z51" s="116">
        <v>10668.522327934161</v>
      </c>
      <c r="AA51" s="116">
        <v>10528.598340997838</v>
      </c>
      <c r="AB51" s="116">
        <v>10356.665169082376</v>
      </c>
      <c r="AC51" s="116">
        <v>10591.266513609793</v>
      </c>
      <c r="AD51" s="116">
        <v>10499.831339489194</v>
      </c>
      <c r="AE51" s="116">
        <v>10311.555702485026</v>
      </c>
      <c r="AF51" s="116">
        <v>11041.536261297695</v>
      </c>
      <c r="AG51" s="116">
        <v>11197.08785155724</v>
      </c>
      <c r="AH51" s="116">
        <v>11469.016979281161</v>
      </c>
      <c r="AI51" s="116">
        <v>11792.185758982507</v>
      </c>
      <c r="AJ51" s="116">
        <v>11823.138889399375</v>
      </c>
      <c r="AK51" s="116">
        <v>11877.487746221233</v>
      </c>
      <c r="AL51" s="116">
        <v>12106.840503830259</v>
      </c>
      <c r="AM51" s="117">
        <v>12318.660174454253</v>
      </c>
    </row>
    <row r="52" spans="1:48" ht="39" customHeight="1" x14ac:dyDescent="0.35">
      <c r="B52" s="65" t="s">
        <v>285</v>
      </c>
      <c r="C52" s="66"/>
      <c r="AM52" s="66"/>
    </row>
    <row r="53" spans="1:48" ht="26.25" customHeight="1" x14ac:dyDescent="0.35">
      <c r="B53" s="72" t="s">
        <v>282</v>
      </c>
      <c r="C53" s="66"/>
      <c r="D53" s="118"/>
      <c r="E53" s="118"/>
      <c r="F53" s="118"/>
      <c r="G53" s="118"/>
      <c r="H53" s="118"/>
      <c r="I53" s="118"/>
      <c r="J53" s="118"/>
      <c r="K53" s="118"/>
      <c r="L53" s="118"/>
      <c r="M53" s="118"/>
      <c r="N53" s="118"/>
      <c r="O53" s="118"/>
      <c r="P53" s="118"/>
      <c r="Q53" s="118"/>
      <c r="R53" s="118"/>
      <c r="S53" s="118"/>
      <c r="T53" s="118"/>
      <c r="U53" s="118"/>
      <c r="V53" s="118">
        <v>6.4212097381413175E-2</v>
      </c>
      <c r="W53" s="118">
        <v>6.3089944441406046E-2</v>
      </c>
      <c r="X53" s="118">
        <v>6.1693382800206267E-2</v>
      </c>
      <c r="Y53" s="118">
        <v>5.8703265898383823E-2</v>
      </c>
      <c r="Z53" s="118">
        <v>5.6126295487361554E-2</v>
      </c>
      <c r="AA53" s="118">
        <v>5.4587309948589305E-2</v>
      </c>
      <c r="AB53" s="118">
        <v>5.3963054433321979E-2</v>
      </c>
      <c r="AC53" s="118">
        <v>5.8552834486861174E-2</v>
      </c>
      <c r="AD53" s="118">
        <v>5.1930153585778731E-2</v>
      </c>
      <c r="AE53" s="118">
        <v>4.8549974655055152E-2</v>
      </c>
      <c r="AF53" s="118">
        <v>5.2216216306551134E-2</v>
      </c>
      <c r="AG53" s="118">
        <v>5.4379247256766391E-2</v>
      </c>
      <c r="AH53" s="118">
        <v>5.4886459265835991E-2</v>
      </c>
      <c r="AI53" s="118">
        <v>5.5162862022350205E-2</v>
      </c>
      <c r="AJ53" s="118">
        <v>5.532461426573361E-2</v>
      </c>
      <c r="AK53" s="118">
        <v>5.5460124993316769E-2</v>
      </c>
      <c r="AL53" s="118">
        <v>5.5897170862800542E-2</v>
      </c>
      <c r="AM53" s="119">
        <v>5.609880389456974E-2</v>
      </c>
    </row>
    <row r="54" spans="1:48" x14ac:dyDescent="0.35">
      <c r="A54" s="120"/>
      <c r="B54" s="72" t="s">
        <v>283</v>
      </c>
      <c r="C54" s="66"/>
      <c r="D54" s="118"/>
      <c r="E54" s="118"/>
      <c r="F54" s="118"/>
      <c r="G54" s="118"/>
      <c r="H54" s="118"/>
      <c r="I54" s="118"/>
      <c r="J54" s="118"/>
      <c r="K54" s="118"/>
      <c r="L54" s="118"/>
      <c r="M54" s="118"/>
      <c r="N54" s="118"/>
      <c r="O54" s="118"/>
      <c r="P54" s="118"/>
      <c r="Q54" s="118"/>
      <c r="R54" s="118"/>
      <c r="S54" s="118"/>
      <c r="T54" s="118"/>
      <c r="U54" s="118"/>
      <c r="V54" s="118">
        <v>5.2128721208905854E-2</v>
      </c>
      <c r="W54" s="118">
        <v>5.0956519684168512E-2</v>
      </c>
      <c r="X54" s="118">
        <v>5.0427225536841092E-2</v>
      </c>
      <c r="Y54" s="118">
        <v>4.9296249665712652E-2</v>
      </c>
      <c r="Z54" s="118">
        <v>4.838357570758188E-2</v>
      </c>
      <c r="AA54" s="118">
        <v>4.7959382089677441E-2</v>
      </c>
      <c r="AB54" s="118">
        <v>4.6970900223384987E-2</v>
      </c>
      <c r="AC54" s="118">
        <v>5.8729348579595483E-2</v>
      </c>
      <c r="AD54" s="118">
        <v>5.1148718124077036E-2</v>
      </c>
      <c r="AE54" s="118">
        <v>4.7783632189943095E-2</v>
      </c>
      <c r="AF54" s="118">
        <v>5.0669687355366817E-2</v>
      </c>
      <c r="AG54" s="118">
        <v>5.3183722056649479E-2</v>
      </c>
      <c r="AH54" s="118">
        <v>5.4896731812714372E-2</v>
      </c>
      <c r="AI54" s="118">
        <v>5.6464836571750193E-2</v>
      </c>
      <c r="AJ54" s="118">
        <v>5.5621435925232457E-2</v>
      </c>
      <c r="AK54" s="118">
        <v>5.50537307855977E-2</v>
      </c>
      <c r="AL54" s="118">
        <v>5.5698713988392365E-2</v>
      </c>
      <c r="AM54" s="119">
        <v>5.63483329847125E-2</v>
      </c>
    </row>
    <row r="55" spans="1:48" s="123" customFormat="1" ht="24.75" customHeight="1" x14ac:dyDescent="0.35">
      <c r="A55" s="120"/>
      <c r="B55" s="110" t="s">
        <v>273</v>
      </c>
      <c r="C55" s="111"/>
      <c r="D55" s="121"/>
      <c r="E55" s="121"/>
      <c r="F55" s="121"/>
      <c r="G55" s="121"/>
      <c r="H55" s="121"/>
      <c r="I55" s="121"/>
      <c r="J55" s="121"/>
      <c r="K55" s="121"/>
      <c r="L55" s="121"/>
      <c r="M55" s="121"/>
      <c r="N55" s="121"/>
      <c r="O55" s="121"/>
      <c r="P55" s="121"/>
      <c r="Q55" s="121"/>
      <c r="R55" s="121"/>
      <c r="S55" s="121"/>
      <c r="T55" s="121"/>
      <c r="U55" s="121"/>
      <c r="V55" s="121">
        <f t="shared" ref="V55:AH55" si="6">SUM(V53:V54)</f>
        <v>0.11634081859031903</v>
      </c>
      <c r="W55" s="121">
        <f t="shared" si="6"/>
        <v>0.11404646412557456</v>
      </c>
      <c r="X55" s="121">
        <f t="shared" si="6"/>
        <v>0.11212060833704736</v>
      </c>
      <c r="Y55" s="121">
        <f t="shared" si="6"/>
        <v>0.10799951556409648</v>
      </c>
      <c r="Z55" s="121">
        <f t="shared" si="6"/>
        <v>0.10450987119494343</v>
      </c>
      <c r="AA55" s="121">
        <f t="shared" si="6"/>
        <v>0.10254669203826675</v>
      </c>
      <c r="AB55" s="121">
        <f t="shared" si="6"/>
        <v>0.10093395465670696</v>
      </c>
      <c r="AC55" s="121">
        <f t="shared" si="6"/>
        <v>0.11728218306645666</v>
      </c>
      <c r="AD55" s="121">
        <f t="shared" si="6"/>
        <v>0.10307887170985577</v>
      </c>
      <c r="AE55" s="121">
        <f t="shared" si="6"/>
        <v>9.6333606844998254E-2</v>
      </c>
      <c r="AF55" s="121">
        <f t="shared" si="6"/>
        <v>0.10288590366191795</v>
      </c>
      <c r="AG55" s="121">
        <f t="shared" si="6"/>
        <v>0.10756296931341587</v>
      </c>
      <c r="AH55" s="121">
        <f t="shared" si="6"/>
        <v>0.10978319107855036</v>
      </c>
      <c r="AI55" s="121">
        <f t="shared" ref="AI55:AM55" si="7">SUM(AI53:AI54)</f>
        <v>0.11162769859410041</v>
      </c>
      <c r="AJ55" s="121">
        <f t="shared" si="7"/>
        <v>0.11094605019096607</v>
      </c>
      <c r="AK55" s="121">
        <f t="shared" si="7"/>
        <v>0.11051385577891447</v>
      </c>
      <c r="AL55" s="121">
        <f t="shared" si="7"/>
        <v>0.1115958848511929</v>
      </c>
      <c r="AM55" s="122">
        <f t="shared" si="7"/>
        <v>0.11244713687928223</v>
      </c>
      <c r="AN55" s="52"/>
      <c r="AO55" s="52"/>
      <c r="AP55" s="52"/>
      <c r="AQ55" s="52"/>
      <c r="AR55" s="52"/>
      <c r="AS55" s="52"/>
      <c r="AT55" s="52"/>
      <c r="AU55" s="52"/>
      <c r="AV55" s="52"/>
    </row>
    <row r="56" spans="1:48" s="123" customFormat="1" ht="24.75" customHeight="1" x14ac:dyDescent="0.35">
      <c r="A56" s="52"/>
      <c r="B56" s="89" t="s">
        <v>274</v>
      </c>
      <c r="C56" s="11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v>0.10059710321974638</v>
      </c>
      <c r="AC56" s="121">
        <v>0.11626452330319555</v>
      </c>
      <c r="AD56" s="121">
        <v>0.10198809692462348</v>
      </c>
      <c r="AE56" s="121">
        <v>9.6137993525156187E-2</v>
      </c>
      <c r="AF56" s="121">
        <v>0.10254922832850862</v>
      </c>
      <c r="AG56" s="121">
        <v>0.10750834596495629</v>
      </c>
      <c r="AH56" s="121">
        <v>0.1094377771196899</v>
      </c>
      <c r="AI56" s="121">
        <v>0.11118454998065645</v>
      </c>
      <c r="AJ56" s="121">
        <v>0.11048621913808859</v>
      </c>
      <c r="AK56" s="121">
        <v>0.1100465390813931</v>
      </c>
      <c r="AL56" s="121">
        <v>0.11111934042161523</v>
      </c>
      <c r="AM56" s="122">
        <v>0.11196826513799377</v>
      </c>
      <c r="AN56" s="124"/>
      <c r="AO56" s="124"/>
      <c r="AP56" s="125"/>
      <c r="AQ56" s="124"/>
      <c r="AR56" s="52"/>
      <c r="AS56" s="52"/>
      <c r="AT56" s="52"/>
      <c r="AU56" s="52"/>
      <c r="AV56" s="52"/>
    </row>
    <row r="57" spans="1:48" s="123" customFormat="1" ht="24.75" customHeight="1" thickBot="1" x14ac:dyDescent="0.4">
      <c r="A57" s="52"/>
      <c r="B57" s="114" t="s">
        <v>284</v>
      </c>
      <c r="C57" s="115"/>
      <c r="D57" s="126"/>
      <c r="E57" s="126"/>
      <c r="F57" s="126"/>
      <c r="G57" s="126"/>
      <c r="H57" s="126"/>
      <c r="I57" s="126"/>
      <c r="J57" s="126"/>
      <c r="K57" s="126"/>
      <c r="L57" s="126"/>
      <c r="M57" s="126"/>
      <c r="N57" s="126"/>
      <c r="O57" s="126"/>
      <c r="P57" s="126"/>
      <c r="Q57" s="126"/>
      <c r="R57" s="126"/>
      <c r="S57" s="126"/>
      <c r="T57" s="126"/>
      <c r="U57" s="126"/>
      <c r="V57" s="126">
        <v>0.11634081859031907</v>
      </c>
      <c r="W57" s="126">
        <v>0.11404646412557456</v>
      </c>
      <c r="X57" s="126">
        <v>0.11212060833704736</v>
      </c>
      <c r="Y57" s="126">
        <v>0.10799951556409648</v>
      </c>
      <c r="Z57" s="126">
        <v>0.10450987119494343</v>
      </c>
      <c r="AA57" s="126">
        <v>0.10254669203826676</v>
      </c>
      <c r="AB57" s="126">
        <v>0.10093395465670693</v>
      </c>
      <c r="AC57" s="126">
        <v>0.1172821830664567</v>
      </c>
      <c r="AD57" s="126">
        <v>0.10307887170985577</v>
      </c>
      <c r="AE57" s="126">
        <v>9.9446085893721226E-2</v>
      </c>
      <c r="AF57" s="126">
        <v>0.10662016497331112</v>
      </c>
      <c r="AG57" s="126">
        <v>0.10756163453278383</v>
      </c>
      <c r="AH57" s="126">
        <v>0.10977702518798035</v>
      </c>
      <c r="AI57" s="126">
        <v>0.11162769859410041</v>
      </c>
      <c r="AJ57" s="126">
        <v>0.11094605019096608</v>
      </c>
      <c r="AK57" s="126">
        <v>0.11051385577891445</v>
      </c>
      <c r="AL57" s="126">
        <v>0.1115958848511929</v>
      </c>
      <c r="AM57" s="127">
        <v>0.11244713687928222</v>
      </c>
      <c r="AN57" s="52"/>
      <c r="AO57" s="52"/>
      <c r="AP57" s="52"/>
      <c r="AQ57" s="52"/>
      <c r="AR57" s="52"/>
      <c r="AS57" s="52"/>
      <c r="AT57" s="52"/>
      <c r="AU57" s="52"/>
      <c r="AV57" s="52"/>
    </row>
    <row r="58" spans="1:48" ht="41.9" customHeight="1" x14ac:dyDescent="0.35">
      <c r="B58" s="65" t="s">
        <v>286</v>
      </c>
      <c r="C58" s="66"/>
      <c r="AL58" s="48"/>
      <c r="AM58" s="66"/>
    </row>
    <row r="59" spans="1:48" ht="23.25" customHeight="1" x14ac:dyDescent="0.35">
      <c r="A59" s="120"/>
      <c r="B59" s="72" t="s">
        <v>282</v>
      </c>
      <c r="C59" s="66"/>
      <c r="D59" s="118"/>
      <c r="E59" s="118"/>
      <c r="F59" s="118"/>
      <c r="G59" s="118"/>
      <c r="H59" s="118"/>
      <c r="I59" s="118"/>
      <c r="J59" s="118"/>
      <c r="K59" s="118"/>
      <c r="L59" s="118"/>
      <c r="M59" s="118"/>
      <c r="N59" s="118"/>
      <c r="O59" s="118"/>
      <c r="P59" s="118"/>
      <c r="Q59" s="118"/>
      <c r="R59" s="118"/>
      <c r="S59" s="118"/>
      <c r="T59" s="118"/>
      <c r="U59" s="118"/>
      <c r="V59" s="118">
        <v>0.1521978124232215</v>
      </c>
      <c r="W59" s="118">
        <v>0.15152703327669467</v>
      </c>
      <c r="X59" s="118">
        <v>0.15110019698938909</v>
      </c>
      <c r="Y59" s="118">
        <v>0.14665763740262236</v>
      </c>
      <c r="Z59" s="118">
        <v>0.14150668462791038</v>
      </c>
      <c r="AA59" s="118">
        <v>0.13964293000706623</v>
      </c>
      <c r="AB59" s="118">
        <v>0.13802845944337813</v>
      </c>
      <c r="AC59" s="118">
        <v>0.11202340689891033</v>
      </c>
      <c r="AD59" s="118">
        <v>0.11975816147310585</v>
      </c>
      <c r="AE59" s="118">
        <v>0.11019642489180363</v>
      </c>
      <c r="AF59" s="118">
        <v>0.11832181879163982</v>
      </c>
      <c r="AG59" s="118">
        <v>0.12356491518404483</v>
      </c>
      <c r="AH59" s="118">
        <v>0.12192717815621676</v>
      </c>
      <c r="AI59" s="118">
        <v>0.12330912303905558</v>
      </c>
      <c r="AJ59" s="118">
        <v>0.12345633516108774</v>
      </c>
      <c r="AK59" s="118">
        <v>0.12464590232513846</v>
      </c>
      <c r="AL59" s="118">
        <v>0.1262688572689846</v>
      </c>
      <c r="AM59" s="119">
        <v>0.12667891949684149</v>
      </c>
    </row>
    <row r="60" spans="1:48" x14ac:dyDescent="0.35">
      <c r="A60" s="120"/>
      <c r="B60" s="72" t="s">
        <v>283</v>
      </c>
      <c r="C60" s="66"/>
      <c r="D60" s="118"/>
      <c r="E60" s="118"/>
      <c r="F60" s="118"/>
      <c r="G60" s="118"/>
      <c r="H60" s="118"/>
      <c r="I60" s="118"/>
      <c r="J60" s="118"/>
      <c r="K60" s="118"/>
      <c r="L60" s="118"/>
      <c r="M60" s="118"/>
      <c r="N60" s="118"/>
      <c r="O60" s="118"/>
      <c r="P60" s="118"/>
      <c r="Q60" s="118"/>
      <c r="R60" s="118"/>
      <c r="S60" s="118"/>
      <c r="T60" s="118"/>
      <c r="U60" s="118"/>
      <c r="V60" s="118">
        <v>0.12355736155586161</v>
      </c>
      <c r="W60" s="118">
        <v>0.12238543435425905</v>
      </c>
      <c r="X60" s="118">
        <v>0.12350698513195429</v>
      </c>
      <c r="Y60" s="118">
        <v>0.12315620601582704</v>
      </c>
      <c r="Z60" s="118">
        <v>0.1219855921252655</v>
      </c>
      <c r="AA60" s="118">
        <v>0.12268764741546032</v>
      </c>
      <c r="AB60" s="118">
        <v>0.12014369951043818</v>
      </c>
      <c r="AC60" s="118">
        <v>0.11236111403481686</v>
      </c>
      <c r="AD60" s="118">
        <v>0.11795606254326729</v>
      </c>
      <c r="AE60" s="118">
        <v>0.10845701718874878</v>
      </c>
      <c r="AF60" s="118">
        <v>0.11481738796034846</v>
      </c>
      <c r="AG60" s="118">
        <v>0.12084834631990975</v>
      </c>
      <c r="AH60" s="118">
        <v>0.12194999804057646</v>
      </c>
      <c r="AI60" s="118">
        <v>0.12621951118825339</v>
      </c>
      <c r="AJ60" s="118">
        <v>0.12411868978867087</v>
      </c>
      <c r="AK60" s="118">
        <v>0.1237325366822201</v>
      </c>
      <c r="AL60" s="118">
        <v>0.12582055331438549</v>
      </c>
      <c r="AM60" s="119">
        <v>0.12724239096731563</v>
      </c>
    </row>
    <row r="61" spans="1:48" s="45" customFormat="1" ht="24.75" customHeight="1" x14ac:dyDescent="0.35">
      <c r="A61" s="128"/>
      <c r="B61" s="110" t="s">
        <v>273</v>
      </c>
      <c r="C61" s="129"/>
      <c r="D61" s="121"/>
      <c r="E61" s="121"/>
      <c r="F61" s="121"/>
      <c r="G61" s="121"/>
      <c r="H61" s="121"/>
      <c r="I61" s="121"/>
      <c r="J61" s="121"/>
      <c r="K61" s="121"/>
      <c r="L61" s="121"/>
      <c r="M61" s="121"/>
      <c r="N61" s="121"/>
      <c r="O61" s="121"/>
      <c r="P61" s="121"/>
      <c r="Q61" s="121"/>
      <c r="R61" s="121"/>
      <c r="S61" s="121"/>
      <c r="T61" s="121"/>
      <c r="U61" s="121"/>
      <c r="V61" s="121">
        <f t="shared" ref="V61:AH61" si="8">SUM(V59:V60)</f>
        <v>0.27575517397908311</v>
      </c>
      <c r="W61" s="121">
        <f t="shared" si="8"/>
        <v>0.27391246763095373</v>
      </c>
      <c r="X61" s="121">
        <f t="shared" si="8"/>
        <v>0.27460718212134339</v>
      </c>
      <c r="Y61" s="121">
        <f t="shared" si="8"/>
        <v>0.26981384341844938</v>
      </c>
      <c r="Z61" s="121">
        <f t="shared" si="8"/>
        <v>0.26349227675317588</v>
      </c>
      <c r="AA61" s="121">
        <f t="shared" si="8"/>
        <v>0.26233057742252652</v>
      </c>
      <c r="AB61" s="121">
        <f t="shared" si="8"/>
        <v>0.25817215895381629</v>
      </c>
      <c r="AC61" s="121">
        <f t="shared" si="8"/>
        <v>0.22438452093372718</v>
      </c>
      <c r="AD61" s="121">
        <f t="shared" si="8"/>
        <v>0.23771422401637315</v>
      </c>
      <c r="AE61" s="121">
        <f t="shared" si="8"/>
        <v>0.21865344208055243</v>
      </c>
      <c r="AF61" s="121">
        <f t="shared" si="8"/>
        <v>0.23313920675198829</v>
      </c>
      <c r="AG61" s="121">
        <f t="shared" si="8"/>
        <v>0.24441326150395459</v>
      </c>
      <c r="AH61" s="121">
        <f t="shared" si="8"/>
        <v>0.24387717619679322</v>
      </c>
      <c r="AI61" s="121">
        <f t="shared" ref="AI61:AM61" si="9">SUM(AI59:AI60)</f>
        <v>0.24952863422730898</v>
      </c>
      <c r="AJ61" s="121">
        <f t="shared" si="9"/>
        <v>0.24757502494975861</v>
      </c>
      <c r="AK61" s="121">
        <f t="shared" si="9"/>
        <v>0.24837843900735856</v>
      </c>
      <c r="AL61" s="121">
        <f t="shared" si="9"/>
        <v>0.25208941058337009</v>
      </c>
      <c r="AM61" s="122">
        <f t="shared" si="9"/>
        <v>0.25392131046415711</v>
      </c>
      <c r="AN61" s="52"/>
      <c r="AO61" s="52"/>
      <c r="AP61" s="52"/>
      <c r="AQ61" s="52"/>
      <c r="AR61" s="52"/>
      <c r="AS61" s="52"/>
      <c r="AT61" s="52"/>
      <c r="AU61" s="52"/>
      <c r="AV61" s="52"/>
    </row>
    <row r="62" spans="1:48" s="45" customFormat="1" ht="24.75" customHeight="1" x14ac:dyDescent="0.35">
      <c r="A62" s="128"/>
      <c r="B62" s="89" t="s">
        <v>274</v>
      </c>
      <c r="C62" s="129"/>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v>0.25731054936938463</v>
      </c>
      <c r="AC62" s="121">
        <v>0.2224375321202304</v>
      </c>
      <c r="AD62" s="121">
        <v>0.23519874555461845</v>
      </c>
      <c r="AE62" s="121">
        <v>0.21820944826467578</v>
      </c>
      <c r="AF62" s="121">
        <v>0.2323763012676574</v>
      </c>
      <c r="AG62" s="121">
        <v>0.24428914192231327</v>
      </c>
      <c r="AH62" s="121">
        <v>0.24310985854025349</v>
      </c>
      <c r="AI62" s="121">
        <v>0.24853803539149061</v>
      </c>
      <c r="AJ62" s="121">
        <v>0.24654891645655075</v>
      </c>
      <c r="AK62" s="121">
        <v>0.24732815086896764</v>
      </c>
      <c r="AL62" s="121">
        <v>0.25101292102885642</v>
      </c>
      <c r="AM62" s="122">
        <v>0.25283995131650039</v>
      </c>
      <c r="AN62" s="52"/>
      <c r="AO62" s="52"/>
      <c r="AP62" s="52"/>
      <c r="AQ62" s="52"/>
      <c r="AR62" s="52"/>
      <c r="AS62" s="52"/>
      <c r="AT62" s="52"/>
      <c r="AU62" s="52"/>
      <c r="AV62" s="52"/>
    </row>
    <row r="63" spans="1:48" s="45" customFormat="1" ht="24.75" customHeight="1" thickBot="1" x14ac:dyDescent="0.4">
      <c r="A63" s="130"/>
      <c r="B63" s="114" t="s">
        <v>284</v>
      </c>
      <c r="C63" s="131"/>
      <c r="D63" s="126"/>
      <c r="E63" s="126"/>
      <c r="F63" s="126"/>
      <c r="G63" s="126"/>
      <c r="H63" s="126"/>
      <c r="I63" s="126"/>
      <c r="J63" s="126"/>
      <c r="K63" s="126"/>
      <c r="L63" s="126"/>
      <c r="M63" s="126"/>
      <c r="N63" s="126"/>
      <c r="O63" s="126"/>
      <c r="P63" s="126"/>
      <c r="Q63" s="126"/>
      <c r="R63" s="126"/>
      <c r="S63" s="126"/>
      <c r="T63" s="126"/>
      <c r="U63" s="126"/>
      <c r="V63" s="126">
        <v>0.27575517397908317</v>
      </c>
      <c r="W63" s="126">
        <v>0.27391246763095373</v>
      </c>
      <c r="X63" s="126">
        <v>0.27460718212134333</v>
      </c>
      <c r="Y63" s="126">
        <v>0.26981384341844944</v>
      </c>
      <c r="Z63" s="126">
        <v>0.26349227675317588</v>
      </c>
      <c r="AA63" s="126">
        <v>0.26233057742252658</v>
      </c>
      <c r="AB63" s="126">
        <v>0.25817215895381623</v>
      </c>
      <c r="AC63" s="126">
        <v>0.22438452093372724</v>
      </c>
      <c r="AD63" s="126">
        <v>0.23771422401637315</v>
      </c>
      <c r="AE63" s="126">
        <v>0.22571799908921816</v>
      </c>
      <c r="AF63" s="126">
        <v>0.24160103377548053</v>
      </c>
      <c r="AG63" s="126">
        <v>0.24441022850765712</v>
      </c>
      <c r="AH63" s="126">
        <v>0.24386347901814337</v>
      </c>
      <c r="AI63" s="126">
        <v>0.24952863422730898</v>
      </c>
      <c r="AJ63" s="126">
        <v>0.24757502494975861</v>
      </c>
      <c r="AK63" s="126">
        <v>0.24837843900735851</v>
      </c>
      <c r="AL63" s="126">
        <v>0.25208941058337014</v>
      </c>
      <c r="AM63" s="127">
        <v>0.25392131046415711</v>
      </c>
      <c r="AN63" s="52"/>
      <c r="AO63" s="52"/>
      <c r="AP63" s="52"/>
      <c r="AQ63" s="52"/>
      <c r="AR63" s="52"/>
      <c r="AS63" s="52"/>
      <c r="AT63" s="52"/>
      <c r="AU63" s="52"/>
      <c r="AV63" s="52"/>
    </row>
    <row r="64" spans="1:48" x14ac:dyDescent="0.35">
      <c r="C64" s="94"/>
      <c r="AL64" s="48"/>
      <c r="AM64" s="94"/>
    </row>
    <row r="65" spans="1:70" x14ac:dyDescent="0.35">
      <c r="B65" s="123" t="s">
        <v>287</v>
      </c>
      <c r="C65" s="66"/>
      <c r="AM65" s="66"/>
    </row>
    <row r="66" spans="1:70" x14ac:dyDescent="0.35">
      <c r="C66" s="66"/>
      <c r="AM66" s="66"/>
    </row>
    <row r="67" spans="1:70" x14ac:dyDescent="0.35">
      <c r="B67" s="52" t="s">
        <v>288</v>
      </c>
      <c r="C67" s="66"/>
      <c r="E67" s="132">
        <v>52.5321</v>
      </c>
      <c r="F67" s="132">
        <v>52.668199999999999</v>
      </c>
      <c r="G67" s="132">
        <v>53.408200000000001</v>
      </c>
      <c r="H67" s="132">
        <v>54.0687</v>
      </c>
      <c r="I67" s="132">
        <v>54.550600000000003</v>
      </c>
      <c r="J67" s="132">
        <v>55.644199999999998</v>
      </c>
      <c r="K67" s="132">
        <v>56.788400000000003</v>
      </c>
      <c r="L67" s="132">
        <v>58.1815</v>
      </c>
      <c r="M67" s="132">
        <v>59.915900000000001</v>
      </c>
      <c r="N67" s="132">
        <v>61.561700000000002</v>
      </c>
      <c r="O67" s="132">
        <v>63.411999999999999</v>
      </c>
      <c r="P67" s="132">
        <v>64.6524</v>
      </c>
      <c r="Q67" s="132">
        <v>67.062100000000001</v>
      </c>
      <c r="R67" s="132">
        <v>67.929500000000004</v>
      </c>
      <c r="S67" s="132">
        <v>69.0852</v>
      </c>
      <c r="T67" s="132">
        <v>70.560100000000006</v>
      </c>
      <c r="U67" s="132">
        <v>71.7834</v>
      </c>
      <c r="V67" s="132">
        <v>73.276799999999994</v>
      </c>
      <c r="W67" s="132">
        <v>74.312600000000003</v>
      </c>
      <c r="X67" s="132">
        <v>74.828500000000005</v>
      </c>
      <c r="Y67" s="132">
        <v>76.328599999999994</v>
      </c>
      <c r="Z67" s="132">
        <v>77.295100000000005</v>
      </c>
      <c r="AA67" s="132">
        <v>79.056899999999999</v>
      </c>
      <c r="AB67" s="132">
        <v>81.142899999999997</v>
      </c>
      <c r="AC67" s="132">
        <v>85.383399999999995</v>
      </c>
      <c r="AD67" s="132">
        <v>85.587500000000006</v>
      </c>
      <c r="AE67" s="132">
        <v>91.603399999999993</v>
      </c>
      <c r="AF67" s="132">
        <v>96.433300000000003</v>
      </c>
      <c r="AG67" s="132">
        <v>100</v>
      </c>
      <c r="AH67" s="132">
        <v>102.94311493677839</v>
      </c>
      <c r="AI67" s="132">
        <v>105.23867800058338</v>
      </c>
      <c r="AJ67" s="132">
        <v>107.35531187734962</v>
      </c>
      <c r="AK67" s="132">
        <v>109.37819777272685</v>
      </c>
      <c r="AL67" s="133">
        <v>111.39666145198483</v>
      </c>
      <c r="AM67" s="134">
        <v>113.57116792033302</v>
      </c>
    </row>
    <row r="68" spans="1:70" x14ac:dyDescent="0.35">
      <c r="B68" s="52" t="s">
        <v>289</v>
      </c>
      <c r="C68" s="66"/>
      <c r="E68" s="132">
        <v>0.51030221916504204</v>
      </c>
      <c r="F68" s="132">
        <v>0.5116243085547364</v>
      </c>
      <c r="G68" s="132">
        <v>0.51881274461920235</v>
      </c>
      <c r="H68" s="132">
        <v>0.52522890951187773</v>
      </c>
      <c r="I68" s="132">
        <v>0.52991013564629141</v>
      </c>
      <c r="J68" s="132">
        <v>0.5405334784572372</v>
      </c>
      <c r="K68" s="132">
        <v>0.55164835486934805</v>
      </c>
      <c r="L68" s="132">
        <v>0.56518107146584462</v>
      </c>
      <c r="M68" s="132">
        <v>0.58202921134450636</v>
      </c>
      <c r="N68" s="132">
        <v>0.59801668171599021</v>
      </c>
      <c r="O68" s="132">
        <v>0.61599068610799201</v>
      </c>
      <c r="P68" s="132">
        <v>0.62804005920848327</v>
      </c>
      <c r="Q68" s="132">
        <v>0.65144813270110979</v>
      </c>
      <c r="R68" s="132">
        <v>0.65987414546099865</v>
      </c>
      <c r="S68" s="132">
        <v>0.67110073405519222</v>
      </c>
      <c r="T68" s="132">
        <v>0.68542806425989611</v>
      </c>
      <c r="U68" s="132">
        <v>0.69731132620268144</v>
      </c>
      <c r="V68" s="132">
        <v>0.71181836730899684</v>
      </c>
      <c r="W68" s="132">
        <v>0.72188023497869125</v>
      </c>
      <c r="X68" s="132">
        <v>0.7268917406079588</v>
      </c>
      <c r="Y68" s="132">
        <v>0.74146386620296589</v>
      </c>
      <c r="Z68" s="132">
        <v>0.75085254654932598</v>
      </c>
      <c r="AA68" s="132">
        <v>0.76796685284442867</v>
      </c>
      <c r="AB68" s="132">
        <v>0.78823047126399082</v>
      </c>
      <c r="AC68" s="132">
        <v>0.82942312414421759</v>
      </c>
      <c r="AD68" s="132">
        <v>0.83140577252361969</v>
      </c>
      <c r="AE68" s="132">
        <v>0.88984484349689075</v>
      </c>
      <c r="AF68" s="132">
        <v>0.9367629885614368</v>
      </c>
      <c r="AG68" s="132">
        <v>0.97141027898188359</v>
      </c>
      <c r="AH68" s="132">
        <v>1</v>
      </c>
      <c r="AI68" s="132">
        <v>1.0222993355623131</v>
      </c>
      <c r="AJ68" s="132">
        <v>1.0428605346096331</v>
      </c>
      <c r="AK68" s="132">
        <v>1.0625110561294022</v>
      </c>
      <c r="AL68" s="133">
        <v>1.0821186197872301</v>
      </c>
      <c r="AM68" s="134">
        <v>1.1032419991378906</v>
      </c>
    </row>
    <row r="69" spans="1:70" x14ac:dyDescent="0.35">
      <c r="B69" s="52" t="s">
        <v>290</v>
      </c>
      <c r="C69" s="66"/>
      <c r="V69" s="135">
        <v>1812306</v>
      </c>
      <c r="W69" s="135">
        <v>1888114</v>
      </c>
      <c r="X69" s="135">
        <v>1943837</v>
      </c>
      <c r="Y69" s="135">
        <v>2027118</v>
      </c>
      <c r="Z69" s="135">
        <v>2114617</v>
      </c>
      <c r="AA69" s="135">
        <v>2189839</v>
      </c>
      <c r="AB69" s="135">
        <v>2263357</v>
      </c>
      <c r="AC69" s="135">
        <v>2109996</v>
      </c>
      <c r="AD69" s="135">
        <v>2400398</v>
      </c>
      <c r="AE69" s="135">
        <v>2634336</v>
      </c>
      <c r="AF69" s="135">
        <v>2788983</v>
      </c>
      <c r="AG69" s="135">
        <v>2926818</v>
      </c>
      <c r="AH69" s="135">
        <v>3042907</v>
      </c>
      <c r="AI69" s="135">
        <v>3164945</v>
      </c>
      <c r="AJ69" s="135">
        <v>3277488</v>
      </c>
      <c r="AK69" s="135">
        <v>3388398</v>
      </c>
      <c r="AL69" s="135">
        <v>3503997</v>
      </c>
      <c r="AM69" s="136">
        <v>3627869</v>
      </c>
    </row>
    <row r="70" spans="1:70" ht="16" thickBot="1" x14ac:dyDescent="0.4">
      <c r="A70" s="137"/>
      <c r="B70" s="137" t="s">
        <v>291</v>
      </c>
      <c r="C70" s="138"/>
      <c r="D70" s="137"/>
      <c r="E70" s="137"/>
      <c r="F70" s="137"/>
      <c r="G70" s="137"/>
      <c r="H70" s="137"/>
      <c r="I70" s="137"/>
      <c r="J70" s="137"/>
      <c r="K70" s="137"/>
      <c r="L70" s="137"/>
      <c r="M70" s="137"/>
      <c r="N70" s="137"/>
      <c r="O70" s="137"/>
      <c r="P70" s="137"/>
      <c r="Q70" s="137"/>
      <c r="R70" s="137"/>
      <c r="S70" s="137"/>
      <c r="T70" s="137"/>
      <c r="U70" s="137"/>
      <c r="V70" s="139">
        <v>764610</v>
      </c>
      <c r="W70" s="139">
        <v>786137</v>
      </c>
      <c r="X70" s="139">
        <v>793658</v>
      </c>
      <c r="Y70" s="139">
        <v>811403</v>
      </c>
      <c r="Z70" s="139">
        <v>838728</v>
      </c>
      <c r="AA70" s="139">
        <v>856022</v>
      </c>
      <c r="AB70" s="139">
        <v>884873</v>
      </c>
      <c r="AC70" s="139">
        <v>1102861</v>
      </c>
      <c r="AD70" s="139">
        <v>1040873</v>
      </c>
      <c r="AE70" s="139">
        <v>1160627</v>
      </c>
      <c r="AF70" s="139">
        <v>1230797</v>
      </c>
      <c r="AG70" s="139">
        <v>1288053</v>
      </c>
      <c r="AH70" s="139">
        <v>1369788.0458714736</v>
      </c>
      <c r="AI70" s="139">
        <v>1415851.642120837</v>
      </c>
      <c r="AJ70" s="139">
        <v>1468744.0634291796</v>
      </c>
      <c r="AK70" s="139">
        <v>1507638.6235057553</v>
      </c>
      <c r="AL70" s="139">
        <v>1551162.5213689997</v>
      </c>
      <c r="AM70" s="140">
        <v>1606574.4197578446</v>
      </c>
    </row>
    <row r="74" spans="1:70" x14ac:dyDescent="0.35">
      <c r="AC74" s="70"/>
    </row>
    <row r="76" spans="1:70" x14ac:dyDescent="0.35">
      <c r="BR76" s="52" t="s">
        <v>292</v>
      </c>
    </row>
  </sheetData>
  <mergeCells count="2">
    <mergeCell ref="A12:A15"/>
    <mergeCell ref="A33:A36"/>
  </mergeCells>
  <conditionalFormatting sqref="D27">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7:AM30">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M9">
    <cfRule type="cellIs" dxfId="3" priority="1" stopIfTrue="1" operator="equal">
      <formula>FALSE</formula>
    </cfRule>
  </conditionalFormatting>
  <hyperlinks>
    <hyperlink ref="B1" location="Notes!A1" display="Information relating to this table can be found in the 'Notes' tab" xr:uid="{6162E20A-53F9-4E8E-89AE-734A7913FE64}"/>
    <hyperlink ref="A1" location="Contents!A1" display="Contents page" xr:uid="{FF4461F5-9D11-49A1-B749-C6FD3AA1E816}"/>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80931-42F6-47C0-85C7-0B2413D38E42}">
  <dimension ref="A1:CH149"/>
  <sheetViews>
    <sheetView zoomScale="85" zoomScaleNormal="85" workbookViewId="0">
      <pane xSplit="2" topLeftCell="BS1" activePane="topRight" state="frozen"/>
      <selection activeCell="B8" sqref="B8"/>
      <selection pane="topRight" activeCell="B8" sqref="B8"/>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78"/>
      <c r="BW1" s="478"/>
      <c r="BX1" s="478"/>
    </row>
    <row r="2" spans="1:86" ht="15.75" customHeight="1" x14ac:dyDescent="0.35">
      <c r="A2" s="46" t="s">
        <v>221</v>
      </c>
      <c r="B2" s="47" t="s">
        <v>954</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ht="26.25" customHeight="1" x14ac:dyDescent="0.35">
      <c r="A4" s="89"/>
      <c r="B4" s="79" t="s">
        <v>955</v>
      </c>
      <c r="C4" s="593"/>
      <c r="D4" s="637">
        <f t="shared" ref="D4:BO4" si="0">SUM(D5,D8,D9)</f>
        <v>0</v>
      </c>
      <c r="E4" s="637">
        <f t="shared" si="0"/>
        <v>0</v>
      </c>
      <c r="F4" s="637">
        <f t="shared" si="0"/>
        <v>0</v>
      </c>
      <c r="G4" s="637">
        <f t="shared" si="0"/>
        <v>0</v>
      </c>
      <c r="H4" s="637">
        <f t="shared" si="0"/>
        <v>0</v>
      </c>
      <c r="I4" s="637">
        <f t="shared" si="0"/>
        <v>0</v>
      </c>
      <c r="J4" s="637">
        <f t="shared" si="0"/>
        <v>0</v>
      </c>
      <c r="K4" s="637">
        <f t="shared" si="0"/>
        <v>0</v>
      </c>
      <c r="L4" s="637">
        <f t="shared" si="0"/>
        <v>0</v>
      </c>
      <c r="M4" s="637">
        <f t="shared" si="0"/>
        <v>0</v>
      </c>
      <c r="N4" s="637">
        <f t="shared" si="0"/>
        <v>0</v>
      </c>
      <c r="O4" s="637">
        <f t="shared" si="0"/>
        <v>0</v>
      </c>
      <c r="P4" s="637">
        <f t="shared" si="0"/>
        <v>0</v>
      </c>
      <c r="Q4" s="637">
        <f t="shared" si="0"/>
        <v>0</v>
      </c>
      <c r="R4" s="637">
        <f t="shared" si="0"/>
        <v>0</v>
      </c>
      <c r="S4" s="637">
        <f t="shared" si="0"/>
        <v>0</v>
      </c>
      <c r="T4" s="637">
        <f t="shared" si="0"/>
        <v>0</v>
      </c>
      <c r="U4" s="637">
        <f t="shared" si="0"/>
        <v>0</v>
      </c>
      <c r="V4" s="637">
        <f t="shared" si="0"/>
        <v>0</v>
      </c>
      <c r="W4" s="637">
        <f t="shared" si="0"/>
        <v>0</v>
      </c>
      <c r="X4" s="637">
        <f t="shared" si="0"/>
        <v>0</v>
      </c>
      <c r="Y4" s="637">
        <f t="shared" si="0"/>
        <v>0</v>
      </c>
      <c r="Z4" s="637">
        <f t="shared" si="0"/>
        <v>0</v>
      </c>
      <c r="AA4" s="637">
        <f t="shared" si="0"/>
        <v>0</v>
      </c>
      <c r="AB4" s="637">
        <f t="shared" si="0"/>
        <v>0</v>
      </c>
      <c r="AC4" s="637">
        <f t="shared" si="0"/>
        <v>0</v>
      </c>
      <c r="AD4" s="637">
        <f t="shared" si="0"/>
        <v>0</v>
      </c>
      <c r="AE4" s="637">
        <f t="shared" si="0"/>
        <v>0</v>
      </c>
      <c r="AF4" s="637">
        <f t="shared" si="0"/>
        <v>0</v>
      </c>
      <c r="AG4" s="637">
        <f t="shared" si="0"/>
        <v>0</v>
      </c>
      <c r="AH4" s="637">
        <f t="shared" si="0"/>
        <v>561</v>
      </c>
      <c r="AI4" s="637">
        <f t="shared" si="0"/>
        <v>624</v>
      </c>
      <c r="AJ4" s="637">
        <f t="shared" si="0"/>
        <v>729</v>
      </c>
      <c r="AK4" s="637">
        <f t="shared" si="0"/>
        <v>924.13</v>
      </c>
      <c r="AL4" s="637">
        <f t="shared" si="0"/>
        <v>941</v>
      </c>
      <c r="AM4" s="637">
        <f t="shared" si="0"/>
        <v>985</v>
      </c>
      <c r="AN4" s="637">
        <f t="shared" si="0"/>
        <v>1189</v>
      </c>
      <c r="AO4" s="637">
        <f t="shared" si="0"/>
        <v>1371</v>
      </c>
      <c r="AP4" s="637">
        <f t="shared" si="0"/>
        <v>1458</v>
      </c>
      <c r="AQ4" s="637">
        <f t="shared" si="0"/>
        <v>1574</v>
      </c>
      <c r="AR4" s="637">
        <f t="shared" si="0"/>
        <v>1853.9770000000001</v>
      </c>
      <c r="AS4" s="637">
        <f t="shared" si="0"/>
        <v>2050.058</v>
      </c>
      <c r="AT4" s="637">
        <f t="shared" si="0"/>
        <v>2305.1849999999999</v>
      </c>
      <c r="AU4" s="637">
        <f t="shared" si="0"/>
        <v>2758</v>
      </c>
      <c r="AV4" s="637">
        <f t="shared" si="0"/>
        <v>3728</v>
      </c>
      <c r="AW4" s="637">
        <f t="shared" si="0"/>
        <v>3939</v>
      </c>
      <c r="AX4" s="637">
        <f t="shared" si="0"/>
        <v>3969</v>
      </c>
      <c r="AY4" s="637">
        <f t="shared" si="0"/>
        <v>3888</v>
      </c>
      <c r="AZ4" s="637">
        <f t="shared" si="0"/>
        <v>3815</v>
      </c>
      <c r="BA4" s="637">
        <f t="shared" si="0"/>
        <v>3773</v>
      </c>
      <c r="BB4" s="637">
        <f t="shared" si="0"/>
        <v>3619</v>
      </c>
      <c r="BC4" s="637">
        <f t="shared" si="0"/>
        <v>3781</v>
      </c>
      <c r="BD4" s="637">
        <f t="shared" si="0"/>
        <v>4095</v>
      </c>
      <c r="BE4" s="637">
        <f t="shared" si="0"/>
        <v>4486</v>
      </c>
      <c r="BF4" s="637">
        <f t="shared" si="0"/>
        <v>4484</v>
      </c>
      <c r="BG4" s="637">
        <f t="shared" si="0"/>
        <v>4851.1851234350615</v>
      </c>
      <c r="BH4" s="637">
        <f t="shared" si="0"/>
        <v>6099.3140000000003</v>
      </c>
      <c r="BI4" s="637">
        <f t="shared" si="0"/>
        <v>6508.5602195999991</v>
      </c>
      <c r="BJ4" s="637">
        <f t="shared" si="0"/>
        <v>6954.7246595999977</v>
      </c>
      <c r="BK4" s="637">
        <f t="shared" si="0"/>
        <v>7455.2028207140329</v>
      </c>
      <c r="BL4" s="637">
        <f t="shared" si="0"/>
        <v>7793.5174822999979</v>
      </c>
      <c r="BM4" s="637">
        <f t="shared" si="0"/>
        <v>8225.126148360001</v>
      </c>
      <c r="BN4" s="637">
        <f t="shared" si="0"/>
        <v>8242.1568431600008</v>
      </c>
      <c r="BO4" s="637">
        <f t="shared" si="0"/>
        <v>8052.1531093099993</v>
      </c>
      <c r="BP4" s="637">
        <f t="shared" ref="BP4:CE4" si="1">SUM(BP5,BP8,BP9)</f>
        <v>7510.8751163199995</v>
      </c>
      <c r="BQ4" s="637">
        <f t="shared" si="1"/>
        <v>7041.5234761999718</v>
      </c>
      <c r="BR4" s="637">
        <f t="shared" si="1"/>
        <v>6576.0799377400017</v>
      </c>
      <c r="BS4" s="637">
        <f t="shared" si="1"/>
        <v>6078.7060508699969</v>
      </c>
      <c r="BT4" s="637">
        <f t="shared" si="1"/>
        <v>5665.5855551100012</v>
      </c>
      <c r="BU4" s="637">
        <f t="shared" si="1"/>
        <v>5367.648018240001</v>
      </c>
      <c r="BV4" s="637">
        <f t="shared" si="1"/>
        <v>5139.8772267200002</v>
      </c>
      <c r="BW4" s="637">
        <f t="shared" si="1"/>
        <v>5060.8868007399997</v>
      </c>
      <c r="BX4" s="637">
        <f t="shared" si="1"/>
        <v>5070.9368242</v>
      </c>
      <c r="BY4" s="637">
        <f t="shared" si="1"/>
        <v>4834.3991158399986</v>
      </c>
      <c r="BZ4" s="637">
        <f t="shared" si="1"/>
        <v>4935.3102140100009</v>
      </c>
      <c r="CA4" s="637">
        <f t="shared" si="1"/>
        <v>5467.1379150099983</v>
      </c>
      <c r="CB4" s="637">
        <f t="shared" si="1"/>
        <v>6007.6954460500001</v>
      </c>
      <c r="CC4" s="637">
        <f t="shared" si="1"/>
        <v>6172.8008222198359</v>
      </c>
      <c r="CD4" s="637">
        <f t="shared" si="1"/>
        <v>6081.3522484518726</v>
      </c>
      <c r="CE4" s="637">
        <f t="shared" si="1"/>
        <v>5903.3263235055811</v>
      </c>
      <c r="CF4" s="637">
        <f>SUM(CF5,CF8,CF9)</f>
        <v>5711.2964741808428</v>
      </c>
      <c r="CG4" s="638">
        <f>SUM(CG5,CG8,CG9)</f>
        <v>5788.2828318201364</v>
      </c>
      <c r="CH4" s="639">
        <f>SUM(CH5,CH8,CH9)</f>
        <v>5793.4619996446027</v>
      </c>
    </row>
    <row r="5" spans="1:86" s="418" customFormat="1" ht="24" customHeight="1" x14ac:dyDescent="0.35">
      <c r="A5" s="521"/>
      <c r="B5" s="72" t="s">
        <v>956</v>
      </c>
      <c r="C5" s="123"/>
      <c r="D5" s="640">
        <f t="shared" ref="D5:BF5" si="2">SUM(D6:D7)</f>
        <v>0</v>
      </c>
      <c r="E5" s="640">
        <f t="shared" si="2"/>
        <v>0</v>
      </c>
      <c r="F5" s="640">
        <f t="shared" si="2"/>
        <v>0</v>
      </c>
      <c r="G5" s="640">
        <f t="shared" si="2"/>
        <v>0</v>
      </c>
      <c r="H5" s="640">
        <f t="shared" si="2"/>
        <v>0</v>
      </c>
      <c r="I5" s="640">
        <f t="shared" si="2"/>
        <v>0</v>
      </c>
      <c r="J5" s="640">
        <f t="shared" si="2"/>
        <v>0</v>
      </c>
      <c r="K5" s="640">
        <f t="shared" si="2"/>
        <v>0</v>
      </c>
      <c r="L5" s="640">
        <f t="shared" si="2"/>
        <v>0</v>
      </c>
      <c r="M5" s="640">
        <f t="shared" si="2"/>
        <v>0</v>
      </c>
      <c r="N5" s="640">
        <f t="shared" si="2"/>
        <v>0</v>
      </c>
      <c r="O5" s="640">
        <f t="shared" si="2"/>
        <v>0</v>
      </c>
      <c r="P5" s="640">
        <f t="shared" si="2"/>
        <v>0</v>
      </c>
      <c r="Q5" s="640">
        <f t="shared" si="2"/>
        <v>0</v>
      </c>
      <c r="R5" s="640">
        <f t="shared" si="2"/>
        <v>0</v>
      </c>
      <c r="S5" s="640">
        <f t="shared" si="2"/>
        <v>0</v>
      </c>
      <c r="T5" s="640">
        <f t="shared" si="2"/>
        <v>0</v>
      </c>
      <c r="U5" s="640">
        <f t="shared" si="2"/>
        <v>0</v>
      </c>
      <c r="V5" s="640">
        <f t="shared" si="2"/>
        <v>0</v>
      </c>
      <c r="W5" s="640">
        <f t="shared" si="2"/>
        <v>0</v>
      </c>
      <c r="X5" s="640">
        <f t="shared" si="2"/>
        <v>0</v>
      </c>
      <c r="Y5" s="640">
        <f t="shared" si="2"/>
        <v>0</v>
      </c>
      <c r="Z5" s="640">
        <f t="shared" si="2"/>
        <v>0</v>
      </c>
      <c r="AA5" s="640">
        <f t="shared" si="2"/>
        <v>0</v>
      </c>
      <c r="AB5" s="640">
        <f t="shared" si="2"/>
        <v>0</v>
      </c>
      <c r="AC5" s="640">
        <f t="shared" si="2"/>
        <v>0</v>
      </c>
      <c r="AD5" s="640">
        <f t="shared" si="2"/>
        <v>0</v>
      </c>
      <c r="AE5" s="640">
        <f t="shared" si="2"/>
        <v>0</v>
      </c>
      <c r="AF5" s="640">
        <f t="shared" si="2"/>
        <v>0</v>
      </c>
      <c r="AG5" s="640">
        <f t="shared" si="2"/>
        <v>0</v>
      </c>
      <c r="AH5" s="640">
        <f t="shared" si="2"/>
        <v>0</v>
      </c>
      <c r="AI5" s="640">
        <f t="shared" si="2"/>
        <v>0</v>
      </c>
      <c r="AJ5" s="640">
        <f t="shared" si="2"/>
        <v>0</v>
      </c>
      <c r="AK5" s="640">
        <f t="shared" si="2"/>
        <v>0</v>
      </c>
      <c r="AL5" s="640">
        <f t="shared" si="2"/>
        <v>0</v>
      </c>
      <c r="AM5" s="640">
        <f t="shared" si="2"/>
        <v>0</v>
      </c>
      <c r="AN5" s="640">
        <f t="shared" si="2"/>
        <v>0</v>
      </c>
      <c r="AO5" s="640">
        <f t="shared" si="2"/>
        <v>0</v>
      </c>
      <c r="AP5" s="640">
        <f t="shared" si="2"/>
        <v>0</v>
      </c>
      <c r="AQ5" s="640">
        <f t="shared" si="2"/>
        <v>0</v>
      </c>
      <c r="AR5" s="640">
        <f t="shared" si="2"/>
        <v>0</v>
      </c>
      <c r="AS5" s="640">
        <f t="shared" si="2"/>
        <v>0</v>
      </c>
      <c r="AT5" s="640">
        <f t="shared" si="2"/>
        <v>0</v>
      </c>
      <c r="AU5" s="640">
        <f t="shared" si="2"/>
        <v>0</v>
      </c>
      <c r="AV5" s="640">
        <f t="shared" si="2"/>
        <v>0</v>
      </c>
      <c r="AW5" s="640">
        <f t="shared" si="2"/>
        <v>0</v>
      </c>
      <c r="AX5" s="640">
        <f t="shared" si="2"/>
        <v>0</v>
      </c>
      <c r="AY5" s="640">
        <f t="shared" si="2"/>
        <v>0</v>
      </c>
      <c r="AZ5" s="640">
        <f t="shared" si="2"/>
        <v>0</v>
      </c>
      <c r="BA5" s="640">
        <f t="shared" si="2"/>
        <v>0</v>
      </c>
      <c r="BB5" s="640">
        <f t="shared" si="2"/>
        <v>0</v>
      </c>
      <c r="BC5" s="640">
        <f t="shared" si="2"/>
        <v>0</v>
      </c>
      <c r="BD5" s="640">
        <f t="shared" si="2"/>
        <v>0</v>
      </c>
      <c r="BE5" s="640">
        <f t="shared" si="2"/>
        <v>0</v>
      </c>
      <c r="BF5" s="640">
        <f t="shared" si="2"/>
        <v>0</v>
      </c>
      <c r="BG5" s="640">
        <f>SUM(BG6:BG7)</f>
        <v>2336.1031234350612</v>
      </c>
      <c r="BH5" s="640">
        <f t="shared" ref="BH5:CH5" si="3">SUM(BH6:BH7)</f>
        <v>5970.616</v>
      </c>
      <c r="BI5" s="640">
        <f t="shared" si="3"/>
        <v>6426.2752195999992</v>
      </c>
      <c r="BJ5" s="640">
        <f t="shared" si="3"/>
        <v>6868.5436595999981</v>
      </c>
      <c r="BK5" s="640">
        <f t="shared" si="3"/>
        <v>7367.1248207140325</v>
      </c>
      <c r="BL5" s="640">
        <f t="shared" si="3"/>
        <v>7703.3184822999983</v>
      </c>
      <c r="BM5" s="640">
        <f t="shared" si="3"/>
        <v>8128.8851483600001</v>
      </c>
      <c r="BN5" s="640">
        <f t="shared" si="3"/>
        <v>8242.1568431600008</v>
      </c>
      <c r="BO5" s="640">
        <f t="shared" si="3"/>
        <v>8052.1531093099993</v>
      </c>
      <c r="BP5" s="640">
        <f t="shared" si="3"/>
        <v>7510.8751163199995</v>
      </c>
      <c r="BQ5" s="640">
        <f t="shared" si="3"/>
        <v>7041.5234761999718</v>
      </c>
      <c r="BR5" s="640">
        <f t="shared" si="3"/>
        <v>6576.0799377400017</v>
      </c>
      <c r="BS5" s="640">
        <f t="shared" si="3"/>
        <v>6078.7060508699969</v>
      </c>
      <c r="BT5" s="640">
        <f t="shared" si="3"/>
        <v>5665.5855551100012</v>
      </c>
      <c r="BU5" s="640">
        <f t="shared" si="3"/>
        <v>5367.648018240001</v>
      </c>
      <c r="BV5" s="640">
        <f t="shared" si="3"/>
        <v>5139.8772267200002</v>
      </c>
      <c r="BW5" s="640">
        <f t="shared" si="3"/>
        <v>5060.8868007399997</v>
      </c>
      <c r="BX5" s="640">
        <f t="shared" si="3"/>
        <v>5070.9368242</v>
      </c>
      <c r="BY5" s="640">
        <f t="shared" si="3"/>
        <v>4834.3991158399986</v>
      </c>
      <c r="BZ5" s="640">
        <f t="shared" si="3"/>
        <v>4935.3102140100009</v>
      </c>
      <c r="CA5" s="640">
        <f t="shared" si="3"/>
        <v>5467.1379150099983</v>
      </c>
      <c r="CB5" s="640">
        <f t="shared" si="3"/>
        <v>6007.6954460500001</v>
      </c>
      <c r="CC5" s="640">
        <f t="shared" si="3"/>
        <v>6172.8008222198359</v>
      </c>
      <c r="CD5" s="640">
        <f t="shared" si="3"/>
        <v>6081.3522484518726</v>
      </c>
      <c r="CE5" s="640">
        <f t="shared" si="3"/>
        <v>5903.3263235055811</v>
      </c>
      <c r="CF5" s="640">
        <f t="shared" si="3"/>
        <v>5711.2964741808428</v>
      </c>
      <c r="CG5" s="640">
        <f t="shared" si="3"/>
        <v>5788.2828318201364</v>
      </c>
      <c r="CH5" s="641">
        <f t="shared" si="3"/>
        <v>5793.4619996446027</v>
      </c>
    </row>
    <row r="6" spans="1:86" x14ac:dyDescent="0.35">
      <c r="B6" s="236" t="s">
        <v>957</v>
      </c>
      <c r="C6" s="72"/>
      <c r="D6" s="642">
        <v>0</v>
      </c>
      <c r="E6" s="642">
        <v>0</v>
      </c>
      <c r="F6" s="642">
        <v>0</v>
      </c>
      <c r="G6" s="642">
        <v>0</v>
      </c>
      <c r="H6" s="642">
        <v>0</v>
      </c>
      <c r="I6" s="642">
        <v>0</v>
      </c>
      <c r="J6" s="642">
        <v>0</v>
      </c>
      <c r="K6" s="642">
        <v>0</v>
      </c>
      <c r="L6" s="642">
        <v>0</v>
      </c>
      <c r="M6" s="642">
        <v>0</v>
      </c>
      <c r="N6" s="642">
        <v>0</v>
      </c>
      <c r="O6" s="642">
        <v>0</v>
      </c>
      <c r="P6" s="642">
        <v>0</v>
      </c>
      <c r="Q6" s="642">
        <v>0</v>
      </c>
      <c r="R6" s="642">
        <v>0</v>
      </c>
      <c r="S6" s="642">
        <v>0</v>
      </c>
      <c r="T6" s="642">
        <v>0</v>
      </c>
      <c r="U6" s="642">
        <v>0</v>
      </c>
      <c r="V6" s="642">
        <v>0</v>
      </c>
      <c r="W6" s="642">
        <v>0</v>
      </c>
      <c r="X6" s="642">
        <v>0</v>
      </c>
      <c r="Y6" s="642">
        <v>0</v>
      </c>
      <c r="Z6" s="642">
        <v>0</v>
      </c>
      <c r="AA6" s="642">
        <v>0</v>
      </c>
      <c r="AB6" s="642">
        <v>0</v>
      </c>
      <c r="AC6" s="642">
        <v>0</v>
      </c>
      <c r="AD6" s="642">
        <v>0</v>
      </c>
      <c r="AE6" s="642">
        <v>0</v>
      </c>
      <c r="AF6" s="642">
        <v>0</v>
      </c>
      <c r="AG6" s="642">
        <v>0</v>
      </c>
      <c r="AH6" s="642">
        <v>0</v>
      </c>
      <c r="AI6" s="642">
        <v>0</v>
      </c>
      <c r="AJ6" s="642">
        <v>0</v>
      </c>
      <c r="AK6" s="642">
        <v>0</v>
      </c>
      <c r="AL6" s="642">
        <v>0</v>
      </c>
      <c r="AM6" s="642">
        <v>0</v>
      </c>
      <c r="AN6" s="642">
        <v>0</v>
      </c>
      <c r="AO6" s="642">
        <v>0</v>
      </c>
      <c r="AP6" s="642">
        <v>0</v>
      </c>
      <c r="AQ6" s="642">
        <v>0</v>
      </c>
      <c r="AR6" s="642">
        <v>0</v>
      </c>
      <c r="AS6" s="642">
        <v>0</v>
      </c>
      <c r="AT6" s="642">
        <v>0</v>
      </c>
      <c r="AU6" s="642">
        <v>0</v>
      </c>
      <c r="AV6" s="642">
        <v>0</v>
      </c>
      <c r="AW6" s="642">
        <v>0</v>
      </c>
      <c r="AX6" s="642">
        <v>0</v>
      </c>
      <c r="AY6" s="642">
        <v>0</v>
      </c>
      <c r="AZ6" s="642">
        <v>0</v>
      </c>
      <c r="BA6" s="642">
        <v>0</v>
      </c>
      <c r="BB6" s="642">
        <v>0</v>
      </c>
      <c r="BC6" s="642">
        <v>0</v>
      </c>
      <c r="BD6" s="642">
        <v>0</v>
      </c>
      <c r="BE6" s="642">
        <v>0</v>
      </c>
      <c r="BF6" s="642">
        <v>0</v>
      </c>
      <c r="BG6" s="642">
        <v>2014.2471386050611</v>
      </c>
      <c r="BH6" s="642">
        <v>5015.7</v>
      </c>
      <c r="BI6" s="642">
        <v>5423.7671116726178</v>
      </c>
      <c r="BJ6" s="642">
        <v>5757.8360123012462</v>
      </c>
      <c r="BK6" s="642">
        <v>6177.3624194595423</v>
      </c>
      <c r="BL6" s="642">
        <v>6490.1720590102777</v>
      </c>
      <c r="BM6" s="642">
        <v>6915.0678474402721</v>
      </c>
      <c r="BN6" s="642">
        <v>6948.1568948414524</v>
      </c>
      <c r="BO6" s="642">
        <v>6809.6169528651753</v>
      </c>
      <c r="BP6" s="642">
        <v>6513.1149729962708</v>
      </c>
      <c r="BQ6" s="642">
        <v>6130.2807911553373</v>
      </c>
      <c r="BR6" s="642">
        <v>5797.0775256391153</v>
      </c>
      <c r="BS6" s="642">
        <v>5456.4054314190616</v>
      </c>
      <c r="BT6" s="642">
        <v>5243.7866305220668</v>
      </c>
      <c r="BU6" s="642">
        <v>4972.5094967900277</v>
      </c>
      <c r="BV6" s="642">
        <v>4731.5968871425393</v>
      </c>
      <c r="BW6" s="642">
        <v>4668.3984997758625</v>
      </c>
      <c r="BX6" s="642">
        <v>4700.4667376707275</v>
      </c>
      <c r="BY6" s="642">
        <v>4492.3796697970911</v>
      </c>
      <c r="BZ6" s="642">
        <v>4594.3159914222761</v>
      </c>
      <c r="CA6" s="642">
        <v>5097.8512280114392</v>
      </c>
      <c r="CB6" s="642">
        <v>5632.8398255328075</v>
      </c>
      <c r="CC6" s="642">
        <v>5814.2474108880797</v>
      </c>
      <c r="CD6" s="642">
        <v>5741.9333303763206</v>
      </c>
      <c r="CE6" s="642">
        <v>5582.3041684823802</v>
      </c>
      <c r="CF6" s="642">
        <v>5413.6343637819737</v>
      </c>
      <c r="CG6" s="642">
        <v>5491.845322482839</v>
      </c>
      <c r="CH6" s="643">
        <v>5504.0001801721064</v>
      </c>
    </row>
    <row r="7" spans="1:86" x14ac:dyDescent="0.35">
      <c r="A7" s="411"/>
      <c r="B7" s="236" t="s">
        <v>958</v>
      </c>
      <c r="C7" s="72"/>
      <c r="D7" s="642">
        <v>0</v>
      </c>
      <c r="E7" s="642">
        <v>0</v>
      </c>
      <c r="F7" s="642">
        <v>0</v>
      </c>
      <c r="G7" s="642">
        <v>0</v>
      </c>
      <c r="H7" s="642">
        <v>0</v>
      </c>
      <c r="I7" s="642">
        <v>0</v>
      </c>
      <c r="J7" s="642">
        <v>0</v>
      </c>
      <c r="K7" s="642">
        <v>0</v>
      </c>
      <c r="L7" s="642">
        <v>0</v>
      </c>
      <c r="M7" s="642">
        <v>0</v>
      </c>
      <c r="N7" s="642">
        <v>0</v>
      </c>
      <c r="O7" s="642">
        <v>0</v>
      </c>
      <c r="P7" s="642">
        <v>0</v>
      </c>
      <c r="Q7" s="642">
        <v>0</v>
      </c>
      <c r="R7" s="642">
        <v>0</v>
      </c>
      <c r="S7" s="642">
        <v>0</v>
      </c>
      <c r="T7" s="642">
        <v>0</v>
      </c>
      <c r="U7" s="642">
        <v>0</v>
      </c>
      <c r="V7" s="642">
        <v>0</v>
      </c>
      <c r="W7" s="642">
        <v>0</v>
      </c>
      <c r="X7" s="642">
        <v>0</v>
      </c>
      <c r="Y7" s="642">
        <v>0</v>
      </c>
      <c r="Z7" s="642">
        <v>0</v>
      </c>
      <c r="AA7" s="642">
        <v>0</v>
      </c>
      <c r="AB7" s="642">
        <v>0</v>
      </c>
      <c r="AC7" s="642">
        <v>0</v>
      </c>
      <c r="AD7" s="642">
        <v>0</v>
      </c>
      <c r="AE7" s="642">
        <v>0</v>
      </c>
      <c r="AF7" s="642">
        <v>0</v>
      </c>
      <c r="AG7" s="642">
        <v>0</v>
      </c>
      <c r="AH7" s="642">
        <v>0</v>
      </c>
      <c r="AI7" s="642">
        <v>0</v>
      </c>
      <c r="AJ7" s="642">
        <v>0</v>
      </c>
      <c r="AK7" s="642">
        <v>0</v>
      </c>
      <c r="AL7" s="642">
        <v>0</v>
      </c>
      <c r="AM7" s="642">
        <v>0</v>
      </c>
      <c r="AN7" s="642">
        <v>0</v>
      </c>
      <c r="AO7" s="642">
        <v>0</v>
      </c>
      <c r="AP7" s="642">
        <v>0</v>
      </c>
      <c r="AQ7" s="642">
        <v>0</v>
      </c>
      <c r="AR7" s="642">
        <v>0</v>
      </c>
      <c r="AS7" s="642">
        <v>0</v>
      </c>
      <c r="AT7" s="642">
        <v>0</v>
      </c>
      <c r="AU7" s="642">
        <v>0</v>
      </c>
      <c r="AV7" s="642">
        <v>0</v>
      </c>
      <c r="AW7" s="642">
        <v>0</v>
      </c>
      <c r="AX7" s="642">
        <v>0</v>
      </c>
      <c r="AY7" s="642">
        <v>0</v>
      </c>
      <c r="AZ7" s="642">
        <v>0</v>
      </c>
      <c r="BA7" s="642">
        <v>0</v>
      </c>
      <c r="BB7" s="642">
        <v>0</v>
      </c>
      <c r="BC7" s="642">
        <v>0</v>
      </c>
      <c r="BD7" s="642">
        <v>0</v>
      </c>
      <c r="BE7" s="642">
        <v>0</v>
      </c>
      <c r="BF7" s="642">
        <v>0</v>
      </c>
      <c r="BG7" s="642">
        <v>321.85598482999995</v>
      </c>
      <c r="BH7" s="642">
        <v>954.91600000000017</v>
      </c>
      <c r="BI7" s="642">
        <v>1002.5081079273812</v>
      </c>
      <c r="BJ7" s="642">
        <v>1110.7076472987521</v>
      </c>
      <c r="BK7" s="642">
        <v>1189.7624012544898</v>
      </c>
      <c r="BL7" s="642">
        <v>1213.1464232897204</v>
      </c>
      <c r="BM7" s="642">
        <v>1213.8173009197278</v>
      </c>
      <c r="BN7" s="642">
        <v>1293.9999483185484</v>
      </c>
      <c r="BO7" s="642">
        <v>1242.536156444824</v>
      </c>
      <c r="BP7" s="642">
        <v>997.76014332372893</v>
      </c>
      <c r="BQ7" s="642">
        <v>911.24268504463487</v>
      </c>
      <c r="BR7" s="642">
        <v>779.00241210088666</v>
      </c>
      <c r="BS7" s="642">
        <v>622.30061945093507</v>
      </c>
      <c r="BT7" s="642">
        <v>421.79892458793393</v>
      </c>
      <c r="BU7" s="642">
        <v>395.13852144997321</v>
      </c>
      <c r="BV7" s="642">
        <v>408.28033957746038</v>
      </c>
      <c r="BW7" s="642">
        <v>392.48830096413724</v>
      </c>
      <c r="BX7" s="642">
        <v>370.47008652927246</v>
      </c>
      <c r="BY7" s="642">
        <v>342.01944604290742</v>
      </c>
      <c r="BZ7" s="642">
        <v>340.99422258772444</v>
      </c>
      <c r="CA7" s="642">
        <v>369.28668699855882</v>
      </c>
      <c r="CB7" s="642">
        <v>374.85562051719296</v>
      </c>
      <c r="CC7" s="642">
        <v>358.55341133175625</v>
      </c>
      <c r="CD7" s="642">
        <v>339.41891807555157</v>
      </c>
      <c r="CE7" s="642">
        <v>321.02215502320053</v>
      </c>
      <c r="CF7" s="642">
        <v>297.66211039886895</v>
      </c>
      <c r="CG7" s="642">
        <v>296.437509337297</v>
      </c>
      <c r="CH7" s="643">
        <v>289.46181947249647</v>
      </c>
    </row>
    <row r="8" spans="1:86" ht="31" x14ac:dyDescent="0.35">
      <c r="B8" s="621" t="s">
        <v>959</v>
      </c>
      <c r="C8" s="72"/>
      <c r="D8" s="640">
        <v>0</v>
      </c>
      <c r="E8" s="640">
        <v>0</v>
      </c>
      <c r="F8" s="640">
        <v>0</v>
      </c>
      <c r="G8" s="640">
        <v>0</v>
      </c>
      <c r="H8" s="640">
        <v>0</v>
      </c>
      <c r="I8" s="640">
        <v>0</v>
      </c>
      <c r="J8" s="640">
        <v>0</v>
      </c>
      <c r="K8" s="640">
        <v>0</v>
      </c>
      <c r="L8" s="640">
        <v>0</v>
      </c>
      <c r="M8" s="640">
        <v>0</v>
      </c>
      <c r="N8" s="640">
        <v>0</v>
      </c>
      <c r="O8" s="640">
        <v>0</v>
      </c>
      <c r="P8" s="640">
        <v>0</v>
      </c>
      <c r="Q8" s="640">
        <v>0</v>
      </c>
      <c r="R8" s="640">
        <v>0</v>
      </c>
      <c r="S8" s="640">
        <v>0</v>
      </c>
      <c r="T8" s="640">
        <v>0</v>
      </c>
      <c r="U8" s="640">
        <v>0</v>
      </c>
      <c r="V8" s="640">
        <v>0</v>
      </c>
      <c r="W8" s="640">
        <v>0</v>
      </c>
      <c r="X8" s="640">
        <v>0</v>
      </c>
      <c r="Y8" s="640">
        <v>0</v>
      </c>
      <c r="Z8" s="640">
        <v>0</v>
      </c>
      <c r="AA8" s="640">
        <v>0</v>
      </c>
      <c r="AB8" s="640">
        <v>0</v>
      </c>
      <c r="AC8" s="640">
        <v>0</v>
      </c>
      <c r="AD8" s="640">
        <v>0</v>
      </c>
      <c r="AE8" s="640">
        <v>0</v>
      </c>
      <c r="AF8" s="640">
        <v>0</v>
      </c>
      <c r="AG8" s="640">
        <v>0</v>
      </c>
      <c r="AH8" s="640">
        <v>0</v>
      </c>
      <c r="AI8" s="640">
        <v>0</v>
      </c>
      <c r="AJ8" s="640">
        <v>0</v>
      </c>
      <c r="AK8" s="640">
        <v>0</v>
      </c>
      <c r="AL8" s="640">
        <v>0</v>
      </c>
      <c r="AM8" s="640">
        <v>0</v>
      </c>
      <c r="AN8" s="640">
        <v>0</v>
      </c>
      <c r="AO8" s="640">
        <v>0</v>
      </c>
      <c r="AP8" s="640">
        <v>0</v>
      </c>
      <c r="AQ8" s="640">
        <v>0</v>
      </c>
      <c r="AR8" s="640">
        <v>1853.9770000000001</v>
      </c>
      <c r="AS8" s="640">
        <v>2050.058</v>
      </c>
      <c r="AT8" s="640">
        <v>2305.1849999999999</v>
      </c>
      <c r="AU8" s="640">
        <v>2758</v>
      </c>
      <c r="AV8" s="640">
        <v>3728</v>
      </c>
      <c r="AW8" s="640">
        <v>3939</v>
      </c>
      <c r="AX8" s="640">
        <v>3969</v>
      </c>
      <c r="AY8" s="640">
        <v>3888</v>
      </c>
      <c r="AZ8" s="640">
        <v>3815</v>
      </c>
      <c r="BA8" s="640">
        <v>3773</v>
      </c>
      <c r="BB8" s="640">
        <v>3619</v>
      </c>
      <c r="BC8" s="640">
        <v>3781</v>
      </c>
      <c r="BD8" s="640">
        <v>4095</v>
      </c>
      <c r="BE8" s="640">
        <v>4486</v>
      </c>
      <c r="BF8" s="640">
        <v>4484</v>
      </c>
      <c r="BG8" s="640">
        <v>2515.0819999999999</v>
      </c>
      <c r="BH8" s="640">
        <v>128.69800000000001</v>
      </c>
      <c r="BI8" s="640">
        <v>82.284999999999997</v>
      </c>
      <c r="BJ8" s="640">
        <v>86.180999999999997</v>
      </c>
      <c r="BK8" s="640">
        <v>88.078000000000003</v>
      </c>
      <c r="BL8" s="640">
        <v>90.198999999999998</v>
      </c>
      <c r="BM8" s="640">
        <v>96.241</v>
      </c>
      <c r="BN8" s="640">
        <v>0</v>
      </c>
      <c r="BO8" s="640">
        <v>0</v>
      </c>
      <c r="BP8" s="640">
        <v>0</v>
      </c>
      <c r="BQ8" s="640">
        <v>0</v>
      </c>
      <c r="BR8" s="640">
        <v>0</v>
      </c>
      <c r="BS8" s="640">
        <v>0</v>
      </c>
      <c r="BT8" s="640">
        <v>0</v>
      </c>
      <c r="BU8" s="640">
        <v>0</v>
      </c>
      <c r="BV8" s="640">
        <v>0</v>
      </c>
      <c r="BW8" s="640">
        <v>0</v>
      </c>
      <c r="BX8" s="640">
        <v>0</v>
      </c>
      <c r="BY8" s="640">
        <v>0</v>
      </c>
      <c r="BZ8" s="640">
        <v>0</v>
      </c>
      <c r="CA8" s="640">
        <v>0</v>
      </c>
      <c r="CB8" s="640">
        <v>0</v>
      </c>
      <c r="CC8" s="640">
        <v>0</v>
      </c>
      <c r="CD8" s="640">
        <v>0</v>
      </c>
      <c r="CE8" s="640">
        <v>0</v>
      </c>
      <c r="CF8" s="640">
        <v>0</v>
      </c>
      <c r="CG8" s="640">
        <v>0</v>
      </c>
      <c r="CH8" s="641">
        <v>0</v>
      </c>
    </row>
    <row r="9" spans="1:86" s="644" customFormat="1" ht="35.25" customHeight="1" thickBot="1" x14ac:dyDescent="0.3">
      <c r="B9" s="479" t="s">
        <v>960</v>
      </c>
      <c r="C9" s="645"/>
      <c r="D9" s="646">
        <v>0</v>
      </c>
      <c r="E9" s="646">
        <v>0</v>
      </c>
      <c r="F9" s="646">
        <v>0</v>
      </c>
      <c r="G9" s="646">
        <v>0</v>
      </c>
      <c r="H9" s="646">
        <v>0</v>
      </c>
      <c r="I9" s="646">
        <v>0</v>
      </c>
      <c r="J9" s="646">
        <v>0</v>
      </c>
      <c r="K9" s="646">
        <v>0</v>
      </c>
      <c r="L9" s="646">
        <v>0</v>
      </c>
      <c r="M9" s="646">
        <v>0</v>
      </c>
      <c r="N9" s="646">
        <v>0</v>
      </c>
      <c r="O9" s="646">
        <v>0</v>
      </c>
      <c r="P9" s="646">
        <v>0</v>
      </c>
      <c r="Q9" s="646">
        <v>0</v>
      </c>
      <c r="R9" s="646">
        <v>0</v>
      </c>
      <c r="S9" s="646">
        <v>0</v>
      </c>
      <c r="T9" s="646">
        <v>0</v>
      </c>
      <c r="U9" s="646">
        <v>0</v>
      </c>
      <c r="V9" s="646">
        <v>0</v>
      </c>
      <c r="W9" s="646">
        <v>0</v>
      </c>
      <c r="X9" s="646">
        <v>0</v>
      </c>
      <c r="Y9" s="646">
        <v>0</v>
      </c>
      <c r="Z9" s="646">
        <v>0</v>
      </c>
      <c r="AA9" s="646">
        <v>0</v>
      </c>
      <c r="AB9" s="646">
        <v>0</v>
      </c>
      <c r="AC9" s="646">
        <v>0</v>
      </c>
      <c r="AD9" s="646">
        <v>0</v>
      </c>
      <c r="AE9" s="646">
        <v>0</v>
      </c>
      <c r="AF9" s="646">
        <v>0</v>
      </c>
      <c r="AG9" s="646">
        <v>0</v>
      </c>
      <c r="AH9" s="646">
        <v>561</v>
      </c>
      <c r="AI9" s="646">
        <v>624</v>
      </c>
      <c r="AJ9" s="646">
        <v>729</v>
      </c>
      <c r="AK9" s="646">
        <v>924.13</v>
      </c>
      <c r="AL9" s="646">
        <v>941</v>
      </c>
      <c r="AM9" s="646">
        <v>985</v>
      </c>
      <c r="AN9" s="646">
        <v>1189</v>
      </c>
      <c r="AO9" s="646">
        <v>1371</v>
      </c>
      <c r="AP9" s="646">
        <v>1458</v>
      </c>
      <c r="AQ9" s="646">
        <v>1574</v>
      </c>
      <c r="AR9" s="646">
        <v>0</v>
      </c>
      <c r="AS9" s="646">
        <v>0</v>
      </c>
      <c r="AT9" s="646">
        <v>0</v>
      </c>
      <c r="AU9" s="646">
        <v>0</v>
      </c>
      <c r="AV9" s="646">
        <v>0</v>
      </c>
      <c r="AW9" s="646">
        <v>0</v>
      </c>
      <c r="AX9" s="646">
        <v>0</v>
      </c>
      <c r="AY9" s="646">
        <v>0</v>
      </c>
      <c r="AZ9" s="646">
        <v>0</v>
      </c>
      <c r="BA9" s="646">
        <v>0</v>
      </c>
      <c r="BB9" s="646">
        <v>0</v>
      </c>
      <c r="BC9" s="646">
        <v>0</v>
      </c>
      <c r="BD9" s="646">
        <v>0</v>
      </c>
      <c r="BE9" s="646">
        <v>0</v>
      </c>
      <c r="BF9" s="646">
        <v>0</v>
      </c>
      <c r="BG9" s="646">
        <v>0</v>
      </c>
      <c r="BH9" s="646">
        <v>0</v>
      </c>
      <c r="BI9" s="646">
        <v>0</v>
      </c>
      <c r="BJ9" s="646">
        <v>0</v>
      </c>
      <c r="BK9" s="646">
        <v>0</v>
      </c>
      <c r="BL9" s="646">
        <v>0</v>
      </c>
      <c r="BM9" s="646">
        <v>0</v>
      </c>
      <c r="BN9" s="646">
        <v>0</v>
      </c>
      <c r="BO9" s="646">
        <v>0</v>
      </c>
      <c r="BP9" s="646">
        <v>0</v>
      </c>
      <c r="BQ9" s="646">
        <v>0</v>
      </c>
      <c r="BR9" s="646">
        <v>0</v>
      </c>
      <c r="BS9" s="646">
        <v>0</v>
      </c>
      <c r="BT9" s="646">
        <v>0</v>
      </c>
      <c r="BU9" s="646">
        <v>0</v>
      </c>
      <c r="BV9" s="646">
        <v>0</v>
      </c>
      <c r="BW9" s="646">
        <v>0</v>
      </c>
      <c r="BX9" s="646">
        <v>0</v>
      </c>
      <c r="BY9" s="646">
        <v>0</v>
      </c>
      <c r="BZ9" s="646">
        <v>0</v>
      </c>
      <c r="CA9" s="646">
        <v>0</v>
      </c>
      <c r="CB9" s="646">
        <v>0</v>
      </c>
      <c r="CC9" s="646">
        <v>0</v>
      </c>
      <c r="CD9" s="646">
        <v>0</v>
      </c>
      <c r="CE9" s="646">
        <v>0</v>
      </c>
      <c r="CF9" s="646">
        <v>0</v>
      </c>
      <c r="CG9" s="646">
        <v>0</v>
      </c>
      <c r="CH9" s="647">
        <v>0</v>
      </c>
    </row>
    <row r="10" spans="1:86" ht="26.25" customHeight="1" x14ac:dyDescent="0.35">
      <c r="A10" s="465"/>
      <c r="B10" s="79" t="s">
        <v>961</v>
      </c>
      <c r="D10" s="50" t="s">
        <v>294</v>
      </c>
      <c r="E10" s="50" t="s">
        <v>295</v>
      </c>
      <c r="F10" s="50" t="s">
        <v>296</v>
      </c>
      <c r="G10" s="50" t="s">
        <v>297</v>
      </c>
      <c r="H10" s="50" t="s">
        <v>298</v>
      </c>
      <c r="I10" s="50" t="s">
        <v>299</v>
      </c>
      <c r="J10" s="50" t="s">
        <v>300</v>
      </c>
      <c r="K10" s="50" t="s">
        <v>301</v>
      </c>
      <c r="L10" s="50" t="s">
        <v>302</v>
      </c>
      <c r="M10" s="50" t="s">
        <v>303</v>
      </c>
      <c r="N10" s="50" t="s">
        <v>304</v>
      </c>
      <c r="O10" s="50" t="s">
        <v>305</v>
      </c>
      <c r="P10" s="50" t="s">
        <v>306</v>
      </c>
      <c r="Q10" s="50" t="s">
        <v>307</v>
      </c>
      <c r="R10" s="50" t="s">
        <v>308</v>
      </c>
      <c r="S10" s="50" t="s">
        <v>309</v>
      </c>
      <c r="T10" s="50" t="s">
        <v>310</v>
      </c>
      <c r="U10" s="50" t="s">
        <v>311</v>
      </c>
      <c r="V10" s="50" t="s">
        <v>312</v>
      </c>
      <c r="W10" s="50" t="s">
        <v>313</v>
      </c>
      <c r="X10" s="50" t="s">
        <v>314</v>
      </c>
      <c r="Y10" s="50" t="s">
        <v>315</v>
      </c>
      <c r="Z10" s="50" t="s">
        <v>316</v>
      </c>
      <c r="AA10" s="50" t="s">
        <v>317</v>
      </c>
      <c r="AB10" s="50" t="s">
        <v>318</v>
      </c>
      <c r="AC10" s="50" t="s">
        <v>319</v>
      </c>
      <c r="AD10" s="50" t="s">
        <v>320</v>
      </c>
      <c r="AE10" s="50" t="s">
        <v>321</v>
      </c>
      <c r="AF10" s="50" t="s">
        <v>322</v>
      </c>
      <c r="AG10" s="50" t="s">
        <v>323</v>
      </c>
      <c r="AH10" s="50" t="s">
        <v>324</v>
      </c>
      <c r="AI10" s="50" t="s">
        <v>325</v>
      </c>
      <c r="AJ10" s="50" t="s">
        <v>326</v>
      </c>
      <c r="AK10" s="50" t="s">
        <v>327</v>
      </c>
      <c r="AL10" s="50" t="s">
        <v>328</v>
      </c>
      <c r="AM10" s="50" t="s">
        <v>329</v>
      </c>
      <c r="AN10" s="50" t="s">
        <v>330</v>
      </c>
      <c r="AO10" s="50" t="s">
        <v>331</v>
      </c>
      <c r="AP10" s="50" t="s">
        <v>332</v>
      </c>
      <c r="AQ10" s="50" t="s">
        <v>333</v>
      </c>
      <c r="AR10" s="50" t="s">
        <v>334</v>
      </c>
      <c r="AS10" s="50" t="s">
        <v>335</v>
      </c>
      <c r="AT10" s="50" t="s">
        <v>336</v>
      </c>
      <c r="AU10" s="50" t="s">
        <v>337</v>
      </c>
      <c r="AV10" s="50" t="s">
        <v>338</v>
      </c>
      <c r="AW10" s="50" t="s">
        <v>339</v>
      </c>
      <c r="AX10" s="50" t="s">
        <v>340</v>
      </c>
      <c r="AY10" s="50" t="s">
        <v>223</v>
      </c>
      <c r="AZ10" s="50" t="s">
        <v>224</v>
      </c>
      <c r="BA10" s="50" t="s">
        <v>225</v>
      </c>
      <c r="BB10" s="50" t="s">
        <v>226</v>
      </c>
      <c r="BC10" s="50" t="s">
        <v>227</v>
      </c>
      <c r="BD10" s="50" t="s">
        <v>228</v>
      </c>
      <c r="BE10" s="50" t="s">
        <v>229</v>
      </c>
      <c r="BF10" s="50" t="s">
        <v>230</v>
      </c>
      <c r="BG10" s="50" t="s">
        <v>231</v>
      </c>
      <c r="BH10" s="50" t="s">
        <v>232</v>
      </c>
      <c r="BI10" s="50" t="s">
        <v>233</v>
      </c>
      <c r="BJ10" s="50" t="s">
        <v>234</v>
      </c>
      <c r="BK10" s="50" t="s">
        <v>235</v>
      </c>
      <c r="BL10" s="50" t="s">
        <v>236</v>
      </c>
      <c r="BM10" s="50" t="s">
        <v>237</v>
      </c>
      <c r="BN10" s="50" t="s">
        <v>238</v>
      </c>
      <c r="BO10" s="50" t="s">
        <v>239</v>
      </c>
      <c r="BP10" s="50" t="s">
        <v>240</v>
      </c>
      <c r="BQ10" s="50" t="s">
        <v>241</v>
      </c>
      <c r="BR10" s="50" t="s">
        <v>242</v>
      </c>
      <c r="BS10" s="50" t="s">
        <v>243</v>
      </c>
      <c r="BT10" s="50" t="s">
        <v>244</v>
      </c>
      <c r="BU10" s="50" t="s">
        <v>245</v>
      </c>
      <c r="BV10" s="50" t="s">
        <v>246</v>
      </c>
      <c r="BW10" s="50" t="s">
        <v>247</v>
      </c>
      <c r="BX10" s="50" t="s">
        <v>248</v>
      </c>
      <c r="BY10" s="50" t="s">
        <v>249</v>
      </c>
      <c r="BZ10" s="50" t="s">
        <v>250</v>
      </c>
      <c r="CA10" s="50" t="s">
        <v>251</v>
      </c>
      <c r="CB10" s="50" t="s">
        <v>252</v>
      </c>
      <c r="CC10" s="50" t="s">
        <v>253</v>
      </c>
      <c r="CD10" s="50" t="s">
        <v>254</v>
      </c>
      <c r="CE10" s="50" t="s">
        <v>255</v>
      </c>
      <c r="CF10" s="50" t="s">
        <v>256</v>
      </c>
      <c r="CG10" s="50" t="s">
        <v>257</v>
      </c>
      <c r="CH10" s="51" t="s">
        <v>258</v>
      </c>
    </row>
    <row r="11" spans="1:86" x14ac:dyDescent="0.35">
      <c r="A11" s="465"/>
      <c r="B11" s="648" t="s">
        <v>458</v>
      </c>
      <c r="C11" s="466"/>
      <c r="D11" s="320" t="s">
        <v>260</v>
      </c>
      <c r="E11" s="320" t="s">
        <v>260</v>
      </c>
      <c r="F11" s="320" t="s">
        <v>260</v>
      </c>
      <c r="G11" s="320" t="s">
        <v>260</v>
      </c>
      <c r="H11" s="320" t="s">
        <v>260</v>
      </c>
      <c r="I11" s="320" t="s">
        <v>260</v>
      </c>
      <c r="J11" s="320" t="s">
        <v>260</v>
      </c>
      <c r="K11" s="320" t="s">
        <v>260</v>
      </c>
      <c r="L11" s="320" t="s">
        <v>260</v>
      </c>
      <c r="M11" s="320" t="s">
        <v>260</v>
      </c>
      <c r="N11" s="320" t="s">
        <v>260</v>
      </c>
      <c r="O11" s="320" t="s">
        <v>260</v>
      </c>
      <c r="P11" s="320" t="s">
        <v>260</v>
      </c>
      <c r="Q11" s="320" t="s">
        <v>260</v>
      </c>
      <c r="R11" s="320" t="s">
        <v>260</v>
      </c>
      <c r="S11" s="320" t="s">
        <v>260</v>
      </c>
      <c r="T11" s="320" t="s">
        <v>260</v>
      </c>
      <c r="U11" s="320" t="s">
        <v>260</v>
      </c>
      <c r="V11" s="320" t="s">
        <v>260</v>
      </c>
      <c r="W11" s="320" t="s">
        <v>260</v>
      </c>
      <c r="X11" s="320" t="s">
        <v>260</v>
      </c>
      <c r="Y11" s="320" t="s">
        <v>260</v>
      </c>
      <c r="Z11" s="320" t="s">
        <v>260</v>
      </c>
      <c r="AA11" s="320" t="s">
        <v>260</v>
      </c>
      <c r="AB11" s="320" t="s">
        <v>260</v>
      </c>
      <c r="AC11" s="320" t="s">
        <v>260</v>
      </c>
      <c r="AD11" s="320" t="s">
        <v>260</v>
      </c>
      <c r="AE11" s="320" t="s">
        <v>260</v>
      </c>
      <c r="AF11" s="320" t="s">
        <v>260</v>
      </c>
      <c r="AG11" s="320" t="s">
        <v>260</v>
      </c>
      <c r="AH11" s="320" t="s">
        <v>260</v>
      </c>
      <c r="AI11" s="320" t="s">
        <v>260</v>
      </c>
      <c r="AJ11" s="320" t="s">
        <v>260</v>
      </c>
      <c r="AK11" s="320" t="s">
        <v>260</v>
      </c>
      <c r="AL11" s="320" t="s">
        <v>260</v>
      </c>
      <c r="AM11" s="320" t="s">
        <v>260</v>
      </c>
      <c r="AN11" s="320" t="s">
        <v>260</v>
      </c>
      <c r="AO11" s="320" t="s">
        <v>260</v>
      </c>
      <c r="AP11" s="320" t="s">
        <v>260</v>
      </c>
      <c r="AQ11" s="320" t="s">
        <v>260</v>
      </c>
      <c r="AR11" s="320" t="s">
        <v>260</v>
      </c>
      <c r="AS11" s="320" t="s">
        <v>260</v>
      </c>
      <c r="AT11" s="320" t="s">
        <v>260</v>
      </c>
      <c r="AU11" s="320" t="s">
        <v>260</v>
      </c>
      <c r="AV11" s="320" t="s">
        <v>260</v>
      </c>
      <c r="AW11" s="320" t="s">
        <v>260</v>
      </c>
      <c r="AX11" s="320" t="s">
        <v>260</v>
      </c>
      <c r="AY11" s="320" t="s">
        <v>260</v>
      </c>
      <c r="AZ11" s="320" t="s">
        <v>260</v>
      </c>
      <c r="BA11" s="320" t="s">
        <v>260</v>
      </c>
      <c r="BB11" s="320" t="s">
        <v>260</v>
      </c>
      <c r="BC11" s="320" t="s">
        <v>260</v>
      </c>
      <c r="BD11" s="320" t="s">
        <v>260</v>
      </c>
      <c r="BE11" s="320" t="s">
        <v>260</v>
      </c>
      <c r="BF11" s="320" t="s">
        <v>260</v>
      </c>
      <c r="BG11" s="320" t="s">
        <v>260</v>
      </c>
      <c r="BH11" s="320" t="s">
        <v>260</v>
      </c>
      <c r="BI11" s="320" t="s">
        <v>260</v>
      </c>
      <c r="BJ11" s="320" t="s">
        <v>260</v>
      </c>
      <c r="BK11" s="320" t="s">
        <v>260</v>
      </c>
      <c r="BL11" s="320" t="s">
        <v>260</v>
      </c>
      <c r="BM11" s="320" t="s">
        <v>260</v>
      </c>
      <c r="BN11" s="320" t="s">
        <v>260</v>
      </c>
      <c r="BO11" s="320" t="s">
        <v>260</v>
      </c>
      <c r="BP11" s="320" t="s">
        <v>260</v>
      </c>
      <c r="BQ11" s="320" t="s">
        <v>260</v>
      </c>
      <c r="BR11" s="320" t="s">
        <v>260</v>
      </c>
      <c r="BS11" s="320" t="s">
        <v>260</v>
      </c>
      <c r="BT11" s="320" t="s">
        <v>260</v>
      </c>
      <c r="BU11" s="320" t="s">
        <v>260</v>
      </c>
      <c r="BV11" s="320" t="s">
        <v>260</v>
      </c>
      <c r="BW11" s="320" t="s">
        <v>260</v>
      </c>
      <c r="BX11" s="320" t="s">
        <v>260</v>
      </c>
      <c r="BY11" s="320" t="s">
        <v>260</v>
      </c>
      <c r="BZ11" s="320" t="s">
        <v>260</v>
      </c>
      <c r="CA11" s="320" t="s">
        <v>260</v>
      </c>
      <c r="CB11" s="320" t="s">
        <v>261</v>
      </c>
      <c r="CC11" s="320" t="s">
        <v>261</v>
      </c>
      <c r="CD11" s="320" t="s">
        <v>261</v>
      </c>
      <c r="CE11" s="320" t="s">
        <v>261</v>
      </c>
      <c r="CF11" s="320" t="s">
        <v>261</v>
      </c>
      <c r="CG11" s="320" t="s">
        <v>261</v>
      </c>
      <c r="CH11" s="321" t="s">
        <v>261</v>
      </c>
    </row>
    <row r="12" spans="1:86" ht="26.25" customHeight="1" x14ac:dyDescent="0.35">
      <c r="A12" s="467"/>
      <c r="B12" s="123" t="s">
        <v>955</v>
      </c>
      <c r="C12" s="593"/>
      <c r="D12" s="637">
        <f t="shared" ref="D12:BO12" si="4">SUM(D13,D16,D17)</f>
        <v>0</v>
      </c>
      <c r="E12" s="637">
        <f t="shared" si="4"/>
        <v>0</v>
      </c>
      <c r="F12" s="637">
        <f t="shared" si="4"/>
        <v>0</v>
      </c>
      <c r="G12" s="637">
        <f t="shared" si="4"/>
        <v>0</v>
      </c>
      <c r="H12" s="637">
        <f t="shared" si="4"/>
        <v>0</v>
      </c>
      <c r="I12" s="637">
        <f t="shared" si="4"/>
        <v>0</v>
      </c>
      <c r="J12" s="637">
        <f t="shared" si="4"/>
        <v>0</v>
      </c>
      <c r="K12" s="637">
        <f t="shared" si="4"/>
        <v>0</v>
      </c>
      <c r="L12" s="637">
        <f t="shared" si="4"/>
        <v>0</v>
      </c>
      <c r="M12" s="637">
        <f t="shared" si="4"/>
        <v>0</v>
      </c>
      <c r="N12" s="637">
        <f t="shared" si="4"/>
        <v>0</v>
      </c>
      <c r="O12" s="637">
        <f t="shared" si="4"/>
        <v>0</v>
      </c>
      <c r="P12" s="637">
        <f t="shared" si="4"/>
        <v>0</v>
      </c>
      <c r="Q12" s="637">
        <f t="shared" si="4"/>
        <v>0</v>
      </c>
      <c r="R12" s="637">
        <f t="shared" si="4"/>
        <v>0</v>
      </c>
      <c r="S12" s="637">
        <f t="shared" si="4"/>
        <v>0</v>
      </c>
      <c r="T12" s="637">
        <f t="shared" si="4"/>
        <v>0</v>
      </c>
      <c r="U12" s="637">
        <f t="shared" si="4"/>
        <v>0</v>
      </c>
      <c r="V12" s="637">
        <f t="shared" si="4"/>
        <v>0</v>
      </c>
      <c r="W12" s="637">
        <f t="shared" si="4"/>
        <v>0</v>
      </c>
      <c r="X12" s="637">
        <f t="shared" si="4"/>
        <v>0</v>
      </c>
      <c r="Y12" s="637">
        <f t="shared" si="4"/>
        <v>0</v>
      </c>
      <c r="Z12" s="637">
        <f t="shared" si="4"/>
        <v>0</v>
      </c>
      <c r="AA12" s="637">
        <f t="shared" si="4"/>
        <v>0</v>
      </c>
      <c r="AB12" s="637">
        <f t="shared" si="4"/>
        <v>0</v>
      </c>
      <c r="AC12" s="637">
        <f t="shared" si="4"/>
        <v>0</v>
      </c>
      <c r="AD12" s="637">
        <f t="shared" si="4"/>
        <v>0</v>
      </c>
      <c r="AE12" s="637">
        <f t="shared" si="4"/>
        <v>0</v>
      </c>
      <c r="AF12" s="637">
        <f t="shared" si="4"/>
        <v>0</v>
      </c>
      <c r="AG12" s="637">
        <f t="shared" si="4"/>
        <v>0</v>
      </c>
      <c r="AH12" s="637">
        <f t="shared" si="4"/>
        <v>3553.3226774340678</v>
      </c>
      <c r="AI12" s="637">
        <f t="shared" si="4"/>
        <v>3381.6873411746901</v>
      </c>
      <c r="AJ12" s="637">
        <f t="shared" si="4"/>
        <v>3317.5600573329493</v>
      </c>
      <c r="AK12" s="637">
        <f t="shared" si="4"/>
        <v>3804.8105972621615</v>
      </c>
      <c r="AL12" s="637">
        <f t="shared" si="4"/>
        <v>3608.3525288967198</v>
      </c>
      <c r="AM12" s="637">
        <f t="shared" si="4"/>
        <v>3605.5274013173002</v>
      </c>
      <c r="AN12" s="637">
        <f t="shared" si="4"/>
        <v>4111.8317788410714</v>
      </c>
      <c r="AO12" s="637">
        <f t="shared" si="4"/>
        <v>4496.3493532190832</v>
      </c>
      <c r="AP12" s="637">
        <f t="shared" si="4"/>
        <v>4595.0135035259991</v>
      </c>
      <c r="AQ12" s="637">
        <f t="shared" si="4"/>
        <v>4687.7068661288222</v>
      </c>
      <c r="AR12" s="637">
        <f t="shared" si="4"/>
        <v>5169.5518393327966</v>
      </c>
      <c r="AS12" s="637">
        <f t="shared" si="4"/>
        <v>5288.6899857172357</v>
      </c>
      <c r="AT12" s="637">
        <f t="shared" si="4"/>
        <v>5486.5571620430519</v>
      </c>
      <c r="AU12" s="637">
        <f t="shared" si="4"/>
        <v>6191.8982617415386</v>
      </c>
      <c r="AV12" s="637">
        <f t="shared" si="4"/>
        <v>8146.2771780214816</v>
      </c>
      <c r="AW12" s="637">
        <f t="shared" si="4"/>
        <v>8369.2034719068506</v>
      </c>
      <c r="AX12" s="637">
        <f t="shared" si="4"/>
        <v>8295.3243402431744</v>
      </c>
      <c r="AY12" s="637">
        <f t="shared" si="4"/>
        <v>7876.7336676459581</v>
      </c>
      <c r="AZ12" s="637">
        <f t="shared" si="4"/>
        <v>7475.9620019723097</v>
      </c>
      <c r="BA12" s="637">
        <f t="shared" si="4"/>
        <v>7374.5518672835769</v>
      </c>
      <c r="BB12" s="637">
        <f t="shared" si="4"/>
        <v>6975.5418260903944</v>
      </c>
      <c r="BC12" s="637">
        <f t="shared" si="4"/>
        <v>7198.7659695158018</v>
      </c>
      <c r="BD12" s="637">
        <f t="shared" si="4"/>
        <v>7727.7253717852318</v>
      </c>
      <c r="BE12" s="637">
        <f t="shared" si="4"/>
        <v>8299.2084279473493</v>
      </c>
      <c r="BF12" s="637">
        <f t="shared" si="4"/>
        <v>8128.3664864041639</v>
      </c>
      <c r="BG12" s="637">
        <f t="shared" si="4"/>
        <v>8583.4175423693941</v>
      </c>
      <c r="BH12" s="637">
        <f t="shared" si="4"/>
        <v>10479.394987599311</v>
      </c>
      <c r="BI12" s="637">
        <f t="shared" si="4"/>
        <v>10883.57635931474</v>
      </c>
      <c r="BJ12" s="637">
        <f t="shared" si="4"/>
        <v>11290.308143361659</v>
      </c>
      <c r="BK12" s="637">
        <f t="shared" si="4"/>
        <v>11870.584863821901</v>
      </c>
      <c r="BL12" s="637">
        <f t="shared" si="4"/>
        <v>11963.373737807202</v>
      </c>
      <c r="BM12" s="637">
        <f t="shared" si="4"/>
        <v>12464.689221326886</v>
      </c>
      <c r="BN12" s="637">
        <f t="shared" si="4"/>
        <v>12281.549437974769</v>
      </c>
      <c r="BO12" s="637">
        <f t="shared" si="4"/>
        <v>11747.626817709111</v>
      </c>
      <c r="BP12" s="637">
        <f t="shared" ref="BP12:CH12" si="5">SUM(BP13,BP16,BP17)</f>
        <v>10771.193345190091</v>
      </c>
      <c r="BQ12" s="637">
        <f t="shared" si="5"/>
        <v>9892.3037105943076</v>
      </c>
      <c r="BR12" s="637">
        <f t="shared" si="5"/>
        <v>9109.6550633972092</v>
      </c>
      <c r="BS12" s="637">
        <f t="shared" si="5"/>
        <v>8362.6016245361097</v>
      </c>
      <c r="BT12" s="637">
        <f t="shared" si="5"/>
        <v>7641.0811279630479</v>
      </c>
      <c r="BU12" s="637">
        <f t="shared" si="5"/>
        <v>7148.7378486068474</v>
      </c>
      <c r="BV12" s="637">
        <f t="shared" si="5"/>
        <v>6692.837337552658</v>
      </c>
      <c r="BW12" s="637">
        <f t="shared" si="5"/>
        <v>6420.5673153239841</v>
      </c>
      <c r="BX12" s="637">
        <f t="shared" si="5"/>
        <v>6113.8117284011005</v>
      </c>
      <c r="BY12" s="637">
        <f t="shared" si="5"/>
        <v>5814.7288311047378</v>
      </c>
      <c r="BZ12" s="637">
        <f t="shared" si="5"/>
        <v>5546.2592721393285</v>
      </c>
      <c r="CA12" s="637">
        <f t="shared" si="5"/>
        <v>5836.2018800569222</v>
      </c>
      <c r="CB12" s="637">
        <f t="shared" si="5"/>
        <v>6184.5088280788532</v>
      </c>
      <c r="CC12" s="637">
        <f t="shared" si="5"/>
        <v>6172.8008222198359</v>
      </c>
      <c r="CD12" s="637">
        <f t="shared" si="5"/>
        <v>5948.7001868262387</v>
      </c>
      <c r="CE12" s="637">
        <f t="shared" si="5"/>
        <v>5660.705461172075</v>
      </c>
      <c r="CF12" s="637">
        <f t="shared" si="5"/>
        <v>5375.2819241113557</v>
      </c>
      <c r="CG12" s="637">
        <f t="shared" si="5"/>
        <v>5349.0280325813528</v>
      </c>
      <c r="CH12" s="649">
        <f t="shared" si="5"/>
        <v>5251.3066074096196</v>
      </c>
    </row>
    <row r="13" spans="1:86" ht="24" customHeight="1" x14ac:dyDescent="0.35">
      <c r="B13" s="72" t="s">
        <v>956</v>
      </c>
      <c r="C13" s="52"/>
      <c r="D13" s="640">
        <f t="shared" ref="D13:BO13" si="6">SUM(D14:D15)</f>
        <v>0</v>
      </c>
      <c r="E13" s="640">
        <f t="shared" si="6"/>
        <v>0</v>
      </c>
      <c r="F13" s="640">
        <f t="shared" si="6"/>
        <v>0</v>
      </c>
      <c r="G13" s="640">
        <f t="shared" si="6"/>
        <v>0</v>
      </c>
      <c r="H13" s="640">
        <f t="shared" si="6"/>
        <v>0</v>
      </c>
      <c r="I13" s="640">
        <f t="shared" si="6"/>
        <v>0</v>
      </c>
      <c r="J13" s="640">
        <f t="shared" si="6"/>
        <v>0</v>
      </c>
      <c r="K13" s="640">
        <f t="shared" si="6"/>
        <v>0</v>
      </c>
      <c r="L13" s="640">
        <f t="shared" si="6"/>
        <v>0</v>
      </c>
      <c r="M13" s="640">
        <f t="shared" si="6"/>
        <v>0</v>
      </c>
      <c r="N13" s="640">
        <f t="shared" si="6"/>
        <v>0</v>
      </c>
      <c r="O13" s="640">
        <f t="shared" si="6"/>
        <v>0</v>
      </c>
      <c r="P13" s="640">
        <f t="shared" si="6"/>
        <v>0</v>
      </c>
      <c r="Q13" s="640">
        <f t="shared" si="6"/>
        <v>0</v>
      </c>
      <c r="R13" s="640">
        <f t="shared" si="6"/>
        <v>0</v>
      </c>
      <c r="S13" s="640">
        <f t="shared" si="6"/>
        <v>0</v>
      </c>
      <c r="T13" s="640">
        <f t="shared" si="6"/>
        <v>0</v>
      </c>
      <c r="U13" s="640">
        <f t="shared" si="6"/>
        <v>0</v>
      </c>
      <c r="V13" s="640">
        <f t="shared" si="6"/>
        <v>0</v>
      </c>
      <c r="W13" s="640">
        <f t="shared" si="6"/>
        <v>0</v>
      </c>
      <c r="X13" s="640">
        <f t="shared" si="6"/>
        <v>0</v>
      </c>
      <c r="Y13" s="640">
        <f t="shared" si="6"/>
        <v>0</v>
      </c>
      <c r="Z13" s="640">
        <f t="shared" si="6"/>
        <v>0</v>
      </c>
      <c r="AA13" s="640">
        <f t="shared" si="6"/>
        <v>0</v>
      </c>
      <c r="AB13" s="640">
        <f t="shared" si="6"/>
        <v>0</v>
      </c>
      <c r="AC13" s="640">
        <f t="shared" si="6"/>
        <v>0</v>
      </c>
      <c r="AD13" s="640">
        <f t="shared" si="6"/>
        <v>0</v>
      </c>
      <c r="AE13" s="640">
        <f t="shared" si="6"/>
        <v>0</v>
      </c>
      <c r="AF13" s="640">
        <f t="shared" si="6"/>
        <v>0</v>
      </c>
      <c r="AG13" s="640">
        <f t="shared" si="6"/>
        <v>0</v>
      </c>
      <c r="AH13" s="640">
        <f t="shared" si="6"/>
        <v>0</v>
      </c>
      <c r="AI13" s="640">
        <f t="shared" si="6"/>
        <v>0</v>
      </c>
      <c r="AJ13" s="640">
        <f t="shared" si="6"/>
        <v>0</v>
      </c>
      <c r="AK13" s="640">
        <f t="shared" si="6"/>
        <v>0</v>
      </c>
      <c r="AL13" s="640">
        <f t="shared" si="6"/>
        <v>0</v>
      </c>
      <c r="AM13" s="640">
        <f t="shared" si="6"/>
        <v>0</v>
      </c>
      <c r="AN13" s="640">
        <f t="shared" si="6"/>
        <v>0</v>
      </c>
      <c r="AO13" s="640">
        <f t="shared" si="6"/>
        <v>0</v>
      </c>
      <c r="AP13" s="640">
        <f t="shared" si="6"/>
        <v>0</v>
      </c>
      <c r="AQ13" s="640">
        <f t="shared" si="6"/>
        <v>0</v>
      </c>
      <c r="AR13" s="640">
        <f t="shared" si="6"/>
        <v>0</v>
      </c>
      <c r="AS13" s="640">
        <f t="shared" si="6"/>
        <v>0</v>
      </c>
      <c r="AT13" s="640">
        <f t="shared" si="6"/>
        <v>0</v>
      </c>
      <c r="AU13" s="640">
        <f t="shared" si="6"/>
        <v>0</v>
      </c>
      <c r="AV13" s="640">
        <f t="shared" si="6"/>
        <v>0</v>
      </c>
      <c r="AW13" s="640">
        <f t="shared" si="6"/>
        <v>0</v>
      </c>
      <c r="AX13" s="640">
        <f t="shared" si="6"/>
        <v>0</v>
      </c>
      <c r="AY13" s="640">
        <f t="shared" si="6"/>
        <v>0</v>
      </c>
      <c r="AZ13" s="640">
        <f t="shared" si="6"/>
        <v>0</v>
      </c>
      <c r="BA13" s="640">
        <f t="shared" si="6"/>
        <v>0</v>
      </c>
      <c r="BB13" s="640">
        <f t="shared" si="6"/>
        <v>0</v>
      </c>
      <c r="BC13" s="640">
        <f t="shared" si="6"/>
        <v>0</v>
      </c>
      <c r="BD13" s="640">
        <f t="shared" si="6"/>
        <v>0</v>
      </c>
      <c r="BE13" s="640">
        <f t="shared" si="6"/>
        <v>0</v>
      </c>
      <c r="BF13" s="640">
        <f t="shared" si="6"/>
        <v>0</v>
      </c>
      <c r="BG13" s="640">
        <f t="shared" si="6"/>
        <v>4133.3711289661223</v>
      </c>
      <c r="BH13" s="640">
        <f t="shared" si="6"/>
        <v>10258.275501684329</v>
      </c>
      <c r="BI13" s="640">
        <f t="shared" si="6"/>
        <v>10745.979863237264</v>
      </c>
      <c r="BJ13" s="640">
        <f t="shared" si="6"/>
        <v>11150.401807204993</v>
      </c>
      <c r="BK13" s="640">
        <f t="shared" si="6"/>
        <v>11730.342217340076</v>
      </c>
      <c r="BL13" s="640">
        <f t="shared" si="6"/>
        <v>11824.914518304942</v>
      </c>
      <c r="BM13" s="640">
        <f t="shared" si="6"/>
        <v>12318.841712886069</v>
      </c>
      <c r="BN13" s="640">
        <f t="shared" si="6"/>
        <v>12281.549437974769</v>
      </c>
      <c r="BO13" s="640">
        <f t="shared" si="6"/>
        <v>11747.626817709111</v>
      </c>
      <c r="BP13" s="640">
        <f t="shared" ref="BP13:CH13" si="7">SUM(BP14:BP15)</f>
        <v>10771.193345190091</v>
      </c>
      <c r="BQ13" s="640">
        <f t="shared" si="7"/>
        <v>9892.3037105943076</v>
      </c>
      <c r="BR13" s="640">
        <f t="shared" si="7"/>
        <v>9109.6550633972092</v>
      </c>
      <c r="BS13" s="640">
        <f t="shared" si="7"/>
        <v>8362.6016245361097</v>
      </c>
      <c r="BT13" s="640">
        <f t="shared" si="7"/>
        <v>7641.0811279630479</v>
      </c>
      <c r="BU13" s="640">
        <f t="shared" si="7"/>
        <v>7148.7378486068474</v>
      </c>
      <c r="BV13" s="640">
        <f t="shared" si="7"/>
        <v>6692.837337552658</v>
      </c>
      <c r="BW13" s="640">
        <f t="shared" si="7"/>
        <v>6420.5673153239841</v>
      </c>
      <c r="BX13" s="640">
        <f t="shared" si="7"/>
        <v>6113.8117284011005</v>
      </c>
      <c r="BY13" s="640">
        <f t="shared" si="7"/>
        <v>5814.7288311047378</v>
      </c>
      <c r="BZ13" s="640">
        <f t="shared" si="7"/>
        <v>5546.2592721393285</v>
      </c>
      <c r="CA13" s="640">
        <f t="shared" si="7"/>
        <v>5836.2018800569222</v>
      </c>
      <c r="CB13" s="640">
        <f t="shared" si="7"/>
        <v>6184.5088280788532</v>
      </c>
      <c r="CC13" s="640">
        <f t="shared" si="7"/>
        <v>6172.8008222198359</v>
      </c>
      <c r="CD13" s="640">
        <f t="shared" si="7"/>
        <v>5948.7001868262387</v>
      </c>
      <c r="CE13" s="640">
        <f t="shared" si="7"/>
        <v>5660.705461172075</v>
      </c>
      <c r="CF13" s="640">
        <f t="shared" si="7"/>
        <v>5375.2819241113557</v>
      </c>
      <c r="CG13" s="640">
        <f t="shared" si="7"/>
        <v>5349.0280325813528</v>
      </c>
      <c r="CH13" s="641">
        <f t="shared" si="7"/>
        <v>5251.3066074096196</v>
      </c>
    </row>
    <row r="14" spans="1:86" x14ac:dyDescent="0.35">
      <c r="B14" s="236" t="s">
        <v>957</v>
      </c>
      <c r="C14" s="72"/>
      <c r="D14" s="640">
        <v>0</v>
      </c>
      <c r="E14" s="640">
        <v>0</v>
      </c>
      <c r="F14" s="640">
        <v>0</v>
      </c>
      <c r="G14" s="640">
        <v>0</v>
      </c>
      <c r="H14" s="640">
        <v>0</v>
      </c>
      <c r="I14" s="640">
        <v>0</v>
      </c>
      <c r="J14" s="640">
        <v>0</v>
      </c>
      <c r="K14" s="640">
        <v>0</v>
      </c>
      <c r="L14" s="640">
        <v>0</v>
      </c>
      <c r="M14" s="640">
        <v>0</v>
      </c>
      <c r="N14" s="640">
        <v>0</v>
      </c>
      <c r="O14" s="640">
        <v>0</v>
      </c>
      <c r="P14" s="640">
        <v>0</v>
      </c>
      <c r="Q14" s="640">
        <v>0</v>
      </c>
      <c r="R14" s="640">
        <v>0</v>
      </c>
      <c r="S14" s="640">
        <v>0</v>
      </c>
      <c r="T14" s="640">
        <v>0</v>
      </c>
      <c r="U14" s="640">
        <v>0</v>
      </c>
      <c r="V14" s="640">
        <v>0</v>
      </c>
      <c r="W14" s="640">
        <v>0</v>
      </c>
      <c r="X14" s="640">
        <v>0</v>
      </c>
      <c r="Y14" s="640">
        <v>0</v>
      </c>
      <c r="Z14" s="640">
        <v>0</v>
      </c>
      <c r="AA14" s="640">
        <v>0</v>
      </c>
      <c r="AB14" s="640">
        <v>0</v>
      </c>
      <c r="AC14" s="640">
        <v>0</v>
      </c>
      <c r="AD14" s="640">
        <v>0</v>
      </c>
      <c r="AE14" s="640">
        <v>0</v>
      </c>
      <c r="AF14" s="640">
        <v>0</v>
      </c>
      <c r="AG14" s="640">
        <v>0</v>
      </c>
      <c r="AH14" s="640">
        <v>0</v>
      </c>
      <c r="AI14" s="640">
        <v>0</v>
      </c>
      <c r="AJ14" s="640">
        <v>0</v>
      </c>
      <c r="AK14" s="640">
        <v>0</v>
      </c>
      <c r="AL14" s="640">
        <v>0</v>
      </c>
      <c r="AM14" s="640">
        <v>0</v>
      </c>
      <c r="AN14" s="640">
        <v>0</v>
      </c>
      <c r="AO14" s="640">
        <v>0</v>
      </c>
      <c r="AP14" s="640">
        <v>0</v>
      </c>
      <c r="AQ14" s="640">
        <v>0</v>
      </c>
      <c r="AR14" s="640">
        <v>0</v>
      </c>
      <c r="AS14" s="640">
        <v>0</v>
      </c>
      <c r="AT14" s="640">
        <v>0</v>
      </c>
      <c r="AU14" s="640">
        <v>0</v>
      </c>
      <c r="AV14" s="640">
        <v>0</v>
      </c>
      <c r="AW14" s="640">
        <v>0</v>
      </c>
      <c r="AX14" s="640">
        <v>0</v>
      </c>
      <c r="AY14" s="640">
        <v>0</v>
      </c>
      <c r="AZ14" s="640">
        <v>0</v>
      </c>
      <c r="BA14" s="640">
        <v>0</v>
      </c>
      <c r="BB14" s="640">
        <v>0</v>
      </c>
      <c r="BC14" s="640">
        <v>0</v>
      </c>
      <c r="BD14" s="640">
        <v>0</v>
      </c>
      <c r="BE14" s="640">
        <v>0</v>
      </c>
      <c r="BF14" s="640">
        <v>0</v>
      </c>
      <c r="BG14" s="640">
        <v>3563.8970239766554</v>
      </c>
      <c r="BH14" s="640">
        <v>8617.6087080123871</v>
      </c>
      <c r="BI14" s="640">
        <v>9069.5916644152585</v>
      </c>
      <c r="BJ14" s="640">
        <v>9347.2777140201997</v>
      </c>
      <c r="BK14" s="640">
        <v>9835.9369420556559</v>
      </c>
      <c r="BL14" s="640">
        <v>9962.6842617538459</v>
      </c>
      <c r="BM14" s="640">
        <v>10479.37382454846</v>
      </c>
      <c r="BN14" s="640">
        <v>10353.374005205644</v>
      </c>
      <c r="BO14" s="640">
        <v>9934.8382535488799</v>
      </c>
      <c r="BP14" s="640">
        <v>9340.3258032025133</v>
      </c>
      <c r="BQ14" s="640">
        <v>8612.1419068331124</v>
      </c>
      <c r="BR14" s="640">
        <v>8030.5253485853309</v>
      </c>
      <c r="BS14" s="640">
        <v>7506.4897929028948</v>
      </c>
      <c r="BT14" s="640">
        <v>7072.2079248116052</v>
      </c>
      <c r="BU14" s="640">
        <v>6622.4846937552038</v>
      </c>
      <c r="BV14" s="640">
        <v>6161.1993663755766</v>
      </c>
      <c r="BW14" s="640">
        <v>5922.6313495464228</v>
      </c>
      <c r="BX14" s="640">
        <v>5667.1517839830858</v>
      </c>
      <c r="BY14" s="640">
        <v>5403.3539557478425</v>
      </c>
      <c r="BZ14" s="640">
        <v>5163.0528906226436</v>
      </c>
      <c r="CA14" s="640">
        <v>5441.9861696714561</v>
      </c>
      <c r="CB14" s="640">
        <v>5798.620775802865</v>
      </c>
      <c r="CC14" s="640">
        <v>5814.2474108880797</v>
      </c>
      <c r="CD14" s="640">
        <v>5616.6849871011455</v>
      </c>
      <c r="CE14" s="640">
        <v>5352.8769986218394</v>
      </c>
      <c r="CF14" s="640">
        <v>5095.132264790901</v>
      </c>
      <c r="CG14" s="640">
        <v>5075.0862447618401</v>
      </c>
      <c r="CH14" s="641">
        <v>4988.932785801404</v>
      </c>
    </row>
    <row r="15" spans="1:86" x14ac:dyDescent="0.35">
      <c r="A15" s="411"/>
      <c r="B15" s="236" t="s">
        <v>958</v>
      </c>
      <c r="C15" s="72"/>
      <c r="D15" s="640">
        <v>0</v>
      </c>
      <c r="E15" s="640">
        <v>0</v>
      </c>
      <c r="F15" s="640">
        <v>0</v>
      </c>
      <c r="G15" s="640">
        <v>0</v>
      </c>
      <c r="H15" s="640">
        <v>0</v>
      </c>
      <c r="I15" s="640">
        <v>0</v>
      </c>
      <c r="J15" s="640">
        <v>0</v>
      </c>
      <c r="K15" s="640">
        <v>0</v>
      </c>
      <c r="L15" s="640">
        <v>0</v>
      </c>
      <c r="M15" s="640">
        <v>0</v>
      </c>
      <c r="N15" s="640">
        <v>0</v>
      </c>
      <c r="O15" s="640">
        <v>0</v>
      </c>
      <c r="P15" s="640">
        <v>0</v>
      </c>
      <c r="Q15" s="640">
        <v>0</v>
      </c>
      <c r="R15" s="640">
        <v>0</v>
      </c>
      <c r="S15" s="640">
        <v>0</v>
      </c>
      <c r="T15" s="640">
        <v>0</v>
      </c>
      <c r="U15" s="640">
        <v>0</v>
      </c>
      <c r="V15" s="640">
        <v>0</v>
      </c>
      <c r="W15" s="640">
        <v>0</v>
      </c>
      <c r="X15" s="640">
        <v>0</v>
      </c>
      <c r="Y15" s="640">
        <v>0</v>
      </c>
      <c r="Z15" s="640">
        <v>0</v>
      </c>
      <c r="AA15" s="640">
        <v>0</v>
      </c>
      <c r="AB15" s="640">
        <v>0</v>
      </c>
      <c r="AC15" s="640">
        <v>0</v>
      </c>
      <c r="AD15" s="640">
        <v>0</v>
      </c>
      <c r="AE15" s="640">
        <v>0</v>
      </c>
      <c r="AF15" s="640">
        <v>0</v>
      </c>
      <c r="AG15" s="640">
        <v>0</v>
      </c>
      <c r="AH15" s="640">
        <v>0</v>
      </c>
      <c r="AI15" s="640">
        <v>0</v>
      </c>
      <c r="AJ15" s="640">
        <v>0</v>
      </c>
      <c r="AK15" s="640">
        <v>0</v>
      </c>
      <c r="AL15" s="640">
        <v>0</v>
      </c>
      <c r="AM15" s="640">
        <v>0</v>
      </c>
      <c r="AN15" s="640">
        <v>0</v>
      </c>
      <c r="AO15" s="640">
        <v>0</v>
      </c>
      <c r="AP15" s="640">
        <v>0</v>
      </c>
      <c r="AQ15" s="640">
        <v>0</v>
      </c>
      <c r="AR15" s="640">
        <v>0</v>
      </c>
      <c r="AS15" s="640">
        <v>0</v>
      </c>
      <c r="AT15" s="640">
        <v>0</v>
      </c>
      <c r="AU15" s="640">
        <v>0</v>
      </c>
      <c r="AV15" s="640">
        <v>0</v>
      </c>
      <c r="AW15" s="640">
        <v>0</v>
      </c>
      <c r="AX15" s="640">
        <v>0</v>
      </c>
      <c r="AY15" s="640">
        <v>0</v>
      </c>
      <c r="AZ15" s="640">
        <v>0</v>
      </c>
      <c r="BA15" s="640">
        <v>0</v>
      </c>
      <c r="BB15" s="640">
        <v>0</v>
      </c>
      <c r="BC15" s="640">
        <v>0</v>
      </c>
      <c r="BD15" s="640">
        <v>0</v>
      </c>
      <c r="BE15" s="640">
        <v>0</v>
      </c>
      <c r="BF15" s="640">
        <v>0</v>
      </c>
      <c r="BG15" s="640">
        <v>569.47410498946715</v>
      </c>
      <c r="BH15" s="640">
        <v>1640.6667936719416</v>
      </c>
      <c r="BI15" s="640">
        <v>1676.3881988220051</v>
      </c>
      <c r="BJ15" s="640">
        <v>1803.124093184794</v>
      </c>
      <c r="BK15" s="640">
        <v>1894.4052752844193</v>
      </c>
      <c r="BL15" s="640">
        <v>1862.2302565510963</v>
      </c>
      <c r="BM15" s="640">
        <v>1839.4678883376096</v>
      </c>
      <c r="BN15" s="640">
        <v>1928.175432769126</v>
      </c>
      <c r="BO15" s="640">
        <v>1812.7885641602315</v>
      </c>
      <c r="BP15" s="640">
        <v>1430.8675419875779</v>
      </c>
      <c r="BQ15" s="640">
        <v>1280.1618037611959</v>
      </c>
      <c r="BR15" s="640">
        <v>1079.1297148118781</v>
      </c>
      <c r="BS15" s="640">
        <v>856.11183163321448</v>
      </c>
      <c r="BT15" s="640">
        <v>568.87320315144268</v>
      </c>
      <c r="BU15" s="640">
        <v>526.25315485164333</v>
      </c>
      <c r="BV15" s="640">
        <v>531.63797117708157</v>
      </c>
      <c r="BW15" s="640">
        <v>497.93596577756091</v>
      </c>
      <c r="BX15" s="640">
        <v>446.65994441801485</v>
      </c>
      <c r="BY15" s="640">
        <v>411.37487535689547</v>
      </c>
      <c r="BZ15" s="640">
        <v>383.2063815166851</v>
      </c>
      <c r="CA15" s="640">
        <v>394.21571038546585</v>
      </c>
      <c r="CB15" s="640">
        <v>385.88805227598777</v>
      </c>
      <c r="CC15" s="640">
        <v>358.55341133175625</v>
      </c>
      <c r="CD15" s="640">
        <v>332.01519972509328</v>
      </c>
      <c r="CE15" s="640">
        <v>307.828462550236</v>
      </c>
      <c r="CF15" s="640">
        <v>280.14965932045504</v>
      </c>
      <c r="CG15" s="640">
        <v>273.9417878195124</v>
      </c>
      <c r="CH15" s="641">
        <v>262.37382160821596</v>
      </c>
    </row>
    <row r="16" spans="1:86" ht="31" x14ac:dyDescent="0.35">
      <c r="A16" s="411"/>
      <c r="B16" s="621" t="s">
        <v>959</v>
      </c>
      <c r="C16" s="72"/>
      <c r="D16" s="640">
        <v>0</v>
      </c>
      <c r="E16" s="640">
        <v>0</v>
      </c>
      <c r="F16" s="640">
        <v>0</v>
      </c>
      <c r="G16" s="640">
        <v>0</v>
      </c>
      <c r="H16" s="640">
        <v>0</v>
      </c>
      <c r="I16" s="640">
        <v>0</v>
      </c>
      <c r="J16" s="640">
        <v>0</v>
      </c>
      <c r="K16" s="640">
        <v>0</v>
      </c>
      <c r="L16" s="640">
        <v>0</v>
      </c>
      <c r="M16" s="640">
        <v>0</v>
      </c>
      <c r="N16" s="640">
        <v>0</v>
      </c>
      <c r="O16" s="640">
        <v>0</v>
      </c>
      <c r="P16" s="640">
        <v>0</v>
      </c>
      <c r="Q16" s="640">
        <v>0</v>
      </c>
      <c r="R16" s="640">
        <v>0</v>
      </c>
      <c r="S16" s="640">
        <v>0</v>
      </c>
      <c r="T16" s="640">
        <v>0</v>
      </c>
      <c r="U16" s="640">
        <v>0</v>
      </c>
      <c r="V16" s="640">
        <v>0</v>
      </c>
      <c r="W16" s="640">
        <v>0</v>
      </c>
      <c r="X16" s="640">
        <v>0</v>
      </c>
      <c r="Y16" s="640">
        <v>0</v>
      </c>
      <c r="Z16" s="640">
        <v>0</v>
      </c>
      <c r="AA16" s="640">
        <v>0</v>
      </c>
      <c r="AB16" s="640">
        <v>0</v>
      </c>
      <c r="AC16" s="640">
        <v>0</v>
      </c>
      <c r="AD16" s="640">
        <v>0</v>
      </c>
      <c r="AE16" s="640">
        <v>0</v>
      </c>
      <c r="AF16" s="640">
        <v>0</v>
      </c>
      <c r="AG16" s="640">
        <v>0</v>
      </c>
      <c r="AH16" s="640">
        <v>0</v>
      </c>
      <c r="AI16" s="640">
        <v>0</v>
      </c>
      <c r="AJ16" s="640">
        <v>0</v>
      </c>
      <c r="AK16" s="640">
        <v>0</v>
      </c>
      <c r="AL16" s="640">
        <v>0</v>
      </c>
      <c r="AM16" s="640">
        <v>0</v>
      </c>
      <c r="AN16" s="640">
        <v>0</v>
      </c>
      <c r="AO16" s="640">
        <v>0</v>
      </c>
      <c r="AP16" s="640">
        <v>0</v>
      </c>
      <c r="AQ16" s="640">
        <v>0</v>
      </c>
      <c r="AR16" s="640">
        <v>5169.5518393327966</v>
      </c>
      <c r="AS16" s="640">
        <v>5288.6899857172357</v>
      </c>
      <c r="AT16" s="640">
        <v>5486.5571620430519</v>
      </c>
      <c r="AU16" s="640">
        <v>6191.8982617415386</v>
      </c>
      <c r="AV16" s="640">
        <v>8146.2771780214816</v>
      </c>
      <c r="AW16" s="640">
        <v>8369.2034719068506</v>
      </c>
      <c r="AX16" s="640">
        <v>8295.3243402431744</v>
      </c>
      <c r="AY16" s="640">
        <v>7876.7336676459581</v>
      </c>
      <c r="AZ16" s="640">
        <v>7475.9620019723097</v>
      </c>
      <c r="BA16" s="640">
        <v>7374.5518672835769</v>
      </c>
      <c r="BB16" s="640">
        <v>6975.5418260903944</v>
      </c>
      <c r="BC16" s="640">
        <v>7198.7659695158018</v>
      </c>
      <c r="BD16" s="640">
        <v>7727.7253717852318</v>
      </c>
      <c r="BE16" s="640">
        <v>8299.2084279473493</v>
      </c>
      <c r="BF16" s="640">
        <v>8128.3664864041639</v>
      </c>
      <c r="BG16" s="640">
        <v>4450.0464134032718</v>
      </c>
      <c r="BH16" s="640">
        <v>221.11948591498262</v>
      </c>
      <c r="BI16" s="640">
        <v>137.5964960774769</v>
      </c>
      <c r="BJ16" s="640">
        <v>139.9063361566659</v>
      </c>
      <c r="BK16" s="640">
        <v>140.24264648182537</v>
      </c>
      <c r="BL16" s="640">
        <v>138.45921950225943</v>
      </c>
      <c r="BM16" s="640">
        <v>145.84750844081714</v>
      </c>
      <c r="BN16" s="640">
        <v>0</v>
      </c>
      <c r="BO16" s="640">
        <v>0</v>
      </c>
      <c r="BP16" s="640">
        <v>0</v>
      </c>
      <c r="BQ16" s="640">
        <v>0</v>
      </c>
      <c r="BR16" s="640">
        <v>0</v>
      </c>
      <c r="BS16" s="640">
        <v>0</v>
      </c>
      <c r="BT16" s="640">
        <v>0</v>
      </c>
      <c r="BU16" s="640">
        <v>0</v>
      </c>
      <c r="BV16" s="640">
        <v>0</v>
      </c>
      <c r="BW16" s="640">
        <v>0</v>
      </c>
      <c r="BX16" s="640">
        <v>0</v>
      </c>
      <c r="BY16" s="640">
        <v>0</v>
      </c>
      <c r="BZ16" s="640">
        <v>0</v>
      </c>
      <c r="CA16" s="640">
        <v>0</v>
      </c>
      <c r="CB16" s="640">
        <v>0</v>
      </c>
      <c r="CC16" s="640">
        <v>0</v>
      </c>
      <c r="CD16" s="640">
        <v>0</v>
      </c>
      <c r="CE16" s="640">
        <v>0</v>
      </c>
      <c r="CF16" s="640">
        <v>0</v>
      </c>
      <c r="CG16" s="640">
        <v>0</v>
      </c>
      <c r="CH16" s="650">
        <v>0</v>
      </c>
    </row>
    <row r="17" spans="1:86" s="644" customFormat="1" ht="35.25" customHeight="1" thickBot="1" x14ac:dyDescent="0.3">
      <c r="B17" s="651" t="s">
        <v>960</v>
      </c>
      <c r="C17" s="645"/>
      <c r="D17" s="646">
        <v>0</v>
      </c>
      <c r="E17" s="646">
        <v>0</v>
      </c>
      <c r="F17" s="646">
        <v>0</v>
      </c>
      <c r="G17" s="646">
        <v>0</v>
      </c>
      <c r="H17" s="646">
        <v>0</v>
      </c>
      <c r="I17" s="646">
        <v>0</v>
      </c>
      <c r="J17" s="646">
        <v>0</v>
      </c>
      <c r="K17" s="646">
        <v>0</v>
      </c>
      <c r="L17" s="646">
        <v>0</v>
      </c>
      <c r="M17" s="646">
        <v>0</v>
      </c>
      <c r="N17" s="646">
        <v>0</v>
      </c>
      <c r="O17" s="646">
        <v>0</v>
      </c>
      <c r="P17" s="646">
        <v>0</v>
      </c>
      <c r="Q17" s="646">
        <v>0</v>
      </c>
      <c r="R17" s="646">
        <v>0</v>
      </c>
      <c r="S17" s="646">
        <v>0</v>
      </c>
      <c r="T17" s="646">
        <v>0</v>
      </c>
      <c r="U17" s="646">
        <v>0</v>
      </c>
      <c r="V17" s="646">
        <v>0</v>
      </c>
      <c r="W17" s="646">
        <v>0</v>
      </c>
      <c r="X17" s="646">
        <v>0</v>
      </c>
      <c r="Y17" s="646">
        <v>0</v>
      </c>
      <c r="Z17" s="646">
        <v>0</v>
      </c>
      <c r="AA17" s="646">
        <v>0</v>
      </c>
      <c r="AB17" s="646">
        <v>0</v>
      </c>
      <c r="AC17" s="646">
        <v>0</v>
      </c>
      <c r="AD17" s="646">
        <v>0</v>
      </c>
      <c r="AE17" s="646">
        <v>0</v>
      </c>
      <c r="AF17" s="646">
        <v>0</v>
      </c>
      <c r="AG17" s="646">
        <v>0</v>
      </c>
      <c r="AH17" s="646">
        <v>3553.3226774340678</v>
      </c>
      <c r="AI17" s="646">
        <v>3381.6873411746901</v>
      </c>
      <c r="AJ17" s="646">
        <v>3317.5600573329493</v>
      </c>
      <c r="AK17" s="646">
        <v>3804.8105972621615</v>
      </c>
      <c r="AL17" s="646">
        <v>3608.3525288967198</v>
      </c>
      <c r="AM17" s="646">
        <v>3605.5274013173002</v>
      </c>
      <c r="AN17" s="646">
        <v>4111.8317788410714</v>
      </c>
      <c r="AO17" s="646">
        <v>4496.3493532190832</v>
      </c>
      <c r="AP17" s="646">
        <v>4595.0135035259991</v>
      </c>
      <c r="AQ17" s="646">
        <v>4687.7068661288222</v>
      </c>
      <c r="AR17" s="646">
        <v>0</v>
      </c>
      <c r="AS17" s="646">
        <v>0</v>
      </c>
      <c r="AT17" s="646">
        <v>0</v>
      </c>
      <c r="AU17" s="646">
        <v>0</v>
      </c>
      <c r="AV17" s="646">
        <v>0</v>
      </c>
      <c r="AW17" s="646">
        <v>0</v>
      </c>
      <c r="AX17" s="646">
        <v>0</v>
      </c>
      <c r="AY17" s="646">
        <v>0</v>
      </c>
      <c r="AZ17" s="646">
        <v>0</v>
      </c>
      <c r="BA17" s="646">
        <v>0</v>
      </c>
      <c r="BB17" s="646">
        <v>0</v>
      </c>
      <c r="BC17" s="646">
        <v>0</v>
      </c>
      <c r="BD17" s="646">
        <v>0</v>
      </c>
      <c r="BE17" s="646">
        <v>0</v>
      </c>
      <c r="BF17" s="646">
        <v>0</v>
      </c>
      <c r="BG17" s="646">
        <v>0</v>
      </c>
      <c r="BH17" s="646">
        <v>0</v>
      </c>
      <c r="BI17" s="646">
        <v>0</v>
      </c>
      <c r="BJ17" s="646">
        <v>0</v>
      </c>
      <c r="BK17" s="646">
        <v>0</v>
      </c>
      <c r="BL17" s="646">
        <v>0</v>
      </c>
      <c r="BM17" s="646">
        <v>0</v>
      </c>
      <c r="BN17" s="646">
        <v>0</v>
      </c>
      <c r="BO17" s="646">
        <v>0</v>
      </c>
      <c r="BP17" s="646">
        <v>0</v>
      </c>
      <c r="BQ17" s="646">
        <v>0</v>
      </c>
      <c r="BR17" s="646">
        <v>0</v>
      </c>
      <c r="BS17" s="646">
        <v>0</v>
      </c>
      <c r="BT17" s="646">
        <v>0</v>
      </c>
      <c r="BU17" s="646">
        <v>0</v>
      </c>
      <c r="BV17" s="646">
        <v>0</v>
      </c>
      <c r="BW17" s="646">
        <v>0</v>
      </c>
      <c r="BX17" s="646">
        <v>0</v>
      </c>
      <c r="BY17" s="646">
        <v>0</v>
      </c>
      <c r="BZ17" s="646">
        <v>0</v>
      </c>
      <c r="CA17" s="646">
        <v>0</v>
      </c>
      <c r="CB17" s="646">
        <v>0</v>
      </c>
      <c r="CC17" s="646">
        <v>0</v>
      </c>
      <c r="CD17" s="646">
        <v>0</v>
      </c>
      <c r="CE17" s="646">
        <v>0</v>
      </c>
      <c r="CF17" s="646">
        <v>0</v>
      </c>
      <c r="CG17" s="646">
        <v>0</v>
      </c>
      <c r="CH17" s="647">
        <v>0</v>
      </c>
    </row>
    <row r="18" spans="1:86" ht="39.75" customHeight="1" x14ac:dyDescent="0.35">
      <c r="A18" s="483"/>
      <c r="B18" s="468" t="s">
        <v>962</v>
      </c>
      <c r="C18" s="652"/>
      <c r="D18" s="470" t="s">
        <v>677</v>
      </c>
      <c r="E18" s="470" t="s">
        <v>678</v>
      </c>
      <c r="F18" s="470" t="s">
        <v>679</v>
      </c>
      <c r="G18" s="470" t="s">
        <v>680</v>
      </c>
      <c r="H18" s="470" t="s">
        <v>681</v>
      </c>
      <c r="I18" s="470" t="s">
        <v>682</v>
      </c>
      <c r="J18" s="470" t="s">
        <v>683</v>
      </c>
      <c r="K18" s="470" t="s">
        <v>684</v>
      </c>
      <c r="L18" s="470" t="s">
        <v>685</v>
      </c>
      <c r="M18" s="470" t="s">
        <v>686</v>
      </c>
      <c r="N18" s="470" t="s">
        <v>687</v>
      </c>
      <c r="O18" s="470" t="s">
        <v>688</v>
      </c>
      <c r="P18" s="470" t="s">
        <v>689</v>
      </c>
      <c r="Q18" s="470" t="s">
        <v>690</v>
      </c>
      <c r="R18" s="470" t="s">
        <v>691</v>
      </c>
      <c r="S18" s="470" t="s">
        <v>692</v>
      </c>
      <c r="T18" s="470" t="s">
        <v>693</v>
      </c>
      <c r="U18" s="470" t="s">
        <v>694</v>
      </c>
      <c r="V18" s="470" t="s">
        <v>695</v>
      </c>
      <c r="W18" s="470" t="s">
        <v>696</v>
      </c>
      <c r="X18" s="470" t="s">
        <v>697</v>
      </c>
      <c r="Y18" s="470" t="s">
        <v>698</v>
      </c>
      <c r="Z18" s="470" t="s">
        <v>699</v>
      </c>
      <c r="AA18" s="470" t="s">
        <v>700</v>
      </c>
      <c r="AB18" s="470" t="s">
        <v>701</v>
      </c>
      <c r="AC18" s="470" t="s">
        <v>702</v>
      </c>
      <c r="AD18" s="470" t="s">
        <v>703</v>
      </c>
      <c r="AE18" s="470" t="s">
        <v>704</v>
      </c>
      <c r="AF18" s="470" t="s">
        <v>705</v>
      </c>
      <c r="AG18" s="470" t="s">
        <v>706</v>
      </c>
      <c r="AH18" s="470" t="s">
        <v>707</v>
      </c>
      <c r="AI18" s="470" t="s">
        <v>708</v>
      </c>
      <c r="AJ18" s="470" t="s">
        <v>709</v>
      </c>
      <c r="AK18" s="470" t="s">
        <v>710</v>
      </c>
      <c r="AL18" s="470" t="s">
        <v>711</v>
      </c>
      <c r="AM18" s="470" t="s">
        <v>712</v>
      </c>
      <c r="AN18" s="470" t="s">
        <v>713</v>
      </c>
      <c r="AO18" s="470" t="s">
        <v>714</v>
      </c>
      <c r="AP18" s="470" t="s">
        <v>715</v>
      </c>
      <c r="AQ18" s="470" t="s">
        <v>716</v>
      </c>
      <c r="AR18" s="470" t="s">
        <v>717</v>
      </c>
      <c r="AS18" s="470" t="s">
        <v>718</v>
      </c>
      <c r="AT18" s="470" t="s">
        <v>719</v>
      </c>
      <c r="AU18" s="470" t="s">
        <v>720</v>
      </c>
      <c r="AV18" s="470" t="s">
        <v>721</v>
      </c>
      <c r="AW18" s="470" t="s">
        <v>722</v>
      </c>
      <c r="AX18" s="470" t="s">
        <v>723</v>
      </c>
      <c r="AY18" s="470" t="s">
        <v>724</v>
      </c>
      <c r="AZ18" s="470" t="s">
        <v>725</v>
      </c>
      <c r="BA18" s="470" t="s">
        <v>726</v>
      </c>
      <c r="BB18" s="470" t="s">
        <v>727</v>
      </c>
      <c r="BC18" s="470" t="s">
        <v>728</v>
      </c>
      <c r="BD18" s="470" t="s">
        <v>729</v>
      </c>
      <c r="BE18" s="470" t="s">
        <v>730</v>
      </c>
      <c r="BF18" s="470" t="s">
        <v>731</v>
      </c>
      <c r="BG18" s="470" t="s">
        <v>732</v>
      </c>
      <c r="BH18" s="470" t="s">
        <v>733</v>
      </c>
      <c r="BI18" s="470" t="s">
        <v>734</v>
      </c>
      <c r="BJ18" s="470" t="s">
        <v>735</v>
      </c>
      <c r="BK18" s="470" t="s">
        <v>736</v>
      </c>
      <c r="BL18" s="470" t="s">
        <v>737</v>
      </c>
      <c r="BM18" s="470" t="s">
        <v>738</v>
      </c>
      <c r="BN18" s="470" t="s">
        <v>739</v>
      </c>
      <c r="BO18" s="470" t="s">
        <v>740</v>
      </c>
      <c r="BP18" s="470" t="s">
        <v>741</v>
      </c>
      <c r="BQ18" s="470" t="s">
        <v>742</v>
      </c>
      <c r="BR18" s="470" t="s">
        <v>743</v>
      </c>
      <c r="BS18" s="470" t="s">
        <v>744</v>
      </c>
      <c r="BT18" s="470" t="s">
        <v>745</v>
      </c>
      <c r="BU18" s="470" t="s">
        <v>746</v>
      </c>
      <c r="BV18" s="470" t="s">
        <v>747</v>
      </c>
      <c r="BW18" s="470" t="s">
        <v>748</v>
      </c>
      <c r="BX18" s="470" t="s">
        <v>749</v>
      </c>
      <c r="BY18" s="470" t="s">
        <v>750</v>
      </c>
      <c r="BZ18" s="470" t="s">
        <v>751</v>
      </c>
      <c r="CA18" s="470" t="s">
        <v>752</v>
      </c>
      <c r="CB18" s="470" t="s">
        <v>753</v>
      </c>
      <c r="CC18" s="470" t="s">
        <v>754</v>
      </c>
      <c r="CD18" s="470" t="s">
        <v>755</v>
      </c>
      <c r="CE18" s="470" t="s">
        <v>756</v>
      </c>
      <c r="CF18" s="470" t="s">
        <v>757</v>
      </c>
      <c r="CG18" s="470" t="s">
        <v>758</v>
      </c>
      <c r="CH18" s="471" t="s">
        <v>759</v>
      </c>
    </row>
    <row r="19" spans="1:86" ht="26.25" customHeight="1" x14ac:dyDescent="0.35">
      <c r="A19" s="467"/>
      <c r="B19" s="123" t="s">
        <v>955</v>
      </c>
      <c r="D19" s="637">
        <v>0</v>
      </c>
      <c r="E19" s="637">
        <v>0</v>
      </c>
      <c r="F19" s="637">
        <v>0</v>
      </c>
      <c r="G19" s="637">
        <v>0</v>
      </c>
      <c r="H19" s="637">
        <v>0</v>
      </c>
      <c r="I19" s="637">
        <v>0</v>
      </c>
      <c r="J19" s="637">
        <v>0</v>
      </c>
      <c r="K19" s="637">
        <v>0</v>
      </c>
      <c r="L19" s="637">
        <v>0</v>
      </c>
      <c r="M19" s="637">
        <v>0</v>
      </c>
      <c r="N19" s="637">
        <v>0</v>
      </c>
      <c r="O19" s="637">
        <v>0</v>
      </c>
      <c r="P19" s="637">
        <v>0</v>
      </c>
      <c r="Q19" s="637">
        <v>0</v>
      </c>
      <c r="R19" s="637">
        <v>0</v>
      </c>
      <c r="S19" s="637">
        <v>0</v>
      </c>
      <c r="T19" s="637">
        <v>0</v>
      </c>
      <c r="U19" s="637">
        <v>0</v>
      </c>
      <c r="V19" s="637">
        <v>0</v>
      </c>
      <c r="W19" s="637">
        <v>0</v>
      </c>
      <c r="X19" s="637">
        <v>0</v>
      </c>
      <c r="Y19" s="637">
        <v>0</v>
      </c>
      <c r="Z19" s="637">
        <v>0</v>
      </c>
      <c r="AA19" s="637">
        <v>0</v>
      </c>
      <c r="AB19" s="637">
        <v>0</v>
      </c>
      <c r="AC19" s="637">
        <v>0</v>
      </c>
      <c r="AD19" s="637">
        <v>0</v>
      </c>
      <c r="AE19" s="637">
        <v>0</v>
      </c>
      <c r="AF19" s="637">
        <v>0</v>
      </c>
      <c r="AG19" s="637">
        <v>0</v>
      </c>
      <c r="AH19" s="637">
        <v>0</v>
      </c>
      <c r="AI19" s="637">
        <v>1723</v>
      </c>
      <c r="AJ19" s="637">
        <v>1694</v>
      </c>
      <c r="AK19" s="637">
        <v>1738</v>
      </c>
      <c r="AL19" s="637">
        <v>1781</v>
      </c>
      <c r="AM19" s="637">
        <v>1651</v>
      </c>
      <c r="AN19" s="637">
        <v>1683</v>
      </c>
      <c r="AO19" s="637">
        <v>1717</v>
      </c>
      <c r="AP19" s="637">
        <v>1722</v>
      </c>
      <c r="AQ19" s="637">
        <v>1727</v>
      </c>
      <c r="AR19" s="637">
        <v>1719</v>
      </c>
      <c r="AS19" s="637">
        <v>1607</v>
      </c>
      <c r="AT19" s="637">
        <v>1675</v>
      </c>
      <c r="AU19" s="637">
        <v>1575</v>
      </c>
      <c r="AV19" s="637">
        <v>1643</v>
      </c>
      <c r="AW19" s="637">
        <v>1736</v>
      </c>
      <c r="AX19" s="637">
        <v>1765</v>
      </c>
      <c r="AY19" s="637">
        <v>1781</v>
      </c>
      <c r="AZ19" s="637">
        <v>1764</v>
      </c>
      <c r="BA19" s="637">
        <v>1705</v>
      </c>
      <c r="BB19" s="637">
        <v>1643</v>
      </c>
      <c r="BC19" s="637">
        <v>1620</v>
      </c>
      <c r="BD19" s="637">
        <v>1671</v>
      </c>
      <c r="BE19" s="637">
        <v>1750</v>
      </c>
      <c r="BF19" s="637">
        <v>1776</v>
      </c>
      <c r="BG19" s="637">
        <v>1979</v>
      </c>
      <c r="BH19" s="637">
        <v>2606</v>
      </c>
      <c r="BI19" s="637">
        <v>2711</v>
      </c>
      <c r="BJ19" s="637">
        <v>2741</v>
      </c>
      <c r="BK19" s="637">
        <v>2744</v>
      </c>
      <c r="BL19" s="637">
        <v>2735</v>
      </c>
      <c r="BM19" s="637">
        <v>2746</v>
      </c>
      <c r="BN19" s="637">
        <v>2718</v>
      </c>
      <c r="BO19" s="637">
        <v>2649</v>
      </c>
      <c r="BP19" s="637">
        <v>2505</v>
      </c>
      <c r="BQ19" s="637">
        <v>2380</v>
      </c>
      <c r="BR19" s="637">
        <v>2228</v>
      </c>
      <c r="BS19" s="637">
        <v>2098</v>
      </c>
      <c r="BT19" s="637">
        <v>1903</v>
      </c>
      <c r="BU19" s="637">
        <v>1792</v>
      </c>
      <c r="BV19" s="637">
        <v>1654</v>
      </c>
      <c r="BW19" s="637">
        <v>1563</v>
      </c>
      <c r="BX19" s="637">
        <v>1480</v>
      </c>
      <c r="BY19" s="637">
        <v>1410</v>
      </c>
      <c r="BZ19" s="637">
        <v>1374</v>
      </c>
      <c r="CA19" s="637">
        <v>1370</v>
      </c>
      <c r="CB19" s="637">
        <v>1376</v>
      </c>
      <c r="CC19" s="637">
        <v>1382</v>
      </c>
      <c r="CD19" s="637">
        <v>1312</v>
      </c>
      <c r="CE19" s="637">
        <v>1252</v>
      </c>
      <c r="CF19" s="637">
        <v>1167</v>
      </c>
      <c r="CG19" s="637">
        <v>1123</v>
      </c>
      <c r="CH19" s="649">
        <v>1075</v>
      </c>
    </row>
    <row r="20" spans="1:86" ht="26.25" customHeight="1" x14ac:dyDescent="0.35">
      <c r="A20" s="461"/>
      <c r="B20" s="72" t="s">
        <v>34</v>
      </c>
      <c r="D20" s="640"/>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c r="AR20" s="640"/>
      <c r="AS20" s="640"/>
      <c r="AT20" s="640"/>
      <c r="AU20" s="640"/>
      <c r="AV20" s="640"/>
      <c r="AW20" s="640"/>
      <c r="AX20" s="640"/>
      <c r="AY20" s="640"/>
      <c r="AZ20" s="640"/>
      <c r="BA20" s="640"/>
      <c r="BB20" s="640"/>
      <c r="BC20" s="640"/>
      <c r="BD20" s="640"/>
      <c r="BE20" s="640"/>
      <c r="BF20" s="640"/>
      <c r="BG20" s="640">
        <v>1979</v>
      </c>
      <c r="BH20" s="640">
        <v>2594</v>
      </c>
      <c r="BI20" s="640">
        <v>2700</v>
      </c>
      <c r="BJ20" s="640">
        <v>2729</v>
      </c>
      <c r="BK20" s="640">
        <v>2732</v>
      </c>
      <c r="BL20" s="640">
        <v>2724</v>
      </c>
      <c r="BM20" s="640">
        <v>2736</v>
      </c>
      <c r="BN20" s="640">
        <v>2718</v>
      </c>
      <c r="BO20" s="640">
        <v>2649</v>
      </c>
      <c r="BP20" s="640">
        <v>2505</v>
      </c>
      <c r="BQ20" s="640">
        <v>2380</v>
      </c>
      <c r="BR20" s="640">
        <v>2228</v>
      </c>
      <c r="BS20" s="640">
        <v>2098</v>
      </c>
      <c r="BT20" s="640">
        <v>1903</v>
      </c>
      <c r="BU20" s="640">
        <v>1792</v>
      </c>
      <c r="BV20" s="640">
        <v>1654</v>
      </c>
      <c r="BW20" s="640">
        <v>1563</v>
      </c>
      <c r="BX20" s="640">
        <v>1480</v>
      </c>
      <c r="BY20" s="640">
        <v>1410</v>
      </c>
      <c r="BZ20" s="640">
        <v>1374</v>
      </c>
      <c r="CA20" s="640">
        <v>1370</v>
      </c>
      <c r="CB20" s="640">
        <v>1376</v>
      </c>
      <c r="CC20" s="640">
        <v>1382</v>
      </c>
      <c r="CD20" s="640">
        <v>1312</v>
      </c>
      <c r="CE20" s="640">
        <v>1252</v>
      </c>
      <c r="CF20" s="640">
        <v>1167</v>
      </c>
      <c r="CG20" s="640">
        <v>1123</v>
      </c>
      <c r="CH20" s="641">
        <v>1075</v>
      </c>
    </row>
    <row r="21" spans="1:86" x14ac:dyDescent="0.35">
      <c r="B21" s="236" t="s">
        <v>963</v>
      </c>
      <c r="D21" s="640"/>
      <c r="E21" s="640"/>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0"/>
      <c r="BA21" s="640"/>
      <c r="BB21" s="640"/>
      <c r="BC21" s="640"/>
      <c r="BD21" s="640"/>
      <c r="BE21" s="640"/>
      <c r="BF21" s="640"/>
      <c r="BG21" s="640">
        <v>1259</v>
      </c>
      <c r="BH21" s="640">
        <v>752</v>
      </c>
      <c r="BI21" s="640">
        <v>773</v>
      </c>
      <c r="BJ21" s="640">
        <v>790</v>
      </c>
      <c r="BK21" s="640">
        <v>827</v>
      </c>
      <c r="BL21" s="640">
        <v>897</v>
      </c>
      <c r="BM21" s="640">
        <v>942</v>
      </c>
      <c r="BN21" s="640">
        <v>951</v>
      </c>
      <c r="BO21" s="640">
        <v>958</v>
      </c>
      <c r="BP21" s="640">
        <v>1002</v>
      </c>
      <c r="BQ21" s="640">
        <v>967</v>
      </c>
      <c r="BR21" s="640">
        <v>947</v>
      </c>
      <c r="BS21" s="640">
        <v>946</v>
      </c>
      <c r="BT21" s="640">
        <v>918</v>
      </c>
      <c r="BU21" s="640">
        <v>884</v>
      </c>
      <c r="BV21" s="640">
        <v>803</v>
      </c>
      <c r="BW21" s="640">
        <v>776</v>
      </c>
      <c r="BX21" s="640">
        <v>752</v>
      </c>
      <c r="BY21" s="640">
        <v>727</v>
      </c>
      <c r="BZ21" s="640">
        <v>727</v>
      </c>
      <c r="CA21" s="640">
        <v>747</v>
      </c>
      <c r="CB21" s="640">
        <v>780</v>
      </c>
      <c r="CC21" s="640">
        <v>808</v>
      </c>
      <c r="CD21" s="640">
        <v>781</v>
      </c>
      <c r="CE21" s="640">
        <v>757</v>
      </c>
      <c r="CF21" s="640">
        <v>696</v>
      </c>
      <c r="CG21" s="640">
        <v>655</v>
      </c>
      <c r="CH21" s="641">
        <v>634</v>
      </c>
    </row>
    <row r="22" spans="1:86" x14ac:dyDescent="0.35">
      <c r="B22" s="236" t="s">
        <v>964</v>
      </c>
      <c r="D22" s="640"/>
      <c r="E22" s="640"/>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v>577</v>
      </c>
      <c r="BH22" s="640">
        <v>1295</v>
      </c>
      <c r="BI22" s="640">
        <v>1321</v>
      </c>
      <c r="BJ22" s="640">
        <v>1333</v>
      </c>
      <c r="BK22" s="640">
        <v>1307</v>
      </c>
      <c r="BL22" s="640">
        <v>1234</v>
      </c>
      <c r="BM22" s="640">
        <v>1205</v>
      </c>
      <c r="BN22" s="640">
        <v>1186</v>
      </c>
      <c r="BO22" s="640">
        <v>1108</v>
      </c>
      <c r="BP22" s="640">
        <v>948</v>
      </c>
      <c r="BQ22" s="640">
        <v>885</v>
      </c>
      <c r="BR22" s="640">
        <v>802</v>
      </c>
      <c r="BS22" s="640">
        <v>723</v>
      </c>
      <c r="BT22" s="640">
        <v>646</v>
      </c>
      <c r="BU22" s="640">
        <v>599</v>
      </c>
      <c r="BV22" s="640">
        <v>568</v>
      </c>
      <c r="BW22" s="640">
        <v>533</v>
      </c>
      <c r="BX22" s="640">
        <v>500</v>
      </c>
      <c r="BY22" s="640">
        <v>470</v>
      </c>
      <c r="BZ22" s="640">
        <v>448</v>
      </c>
      <c r="CA22" s="640">
        <v>437</v>
      </c>
      <c r="CB22" s="640">
        <v>424</v>
      </c>
      <c r="CC22" s="640">
        <v>399</v>
      </c>
      <c r="CD22" s="640">
        <v>371</v>
      </c>
      <c r="CE22" s="640">
        <v>347</v>
      </c>
      <c r="CF22" s="640">
        <v>325</v>
      </c>
      <c r="CG22" s="640">
        <v>315</v>
      </c>
      <c r="CH22" s="641">
        <v>299</v>
      </c>
    </row>
    <row r="23" spans="1:86" x14ac:dyDescent="0.35">
      <c r="A23" s="411"/>
      <c r="B23" s="236" t="s">
        <v>965</v>
      </c>
      <c r="D23" s="640"/>
      <c r="E23" s="640"/>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v>143</v>
      </c>
      <c r="BH23" s="640">
        <v>547</v>
      </c>
      <c r="BI23" s="640">
        <v>606</v>
      </c>
      <c r="BJ23" s="640">
        <v>606</v>
      </c>
      <c r="BK23" s="640">
        <v>598</v>
      </c>
      <c r="BL23" s="640">
        <v>594</v>
      </c>
      <c r="BM23" s="640">
        <v>589</v>
      </c>
      <c r="BN23" s="640">
        <v>581</v>
      </c>
      <c r="BO23" s="640">
        <v>583</v>
      </c>
      <c r="BP23" s="640">
        <v>555</v>
      </c>
      <c r="BQ23" s="640">
        <v>528</v>
      </c>
      <c r="BR23" s="640">
        <v>478</v>
      </c>
      <c r="BS23" s="640">
        <v>429</v>
      </c>
      <c r="BT23" s="640">
        <v>339</v>
      </c>
      <c r="BU23" s="640">
        <v>309</v>
      </c>
      <c r="BV23" s="640">
        <v>282</v>
      </c>
      <c r="BW23" s="640">
        <v>254</v>
      </c>
      <c r="BX23" s="640">
        <v>228</v>
      </c>
      <c r="BY23" s="640">
        <v>213</v>
      </c>
      <c r="BZ23" s="640">
        <v>199</v>
      </c>
      <c r="CA23" s="640">
        <v>186</v>
      </c>
      <c r="CB23" s="640">
        <v>172</v>
      </c>
      <c r="CC23" s="640">
        <v>176</v>
      </c>
      <c r="CD23" s="640">
        <v>160</v>
      </c>
      <c r="CE23" s="640">
        <v>148</v>
      </c>
      <c r="CF23" s="640">
        <v>146</v>
      </c>
      <c r="CG23" s="640">
        <v>152</v>
      </c>
      <c r="CH23" s="641">
        <v>142</v>
      </c>
    </row>
    <row r="24" spans="1:86" ht="30" customHeight="1" x14ac:dyDescent="0.35">
      <c r="B24" s="621" t="s">
        <v>959</v>
      </c>
      <c r="D24" s="640">
        <v>0</v>
      </c>
      <c r="E24" s="640">
        <v>0</v>
      </c>
      <c r="F24" s="640">
        <v>0</v>
      </c>
      <c r="G24" s="640">
        <v>0</v>
      </c>
      <c r="H24" s="640">
        <v>0</v>
      </c>
      <c r="I24" s="640">
        <v>0</v>
      </c>
      <c r="J24" s="640">
        <v>0</v>
      </c>
      <c r="K24" s="640">
        <v>0</v>
      </c>
      <c r="L24" s="640">
        <v>0</v>
      </c>
      <c r="M24" s="640">
        <v>0</v>
      </c>
      <c r="N24" s="640">
        <v>0</v>
      </c>
      <c r="O24" s="640">
        <v>0</v>
      </c>
      <c r="P24" s="640">
        <v>0</v>
      </c>
      <c r="Q24" s="640">
        <v>0</v>
      </c>
      <c r="R24" s="640">
        <v>0</v>
      </c>
      <c r="S24" s="640">
        <v>0</v>
      </c>
      <c r="T24" s="640">
        <v>0</v>
      </c>
      <c r="U24" s="640">
        <v>0</v>
      </c>
      <c r="V24" s="640">
        <v>0</v>
      </c>
      <c r="W24" s="640">
        <v>0</v>
      </c>
      <c r="X24" s="640">
        <v>0</v>
      </c>
      <c r="Y24" s="640">
        <v>0</v>
      </c>
      <c r="Z24" s="640">
        <v>0</v>
      </c>
      <c r="AA24" s="640">
        <v>0</v>
      </c>
      <c r="AB24" s="640">
        <v>0</v>
      </c>
      <c r="AC24" s="640">
        <v>0</v>
      </c>
      <c r="AD24" s="640">
        <v>0</v>
      </c>
      <c r="AE24" s="640">
        <v>0</v>
      </c>
      <c r="AF24" s="640">
        <v>0</v>
      </c>
      <c r="AG24" s="640">
        <v>0</v>
      </c>
      <c r="AH24" s="640">
        <v>0</v>
      </c>
      <c r="AI24" s="640">
        <v>0</v>
      </c>
      <c r="AJ24" s="640">
        <v>0</v>
      </c>
      <c r="AK24" s="640">
        <v>0</v>
      </c>
      <c r="AL24" s="640">
        <v>0</v>
      </c>
      <c r="AM24" s="640">
        <v>0</v>
      </c>
      <c r="AN24" s="640">
        <v>0</v>
      </c>
      <c r="AO24" s="640">
        <v>0</v>
      </c>
      <c r="AP24" s="640">
        <v>0</v>
      </c>
      <c r="AQ24" s="640">
        <v>0</v>
      </c>
      <c r="AR24" s="640">
        <v>1719</v>
      </c>
      <c r="AS24" s="640">
        <v>1607</v>
      </c>
      <c r="AT24" s="640">
        <v>1675</v>
      </c>
      <c r="AU24" s="640">
        <v>1575</v>
      </c>
      <c r="AV24" s="640">
        <v>1643</v>
      </c>
      <c r="AW24" s="640">
        <v>1736</v>
      </c>
      <c r="AX24" s="640">
        <v>1765</v>
      </c>
      <c r="AY24" s="640">
        <v>1781</v>
      </c>
      <c r="AZ24" s="640">
        <v>1764</v>
      </c>
      <c r="BA24" s="640">
        <v>1705</v>
      </c>
      <c r="BB24" s="640">
        <v>1643</v>
      </c>
      <c r="BC24" s="640">
        <v>1620</v>
      </c>
      <c r="BD24" s="640">
        <v>1671</v>
      </c>
      <c r="BE24" s="640">
        <v>1750</v>
      </c>
      <c r="BF24" s="640">
        <v>1776</v>
      </c>
      <c r="BG24" s="640">
        <v>911</v>
      </c>
      <c r="BH24" s="640">
        <v>12</v>
      </c>
      <c r="BI24" s="640">
        <v>11</v>
      </c>
      <c r="BJ24" s="640">
        <v>12</v>
      </c>
      <c r="BK24" s="640">
        <v>12</v>
      </c>
      <c r="BL24" s="640">
        <v>11</v>
      </c>
      <c r="BM24" s="640">
        <v>10</v>
      </c>
      <c r="BN24" s="640">
        <v>0</v>
      </c>
      <c r="BO24" s="640">
        <v>0</v>
      </c>
      <c r="BP24" s="640">
        <v>0</v>
      </c>
      <c r="BQ24" s="640">
        <v>0</v>
      </c>
      <c r="BR24" s="640">
        <v>0</v>
      </c>
      <c r="BS24" s="640">
        <v>0</v>
      </c>
      <c r="BT24" s="640">
        <v>0</v>
      </c>
      <c r="BU24" s="640">
        <v>0</v>
      </c>
      <c r="BV24" s="640">
        <v>0</v>
      </c>
      <c r="BW24" s="640">
        <v>0</v>
      </c>
      <c r="BX24" s="640">
        <v>0</v>
      </c>
      <c r="BY24" s="640">
        <v>0</v>
      </c>
      <c r="BZ24" s="640">
        <v>0</v>
      </c>
      <c r="CA24" s="640">
        <v>0</v>
      </c>
      <c r="CB24" s="640">
        <v>0</v>
      </c>
      <c r="CC24" s="640">
        <v>0</v>
      </c>
      <c r="CD24" s="640">
        <v>0</v>
      </c>
      <c r="CE24" s="640">
        <v>0</v>
      </c>
      <c r="CF24" s="640">
        <v>0</v>
      </c>
      <c r="CG24" s="640">
        <v>0</v>
      </c>
      <c r="CH24" s="641">
        <v>0</v>
      </c>
    </row>
    <row r="25" spans="1:86" ht="30" customHeight="1" x14ac:dyDescent="0.35">
      <c r="B25" s="621" t="s">
        <v>960</v>
      </c>
      <c r="D25" s="640">
        <v>0</v>
      </c>
      <c r="E25" s="640">
        <v>0</v>
      </c>
      <c r="F25" s="640">
        <v>0</v>
      </c>
      <c r="G25" s="640">
        <v>0</v>
      </c>
      <c r="H25" s="640">
        <v>0</v>
      </c>
      <c r="I25" s="640">
        <v>0</v>
      </c>
      <c r="J25" s="640">
        <v>0</v>
      </c>
      <c r="K25" s="640">
        <v>0</v>
      </c>
      <c r="L25" s="640">
        <v>0</v>
      </c>
      <c r="M25" s="640">
        <v>0</v>
      </c>
      <c r="N25" s="640">
        <v>0</v>
      </c>
      <c r="O25" s="640">
        <v>0</v>
      </c>
      <c r="P25" s="640">
        <v>0</v>
      </c>
      <c r="Q25" s="640">
        <v>0</v>
      </c>
      <c r="R25" s="640">
        <v>0</v>
      </c>
      <c r="S25" s="640">
        <v>0</v>
      </c>
      <c r="T25" s="640">
        <v>0</v>
      </c>
      <c r="U25" s="640">
        <v>0</v>
      </c>
      <c r="V25" s="640">
        <v>0</v>
      </c>
      <c r="W25" s="640">
        <v>0</v>
      </c>
      <c r="X25" s="640">
        <v>0</v>
      </c>
      <c r="Y25" s="640">
        <v>0</v>
      </c>
      <c r="Z25" s="640">
        <v>0</v>
      </c>
      <c r="AA25" s="640">
        <v>0</v>
      </c>
      <c r="AB25" s="640">
        <v>0</v>
      </c>
      <c r="AC25" s="640">
        <v>0</v>
      </c>
      <c r="AD25" s="640">
        <v>0</v>
      </c>
      <c r="AE25" s="640">
        <v>0</v>
      </c>
      <c r="AF25" s="640">
        <v>0</v>
      </c>
      <c r="AG25" s="640">
        <v>0</v>
      </c>
      <c r="AH25" s="640">
        <v>0</v>
      </c>
      <c r="AI25" s="640">
        <v>1723</v>
      </c>
      <c r="AJ25" s="640">
        <v>1694</v>
      </c>
      <c r="AK25" s="640">
        <v>1738</v>
      </c>
      <c r="AL25" s="640">
        <v>1781</v>
      </c>
      <c r="AM25" s="640">
        <v>1651</v>
      </c>
      <c r="AN25" s="640">
        <v>1683</v>
      </c>
      <c r="AO25" s="640">
        <v>1717</v>
      </c>
      <c r="AP25" s="640">
        <v>1722</v>
      </c>
      <c r="AQ25" s="640">
        <v>1727</v>
      </c>
      <c r="AR25" s="640">
        <v>0</v>
      </c>
      <c r="AS25" s="640">
        <v>0</v>
      </c>
      <c r="AT25" s="640">
        <v>0</v>
      </c>
      <c r="AU25" s="640">
        <v>0</v>
      </c>
      <c r="AV25" s="640">
        <v>0</v>
      </c>
      <c r="AW25" s="640">
        <v>0</v>
      </c>
      <c r="AX25" s="640">
        <v>0</v>
      </c>
      <c r="AY25" s="640">
        <v>0</v>
      </c>
      <c r="AZ25" s="640">
        <v>0</v>
      </c>
      <c r="BA25" s="640">
        <v>0</v>
      </c>
      <c r="BB25" s="640">
        <v>0</v>
      </c>
      <c r="BC25" s="640">
        <v>0</v>
      </c>
      <c r="BD25" s="640">
        <v>0</v>
      </c>
      <c r="BE25" s="640">
        <v>0</v>
      </c>
      <c r="BF25" s="640">
        <v>0</v>
      </c>
      <c r="BG25" s="640">
        <v>0</v>
      </c>
      <c r="BH25" s="640">
        <v>0</v>
      </c>
      <c r="BI25" s="640">
        <v>0</v>
      </c>
      <c r="BJ25" s="640">
        <v>0</v>
      </c>
      <c r="BK25" s="640">
        <v>0</v>
      </c>
      <c r="BL25" s="640">
        <v>0</v>
      </c>
      <c r="BM25" s="640">
        <v>0</v>
      </c>
      <c r="BN25" s="640">
        <v>0</v>
      </c>
      <c r="BO25" s="640">
        <v>0</v>
      </c>
      <c r="BP25" s="640">
        <v>0</v>
      </c>
      <c r="BQ25" s="640">
        <v>0</v>
      </c>
      <c r="BR25" s="640">
        <v>0</v>
      </c>
      <c r="BS25" s="640">
        <v>0</v>
      </c>
      <c r="BT25" s="640">
        <v>0</v>
      </c>
      <c r="BU25" s="640">
        <v>0</v>
      </c>
      <c r="BV25" s="640">
        <v>0</v>
      </c>
      <c r="BW25" s="640">
        <v>0</v>
      </c>
      <c r="BX25" s="640">
        <v>0</v>
      </c>
      <c r="BY25" s="640">
        <v>0</v>
      </c>
      <c r="BZ25" s="640">
        <v>0</v>
      </c>
      <c r="CA25" s="640">
        <v>0</v>
      </c>
      <c r="CB25" s="640">
        <v>0</v>
      </c>
      <c r="CC25" s="640">
        <v>0</v>
      </c>
      <c r="CD25" s="640">
        <v>0</v>
      </c>
      <c r="CE25" s="640">
        <v>0</v>
      </c>
      <c r="CF25" s="640">
        <v>0</v>
      </c>
      <c r="CG25" s="640">
        <v>0</v>
      </c>
      <c r="CH25" s="641">
        <v>0</v>
      </c>
    </row>
    <row r="26" spans="1:86" ht="15.75" customHeight="1" thickBot="1" x14ac:dyDescent="0.4">
      <c r="A26" s="653"/>
      <c r="B26" s="601"/>
      <c r="C26" s="475"/>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654"/>
      <c r="AP26" s="654"/>
      <c r="AQ26" s="654"/>
      <c r="AR26" s="654"/>
      <c r="AS26" s="654"/>
      <c r="AT26" s="654"/>
      <c r="AU26" s="654"/>
      <c r="AV26" s="654"/>
      <c r="AW26" s="654"/>
      <c r="AX26" s="654"/>
      <c r="AY26" s="654"/>
      <c r="AZ26" s="654"/>
      <c r="BA26" s="654"/>
      <c r="BB26" s="654"/>
      <c r="BC26" s="654"/>
      <c r="BD26" s="654"/>
      <c r="BE26" s="654"/>
      <c r="BF26" s="654"/>
      <c r="BG26" s="654"/>
      <c r="BH26" s="654"/>
      <c r="BI26" s="654"/>
      <c r="BJ26" s="654"/>
      <c r="BK26" s="654"/>
      <c r="BL26" s="654"/>
      <c r="BM26" s="654"/>
      <c r="BN26" s="654"/>
      <c r="BO26" s="654"/>
      <c r="BP26" s="654"/>
      <c r="BQ26" s="654"/>
      <c r="BR26" s="654"/>
      <c r="BS26" s="654"/>
      <c r="BT26" s="654"/>
      <c r="BU26" s="654"/>
      <c r="BV26" s="654"/>
      <c r="BW26" s="654"/>
      <c r="BX26" s="654"/>
      <c r="BY26" s="654"/>
      <c r="BZ26" s="654"/>
      <c r="CA26" s="654"/>
      <c r="CB26" s="654"/>
      <c r="CC26" s="654"/>
      <c r="CD26" s="654"/>
      <c r="CE26" s="654"/>
      <c r="CF26" s="654"/>
      <c r="CG26" s="654"/>
      <c r="CH26" s="655"/>
    </row>
    <row r="149" spans="86:86" x14ac:dyDescent="0.35">
      <c r="CH149" s="449"/>
    </row>
  </sheetData>
  <hyperlinks>
    <hyperlink ref="B1" display="Information relating to this table can be found in the 'Notes' tab" xr:uid="{BE09E020-D547-4E9D-8EC7-736589DD324D}"/>
    <hyperlink ref="A1" location="Contents!A1" display="Contents page" xr:uid="{30A4222C-5275-4057-BD26-C84F9C7E82F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5B733-14E4-46DD-8FDA-549DF16D7EAC}">
  <dimension ref="A1:CI149"/>
  <sheetViews>
    <sheetView topLeftCell="A13" zoomScale="70" zoomScaleNormal="70" workbookViewId="0">
      <pane xSplit="2" topLeftCell="BU1" activePane="topRight" state="frozen"/>
      <selection activeCell="B8" sqref="B8"/>
      <selection pane="topRight" activeCell="B8" sqref="B8"/>
    </sheetView>
  </sheetViews>
  <sheetFormatPr defaultColWidth="12.54296875" defaultRowHeight="15.5" x14ac:dyDescent="0.35"/>
  <cols>
    <col min="1" max="1" width="23" style="407" bestFit="1" customWidth="1"/>
    <col min="2" max="2" width="84.453125" style="407" customWidth="1"/>
    <col min="3" max="3" width="25.54296875" style="407" customWidth="1"/>
    <col min="4" max="75" width="12.54296875" style="255" customWidth="1"/>
    <col min="76" max="76" width="12.54296875" style="411" customWidth="1"/>
    <col min="77" max="84" width="12.54296875" style="411"/>
    <col min="85" max="85" width="12.1796875" style="411" customWidth="1"/>
    <col min="86" max="86" width="11.54296875" style="411" customWidth="1"/>
    <col min="87" max="16384" width="12.54296875" style="411"/>
  </cols>
  <sheetData>
    <row r="1" spans="1:87" s="408" customFormat="1" ht="25.5" customHeight="1" thickBot="1" x14ac:dyDescent="0.3">
      <c r="A1" s="42" t="s">
        <v>47</v>
      </c>
      <c r="B1" s="141" t="s">
        <v>220</v>
      </c>
      <c r="C1" s="1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78"/>
      <c r="BW1" s="478"/>
      <c r="BX1" s="478"/>
    </row>
    <row r="2" spans="1:87" ht="15.75" customHeight="1" x14ac:dyDescent="0.35">
      <c r="A2" s="46" t="s">
        <v>221</v>
      </c>
      <c r="B2" s="47" t="s">
        <v>966</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7"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7" s="285" customFormat="1" ht="24" customHeight="1" x14ac:dyDescent="0.35">
      <c r="A4" s="110"/>
      <c r="B4" s="123" t="s">
        <v>273</v>
      </c>
      <c r="C4" s="461"/>
      <c r="D4" s="637">
        <f t="shared" ref="D4:BO4" si="0">SUM(D5,D12)</f>
        <v>176.4</v>
      </c>
      <c r="E4" s="637">
        <f t="shared" si="0"/>
        <v>248.9</v>
      </c>
      <c r="F4" s="637">
        <f t="shared" si="0"/>
        <v>248.6</v>
      </c>
      <c r="G4" s="637">
        <f t="shared" si="0"/>
        <v>275.2</v>
      </c>
      <c r="H4" s="637">
        <f t="shared" si="0"/>
        <v>315.5</v>
      </c>
      <c r="I4" s="637">
        <f t="shared" si="0"/>
        <v>334.1</v>
      </c>
      <c r="J4" s="637">
        <f t="shared" si="0"/>
        <v>348.1</v>
      </c>
      <c r="K4" s="637">
        <f t="shared" si="0"/>
        <v>432.5</v>
      </c>
      <c r="L4" s="637">
        <f t="shared" si="0"/>
        <v>447.9</v>
      </c>
      <c r="M4" s="637">
        <f t="shared" si="0"/>
        <v>482.1</v>
      </c>
      <c r="N4" s="637">
        <f t="shared" si="0"/>
        <v>617.4</v>
      </c>
      <c r="O4" s="637">
        <f t="shared" si="0"/>
        <v>657</v>
      </c>
      <c r="P4" s="637">
        <f t="shared" si="0"/>
        <v>676.9</v>
      </c>
      <c r="Q4" s="637">
        <f t="shared" si="0"/>
        <v>783.9</v>
      </c>
      <c r="R4" s="637">
        <f t="shared" si="0"/>
        <v>807.1</v>
      </c>
      <c r="S4" s="637">
        <f t="shared" si="0"/>
        <v>958.8</v>
      </c>
      <c r="T4" s="637">
        <f t="shared" si="0"/>
        <v>1014.7</v>
      </c>
      <c r="U4" s="637">
        <f t="shared" si="0"/>
        <v>1237.8</v>
      </c>
      <c r="V4" s="637">
        <f t="shared" si="0"/>
        <v>1271.5999999999999</v>
      </c>
      <c r="W4" s="637">
        <f t="shared" si="0"/>
        <v>1384.6</v>
      </c>
      <c r="X4" s="637">
        <f t="shared" si="0"/>
        <v>1543.3</v>
      </c>
      <c r="Y4" s="637">
        <f t="shared" si="0"/>
        <v>1626.9</v>
      </c>
      <c r="Z4" s="637">
        <f t="shared" si="0"/>
        <v>1785.2</v>
      </c>
      <c r="AA4" s="637">
        <f t="shared" si="0"/>
        <v>2068.1999999999998</v>
      </c>
      <c r="AB4" s="637">
        <f t="shared" si="0"/>
        <v>2395.6</v>
      </c>
      <c r="AC4" s="637">
        <f t="shared" si="0"/>
        <v>2779.8</v>
      </c>
      <c r="AD4" s="637">
        <f t="shared" si="0"/>
        <v>3609</v>
      </c>
      <c r="AE4" s="637">
        <f t="shared" si="0"/>
        <v>4824.8999999999996</v>
      </c>
      <c r="AF4" s="637">
        <f t="shared" si="0"/>
        <v>5687.1</v>
      </c>
      <c r="AG4" s="637">
        <f t="shared" si="0"/>
        <v>6627.5</v>
      </c>
      <c r="AH4" s="637">
        <f t="shared" si="0"/>
        <v>7589</v>
      </c>
      <c r="AI4" s="637">
        <f t="shared" si="0"/>
        <v>8852</v>
      </c>
      <c r="AJ4" s="637">
        <f t="shared" si="0"/>
        <v>10564</v>
      </c>
      <c r="AK4" s="637">
        <f t="shared" si="0"/>
        <v>12165</v>
      </c>
      <c r="AL4" s="637">
        <f t="shared" si="0"/>
        <v>13589</v>
      </c>
      <c r="AM4" s="637">
        <f t="shared" si="0"/>
        <v>14654</v>
      </c>
      <c r="AN4" s="637">
        <f t="shared" si="0"/>
        <v>15307</v>
      </c>
      <c r="AO4" s="637">
        <f t="shared" si="0"/>
        <v>16625</v>
      </c>
      <c r="AP4" s="637">
        <f t="shared" si="0"/>
        <v>17816.453000000001</v>
      </c>
      <c r="AQ4" s="637">
        <f t="shared" si="0"/>
        <v>18685.544999999998</v>
      </c>
      <c r="AR4" s="637">
        <f t="shared" si="0"/>
        <v>19273.72</v>
      </c>
      <c r="AS4" s="637">
        <f t="shared" si="0"/>
        <v>20731.936000000002</v>
      </c>
      <c r="AT4" s="637">
        <f t="shared" si="0"/>
        <v>22734.863000000001</v>
      </c>
      <c r="AU4" s="637">
        <f t="shared" si="0"/>
        <v>25578.864000000001</v>
      </c>
      <c r="AV4" s="637">
        <f t="shared" si="0"/>
        <v>26741.489000000001</v>
      </c>
      <c r="AW4" s="637">
        <f t="shared" si="0"/>
        <v>28219.280000000002</v>
      </c>
      <c r="AX4" s="637">
        <f t="shared" si="0"/>
        <v>28779.506000000001</v>
      </c>
      <c r="AY4" s="637">
        <f t="shared" si="0"/>
        <v>29998.344000000005</v>
      </c>
      <c r="AZ4" s="637">
        <f t="shared" si="0"/>
        <v>32024.285999999996</v>
      </c>
      <c r="BA4" s="637">
        <f t="shared" si="0"/>
        <v>33586</v>
      </c>
      <c r="BB4" s="637">
        <f t="shared" si="0"/>
        <v>35603.290999999997</v>
      </c>
      <c r="BC4" s="637">
        <f t="shared" si="0"/>
        <v>37802.438000000002</v>
      </c>
      <c r="BD4" s="637">
        <f t="shared" si="0"/>
        <v>38745.199999999997</v>
      </c>
      <c r="BE4" s="637">
        <f t="shared" si="0"/>
        <v>41921.603135450001</v>
      </c>
      <c r="BF4" s="637">
        <f t="shared" si="0"/>
        <v>44367.258565528275</v>
      </c>
      <c r="BG4" s="637">
        <f t="shared" si="0"/>
        <v>46506.352382756908</v>
      </c>
      <c r="BH4" s="637">
        <f t="shared" si="0"/>
        <v>48801.804999999993</v>
      </c>
      <c r="BI4" s="637">
        <f t="shared" si="0"/>
        <v>51422.462685709994</v>
      </c>
      <c r="BJ4" s="637">
        <f t="shared" si="0"/>
        <v>53663.45674691999</v>
      </c>
      <c r="BK4" s="637">
        <f t="shared" si="0"/>
        <v>57593.742352232308</v>
      </c>
      <c r="BL4" s="637">
        <f t="shared" si="0"/>
        <v>61584.34965923</v>
      </c>
      <c r="BM4" s="637">
        <f t="shared" si="0"/>
        <v>66895.841990320012</v>
      </c>
      <c r="BN4" s="637">
        <f t="shared" si="0"/>
        <v>69835.141333070016</v>
      </c>
      <c r="BO4" s="637">
        <f t="shared" si="0"/>
        <v>74150.519898250015</v>
      </c>
      <c r="BP4" s="637">
        <f t="shared" ref="BP4:CE4" si="1">SUM(BP5,BP12)</f>
        <v>79809.006438810029</v>
      </c>
      <c r="BQ4" s="637">
        <f t="shared" si="1"/>
        <v>83110.340476999991</v>
      </c>
      <c r="BR4" s="637">
        <f t="shared" si="1"/>
        <v>86515.830874880034</v>
      </c>
      <c r="BS4" s="637">
        <f t="shared" si="1"/>
        <v>89367.86147389999</v>
      </c>
      <c r="BT4" s="637">
        <f t="shared" si="1"/>
        <v>91580.290263549934</v>
      </c>
      <c r="BU4" s="637">
        <f t="shared" si="1"/>
        <v>93800.446975290019</v>
      </c>
      <c r="BV4" s="637">
        <f t="shared" si="1"/>
        <v>96743.369584550004</v>
      </c>
      <c r="BW4" s="637">
        <f t="shared" si="1"/>
        <v>98807.419040459965</v>
      </c>
      <c r="BX4" s="637">
        <f t="shared" si="1"/>
        <v>102034.15475553997</v>
      </c>
      <c r="BY4" s="637">
        <f>SUM(BY5,BY12)</f>
        <v>104691.67042369001</v>
      </c>
      <c r="BZ4" s="637">
        <f t="shared" si="1"/>
        <v>110533.35656294</v>
      </c>
      <c r="CA4" s="637">
        <f t="shared" si="1"/>
        <v>124106.07907995992</v>
      </c>
      <c r="CB4" s="637">
        <f t="shared" si="1"/>
        <v>136584.36790052996</v>
      </c>
      <c r="CC4" s="637">
        <f t="shared" si="1"/>
        <v>146136.23951638548</v>
      </c>
      <c r="CD4" s="637">
        <f t="shared" si="1"/>
        <v>154056.36469636534</v>
      </c>
      <c r="CE4" s="637">
        <f t="shared" si="1"/>
        <v>158463.29271572799</v>
      </c>
      <c r="CF4" s="637">
        <f>SUM(CF5,CF12)</f>
        <v>163503.35119209331</v>
      </c>
      <c r="CG4" s="638">
        <f>SUM(CG5,CG12)</f>
        <v>171702.0849810871</v>
      </c>
      <c r="CH4" s="639">
        <f>SUM(CH5,CH12)</f>
        <v>180150.23347275585</v>
      </c>
    </row>
    <row r="5" spans="1:87" ht="26.25" customHeight="1" x14ac:dyDescent="0.35">
      <c r="B5" s="72" t="s">
        <v>967</v>
      </c>
      <c r="C5" s="656"/>
      <c r="D5" s="640">
        <f t="shared" ref="D5:BM5" si="2">SUM(D6:D9)</f>
        <v>176.4</v>
      </c>
      <c r="E5" s="640">
        <f t="shared" si="2"/>
        <v>248.9</v>
      </c>
      <c r="F5" s="640">
        <f t="shared" si="2"/>
        <v>248.6</v>
      </c>
      <c r="G5" s="640">
        <f t="shared" si="2"/>
        <v>275.2</v>
      </c>
      <c r="H5" s="640">
        <f t="shared" si="2"/>
        <v>315.5</v>
      </c>
      <c r="I5" s="640">
        <f t="shared" si="2"/>
        <v>334.1</v>
      </c>
      <c r="J5" s="640">
        <f t="shared" si="2"/>
        <v>348.1</v>
      </c>
      <c r="K5" s="640">
        <f t="shared" si="2"/>
        <v>432.5</v>
      </c>
      <c r="L5" s="640">
        <f t="shared" si="2"/>
        <v>447.9</v>
      </c>
      <c r="M5" s="640">
        <f t="shared" si="2"/>
        <v>482.1</v>
      </c>
      <c r="N5" s="640">
        <f t="shared" si="2"/>
        <v>617.4</v>
      </c>
      <c r="O5" s="640">
        <f t="shared" si="2"/>
        <v>657</v>
      </c>
      <c r="P5" s="640">
        <f t="shared" si="2"/>
        <v>676.9</v>
      </c>
      <c r="Q5" s="640">
        <f t="shared" si="2"/>
        <v>783.9</v>
      </c>
      <c r="R5" s="640">
        <f t="shared" si="2"/>
        <v>807.1</v>
      </c>
      <c r="S5" s="640">
        <f t="shared" si="2"/>
        <v>958.8</v>
      </c>
      <c r="T5" s="640">
        <f t="shared" si="2"/>
        <v>1014.7</v>
      </c>
      <c r="U5" s="640">
        <f t="shared" si="2"/>
        <v>1237.8</v>
      </c>
      <c r="V5" s="640">
        <f t="shared" si="2"/>
        <v>1271.5999999999999</v>
      </c>
      <c r="W5" s="640">
        <f t="shared" si="2"/>
        <v>1384.6</v>
      </c>
      <c r="X5" s="640">
        <f t="shared" si="2"/>
        <v>1543.3</v>
      </c>
      <c r="Y5" s="640">
        <f t="shared" si="2"/>
        <v>1626.9</v>
      </c>
      <c r="Z5" s="640">
        <f t="shared" si="2"/>
        <v>1777.8</v>
      </c>
      <c r="AA5" s="640">
        <f t="shared" si="2"/>
        <v>2045.3</v>
      </c>
      <c r="AB5" s="640">
        <f t="shared" si="2"/>
        <v>2368.6</v>
      </c>
      <c r="AC5" s="640">
        <f t="shared" si="2"/>
        <v>2752</v>
      </c>
      <c r="AD5" s="640">
        <f t="shared" si="2"/>
        <v>3578.4</v>
      </c>
      <c r="AE5" s="640">
        <f t="shared" si="2"/>
        <v>4791</v>
      </c>
      <c r="AF5" s="640">
        <f t="shared" si="2"/>
        <v>5651.3</v>
      </c>
      <c r="AG5" s="640">
        <f t="shared" si="2"/>
        <v>6591.6</v>
      </c>
      <c r="AH5" s="640">
        <f t="shared" si="2"/>
        <v>7552</v>
      </c>
      <c r="AI5" s="640">
        <f t="shared" si="2"/>
        <v>8816</v>
      </c>
      <c r="AJ5" s="640">
        <f t="shared" si="2"/>
        <v>10526</v>
      </c>
      <c r="AK5" s="640">
        <f t="shared" si="2"/>
        <v>12126</v>
      </c>
      <c r="AL5" s="640">
        <f t="shared" si="2"/>
        <v>13549</v>
      </c>
      <c r="AM5" s="640">
        <f t="shared" si="2"/>
        <v>14613</v>
      </c>
      <c r="AN5" s="640">
        <f t="shared" si="2"/>
        <v>15268</v>
      </c>
      <c r="AO5" s="640">
        <f t="shared" si="2"/>
        <v>16584</v>
      </c>
      <c r="AP5" s="640">
        <f t="shared" si="2"/>
        <v>17779.453000000001</v>
      </c>
      <c r="AQ5" s="640">
        <f t="shared" si="2"/>
        <v>18648.391</v>
      </c>
      <c r="AR5" s="640">
        <f t="shared" si="2"/>
        <v>19237.593000000001</v>
      </c>
      <c r="AS5" s="640">
        <f t="shared" si="2"/>
        <v>20697.363000000001</v>
      </c>
      <c r="AT5" s="640">
        <f t="shared" si="2"/>
        <v>22699.034</v>
      </c>
      <c r="AU5" s="640">
        <f t="shared" si="2"/>
        <v>25543.024000000001</v>
      </c>
      <c r="AV5" s="640">
        <f t="shared" si="2"/>
        <v>26705.927</v>
      </c>
      <c r="AW5" s="640">
        <f t="shared" si="2"/>
        <v>28183.114000000001</v>
      </c>
      <c r="AX5" s="640">
        <f t="shared" si="2"/>
        <v>28744.81</v>
      </c>
      <c r="AY5" s="640">
        <f t="shared" si="2"/>
        <v>29962.569000000003</v>
      </c>
      <c r="AZ5" s="640">
        <f t="shared" si="2"/>
        <v>31994.560999999998</v>
      </c>
      <c r="BA5" s="640">
        <f t="shared" si="2"/>
        <v>33556.756999999998</v>
      </c>
      <c r="BB5" s="640">
        <f t="shared" si="2"/>
        <v>35574.510999999999</v>
      </c>
      <c r="BC5" s="640">
        <f t="shared" si="2"/>
        <v>37774.760999999999</v>
      </c>
      <c r="BD5" s="640">
        <f t="shared" si="2"/>
        <v>38717.656999999999</v>
      </c>
      <c r="BE5" s="640">
        <f t="shared" si="2"/>
        <v>41893.0018538</v>
      </c>
      <c r="BF5" s="640">
        <f t="shared" si="2"/>
        <v>44338.400971748277</v>
      </c>
      <c r="BG5" s="640">
        <f t="shared" si="2"/>
        <v>46476.654559836905</v>
      </c>
      <c r="BH5" s="640">
        <f t="shared" si="2"/>
        <v>48771.517999999996</v>
      </c>
      <c r="BI5" s="640">
        <f t="shared" si="2"/>
        <v>51391.939927299994</v>
      </c>
      <c r="BJ5" s="640">
        <f t="shared" si="2"/>
        <v>53629.367547699992</v>
      </c>
      <c r="BK5" s="640">
        <f t="shared" si="2"/>
        <v>57554.148143162311</v>
      </c>
      <c r="BL5" s="640">
        <f t="shared" si="2"/>
        <v>61539.334872430001</v>
      </c>
      <c r="BM5" s="640">
        <f t="shared" si="2"/>
        <v>66848.160442100008</v>
      </c>
      <c r="BN5" s="640">
        <f t="shared" ref="BN5:BS5" si="3">SUM(BN6:BN9)</f>
        <v>69777.042747120009</v>
      </c>
      <c r="BO5" s="640">
        <f t="shared" si="3"/>
        <v>74087.953530660016</v>
      </c>
      <c r="BP5" s="640">
        <f t="shared" si="3"/>
        <v>79733.982094140025</v>
      </c>
      <c r="BQ5" s="640">
        <f t="shared" si="3"/>
        <v>83014.68745279999</v>
      </c>
      <c r="BR5" s="640">
        <f t="shared" si="3"/>
        <v>86427.717724600036</v>
      </c>
      <c r="BS5" s="640">
        <f t="shared" si="3"/>
        <v>89274.966169329986</v>
      </c>
      <c r="BT5" s="640">
        <f t="shared" ref="BT5:CE5" si="4">SUM(BT6:BT11)</f>
        <v>91481.012978129933</v>
      </c>
      <c r="BU5" s="640">
        <f t="shared" si="4"/>
        <v>93695.825169830016</v>
      </c>
      <c r="BV5" s="640">
        <f t="shared" si="4"/>
        <v>96630.245524619997</v>
      </c>
      <c r="BW5" s="640">
        <f t="shared" si="4"/>
        <v>98688.75562941996</v>
      </c>
      <c r="BX5" s="640">
        <f t="shared" si="4"/>
        <v>101901.05001043997</v>
      </c>
      <c r="BY5" s="640">
        <f t="shared" si="4"/>
        <v>104533.25621006</v>
      </c>
      <c r="BZ5" s="640">
        <f t="shared" si="4"/>
        <v>110355.45940816999</v>
      </c>
      <c r="CA5" s="640">
        <f t="shared" si="4"/>
        <v>123883.84170832991</v>
      </c>
      <c r="CB5" s="640">
        <f t="shared" si="4"/>
        <v>136356.96890101995</v>
      </c>
      <c r="CC5" s="640">
        <f t="shared" si="4"/>
        <v>145903.68870530231</v>
      </c>
      <c r="CD5" s="640">
        <f t="shared" si="4"/>
        <v>153814.47399196788</v>
      </c>
      <c r="CE5" s="640">
        <f t="shared" si="4"/>
        <v>158209.01445317501</v>
      </c>
      <c r="CF5" s="640">
        <f>SUM(CF6:CF11)</f>
        <v>163237.43522770071</v>
      </c>
      <c r="CG5" s="640">
        <f>SUM(CG6:CG11)</f>
        <v>171431.87732206337</v>
      </c>
      <c r="CH5" s="641">
        <f>SUM(CH6:CH11)</f>
        <v>179879.14796394855</v>
      </c>
    </row>
    <row r="6" spans="1:87" x14ac:dyDescent="0.35">
      <c r="B6" s="236" t="s">
        <v>968</v>
      </c>
      <c r="C6" s="524"/>
      <c r="D6" s="642">
        <v>176.4</v>
      </c>
      <c r="E6" s="642">
        <v>248.9</v>
      </c>
      <c r="F6" s="642">
        <v>248.6</v>
      </c>
      <c r="G6" s="642">
        <v>275.2</v>
      </c>
      <c r="H6" s="642">
        <v>315.5</v>
      </c>
      <c r="I6" s="642">
        <v>334.1</v>
      </c>
      <c r="J6" s="642">
        <v>348.1</v>
      </c>
      <c r="K6" s="642">
        <v>432.5</v>
      </c>
      <c r="L6" s="642">
        <v>447.9</v>
      </c>
      <c r="M6" s="642">
        <v>482.1</v>
      </c>
      <c r="N6" s="642">
        <v>617.4</v>
      </c>
      <c r="O6" s="642">
        <v>657</v>
      </c>
      <c r="P6" s="642">
        <v>676.9</v>
      </c>
      <c r="Q6" s="642">
        <v>783.9</v>
      </c>
      <c r="R6" s="642">
        <v>807.1</v>
      </c>
      <c r="S6" s="642">
        <v>958.8</v>
      </c>
      <c r="T6" s="642">
        <v>1014.7</v>
      </c>
      <c r="U6" s="642">
        <v>1237.8</v>
      </c>
      <c r="V6" s="642">
        <v>1271.5999999999999</v>
      </c>
      <c r="W6" s="642">
        <v>1384.6</v>
      </c>
      <c r="X6" s="642">
        <v>1543.3</v>
      </c>
      <c r="Y6" s="642">
        <v>1626.9</v>
      </c>
      <c r="Z6" s="642">
        <v>1777.8</v>
      </c>
      <c r="AA6" s="642">
        <v>2045.3</v>
      </c>
      <c r="AB6" s="642">
        <v>2368.6</v>
      </c>
      <c r="AC6" s="642">
        <v>2752</v>
      </c>
      <c r="AD6" s="642">
        <v>3578.4</v>
      </c>
      <c r="AE6" s="642">
        <v>4791</v>
      </c>
      <c r="AF6" s="642">
        <v>5651.3</v>
      </c>
      <c r="AG6" s="642">
        <v>6591.6</v>
      </c>
      <c r="AH6" s="642">
        <v>7552</v>
      </c>
      <c r="AI6" s="642">
        <v>8815</v>
      </c>
      <c r="AJ6" s="642">
        <v>10518</v>
      </c>
      <c r="AK6" s="642">
        <v>12107</v>
      </c>
      <c r="AL6" s="642">
        <v>13509</v>
      </c>
      <c r="AM6" s="642">
        <v>14553</v>
      </c>
      <c r="AN6" s="642">
        <v>15181</v>
      </c>
      <c r="AO6" s="642">
        <v>16443</v>
      </c>
      <c r="AP6" s="642">
        <v>17560.36</v>
      </c>
      <c r="AQ6" s="642">
        <v>18355.971000000001</v>
      </c>
      <c r="AR6" s="642">
        <v>18857.098000000002</v>
      </c>
      <c r="AS6" s="642">
        <v>20171.257000000001</v>
      </c>
      <c r="AT6" s="642">
        <v>21972.580999999998</v>
      </c>
      <c r="AU6" s="642">
        <v>24450.99</v>
      </c>
      <c r="AV6" s="642">
        <v>25364.328000000001</v>
      </c>
      <c r="AW6" s="642">
        <v>26546.062000000002</v>
      </c>
      <c r="AX6" s="642">
        <v>26859.15</v>
      </c>
      <c r="AY6" s="642">
        <v>27740.434000000001</v>
      </c>
      <c r="AZ6" s="642">
        <v>29238.920999999998</v>
      </c>
      <c r="BA6" s="642">
        <v>30391.121999999999</v>
      </c>
      <c r="BB6" s="642">
        <v>31914.134999999998</v>
      </c>
      <c r="BC6" s="642">
        <v>33377.665495317</v>
      </c>
      <c r="BD6" s="642">
        <v>32886.690685359994</v>
      </c>
      <c r="BE6" s="642">
        <v>35420.719669182879</v>
      </c>
      <c r="BF6" s="642">
        <v>37284.042076120684</v>
      </c>
      <c r="BG6" s="642">
        <v>38505.283116754588</v>
      </c>
      <c r="BH6" s="642">
        <v>40026.295326250001</v>
      </c>
      <c r="BI6" s="642">
        <v>41780.351999849998</v>
      </c>
      <c r="BJ6" s="642">
        <v>43129.110323089997</v>
      </c>
      <c r="BK6" s="642">
        <v>45774.817325406155</v>
      </c>
      <c r="BL6" s="642">
        <v>48323.221362397162</v>
      </c>
      <c r="BM6" s="642">
        <v>51848.801061122263</v>
      </c>
      <c r="BN6" s="642">
        <v>54097.476088878946</v>
      </c>
      <c r="BO6" s="642">
        <v>57360.707342025926</v>
      </c>
      <c r="BP6" s="642">
        <v>61155.804856264447</v>
      </c>
      <c r="BQ6" s="642">
        <v>63491.474743577586</v>
      </c>
      <c r="BR6" s="642">
        <v>65864.526208284093</v>
      </c>
      <c r="BS6" s="642">
        <v>68092.517947238579</v>
      </c>
      <c r="BT6" s="642">
        <v>68936.397712484904</v>
      </c>
      <c r="BU6" s="642">
        <v>68234.40159905277</v>
      </c>
      <c r="BV6" s="642">
        <v>67573.790798066111</v>
      </c>
      <c r="BW6" s="642">
        <v>66781.129154952563</v>
      </c>
      <c r="BX6" s="642">
        <v>67192.990052109904</v>
      </c>
      <c r="BY6" s="642">
        <v>64908.458625963816</v>
      </c>
      <c r="BZ6" s="642">
        <v>63985.318023766231</v>
      </c>
      <c r="CA6" s="642">
        <v>65818.184849924364</v>
      </c>
      <c r="CB6" s="642">
        <v>66659.813580078873</v>
      </c>
      <c r="CC6" s="642">
        <v>66762.576518775662</v>
      </c>
      <c r="CD6" s="642">
        <v>66083.953629786658</v>
      </c>
      <c r="CE6" s="642">
        <v>64690.672415582048</v>
      </c>
      <c r="CF6" s="642">
        <v>62307.000749894338</v>
      </c>
      <c r="CG6" s="642">
        <v>59991.312322537618</v>
      </c>
      <c r="CH6" s="643">
        <v>57493.337200767448</v>
      </c>
    </row>
    <row r="7" spans="1:87" x14ac:dyDescent="0.35">
      <c r="B7" s="236" t="s">
        <v>511</v>
      </c>
      <c r="C7" s="523"/>
      <c r="BD7" s="642">
        <v>1099.6683146400001</v>
      </c>
      <c r="BE7" s="642">
        <v>1144.4988485600004</v>
      </c>
      <c r="BF7" s="642">
        <v>1185.4171848499998</v>
      </c>
      <c r="BG7" s="642">
        <v>1322.9499594399999</v>
      </c>
      <c r="BH7" s="642">
        <v>1382.4806737499998</v>
      </c>
      <c r="BI7" s="642">
        <v>1450.2460951499997</v>
      </c>
      <c r="BJ7" s="642">
        <v>1507.2713076100001</v>
      </c>
      <c r="BK7" s="642">
        <v>1595.1330525061512</v>
      </c>
      <c r="BL7" s="642">
        <v>1696.1175015328326</v>
      </c>
      <c r="BM7" s="642">
        <v>1803.6566907777408</v>
      </c>
      <c r="BN7" s="642">
        <v>1841.4891045270388</v>
      </c>
      <c r="BO7" s="642">
        <v>1928.517541864087</v>
      </c>
      <c r="BP7" s="642">
        <v>2057.8452180005802</v>
      </c>
      <c r="BQ7" s="642">
        <v>2120.523072903236</v>
      </c>
      <c r="BR7" s="642">
        <v>2184.8482328354826</v>
      </c>
      <c r="BS7" s="642">
        <v>2207.3069311882009</v>
      </c>
      <c r="BT7" s="642">
        <v>2157.4583034014645</v>
      </c>
      <c r="BU7" s="642">
        <v>2097.8760606459073</v>
      </c>
      <c r="BV7" s="642">
        <v>2071.5651535127631</v>
      </c>
      <c r="BW7" s="642">
        <v>2042.1948411368223</v>
      </c>
      <c r="BX7" s="642">
        <v>1948.1148638046461</v>
      </c>
      <c r="BY7" s="642">
        <v>1870.3315385699634</v>
      </c>
      <c r="BZ7" s="642">
        <v>1815.0799635220912</v>
      </c>
      <c r="CA7" s="642">
        <v>1903.3687396456135</v>
      </c>
      <c r="CB7" s="642">
        <v>1899.1695444825834</v>
      </c>
      <c r="CC7" s="642">
        <v>1848.0230885303472</v>
      </c>
      <c r="CD7" s="642">
        <v>1808.6623461284439</v>
      </c>
      <c r="CE7" s="642">
        <v>1744.6375943775081</v>
      </c>
      <c r="CF7" s="642">
        <v>1664.819826502222</v>
      </c>
      <c r="CG7" s="642">
        <v>1588.5681457539119</v>
      </c>
      <c r="CH7" s="643">
        <v>1506.5343634154181</v>
      </c>
    </row>
    <row r="8" spans="1:87" x14ac:dyDescent="0.35">
      <c r="B8" s="236" t="s">
        <v>969</v>
      </c>
      <c r="C8" s="523"/>
      <c r="D8" s="642">
        <v>0</v>
      </c>
      <c r="E8" s="642">
        <v>0</v>
      </c>
      <c r="F8" s="642">
        <v>0</v>
      </c>
      <c r="G8" s="642">
        <v>0</v>
      </c>
      <c r="H8" s="642">
        <v>0</v>
      </c>
      <c r="I8" s="642">
        <v>0</v>
      </c>
      <c r="J8" s="642">
        <v>0</v>
      </c>
      <c r="K8" s="642">
        <v>0</v>
      </c>
      <c r="L8" s="642">
        <v>0</v>
      </c>
      <c r="M8" s="642">
        <v>0</v>
      </c>
      <c r="N8" s="642">
        <v>0</v>
      </c>
      <c r="O8" s="642">
        <v>0</v>
      </c>
      <c r="P8" s="642">
        <v>0</v>
      </c>
      <c r="Q8" s="642">
        <v>0</v>
      </c>
      <c r="R8" s="642">
        <v>0</v>
      </c>
      <c r="S8" s="642">
        <v>0</v>
      </c>
      <c r="T8" s="642">
        <v>0</v>
      </c>
      <c r="U8" s="642">
        <v>0</v>
      </c>
      <c r="V8" s="642">
        <v>0</v>
      </c>
      <c r="W8" s="642">
        <v>0</v>
      </c>
      <c r="X8" s="642">
        <v>0</v>
      </c>
      <c r="Y8" s="642">
        <v>0</v>
      </c>
      <c r="Z8" s="642">
        <v>0</v>
      </c>
      <c r="AA8" s="642">
        <v>0</v>
      </c>
      <c r="AB8" s="642">
        <v>0</v>
      </c>
      <c r="AC8" s="642">
        <v>0</v>
      </c>
      <c r="AD8" s="642">
        <v>0</v>
      </c>
      <c r="AE8" s="642">
        <v>0</v>
      </c>
      <c r="AF8" s="642">
        <v>0</v>
      </c>
      <c r="AG8" s="642">
        <v>0</v>
      </c>
      <c r="AH8" s="642">
        <v>0</v>
      </c>
      <c r="AI8" s="642">
        <v>0</v>
      </c>
      <c r="AJ8" s="642">
        <v>0</v>
      </c>
      <c r="AK8" s="642">
        <v>0</v>
      </c>
      <c r="AL8" s="642">
        <v>0</v>
      </c>
      <c r="AM8" s="642">
        <v>0</v>
      </c>
      <c r="AN8" s="642">
        <v>0</v>
      </c>
      <c r="AO8" s="642">
        <v>0</v>
      </c>
      <c r="AP8" s="642">
        <v>0</v>
      </c>
      <c r="AQ8" s="642">
        <v>0</v>
      </c>
      <c r="AR8" s="642">
        <v>0</v>
      </c>
      <c r="AS8" s="642">
        <v>0</v>
      </c>
      <c r="AT8" s="642">
        <v>0</v>
      </c>
      <c r="AU8" s="642">
        <v>0</v>
      </c>
      <c r="AV8" s="642">
        <v>0</v>
      </c>
      <c r="AW8" s="642">
        <v>0</v>
      </c>
      <c r="AX8" s="642">
        <v>0</v>
      </c>
      <c r="AY8" s="642">
        <v>0</v>
      </c>
      <c r="AZ8" s="642">
        <v>0</v>
      </c>
      <c r="BA8" s="642">
        <v>0</v>
      </c>
      <c r="BB8" s="642">
        <v>0</v>
      </c>
      <c r="BC8" s="642">
        <v>0</v>
      </c>
      <c r="BD8" s="642">
        <v>0</v>
      </c>
      <c r="BE8" s="642">
        <v>0</v>
      </c>
      <c r="BF8" s="642">
        <v>0</v>
      </c>
      <c r="BG8" s="642">
        <v>0</v>
      </c>
      <c r="BH8" s="642">
        <v>0</v>
      </c>
      <c r="BI8" s="642">
        <v>0</v>
      </c>
      <c r="BJ8" s="642">
        <v>41.005154839999996</v>
      </c>
      <c r="BK8" s="642">
        <v>158.65031815</v>
      </c>
      <c r="BL8" s="642">
        <v>347.99640159999996</v>
      </c>
      <c r="BM8" s="642">
        <v>499.48331779</v>
      </c>
      <c r="BN8" s="642">
        <v>763.72664662801776</v>
      </c>
      <c r="BO8" s="642">
        <v>632.22697060000007</v>
      </c>
      <c r="BP8" s="642">
        <v>753.45013339999991</v>
      </c>
      <c r="BQ8" s="642">
        <v>738.99857426000017</v>
      </c>
      <c r="BR8" s="642">
        <v>745.19955327293599</v>
      </c>
      <c r="BS8" s="642">
        <v>750.35909004872349</v>
      </c>
      <c r="BT8" s="642">
        <v>843.26833552000005</v>
      </c>
      <c r="BU8" s="642">
        <v>773.7962701000821</v>
      </c>
      <c r="BV8" s="642">
        <v>755.74334992456068</v>
      </c>
      <c r="BW8" s="642">
        <v>651.21979876854232</v>
      </c>
      <c r="BX8" s="642">
        <v>522.30759835282458</v>
      </c>
      <c r="BY8" s="642">
        <v>329.66024383962531</v>
      </c>
      <c r="BZ8" s="642">
        <v>422.51825136916608</v>
      </c>
      <c r="CA8" s="642">
        <v>388.75712992095555</v>
      </c>
      <c r="CB8" s="642">
        <v>349.14735445820759</v>
      </c>
      <c r="CC8" s="642">
        <v>281.4743417552246</v>
      </c>
      <c r="CD8" s="642">
        <v>186.88523574326814</v>
      </c>
      <c r="CE8" s="642">
        <v>103.72009833641185</v>
      </c>
      <c r="CF8" s="642">
        <v>61.339699153724069</v>
      </c>
      <c r="CG8" s="642">
        <v>52.181493086434514</v>
      </c>
      <c r="CH8" s="643">
        <v>47.626903856590509</v>
      </c>
    </row>
    <row r="9" spans="1:87" x14ac:dyDescent="0.35">
      <c r="A9" s="411"/>
      <c r="B9" s="236" t="s">
        <v>970</v>
      </c>
      <c r="C9" s="428"/>
      <c r="D9" s="642">
        <v>0</v>
      </c>
      <c r="E9" s="642">
        <v>0</v>
      </c>
      <c r="F9" s="642">
        <v>0</v>
      </c>
      <c r="G9" s="642">
        <v>0</v>
      </c>
      <c r="H9" s="642">
        <v>0</v>
      </c>
      <c r="I9" s="642">
        <v>0</v>
      </c>
      <c r="J9" s="642">
        <v>0</v>
      </c>
      <c r="K9" s="642">
        <v>0</v>
      </c>
      <c r="L9" s="642">
        <v>0</v>
      </c>
      <c r="M9" s="642">
        <v>0</v>
      </c>
      <c r="N9" s="642">
        <v>0</v>
      </c>
      <c r="O9" s="642">
        <v>0</v>
      </c>
      <c r="P9" s="642">
        <v>0</v>
      </c>
      <c r="Q9" s="642">
        <v>0</v>
      </c>
      <c r="R9" s="642">
        <v>0</v>
      </c>
      <c r="S9" s="642">
        <v>0</v>
      </c>
      <c r="T9" s="642">
        <v>0</v>
      </c>
      <c r="U9" s="642">
        <v>0</v>
      </c>
      <c r="V9" s="642">
        <v>0</v>
      </c>
      <c r="W9" s="642">
        <v>0</v>
      </c>
      <c r="X9" s="642">
        <v>0</v>
      </c>
      <c r="Y9" s="642">
        <v>0</v>
      </c>
      <c r="Z9" s="642">
        <v>0</v>
      </c>
      <c r="AA9" s="642">
        <v>0</v>
      </c>
      <c r="AB9" s="642">
        <v>0</v>
      </c>
      <c r="AC9" s="642">
        <v>0</v>
      </c>
      <c r="AD9" s="642">
        <v>0</v>
      </c>
      <c r="AE9" s="642">
        <v>0</v>
      </c>
      <c r="AF9" s="642">
        <v>0</v>
      </c>
      <c r="AG9" s="642">
        <v>0</v>
      </c>
      <c r="AH9" s="642">
        <v>0</v>
      </c>
      <c r="AI9" s="642">
        <v>1</v>
      </c>
      <c r="AJ9" s="642">
        <v>8</v>
      </c>
      <c r="AK9" s="642">
        <v>19</v>
      </c>
      <c r="AL9" s="642">
        <v>40</v>
      </c>
      <c r="AM9" s="642">
        <v>60</v>
      </c>
      <c r="AN9" s="642">
        <v>87</v>
      </c>
      <c r="AO9" s="642">
        <v>141</v>
      </c>
      <c r="AP9" s="642">
        <v>219.09299999999999</v>
      </c>
      <c r="AQ9" s="642">
        <v>292.42</v>
      </c>
      <c r="AR9" s="642">
        <v>380.495</v>
      </c>
      <c r="AS9" s="642">
        <v>526.10599999999999</v>
      </c>
      <c r="AT9" s="642">
        <v>726.45299999999997</v>
      </c>
      <c r="AU9" s="642">
        <v>1092.0340000000001</v>
      </c>
      <c r="AV9" s="642">
        <v>1341.5989999999999</v>
      </c>
      <c r="AW9" s="642">
        <v>1637.0519999999999</v>
      </c>
      <c r="AX9" s="642">
        <v>1885.66</v>
      </c>
      <c r="AY9" s="642">
        <v>2222.1350000000002</v>
      </c>
      <c r="AZ9" s="642">
        <v>2755.64</v>
      </c>
      <c r="BA9" s="642">
        <v>3165.6350000000002</v>
      </c>
      <c r="BB9" s="642">
        <v>3660.3760000000002</v>
      </c>
      <c r="BC9" s="642">
        <v>4397.0955046829995</v>
      </c>
      <c r="BD9" s="642">
        <v>4731.2979999999998</v>
      </c>
      <c r="BE9" s="642">
        <v>5327.7833360571276</v>
      </c>
      <c r="BF9" s="642">
        <v>5868.9417107775953</v>
      </c>
      <c r="BG9" s="642">
        <v>6648.4214836423171</v>
      </c>
      <c r="BH9" s="642">
        <v>7362.7420000000002</v>
      </c>
      <c r="BI9" s="642">
        <v>8161.3418322999996</v>
      </c>
      <c r="BJ9" s="642">
        <v>8951.9807621599994</v>
      </c>
      <c r="BK9" s="642">
        <v>10025.547447100002</v>
      </c>
      <c r="BL9" s="642">
        <v>11171.999606900003</v>
      </c>
      <c r="BM9" s="642">
        <v>12696.219372410003</v>
      </c>
      <c r="BN9" s="642">
        <v>13074.350907085996</v>
      </c>
      <c r="BO9" s="642">
        <v>14166.501676169999</v>
      </c>
      <c r="BP9" s="642">
        <v>15766.881886475003</v>
      </c>
      <c r="BQ9" s="642">
        <v>16663.691062059166</v>
      </c>
      <c r="BR9" s="642">
        <v>17633.143730207517</v>
      </c>
      <c r="BS9" s="642">
        <v>18224.782200854486</v>
      </c>
      <c r="BT9" s="642">
        <v>18134.792022653575</v>
      </c>
      <c r="BU9" s="642">
        <v>17984.26812492009</v>
      </c>
      <c r="BV9" s="642">
        <v>18214.194374105791</v>
      </c>
      <c r="BW9" s="642">
        <v>18348.723756922442</v>
      </c>
      <c r="BX9" s="642">
        <v>17858.497166502981</v>
      </c>
      <c r="BY9" s="642">
        <v>17382.061162804323</v>
      </c>
      <c r="BZ9" s="642">
        <v>17247.54195820327</v>
      </c>
      <c r="CA9" s="642">
        <v>19188.877277740285</v>
      </c>
      <c r="CB9" s="642">
        <v>19900.418818368853</v>
      </c>
      <c r="CC9" s="642">
        <v>19563.947575968286</v>
      </c>
      <c r="CD9" s="642">
        <v>19535.997634763051</v>
      </c>
      <c r="CE9" s="642">
        <v>19063.061770947901</v>
      </c>
      <c r="CF9" s="642">
        <v>18386.549428209033</v>
      </c>
      <c r="CG9" s="642">
        <v>17734.259953052551</v>
      </c>
      <c r="CH9" s="643">
        <v>17004.571889776384</v>
      </c>
    </row>
    <row r="10" spans="1:87" x14ac:dyDescent="0.35">
      <c r="A10" s="411"/>
      <c r="B10" s="236" t="s">
        <v>513</v>
      </c>
      <c r="C10" s="428"/>
      <c r="D10" s="642"/>
      <c r="E10" s="642"/>
      <c r="F10" s="642"/>
      <c r="G10" s="642"/>
      <c r="H10" s="642"/>
      <c r="I10" s="642"/>
      <c r="J10" s="642"/>
      <c r="K10" s="642"/>
      <c r="L10" s="642"/>
      <c r="M10" s="642"/>
      <c r="N10" s="642"/>
      <c r="O10" s="642"/>
      <c r="P10" s="642"/>
      <c r="Q10" s="642"/>
      <c r="R10" s="642"/>
      <c r="S10" s="642"/>
      <c r="T10" s="642"/>
      <c r="U10" s="642"/>
      <c r="V10" s="642"/>
      <c r="W10" s="642"/>
      <c r="X10" s="642"/>
      <c r="Y10" s="642"/>
      <c r="Z10" s="642"/>
      <c r="AA10" s="642"/>
      <c r="AB10" s="642"/>
      <c r="AC10" s="642"/>
      <c r="AD10" s="642"/>
      <c r="AE10" s="642"/>
      <c r="AF10" s="642"/>
      <c r="AG10" s="642"/>
      <c r="AH10" s="642"/>
      <c r="AI10" s="642"/>
      <c r="AJ10" s="642"/>
      <c r="AK10" s="642"/>
      <c r="AL10" s="642"/>
      <c r="AM10" s="642"/>
      <c r="AN10" s="642"/>
      <c r="AO10" s="642"/>
      <c r="AP10" s="642"/>
      <c r="AQ10" s="642"/>
      <c r="AR10" s="642"/>
      <c r="AS10" s="642"/>
      <c r="AT10" s="642"/>
      <c r="AU10" s="642"/>
      <c r="AV10" s="642"/>
      <c r="AW10" s="642"/>
      <c r="AX10" s="642"/>
      <c r="AY10" s="642"/>
      <c r="AZ10" s="642"/>
      <c r="BA10" s="642"/>
      <c r="BB10" s="642"/>
      <c r="BC10" s="642"/>
      <c r="BD10" s="642"/>
      <c r="BE10" s="642"/>
      <c r="BF10" s="642"/>
      <c r="BG10" s="642"/>
      <c r="BH10" s="642"/>
      <c r="BI10" s="642"/>
      <c r="BJ10" s="642"/>
      <c r="BK10" s="642"/>
      <c r="BL10" s="642"/>
      <c r="BM10" s="642"/>
      <c r="BN10" s="642"/>
      <c r="BO10" s="642"/>
      <c r="BP10" s="642"/>
      <c r="BQ10" s="642"/>
      <c r="BR10" s="642"/>
      <c r="BS10" s="642"/>
      <c r="BT10" s="642">
        <v>1346.5040417899927</v>
      </c>
      <c r="BU10" s="642">
        <v>4411.5230526242794</v>
      </c>
      <c r="BV10" s="642">
        <v>7688.5788062906558</v>
      </c>
      <c r="BW10" s="642">
        <v>10447.128793449607</v>
      </c>
      <c r="BX10" s="642">
        <v>13869.917403119598</v>
      </c>
      <c r="BY10" s="642">
        <v>19408.24378017227</v>
      </c>
      <c r="BZ10" s="642">
        <v>26099.609042329223</v>
      </c>
      <c r="CA10" s="642">
        <v>35587.009646258382</v>
      </c>
      <c r="CB10" s="642">
        <v>46353.480824675062</v>
      </c>
      <c r="CC10" s="642">
        <v>56135.929601850097</v>
      </c>
      <c r="CD10" s="642">
        <v>64767.942365551557</v>
      </c>
      <c r="CE10" s="642">
        <v>71104.747790105335</v>
      </c>
      <c r="CF10" s="642">
        <v>79238.346603270169</v>
      </c>
      <c r="CG10" s="642">
        <v>90400.758042308647</v>
      </c>
      <c r="CH10" s="643">
        <v>102097.29096954381</v>
      </c>
    </row>
    <row r="11" spans="1:87" x14ac:dyDescent="0.35">
      <c r="A11" s="411"/>
      <c r="B11" s="236" t="s">
        <v>514</v>
      </c>
      <c r="C11" s="428"/>
      <c r="D11" s="642"/>
      <c r="E11" s="642"/>
      <c r="F11" s="642"/>
      <c r="G11" s="642"/>
      <c r="H11" s="642"/>
      <c r="I11" s="642"/>
      <c r="J11" s="642"/>
      <c r="K11" s="642"/>
      <c r="L11" s="642"/>
      <c r="M11" s="642"/>
      <c r="N11" s="642"/>
      <c r="O11" s="642"/>
      <c r="P11" s="642"/>
      <c r="Q11" s="642"/>
      <c r="R11" s="642"/>
      <c r="S11" s="642"/>
      <c r="T11" s="642"/>
      <c r="U11" s="642"/>
      <c r="V11" s="642"/>
      <c r="W11" s="642"/>
      <c r="X11" s="642"/>
      <c r="Y11" s="642"/>
      <c r="Z11" s="642"/>
      <c r="AA11" s="642"/>
      <c r="AB11" s="642"/>
      <c r="AC11" s="642"/>
      <c r="AD11" s="642"/>
      <c r="AE11" s="642"/>
      <c r="AF11" s="642"/>
      <c r="AG11" s="642"/>
      <c r="AH11" s="642"/>
      <c r="AI11" s="642"/>
      <c r="AJ11" s="642"/>
      <c r="AK11" s="642"/>
      <c r="AL11" s="642"/>
      <c r="AM11" s="642"/>
      <c r="AN11" s="642"/>
      <c r="AO11" s="642"/>
      <c r="AP11" s="642"/>
      <c r="AQ11" s="642"/>
      <c r="AR11" s="642"/>
      <c r="AS11" s="642"/>
      <c r="AT11" s="642"/>
      <c r="AU11" s="642"/>
      <c r="AV11" s="642"/>
      <c r="AW11" s="642"/>
      <c r="AX11" s="642"/>
      <c r="AY11" s="642"/>
      <c r="AZ11" s="642"/>
      <c r="BA11" s="642"/>
      <c r="BB11" s="642"/>
      <c r="BC11" s="642"/>
      <c r="BD11" s="642"/>
      <c r="BE11" s="642"/>
      <c r="BF11" s="642"/>
      <c r="BG11" s="642"/>
      <c r="BH11" s="642"/>
      <c r="BI11" s="642"/>
      <c r="BJ11" s="642"/>
      <c r="BK11" s="642"/>
      <c r="BL11" s="642"/>
      <c r="BM11" s="642"/>
      <c r="BN11" s="642"/>
      <c r="BO11" s="642"/>
      <c r="BP11" s="642"/>
      <c r="BQ11" s="642"/>
      <c r="BR11" s="642"/>
      <c r="BS11" s="642"/>
      <c r="BT11" s="642">
        <v>62.592562279999946</v>
      </c>
      <c r="BU11" s="642">
        <v>193.96006248688587</v>
      </c>
      <c r="BV11" s="642">
        <v>326.3730427201121</v>
      </c>
      <c r="BW11" s="642">
        <v>418.35928419000038</v>
      </c>
      <c r="BX11" s="642">
        <v>509.22292654999933</v>
      </c>
      <c r="BY11" s="642">
        <v>634.50085871000056</v>
      </c>
      <c r="BZ11" s="642">
        <v>785.39216897999972</v>
      </c>
      <c r="CA11" s="642">
        <v>997.64406484033759</v>
      </c>
      <c r="CB11" s="642">
        <v>1194.9387789563652</v>
      </c>
      <c r="CC11" s="642">
        <v>1311.7375784226899</v>
      </c>
      <c r="CD11" s="642">
        <v>1431.0327799949041</v>
      </c>
      <c r="CE11" s="642">
        <v>1502.1747838258259</v>
      </c>
      <c r="CF11" s="642">
        <v>1579.3789206712233</v>
      </c>
      <c r="CG11" s="642">
        <v>1664.7973653242288</v>
      </c>
      <c r="CH11" s="643">
        <v>1729.7866365888833</v>
      </c>
    </row>
    <row r="12" spans="1:87" x14ac:dyDescent="0.35">
      <c r="A12" s="411"/>
      <c r="B12" s="657" t="s">
        <v>971</v>
      </c>
      <c r="C12" s="657"/>
      <c r="D12" s="642">
        <v>0</v>
      </c>
      <c r="E12" s="642">
        <v>0</v>
      </c>
      <c r="F12" s="642">
        <v>0</v>
      </c>
      <c r="G12" s="642">
        <v>0</v>
      </c>
      <c r="H12" s="642">
        <v>0</v>
      </c>
      <c r="I12" s="642">
        <v>0</v>
      </c>
      <c r="J12" s="642">
        <v>0</v>
      </c>
      <c r="K12" s="642">
        <v>0</v>
      </c>
      <c r="L12" s="642">
        <v>0</v>
      </c>
      <c r="M12" s="642">
        <v>0</v>
      </c>
      <c r="N12" s="642">
        <v>0</v>
      </c>
      <c r="O12" s="642">
        <v>0</v>
      </c>
      <c r="P12" s="642">
        <v>0</v>
      </c>
      <c r="Q12" s="642">
        <v>0</v>
      </c>
      <c r="R12" s="642">
        <v>0</v>
      </c>
      <c r="S12" s="642">
        <v>0</v>
      </c>
      <c r="T12" s="642">
        <v>0</v>
      </c>
      <c r="U12" s="642">
        <v>0</v>
      </c>
      <c r="V12" s="642">
        <v>0</v>
      </c>
      <c r="W12" s="642">
        <v>0</v>
      </c>
      <c r="X12" s="642">
        <v>0</v>
      </c>
      <c r="Y12" s="642">
        <v>0</v>
      </c>
      <c r="Z12" s="642">
        <v>7.4</v>
      </c>
      <c r="AA12" s="642">
        <v>22.9</v>
      </c>
      <c r="AB12" s="642">
        <v>27</v>
      </c>
      <c r="AC12" s="642">
        <v>27.8</v>
      </c>
      <c r="AD12" s="642">
        <v>30.6</v>
      </c>
      <c r="AE12" s="642">
        <v>33.9</v>
      </c>
      <c r="AF12" s="642">
        <v>35.799999999999997</v>
      </c>
      <c r="AG12" s="642">
        <v>35.9</v>
      </c>
      <c r="AH12" s="642">
        <v>37</v>
      </c>
      <c r="AI12" s="642">
        <v>36</v>
      </c>
      <c r="AJ12" s="642">
        <v>38</v>
      </c>
      <c r="AK12" s="642">
        <v>39</v>
      </c>
      <c r="AL12" s="642">
        <v>40</v>
      </c>
      <c r="AM12" s="642">
        <v>41</v>
      </c>
      <c r="AN12" s="642">
        <v>39</v>
      </c>
      <c r="AO12" s="642">
        <v>41</v>
      </c>
      <c r="AP12" s="642">
        <v>37</v>
      </c>
      <c r="AQ12" s="642">
        <v>37.154000000000003</v>
      </c>
      <c r="AR12" s="642">
        <v>36.127000000000002</v>
      </c>
      <c r="AS12" s="642">
        <v>34.573</v>
      </c>
      <c r="AT12" s="642">
        <v>35.829000000000001</v>
      </c>
      <c r="AU12" s="642">
        <v>35.840000000000003</v>
      </c>
      <c r="AV12" s="642">
        <v>35.561999999999998</v>
      </c>
      <c r="AW12" s="642">
        <v>36.165999999999997</v>
      </c>
      <c r="AX12" s="642">
        <v>34.695999999999998</v>
      </c>
      <c r="AY12" s="642">
        <v>35.774999999999999</v>
      </c>
      <c r="AZ12" s="642">
        <v>29.725000000000001</v>
      </c>
      <c r="BA12" s="642">
        <v>29.242999999999999</v>
      </c>
      <c r="BB12" s="642">
        <v>28.78</v>
      </c>
      <c r="BC12" s="642">
        <v>27.677</v>
      </c>
      <c r="BD12" s="642">
        <v>27.542999999999999</v>
      </c>
      <c r="BE12" s="642">
        <v>28.601281650000001</v>
      </c>
      <c r="BF12" s="642">
        <v>28.857593779999998</v>
      </c>
      <c r="BG12" s="642">
        <v>29.69782292</v>
      </c>
      <c r="BH12" s="642">
        <v>30.286999999999999</v>
      </c>
      <c r="BI12" s="642">
        <v>30.522758409999998</v>
      </c>
      <c r="BJ12" s="642">
        <v>34.089199220000005</v>
      </c>
      <c r="BK12" s="642">
        <v>39.594209070000005</v>
      </c>
      <c r="BL12" s="642">
        <v>45.014786799999996</v>
      </c>
      <c r="BM12" s="642">
        <v>47.681548220000018</v>
      </c>
      <c r="BN12" s="642">
        <v>58.09858595</v>
      </c>
      <c r="BO12" s="642">
        <v>62.566367589999992</v>
      </c>
      <c r="BP12" s="642">
        <v>75.024344669999962</v>
      </c>
      <c r="BQ12" s="642">
        <v>95.653024200000061</v>
      </c>
      <c r="BR12" s="642">
        <v>88.113150280000013</v>
      </c>
      <c r="BS12" s="642">
        <v>92.895304570000008</v>
      </c>
      <c r="BT12" s="642">
        <v>99.277285419999984</v>
      </c>
      <c r="BU12" s="642">
        <v>104.62180545999999</v>
      </c>
      <c r="BV12" s="642">
        <v>113.12405992999996</v>
      </c>
      <c r="BW12" s="642">
        <v>118.66341103999997</v>
      </c>
      <c r="BX12" s="642">
        <v>133.10474510000003</v>
      </c>
      <c r="BY12" s="642">
        <v>158.41421363000001</v>
      </c>
      <c r="BZ12" s="642">
        <v>177.89715477000004</v>
      </c>
      <c r="CA12" s="642">
        <v>222.23737162999998</v>
      </c>
      <c r="CB12" s="642">
        <v>227.39899950999998</v>
      </c>
      <c r="CC12" s="642">
        <v>232.55081108317597</v>
      </c>
      <c r="CD12" s="642">
        <v>241.89070439746251</v>
      </c>
      <c r="CE12" s="642">
        <v>254.27826255297614</v>
      </c>
      <c r="CF12" s="642">
        <v>265.91596439258728</v>
      </c>
      <c r="CG12" s="642">
        <v>270.20765902373176</v>
      </c>
      <c r="CH12" s="643">
        <v>271.08550880730007</v>
      </c>
    </row>
    <row r="13" spans="1:87" ht="26.25" customHeight="1" x14ac:dyDescent="0.35">
      <c r="B13" s="72" t="s">
        <v>972</v>
      </c>
      <c r="C13" s="524"/>
      <c r="BD13" s="640">
        <v>1396.9807118136234</v>
      </c>
      <c r="BE13" s="640">
        <v>1514.0330256590748</v>
      </c>
      <c r="BF13" s="640">
        <v>1622.685744422949</v>
      </c>
      <c r="BG13" s="640">
        <v>1753.5941622288271</v>
      </c>
      <c r="BH13" s="640">
        <v>1890.9482456924106</v>
      </c>
      <c r="BI13" s="640">
        <v>2035.6212325466122</v>
      </c>
      <c r="BJ13" s="640">
        <v>2173.936356712717</v>
      </c>
      <c r="BK13" s="640">
        <v>2333.216346707105</v>
      </c>
      <c r="BL13" s="640">
        <v>2511.1234542366046</v>
      </c>
      <c r="BM13" s="640">
        <v>2753.6384223247896</v>
      </c>
      <c r="BN13" s="640">
        <v>3015.8112222628183</v>
      </c>
      <c r="BO13" s="640">
        <v>3174.4124856362937</v>
      </c>
      <c r="BP13" s="640">
        <v>3407.5967994059415</v>
      </c>
      <c r="BQ13" s="640">
        <v>3481.0106828642861</v>
      </c>
      <c r="BR13" s="640">
        <v>3677.9968933946316</v>
      </c>
      <c r="BS13" s="640">
        <v>3755.2251642728688</v>
      </c>
      <c r="BT13" s="640">
        <v>3858.3271710760018</v>
      </c>
      <c r="BU13" s="640">
        <v>3914.1571517056409</v>
      </c>
      <c r="BV13" s="640">
        <v>4109.086771977536</v>
      </c>
      <c r="BW13" s="640">
        <v>4259.5497591869362</v>
      </c>
      <c r="BX13" s="640">
        <v>4561.0820935158372</v>
      </c>
      <c r="BY13" s="640">
        <v>4410.8485144279057</v>
      </c>
      <c r="BZ13" s="640">
        <v>4541.0391820496152</v>
      </c>
      <c r="CA13" s="640">
        <v>5107.04074801768</v>
      </c>
      <c r="CB13" s="640">
        <v>5329.8801315688288</v>
      </c>
      <c r="CC13" s="640">
        <v>5629.7578912331701</v>
      </c>
      <c r="CD13" s="640">
        <v>5902.0197432295081</v>
      </c>
      <c r="CE13" s="640">
        <v>6060.704185951714</v>
      </c>
      <c r="CF13" s="640">
        <v>6209.2351129506405</v>
      </c>
      <c r="CG13" s="640">
        <v>6401.2921382046479</v>
      </c>
      <c r="CH13" s="641">
        <v>6608.6528667381699</v>
      </c>
    </row>
    <row r="14" spans="1:87" ht="15.75" customHeight="1" thickBot="1" x14ac:dyDescent="0.4">
      <c r="B14" s="658"/>
      <c r="C14" s="524"/>
      <c r="BX14" s="232"/>
      <c r="BY14" s="232"/>
      <c r="BZ14" s="232"/>
      <c r="CA14" s="232"/>
      <c r="CB14" s="232"/>
      <c r="CC14" s="232"/>
      <c r="CD14" s="232"/>
      <c r="CE14" s="232"/>
      <c r="CF14" s="232"/>
      <c r="CG14" s="232"/>
      <c r="CH14" s="256"/>
    </row>
    <row r="15" spans="1:87" ht="26.25" customHeight="1" x14ac:dyDescent="0.35">
      <c r="A15" s="659"/>
      <c r="B15" s="123" t="s">
        <v>973</v>
      </c>
      <c r="C15" s="501"/>
      <c r="D15" s="50" t="s">
        <v>294</v>
      </c>
      <c r="E15" s="50" t="s">
        <v>295</v>
      </c>
      <c r="F15" s="50" t="s">
        <v>296</v>
      </c>
      <c r="G15" s="50" t="s">
        <v>297</v>
      </c>
      <c r="H15" s="50" t="s">
        <v>298</v>
      </c>
      <c r="I15" s="50" t="s">
        <v>299</v>
      </c>
      <c r="J15" s="50" t="s">
        <v>300</v>
      </c>
      <c r="K15" s="50" t="s">
        <v>301</v>
      </c>
      <c r="L15" s="50" t="s">
        <v>302</v>
      </c>
      <c r="M15" s="50" t="s">
        <v>303</v>
      </c>
      <c r="N15" s="50" t="s">
        <v>304</v>
      </c>
      <c r="O15" s="50" t="s">
        <v>305</v>
      </c>
      <c r="P15" s="50" t="s">
        <v>306</v>
      </c>
      <c r="Q15" s="50" t="s">
        <v>307</v>
      </c>
      <c r="R15" s="50" t="s">
        <v>308</v>
      </c>
      <c r="S15" s="50" t="s">
        <v>309</v>
      </c>
      <c r="T15" s="50" t="s">
        <v>310</v>
      </c>
      <c r="U15" s="50" t="s">
        <v>311</v>
      </c>
      <c r="V15" s="50" t="s">
        <v>312</v>
      </c>
      <c r="W15" s="50" t="s">
        <v>313</v>
      </c>
      <c r="X15" s="50" t="s">
        <v>314</v>
      </c>
      <c r="Y15" s="50" t="s">
        <v>315</v>
      </c>
      <c r="Z15" s="50" t="s">
        <v>316</v>
      </c>
      <c r="AA15" s="50" t="s">
        <v>317</v>
      </c>
      <c r="AB15" s="50" t="s">
        <v>318</v>
      </c>
      <c r="AC15" s="50" t="s">
        <v>319</v>
      </c>
      <c r="AD15" s="50" t="s">
        <v>320</v>
      </c>
      <c r="AE15" s="50" t="s">
        <v>321</v>
      </c>
      <c r="AF15" s="50" t="s">
        <v>322</v>
      </c>
      <c r="AG15" s="50" t="s">
        <v>323</v>
      </c>
      <c r="AH15" s="50" t="s">
        <v>324</v>
      </c>
      <c r="AI15" s="50" t="s">
        <v>325</v>
      </c>
      <c r="AJ15" s="50" t="s">
        <v>326</v>
      </c>
      <c r="AK15" s="50" t="s">
        <v>327</v>
      </c>
      <c r="AL15" s="50" t="s">
        <v>328</v>
      </c>
      <c r="AM15" s="50" t="s">
        <v>329</v>
      </c>
      <c r="AN15" s="50" t="s">
        <v>330</v>
      </c>
      <c r="AO15" s="50" t="s">
        <v>331</v>
      </c>
      <c r="AP15" s="50" t="s">
        <v>332</v>
      </c>
      <c r="AQ15" s="50" t="s">
        <v>333</v>
      </c>
      <c r="AR15" s="50" t="s">
        <v>334</v>
      </c>
      <c r="AS15" s="50" t="s">
        <v>335</v>
      </c>
      <c r="AT15" s="50" t="s">
        <v>336</v>
      </c>
      <c r="AU15" s="50" t="s">
        <v>337</v>
      </c>
      <c r="AV15" s="50" t="s">
        <v>338</v>
      </c>
      <c r="AW15" s="50" t="s">
        <v>339</v>
      </c>
      <c r="AX15" s="50" t="s">
        <v>340</v>
      </c>
      <c r="AY15" s="50" t="s">
        <v>223</v>
      </c>
      <c r="AZ15" s="50" t="s">
        <v>224</v>
      </c>
      <c r="BA15" s="50" t="s">
        <v>225</v>
      </c>
      <c r="BB15" s="50" t="s">
        <v>226</v>
      </c>
      <c r="BC15" s="50" t="s">
        <v>227</v>
      </c>
      <c r="BD15" s="50" t="s">
        <v>228</v>
      </c>
      <c r="BE15" s="50" t="s">
        <v>229</v>
      </c>
      <c r="BF15" s="50" t="s">
        <v>230</v>
      </c>
      <c r="BG15" s="50" t="s">
        <v>231</v>
      </c>
      <c r="BH15" s="50" t="s">
        <v>232</v>
      </c>
      <c r="BI15" s="50" t="s">
        <v>233</v>
      </c>
      <c r="BJ15" s="50" t="s">
        <v>234</v>
      </c>
      <c r="BK15" s="50" t="s">
        <v>235</v>
      </c>
      <c r="BL15" s="50" t="s">
        <v>236</v>
      </c>
      <c r="BM15" s="50" t="s">
        <v>237</v>
      </c>
      <c r="BN15" s="50" t="s">
        <v>238</v>
      </c>
      <c r="BO15" s="50" t="s">
        <v>239</v>
      </c>
      <c r="BP15" s="50" t="s">
        <v>240</v>
      </c>
      <c r="BQ15" s="50" t="s">
        <v>241</v>
      </c>
      <c r="BR15" s="50" t="s">
        <v>242</v>
      </c>
      <c r="BS15" s="50" t="s">
        <v>243</v>
      </c>
      <c r="BT15" s="50" t="s">
        <v>244</v>
      </c>
      <c r="BU15" s="50" t="s">
        <v>245</v>
      </c>
      <c r="BV15" s="50" t="s">
        <v>246</v>
      </c>
      <c r="BW15" s="50" t="s">
        <v>247</v>
      </c>
      <c r="BX15" s="50" t="s">
        <v>248</v>
      </c>
      <c r="BY15" s="50" t="s">
        <v>249</v>
      </c>
      <c r="BZ15" s="50" t="s">
        <v>250</v>
      </c>
      <c r="CA15" s="50" t="s">
        <v>251</v>
      </c>
      <c r="CB15" s="50" t="s">
        <v>252</v>
      </c>
      <c r="CC15" s="50" t="s">
        <v>253</v>
      </c>
      <c r="CD15" s="50" t="s">
        <v>254</v>
      </c>
      <c r="CE15" s="50" t="s">
        <v>255</v>
      </c>
      <c r="CF15" s="50" t="s">
        <v>256</v>
      </c>
      <c r="CG15" s="50" t="s">
        <v>257</v>
      </c>
      <c r="CH15" s="51" t="s">
        <v>258</v>
      </c>
      <c r="CI15" s="427"/>
    </row>
    <row r="16" spans="1:87" x14ac:dyDescent="0.35">
      <c r="A16" s="659"/>
      <c r="B16" s="437" t="s">
        <v>458</v>
      </c>
      <c r="C16" s="466"/>
      <c r="D16" s="320" t="s">
        <v>260</v>
      </c>
      <c r="E16" s="320" t="s">
        <v>260</v>
      </c>
      <c r="F16" s="320" t="s">
        <v>260</v>
      </c>
      <c r="G16" s="320" t="s">
        <v>260</v>
      </c>
      <c r="H16" s="320" t="s">
        <v>260</v>
      </c>
      <c r="I16" s="320" t="s">
        <v>260</v>
      </c>
      <c r="J16" s="320" t="s">
        <v>260</v>
      </c>
      <c r="K16" s="320" t="s">
        <v>260</v>
      </c>
      <c r="L16" s="320" t="s">
        <v>260</v>
      </c>
      <c r="M16" s="320" t="s">
        <v>260</v>
      </c>
      <c r="N16" s="320" t="s">
        <v>260</v>
      </c>
      <c r="O16" s="320" t="s">
        <v>260</v>
      </c>
      <c r="P16" s="320" t="s">
        <v>260</v>
      </c>
      <c r="Q16" s="320" t="s">
        <v>260</v>
      </c>
      <c r="R16" s="320" t="s">
        <v>260</v>
      </c>
      <c r="S16" s="320" t="s">
        <v>260</v>
      </c>
      <c r="T16" s="320" t="s">
        <v>260</v>
      </c>
      <c r="U16" s="320" t="s">
        <v>260</v>
      </c>
      <c r="V16" s="320" t="s">
        <v>260</v>
      </c>
      <c r="W16" s="320" t="s">
        <v>260</v>
      </c>
      <c r="X16" s="320" t="s">
        <v>260</v>
      </c>
      <c r="Y16" s="320" t="s">
        <v>260</v>
      </c>
      <c r="Z16" s="320" t="s">
        <v>260</v>
      </c>
      <c r="AA16" s="320" t="s">
        <v>260</v>
      </c>
      <c r="AB16" s="320" t="s">
        <v>260</v>
      </c>
      <c r="AC16" s="320" t="s">
        <v>260</v>
      </c>
      <c r="AD16" s="320" t="s">
        <v>260</v>
      </c>
      <c r="AE16" s="320" t="s">
        <v>260</v>
      </c>
      <c r="AF16" s="320" t="s">
        <v>260</v>
      </c>
      <c r="AG16" s="320" t="s">
        <v>260</v>
      </c>
      <c r="AH16" s="320" t="s">
        <v>260</v>
      </c>
      <c r="AI16" s="320" t="s">
        <v>260</v>
      </c>
      <c r="AJ16" s="320" t="s">
        <v>260</v>
      </c>
      <c r="AK16" s="320" t="s">
        <v>260</v>
      </c>
      <c r="AL16" s="320" t="s">
        <v>260</v>
      </c>
      <c r="AM16" s="320" t="s">
        <v>260</v>
      </c>
      <c r="AN16" s="320" t="s">
        <v>260</v>
      </c>
      <c r="AO16" s="320" t="s">
        <v>260</v>
      </c>
      <c r="AP16" s="320" t="s">
        <v>260</v>
      </c>
      <c r="AQ16" s="320" t="s">
        <v>260</v>
      </c>
      <c r="AR16" s="320" t="s">
        <v>260</v>
      </c>
      <c r="AS16" s="320" t="s">
        <v>260</v>
      </c>
      <c r="AT16" s="320" t="s">
        <v>260</v>
      </c>
      <c r="AU16" s="320" t="s">
        <v>260</v>
      </c>
      <c r="AV16" s="320" t="s">
        <v>260</v>
      </c>
      <c r="AW16" s="320" t="s">
        <v>260</v>
      </c>
      <c r="AX16" s="320" t="s">
        <v>260</v>
      </c>
      <c r="AY16" s="320" t="s">
        <v>260</v>
      </c>
      <c r="AZ16" s="320" t="s">
        <v>260</v>
      </c>
      <c r="BA16" s="320" t="s">
        <v>260</v>
      </c>
      <c r="BB16" s="320" t="s">
        <v>260</v>
      </c>
      <c r="BC16" s="320" t="s">
        <v>260</v>
      </c>
      <c r="BD16" s="320" t="s">
        <v>260</v>
      </c>
      <c r="BE16" s="320" t="s">
        <v>260</v>
      </c>
      <c r="BF16" s="320" t="s">
        <v>260</v>
      </c>
      <c r="BG16" s="320" t="s">
        <v>260</v>
      </c>
      <c r="BH16" s="320" t="s">
        <v>260</v>
      </c>
      <c r="BI16" s="320" t="s">
        <v>260</v>
      </c>
      <c r="BJ16" s="320" t="s">
        <v>260</v>
      </c>
      <c r="BK16" s="320" t="s">
        <v>260</v>
      </c>
      <c r="BL16" s="320" t="s">
        <v>260</v>
      </c>
      <c r="BM16" s="320" t="s">
        <v>260</v>
      </c>
      <c r="BN16" s="320" t="s">
        <v>260</v>
      </c>
      <c r="BO16" s="320" t="s">
        <v>260</v>
      </c>
      <c r="BP16" s="320" t="s">
        <v>260</v>
      </c>
      <c r="BQ16" s="320" t="s">
        <v>260</v>
      </c>
      <c r="BR16" s="320" t="s">
        <v>260</v>
      </c>
      <c r="BS16" s="320" t="s">
        <v>260</v>
      </c>
      <c r="BT16" s="320" t="s">
        <v>260</v>
      </c>
      <c r="BU16" s="320" t="s">
        <v>260</v>
      </c>
      <c r="BV16" s="320" t="s">
        <v>260</v>
      </c>
      <c r="BW16" s="320" t="s">
        <v>260</v>
      </c>
      <c r="BX16" s="320" t="s">
        <v>260</v>
      </c>
      <c r="BY16" s="320" t="s">
        <v>260</v>
      </c>
      <c r="BZ16" s="320" t="s">
        <v>260</v>
      </c>
      <c r="CA16" s="320" t="s">
        <v>260</v>
      </c>
      <c r="CB16" s="320" t="s">
        <v>261</v>
      </c>
      <c r="CC16" s="320" t="s">
        <v>261</v>
      </c>
      <c r="CD16" s="320" t="s">
        <v>261</v>
      </c>
      <c r="CE16" s="320" t="s">
        <v>261</v>
      </c>
      <c r="CF16" s="320" t="s">
        <v>261</v>
      </c>
      <c r="CG16" s="320" t="s">
        <v>261</v>
      </c>
      <c r="CH16" s="320" t="s">
        <v>261</v>
      </c>
      <c r="CI16" s="427"/>
    </row>
    <row r="17" spans="1:86" s="285" customFormat="1" ht="24" customHeight="1" x14ac:dyDescent="0.35">
      <c r="A17" s="660"/>
      <c r="B17" s="123" t="s">
        <v>273</v>
      </c>
      <c r="C17" s="461"/>
      <c r="D17" s="637">
        <f t="shared" ref="D17:BO17" si="5">SUM(D18,D25)</f>
        <v>7625.8962624032401</v>
      </c>
      <c r="E17" s="637">
        <f t="shared" si="5"/>
        <v>10491.119275619967</v>
      </c>
      <c r="F17" s="637">
        <f t="shared" si="5"/>
        <v>10222.901750802554</v>
      </c>
      <c r="G17" s="637">
        <f t="shared" si="5"/>
        <v>10545.147831004108</v>
      </c>
      <c r="H17" s="637">
        <f t="shared" si="5"/>
        <v>11081.92089011015</v>
      </c>
      <c r="I17" s="637">
        <f t="shared" si="5"/>
        <v>11495.750116790221</v>
      </c>
      <c r="J17" s="637">
        <f t="shared" si="5"/>
        <v>11737.914406888904</v>
      </c>
      <c r="K17" s="637">
        <f t="shared" si="5"/>
        <v>14022.959751230443</v>
      </c>
      <c r="L17" s="637">
        <f t="shared" si="5"/>
        <v>13679.935077935928</v>
      </c>
      <c r="M17" s="637">
        <f t="shared" si="5"/>
        <v>14075.519927116726</v>
      </c>
      <c r="N17" s="637">
        <f t="shared" si="5"/>
        <v>17598.52669582361</v>
      </c>
      <c r="O17" s="637">
        <f t="shared" si="5"/>
        <v>18627.747745252673</v>
      </c>
      <c r="P17" s="637">
        <f t="shared" si="5"/>
        <v>18816.751593407131</v>
      </c>
      <c r="Q17" s="637">
        <f t="shared" si="5"/>
        <v>21019.250833231028</v>
      </c>
      <c r="R17" s="637">
        <f t="shared" si="5"/>
        <v>20987.518456470101</v>
      </c>
      <c r="S17" s="637">
        <f t="shared" si="5"/>
        <v>24519.155036984997</v>
      </c>
      <c r="T17" s="637">
        <f t="shared" si="5"/>
        <v>24782.059009809975</v>
      </c>
      <c r="U17" s="637">
        <f t="shared" si="5"/>
        <v>28685.949497691192</v>
      </c>
      <c r="V17" s="637">
        <f t="shared" si="5"/>
        <v>28042.516056899611</v>
      </c>
      <c r="W17" s="637">
        <f t="shared" si="5"/>
        <v>29722.664360642968</v>
      </c>
      <c r="X17" s="637">
        <f t="shared" si="5"/>
        <v>31480.394967390584</v>
      </c>
      <c r="Y17" s="637">
        <f t="shared" si="5"/>
        <v>31041.490499257645</v>
      </c>
      <c r="Z17" s="637">
        <f t="shared" si="5"/>
        <v>31003.635391840868</v>
      </c>
      <c r="AA17" s="637">
        <f t="shared" si="5"/>
        <v>33390.359661911309</v>
      </c>
      <c r="AB17" s="637">
        <f t="shared" si="5"/>
        <v>35645.085805094503</v>
      </c>
      <c r="AC17" s="637">
        <f t="shared" si="5"/>
        <v>38021.00219245012</v>
      </c>
      <c r="AD17" s="637">
        <f t="shared" si="5"/>
        <v>41023.563906543866</v>
      </c>
      <c r="AE17" s="637">
        <f t="shared" si="5"/>
        <v>44069.546897100598</v>
      </c>
      <c r="AF17" s="637">
        <f t="shared" si="5"/>
        <v>45584.61656118479</v>
      </c>
      <c r="AG17" s="637">
        <f t="shared" si="5"/>
        <v>46703.917295438754</v>
      </c>
      <c r="AH17" s="637">
        <f t="shared" si="5"/>
        <v>48068.031727356763</v>
      </c>
      <c r="AI17" s="637">
        <f t="shared" si="5"/>
        <v>47972.26978217686</v>
      </c>
      <c r="AJ17" s="637">
        <f t="shared" si="5"/>
        <v>48075.040391859089</v>
      </c>
      <c r="AK17" s="637">
        <f t="shared" si="5"/>
        <v>50085.508441122132</v>
      </c>
      <c r="AL17" s="637">
        <f t="shared" si="5"/>
        <v>52108.291727074946</v>
      </c>
      <c r="AM17" s="637">
        <f t="shared" si="5"/>
        <v>53639.998516653526</v>
      </c>
      <c r="AN17" s="637">
        <f t="shared" si="5"/>
        <v>52935.079090597377</v>
      </c>
      <c r="AO17" s="637">
        <f t="shared" si="5"/>
        <v>54523.565278823677</v>
      </c>
      <c r="AP17" s="637">
        <f t="shared" si="5"/>
        <v>56150.097475950824</v>
      </c>
      <c r="AQ17" s="637">
        <f t="shared" si="5"/>
        <v>55649.528331549613</v>
      </c>
      <c r="AR17" s="637">
        <f t="shared" si="5"/>
        <v>53742.033842267367</v>
      </c>
      <c r="AS17" s="637">
        <f t="shared" si="5"/>
        <v>53483.746463627205</v>
      </c>
      <c r="AT17" s="637">
        <f t="shared" si="5"/>
        <v>54111.112739635901</v>
      </c>
      <c r="AU17" s="637">
        <f t="shared" si="5"/>
        <v>57426.295699392031</v>
      </c>
      <c r="AV17" s="637">
        <f t="shared" si="5"/>
        <v>58434.437110250132</v>
      </c>
      <c r="AW17" s="637">
        <f t="shared" si="5"/>
        <v>59957.577088274069</v>
      </c>
      <c r="AX17" s="637">
        <f t="shared" si="5"/>
        <v>60149.996629371257</v>
      </c>
      <c r="AY17" s="637">
        <f t="shared" si="5"/>
        <v>60773.911048977658</v>
      </c>
      <c r="AZ17" s="637">
        <f t="shared" si="5"/>
        <v>62755.529561282776</v>
      </c>
      <c r="BA17" s="637">
        <f t="shared" si="5"/>
        <v>65645.82534179333</v>
      </c>
      <c r="BB17" s="637">
        <f t="shared" si="5"/>
        <v>68624.549742185045</v>
      </c>
      <c r="BC17" s="637">
        <f t="shared" si="5"/>
        <v>71973.262163218984</v>
      </c>
      <c r="BD17" s="637">
        <f t="shared" si="5"/>
        <v>73116.548247837156</v>
      </c>
      <c r="BE17" s="637">
        <f t="shared" si="5"/>
        <v>77555.979058134355</v>
      </c>
      <c r="BF17" s="637">
        <f t="shared" si="5"/>
        <v>80426.703304564711</v>
      </c>
      <c r="BG17" s="637">
        <f t="shared" si="5"/>
        <v>82285.757132910992</v>
      </c>
      <c r="BH17" s="637">
        <f t="shared" si="5"/>
        <v>83847.690199717385</v>
      </c>
      <c r="BI17" s="637">
        <f t="shared" si="5"/>
        <v>85988.341559561246</v>
      </c>
      <c r="BJ17" s="637">
        <f t="shared" si="5"/>
        <v>87117.318422428274</v>
      </c>
      <c r="BK17" s="637">
        <f t="shared" si="5"/>
        <v>91703.931154992708</v>
      </c>
      <c r="BL17" s="637">
        <f t="shared" si="5"/>
        <v>94534.540154228118</v>
      </c>
      <c r="BM17" s="637">
        <f t="shared" si="5"/>
        <v>101376.66773348954</v>
      </c>
      <c r="BN17" s="637">
        <f t="shared" si="5"/>
        <v>104060.59446706949</v>
      </c>
      <c r="BO17" s="637">
        <f t="shared" si="5"/>
        <v>108181.33041913804</v>
      </c>
      <c r="BP17" s="637">
        <f t="shared" ref="BP17:CH17" si="6">SUM(BP18,BP25)</f>
        <v>114452.47400959703</v>
      </c>
      <c r="BQ17" s="637">
        <f t="shared" si="6"/>
        <v>116757.7914450221</v>
      </c>
      <c r="BR17" s="637">
        <f t="shared" si="6"/>
        <v>119847.90091591002</v>
      </c>
      <c r="BS17" s="637">
        <f t="shared" si="6"/>
        <v>122945.21519690726</v>
      </c>
      <c r="BT17" s="637">
        <f t="shared" si="6"/>
        <v>123512.8162516298</v>
      </c>
      <c r="BU17" s="637">
        <f t="shared" si="6"/>
        <v>124925.25650524374</v>
      </c>
      <c r="BV17" s="637">
        <f t="shared" si="6"/>
        <v>125973.36620223612</v>
      </c>
      <c r="BW17" s="637">
        <f t="shared" si="6"/>
        <v>125353.46277848705</v>
      </c>
      <c r="BX17" s="637">
        <f t="shared" si="6"/>
        <v>123018.21806670362</v>
      </c>
      <c r="BY17" s="637">
        <f t="shared" si="6"/>
        <v>125921.26959368181</v>
      </c>
      <c r="BZ17" s="637">
        <f t="shared" si="6"/>
        <v>124216.43769779985</v>
      </c>
      <c r="CA17" s="637">
        <f t="shared" si="6"/>
        <v>132483.96936619637</v>
      </c>
      <c r="CB17" s="637">
        <f t="shared" si="6"/>
        <v>140604.20283351481</v>
      </c>
      <c r="CC17" s="637">
        <f t="shared" si="6"/>
        <v>146136.23951638548</v>
      </c>
      <c r="CD17" s="637">
        <f t="shared" si="6"/>
        <v>150695.94524545694</v>
      </c>
      <c r="CE17" s="637">
        <f t="shared" si="6"/>
        <v>151950.6084052212</v>
      </c>
      <c r="CF17" s="637">
        <f t="shared" si="6"/>
        <v>153883.90572397053</v>
      </c>
      <c r="CG17" s="637">
        <f t="shared" si="6"/>
        <v>158672.14725022271</v>
      </c>
      <c r="CH17" s="649">
        <f t="shared" si="6"/>
        <v>163291.67454967371</v>
      </c>
    </row>
    <row r="18" spans="1:86" ht="26.25" customHeight="1" x14ac:dyDescent="0.35">
      <c r="A18" s="411"/>
      <c r="B18" s="72" t="s">
        <v>967</v>
      </c>
      <c r="C18" s="524"/>
      <c r="D18" s="640">
        <f>SUM(D19:D22)</f>
        <v>7625.8962624032401</v>
      </c>
      <c r="E18" s="640">
        <f t="shared" ref="E18:BP18" si="7">SUM(E19:E22)</f>
        <v>10491.119275619967</v>
      </c>
      <c r="F18" s="640">
        <f t="shared" si="7"/>
        <v>10222.901750802554</v>
      </c>
      <c r="G18" s="640">
        <f t="shared" si="7"/>
        <v>10545.147831004108</v>
      </c>
      <c r="H18" s="640">
        <f t="shared" si="7"/>
        <v>11081.92089011015</v>
      </c>
      <c r="I18" s="640">
        <f t="shared" si="7"/>
        <v>11495.750116790221</v>
      </c>
      <c r="J18" s="640">
        <f t="shared" si="7"/>
        <v>11737.914406888904</v>
      </c>
      <c r="K18" s="640">
        <f t="shared" si="7"/>
        <v>14022.959751230443</v>
      </c>
      <c r="L18" s="640">
        <f t="shared" si="7"/>
        <v>13679.935077935928</v>
      </c>
      <c r="M18" s="640">
        <f t="shared" si="7"/>
        <v>14075.519927116726</v>
      </c>
      <c r="N18" s="640">
        <f t="shared" si="7"/>
        <v>17598.52669582361</v>
      </c>
      <c r="O18" s="640">
        <f t="shared" si="7"/>
        <v>18627.747745252673</v>
      </c>
      <c r="P18" s="640">
        <f t="shared" si="7"/>
        <v>18816.751593407131</v>
      </c>
      <c r="Q18" s="640">
        <f t="shared" si="7"/>
        <v>21019.250833231028</v>
      </c>
      <c r="R18" s="640">
        <f t="shared" si="7"/>
        <v>20987.518456470101</v>
      </c>
      <c r="S18" s="640">
        <f t="shared" si="7"/>
        <v>24519.155036984997</v>
      </c>
      <c r="T18" s="640">
        <f t="shared" si="7"/>
        <v>24782.059009809975</v>
      </c>
      <c r="U18" s="640">
        <f t="shared" si="7"/>
        <v>28685.949497691192</v>
      </c>
      <c r="V18" s="640">
        <f t="shared" si="7"/>
        <v>28042.516056899611</v>
      </c>
      <c r="W18" s="640">
        <f t="shared" si="7"/>
        <v>29722.664360642968</v>
      </c>
      <c r="X18" s="640">
        <f t="shared" si="7"/>
        <v>31480.394967390584</v>
      </c>
      <c r="Y18" s="640">
        <f t="shared" si="7"/>
        <v>31041.490499257645</v>
      </c>
      <c r="Z18" s="640">
        <f t="shared" si="7"/>
        <v>30875.119314146705</v>
      </c>
      <c r="AA18" s="640">
        <f t="shared" si="7"/>
        <v>33020.647237456338</v>
      </c>
      <c r="AB18" s="640">
        <f t="shared" si="7"/>
        <v>35243.342059587092</v>
      </c>
      <c r="AC18" s="640">
        <f t="shared" si="7"/>
        <v>37640.764815318631</v>
      </c>
      <c r="AD18" s="640">
        <f t="shared" si="7"/>
        <v>40675.733190129278</v>
      </c>
      <c r="AE18" s="640">
        <f t="shared" si="7"/>
        <v>43759.911953410221</v>
      </c>
      <c r="AF18" s="640">
        <f t="shared" si="7"/>
        <v>45297.663760479612</v>
      </c>
      <c r="AG18" s="640">
        <f t="shared" si="7"/>
        <v>46450.930402808612</v>
      </c>
      <c r="AH18" s="640">
        <f t="shared" si="7"/>
        <v>47833.677112267527</v>
      </c>
      <c r="AI18" s="640">
        <f t="shared" si="7"/>
        <v>47777.172435570625</v>
      </c>
      <c r="AJ18" s="640">
        <f t="shared" si="7"/>
        <v>47902.108591888376</v>
      </c>
      <c r="AK18" s="640">
        <f t="shared" si="7"/>
        <v>49924.938377069215</v>
      </c>
      <c r="AL18" s="640">
        <f t="shared" si="7"/>
        <v>51954.907985145226</v>
      </c>
      <c r="AM18" s="640">
        <f t="shared" si="7"/>
        <v>53489.920726344884</v>
      </c>
      <c r="AN18" s="640">
        <f t="shared" si="7"/>
        <v>52800.208241669876</v>
      </c>
      <c r="AO18" s="640">
        <f t="shared" si="7"/>
        <v>54389.101147910485</v>
      </c>
      <c r="AP18" s="640">
        <f t="shared" si="7"/>
        <v>56033.488765641865</v>
      </c>
      <c r="AQ18" s="640">
        <f t="shared" si="7"/>
        <v>55538.875815092084</v>
      </c>
      <c r="AR18" s="640">
        <f t="shared" si="7"/>
        <v>53641.298828133113</v>
      </c>
      <c r="AS18" s="640">
        <f t="shared" si="7"/>
        <v>53394.555875421313</v>
      </c>
      <c r="AT18" s="640">
        <f t="shared" si="7"/>
        <v>54025.836348995304</v>
      </c>
      <c r="AU18" s="640">
        <f t="shared" si="7"/>
        <v>57345.832452945033</v>
      </c>
      <c r="AV18" s="640">
        <f t="shared" si="7"/>
        <v>58356.728443671593</v>
      </c>
      <c r="AW18" s="640">
        <f t="shared" si="7"/>
        <v>59880.735094680524</v>
      </c>
      <c r="AX18" s="640">
        <f t="shared" si="7"/>
        <v>60077.480989837604</v>
      </c>
      <c r="AY18" s="640">
        <f t="shared" si="7"/>
        <v>60701.434159327444</v>
      </c>
      <c r="AZ18" s="640">
        <f t="shared" si="7"/>
        <v>62697.279765605548</v>
      </c>
      <c r="BA18" s="640">
        <f t="shared" si="7"/>
        <v>65588.668167063675</v>
      </c>
      <c r="BB18" s="640">
        <f t="shared" si="7"/>
        <v>68569.076933742137</v>
      </c>
      <c r="BC18" s="640">
        <f t="shared" si="7"/>
        <v>71920.567044007592</v>
      </c>
      <c r="BD18" s="640">
        <f t="shared" si="7"/>
        <v>73064.571510373149</v>
      </c>
      <c r="BE18" s="640">
        <f t="shared" si="7"/>
        <v>77503.065995780416</v>
      </c>
      <c r="BF18" s="640">
        <f t="shared" si="7"/>
        <v>80374.391730488074</v>
      </c>
      <c r="BG18" s="640">
        <f t="shared" si="7"/>
        <v>82233.211454332311</v>
      </c>
      <c r="BH18" s="640">
        <f t="shared" si="7"/>
        <v>83795.653292617761</v>
      </c>
      <c r="BI18" s="640">
        <f t="shared" si="7"/>
        <v>85937.30158134122</v>
      </c>
      <c r="BJ18" s="640">
        <f t="shared" si="7"/>
        <v>87061.977976559865</v>
      </c>
      <c r="BK18" s="640">
        <f t="shared" si="7"/>
        <v>91640.887072868558</v>
      </c>
      <c r="BL18" s="640">
        <f t="shared" si="7"/>
        <v>94465.44058276515</v>
      </c>
      <c r="BM18" s="640">
        <f t="shared" si="7"/>
        <v>101304.4091845708</v>
      </c>
      <c r="BN18" s="640">
        <f t="shared" si="7"/>
        <v>103974.02238779468</v>
      </c>
      <c r="BO18" s="640">
        <f t="shared" si="7"/>
        <v>108090.04969858927</v>
      </c>
      <c r="BP18" s="640">
        <f t="shared" si="7"/>
        <v>114344.88312178146</v>
      </c>
      <c r="BQ18" s="640">
        <f>SUM(BQ19:BQ22)</f>
        <v>116623.41302969458</v>
      </c>
      <c r="BR18" s="640">
        <f>SUM(BR19:BR22)</f>
        <v>119725.84029420232</v>
      </c>
      <c r="BS18" s="640">
        <f>SUM(BS19:BS22)</f>
        <v>122817.41720529395</v>
      </c>
      <c r="BT18" s="640">
        <f t="shared" ref="BT18:CH18" si="8">SUM(BT19:BT24)</f>
        <v>123378.92262586433</v>
      </c>
      <c r="BU18" s="640">
        <f t="shared" si="8"/>
        <v>124785.91915340174</v>
      </c>
      <c r="BV18" s="640">
        <f t="shared" si="8"/>
        <v>125826.06289153853</v>
      </c>
      <c r="BW18" s="640">
        <f t="shared" si="8"/>
        <v>125202.91872396742</v>
      </c>
      <c r="BX18" s="640">
        <f t="shared" si="8"/>
        <v>122857.73936623655</v>
      </c>
      <c r="BY18" s="640">
        <f t="shared" si="8"/>
        <v>125730.73180952719</v>
      </c>
      <c r="BZ18" s="640">
        <f t="shared" si="8"/>
        <v>124016.5184016775</v>
      </c>
      <c r="CA18" s="640">
        <f t="shared" si="8"/>
        <v>132246.72966485922</v>
      </c>
      <c r="CB18" s="640">
        <f t="shared" si="8"/>
        <v>140370.11122008413</v>
      </c>
      <c r="CC18" s="640">
        <f t="shared" si="8"/>
        <v>145903.68870530231</v>
      </c>
      <c r="CD18" s="640">
        <f t="shared" si="8"/>
        <v>150459.33088410218</v>
      </c>
      <c r="CE18" s="640">
        <f t="shared" si="8"/>
        <v>151706.78072729669</v>
      </c>
      <c r="CF18" s="640">
        <f t="shared" si="8"/>
        <v>153633.63447939517</v>
      </c>
      <c r="CG18" s="640">
        <f t="shared" si="8"/>
        <v>158422.44481087566</v>
      </c>
      <c r="CH18" s="641">
        <f t="shared" si="8"/>
        <v>163045.95737337047</v>
      </c>
    </row>
    <row r="19" spans="1:86" x14ac:dyDescent="0.35">
      <c r="A19" s="411"/>
      <c r="B19" s="236" t="s">
        <v>968</v>
      </c>
      <c r="C19" s="524"/>
      <c r="D19" s="456">
        <v>7625.8962624032401</v>
      </c>
      <c r="E19" s="456">
        <v>10491.119275619967</v>
      </c>
      <c r="F19" s="456">
        <v>10222.901750802554</v>
      </c>
      <c r="G19" s="456">
        <v>10545.147831004108</v>
      </c>
      <c r="H19" s="456">
        <v>11081.92089011015</v>
      </c>
      <c r="I19" s="456">
        <v>11495.750116790221</v>
      </c>
      <c r="J19" s="456">
        <v>11737.914406888904</v>
      </c>
      <c r="K19" s="456">
        <v>14022.959751230443</v>
      </c>
      <c r="L19" s="456">
        <v>13679.935077935928</v>
      </c>
      <c r="M19" s="456">
        <v>14075.519927116726</v>
      </c>
      <c r="N19" s="456">
        <v>17598.52669582361</v>
      </c>
      <c r="O19" s="456">
        <v>18627.747745252673</v>
      </c>
      <c r="P19" s="456">
        <v>18816.751593407131</v>
      </c>
      <c r="Q19" s="456">
        <v>21019.250833231028</v>
      </c>
      <c r="R19" s="456">
        <v>20987.518456470101</v>
      </c>
      <c r="S19" s="456">
        <v>24519.155036984997</v>
      </c>
      <c r="T19" s="456">
        <v>24782.059009809975</v>
      </c>
      <c r="U19" s="456">
        <v>28685.949497691192</v>
      </c>
      <c r="V19" s="456">
        <v>28042.516056899611</v>
      </c>
      <c r="W19" s="456">
        <v>29722.664360642968</v>
      </c>
      <c r="X19" s="456">
        <v>31480.394967390584</v>
      </c>
      <c r="Y19" s="456">
        <v>31041.490499257645</v>
      </c>
      <c r="Z19" s="456">
        <v>30875.119314146705</v>
      </c>
      <c r="AA19" s="456">
        <v>33020.647237456338</v>
      </c>
      <c r="AB19" s="456">
        <v>35243.342059587092</v>
      </c>
      <c r="AC19" s="456">
        <v>37640.764815318631</v>
      </c>
      <c r="AD19" s="456">
        <v>40675.733190129278</v>
      </c>
      <c r="AE19" s="456">
        <v>43759.911953410221</v>
      </c>
      <c r="AF19" s="456">
        <v>45297.663760479612</v>
      </c>
      <c r="AG19" s="456">
        <v>46450.930402808612</v>
      </c>
      <c r="AH19" s="456">
        <v>47833.677112267527</v>
      </c>
      <c r="AI19" s="456">
        <v>47771.753064831566</v>
      </c>
      <c r="AJ19" s="456">
        <v>47865.701897157698</v>
      </c>
      <c r="AK19" s="456">
        <v>49846.711935607535</v>
      </c>
      <c r="AL19" s="456">
        <v>51801.524243215506</v>
      </c>
      <c r="AM19" s="456">
        <v>53270.294691746873</v>
      </c>
      <c r="AN19" s="456">
        <v>52499.342501754676</v>
      </c>
      <c r="AO19" s="456">
        <v>53926.675722087079</v>
      </c>
      <c r="AP19" s="456">
        <v>55342.998166514277</v>
      </c>
      <c r="AQ19" s="456">
        <v>54667.986843177605</v>
      </c>
      <c r="AR19" s="456">
        <v>52580.342501756393</v>
      </c>
      <c r="AS19" s="456">
        <v>52037.320356413678</v>
      </c>
      <c r="AT19" s="456">
        <v>52296.809867373369</v>
      </c>
      <c r="AU19" s="456">
        <v>54894.141580442258</v>
      </c>
      <c r="AV19" s="456">
        <v>55425.119721633921</v>
      </c>
      <c r="AW19" s="456">
        <v>56402.486482826738</v>
      </c>
      <c r="AX19" s="456">
        <v>56136.397267130887</v>
      </c>
      <c r="AY19" s="456">
        <v>56199.591163300065</v>
      </c>
      <c r="AZ19" s="456">
        <v>57297.26405627004</v>
      </c>
      <c r="BA19" s="456">
        <v>59401.247149203016</v>
      </c>
      <c r="BB19" s="456">
        <v>61513.783789995949</v>
      </c>
      <c r="BC19" s="456">
        <v>63548.79727838398</v>
      </c>
      <c r="BD19" s="456">
        <v>62060.882540490718</v>
      </c>
      <c r="BE19" s="456">
        <v>65529.187517263264</v>
      </c>
      <c r="BF19" s="456">
        <v>67586.609743359077</v>
      </c>
      <c r="BG19" s="456">
        <v>68129.109520401835</v>
      </c>
      <c r="BH19" s="456">
        <v>68770.251640442511</v>
      </c>
      <c r="BI19" s="456">
        <v>69864.86042490082</v>
      </c>
      <c r="BJ19" s="456">
        <v>70015.848121977688</v>
      </c>
      <c r="BK19" s="456">
        <v>72885.187265118089</v>
      </c>
      <c r="BL19" s="456">
        <v>74178.156228699008</v>
      </c>
      <c r="BM19" s="456">
        <v>78573.772616746268</v>
      </c>
      <c r="BN19" s="456">
        <v>80610.06841996673</v>
      </c>
      <c r="BO19" s="456">
        <v>83685.962587426635</v>
      </c>
      <c r="BP19" s="456">
        <v>87702.296747850065</v>
      </c>
      <c r="BQ19" s="456">
        <v>89196.173714377132</v>
      </c>
      <c r="BR19" s="456">
        <v>91240.240439923262</v>
      </c>
      <c r="BS19" s="456">
        <v>93676.285123679161</v>
      </c>
      <c r="BT19" s="456">
        <v>92973.374502398859</v>
      </c>
      <c r="BU19" s="456">
        <v>90875.900884449118</v>
      </c>
      <c r="BV19" s="456">
        <v>87990.504470060652</v>
      </c>
      <c r="BW19" s="456">
        <v>84722.846413008709</v>
      </c>
      <c r="BX19" s="457">
        <v>81011.715367157507</v>
      </c>
      <c r="BY19" s="457">
        <v>78070.733655051459</v>
      </c>
      <c r="BZ19" s="457">
        <v>71906.151382884098</v>
      </c>
      <c r="CA19" s="457">
        <v>70261.299446725243</v>
      </c>
      <c r="CB19" s="457">
        <v>68621.688510382795</v>
      </c>
      <c r="CC19" s="457">
        <v>66762.576518775662</v>
      </c>
      <c r="CD19" s="457">
        <v>64642.469510593342</v>
      </c>
      <c r="CE19" s="457">
        <v>62031.949880812455</v>
      </c>
      <c r="CF19" s="457">
        <v>58641.272851193775</v>
      </c>
      <c r="CG19" s="457">
        <v>55438.75803036576</v>
      </c>
      <c r="CH19" s="458">
        <v>52113.078767572864</v>
      </c>
    </row>
    <row r="20" spans="1:86" x14ac:dyDescent="0.35">
      <c r="A20" s="411"/>
      <c r="B20" s="236" t="s">
        <v>511</v>
      </c>
      <c r="C20" s="523"/>
      <c r="D20" s="456">
        <v>0</v>
      </c>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2075.1977376292634</v>
      </c>
      <c r="BE20" s="456">
        <v>2117.3505327118128</v>
      </c>
      <c r="BF20" s="456">
        <v>2148.863808595519</v>
      </c>
      <c r="BG20" s="456">
        <v>2340.7541869879292</v>
      </c>
      <c r="BH20" s="456">
        <v>2375.2771283702832</v>
      </c>
      <c r="BI20" s="456">
        <v>2425.0930442083386</v>
      </c>
      <c r="BJ20" s="456">
        <v>2446.9060029679636</v>
      </c>
      <c r="BK20" s="456">
        <v>2539.8587703410067</v>
      </c>
      <c r="BL20" s="456">
        <v>2603.6109651587972</v>
      </c>
      <c r="BM20" s="456">
        <v>2733.3343838129576</v>
      </c>
      <c r="BN20" s="456">
        <v>2743.9831475070214</v>
      </c>
      <c r="BO20" s="456">
        <v>2813.5958278078974</v>
      </c>
      <c r="BP20" s="456">
        <v>2951.1140012695623</v>
      </c>
      <c r="BQ20" s="456">
        <v>2979.0226977702127</v>
      </c>
      <c r="BR20" s="456">
        <v>3026.6076378999014</v>
      </c>
      <c r="BS20" s="456">
        <v>3036.6377933281374</v>
      </c>
      <c r="BT20" s="456">
        <v>2909.7281765729213</v>
      </c>
      <c r="BU20" s="456">
        <v>2793.9920697972766</v>
      </c>
      <c r="BV20" s="456">
        <v>2697.4668839416845</v>
      </c>
      <c r="BW20" s="456">
        <v>2590.8600537378352</v>
      </c>
      <c r="BX20" s="457">
        <v>2348.7588024684896</v>
      </c>
      <c r="BY20" s="457">
        <v>2249.6013383366644</v>
      </c>
      <c r="BZ20" s="457">
        <v>2039.7712891038777</v>
      </c>
      <c r="CA20" s="457">
        <v>2031.8573245176656</v>
      </c>
      <c r="CB20" s="457">
        <v>1955.0642870209963</v>
      </c>
      <c r="CC20" s="457">
        <v>1848.0230885303472</v>
      </c>
      <c r="CD20" s="457">
        <v>1769.2101356337025</v>
      </c>
      <c r="CE20" s="457">
        <v>1672.9347179971351</v>
      </c>
      <c r="CF20" s="457">
        <v>1566.8729439550086</v>
      </c>
      <c r="CG20" s="457">
        <v>1468.0166450386573</v>
      </c>
      <c r="CH20" s="458">
        <v>1365.5520407967367</v>
      </c>
    </row>
    <row r="21" spans="1:86" x14ac:dyDescent="0.35">
      <c r="A21" s="411"/>
      <c r="B21" s="236" t="s">
        <v>969</v>
      </c>
      <c r="C21" s="523"/>
      <c r="D21" s="456">
        <v>0</v>
      </c>
      <c r="E21" s="456">
        <v>0</v>
      </c>
      <c r="F21" s="456">
        <v>0</v>
      </c>
      <c r="G21" s="456">
        <v>0</v>
      </c>
      <c r="H21" s="456">
        <v>0</v>
      </c>
      <c r="I21" s="456">
        <v>0</v>
      </c>
      <c r="J21" s="456">
        <v>0</v>
      </c>
      <c r="K21" s="456">
        <v>0</v>
      </c>
      <c r="L21" s="456">
        <v>0</v>
      </c>
      <c r="M21" s="456">
        <v>0</v>
      </c>
      <c r="N21" s="456">
        <v>0</v>
      </c>
      <c r="O21" s="456">
        <v>0</v>
      </c>
      <c r="P21" s="456">
        <v>0</v>
      </c>
      <c r="Q21" s="456">
        <v>0</v>
      </c>
      <c r="R21" s="456">
        <v>0</v>
      </c>
      <c r="S21" s="456">
        <v>0</v>
      </c>
      <c r="T21" s="456">
        <v>0</v>
      </c>
      <c r="U21" s="456">
        <v>0</v>
      </c>
      <c r="V21" s="456">
        <v>0</v>
      </c>
      <c r="W21" s="456">
        <v>0</v>
      </c>
      <c r="X21" s="456">
        <v>0</v>
      </c>
      <c r="Y21" s="456">
        <v>0</v>
      </c>
      <c r="Z21" s="456">
        <v>0</v>
      </c>
      <c r="AA21" s="456">
        <v>0</v>
      </c>
      <c r="AB21" s="456">
        <v>0</v>
      </c>
      <c r="AC21" s="456">
        <v>0</v>
      </c>
      <c r="AD21" s="456">
        <v>0</v>
      </c>
      <c r="AE21" s="456">
        <v>0</v>
      </c>
      <c r="AF21" s="456">
        <v>0</v>
      </c>
      <c r="AG21" s="456">
        <v>0</v>
      </c>
      <c r="AH21" s="456">
        <v>0</v>
      </c>
      <c r="AI21" s="456">
        <v>0</v>
      </c>
      <c r="AJ21" s="456">
        <v>0</v>
      </c>
      <c r="AK21" s="456">
        <v>0</v>
      </c>
      <c r="AL21" s="456">
        <v>0</v>
      </c>
      <c r="AM21" s="456">
        <v>0</v>
      </c>
      <c r="AN21" s="456">
        <v>0</v>
      </c>
      <c r="AO21" s="456">
        <v>0</v>
      </c>
      <c r="AP21" s="456">
        <v>0</v>
      </c>
      <c r="AQ21" s="456">
        <v>0</v>
      </c>
      <c r="AR21" s="456">
        <v>0</v>
      </c>
      <c r="AS21" s="456">
        <v>0</v>
      </c>
      <c r="AT21" s="456">
        <v>0</v>
      </c>
      <c r="AU21" s="456">
        <v>0</v>
      </c>
      <c r="AV21" s="456">
        <v>0</v>
      </c>
      <c r="AW21" s="456">
        <v>0</v>
      </c>
      <c r="AX21" s="456">
        <v>0</v>
      </c>
      <c r="AY21" s="456">
        <v>0</v>
      </c>
      <c r="AZ21" s="456">
        <v>0</v>
      </c>
      <c r="BA21" s="456">
        <v>0</v>
      </c>
      <c r="BB21" s="456">
        <v>0</v>
      </c>
      <c r="BC21" s="456">
        <v>0</v>
      </c>
      <c r="BD21" s="456">
        <v>0</v>
      </c>
      <c r="BE21" s="456">
        <v>0</v>
      </c>
      <c r="BF21" s="456">
        <v>0</v>
      </c>
      <c r="BG21" s="456">
        <v>0</v>
      </c>
      <c r="BH21" s="456">
        <v>0</v>
      </c>
      <c r="BI21" s="456">
        <v>0</v>
      </c>
      <c r="BJ21" s="456">
        <v>66.56781630755242</v>
      </c>
      <c r="BK21" s="456">
        <v>252.61178140443215</v>
      </c>
      <c r="BL21" s="456">
        <v>534.1889616861697</v>
      </c>
      <c r="BM21" s="456">
        <v>756.93724511823837</v>
      </c>
      <c r="BN21" s="456">
        <v>1138.0208780478072</v>
      </c>
      <c r="BO21" s="456">
        <v>922.38267378599255</v>
      </c>
      <c r="BP21" s="456">
        <v>1080.5075223760257</v>
      </c>
      <c r="BQ21" s="456">
        <v>1038.184188831425</v>
      </c>
      <c r="BR21" s="456">
        <v>1032.3035832875146</v>
      </c>
      <c r="BS21" s="456">
        <v>1032.2845179409208</v>
      </c>
      <c r="BT21" s="456">
        <v>1137.3019967087196</v>
      </c>
      <c r="BU21" s="456">
        <v>1030.556896498784</v>
      </c>
      <c r="BV21" s="456">
        <v>984.08329360232926</v>
      </c>
      <c r="BW21" s="456">
        <v>826.17942658859545</v>
      </c>
      <c r="BX21" s="457">
        <v>629.72394083144388</v>
      </c>
      <c r="BY21" s="457">
        <v>396.50944789448147</v>
      </c>
      <c r="BZ21" s="457">
        <v>474.82238556191896</v>
      </c>
      <c r="CA21" s="457">
        <v>415.00052272342657</v>
      </c>
      <c r="CB21" s="457">
        <v>359.42316239863368</v>
      </c>
      <c r="CC21" s="457">
        <v>281.4743417552246</v>
      </c>
      <c r="CD21" s="457">
        <v>182.80872269223613</v>
      </c>
      <c r="CE21" s="457">
        <v>99.457305070266841</v>
      </c>
      <c r="CF21" s="457">
        <v>57.730880822244892</v>
      </c>
      <c r="CG21" s="457">
        <v>48.221601710073728</v>
      </c>
      <c r="CH21" s="458">
        <v>43.169951736616021</v>
      </c>
    </row>
    <row r="22" spans="1:86" x14ac:dyDescent="0.35">
      <c r="A22" s="411"/>
      <c r="B22" s="236" t="s">
        <v>970</v>
      </c>
      <c r="C22" s="428"/>
      <c r="D22" s="456">
        <v>0</v>
      </c>
      <c r="E22" s="456">
        <v>0</v>
      </c>
      <c r="F22" s="456">
        <v>0</v>
      </c>
      <c r="G22" s="456">
        <v>0</v>
      </c>
      <c r="H22" s="456">
        <v>0</v>
      </c>
      <c r="I22" s="456">
        <v>0</v>
      </c>
      <c r="J22" s="456">
        <v>0</v>
      </c>
      <c r="K22" s="456">
        <v>0</v>
      </c>
      <c r="L22" s="456">
        <v>0</v>
      </c>
      <c r="M22" s="456">
        <v>0</v>
      </c>
      <c r="N22" s="456">
        <v>0</v>
      </c>
      <c r="O22" s="456">
        <v>0</v>
      </c>
      <c r="P22" s="456">
        <v>0</v>
      </c>
      <c r="Q22" s="456">
        <v>0</v>
      </c>
      <c r="R22" s="456">
        <v>0</v>
      </c>
      <c r="S22" s="456">
        <v>0</v>
      </c>
      <c r="T22" s="456">
        <v>0</v>
      </c>
      <c r="U22" s="456">
        <v>0</v>
      </c>
      <c r="V22" s="456">
        <v>0</v>
      </c>
      <c r="W22" s="456">
        <v>0</v>
      </c>
      <c r="X22" s="456">
        <v>0</v>
      </c>
      <c r="Y22" s="456">
        <v>0</v>
      </c>
      <c r="Z22" s="456">
        <v>0</v>
      </c>
      <c r="AA22" s="456">
        <v>0</v>
      </c>
      <c r="AB22" s="456">
        <v>0</v>
      </c>
      <c r="AC22" s="456">
        <v>0</v>
      </c>
      <c r="AD22" s="456">
        <v>0</v>
      </c>
      <c r="AE22" s="456">
        <v>0</v>
      </c>
      <c r="AF22" s="456">
        <v>0</v>
      </c>
      <c r="AG22" s="456">
        <v>0</v>
      </c>
      <c r="AH22" s="456">
        <v>0</v>
      </c>
      <c r="AI22" s="456">
        <v>5.4193707390620034</v>
      </c>
      <c r="AJ22" s="456">
        <v>36.406694730677081</v>
      </c>
      <c r="AK22" s="456">
        <v>78.226441461678633</v>
      </c>
      <c r="AL22" s="456">
        <v>153.38374192972242</v>
      </c>
      <c r="AM22" s="456">
        <v>219.62603459800815</v>
      </c>
      <c r="AN22" s="456">
        <v>300.86573991520038</v>
      </c>
      <c r="AO22" s="456">
        <v>462.42542582340678</v>
      </c>
      <c r="AP22" s="456">
        <v>690.49059912758696</v>
      </c>
      <c r="AQ22" s="456">
        <v>870.88897191447927</v>
      </c>
      <c r="AR22" s="456">
        <v>1060.9563263767202</v>
      </c>
      <c r="AS22" s="456">
        <v>1357.2355190076339</v>
      </c>
      <c r="AT22" s="456">
        <v>1729.0264816219353</v>
      </c>
      <c r="AU22" s="456">
        <v>2451.6908725027774</v>
      </c>
      <c r="AV22" s="456">
        <v>2931.6087220376721</v>
      </c>
      <c r="AW22" s="456">
        <v>3478.2486118537831</v>
      </c>
      <c r="AX22" s="456">
        <v>3941.0837227067136</v>
      </c>
      <c r="AY22" s="456">
        <v>4501.8429960273797</v>
      </c>
      <c r="AZ22" s="456">
        <v>5400.015709335511</v>
      </c>
      <c r="BA22" s="456">
        <v>6187.4210178606536</v>
      </c>
      <c r="BB22" s="456">
        <v>7055.2931437461875</v>
      </c>
      <c r="BC22" s="456">
        <v>8371.7697656236141</v>
      </c>
      <c r="BD22" s="456">
        <v>8928.4912322531673</v>
      </c>
      <c r="BE22" s="456">
        <v>9856.527945805341</v>
      </c>
      <c r="BF22" s="456">
        <v>10638.91817853348</v>
      </c>
      <c r="BG22" s="456">
        <v>11763.347746942545</v>
      </c>
      <c r="BH22" s="456">
        <v>12650.12452380496</v>
      </c>
      <c r="BI22" s="456">
        <v>13647.348112232061</v>
      </c>
      <c r="BJ22" s="456">
        <v>14532.656035306658</v>
      </c>
      <c r="BK22" s="456">
        <v>15963.229256005046</v>
      </c>
      <c r="BL22" s="456">
        <v>17149.484427221185</v>
      </c>
      <c r="BM22" s="456">
        <v>19240.364938893341</v>
      </c>
      <c r="BN22" s="456">
        <v>19481.949942273113</v>
      </c>
      <c r="BO22" s="456">
        <v>20668.108609568746</v>
      </c>
      <c r="BP22" s="456">
        <v>22610.964850285796</v>
      </c>
      <c r="BQ22" s="456">
        <v>23410.032428715822</v>
      </c>
      <c r="BR22" s="456">
        <v>24426.688633091639</v>
      </c>
      <c r="BS22" s="456">
        <v>25072.20977034574</v>
      </c>
      <c r="BT22" s="456">
        <v>24458.092766572412</v>
      </c>
      <c r="BU22" s="456">
        <v>23951.797470182308</v>
      </c>
      <c r="BV22" s="456">
        <v>23717.422577085552</v>
      </c>
      <c r="BW22" s="456">
        <v>23278.37406171166</v>
      </c>
      <c r="BX22" s="457">
        <v>21531.226519551194</v>
      </c>
      <c r="BY22" s="457">
        <v>20906.832424368942</v>
      </c>
      <c r="BZ22" s="457">
        <v>19382.639663814083</v>
      </c>
      <c r="CA22" s="457">
        <v>20484.239356219823</v>
      </c>
      <c r="CB22" s="457">
        <v>20486.111017093725</v>
      </c>
      <c r="CC22" s="457">
        <v>19563.947575968286</v>
      </c>
      <c r="CD22" s="457">
        <v>19109.860444169539</v>
      </c>
      <c r="CE22" s="457">
        <v>18279.588821609446</v>
      </c>
      <c r="CF22" s="457">
        <v>17304.807627309765</v>
      </c>
      <c r="CG22" s="457">
        <v>16388.462067623899</v>
      </c>
      <c r="CH22" s="458">
        <v>15413.274606173725</v>
      </c>
    </row>
    <row r="23" spans="1:86" x14ac:dyDescent="0.35">
      <c r="A23" s="411"/>
      <c r="B23" s="236" t="s">
        <v>513</v>
      </c>
      <c r="C23" s="428"/>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v>1816.0076345802738</v>
      </c>
      <c r="BU23" s="456">
        <v>5875.3520553379012</v>
      </c>
      <c r="BV23" s="456">
        <v>10011.602425043955</v>
      </c>
      <c r="BW23" s="456">
        <v>13253.901205692793</v>
      </c>
      <c r="BX23" s="457">
        <v>16722.366424773008</v>
      </c>
      <c r="BY23" s="457">
        <v>23343.888654105893</v>
      </c>
      <c r="BZ23" s="457">
        <v>29330.516699701951</v>
      </c>
      <c r="CA23" s="457">
        <v>37989.342107664233</v>
      </c>
      <c r="CB23" s="457">
        <v>47717.717042542776</v>
      </c>
      <c r="CC23" s="457">
        <v>56135.929601850097</v>
      </c>
      <c r="CD23" s="457">
        <v>63355.164297281008</v>
      </c>
      <c r="CE23" s="457">
        <v>68182.413113102884</v>
      </c>
      <c r="CF23" s="457">
        <v>74576.491365582377</v>
      </c>
      <c r="CG23" s="457">
        <v>83540.525400148414</v>
      </c>
      <c r="CH23" s="458">
        <v>92542.969764862093</v>
      </c>
    </row>
    <row r="24" spans="1:86" x14ac:dyDescent="0.35">
      <c r="A24" s="411"/>
      <c r="B24" s="236" t="s">
        <v>514</v>
      </c>
      <c r="C24" s="428"/>
      <c r="D24" s="456"/>
      <c r="E24" s="456"/>
      <c r="F24" s="456"/>
      <c r="G24" s="456"/>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v>84.417549031129809</v>
      </c>
      <c r="BU24" s="456">
        <v>258.31977713635416</v>
      </c>
      <c r="BV24" s="456">
        <v>424.98324180435338</v>
      </c>
      <c r="BW24" s="456">
        <v>530.7575632278307</v>
      </c>
      <c r="BX24" s="457">
        <v>613.94831145491094</v>
      </c>
      <c r="BY24" s="457">
        <v>763.1662897697463</v>
      </c>
      <c r="BZ24" s="457">
        <v>882.61698061156881</v>
      </c>
      <c r="CA24" s="457">
        <v>1064.9909070088202</v>
      </c>
      <c r="CB24" s="457">
        <v>1230.1072006451873</v>
      </c>
      <c r="CC24" s="457">
        <v>1311.7375784226899</v>
      </c>
      <c r="CD24" s="457">
        <v>1399.8177737323563</v>
      </c>
      <c r="CE24" s="457">
        <v>1440.4368887045139</v>
      </c>
      <c r="CF24" s="457">
        <v>1486.4588105320122</v>
      </c>
      <c r="CG24" s="457">
        <v>1538.4610659888349</v>
      </c>
      <c r="CH24" s="458">
        <v>1567.9122422284461</v>
      </c>
    </row>
    <row r="25" spans="1:86" x14ac:dyDescent="0.35">
      <c r="A25" s="411"/>
      <c r="B25" s="657" t="s">
        <v>971</v>
      </c>
      <c r="C25" s="657"/>
      <c r="D25" s="456">
        <v>0</v>
      </c>
      <c r="E25" s="456">
        <v>0</v>
      </c>
      <c r="F25" s="456">
        <v>0</v>
      </c>
      <c r="G25" s="456">
        <v>0</v>
      </c>
      <c r="H25" s="456">
        <v>0</v>
      </c>
      <c r="I25" s="456">
        <v>0</v>
      </c>
      <c r="J25" s="456">
        <v>0</v>
      </c>
      <c r="K25" s="456">
        <v>0</v>
      </c>
      <c r="L25" s="456">
        <v>0</v>
      </c>
      <c r="M25" s="456">
        <v>0</v>
      </c>
      <c r="N25" s="456">
        <v>0</v>
      </c>
      <c r="O25" s="456">
        <v>0</v>
      </c>
      <c r="P25" s="456">
        <v>0</v>
      </c>
      <c r="Q25" s="456">
        <v>0</v>
      </c>
      <c r="R25" s="456">
        <v>0</v>
      </c>
      <c r="S25" s="456">
        <v>0</v>
      </c>
      <c r="T25" s="456">
        <v>0</v>
      </c>
      <c r="U25" s="456">
        <v>0</v>
      </c>
      <c r="V25" s="456">
        <v>0</v>
      </c>
      <c r="W25" s="456">
        <v>0</v>
      </c>
      <c r="X25" s="456">
        <v>0</v>
      </c>
      <c r="Y25" s="456">
        <v>0</v>
      </c>
      <c r="Z25" s="456">
        <v>128.51607769416449</v>
      </c>
      <c r="AA25" s="456">
        <v>369.71242445496995</v>
      </c>
      <c r="AB25" s="456">
        <v>401.7437455074101</v>
      </c>
      <c r="AC25" s="456">
        <v>380.2373771314891</v>
      </c>
      <c r="AD25" s="456">
        <v>347.83071641458639</v>
      </c>
      <c r="AE25" s="456">
        <v>309.63494369037915</v>
      </c>
      <c r="AF25" s="456">
        <v>286.95280070517754</v>
      </c>
      <c r="AG25" s="456">
        <v>252.98689263013972</v>
      </c>
      <c r="AH25" s="456">
        <v>234.35461508923441</v>
      </c>
      <c r="AI25" s="456">
        <v>195.09734660623212</v>
      </c>
      <c r="AJ25" s="456">
        <v>172.93179997071616</v>
      </c>
      <c r="AK25" s="456">
        <v>160.57006405291929</v>
      </c>
      <c r="AL25" s="456">
        <v>153.38374192972242</v>
      </c>
      <c r="AM25" s="456">
        <v>150.0777903086389</v>
      </c>
      <c r="AN25" s="456">
        <v>134.8708489275036</v>
      </c>
      <c r="AO25" s="456">
        <v>134.46413091318922</v>
      </c>
      <c r="AP25" s="456">
        <v>116.60871030895883</v>
      </c>
      <c r="AQ25" s="456">
        <v>110.65251645752876</v>
      </c>
      <c r="AR25" s="456">
        <v>100.73501413425083</v>
      </c>
      <c r="AS25" s="456">
        <v>89.190588205895637</v>
      </c>
      <c r="AT25" s="456">
        <v>85.276390640595224</v>
      </c>
      <c r="AU25" s="456">
        <v>80.463246446996649</v>
      </c>
      <c r="AV25" s="456">
        <v>77.708666578540743</v>
      </c>
      <c r="AW25" s="456">
        <v>76.841993593547372</v>
      </c>
      <c r="AX25" s="456">
        <v>72.515639533655118</v>
      </c>
      <c r="AY25" s="456">
        <v>72.476889650214545</v>
      </c>
      <c r="AZ25" s="456">
        <v>58.249795677228548</v>
      </c>
      <c r="BA25" s="456">
        <v>57.157174729651103</v>
      </c>
      <c r="BB25" s="456">
        <v>55.472808442907308</v>
      </c>
      <c r="BC25" s="456">
        <v>52.695119211396154</v>
      </c>
      <c r="BD25" s="456">
        <v>51.976737464000159</v>
      </c>
      <c r="BE25" s="456">
        <v>52.913062353940234</v>
      </c>
      <c r="BF25" s="456">
        <v>52.311574076631857</v>
      </c>
      <c r="BG25" s="456">
        <v>52.545678578683109</v>
      </c>
      <c r="BH25" s="456">
        <v>52.036907099621423</v>
      </c>
      <c r="BI25" s="456">
        <v>51.039978220032083</v>
      </c>
      <c r="BJ25" s="456">
        <v>55.340445868403407</v>
      </c>
      <c r="BK25" s="456">
        <v>63.044082124156937</v>
      </c>
      <c r="BL25" s="456">
        <v>69.099571462971994</v>
      </c>
      <c r="BM25" s="456">
        <v>72.258548918731961</v>
      </c>
      <c r="BN25" s="456">
        <v>86.572079274796167</v>
      </c>
      <c r="BO25" s="456">
        <v>91.280720548781744</v>
      </c>
      <c r="BP25" s="456">
        <v>107.59088781557134</v>
      </c>
      <c r="BQ25" s="456">
        <v>134.37841532751227</v>
      </c>
      <c r="BR25" s="456">
        <v>122.06062170770055</v>
      </c>
      <c r="BS25" s="456">
        <v>127.7979916133097</v>
      </c>
      <c r="BT25" s="456">
        <v>133.89362576547208</v>
      </c>
      <c r="BU25" s="456">
        <v>139.33735184199318</v>
      </c>
      <c r="BV25" s="456">
        <v>147.30331069759873</v>
      </c>
      <c r="BW25" s="456">
        <v>150.54405451963012</v>
      </c>
      <c r="BX25" s="457">
        <v>160.47870046706845</v>
      </c>
      <c r="BY25" s="457">
        <v>190.53778415460732</v>
      </c>
      <c r="BZ25" s="457">
        <v>199.91929612234881</v>
      </c>
      <c r="CA25" s="457">
        <v>237.23970133713789</v>
      </c>
      <c r="CB25" s="457">
        <v>234.09161343066341</v>
      </c>
      <c r="CC25" s="457">
        <v>232.55081108317597</v>
      </c>
      <c r="CD25" s="457">
        <v>236.61436135475051</v>
      </c>
      <c r="CE25" s="457">
        <v>243.82767792450636</v>
      </c>
      <c r="CF25" s="457">
        <v>250.27124457536152</v>
      </c>
      <c r="CG25" s="457">
        <v>249.70243934704766</v>
      </c>
      <c r="CH25" s="458">
        <v>245.71717630323644</v>
      </c>
    </row>
    <row r="26" spans="1:86" ht="26.25" customHeight="1" x14ac:dyDescent="0.35">
      <c r="A26" s="411"/>
      <c r="B26" s="72" t="s">
        <v>972</v>
      </c>
      <c r="C26" s="524"/>
      <c r="D26" s="456">
        <v>0</v>
      </c>
      <c r="E26" s="456">
        <v>0</v>
      </c>
      <c r="F26" s="456">
        <v>0</v>
      </c>
      <c r="G26" s="456">
        <v>0</v>
      </c>
      <c r="H26" s="456">
        <v>0</v>
      </c>
      <c r="I26" s="456">
        <v>0</v>
      </c>
      <c r="J26" s="456">
        <v>0</v>
      </c>
      <c r="K26" s="456">
        <v>0</v>
      </c>
      <c r="L26" s="456">
        <v>0</v>
      </c>
      <c r="M26" s="456">
        <v>0</v>
      </c>
      <c r="N26" s="456">
        <v>0</v>
      </c>
      <c r="O26" s="456">
        <v>0</v>
      </c>
      <c r="P26" s="456">
        <v>0</v>
      </c>
      <c r="Q26" s="456">
        <v>0</v>
      </c>
      <c r="R26" s="456">
        <v>0</v>
      </c>
      <c r="S26" s="456">
        <v>0</v>
      </c>
      <c r="T26" s="456">
        <v>0</v>
      </c>
      <c r="U26" s="456">
        <v>0</v>
      </c>
      <c r="V26" s="456">
        <v>0</v>
      </c>
      <c r="W26" s="456">
        <v>0</v>
      </c>
      <c r="X26" s="456">
        <v>0</v>
      </c>
      <c r="Y26" s="456">
        <v>0</v>
      </c>
      <c r="Z26" s="456">
        <v>0</v>
      </c>
      <c r="AA26" s="456">
        <v>0</v>
      </c>
      <c r="AB26" s="456">
        <v>0</v>
      </c>
      <c r="AC26" s="456">
        <v>0</v>
      </c>
      <c r="AD26" s="456">
        <v>0</v>
      </c>
      <c r="AE26" s="456">
        <v>0</v>
      </c>
      <c r="AF26" s="456">
        <v>0</v>
      </c>
      <c r="AG26" s="456">
        <v>0</v>
      </c>
      <c r="AH26" s="456">
        <v>0</v>
      </c>
      <c r="AI26" s="456">
        <v>0</v>
      </c>
      <c r="AJ26" s="456">
        <v>0</v>
      </c>
      <c r="AK26" s="456">
        <v>0</v>
      </c>
      <c r="AL26" s="456">
        <v>0</v>
      </c>
      <c r="AM26" s="456">
        <v>0</v>
      </c>
      <c r="AN26" s="456">
        <v>0</v>
      </c>
      <c r="AO26" s="456">
        <v>0</v>
      </c>
      <c r="AP26" s="456">
        <v>0</v>
      </c>
      <c r="AQ26" s="456">
        <v>0</v>
      </c>
      <c r="AR26" s="456">
        <v>0</v>
      </c>
      <c r="AS26" s="456">
        <v>0</v>
      </c>
      <c r="AT26" s="456">
        <v>0</v>
      </c>
      <c r="AU26" s="456">
        <v>0</v>
      </c>
      <c r="AV26" s="456">
        <v>0</v>
      </c>
      <c r="AW26" s="456">
        <v>0</v>
      </c>
      <c r="AX26" s="456">
        <v>0</v>
      </c>
      <c r="AY26" s="456">
        <v>0</v>
      </c>
      <c r="AZ26" s="456">
        <v>0</v>
      </c>
      <c r="BA26" s="456">
        <v>0</v>
      </c>
      <c r="BB26" s="456">
        <v>0</v>
      </c>
      <c r="BC26" s="456">
        <v>0</v>
      </c>
      <c r="BD26" s="456">
        <v>2636.2596558184937</v>
      </c>
      <c r="BE26" s="456">
        <v>2800.9976920955014</v>
      </c>
      <c r="BF26" s="456">
        <v>2941.5219498067108</v>
      </c>
      <c r="BG26" s="456">
        <v>3102.7121231798037</v>
      </c>
      <c r="BH26" s="456">
        <v>3248.8889025419512</v>
      </c>
      <c r="BI26" s="456">
        <v>3403.9539276821852</v>
      </c>
      <c r="BJ26" s="456">
        <v>3529.1708230984432</v>
      </c>
      <c r="BK26" s="456">
        <v>3715.0756747071987</v>
      </c>
      <c r="BL26" s="456">
        <v>3854.6790269007192</v>
      </c>
      <c r="BM26" s="456">
        <v>4172.9751669555926</v>
      </c>
      <c r="BN26" s="456">
        <v>4493.8279295858947</v>
      </c>
      <c r="BO26" s="456">
        <v>4631.2846688936288</v>
      </c>
      <c r="BP26" s="456">
        <v>4886.765310356489</v>
      </c>
      <c r="BQ26" s="456">
        <v>4890.3074755209236</v>
      </c>
      <c r="BR26" s="456">
        <v>5095.0236828456736</v>
      </c>
      <c r="BS26" s="456">
        <v>5166.1409182226616</v>
      </c>
      <c r="BT26" s="456">
        <v>5203.6617655213367</v>
      </c>
      <c r="BU26" s="456">
        <v>5212.9504916695478</v>
      </c>
      <c r="BV26" s="456">
        <v>5350.6043350154032</v>
      </c>
      <c r="BW26" s="456">
        <v>5403.9394751593481</v>
      </c>
      <c r="BX26" s="457">
        <v>5499.1016777134973</v>
      </c>
      <c r="BY26" s="457">
        <v>5305.289739617001</v>
      </c>
      <c r="BZ26" s="457">
        <v>5103.180869379823</v>
      </c>
      <c r="CA26" s="457">
        <v>5451.7960363276452</v>
      </c>
      <c r="CB26" s="457">
        <v>5486.7446298334144</v>
      </c>
      <c r="CC26" s="457">
        <v>5629.7578912331701</v>
      </c>
      <c r="CD26" s="457">
        <v>5773.2794475339433</v>
      </c>
      <c r="CE26" s="457">
        <v>5811.6152494162379</v>
      </c>
      <c r="CF26" s="457">
        <v>5843.9251781248513</v>
      </c>
      <c r="CG26" s="457">
        <v>5915.5179673955636</v>
      </c>
      <c r="CH26" s="458">
        <v>5990.2114603164018</v>
      </c>
    </row>
    <row r="27" spans="1:86" ht="15.75" customHeight="1" thickBot="1" x14ac:dyDescent="0.4">
      <c r="A27" s="411"/>
      <c r="B27" s="658"/>
      <c r="C27" s="524"/>
      <c r="D27" s="456"/>
      <c r="E27" s="456"/>
      <c r="F27" s="456"/>
      <c r="G27" s="456"/>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7"/>
      <c r="BY27" s="457"/>
      <c r="BZ27" s="457"/>
      <c r="CA27" s="457"/>
      <c r="CB27" s="457"/>
      <c r="CC27" s="457"/>
      <c r="CD27" s="457"/>
      <c r="CE27" s="457"/>
      <c r="CF27" s="457"/>
      <c r="CG27" s="457"/>
      <c r="CH27" s="458"/>
    </row>
    <row r="28" spans="1:86" ht="39.75" customHeight="1" x14ac:dyDescent="0.35">
      <c r="A28" s="483"/>
      <c r="B28" s="468" t="s">
        <v>974</v>
      </c>
      <c r="C28" s="469"/>
      <c r="D28" s="470" t="s">
        <v>677</v>
      </c>
      <c r="E28" s="470" t="s">
        <v>678</v>
      </c>
      <c r="F28" s="470" t="s">
        <v>679</v>
      </c>
      <c r="G28" s="470" t="s">
        <v>680</v>
      </c>
      <c r="H28" s="470" t="s">
        <v>681</v>
      </c>
      <c r="I28" s="470" t="s">
        <v>682</v>
      </c>
      <c r="J28" s="470" t="s">
        <v>683</v>
      </c>
      <c r="K28" s="470" t="s">
        <v>684</v>
      </c>
      <c r="L28" s="470" t="s">
        <v>685</v>
      </c>
      <c r="M28" s="470" t="s">
        <v>686</v>
      </c>
      <c r="N28" s="470" t="s">
        <v>687</v>
      </c>
      <c r="O28" s="470" t="s">
        <v>688</v>
      </c>
      <c r="P28" s="470" t="s">
        <v>689</v>
      </c>
      <c r="Q28" s="470" t="s">
        <v>690</v>
      </c>
      <c r="R28" s="470" t="s">
        <v>691</v>
      </c>
      <c r="S28" s="470" t="s">
        <v>692</v>
      </c>
      <c r="T28" s="470" t="s">
        <v>693</v>
      </c>
      <c r="U28" s="470" t="s">
        <v>694</v>
      </c>
      <c r="V28" s="470" t="s">
        <v>695</v>
      </c>
      <c r="W28" s="470" t="s">
        <v>696</v>
      </c>
      <c r="X28" s="470" t="s">
        <v>697</v>
      </c>
      <c r="Y28" s="470" t="s">
        <v>698</v>
      </c>
      <c r="Z28" s="470" t="s">
        <v>699</v>
      </c>
      <c r="AA28" s="470" t="s">
        <v>700</v>
      </c>
      <c r="AB28" s="470" t="s">
        <v>701</v>
      </c>
      <c r="AC28" s="470" t="s">
        <v>702</v>
      </c>
      <c r="AD28" s="470" t="s">
        <v>703</v>
      </c>
      <c r="AE28" s="470" t="s">
        <v>704</v>
      </c>
      <c r="AF28" s="470" t="s">
        <v>705</v>
      </c>
      <c r="AG28" s="470" t="s">
        <v>706</v>
      </c>
      <c r="AH28" s="470" t="s">
        <v>707</v>
      </c>
      <c r="AI28" s="470" t="s">
        <v>708</v>
      </c>
      <c r="AJ28" s="470" t="s">
        <v>709</v>
      </c>
      <c r="AK28" s="470" t="s">
        <v>710</v>
      </c>
      <c r="AL28" s="470" t="s">
        <v>711</v>
      </c>
      <c r="AM28" s="470" t="s">
        <v>712</v>
      </c>
      <c r="AN28" s="470" t="s">
        <v>713</v>
      </c>
      <c r="AO28" s="470" t="s">
        <v>714</v>
      </c>
      <c r="AP28" s="470" t="s">
        <v>715</v>
      </c>
      <c r="AQ28" s="470" t="s">
        <v>716</v>
      </c>
      <c r="AR28" s="470" t="s">
        <v>717</v>
      </c>
      <c r="AS28" s="470" t="s">
        <v>718</v>
      </c>
      <c r="AT28" s="470" t="s">
        <v>719</v>
      </c>
      <c r="AU28" s="470" t="s">
        <v>720</v>
      </c>
      <c r="AV28" s="470" t="s">
        <v>721</v>
      </c>
      <c r="AW28" s="470" t="s">
        <v>722</v>
      </c>
      <c r="AX28" s="470" t="s">
        <v>723</v>
      </c>
      <c r="AY28" s="470" t="s">
        <v>724</v>
      </c>
      <c r="AZ28" s="470" t="s">
        <v>725</v>
      </c>
      <c r="BA28" s="470" t="s">
        <v>726</v>
      </c>
      <c r="BB28" s="470" t="s">
        <v>727</v>
      </c>
      <c r="BC28" s="470" t="s">
        <v>728</v>
      </c>
      <c r="BD28" s="470" t="s">
        <v>729</v>
      </c>
      <c r="BE28" s="470" t="s">
        <v>730</v>
      </c>
      <c r="BF28" s="470" t="s">
        <v>731</v>
      </c>
      <c r="BG28" s="470" t="s">
        <v>732</v>
      </c>
      <c r="BH28" s="470" t="s">
        <v>733</v>
      </c>
      <c r="BI28" s="470" t="s">
        <v>734</v>
      </c>
      <c r="BJ28" s="470" t="s">
        <v>735</v>
      </c>
      <c r="BK28" s="470" t="s">
        <v>736</v>
      </c>
      <c r="BL28" s="470" t="s">
        <v>737</v>
      </c>
      <c r="BM28" s="470" t="s">
        <v>738</v>
      </c>
      <c r="BN28" s="470" t="s">
        <v>739</v>
      </c>
      <c r="BO28" s="470" t="s">
        <v>740</v>
      </c>
      <c r="BP28" s="470" t="s">
        <v>741</v>
      </c>
      <c r="BQ28" s="470" t="s">
        <v>742</v>
      </c>
      <c r="BR28" s="470" t="s">
        <v>743</v>
      </c>
      <c r="BS28" s="470" t="s">
        <v>744</v>
      </c>
      <c r="BT28" s="470" t="s">
        <v>745</v>
      </c>
      <c r="BU28" s="470" t="s">
        <v>746</v>
      </c>
      <c r="BV28" s="470" t="s">
        <v>747</v>
      </c>
      <c r="BW28" s="470" t="s">
        <v>748</v>
      </c>
      <c r="BX28" s="470" t="s">
        <v>749</v>
      </c>
      <c r="BY28" s="470" t="s">
        <v>750</v>
      </c>
      <c r="BZ28" s="470" t="s">
        <v>751</v>
      </c>
      <c r="CA28" s="470" t="s">
        <v>752</v>
      </c>
      <c r="CB28" s="470" t="s">
        <v>753</v>
      </c>
      <c r="CC28" s="470" t="s">
        <v>754</v>
      </c>
      <c r="CD28" s="470" t="s">
        <v>755</v>
      </c>
      <c r="CE28" s="470" t="s">
        <v>756</v>
      </c>
      <c r="CF28" s="470" t="s">
        <v>757</v>
      </c>
      <c r="CG28" s="470" t="s">
        <v>758</v>
      </c>
      <c r="CH28" s="471" t="s">
        <v>759</v>
      </c>
    </row>
    <row r="29" spans="1:86" s="285" customFormat="1" ht="26.25" customHeight="1" x14ac:dyDescent="0.35">
      <c r="A29" s="519"/>
      <c r="B29" s="123" t="s">
        <v>975</v>
      </c>
      <c r="C29" s="461"/>
      <c r="D29" s="661"/>
      <c r="E29" s="661"/>
      <c r="F29" s="661"/>
      <c r="G29" s="661"/>
      <c r="H29" s="661"/>
      <c r="I29" s="661"/>
      <c r="J29" s="661"/>
      <c r="K29" s="661">
        <v>4621</v>
      </c>
      <c r="L29" s="661">
        <v>4729</v>
      </c>
      <c r="M29" s="661">
        <v>4832</v>
      </c>
      <c r="N29" s="661">
        <v>5412</v>
      </c>
      <c r="O29" s="661">
        <v>5541</v>
      </c>
      <c r="P29" s="661">
        <v>5661</v>
      </c>
      <c r="Q29" s="661">
        <v>5778</v>
      </c>
      <c r="R29" s="661">
        <v>5919</v>
      </c>
      <c r="S29" s="661">
        <v>5965</v>
      </c>
      <c r="T29" s="661">
        <v>6142</v>
      </c>
      <c r="U29" s="661">
        <v>6340</v>
      </c>
      <c r="V29" s="661">
        <v>6523</v>
      </c>
      <c r="W29" s="661">
        <v>6751</v>
      </c>
      <c r="X29" s="661">
        <v>6955</v>
      </c>
      <c r="Y29" s="661">
        <v>7151</v>
      </c>
      <c r="Z29" s="661">
        <v>7344</v>
      </c>
      <c r="AA29" s="661">
        <v>7495</v>
      </c>
      <c r="AB29" s="661">
        <v>7648</v>
      </c>
      <c r="AC29" s="661">
        <v>7803</v>
      </c>
      <c r="AD29" s="661">
        <v>7951</v>
      </c>
      <c r="AE29" s="661">
        <v>8128</v>
      </c>
      <c r="AF29" s="661">
        <v>8315</v>
      </c>
      <c r="AG29" s="661">
        <v>8436</v>
      </c>
      <c r="AH29" s="661">
        <v>8579</v>
      </c>
      <c r="AI29" s="661">
        <v>8727</v>
      </c>
      <c r="AJ29" s="661">
        <v>8895</v>
      </c>
      <c r="AK29" s="661">
        <v>9074</v>
      </c>
      <c r="AL29" s="661">
        <v>9164</v>
      </c>
      <c r="AM29" s="661">
        <v>9261</v>
      </c>
      <c r="AN29" s="661">
        <v>9298</v>
      </c>
      <c r="AO29" s="661">
        <v>9495</v>
      </c>
      <c r="AP29" s="661">
        <v>9627</v>
      </c>
      <c r="AQ29" s="661">
        <v>9700</v>
      </c>
      <c r="AR29" s="661">
        <v>9755</v>
      </c>
      <c r="AS29" s="661">
        <v>9755</v>
      </c>
      <c r="AT29" s="661">
        <v>9930</v>
      </c>
      <c r="AU29" s="661">
        <v>9990</v>
      </c>
      <c r="AV29" s="661">
        <v>10056</v>
      </c>
      <c r="AW29" s="661">
        <v>10061</v>
      </c>
      <c r="AX29" s="661">
        <v>10097</v>
      </c>
      <c r="AY29" s="661">
        <v>10384</v>
      </c>
      <c r="AZ29" s="661">
        <v>10536</v>
      </c>
      <c r="BA29" s="661">
        <v>10680</v>
      </c>
      <c r="BB29" s="661">
        <v>10782</v>
      </c>
      <c r="BC29" s="661">
        <v>10936</v>
      </c>
      <c r="BD29" s="661">
        <v>11004</v>
      </c>
      <c r="BE29" s="661">
        <v>11095</v>
      </c>
      <c r="BF29" s="661">
        <v>11195</v>
      </c>
      <c r="BG29" s="661">
        <v>11320</v>
      </c>
      <c r="BH29" s="661">
        <v>11477</v>
      </c>
      <c r="BI29" s="661">
        <v>11585</v>
      </c>
      <c r="BJ29" s="661">
        <v>11715</v>
      </c>
      <c r="BK29" s="661">
        <v>11938</v>
      </c>
      <c r="BL29" s="661">
        <v>12160</v>
      </c>
      <c r="BM29" s="661">
        <v>12410</v>
      </c>
      <c r="BN29" s="661">
        <v>12566</v>
      </c>
      <c r="BO29" s="661">
        <v>12667</v>
      </c>
      <c r="BP29" s="661">
        <v>12810</v>
      </c>
      <c r="BQ29" s="661">
        <v>12888</v>
      </c>
      <c r="BR29" s="661">
        <v>12958</v>
      </c>
      <c r="BS29" s="661">
        <v>12957</v>
      </c>
      <c r="BT29" s="661">
        <v>12930</v>
      </c>
      <c r="BU29" s="661">
        <v>12838</v>
      </c>
      <c r="BV29" s="661">
        <v>12724</v>
      </c>
      <c r="BW29" s="661">
        <v>12556</v>
      </c>
      <c r="BX29" s="306">
        <v>12379</v>
      </c>
      <c r="BY29" s="306">
        <v>12457</v>
      </c>
      <c r="BZ29" s="306">
        <v>12597</v>
      </c>
      <c r="CA29" s="306">
        <v>12776</v>
      </c>
      <c r="CB29" s="306">
        <v>12987</v>
      </c>
      <c r="CC29" s="306">
        <v>13204</v>
      </c>
      <c r="CD29" s="306">
        <v>13220</v>
      </c>
      <c r="CE29" s="306">
        <v>13083</v>
      </c>
      <c r="CF29" s="306">
        <v>13167</v>
      </c>
      <c r="CG29" s="306">
        <v>13431</v>
      </c>
      <c r="CH29" s="662">
        <v>13697</v>
      </c>
    </row>
    <row r="30" spans="1:86" ht="26.25" customHeight="1" x14ac:dyDescent="0.35">
      <c r="B30" s="72" t="s">
        <v>967</v>
      </c>
      <c r="K30" s="255">
        <f t="shared" ref="K30:BV30" si="9">K29-K37</f>
        <v>4621</v>
      </c>
      <c r="L30" s="255">
        <f t="shared" si="9"/>
        <v>4729</v>
      </c>
      <c r="M30" s="255">
        <f t="shared" si="9"/>
        <v>4832</v>
      </c>
      <c r="N30" s="255">
        <f t="shared" si="9"/>
        <v>5412</v>
      </c>
      <c r="O30" s="255">
        <f t="shared" si="9"/>
        <v>5541</v>
      </c>
      <c r="P30" s="255">
        <f t="shared" si="9"/>
        <v>5661</v>
      </c>
      <c r="Q30" s="255">
        <f t="shared" si="9"/>
        <v>5778</v>
      </c>
      <c r="R30" s="255">
        <f t="shared" si="9"/>
        <v>5919</v>
      </c>
      <c r="S30" s="255">
        <f t="shared" si="9"/>
        <v>5965</v>
      </c>
      <c r="T30" s="255">
        <f t="shared" si="9"/>
        <v>6142</v>
      </c>
      <c r="U30" s="255">
        <f t="shared" si="9"/>
        <v>6340</v>
      </c>
      <c r="V30" s="255">
        <f t="shared" si="9"/>
        <v>6523</v>
      </c>
      <c r="W30" s="255">
        <f t="shared" si="9"/>
        <v>6751</v>
      </c>
      <c r="X30" s="255">
        <f t="shared" si="9"/>
        <v>6955</v>
      </c>
      <c r="Y30" s="255">
        <f t="shared" si="9"/>
        <v>7151</v>
      </c>
      <c r="Z30" s="255">
        <f t="shared" si="9"/>
        <v>7344</v>
      </c>
      <c r="AA30" s="255">
        <f t="shared" si="9"/>
        <v>7365</v>
      </c>
      <c r="AB30" s="255">
        <f t="shared" si="9"/>
        <v>7525</v>
      </c>
      <c r="AC30" s="255">
        <f t="shared" si="9"/>
        <v>7693</v>
      </c>
      <c r="AD30" s="255">
        <f t="shared" si="9"/>
        <v>7853</v>
      </c>
      <c r="AE30" s="255">
        <f t="shared" si="9"/>
        <v>8035</v>
      </c>
      <c r="AF30" s="255">
        <f t="shared" si="9"/>
        <v>8236</v>
      </c>
      <c r="AG30" s="255">
        <f t="shared" si="9"/>
        <v>8364</v>
      </c>
      <c r="AH30" s="255">
        <f t="shared" si="9"/>
        <v>8516</v>
      </c>
      <c r="AI30" s="255">
        <f t="shared" si="9"/>
        <v>8672</v>
      </c>
      <c r="AJ30" s="255">
        <f t="shared" si="9"/>
        <v>8844</v>
      </c>
      <c r="AK30" s="255">
        <f t="shared" si="9"/>
        <v>9028</v>
      </c>
      <c r="AL30" s="255">
        <f t="shared" si="9"/>
        <v>9121</v>
      </c>
      <c r="AM30" s="255">
        <f t="shared" si="9"/>
        <v>9221</v>
      </c>
      <c r="AN30" s="255">
        <f t="shared" si="9"/>
        <v>9259</v>
      </c>
      <c r="AO30" s="255">
        <f t="shared" si="9"/>
        <v>9459</v>
      </c>
      <c r="AP30" s="255">
        <f t="shared" si="9"/>
        <v>9589</v>
      </c>
      <c r="AQ30" s="255">
        <f t="shared" si="9"/>
        <v>9663</v>
      </c>
      <c r="AR30" s="255">
        <f t="shared" si="9"/>
        <v>9719</v>
      </c>
      <c r="AS30" s="255">
        <f t="shared" si="9"/>
        <v>9720</v>
      </c>
      <c r="AT30" s="255">
        <f t="shared" si="9"/>
        <v>9898</v>
      </c>
      <c r="AU30" s="255">
        <f t="shared" si="9"/>
        <v>9959</v>
      </c>
      <c r="AV30" s="255">
        <f t="shared" si="9"/>
        <v>10027</v>
      </c>
      <c r="AW30" s="255">
        <f t="shared" si="9"/>
        <v>10033</v>
      </c>
      <c r="AX30" s="255">
        <f t="shared" si="9"/>
        <v>10070</v>
      </c>
      <c r="AY30" s="255">
        <f t="shared" si="9"/>
        <v>10356</v>
      </c>
      <c r="AZ30" s="255">
        <f t="shared" si="9"/>
        <v>10509</v>
      </c>
      <c r="BA30" s="255">
        <f t="shared" si="9"/>
        <v>10654</v>
      </c>
      <c r="BB30" s="255">
        <f t="shared" si="9"/>
        <v>10758</v>
      </c>
      <c r="BC30" s="255">
        <f t="shared" si="9"/>
        <v>10913</v>
      </c>
      <c r="BD30" s="255">
        <f t="shared" si="9"/>
        <v>10981</v>
      </c>
      <c r="BE30" s="255">
        <f t="shared" si="9"/>
        <v>11072</v>
      </c>
      <c r="BF30" s="255">
        <f t="shared" si="9"/>
        <v>11171</v>
      </c>
      <c r="BG30" s="255">
        <f t="shared" si="9"/>
        <v>11297</v>
      </c>
      <c r="BH30" s="255">
        <f t="shared" si="9"/>
        <v>11454</v>
      </c>
      <c r="BI30" s="255">
        <f t="shared" si="9"/>
        <v>11562</v>
      </c>
      <c r="BJ30" s="255">
        <f t="shared" si="9"/>
        <v>11692</v>
      </c>
      <c r="BK30" s="255">
        <f t="shared" si="9"/>
        <v>11913</v>
      </c>
      <c r="BL30" s="255">
        <f t="shared" si="9"/>
        <v>12134</v>
      </c>
      <c r="BM30" s="255">
        <f t="shared" si="9"/>
        <v>12382</v>
      </c>
      <c r="BN30" s="255">
        <f t="shared" si="9"/>
        <v>12537</v>
      </c>
      <c r="BO30" s="255">
        <f t="shared" si="9"/>
        <v>12634</v>
      </c>
      <c r="BP30" s="255">
        <f t="shared" si="9"/>
        <v>12775</v>
      </c>
      <c r="BQ30" s="255">
        <f t="shared" si="9"/>
        <v>12846</v>
      </c>
      <c r="BR30" s="255">
        <f t="shared" si="9"/>
        <v>12912</v>
      </c>
      <c r="BS30" s="255">
        <f t="shared" si="9"/>
        <v>12909</v>
      </c>
      <c r="BT30" s="255">
        <f t="shared" si="9"/>
        <v>12879</v>
      </c>
      <c r="BU30" s="255">
        <f t="shared" si="9"/>
        <v>12790</v>
      </c>
      <c r="BV30" s="255">
        <f t="shared" si="9"/>
        <v>12669</v>
      </c>
      <c r="BW30" s="255">
        <f t="shared" ref="BW30:CH30" si="10">BW29-BW37</f>
        <v>12498</v>
      </c>
      <c r="BX30" s="232">
        <f t="shared" si="10"/>
        <v>12317</v>
      </c>
      <c r="BY30" s="232">
        <f t="shared" si="10"/>
        <v>12388</v>
      </c>
      <c r="BZ30" s="232">
        <f t="shared" si="10"/>
        <v>12518</v>
      </c>
      <c r="CA30" s="232">
        <f t="shared" si="10"/>
        <v>12689</v>
      </c>
      <c r="CB30" s="232">
        <f t="shared" si="10"/>
        <v>12897</v>
      </c>
      <c r="CC30" s="232">
        <f t="shared" si="10"/>
        <v>13134</v>
      </c>
      <c r="CD30" s="232">
        <f t="shared" si="10"/>
        <v>13149</v>
      </c>
      <c r="CE30" s="232">
        <f t="shared" si="10"/>
        <v>13009</v>
      </c>
      <c r="CF30" s="232">
        <f t="shared" si="10"/>
        <v>13091</v>
      </c>
      <c r="CG30" s="232">
        <f t="shared" si="10"/>
        <v>13355</v>
      </c>
      <c r="CH30" s="256">
        <f t="shared" si="10"/>
        <v>13622</v>
      </c>
    </row>
    <row r="31" spans="1:86" x14ac:dyDescent="0.35">
      <c r="B31" s="236" t="s">
        <v>968</v>
      </c>
      <c r="K31" s="255">
        <v>0</v>
      </c>
      <c r="L31" s="255">
        <v>0</v>
      </c>
      <c r="M31" s="255">
        <v>0</v>
      </c>
      <c r="N31" s="255">
        <v>0</v>
      </c>
      <c r="O31" s="255">
        <v>0</v>
      </c>
      <c r="P31" s="255">
        <v>0</v>
      </c>
      <c r="Q31" s="255">
        <v>0</v>
      </c>
      <c r="R31" s="255">
        <v>0</v>
      </c>
      <c r="S31" s="255">
        <v>0</v>
      </c>
      <c r="T31" s="255">
        <v>0</v>
      </c>
      <c r="U31" s="255">
        <v>0</v>
      </c>
      <c r="V31" s="255">
        <v>0</v>
      </c>
      <c r="W31" s="255">
        <v>0</v>
      </c>
      <c r="X31" s="255">
        <v>0</v>
      </c>
      <c r="Y31" s="255">
        <v>0</v>
      </c>
      <c r="Z31" s="255">
        <v>0</v>
      </c>
      <c r="AA31" s="255">
        <v>0</v>
      </c>
      <c r="AB31" s="255">
        <v>0</v>
      </c>
      <c r="AC31" s="255">
        <v>0</v>
      </c>
      <c r="AD31" s="255">
        <v>0</v>
      </c>
      <c r="AE31" s="255">
        <v>0</v>
      </c>
      <c r="AF31" s="255">
        <v>0</v>
      </c>
      <c r="AG31" s="255">
        <v>0</v>
      </c>
      <c r="AH31" s="255">
        <v>0</v>
      </c>
      <c r="AI31" s="255">
        <v>0</v>
      </c>
      <c r="AJ31" s="255">
        <v>0</v>
      </c>
      <c r="AK31" s="255">
        <v>0</v>
      </c>
      <c r="AL31" s="255">
        <v>0</v>
      </c>
      <c r="AM31" s="255">
        <v>0</v>
      </c>
      <c r="AN31" s="255">
        <v>0</v>
      </c>
      <c r="AO31" s="255">
        <v>0</v>
      </c>
      <c r="AP31" s="255">
        <v>0</v>
      </c>
      <c r="AQ31" s="255">
        <v>0</v>
      </c>
      <c r="AR31" s="255">
        <v>0</v>
      </c>
      <c r="AS31" s="255">
        <v>0</v>
      </c>
      <c r="AT31" s="255">
        <v>0</v>
      </c>
      <c r="AU31" s="255">
        <v>0</v>
      </c>
      <c r="AV31" s="255">
        <v>0</v>
      </c>
      <c r="AW31" s="255">
        <v>0</v>
      </c>
      <c r="AX31" s="255">
        <v>0</v>
      </c>
      <c r="AY31" s="255">
        <v>0</v>
      </c>
      <c r="AZ31" s="255">
        <v>0</v>
      </c>
      <c r="BA31" s="255">
        <v>0</v>
      </c>
      <c r="BB31" s="255">
        <v>0</v>
      </c>
      <c r="BC31" s="255">
        <v>0</v>
      </c>
      <c r="BD31" s="255">
        <v>10875</v>
      </c>
      <c r="BE31" s="255">
        <v>11018</v>
      </c>
      <c r="BF31" s="255">
        <v>11102</v>
      </c>
      <c r="BG31" s="255">
        <v>11231</v>
      </c>
      <c r="BH31" s="255">
        <v>11384</v>
      </c>
      <c r="BI31" s="255">
        <v>11492</v>
      </c>
      <c r="BJ31" s="255">
        <v>11617</v>
      </c>
      <c r="BK31" s="255">
        <v>11837</v>
      </c>
      <c r="BL31" s="255">
        <v>12053</v>
      </c>
      <c r="BM31" s="255">
        <v>12285</v>
      </c>
      <c r="BN31" s="255">
        <v>12460</v>
      </c>
      <c r="BO31" s="255">
        <v>12556</v>
      </c>
      <c r="BP31" s="255">
        <v>12737</v>
      </c>
      <c r="BQ31" s="255">
        <v>12814</v>
      </c>
      <c r="BR31" s="255">
        <v>12887</v>
      </c>
      <c r="BS31" s="255">
        <v>12890</v>
      </c>
      <c r="BT31" s="255">
        <v>12681</v>
      </c>
      <c r="BU31" s="255">
        <v>12144</v>
      </c>
      <c r="BV31" s="255">
        <v>11679</v>
      </c>
      <c r="BW31" s="255">
        <v>11224</v>
      </c>
      <c r="BX31" s="232">
        <v>10700</v>
      </c>
      <c r="BY31" s="232">
        <v>10160</v>
      </c>
      <c r="BZ31" s="232">
        <v>9632</v>
      </c>
      <c r="CA31" s="232">
        <v>9102</v>
      </c>
      <c r="CB31" s="232">
        <v>8591</v>
      </c>
      <c r="CC31" s="232">
        <v>8126</v>
      </c>
      <c r="CD31" s="232">
        <v>7664</v>
      </c>
      <c r="CE31" s="232">
        <v>7215</v>
      </c>
      <c r="CF31" s="232">
        <v>6774</v>
      </c>
      <c r="CG31" s="232">
        <v>6337</v>
      </c>
      <c r="CH31" s="256">
        <v>5902</v>
      </c>
    </row>
    <row r="32" spans="1:86" x14ac:dyDescent="0.35">
      <c r="B32" s="236" t="s">
        <v>511</v>
      </c>
      <c r="K32" s="255">
        <v>0</v>
      </c>
      <c r="L32" s="255">
        <v>0</v>
      </c>
      <c r="M32" s="255">
        <v>0</v>
      </c>
      <c r="N32" s="255">
        <v>0</v>
      </c>
      <c r="O32" s="255">
        <v>0</v>
      </c>
      <c r="P32" s="255">
        <v>0</v>
      </c>
      <c r="Q32" s="255">
        <v>0</v>
      </c>
      <c r="R32" s="255">
        <v>0</v>
      </c>
      <c r="S32" s="255">
        <v>0</v>
      </c>
      <c r="T32" s="255">
        <v>0</v>
      </c>
      <c r="U32" s="255">
        <v>0</v>
      </c>
      <c r="V32" s="255">
        <v>0</v>
      </c>
      <c r="W32" s="255">
        <v>0</v>
      </c>
      <c r="X32" s="255">
        <v>0</v>
      </c>
      <c r="Y32" s="255">
        <v>0</v>
      </c>
      <c r="Z32" s="255">
        <v>0</v>
      </c>
      <c r="AA32" s="255">
        <v>0</v>
      </c>
      <c r="AB32" s="255">
        <v>0</v>
      </c>
      <c r="AC32" s="255">
        <v>0</v>
      </c>
      <c r="AD32" s="255">
        <v>0</v>
      </c>
      <c r="AE32" s="255">
        <v>0</v>
      </c>
      <c r="AF32" s="255">
        <v>0</v>
      </c>
      <c r="AG32" s="255">
        <v>0</v>
      </c>
      <c r="AH32" s="255">
        <v>0</v>
      </c>
      <c r="AI32" s="255">
        <v>0</v>
      </c>
      <c r="AJ32" s="255">
        <v>0</v>
      </c>
      <c r="AK32" s="255">
        <v>0</v>
      </c>
      <c r="AL32" s="255">
        <v>0</v>
      </c>
      <c r="AM32" s="255">
        <v>0</v>
      </c>
      <c r="AN32" s="255">
        <v>0</v>
      </c>
      <c r="AO32" s="255">
        <v>0</v>
      </c>
      <c r="AP32" s="255">
        <v>0</v>
      </c>
      <c r="AQ32" s="255">
        <v>0</v>
      </c>
      <c r="AR32" s="255">
        <v>0</v>
      </c>
      <c r="AS32" s="255">
        <v>0</v>
      </c>
      <c r="AT32" s="255">
        <v>0</v>
      </c>
      <c r="AU32" s="255">
        <v>0</v>
      </c>
      <c r="AV32" s="255">
        <v>0</v>
      </c>
      <c r="AW32" s="255">
        <v>0</v>
      </c>
      <c r="AX32" s="255">
        <v>0</v>
      </c>
      <c r="AY32" s="255">
        <v>0</v>
      </c>
      <c r="AZ32" s="255">
        <v>0</v>
      </c>
      <c r="BA32" s="255">
        <v>0</v>
      </c>
      <c r="BB32" s="255">
        <v>0</v>
      </c>
      <c r="BC32" s="255">
        <v>0</v>
      </c>
      <c r="BD32" s="255">
        <v>8670</v>
      </c>
      <c r="BE32" s="255">
        <v>8834</v>
      </c>
      <c r="BF32" s="255">
        <v>8961</v>
      </c>
      <c r="BG32" s="255">
        <v>9117</v>
      </c>
      <c r="BH32" s="255">
        <v>9296</v>
      </c>
      <c r="BI32" s="255">
        <v>9439</v>
      </c>
      <c r="BJ32" s="255">
        <v>9594</v>
      </c>
      <c r="BK32" s="255">
        <v>9842</v>
      </c>
      <c r="BL32" s="255">
        <v>10087</v>
      </c>
      <c r="BM32" s="255">
        <v>10358</v>
      </c>
      <c r="BN32" s="255">
        <v>10563</v>
      </c>
      <c r="BO32" s="255">
        <v>10702</v>
      </c>
      <c r="BP32" s="255">
        <v>10874</v>
      </c>
      <c r="BQ32" s="255">
        <v>10984</v>
      </c>
      <c r="BR32" s="255">
        <v>11096</v>
      </c>
      <c r="BS32" s="255">
        <v>11145</v>
      </c>
      <c r="BT32" s="255">
        <v>10995</v>
      </c>
      <c r="BU32" s="255">
        <v>10570</v>
      </c>
      <c r="BV32" s="255">
        <v>10184</v>
      </c>
      <c r="BW32" s="255">
        <v>9813</v>
      </c>
      <c r="BX32" s="232">
        <v>9382</v>
      </c>
      <c r="BY32" s="232">
        <v>8935</v>
      </c>
      <c r="BZ32" s="232">
        <v>8496</v>
      </c>
      <c r="CA32" s="232">
        <v>8055</v>
      </c>
      <c r="CB32" s="232">
        <v>7622</v>
      </c>
      <c r="CC32" s="232">
        <v>7239</v>
      </c>
      <c r="CD32" s="232">
        <v>6848</v>
      </c>
      <c r="CE32" s="232">
        <v>6464</v>
      </c>
      <c r="CF32" s="232">
        <v>6084</v>
      </c>
      <c r="CG32" s="232">
        <v>5706</v>
      </c>
      <c r="CH32" s="256">
        <v>5327</v>
      </c>
    </row>
    <row r="33" spans="1:86" x14ac:dyDescent="0.35">
      <c r="B33" s="236" t="s">
        <v>969</v>
      </c>
      <c r="BJ33" s="255">
        <v>8</v>
      </c>
      <c r="BK33" s="255">
        <v>24</v>
      </c>
      <c r="BL33" s="255">
        <v>46</v>
      </c>
      <c r="BM33" s="255">
        <v>58</v>
      </c>
      <c r="BN33" s="255">
        <v>66</v>
      </c>
      <c r="BO33" s="255">
        <v>59</v>
      </c>
      <c r="BP33" s="255">
        <v>56</v>
      </c>
      <c r="BQ33" s="255">
        <v>56</v>
      </c>
      <c r="BR33" s="255">
        <v>50</v>
      </c>
      <c r="BS33" s="255">
        <v>47</v>
      </c>
      <c r="BT33" s="255">
        <v>49</v>
      </c>
      <c r="BU33" s="255">
        <v>44</v>
      </c>
      <c r="BV33" s="255">
        <v>30</v>
      </c>
      <c r="BW33" s="255">
        <v>20</v>
      </c>
      <c r="BX33" s="232">
        <v>14</v>
      </c>
      <c r="BY33" s="232">
        <v>10</v>
      </c>
      <c r="BZ33" s="232">
        <v>6</v>
      </c>
      <c r="CA33" s="232">
        <v>4</v>
      </c>
      <c r="CB33" s="232">
        <v>2</v>
      </c>
      <c r="CC33" s="232">
        <v>1</v>
      </c>
      <c r="CD33" s="232">
        <v>1</v>
      </c>
      <c r="CE33" s="232">
        <v>0</v>
      </c>
      <c r="CF33" s="232">
        <v>0</v>
      </c>
      <c r="CG33" s="232">
        <v>0</v>
      </c>
      <c r="CH33" s="256">
        <v>0</v>
      </c>
    </row>
    <row r="34" spans="1:86" x14ac:dyDescent="0.35">
      <c r="A34" s="411"/>
      <c r="B34" s="236" t="s">
        <v>970</v>
      </c>
      <c r="K34" s="255">
        <v>0</v>
      </c>
      <c r="L34" s="255">
        <v>0</v>
      </c>
      <c r="M34" s="255">
        <v>0</v>
      </c>
      <c r="N34" s="255">
        <v>0</v>
      </c>
      <c r="O34" s="255">
        <v>0</v>
      </c>
      <c r="P34" s="255">
        <v>0</v>
      </c>
      <c r="Q34" s="255">
        <v>0</v>
      </c>
      <c r="R34" s="255">
        <v>0</v>
      </c>
      <c r="S34" s="255">
        <v>0</v>
      </c>
      <c r="T34" s="255">
        <v>0</v>
      </c>
      <c r="U34" s="255">
        <v>0</v>
      </c>
      <c r="V34" s="255">
        <v>0</v>
      </c>
      <c r="W34" s="255">
        <v>0</v>
      </c>
      <c r="X34" s="255">
        <v>0</v>
      </c>
      <c r="Y34" s="255">
        <v>0</v>
      </c>
      <c r="Z34" s="255">
        <v>0</v>
      </c>
      <c r="AA34" s="255">
        <v>0</v>
      </c>
      <c r="AB34" s="255">
        <v>0</v>
      </c>
      <c r="AC34" s="255">
        <v>0</v>
      </c>
      <c r="AD34" s="255">
        <v>0</v>
      </c>
      <c r="AE34" s="255">
        <v>0</v>
      </c>
      <c r="AF34" s="255">
        <v>0</v>
      </c>
      <c r="AG34" s="255">
        <v>0</v>
      </c>
      <c r="AH34" s="255">
        <v>0</v>
      </c>
      <c r="AI34" s="255">
        <v>80</v>
      </c>
      <c r="AJ34" s="255">
        <v>276</v>
      </c>
      <c r="AK34" s="255">
        <v>476</v>
      </c>
      <c r="AL34" s="255">
        <v>658</v>
      </c>
      <c r="AM34" s="255">
        <v>882</v>
      </c>
      <c r="AN34" s="255">
        <v>1009</v>
      </c>
      <c r="AO34" s="255">
        <v>1434</v>
      </c>
      <c r="AP34" s="255">
        <v>1786</v>
      </c>
      <c r="AQ34" s="255">
        <v>2077</v>
      </c>
      <c r="AR34" s="255">
        <v>2382</v>
      </c>
      <c r="AS34" s="255">
        <v>2515</v>
      </c>
      <c r="AT34" s="255">
        <v>3044</v>
      </c>
      <c r="AU34" s="255">
        <v>3349</v>
      </c>
      <c r="AV34" s="255">
        <v>3642</v>
      </c>
      <c r="AW34" s="255">
        <v>3925</v>
      </c>
      <c r="AX34" s="255">
        <v>4219</v>
      </c>
      <c r="AY34" s="255">
        <v>4552</v>
      </c>
      <c r="AZ34" s="255">
        <v>4927</v>
      </c>
      <c r="BA34" s="255">
        <v>5280</v>
      </c>
      <c r="BB34" s="255">
        <v>5615</v>
      </c>
      <c r="BC34" s="255">
        <v>5947</v>
      </c>
      <c r="BD34" s="255">
        <v>6276</v>
      </c>
      <c r="BE34" s="255">
        <v>6589</v>
      </c>
      <c r="BF34" s="255">
        <v>6851</v>
      </c>
      <c r="BG34" s="255">
        <v>7122</v>
      </c>
      <c r="BH34" s="255">
        <v>7425</v>
      </c>
      <c r="BI34" s="255">
        <v>7700</v>
      </c>
      <c r="BJ34" s="255">
        <v>7963</v>
      </c>
      <c r="BK34" s="255">
        <v>8324</v>
      </c>
      <c r="BL34" s="255">
        <v>8673</v>
      </c>
      <c r="BM34" s="255">
        <v>9052</v>
      </c>
      <c r="BN34" s="255">
        <v>9320</v>
      </c>
      <c r="BO34" s="255">
        <v>9549</v>
      </c>
      <c r="BP34" s="255">
        <v>9848</v>
      </c>
      <c r="BQ34" s="255">
        <v>10021</v>
      </c>
      <c r="BR34" s="255">
        <v>10207</v>
      </c>
      <c r="BS34" s="255">
        <v>10335</v>
      </c>
      <c r="BT34" s="255">
        <v>10250</v>
      </c>
      <c r="BU34" s="255">
        <v>9876</v>
      </c>
      <c r="BV34" s="255">
        <v>9562</v>
      </c>
      <c r="BW34" s="255">
        <v>9238</v>
      </c>
      <c r="BX34" s="232">
        <v>8858</v>
      </c>
      <c r="BY34" s="232">
        <v>8449</v>
      </c>
      <c r="BZ34" s="232">
        <v>8052</v>
      </c>
      <c r="CA34" s="232">
        <v>7672</v>
      </c>
      <c r="CB34" s="232">
        <v>7277</v>
      </c>
      <c r="CC34" s="232">
        <v>6911</v>
      </c>
      <c r="CD34" s="232">
        <v>6554</v>
      </c>
      <c r="CE34" s="232">
        <v>6198</v>
      </c>
      <c r="CF34" s="232">
        <v>5843</v>
      </c>
      <c r="CG34" s="232">
        <v>5492</v>
      </c>
      <c r="CH34" s="256">
        <v>5141</v>
      </c>
    </row>
    <row r="35" spans="1:86" x14ac:dyDescent="0.35">
      <c r="A35" s="411"/>
      <c r="B35" s="236" t="s">
        <v>976</v>
      </c>
      <c r="BT35" s="255">
        <v>197</v>
      </c>
      <c r="BU35" s="255">
        <v>593</v>
      </c>
      <c r="BV35" s="255">
        <v>987</v>
      </c>
      <c r="BW35" s="255">
        <v>1305</v>
      </c>
      <c r="BX35" s="232">
        <v>1682</v>
      </c>
      <c r="BY35" s="232">
        <v>2287</v>
      </c>
      <c r="BZ35" s="232">
        <v>2967</v>
      </c>
      <c r="CA35" s="232">
        <v>3675</v>
      </c>
      <c r="CB35" s="232">
        <v>4393</v>
      </c>
      <c r="CC35" s="232">
        <v>5046</v>
      </c>
      <c r="CD35" s="232">
        <v>5528</v>
      </c>
      <c r="CE35" s="232">
        <v>5843</v>
      </c>
      <c r="CF35" s="232">
        <v>6373</v>
      </c>
      <c r="CG35" s="232">
        <v>7076</v>
      </c>
      <c r="CH35" s="256">
        <v>7780</v>
      </c>
    </row>
    <row r="36" spans="1:86" x14ac:dyDescent="0.35">
      <c r="A36" s="411"/>
      <c r="B36" s="236" t="s">
        <v>514</v>
      </c>
      <c r="BT36" s="255">
        <v>60</v>
      </c>
      <c r="BU36" s="255">
        <v>175</v>
      </c>
      <c r="BV36" s="255">
        <v>287</v>
      </c>
      <c r="BW36" s="255">
        <v>366</v>
      </c>
      <c r="BX36" s="232">
        <v>450</v>
      </c>
      <c r="BY36" s="232">
        <v>576</v>
      </c>
      <c r="BZ36" s="232">
        <v>710</v>
      </c>
      <c r="CA36" s="232">
        <v>841</v>
      </c>
      <c r="CB36" s="232">
        <v>964</v>
      </c>
      <c r="CC36" s="232">
        <v>1071</v>
      </c>
      <c r="CD36" s="232">
        <v>1145</v>
      </c>
      <c r="CE36" s="232">
        <v>1193</v>
      </c>
      <c r="CF36" s="232">
        <v>1249</v>
      </c>
      <c r="CG36" s="232">
        <v>1312</v>
      </c>
      <c r="CH36" s="256">
        <v>1365</v>
      </c>
    </row>
    <row r="37" spans="1:86" x14ac:dyDescent="0.35">
      <c r="A37" s="411"/>
      <c r="B37" s="657" t="s">
        <v>977</v>
      </c>
      <c r="K37" s="255">
        <v>0</v>
      </c>
      <c r="L37" s="255">
        <v>0</v>
      </c>
      <c r="M37" s="255">
        <v>0</v>
      </c>
      <c r="N37" s="255">
        <v>0</v>
      </c>
      <c r="O37" s="255">
        <v>0</v>
      </c>
      <c r="P37" s="255">
        <v>0</v>
      </c>
      <c r="Q37" s="255">
        <v>0</v>
      </c>
      <c r="R37" s="255">
        <v>0</v>
      </c>
      <c r="S37" s="255">
        <v>0</v>
      </c>
      <c r="T37" s="255">
        <v>0</v>
      </c>
      <c r="U37" s="255">
        <v>0</v>
      </c>
      <c r="V37" s="255">
        <v>0</v>
      </c>
      <c r="W37" s="255">
        <v>0</v>
      </c>
      <c r="X37" s="255">
        <v>0</v>
      </c>
      <c r="Y37" s="255">
        <v>0</v>
      </c>
      <c r="Z37" s="255">
        <v>0</v>
      </c>
      <c r="AA37" s="255">
        <v>130</v>
      </c>
      <c r="AB37" s="255">
        <v>123</v>
      </c>
      <c r="AC37" s="255">
        <v>110</v>
      </c>
      <c r="AD37" s="255">
        <v>98</v>
      </c>
      <c r="AE37" s="255">
        <v>93</v>
      </c>
      <c r="AF37" s="255">
        <v>79</v>
      </c>
      <c r="AG37" s="255">
        <v>72</v>
      </c>
      <c r="AH37" s="255">
        <v>63</v>
      </c>
      <c r="AI37" s="255">
        <v>55</v>
      </c>
      <c r="AJ37" s="255">
        <v>51</v>
      </c>
      <c r="AK37" s="255">
        <v>46</v>
      </c>
      <c r="AL37" s="255">
        <v>43</v>
      </c>
      <c r="AM37" s="255">
        <v>40</v>
      </c>
      <c r="AN37" s="255">
        <v>39</v>
      </c>
      <c r="AO37" s="255">
        <v>36</v>
      </c>
      <c r="AP37" s="255">
        <v>38</v>
      </c>
      <c r="AQ37" s="255">
        <v>37</v>
      </c>
      <c r="AR37" s="255">
        <v>36</v>
      </c>
      <c r="AS37" s="255">
        <v>35</v>
      </c>
      <c r="AT37" s="255">
        <v>32</v>
      </c>
      <c r="AU37" s="255">
        <v>31</v>
      </c>
      <c r="AV37" s="255">
        <v>29</v>
      </c>
      <c r="AW37" s="255">
        <v>28</v>
      </c>
      <c r="AX37" s="255">
        <v>27</v>
      </c>
      <c r="AY37" s="255">
        <v>28</v>
      </c>
      <c r="AZ37" s="255">
        <v>27</v>
      </c>
      <c r="BA37" s="255">
        <v>26</v>
      </c>
      <c r="BB37" s="255">
        <v>24</v>
      </c>
      <c r="BC37" s="255">
        <v>23</v>
      </c>
      <c r="BD37" s="255">
        <v>23</v>
      </c>
      <c r="BE37" s="255">
        <v>23</v>
      </c>
      <c r="BF37" s="255">
        <v>24</v>
      </c>
      <c r="BG37" s="255">
        <v>23</v>
      </c>
      <c r="BH37" s="255">
        <v>23</v>
      </c>
      <c r="BI37" s="255">
        <v>23</v>
      </c>
      <c r="BJ37" s="255">
        <v>23</v>
      </c>
      <c r="BK37" s="255">
        <v>25</v>
      </c>
      <c r="BL37" s="255">
        <v>26</v>
      </c>
      <c r="BM37" s="255">
        <v>28</v>
      </c>
      <c r="BN37" s="255">
        <v>29</v>
      </c>
      <c r="BO37" s="255">
        <v>33</v>
      </c>
      <c r="BP37" s="255">
        <v>35</v>
      </c>
      <c r="BQ37" s="255">
        <v>42</v>
      </c>
      <c r="BR37" s="255">
        <v>46</v>
      </c>
      <c r="BS37" s="255">
        <v>48</v>
      </c>
      <c r="BT37" s="255">
        <v>51</v>
      </c>
      <c r="BU37" s="255">
        <v>48</v>
      </c>
      <c r="BV37" s="255">
        <v>55</v>
      </c>
      <c r="BW37" s="255">
        <v>58</v>
      </c>
      <c r="BX37" s="232">
        <v>62</v>
      </c>
      <c r="BY37" s="232">
        <v>69</v>
      </c>
      <c r="BZ37" s="232">
        <v>79</v>
      </c>
      <c r="CA37" s="232">
        <v>87</v>
      </c>
      <c r="CB37" s="232">
        <v>90</v>
      </c>
      <c r="CC37" s="232">
        <v>70</v>
      </c>
      <c r="CD37" s="232">
        <v>71</v>
      </c>
      <c r="CE37" s="232">
        <v>74</v>
      </c>
      <c r="CF37" s="232">
        <v>76</v>
      </c>
      <c r="CG37" s="232">
        <v>76</v>
      </c>
      <c r="CH37" s="256">
        <v>75</v>
      </c>
    </row>
    <row r="38" spans="1:86" ht="26.25" customHeight="1" x14ac:dyDescent="0.35">
      <c r="A38" s="411"/>
      <c r="B38" s="657" t="s">
        <v>972</v>
      </c>
      <c r="K38" s="255">
        <v>0</v>
      </c>
      <c r="L38" s="255">
        <v>0</v>
      </c>
      <c r="M38" s="255">
        <v>0</v>
      </c>
      <c r="N38" s="255">
        <v>0</v>
      </c>
      <c r="O38" s="255">
        <v>0</v>
      </c>
      <c r="P38" s="255">
        <v>0</v>
      </c>
      <c r="Q38" s="255">
        <v>0</v>
      </c>
      <c r="R38" s="255">
        <v>0</v>
      </c>
      <c r="S38" s="255">
        <v>0</v>
      </c>
      <c r="T38" s="255">
        <v>0</v>
      </c>
      <c r="U38" s="255">
        <v>0</v>
      </c>
      <c r="V38" s="255">
        <v>0</v>
      </c>
      <c r="W38" s="255">
        <v>0</v>
      </c>
      <c r="X38" s="255">
        <v>0</v>
      </c>
      <c r="Y38" s="255">
        <v>0</v>
      </c>
      <c r="Z38" s="255">
        <v>0</v>
      </c>
      <c r="AA38" s="255">
        <v>0</v>
      </c>
      <c r="AB38" s="255">
        <v>0</v>
      </c>
      <c r="AC38" s="255">
        <v>0</v>
      </c>
      <c r="AD38" s="255">
        <v>0</v>
      </c>
      <c r="AE38" s="255">
        <v>0</v>
      </c>
      <c r="AF38" s="255">
        <v>0</v>
      </c>
      <c r="AG38" s="255">
        <v>0</v>
      </c>
      <c r="AH38" s="255">
        <v>0</v>
      </c>
      <c r="AI38" s="255">
        <v>0</v>
      </c>
      <c r="AJ38" s="255">
        <v>0</v>
      </c>
      <c r="AK38" s="255">
        <v>0</v>
      </c>
      <c r="AL38" s="255">
        <v>0</v>
      </c>
      <c r="AM38" s="255">
        <v>0</v>
      </c>
      <c r="AN38" s="255">
        <v>0</v>
      </c>
      <c r="AO38" s="255">
        <v>0</v>
      </c>
      <c r="AP38" s="255">
        <v>0</v>
      </c>
      <c r="AQ38" s="255">
        <v>0</v>
      </c>
      <c r="AR38" s="255">
        <v>0</v>
      </c>
      <c r="AS38" s="255">
        <v>0</v>
      </c>
      <c r="AT38" s="255">
        <v>0</v>
      </c>
      <c r="AU38" s="255">
        <v>0</v>
      </c>
      <c r="AV38" s="255">
        <v>0</v>
      </c>
      <c r="AW38" s="255">
        <v>0</v>
      </c>
      <c r="AX38" s="255">
        <v>0</v>
      </c>
      <c r="AY38" s="255">
        <v>721</v>
      </c>
      <c r="AZ38" s="255">
        <v>752</v>
      </c>
      <c r="BA38" s="255">
        <v>781</v>
      </c>
      <c r="BB38" s="255">
        <v>805</v>
      </c>
      <c r="BC38" s="255">
        <v>833</v>
      </c>
      <c r="BD38" s="255">
        <v>864</v>
      </c>
      <c r="BE38" s="255">
        <v>889</v>
      </c>
      <c r="BF38" s="255">
        <v>923</v>
      </c>
      <c r="BG38" s="255">
        <v>957</v>
      </c>
      <c r="BH38" s="255">
        <v>991</v>
      </c>
      <c r="BI38" s="255">
        <v>1015</v>
      </c>
      <c r="BJ38" s="255">
        <v>1046</v>
      </c>
      <c r="BK38" s="255">
        <v>1079</v>
      </c>
      <c r="BL38" s="255">
        <v>1109</v>
      </c>
      <c r="BM38" s="255">
        <v>1139</v>
      </c>
      <c r="BN38" s="255">
        <v>1165</v>
      </c>
      <c r="BO38" s="255">
        <v>1180</v>
      </c>
      <c r="BP38" s="255">
        <v>1195</v>
      </c>
      <c r="BQ38" s="255">
        <v>1209</v>
      </c>
      <c r="BR38" s="255">
        <v>1219</v>
      </c>
      <c r="BS38" s="255">
        <v>1219</v>
      </c>
      <c r="BT38" s="255">
        <v>1216</v>
      </c>
      <c r="BU38" s="255">
        <v>1200</v>
      </c>
      <c r="BV38" s="255">
        <v>1187</v>
      </c>
      <c r="BW38" s="255">
        <v>1167</v>
      </c>
      <c r="BX38" s="232">
        <v>1153</v>
      </c>
      <c r="BY38" s="232">
        <v>1137</v>
      </c>
      <c r="BZ38" s="232">
        <v>1120</v>
      </c>
      <c r="CA38" s="232">
        <v>1112</v>
      </c>
      <c r="CB38" s="232">
        <v>1102</v>
      </c>
      <c r="CC38" s="232">
        <v>1088</v>
      </c>
      <c r="CD38" s="232">
        <v>1068</v>
      </c>
      <c r="CE38" s="232">
        <v>1042</v>
      </c>
      <c r="CF38" s="232">
        <v>1025</v>
      </c>
      <c r="CG38" s="232">
        <v>1014</v>
      </c>
      <c r="CH38" s="256">
        <v>1004</v>
      </c>
    </row>
    <row r="39" spans="1:86" ht="15.75" customHeight="1" thickBot="1" x14ac:dyDescent="0.4">
      <c r="A39" s="475"/>
      <c r="B39" s="601"/>
      <c r="C39" s="475"/>
      <c r="D39" s="617"/>
      <c r="E39" s="617"/>
      <c r="F39" s="617"/>
      <c r="G39" s="617"/>
      <c r="H39" s="617"/>
      <c r="I39" s="617"/>
      <c r="J39" s="617"/>
      <c r="K39" s="617"/>
      <c r="L39" s="617"/>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17"/>
      <c r="AM39" s="617"/>
      <c r="AN39" s="617"/>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63"/>
      <c r="BX39" s="663"/>
      <c r="BY39" s="663"/>
      <c r="BZ39" s="663"/>
      <c r="CA39" s="663"/>
      <c r="CB39" s="663"/>
      <c r="CC39" s="663"/>
      <c r="CD39" s="663"/>
      <c r="CE39" s="663"/>
      <c r="CF39" s="663"/>
      <c r="CG39" s="663"/>
      <c r="CH39" s="664"/>
    </row>
    <row r="149" spans="86:86" x14ac:dyDescent="0.35">
      <c r="CH149" s="449"/>
    </row>
  </sheetData>
  <hyperlinks>
    <hyperlink ref="B1" display="Information relating to this table can be found in the 'Notes' tab" xr:uid="{CBDBE04A-FD69-4A0C-9577-17985D19FEBA}"/>
    <hyperlink ref="A1" location="Contents!A1" display="Contents page" xr:uid="{B8E76E16-0FE0-4D41-BF27-FE6B0283A5AE}"/>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4D8D9-4EF8-4CC9-8A7A-DC88446A1D53}">
  <dimension ref="A1:CH149"/>
  <sheetViews>
    <sheetView topLeftCell="A29" zoomScale="70" zoomScaleNormal="70" workbookViewId="0">
      <pane xSplit="2" topLeftCell="BO1" activePane="topRight" state="frozen"/>
      <selection activeCell="B8" sqref="B8"/>
      <selection pane="topRight" activeCell="B8" sqref="B8"/>
    </sheetView>
  </sheetViews>
  <sheetFormatPr defaultColWidth="9" defaultRowHeight="15.5" x14ac:dyDescent="0.35"/>
  <cols>
    <col min="1" max="1" width="23" style="407" bestFit="1" customWidth="1"/>
    <col min="2" max="2" width="75.54296875" style="407" customWidth="1"/>
    <col min="3" max="3" width="25.54296875" style="407" customWidth="1"/>
    <col min="4" max="75" width="12.54296875" style="450" customWidth="1"/>
    <col min="76" max="84" width="12.54296875" style="411" customWidth="1"/>
    <col min="85" max="85" width="12.1796875" style="411" customWidth="1"/>
    <col min="86" max="86" width="11.54296875" style="411" customWidth="1"/>
    <col min="87" max="16384" width="9" style="411"/>
  </cols>
  <sheetData>
    <row r="1" spans="1:86" s="408" customFormat="1" ht="25.5" customHeight="1" thickBot="1" x14ac:dyDescent="0.3">
      <c r="A1" s="42" t="s">
        <v>47</v>
      </c>
      <c r="B1" s="141" t="s">
        <v>220</v>
      </c>
      <c r="C1" s="142"/>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78"/>
      <c r="BW1" s="478"/>
      <c r="BX1" s="478"/>
    </row>
    <row r="2" spans="1:86" ht="15.75" customHeight="1" x14ac:dyDescent="0.35">
      <c r="A2" s="46" t="s">
        <v>221</v>
      </c>
      <c r="B2" s="47" t="s">
        <v>978</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665"/>
      <c r="B4" s="666" t="s">
        <v>273</v>
      </c>
      <c r="C4" s="123"/>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1"/>
      <c r="AP4" s="661"/>
      <c r="AQ4" s="661">
        <f t="shared" ref="AQ4:CH4" si="0">AQ5+AQ9</f>
        <v>28.981999999999999</v>
      </c>
      <c r="AR4" s="661">
        <f t="shared" si="0"/>
        <v>152.04351</v>
      </c>
      <c r="AS4" s="661">
        <f t="shared" si="0"/>
        <v>131.50648100000001</v>
      </c>
      <c r="AT4" s="661">
        <f t="shared" si="0"/>
        <v>155</v>
      </c>
      <c r="AU4" s="661">
        <f t="shared" si="0"/>
        <v>210.18</v>
      </c>
      <c r="AV4" s="661">
        <f t="shared" si="0"/>
        <v>211.578</v>
      </c>
      <c r="AW4" s="661">
        <f t="shared" si="0"/>
        <v>234.45600000000002</v>
      </c>
      <c r="AX4" s="661">
        <f t="shared" si="0"/>
        <v>217.38900000000001</v>
      </c>
      <c r="AY4" s="661">
        <f t="shared" si="0"/>
        <v>265.98800000000006</v>
      </c>
      <c r="AZ4" s="661">
        <f t="shared" si="0"/>
        <v>238.81600000000003</v>
      </c>
      <c r="BA4" s="661">
        <f t="shared" si="0"/>
        <v>185.90699999999998</v>
      </c>
      <c r="BB4" s="661">
        <f t="shared" si="0"/>
        <v>198.82299999999998</v>
      </c>
      <c r="BC4" s="661">
        <f t="shared" si="0"/>
        <v>185.245</v>
      </c>
      <c r="BD4" s="661">
        <f t="shared" si="0"/>
        <v>234.97299999999998</v>
      </c>
      <c r="BE4" s="661">
        <f t="shared" si="0"/>
        <v>251</v>
      </c>
      <c r="BF4" s="661">
        <f t="shared" si="0"/>
        <v>300.72500000000002</v>
      </c>
      <c r="BG4" s="661">
        <f t="shared" si="0"/>
        <v>328.07900000000001</v>
      </c>
      <c r="BH4" s="661">
        <f t="shared" si="0"/>
        <v>328.59699999999998</v>
      </c>
      <c r="BI4" s="661">
        <f t="shared" si="0"/>
        <v>364.44799999999998</v>
      </c>
      <c r="BJ4" s="661">
        <f t="shared" si="0"/>
        <v>442.661</v>
      </c>
      <c r="BK4" s="661">
        <f t="shared" si="0"/>
        <v>408.28</v>
      </c>
      <c r="BL4" s="661">
        <f t="shared" si="0"/>
        <v>611.97900000000004</v>
      </c>
      <c r="BM4" s="661">
        <f t="shared" si="0"/>
        <v>754.63800000000003</v>
      </c>
      <c r="BN4" s="661">
        <f t="shared" si="0"/>
        <v>884.19721186000004</v>
      </c>
      <c r="BO4" s="661">
        <f t="shared" si="0"/>
        <v>348.01045738980469</v>
      </c>
      <c r="BP4" s="661">
        <f t="shared" si="0"/>
        <v>321.60000000000002</v>
      </c>
      <c r="BQ4" s="661">
        <f t="shared" si="0"/>
        <v>98.405999999999992</v>
      </c>
      <c r="BR4" s="661">
        <f t="shared" si="0"/>
        <v>89.052999999999997</v>
      </c>
      <c r="BS4" s="661">
        <f t="shared" si="0"/>
        <v>73.740746990000005</v>
      </c>
      <c r="BT4" s="661">
        <f t="shared" si="0"/>
        <v>69.564879419999997</v>
      </c>
      <c r="BU4" s="661">
        <f t="shared" si="0"/>
        <v>176.87249709999998</v>
      </c>
      <c r="BV4" s="661">
        <f t="shared" si="0"/>
        <v>96.108252090000008</v>
      </c>
      <c r="BW4" s="661">
        <f t="shared" si="0"/>
        <v>60.134150729999995</v>
      </c>
      <c r="BX4" s="306">
        <f t="shared" si="0"/>
        <v>188.67521718999996</v>
      </c>
      <c r="BY4" s="306">
        <f t="shared" si="0"/>
        <v>74.591187189999971</v>
      </c>
      <c r="BZ4" s="306">
        <f t="shared" si="0"/>
        <v>210.68293729000001</v>
      </c>
      <c r="CA4" s="306">
        <f t="shared" si="0"/>
        <v>104.86181705999998</v>
      </c>
      <c r="CB4" s="306">
        <f t="shared" si="0"/>
        <v>110.13918713000001</v>
      </c>
      <c r="CC4" s="306">
        <f t="shared" si="0"/>
        <v>111.36261251473616</v>
      </c>
      <c r="CD4" s="306">
        <f t="shared" si="0"/>
        <v>112.58113236569662</v>
      </c>
      <c r="CE4" s="306">
        <f t="shared" si="0"/>
        <v>114.06110170347721</v>
      </c>
      <c r="CF4" s="306">
        <f t="shared" si="0"/>
        <v>115.76357400368182</v>
      </c>
      <c r="CG4" s="416">
        <f t="shared" si="0"/>
        <v>117.58844809788017</v>
      </c>
      <c r="CH4" s="417">
        <f t="shared" si="0"/>
        <v>119.51244504764773</v>
      </c>
    </row>
    <row r="5" spans="1:86" s="285" customFormat="1" ht="24.75" customHeight="1" x14ac:dyDescent="0.35">
      <c r="A5" s="461"/>
      <c r="B5" s="667" t="s">
        <v>979</v>
      </c>
      <c r="C5" s="666"/>
      <c r="D5" s="661"/>
      <c r="E5" s="661"/>
      <c r="F5" s="661"/>
      <c r="G5" s="661"/>
      <c r="H5" s="661"/>
      <c r="I5" s="661"/>
      <c r="J5" s="661"/>
      <c r="K5" s="661"/>
      <c r="L5" s="661"/>
      <c r="M5" s="661"/>
      <c r="N5" s="661"/>
      <c r="O5" s="661"/>
      <c r="P5" s="661"/>
      <c r="Q5" s="661"/>
      <c r="R5" s="661"/>
      <c r="S5" s="661"/>
      <c r="T5" s="661"/>
      <c r="U5" s="661"/>
      <c r="V5" s="661"/>
      <c r="W5" s="661"/>
      <c r="X5" s="661"/>
      <c r="Y5" s="661"/>
      <c r="Z5" s="661"/>
      <c r="AA5" s="661"/>
      <c r="AB5" s="661"/>
      <c r="AC5" s="661"/>
      <c r="AD5" s="661"/>
      <c r="AE5" s="661"/>
      <c r="AF5" s="661"/>
      <c r="AG5" s="661"/>
      <c r="AH5" s="661"/>
      <c r="AI5" s="661"/>
      <c r="AJ5" s="661"/>
      <c r="AK5" s="661"/>
      <c r="AL5" s="661"/>
      <c r="AM5" s="661"/>
      <c r="AN5" s="661"/>
      <c r="AO5" s="661"/>
      <c r="AP5" s="661"/>
      <c r="AQ5" s="661"/>
      <c r="AR5" s="661">
        <f t="shared" ref="AR5:BP5" si="1">SUM(AR6:AR8)</f>
        <v>118</v>
      </c>
      <c r="AS5" s="661">
        <f t="shared" si="1"/>
        <v>93</v>
      </c>
      <c r="AT5" s="661">
        <f t="shared" si="1"/>
        <v>98.4</v>
      </c>
      <c r="AU5" s="661">
        <f t="shared" si="1"/>
        <v>126.66799999999999</v>
      </c>
      <c r="AV5" s="661">
        <f t="shared" si="1"/>
        <v>127.428</v>
      </c>
      <c r="AW5" s="661">
        <f t="shared" si="1"/>
        <v>139.703</v>
      </c>
      <c r="AX5" s="661">
        <f t="shared" si="1"/>
        <v>134.45699999999999</v>
      </c>
      <c r="AY5" s="661">
        <f t="shared" si="1"/>
        <v>137.58500000000001</v>
      </c>
      <c r="AZ5" s="661">
        <f t="shared" si="1"/>
        <v>134.50500000000002</v>
      </c>
      <c r="BA5" s="661">
        <f t="shared" si="1"/>
        <v>128.536</v>
      </c>
      <c r="BB5" s="661">
        <f t="shared" si="1"/>
        <v>142.53099999999998</v>
      </c>
      <c r="BC5" s="661">
        <f t="shared" si="1"/>
        <v>129.44200000000001</v>
      </c>
      <c r="BD5" s="661">
        <f t="shared" si="1"/>
        <v>126.22099999999999</v>
      </c>
      <c r="BE5" s="661">
        <f t="shared" si="1"/>
        <v>136</v>
      </c>
      <c r="BF5" s="661">
        <f t="shared" si="1"/>
        <v>135.53100000000001</v>
      </c>
      <c r="BG5" s="661">
        <f t="shared" si="1"/>
        <v>154.86799999999999</v>
      </c>
      <c r="BH5" s="661">
        <f t="shared" si="1"/>
        <v>160.81200000000001</v>
      </c>
      <c r="BI5" s="661">
        <f t="shared" si="1"/>
        <v>190.72200000000001</v>
      </c>
      <c r="BJ5" s="661">
        <f t="shared" si="1"/>
        <v>272.476</v>
      </c>
      <c r="BK5" s="661">
        <f t="shared" si="1"/>
        <v>234.56</v>
      </c>
      <c r="BL5" s="661">
        <f t="shared" si="1"/>
        <v>217.55500000000001</v>
      </c>
      <c r="BM5" s="661">
        <f t="shared" si="1"/>
        <v>270.00200000000001</v>
      </c>
      <c r="BN5" s="661">
        <f t="shared" si="1"/>
        <v>273.28648482000006</v>
      </c>
      <c r="BO5" s="661">
        <f t="shared" si="1"/>
        <v>126.68199999999999</v>
      </c>
      <c r="BP5" s="661">
        <f t="shared" si="1"/>
        <v>96.879000000000005</v>
      </c>
      <c r="BQ5" s="661">
        <f>SUM(BQ6:BQ8)</f>
        <v>8.7829999999999995</v>
      </c>
      <c r="BR5" s="661">
        <f t="shared" ref="BR5:CH5" si="2">SUM(BR6:BR8)</f>
        <v>0</v>
      </c>
      <c r="BS5" s="661">
        <f t="shared" si="2"/>
        <v>0</v>
      </c>
      <c r="BT5" s="661">
        <f t="shared" si="2"/>
        <v>0</v>
      </c>
      <c r="BU5" s="661">
        <f t="shared" si="2"/>
        <v>0</v>
      </c>
      <c r="BV5" s="661">
        <f t="shared" si="2"/>
        <v>0</v>
      </c>
      <c r="BW5" s="661">
        <f t="shared" si="2"/>
        <v>0</v>
      </c>
      <c r="BX5" s="306">
        <f t="shared" si="2"/>
        <v>0</v>
      </c>
      <c r="BY5" s="306">
        <f t="shared" si="2"/>
        <v>0</v>
      </c>
      <c r="BZ5" s="306">
        <f t="shared" si="2"/>
        <v>0</v>
      </c>
      <c r="CA5" s="306">
        <f t="shared" si="2"/>
        <v>0</v>
      </c>
      <c r="CB5" s="306">
        <f t="shared" si="2"/>
        <v>0</v>
      </c>
      <c r="CC5" s="306">
        <f t="shared" si="2"/>
        <v>0</v>
      </c>
      <c r="CD5" s="306">
        <f t="shared" si="2"/>
        <v>0</v>
      </c>
      <c r="CE5" s="306">
        <f t="shared" si="2"/>
        <v>0</v>
      </c>
      <c r="CF5" s="306">
        <f t="shared" si="2"/>
        <v>0</v>
      </c>
      <c r="CG5" s="306">
        <f t="shared" si="2"/>
        <v>0</v>
      </c>
      <c r="CH5" s="662">
        <f t="shared" si="2"/>
        <v>0</v>
      </c>
    </row>
    <row r="6" spans="1:86" x14ac:dyDescent="0.35">
      <c r="B6" s="236" t="s">
        <v>980</v>
      </c>
      <c r="C6" s="52"/>
      <c r="D6" s="255"/>
      <c r="E6" s="255"/>
      <c r="F6" s="255"/>
      <c r="G6" s="255"/>
      <c r="H6" s="255"/>
      <c r="I6" s="255"/>
      <c r="J6" s="255"/>
      <c r="K6" s="255"/>
      <c r="L6" s="255"/>
      <c r="M6" s="255"/>
      <c r="N6" s="255"/>
      <c r="O6" s="255"/>
      <c r="P6" s="255"/>
      <c r="Q6" s="255"/>
      <c r="R6" s="255"/>
      <c r="S6" s="255"/>
      <c r="T6" s="255"/>
      <c r="U6" s="255"/>
      <c r="V6" s="255"/>
      <c r="W6" s="255"/>
      <c r="X6" s="255"/>
      <c r="Y6" s="255"/>
      <c r="Z6" s="255"/>
      <c r="AA6" s="255"/>
      <c r="AB6" s="255"/>
      <c r="AC6" s="255"/>
      <c r="AD6" s="255"/>
      <c r="AE6" s="255"/>
      <c r="AF6" s="255"/>
      <c r="AG6" s="255"/>
      <c r="AH6" s="255"/>
      <c r="AI6" s="255"/>
      <c r="AJ6" s="255"/>
      <c r="AK6" s="255"/>
      <c r="AL6" s="255"/>
      <c r="AM6" s="255"/>
      <c r="AN6" s="255"/>
      <c r="AO6" s="255"/>
      <c r="AP6" s="255"/>
      <c r="AQ6" s="255"/>
      <c r="AR6" s="255">
        <v>68</v>
      </c>
      <c r="AS6" s="255">
        <v>25</v>
      </c>
      <c r="AT6" s="255">
        <v>22</v>
      </c>
      <c r="AU6" s="255">
        <v>36.134</v>
      </c>
      <c r="AV6" s="255">
        <v>27.254999999999999</v>
      </c>
      <c r="AW6" s="255">
        <v>31.824000000000002</v>
      </c>
      <c r="AX6" s="255">
        <v>27.925000000000001</v>
      </c>
      <c r="AY6" s="255">
        <v>31.975999999999999</v>
      </c>
      <c r="AZ6" s="255">
        <v>33.951000000000001</v>
      </c>
      <c r="BA6" s="255">
        <v>28.73</v>
      </c>
      <c r="BB6" s="255">
        <v>37.692999999999998</v>
      </c>
      <c r="BC6" s="255">
        <v>22.696999999999999</v>
      </c>
      <c r="BD6" s="255">
        <v>15.597</v>
      </c>
      <c r="BE6" s="255">
        <v>15</v>
      </c>
      <c r="BF6" s="255">
        <v>3.915</v>
      </c>
      <c r="BG6" s="255">
        <v>22.943999999999999</v>
      </c>
      <c r="BH6" s="255">
        <v>19.669</v>
      </c>
      <c r="BI6" s="255">
        <v>38.921999999999997</v>
      </c>
      <c r="BJ6" s="255">
        <v>106.18</v>
      </c>
      <c r="BK6" s="255">
        <v>47.756999999999998</v>
      </c>
      <c r="BL6" s="255">
        <v>-0.24199999999999999</v>
      </c>
      <c r="BM6" s="255">
        <v>17.018999999999998</v>
      </c>
      <c r="BN6" s="255">
        <v>28.041668320000053</v>
      </c>
      <c r="BO6" s="255">
        <v>0.2287232800000325</v>
      </c>
      <c r="BP6" s="255">
        <v>-4.673</v>
      </c>
      <c r="BQ6" s="255">
        <v>0</v>
      </c>
      <c r="BR6" s="255">
        <v>0</v>
      </c>
      <c r="BS6" s="255"/>
      <c r="BT6" s="255"/>
      <c r="BU6" s="255"/>
      <c r="BV6" s="255"/>
      <c r="BW6" s="255"/>
      <c r="BX6" s="232"/>
      <c r="BY6" s="232"/>
      <c r="BZ6" s="232"/>
      <c r="CA6" s="232"/>
      <c r="CB6" s="232"/>
      <c r="CC6" s="232"/>
      <c r="CD6" s="232"/>
      <c r="CE6" s="232"/>
      <c r="CF6" s="232"/>
      <c r="CG6" s="232"/>
      <c r="CH6" s="256"/>
    </row>
    <row r="7" spans="1:86" x14ac:dyDescent="0.35">
      <c r="B7" s="236" t="s">
        <v>981</v>
      </c>
      <c r="C7" s="52"/>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255"/>
      <c r="AE7" s="255"/>
      <c r="AF7" s="255"/>
      <c r="AG7" s="255"/>
      <c r="AH7" s="255"/>
      <c r="AI7" s="255"/>
      <c r="AJ7" s="255"/>
      <c r="AK7" s="255"/>
      <c r="AL7" s="255"/>
      <c r="AM7" s="255"/>
      <c r="AN7" s="255"/>
      <c r="AO7" s="255"/>
      <c r="AP7" s="255"/>
      <c r="AQ7" s="255"/>
      <c r="AR7" s="255">
        <v>41</v>
      </c>
      <c r="AS7" s="255">
        <v>60</v>
      </c>
      <c r="AT7" s="255">
        <v>67.400000000000006</v>
      </c>
      <c r="AU7" s="255">
        <v>80.007999999999996</v>
      </c>
      <c r="AV7" s="255">
        <v>90.844999999999999</v>
      </c>
      <c r="AW7" s="255">
        <v>97.629000000000005</v>
      </c>
      <c r="AX7" s="255">
        <v>94.061999999999998</v>
      </c>
      <c r="AY7" s="255">
        <v>95.814999999999998</v>
      </c>
      <c r="AZ7" s="255">
        <v>96.2</v>
      </c>
      <c r="BA7" s="255">
        <v>96.498999999999995</v>
      </c>
      <c r="BB7" s="255">
        <v>97.774000000000001</v>
      </c>
      <c r="BC7" s="255">
        <v>98.138999999999996</v>
      </c>
      <c r="BD7" s="255">
        <v>99.977999999999994</v>
      </c>
      <c r="BE7" s="255">
        <v>103</v>
      </c>
      <c r="BF7" s="255">
        <v>108.88500000000001</v>
      </c>
      <c r="BG7" s="255">
        <v>116.81699999999999</v>
      </c>
      <c r="BH7" s="255">
        <v>128.03800000000001</v>
      </c>
      <c r="BI7" s="255">
        <v>138</v>
      </c>
      <c r="BJ7" s="255">
        <v>140.625</v>
      </c>
      <c r="BK7" s="255">
        <v>140.04400000000001</v>
      </c>
      <c r="BL7" s="255">
        <v>141.37299999999999</v>
      </c>
      <c r="BM7" s="255">
        <v>140.65799999999999</v>
      </c>
      <c r="BN7" s="255">
        <v>141.16998859000003</v>
      </c>
      <c r="BO7" s="255">
        <v>141.81741953000005</v>
      </c>
      <c r="BP7" s="255">
        <v>133.44800000000001</v>
      </c>
      <c r="BQ7" s="255">
        <v>8.7829999999999995</v>
      </c>
      <c r="BR7" s="255">
        <v>0</v>
      </c>
      <c r="BS7" s="255"/>
      <c r="BT7" s="255"/>
      <c r="BU7" s="255"/>
      <c r="BV7" s="255"/>
      <c r="BW7" s="255"/>
      <c r="BX7" s="232"/>
      <c r="BY7" s="232"/>
      <c r="BZ7" s="232"/>
      <c r="CA7" s="232"/>
      <c r="CB7" s="232"/>
      <c r="CC7" s="232"/>
      <c r="CD7" s="232"/>
      <c r="CE7" s="232"/>
      <c r="CF7" s="232"/>
      <c r="CG7" s="232"/>
      <c r="CH7" s="256"/>
    </row>
    <row r="8" spans="1:86" x14ac:dyDescent="0.35">
      <c r="B8" s="236" t="s">
        <v>982</v>
      </c>
      <c r="C8" s="5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c r="AH8" s="232"/>
      <c r="AI8" s="232"/>
      <c r="AJ8" s="232"/>
      <c r="AK8" s="232"/>
      <c r="AL8" s="232"/>
      <c r="AM8" s="232"/>
      <c r="AN8" s="232"/>
      <c r="AO8" s="232"/>
      <c r="AP8" s="232"/>
      <c r="AQ8" s="232"/>
      <c r="AR8" s="232">
        <v>9</v>
      </c>
      <c r="AS8" s="232">
        <v>8</v>
      </c>
      <c r="AT8" s="232">
        <v>9</v>
      </c>
      <c r="AU8" s="232">
        <v>10.526</v>
      </c>
      <c r="AV8" s="232">
        <v>9.3279999999999994</v>
      </c>
      <c r="AW8" s="232">
        <v>10.25</v>
      </c>
      <c r="AX8" s="232">
        <v>12.47</v>
      </c>
      <c r="AY8" s="232">
        <v>9.7940000000000005</v>
      </c>
      <c r="AZ8" s="232">
        <v>4.3540000000000001</v>
      </c>
      <c r="BA8" s="232">
        <v>3.3069999999999999</v>
      </c>
      <c r="BB8" s="232">
        <v>7.0640000000000001</v>
      </c>
      <c r="BC8" s="232">
        <v>8.6059999999999999</v>
      </c>
      <c r="BD8" s="232">
        <v>10.646000000000001</v>
      </c>
      <c r="BE8" s="232">
        <v>18</v>
      </c>
      <c r="BF8" s="232">
        <v>22.731000000000002</v>
      </c>
      <c r="BG8" s="232">
        <v>15.106999999999999</v>
      </c>
      <c r="BH8" s="232">
        <v>13.105</v>
      </c>
      <c r="BI8" s="232">
        <v>13.8</v>
      </c>
      <c r="BJ8" s="232">
        <v>25.670999999999999</v>
      </c>
      <c r="BK8" s="232">
        <v>46.759</v>
      </c>
      <c r="BL8" s="232">
        <v>76.424000000000007</v>
      </c>
      <c r="BM8" s="232">
        <v>112.325</v>
      </c>
      <c r="BN8" s="232">
        <v>104.07482791000001</v>
      </c>
      <c r="BO8" s="232">
        <v>-15.364142810000091</v>
      </c>
      <c r="BP8" s="232">
        <v>-31.895999999999997</v>
      </c>
      <c r="BQ8" s="232">
        <v>0</v>
      </c>
      <c r="BR8" s="232">
        <v>0</v>
      </c>
      <c r="BS8" s="232"/>
      <c r="BT8" s="232"/>
      <c r="BU8" s="232"/>
      <c r="BV8" s="232"/>
      <c r="BW8" s="232"/>
      <c r="BX8" s="232"/>
      <c r="BY8" s="232"/>
      <c r="BZ8" s="232"/>
      <c r="CA8" s="232"/>
      <c r="CB8" s="232"/>
      <c r="CC8" s="232"/>
      <c r="CD8" s="232"/>
      <c r="CE8" s="232"/>
      <c r="CF8" s="232"/>
      <c r="CG8" s="232"/>
      <c r="CH8" s="256"/>
    </row>
    <row r="9" spans="1:86" s="285" customFormat="1" ht="24.75" customHeight="1" x14ac:dyDescent="0.35">
      <c r="A9" s="461"/>
      <c r="B9" s="667" t="s">
        <v>983</v>
      </c>
      <c r="C9" s="66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6"/>
      <c r="AL9" s="306"/>
      <c r="AM9" s="306"/>
      <c r="AN9" s="306"/>
      <c r="AO9" s="306"/>
      <c r="AP9" s="306"/>
      <c r="AQ9" s="306">
        <f t="shared" ref="AQ9:CH9" si="3">SUM(AQ10:AQ12)</f>
        <v>28.981999999999999</v>
      </c>
      <c r="AR9" s="306">
        <f t="shared" si="3"/>
        <v>34.043509999999998</v>
      </c>
      <c r="AS9" s="306">
        <f t="shared" si="3"/>
        <v>38.506481000000001</v>
      </c>
      <c r="AT9" s="306">
        <f t="shared" si="3"/>
        <v>56.6</v>
      </c>
      <c r="AU9" s="306">
        <f t="shared" si="3"/>
        <v>83.512</v>
      </c>
      <c r="AV9" s="306">
        <f t="shared" si="3"/>
        <v>84.15</v>
      </c>
      <c r="AW9" s="306">
        <f t="shared" si="3"/>
        <v>94.753</v>
      </c>
      <c r="AX9" s="306">
        <f t="shared" si="3"/>
        <v>82.932000000000002</v>
      </c>
      <c r="AY9" s="306">
        <f t="shared" si="3"/>
        <v>128.40300000000002</v>
      </c>
      <c r="AZ9" s="306">
        <f t="shared" si="3"/>
        <v>104.31100000000001</v>
      </c>
      <c r="BA9" s="306">
        <f t="shared" si="3"/>
        <v>57.370999999999995</v>
      </c>
      <c r="BB9" s="306">
        <f t="shared" si="3"/>
        <v>56.292000000000002</v>
      </c>
      <c r="BC9" s="306">
        <f t="shared" si="3"/>
        <v>55.803000000000004</v>
      </c>
      <c r="BD9" s="306">
        <f t="shared" si="3"/>
        <v>108.752</v>
      </c>
      <c r="BE9" s="306">
        <f t="shared" si="3"/>
        <v>115</v>
      </c>
      <c r="BF9" s="306">
        <f t="shared" si="3"/>
        <v>165.19399999999999</v>
      </c>
      <c r="BG9" s="306">
        <f t="shared" si="3"/>
        <v>173.21100000000001</v>
      </c>
      <c r="BH9" s="306">
        <f t="shared" si="3"/>
        <v>167.785</v>
      </c>
      <c r="BI9" s="306">
        <f t="shared" si="3"/>
        <v>173.726</v>
      </c>
      <c r="BJ9" s="306">
        <f t="shared" si="3"/>
        <v>170.185</v>
      </c>
      <c r="BK9" s="306">
        <f t="shared" si="3"/>
        <v>173.72</v>
      </c>
      <c r="BL9" s="306">
        <f t="shared" si="3"/>
        <v>394.42399999999998</v>
      </c>
      <c r="BM9" s="306">
        <f t="shared" si="3"/>
        <v>484.63600000000002</v>
      </c>
      <c r="BN9" s="306">
        <f t="shared" si="3"/>
        <v>610.91072703999998</v>
      </c>
      <c r="BO9" s="306">
        <f t="shared" si="3"/>
        <v>221.3284573898047</v>
      </c>
      <c r="BP9" s="306">
        <f t="shared" si="3"/>
        <v>224.721</v>
      </c>
      <c r="BQ9" s="306">
        <f t="shared" si="3"/>
        <v>89.62299999999999</v>
      </c>
      <c r="BR9" s="306">
        <f t="shared" si="3"/>
        <v>89.052999999999997</v>
      </c>
      <c r="BS9" s="306">
        <f t="shared" si="3"/>
        <v>73.740746990000005</v>
      </c>
      <c r="BT9" s="306">
        <f t="shared" si="3"/>
        <v>69.564879419999997</v>
      </c>
      <c r="BU9" s="306">
        <f t="shared" si="3"/>
        <v>176.87249709999998</v>
      </c>
      <c r="BV9" s="306">
        <f t="shared" si="3"/>
        <v>96.108252090000008</v>
      </c>
      <c r="BW9" s="306">
        <f t="shared" si="3"/>
        <v>60.134150729999995</v>
      </c>
      <c r="BX9" s="306">
        <f t="shared" si="3"/>
        <v>188.67521718999996</v>
      </c>
      <c r="BY9" s="306">
        <f t="shared" si="3"/>
        <v>74.591187189999971</v>
      </c>
      <c r="BZ9" s="306">
        <f t="shared" si="3"/>
        <v>210.68293729000001</v>
      </c>
      <c r="CA9" s="306">
        <f t="shared" si="3"/>
        <v>104.86181705999998</v>
      </c>
      <c r="CB9" s="306">
        <f t="shared" si="3"/>
        <v>110.13918713000001</v>
      </c>
      <c r="CC9" s="306">
        <f t="shared" si="3"/>
        <v>111.36261251473616</v>
      </c>
      <c r="CD9" s="306">
        <f t="shared" si="3"/>
        <v>112.58113236569662</v>
      </c>
      <c r="CE9" s="306">
        <f t="shared" si="3"/>
        <v>114.06110170347721</v>
      </c>
      <c r="CF9" s="306">
        <f t="shared" si="3"/>
        <v>115.76357400368182</v>
      </c>
      <c r="CG9" s="306">
        <f t="shared" si="3"/>
        <v>117.58844809788017</v>
      </c>
      <c r="CH9" s="662">
        <f t="shared" si="3"/>
        <v>119.51244504764773</v>
      </c>
    </row>
    <row r="10" spans="1:86" x14ac:dyDescent="0.35">
      <c r="B10" s="236" t="s">
        <v>395</v>
      </c>
      <c r="C10" s="52"/>
      <c r="D10" s="255"/>
      <c r="E10" s="255"/>
      <c r="F10" s="255"/>
      <c r="G10" s="255"/>
      <c r="H10" s="255"/>
      <c r="I10" s="255"/>
      <c r="J10" s="255"/>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c r="AH10" s="255"/>
      <c r="AI10" s="255"/>
      <c r="AJ10" s="255"/>
      <c r="AK10" s="255"/>
      <c r="AL10" s="255"/>
      <c r="AM10" s="255"/>
      <c r="AN10" s="255"/>
      <c r="AO10" s="255"/>
      <c r="AP10" s="255"/>
      <c r="AQ10" s="255">
        <v>14.981999999999999</v>
      </c>
      <c r="AR10" s="255">
        <v>19.041</v>
      </c>
      <c r="AS10" s="255">
        <v>23.1</v>
      </c>
      <c r="AT10" s="255">
        <v>29</v>
      </c>
      <c r="AU10" s="255">
        <v>37.561</v>
      </c>
      <c r="AV10" s="255">
        <v>46.265999999999998</v>
      </c>
      <c r="AW10" s="255">
        <v>59.125</v>
      </c>
      <c r="AX10" s="255">
        <v>60.497999999999998</v>
      </c>
      <c r="AY10" s="255">
        <v>46.542999999999999</v>
      </c>
      <c r="AZ10" s="255">
        <v>41.273000000000003</v>
      </c>
      <c r="BA10" s="255">
        <v>36.790999999999997</v>
      </c>
      <c r="BB10" s="255">
        <v>37.914999999999999</v>
      </c>
      <c r="BC10" s="255">
        <v>37.4</v>
      </c>
      <c r="BD10" s="255">
        <v>34.851999999999997</v>
      </c>
      <c r="BE10" s="255">
        <v>38</v>
      </c>
      <c r="BF10" s="255">
        <v>40.408999999999999</v>
      </c>
      <c r="BG10" s="255">
        <v>46.344000000000001</v>
      </c>
      <c r="BH10" s="255">
        <v>46.491</v>
      </c>
      <c r="BI10" s="255">
        <v>44.334000000000003</v>
      </c>
      <c r="BJ10" s="255">
        <v>46.637999999999998</v>
      </c>
      <c r="BK10" s="255">
        <v>46.658999999999999</v>
      </c>
      <c r="BL10" s="255">
        <v>50.039000000000001</v>
      </c>
      <c r="BM10" s="255">
        <v>47.561</v>
      </c>
      <c r="BN10" s="255">
        <v>44.601999999999997</v>
      </c>
      <c r="BO10" s="255">
        <v>46.558457389804701</v>
      </c>
      <c r="BP10" s="255">
        <v>43.945999999999998</v>
      </c>
      <c r="BQ10" s="255">
        <v>44.098999999999997</v>
      </c>
      <c r="BR10" s="255">
        <v>44.164999999999999</v>
      </c>
      <c r="BS10" s="255">
        <v>39.841999999999999</v>
      </c>
      <c r="BT10" s="255">
        <v>38.499000000000002</v>
      </c>
      <c r="BU10" s="255">
        <v>36.994</v>
      </c>
      <c r="BV10" s="255">
        <v>44.322000000000003</v>
      </c>
      <c r="BW10" s="255">
        <v>33.988</v>
      </c>
      <c r="BX10" s="232">
        <v>62.020754029999992</v>
      </c>
      <c r="BY10" s="232">
        <v>48.520351089999991</v>
      </c>
      <c r="BZ10" s="232">
        <v>45.593648689999988</v>
      </c>
      <c r="CA10" s="232">
        <v>51.232449919999972</v>
      </c>
      <c r="CB10" s="232">
        <v>49.05164735999999</v>
      </c>
      <c r="CC10" s="232">
        <v>47.579619548639187</v>
      </c>
      <c r="CD10" s="232">
        <v>48.946307207278991</v>
      </c>
      <c r="CE10" s="232">
        <v>50.487873232616373</v>
      </c>
      <c r="CF10" s="232">
        <v>52.203309018698945</v>
      </c>
      <c r="CG10" s="232">
        <v>54.020050739768884</v>
      </c>
      <c r="CH10" s="256">
        <v>55.92693749854844</v>
      </c>
    </row>
    <row r="11" spans="1:86" x14ac:dyDescent="0.35">
      <c r="B11" s="236" t="s">
        <v>430</v>
      </c>
      <c r="C11" s="52"/>
      <c r="D11" s="255"/>
      <c r="E11" s="255"/>
      <c r="F11" s="255"/>
      <c r="G11" s="255"/>
      <c r="H11" s="255"/>
      <c r="I11" s="255"/>
      <c r="J11" s="255"/>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c r="AH11" s="255"/>
      <c r="AI11" s="255"/>
      <c r="AJ11" s="255"/>
      <c r="AK11" s="255"/>
      <c r="AL11" s="255"/>
      <c r="AM11" s="255"/>
      <c r="AN11" s="255"/>
      <c r="AO11" s="255"/>
      <c r="AP11" s="255"/>
      <c r="AQ11" s="255">
        <v>14</v>
      </c>
      <c r="AR11" s="255">
        <v>15</v>
      </c>
      <c r="AS11" s="255">
        <v>15</v>
      </c>
      <c r="AT11" s="255">
        <v>19</v>
      </c>
      <c r="AU11" s="255">
        <v>22.698</v>
      </c>
      <c r="AV11" s="255">
        <v>22.576000000000001</v>
      </c>
      <c r="AW11" s="255">
        <v>23.443000000000001</v>
      </c>
      <c r="AX11" s="255">
        <v>22.434000000000001</v>
      </c>
      <c r="AY11" s="255">
        <v>21.899000000000001</v>
      </c>
      <c r="AZ11" s="255">
        <v>22.006</v>
      </c>
      <c r="BA11" s="255">
        <v>19.994</v>
      </c>
      <c r="BB11" s="255">
        <v>18.376999999999999</v>
      </c>
      <c r="BC11" s="255">
        <v>17.431000000000001</v>
      </c>
      <c r="BD11" s="255">
        <v>44.381999999999998</v>
      </c>
      <c r="BE11" s="255">
        <v>61</v>
      </c>
      <c r="BF11" s="255">
        <v>110.63800000000001</v>
      </c>
      <c r="BG11" s="255">
        <v>120.54600000000001</v>
      </c>
      <c r="BH11" s="255">
        <v>119.50700000000001</v>
      </c>
      <c r="BI11" s="255">
        <v>120.578</v>
      </c>
      <c r="BJ11" s="255">
        <v>120.111</v>
      </c>
      <c r="BK11" s="255">
        <v>123.071</v>
      </c>
      <c r="BL11" s="255">
        <v>133.291</v>
      </c>
      <c r="BM11" s="255">
        <v>138.81399999999999</v>
      </c>
      <c r="BN11" s="255">
        <v>130.89869660000002</v>
      </c>
      <c r="BO11" s="255">
        <v>46.04</v>
      </c>
      <c r="BP11" s="255">
        <v>39.037999999999997</v>
      </c>
      <c r="BQ11" s="255">
        <v>37.116999999999997</v>
      </c>
      <c r="BR11" s="255">
        <v>33.851999999999997</v>
      </c>
      <c r="BS11" s="255">
        <v>30.114000000000001</v>
      </c>
      <c r="BT11" s="255">
        <v>27.888000000000002</v>
      </c>
      <c r="BU11" s="255">
        <v>25.613999999999965</v>
      </c>
      <c r="BV11" s="255">
        <v>24.831</v>
      </c>
      <c r="BW11" s="255">
        <v>25.919</v>
      </c>
      <c r="BX11" s="232">
        <v>27.905347539999973</v>
      </c>
      <c r="BY11" s="232">
        <v>25.654237789999986</v>
      </c>
      <c r="BZ11" s="232">
        <v>25.353212500000001</v>
      </c>
      <c r="CA11" s="232">
        <v>23.674199999999999</v>
      </c>
      <c r="CB11" s="232">
        <v>25.024006800000006</v>
      </c>
      <c r="CC11" s="232">
        <v>24.340675884614875</v>
      </c>
      <c r="CD11" s="232">
        <v>24.252508076935545</v>
      </c>
      <c r="CE11" s="232">
        <v>24.190911389378751</v>
      </c>
      <c r="CF11" s="232">
        <v>24.17794790350079</v>
      </c>
      <c r="CG11" s="232">
        <v>24.186080276629202</v>
      </c>
      <c r="CH11" s="256">
        <v>24.203190467617198</v>
      </c>
    </row>
    <row r="12" spans="1:86" x14ac:dyDescent="0.35">
      <c r="A12" s="411"/>
      <c r="B12" s="236" t="s">
        <v>383</v>
      </c>
      <c r="C12" s="52"/>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v>0</v>
      </c>
      <c r="AR12" s="255">
        <v>2.5100000000000001E-3</v>
      </c>
      <c r="AS12" s="255">
        <v>0.40648099999999998</v>
      </c>
      <c r="AT12" s="255">
        <v>8.6</v>
      </c>
      <c r="AU12" s="255">
        <v>23.253</v>
      </c>
      <c r="AV12" s="255">
        <v>15.308</v>
      </c>
      <c r="AW12" s="255">
        <v>12.185</v>
      </c>
      <c r="AX12" s="255">
        <v>0</v>
      </c>
      <c r="AY12" s="255">
        <v>59.960999999999999</v>
      </c>
      <c r="AZ12" s="255">
        <v>41.031999999999996</v>
      </c>
      <c r="BA12" s="255">
        <v>0.58599999999999997</v>
      </c>
      <c r="BB12" s="255">
        <v>0</v>
      </c>
      <c r="BC12" s="255">
        <v>0.97199999999999998</v>
      </c>
      <c r="BD12" s="255">
        <v>29.518000000000001</v>
      </c>
      <c r="BE12" s="255">
        <v>16</v>
      </c>
      <c r="BF12" s="255">
        <v>14.147</v>
      </c>
      <c r="BG12" s="255">
        <v>6.3209999999999997</v>
      </c>
      <c r="BH12" s="255">
        <v>1.7869999999999999</v>
      </c>
      <c r="BI12" s="255">
        <v>8.8140000000000001</v>
      </c>
      <c r="BJ12" s="255">
        <v>3.4359999999999999</v>
      </c>
      <c r="BK12" s="255">
        <v>3.99</v>
      </c>
      <c r="BL12" s="255">
        <v>211.09399999999999</v>
      </c>
      <c r="BM12" s="255">
        <v>298.26100000000002</v>
      </c>
      <c r="BN12" s="255">
        <v>435.41003044000001</v>
      </c>
      <c r="BO12" s="255">
        <v>128.72999999999999</v>
      </c>
      <c r="BP12" s="255">
        <v>141.73699999999999</v>
      </c>
      <c r="BQ12" s="255">
        <v>8.4069999999999965</v>
      </c>
      <c r="BR12" s="255">
        <v>11.036000000000001</v>
      </c>
      <c r="BS12" s="255">
        <v>3.7847469900000021</v>
      </c>
      <c r="BT12" s="255">
        <v>3.1778794199999973</v>
      </c>
      <c r="BU12" s="255">
        <v>114.2644971</v>
      </c>
      <c r="BV12" s="255">
        <v>26.955252089999995</v>
      </c>
      <c r="BW12" s="255">
        <v>0.22715072999999997</v>
      </c>
      <c r="BX12" s="232">
        <v>98.749115619999998</v>
      </c>
      <c r="BY12" s="232">
        <v>0.41659831000000003</v>
      </c>
      <c r="BZ12" s="232">
        <v>139.73607610000002</v>
      </c>
      <c r="CA12" s="232">
        <v>29.95516714</v>
      </c>
      <c r="CB12" s="232">
        <v>36.063532970000004</v>
      </c>
      <c r="CC12" s="232">
        <v>39.442317081482088</v>
      </c>
      <c r="CD12" s="232">
        <v>39.382317081482086</v>
      </c>
      <c r="CE12" s="232">
        <v>39.382317081482086</v>
      </c>
      <c r="CF12" s="232">
        <v>39.382317081482086</v>
      </c>
      <c r="CG12" s="232">
        <v>39.382317081482086</v>
      </c>
      <c r="CH12" s="256">
        <v>39.382317081482086</v>
      </c>
    </row>
    <row r="13" spans="1:86" s="285" customFormat="1" ht="26.25" customHeight="1" x14ac:dyDescent="0.35">
      <c r="A13" s="461"/>
      <c r="B13" s="618" t="s">
        <v>984</v>
      </c>
      <c r="C13" s="271"/>
      <c r="D13" s="306"/>
      <c r="E13" s="306"/>
      <c r="F13" s="306"/>
      <c r="G13" s="306"/>
      <c r="H13" s="306"/>
      <c r="I13" s="306"/>
      <c r="J13" s="306"/>
      <c r="K13" s="306"/>
      <c r="L13" s="306"/>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6"/>
      <c r="AL13" s="306"/>
      <c r="AM13" s="306"/>
      <c r="AN13" s="306"/>
      <c r="AO13" s="306"/>
      <c r="AP13" s="306"/>
      <c r="AQ13" s="232">
        <v>23.742129412884193</v>
      </c>
      <c r="AR13" s="232">
        <v>124.55443691978304</v>
      </c>
      <c r="AS13" s="232">
        <v>107.73044960785994</v>
      </c>
      <c r="AT13" s="232">
        <v>126.97640117994101</v>
      </c>
      <c r="AU13" s="232">
        <v>172.18</v>
      </c>
      <c r="AV13" s="232">
        <v>172.37799999999999</v>
      </c>
      <c r="AW13" s="232">
        <v>194.25600000000003</v>
      </c>
      <c r="AX13" s="232">
        <v>187.28899999999999</v>
      </c>
      <c r="AY13" s="232">
        <v>214.38800000000001</v>
      </c>
      <c r="AZ13" s="232">
        <v>197.916</v>
      </c>
      <c r="BA13" s="232">
        <v>164.20699999999999</v>
      </c>
      <c r="BB13" s="232">
        <v>176.72299999999998</v>
      </c>
      <c r="BC13" s="232">
        <v>163.03138294517106</v>
      </c>
      <c r="BD13" s="232">
        <v>199.31266883868574</v>
      </c>
      <c r="BE13" s="232">
        <v>223.009962981786</v>
      </c>
      <c r="BF13" s="232">
        <v>271.56763858619945</v>
      </c>
      <c r="BG13" s="232">
        <v>297.69167471771999</v>
      </c>
      <c r="BH13" s="232">
        <v>296.03603723607625</v>
      </c>
      <c r="BI13" s="232">
        <v>323.58529987590123</v>
      </c>
      <c r="BJ13" s="232">
        <f>SUM(BJ14:BJ19)</f>
        <v>397.09139123869591</v>
      </c>
      <c r="BK13" s="232">
        <f>SUM(BK14:BK19)</f>
        <v>365.57602716769622</v>
      </c>
      <c r="BL13" s="232">
        <f>SUM(BL14:BL19)</f>
        <v>428.08124799166512</v>
      </c>
      <c r="BM13" s="232">
        <f t="shared" ref="BM13:CH13" si="4">SUM(BM14:BM19)</f>
        <v>523.25416753056652</v>
      </c>
      <c r="BN13" s="232">
        <f t="shared" si="4"/>
        <v>581.59344393140691</v>
      </c>
      <c r="BO13" s="232">
        <f t="shared" si="4"/>
        <v>238.92399636036316</v>
      </c>
      <c r="BP13" s="232">
        <f t="shared" si="4"/>
        <v>211.24968195335762</v>
      </c>
      <c r="BQ13" s="232">
        <f t="shared" si="4"/>
        <v>75.084993981267189</v>
      </c>
      <c r="BR13" s="232">
        <f t="shared" si="4"/>
        <v>66.170281157308693</v>
      </c>
      <c r="BS13" s="232">
        <f t="shared" si="4"/>
        <v>57.56398189623264</v>
      </c>
      <c r="BT13" s="232">
        <f t="shared" si="4"/>
        <v>54.918535565330302</v>
      </c>
      <c r="BU13" s="232">
        <f t="shared" si="4"/>
        <v>111.30444023002792</v>
      </c>
      <c r="BV13" s="232">
        <f t="shared" si="4"/>
        <v>63.537856715465999</v>
      </c>
      <c r="BW13" s="232">
        <f t="shared" si="4"/>
        <v>50.390050350255464</v>
      </c>
      <c r="BX13" s="232">
        <f t="shared" si="4"/>
        <v>139.19981707118637</v>
      </c>
      <c r="BY13" s="232">
        <f t="shared" si="4"/>
        <v>62.92731892551425</v>
      </c>
      <c r="BZ13" s="232">
        <f t="shared" si="4"/>
        <v>154.80523081838174</v>
      </c>
      <c r="CA13" s="232">
        <f t="shared" si="4"/>
        <v>83.694965543187266</v>
      </c>
      <c r="CB13" s="232">
        <f t="shared" si="4"/>
        <v>91.226450336378292</v>
      </c>
      <c r="CC13" s="232">
        <f t="shared" si="4"/>
        <v>88.015845839478445</v>
      </c>
      <c r="CD13" s="232">
        <f t="shared" si="4"/>
        <v>88.950994389039963</v>
      </c>
      <c r="CE13" s="232">
        <f t="shared" si="4"/>
        <v>90.089338470142124</v>
      </c>
      <c r="CF13" s="232">
        <f t="shared" si="4"/>
        <v>91.411779369717465</v>
      </c>
      <c r="CG13" s="232">
        <f t="shared" si="4"/>
        <v>92.834490170230637</v>
      </c>
      <c r="CH13" s="256">
        <f t="shared" si="4"/>
        <v>94.336143874636704</v>
      </c>
    </row>
    <row r="14" spans="1:86" x14ac:dyDescent="0.35">
      <c r="B14" s="305" t="s">
        <v>980</v>
      </c>
      <c r="C14" s="72"/>
      <c r="D14" s="255"/>
      <c r="E14" s="255"/>
      <c r="F14" s="255"/>
      <c r="G14" s="255"/>
      <c r="H14" s="255"/>
      <c r="I14" s="255"/>
      <c r="J14" s="255"/>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c r="AH14" s="255"/>
      <c r="AI14" s="255"/>
      <c r="AJ14" s="255"/>
      <c r="AK14" s="255"/>
      <c r="AL14" s="255"/>
      <c r="AM14" s="255"/>
      <c r="AN14" s="255"/>
      <c r="AO14" s="255"/>
      <c r="AP14" s="255"/>
      <c r="AQ14" s="255"/>
      <c r="AR14" s="255"/>
      <c r="AS14" s="255"/>
      <c r="AT14" s="255"/>
      <c r="AU14" s="255"/>
      <c r="AV14" s="255"/>
      <c r="AW14" s="255"/>
      <c r="AX14" s="255"/>
      <c r="AY14" s="255"/>
      <c r="AZ14" s="255"/>
      <c r="BA14" s="255"/>
      <c r="BB14" s="255"/>
      <c r="BC14" s="255"/>
      <c r="BD14" s="255"/>
      <c r="BE14" s="255"/>
      <c r="BF14" s="255"/>
      <c r="BG14" s="255"/>
      <c r="BH14" s="255"/>
      <c r="BI14" s="255"/>
      <c r="BJ14" s="255">
        <v>100.44628</v>
      </c>
      <c r="BK14" s="255">
        <v>44.748308999999999</v>
      </c>
      <c r="BL14" s="255">
        <v>-0.225302</v>
      </c>
      <c r="BM14" s="255">
        <v>15.793631999999999</v>
      </c>
      <c r="BN14" s="255">
        <v>25.79833485440005</v>
      </c>
      <c r="BO14" s="255">
        <v>0.21019669432002988</v>
      </c>
      <c r="BP14" s="255">
        <v>-4.303833</v>
      </c>
      <c r="BQ14" s="255">
        <v>0</v>
      </c>
      <c r="BR14" s="255">
        <v>0</v>
      </c>
      <c r="BS14" s="255"/>
      <c r="BT14" s="255"/>
      <c r="BU14" s="255"/>
      <c r="BV14" s="255"/>
      <c r="BW14" s="255"/>
      <c r="BX14" s="232"/>
      <c r="BY14" s="232"/>
      <c r="BZ14" s="232"/>
      <c r="CA14" s="232"/>
      <c r="CB14" s="232"/>
      <c r="CC14" s="232"/>
      <c r="CD14" s="232"/>
      <c r="CE14" s="232"/>
      <c r="CF14" s="232"/>
      <c r="CG14" s="232"/>
      <c r="CH14" s="256"/>
    </row>
    <row r="15" spans="1:86" x14ac:dyDescent="0.35">
      <c r="B15" s="305" t="s">
        <v>981</v>
      </c>
      <c r="C15" s="72"/>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5"/>
      <c r="AX15" s="255"/>
      <c r="AY15" s="255"/>
      <c r="AZ15" s="255"/>
      <c r="BA15" s="255"/>
      <c r="BB15" s="255"/>
      <c r="BC15" s="255"/>
      <c r="BD15" s="255"/>
      <c r="BE15" s="255"/>
      <c r="BF15" s="255"/>
      <c r="BG15" s="255"/>
      <c r="BH15" s="255"/>
      <c r="BI15" s="255"/>
      <c r="BJ15" s="255">
        <v>126.84375</v>
      </c>
      <c r="BK15" s="255">
        <v>126.17964400000001</v>
      </c>
      <c r="BL15" s="255">
        <v>127.659819</v>
      </c>
      <c r="BM15" s="255">
        <v>127.99877999999998</v>
      </c>
      <c r="BN15" s="255">
        <v>129.31170954844004</v>
      </c>
      <c r="BO15" s="255">
        <v>131.89020016290004</v>
      </c>
      <c r="BP15" s="255">
        <v>124.90732800000001</v>
      </c>
      <c r="BQ15" s="255">
        <v>8.2208879999999986</v>
      </c>
      <c r="BR15" s="255">
        <v>0</v>
      </c>
      <c r="BS15" s="255"/>
      <c r="BT15" s="255"/>
      <c r="BU15" s="255"/>
      <c r="BV15" s="255"/>
      <c r="BW15" s="255"/>
      <c r="BX15" s="232"/>
      <c r="BY15" s="232"/>
      <c r="BZ15" s="232"/>
      <c r="CA15" s="232"/>
      <c r="CB15" s="232"/>
      <c r="CC15" s="232"/>
      <c r="CD15" s="232"/>
      <c r="CE15" s="232"/>
      <c r="CF15" s="232"/>
      <c r="CG15" s="232"/>
      <c r="CH15" s="256"/>
    </row>
    <row r="16" spans="1:86" x14ac:dyDescent="0.35">
      <c r="B16" s="305" t="s">
        <v>982</v>
      </c>
      <c r="C16" s="72"/>
      <c r="D16" s="255"/>
      <c r="E16" s="255"/>
      <c r="F16" s="255"/>
      <c r="G16" s="255"/>
      <c r="H16" s="255"/>
      <c r="I16" s="255"/>
      <c r="J16" s="255"/>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c r="AH16" s="255"/>
      <c r="AI16" s="255"/>
      <c r="AJ16" s="255"/>
      <c r="AK16" s="255"/>
      <c r="AL16" s="255"/>
      <c r="AM16" s="255"/>
      <c r="AN16" s="255"/>
      <c r="AO16" s="255"/>
      <c r="AP16" s="255"/>
      <c r="AQ16" s="255"/>
      <c r="AR16" s="255"/>
      <c r="AS16" s="255"/>
      <c r="AT16" s="255"/>
      <c r="AU16" s="255"/>
      <c r="AV16" s="255"/>
      <c r="AW16" s="255"/>
      <c r="AX16" s="255"/>
      <c r="AY16" s="255"/>
      <c r="AZ16" s="255"/>
      <c r="BA16" s="255"/>
      <c r="BB16" s="255"/>
      <c r="BC16" s="255"/>
      <c r="BD16" s="255"/>
      <c r="BE16" s="255"/>
      <c r="BF16" s="255"/>
      <c r="BG16" s="255"/>
      <c r="BH16" s="255"/>
      <c r="BI16" s="255"/>
      <c r="BJ16" s="255">
        <v>25.234593</v>
      </c>
      <c r="BK16" s="255">
        <v>46.104374</v>
      </c>
      <c r="BL16" s="255">
        <v>75.277640000000005</v>
      </c>
      <c r="BM16" s="255">
        <v>110.86477500000001</v>
      </c>
      <c r="BN16" s="255">
        <v>102.72185514717</v>
      </c>
      <c r="BO16" s="255">
        <v>-15.28732209595009</v>
      </c>
      <c r="BP16" s="255">
        <v>-31.768415999999998</v>
      </c>
      <c r="BQ16" s="255">
        <v>0</v>
      </c>
      <c r="BR16" s="255">
        <v>0</v>
      </c>
      <c r="BS16" s="255"/>
      <c r="BT16" s="255"/>
      <c r="BU16" s="255"/>
      <c r="BV16" s="255"/>
      <c r="BW16" s="255"/>
      <c r="BX16" s="232"/>
      <c r="BY16" s="232"/>
      <c r="BZ16" s="232"/>
      <c r="CA16" s="232"/>
      <c r="CB16" s="232"/>
      <c r="CC16" s="232"/>
      <c r="CD16" s="232"/>
      <c r="CE16" s="232"/>
      <c r="CF16" s="232"/>
      <c r="CG16" s="232"/>
      <c r="CH16" s="439"/>
    </row>
    <row r="17" spans="1:86" x14ac:dyDescent="0.35">
      <c r="B17" s="305" t="s">
        <v>395</v>
      </c>
      <c r="C17" s="72"/>
      <c r="D17" s="255"/>
      <c r="E17" s="255"/>
      <c r="F17" s="255"/>
      <c r="G17" s="255"/>
      <c r="H17" s="255"/>
      <c r="I17" s="255"/>
      <c r="J17" s="255"/>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c r="AH17" s="255"/>
      <c r="AI17" s="255"/>
      <c r="AJ17" s="255"/>
      <c r="AK17" s="255"/>
      <c r="AL17" s="255"/>
      <c r="AM17" s="255"/>
      <c r="AN17" s="255"/>
      <c r="AO17" s="255"/>
      <c r="AP17" s="255"/>
      <c r="AQ17" s="255"/>
      <c r="AR17" s="255"/>
      <c r="AS17" s="255"/>
      <c r="AT17" s="255"/>
      <c r="AU17" s="255"/>
      <c r="AV17" s="255"/>
      <c r="AW17" s="255"/>
      <c r="AX17" s="255"/>
      <c r="AY17" s="255"/>
      <c r="AZ17" s="255"/>
      <c r="BA17" s="255"/>
      <c r="BB17" s="255"/>
      <c r="BC17" s="255"/>
      <c r="BD17" s="255"/>
      <c r="BE17" s="255"/>
      <c r="BF17" s="255"/>
      <c r="BG17" s="255"/>
      <c r="BH17" s="255"/>
      <c r="BI17" s="255"/>
      <c r="BJ17" s="255">
        <v>23.645465999999999</v>
      </c>
      <c r="BK17" s="255">
        <v>24.26268</v>
      </c>
      <c r="BL17" s="255">
        <v>26.420592000000003</v>
      </c>
      <c r="BM17" s="255">
        <v>25.445135000000001</v>
      </c>
      <c r="BN17" s="255">
        <v>24.263487999999999</v>
      </c>
      <c r="BO17" s="255">
        <v>25.234683905274146</v>
      </c>
      <c r="BP17" s="255">
        <v>25.400787999999999</v>
      </c>
      <c r="BQ17" s="255">
        <v>26.194805999999996</v>
      </c>
      <c r="BR17" s="255">
        <v>27.426465</v>
      </c>
      <c r="BS17" s="255">
        <v>25.544037070000002</v>
      </c>
      <c r="BT17" s="255">
        <v>25.418902700000004</v>
      </c>
      <c r="BU17" s="255">
        <v>25.523962900000001</v>
      </c>
      <c r="BV17" s="255">
        <v>31.846040880000004</v>
      </c>
      <c r="BW17" s="255">
        <v>24.345475053334301</v>
      </c>
      <c r="BX17" s="232">
        <v>47.236723186118098</v>
      </c>
      <c r="BY17" s="232">
        <v>37.011567244338494</v>
      </c>
      <c r="BZ17" s="232">
        <v>35.081972338586489</v>
      </c>
      <c r="CA17" s="232">
        <v>39.228887747613335</v>
      </c>
      <c r="CB17" s="232">
        <v>40.031737275070235</v>
      </c>
      <c r="CC17" s="232">
        <v>37.041585856700202</v>
      </c>
      <c r="CD17" s="232">
        <v>38.105576673084251</v>
      </c>
      <c r="CE17" s="232">
        <v>39.305713429598939</v>
      </c>
      <c r="CF17" s="232">
        <v>40.641210908448599</v>
      </c>
      <c r="CG17" s="232">
        <v>42.05557687183483</v>
      </c>
      <c r="CH17" s="256">
        <v>43.540122361361718</v>
      </c>
    </row>
    <row r="18" spans="1:86" x14ac:dyDescent="0.35">
      <c r="B18" s="305" t="s">
        <v>430</v>
      </c>
      <c r="C18" s="72"/>
      <c r="D18" s="255"/>
      <c r="E18" s="255"/>
      <c r="F18" s="255"/>
      <c r="G18" s="255"/>
      <c r="H18" s="255"/>
      <c r="I18" s="255"/>
      <c r="J18" s="255"/>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v>119.870778</v>
      </c>
      <c r="BK18" s="255">
        <v>123.071</v>
      </c>
      <c r="BL18" s="255">
        <v>133.291</v>
      </c>
      <c r="BM18" s="255">
        <v>138.81399999999999</v>
      </c>
      <c r="BN18" s="255">
        <v>130.89869660000002</v>
      </c>
      <c r="BO18" s="255">
        <v>46.04</v>
      </c>
      <c r="BP18" s="255">
        <v>39.037999999999997</v>
      </c>
      <c r="BQ18" s="255">
        <v>37.116999999999997</v>
      </c>
      <c r="BR18" s="255">
        <v>33.851999999999997</v>
      </c>
      <c r="BS18" s="255">
        <v>30.109000000000002</v>
      </c>
      <c r="BT18" s="255">
        <v>27.880500000000001</v>
      </c>
      <c r="BU18" s="255">
        <v>25.610500000000002</v>
      </c>
      <c r="BV18" s="255">
        <v>24.826999999999998</v>
      </c>
      <c r="BW18" s="255">
        <v>25.9147748797783</v>
      </c>
      <c r="BX18" s="232">
        <v>27.903133137433699</v>
      </c>
      <c r="BY18" s="232">
        <v>25.652234620768738</v>
      </c>
      <c r="BZ18" s="232">
        <v>25.351223037518391</v>
      </c>
      <c r="CA18" s="232">
        <v>23.671720247198071</v>
      </c>
      <c r="CB18" s="232">
        <v>25.020012345879188</v>
      </c>
      <c r="CC18" s="232">
        <v>24.338114496844675</v>
      </c>
      <c r="CD18" s="232">
        <v>24.249791369043685</v>
      </c>
      <c r="CE18" s="232">
        <v>24.187998693631155</v>
      </c>
      <c r="CF18" s="232">
        <v>24.174942114356838</v>
      </c>
      <c r="CG18" s="232">
        <v>24.183286951483787</v>
      </c>
      <c r="CH18" s="256">
        <v>24.200395166362956</v>
      </c>
    </row>
    <row r="19" spans="1:86" x14ac:dyDescent="0.35">
      <c r="A19" s="411"/>
      <c r="B19" s="305" t="s">
        <v>383</v>
      </c>
      <c r="C19" s="72"/>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5"/>
      <c r="AM19" s="255"/>
      <c r="AN19" s="255"/>
      <c r="AO19" s="255"/>
      <c r="AP19" s="255"/>
      <c r="AQ19" s="255"/>
      <c r="AR19" s="255"/>
      <c r="AS19" s="255"/>
      <c r="AT19" s="255"/>
      <c r="AU19" s="255"/>
      <c r="AV19" s="255"/>
      <c r="AW19" s="255"/>
      <c r="AX19" s="255"/>
      <c r="AY19" s="255"/>
      <c r="AZ19" s="255"/>
      <c r="BA19" s="255"/>
      <c r="BB19" s="255"/>
      <c r="BC19" s="255"/>
      <c r="BD19" s="255"/>
      <c r="BE19" s="255"/>
      <c r="BF19" s="255"/>
      <c r="BG19" s="255"/>
      <c r="BH19" s="255"/>
      <c r="BI19" s="255"/>
      <c r="BJ19" s="255">
        <v>1.0505242386959734</v>
      </c>
      <c r="BK19" s="255">
        <v>1.210020167696229</v>
      </c>
      <c r="BL19" s="255">
        <v>65.657498991665165</v>
      </c>
      <c r="BM19" s="255">
        <v>104.33784553056645</v>
      </c>
      <c r="BN19" s="255">
        <v>168.59935978139674</v>
      </c>
      <c r="BO19" s="255">
        <v>50.836237693819029</v>
      </c>
      <c r="BP19" s="255">
        <v>57.975814953357627</v>
      </c>
      <c r="BQ19" s="255">
        <v>3.5522999812671952</v>
      </c>
      <c r="BR19" s="255">
        <v>4.8918161573086953</v>
      </c>
      <c r="BS19" s="255">
        <v>1.9109448262326334</v>
      </c>
      <c r="BT19" s="255">
        <v>1.6191328653303012</v>
      </c>
      <c r="BU19" s="255">
        <v>60.169977330027926</v>
      </c>
      <c r="BV19" s="255">
        <v>6.8648158354659987</v>
      </c>
      <c r="BW19" s="255">
        <v>0.12980041714285781</v>
      </c>
      <c r="BX19" s="232">
        <v>64.059960747634577</v>
      </c>
      <c r="BY19" s="232">
        <v>0.26351706040701717</v>
      </c>
      <c r="BZ19" s="232">
        <v>94.372035442276854</v>
      </c>
      <c r="CA19" s="232">
        <v>20.794357548375853</v>
      </c>
      <c r="CB19" s="232">
        <v>26.174700715428873</v>
      </c>
      <c r="CC19" s="232">
        <v>26.636145485933564</v>
      </c>
      <c r="CD19" s="232">
        <v>26.595626346912027</v>
      </c>
      <c r="CE19" s="232">
        <v>26.595626346912027</v>
      </c>
      <c r="CF19" s="232">
        <v>26.595626346912027</v>
      </c>
      <c r="CG19" s="232">
        <v>26.595626346912031</v>
      </c>
      <c r="CH19" s="256">
        <v>26.595626346912027</v>
      </c>
    </row>
    <row r="20" spans="1:86" s="285" customFormat="1" ht="26.25" customHeight="1" x14ac:dyDescent="0.35">
      <c r="B20" s="618" t="s">
        <v>985</v>
      </c>
      <c r="C20" s="271"/>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c r="AQ20" s="232">
        <v>5.2398705871158064</v>
      </c>
      <c r="AR20" s="232">
        <v>27.489073080216954</v>
      </c>
      <c r="AS20" s="232">
        <v>23.776031392140069</v>
      </c>
      <c r="AT20" s="232">
        <v>28.023598820058993</v>
      </c>
      <c r="AU20" s="232">
        <v>38</v>
      </c>
      <c r="AV20" s="232">
        <v>39.200000000000003</v>
      </c>
      <c r="AW20" s="232">
        <v>40.200000000000003</v>
      </c>
      <c r="AX20" s="232">
        <v>30.1</v>
      </c>
      <c r="AY20" s="232">
        <v>51.6</v>
      </c>
      <c r="AZ20" s="232">
        <v>40.9</v>
      </c>
      <c r="BA20" s="232">
        <v>21.7</v>
      </c>
      <c r="BB20" s="232">
        <v>22.1</v>
      </c>
      <c r="BC20" s="232">
        <v>22.213617054828948</v>
      </c>
      <c r="BD20" s="232">
        <v>35.660331161314261</v>
      </c>
      <c r="BE20" s="232">
        <v>27.990037018213997</v>
      </c>
      <c r="BF20" s="232">
        <v>29.15736141380097</v>
      </c>
      <c r="BG20" s="232">
        <v>30.387325282280013</v>
      </c>
      <c r="BH20" s="232">
        <v>32.560962763923698</v>
      </c>
      <c r="BI20" s="232">
        <v>40.862700124098772</v>
      </c>
      <c r="BJ20" s="232">
        <f>SUM(BJ21:BJ26)</f>
        <v>45.569608761304032</v>
      </c>
      <c r="BK20" s="232">
        <f t="shared" ref="BK20:CH20" si="5">SUM(BK21:BK26)</f>
        <v>42.703972832303776</v>
      </c>
      <c r="BL20" s="232">
        <f t="shared" si="5"/>
        <v>183.89775200833483</v>
      </c>
      <c r="BM20" s="232">
        <f t="shared" si="5"/>
        <v>231.38383246943357</v>
      </c>
      <c r="BN20" s="232">
        <f t="shared" si="5"/>
        <v>302.6037679285933</v>
      </c>
      <c r="BO20" s="232">
        <f t="shared" si="5"/>
        <v>109.08646102944152</v>
      </c>
      <c r="BP20" s="232">
        <f t="shared" si="5"/>
        <v>110.35031804664237</v>
      </c>
      <c r="BQ20" s="232">
        <f t="shared" si="5"/>
        <v>23.321006018732803</v>
      </c>
      <c r="BR20" s="232">
        <f t="shared" si="5"/>
        <v>22.882718842691304</v>
      </c>
      <c r="BS20" s="232">
        <f t="shared" si="5"/>
        <v>16.176765093767365</v>
      </c>
      <c r="BT20" s="232">
        <f t="shared" si="5"/>
        <v>14.646343854669695</v>
      </c>
      <c r="BU20" s="232">
        <f t="shared" si="5"/>
        <v>65.568056869972068</v>
      </c>
      <c r="BV20" s="232">
        <f t="shared" si="5"/>
        <v>32.570395374534002</v>
      </c>
      <c r="BW20" s="232">
        <f t="shared" si="5"/>
        <v>9.7441003797445891</v>
      </c>
      <c r="BX20" s="232">
        <f t="shared" si="5"/>
        <v>49.475400118813631</v>
      </c>
      <c r="BY20" s="232">
        <f t="shared" si="5"/>
        <v>11.66386826448573</v>
      </c>
      <c r="BZ20" s="232">
        <f t="shared" si="5"/>
        <v>55.877706471618282</v>
      </c>
      <c r="CA20" s="232">
        <f t="shared" si="5"/>
        <v>21.166851516812709</v>
      </c>
      <c r="CB20" s="232">
        <f t="shared" si="5"/>
        <v>18.912736793621704</v>
      </c>
      <c r="CC20" s="232">
        <f t="shared" si="5"/>
        <v>23.346766675257701</v>
      </c>
      <c r="CD20" s="232">
        <f t="shared" si="5"/>
        <v>23.630137976656655</v>
      </c>
      <c r="CE20" s="232">
        <f t="shared" si="5"/>
        <v>23.971763233335082</v>
      </c>
      <c r="CF20" s="232">
        <f t="shared" si="5"/>
        <v>24.351794633964349</v>
      </c>
      <c r="CG20" s="232">
        <f t="shared" si="5"/>
        <v>24.753957927649523</v>
      </c>
      <c r="CH20" s="256">
        <f t="shared" si="5"/>
        <v>25.176301173011019</v>
      </c>
    </row>
    <row r="21" spans="1:86" x14ac:dyDescent="0.35">
      <c r="A21" s="411"/>
      <c r="B21" s="305" t="s">
        <v>980</v>
      </c>
      <c r="C21" s="52"/>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55"/>
      <c r="AI21" s="255"/>
      <c r="AJ21" s="255"/>
      <c r="AK21" s="255"/>
      <c r="AL21" s="255"/>
      <c r="AM21" s="255"/>
      <c r="AN21" s="255"/>
      <c r="AO21" s="255"/>
      <c r="AP21" s="255"/>
      <c r="AQ21" s="255"/>
      <c r="AR21" s="255"/>
      <c r="AS21" s="255"/>
      <c r="AT21" s="255"/>
      <c r="AU21" s="255"/>
      <c r="AV21" s="255"/>
      <c r="AW21" s="255"/>
      <c r="AX21" s="255"/>
      <c r="AY21" s="255"/>
      <c r="AZ21" s="255"/>
      <c r="BA21" s="255"/>
      <c r="BB21" s="255"/>
      <c r="BC21" s="255"/>
      <c r="BD21" s="255"/>
      <c r="BE21" s="255"/>
      <c r="BF21" s="255"/>
      <c r="BG21" s="255"/>
      <c r="BH21" s="255"/>
      <c r="BI21" s="255"/>
      <c r="BJ21" s="255">
        <v>5.7337199999999999</v>
      </c>
      <c r="BK21" s="255">
        <v>3.0086909999999998</v>
      </c>
      <c r="BL21" s="255">
        <v>-1.6698000000000001E-2</v>
      </c>
      <c r="BM21" s="255">
        <v>1.2253679999999998</v>
      </c>
      <c r="BN21" s="255">
        <v>2.2433334656000041</v>
      </c>
      <c r="BO21" s="255">
        <v>1.8526585680002632E-2</v>
      </c>
      <c r="BP21" s="255">
        <v>-0.36916700000000002</v>
      </c>
      <c r="BQ21" s="255">
        <v>0</v>
      </c>
      <c r="BR21" s="255">
        <v>0</v>
      </c>
      <c r="BS21" s="255"/>
      <c r="BT21" s="255"/>
      <c r="BU21" s="255"/>
      <c r="BV21" s="255"/>
      <c r="BW21" s="255"/>
      <c r="BX21" s="232"/>
      <c r="BY21" s="232"/>
      <c r="BZ21" s="232"/>
      <c r="CA21" s="232"/>
      <c r="CB21" s="232"/>
      <c r="CC21" s="232"/>
      <c r="CD21" s="232"/>
      <c r="CE21" s="232"/>
      <c r="CF21" s="232"/>
      <c r="CG21" s="232"/>
      <c r="CH21" s="256"/>
    </row>
    <row r="22" spans="1:86" x14ac:dyDescent="0.35">
      <c r="A22" s="411"/>
      <c r="B22" s="305" t="s">
        <v>981</v>
      </c>
      <c r="C22" s="52"/>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v>13.78125</v>
      </c>
      <c r="BK22" s="255">
        <v>13.864356000000003</v>
      </c>
      <c r="BL22" s="255">
        <v>13.713180999999999</v>
      </c>
      <c r="BM22" s="255">
        <v>12.659219999999998</v>
      </c>
      <c r="BN22" s="255">
        <v>11.858279041560003</v>
      </c>
      <c r="BO22" s="255">
        <v>9.9272193671000046</v>
      </c>
      <c r="BP22" s="255">
        <v>8.5406720000000007</v>
      </c>
      <c r="BQ22" s="255">
        <v>0.56211199999999995</v>
      </c>
      <c r="BR22" s="255">
        <v>0</v>
      </c>
      <c r="BS22" s="255"/>
      <c r="BT22" s="255"/>
      <c r="BU22" s="255"/>
      <c r="BV22" s="255"/>
      <c r="BW22" s="255"/>
      <c r="BX22" s="232"/>
      <c r="BY22" s="232"/>
      <c r="BZ22" s="232"/>
      <c r="CA22" s="232"/>
      <c r="CB22" s="232"/>
      <c r="CC22" s="232"/>
      <c r="CD22" s="232"/>
      <c r="CE22" s="232"/>
      <c r="CF22" s="232"/>
      <c r="CG22" s="232"/>
      <c r="CH22" s="256"/>
    </row>
    <row r="23" spans="1:86" x14ac:dyDescent="0.35">
      <c r="A23" s="411"/>
      <c r="B23" s="305" t="s">
        <v>982</v>
      </c>
      <c r="C23" s="52"/>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55"/>
      <c r="AI23" s="255"/>
      <c r="AJ23" s="255"/>
      <c r="AK23" s="255"/>
      <c r="AL23" s="255"/>
      <c r="AM23" s="255"/>
      <c r="AN23" s="255"/>
      <c r="AO23" s="255"/>
      <c r="AP23" s="255"/>
      <c r="AQ23" s="255"/>
      <c r="AR23" s="255"/>
      <c r="AS23" s="255"/>
      <c r="AT23" s="255"/>
      <c r="AU23" s="255"/>
      <c r="AV23" s="255"/>
      <c r="AW23" s="255"/>
      <c r="AX23" s="255"/>
      <c r="AY23" s="255"/>
      <c r="AZ23" s="255"/>
      <c r="BA23" s="255"/>
      <c r="BB23" s="255"/>
      <c r="BC23" s="255"/>
      <c r="BD23" s="255"/>
      <c r="BE23" s="255"/>
      <c r="BF23" s="255"/>
      <c r="BG23" s="255"/>
      <c r="BH23" s="255"/>
      <c r="BI23" s="255"/>
      <c r="BJ23" s="255">
        <v>0.43640700000000004</v>
      </c>
      <c r="BK23" s="255">
        <v>0.65462600000000004</v>
      </c>
      <c r="BL23" s="255">
        <v>1.14636</v>
      </c>
      <c r="BM23" s="255">
        <v>1.4602249999999999</v>
      </c>
      <c r="BN23" s="255">
        <v>1.3529727628300001</v>
      </c>
      <c r="BO23" s="255">
        <v>-7.682071405000046E-2</v>
      </c>
      <c r="BP23" s="255">
        <v>-0.127584</v>
      </c>
      <c r="BQ23" s="255">
        <v>0</v>
      </c>
      <c r="BR23" s="255">
        <v>0</v>
      </c>
      <c r="BS23" s="255"/>
      <c r="BT23" s="255"/>
      <c r="BU23" s="255"/>
      <c r="BV23" s="255"/>
      <c r="BW23" s="255"/>
      <c r="BX23" s="232"/>
      <c r="BY23" s="232"/>
      <c r="BZ23" s="232"/>
      <c r="CA23" s="232"/>
      <c r="CB23" s="232"/>
      <c r="CC23" s="232"/>
      <c r="CD23" s="232"/>
      <c r="CE23" s="232"/>
      <c r="CF23" s="232"/>
      <c r="CG23" s="232"/>
      <c r="CH23" s="256"/>
    </row>
    <row r="24" spans="1:86" x14ac:dyDescent="0.35">
      <c r="A24" s="411"/>
      <c r="B24" s="305" t="s">
        <v>395</v>
      </c>
      <c r="C24" s="52"/>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5"/>
      <c r="AR24" s="255"/>
      <c r="AS24" s="255"/>
      <c r="AT24" s="255"/>
      <c r="AU24" s="255"/>
      <c r="AV24" s="255"/>
      <c r="AW24" s="255"/>
      <c r="AX24" s="255"/>
      <c r="AY24" s="255"/>
      <c r="AZ24" s="255"/>
      <c r="BA24" s="255"/>
      <c r="BB24" s="255"/>
      <c r="BC24" s="255"/>
      <c r="BD24" s="255"/>
      <c r="BE24" s="255"/>
      <c r="BF24" s="255"/>
      <c r="BG24" s="255"/>
      <c r="BH24" s="255"/>
      <c r="BI24" s="255"/>
      <c r="BJ24" s="255">
        <v>22.992533999999999</v>
      </c>
      <c r="BK24" s="255">
        <v>22.396319999999999</v>
      </c>
      <c r="BL24" s="255">
        <v>23.618407999999999</v>
      </c>
      <c r="BM24" s="255">
        <v>22.115864999999999</v>
      </c>
      <c r="BN24" s="255">
        <v>20.338511999999998</v>
      </c>
      <c r="BO24" s="255">
        <v>21.323773484530555</v>
      </c>
      <c r="BP24" s="255">
        <v>18.545211999999999</v>
      </c>
      <c r="BQ24" s="255">
        <v>17.904194</v>
      </c>
      <c r="BR24" s="255">
        <v>16.738534999999999</v>
      </c>
      <c r="BS24" s="255">
        <v>14.297962929999997</v>
      </c>
      <c r="BT24" s="255">
        <v>13.080097299999998</v>
      </c>
      <c r="BU24" s="255">
        <v>11.470037099999999</v>
      </c>
      <c r="BV24" s="255">
        <v>12.475959119999999</v>
      </c>
      <c r="BW24" s="255">
        <v>9.6425249466657501</v>
      </c>
      <c r="BX24" s="232">
        <v>14.784030843881901</v>
      </c>
      <c r="BY24" s="232">
        <v>11.508783845661497</v>
      </c>
      <c r="BZ24" s="232">
        <v>10.511676351413499</v>
      </c>
      <c r="CA24" s="232">
        <v>12.003562172386637</v>
      </c>
      <c r="CB24" s="232">
        <v>9.0199100849297533</v>
      </c>
      <c r="CC24" s="232">
        <v>10.538033691938979</v>
      </c>
      <c r="CD24" s="232">
        <v>10.840730534194739</v>
      </c>
      <c r="CE24" s="232">
        <v>11.182159803017431</v>
      </c>
      <c r="CF24" s="232">
        <v>11.562098110250345</v>
      </c>
      <c r="CG24" s="232">
        <v>11.964473867934052</v>
      </c>
      <c r="CH24" s="256">
        <v>12.386815137186719</v>
      </c>
    </row>
    <row r="25" spans="1:86" x14ac:dyDescent="0.35">
      <c r="A25" s="411"/>
      <c r="B25" s="305" t="s">
        <v>430</v>
      </c>
      <c r="C25" s="52"/>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v>0.24022200000000002</v>
      </c>
      <c r="BK25" s="255">
        <v>0</v>
      </c>
      <c r="BL25" s="255">
        <v>0</v>
      </c>
      <c r="BM25" s="255">
        <v>0</v>
      </c>
      <c r="BN25" s="255">
        <v>0</v>
      </c>
      <c r="BO25" s="255">
        <v>0</v>
      </c>
      <c r="BP25" s="255">
        <v>0</v>
      </c>
      <c r="BQ25" s="255">
        <v>0</v>
      </c>
      <c r="BR25" s="255">
        <v>0</v>
      </c>
      <c r="BS25" s="255">
        <v>4.9999999999990052E-3</v>
      </c>
      <c r="BT25" s="255">
        <v>7.5000000000002842E-3</v>
      </c>
      <c r="BU25" s="255">
        <v>3.4999999999989484E-3</v>
      </c>
      <c r="BV25" s="255">
        <v>4.0000000000013358E-3</v>
      </c>
      <c r="BW25" s="255">
        <v>4.2251202216974102E-3</v>
      </c>
      <c r="BX25" s="232">
        <v>2.2144025663095599E-3</v>
      </c>
      <c r="BY25" s="232">
        <v>2.0031692312497424E-3</v>
      </c>
      <c r="BZ25" s="232">
        <v>1.9894624816086319E-3</v>
      </c>
      <c r="CA25" s="232">
        <v>2.4797528019273067E-3</v>
      </c>
      <c r="CB25" s="232">
        <v>3.9944541208160834E-3</v>
      </c>
      <c r="CC25" s="232">
        <v>2.561387770199861E-3</v>
      </c>
      <c r="CD25" s="232">
        <v>2.7167078918623666E-3</v>
      </c>
      <c r="CE25" s="232">
        <v>2.9126957475961389E-3</v>
      </c>
      <c r="CF25" s="232">
        <v>3.005789143949395E-3</v>
      </c>
      <c r="CG25" s="232">
        <v>2.7933251454140494E-3</v>
      </c>
      <c r="CH25" s="256">
        <v>2.7953012542412323E-3</v>
      </c>
    </row>
    <row r="26" spans="1:86" s="425" customFormat="1" ht="26.25" customHeight="1" thickBot="1" x14ac:dyDescent="0.3">
      <c r="B26" s="668" t="s">
        <v>383</v>
      </c>
      <c r="C26" s="238"/>
      <c r="D26" s="669"/>
      <c r="E26" s="669"/>
      <c r="F26" s="669"/>
      <c r="G26" s="669"/>
      <c r="H26" s="669"/>
      <c r="I26" s="669"/>
      <c r="J26" s="669"/>
      <c r="K26" s="669"/>
      <c r="L26" s="669"/>
      <c r="M26" s="669"/>
      <c r="N26" s="669"/>
      <c r="O26" s="669"/>
      <c r="P26" s="669"/>
      <c r="Q26" s="669"/>
      <c r="R26" s="669"/>
      <c r="S26" s="669"/>
      <c r="T26" s="669"/>
      <c r="U26" s="669"/>
      <c r="V26" s="669"/>
      <c r="W26" s="669"/>
      <c r="X26" s="669"/>
      <c r="Y26" s="669"/>
      <c r="Z26" s="669"/>
      <c r="AA26" s="669"/>
      <c r="AB26" s="669"/>
      <c r="AC26" s="669"/>
      <c r="AD26" s="669"/>
      <c r="AE26" s="669"/>
      <c r="AF26" s="669"/>
      <c r="AG26" s="669"/>
      <c r="AH26" s="669"/>
      <c r="AI26" s="669"/>
      <c r="AJ26" s="669"/>
      <c r="AK26" s="669"/>
      <c r="AL26" s="669"/>
      <c r="AM26" s="669"/>
      <c r="AN26" s="669"/>
      <c r="AO26" s="669"/>
      <c r="AP26" s="669"/>
      <c r="AQ26" s="669"/>
      <c r="AR26" s="669"/>
      <c r="AS26" s="669"/>
      <c r="AT26" s="669"/>
      <c r="AU26" s="669"/>
      <c r="AV26" s="669"/>
      <c r="AW26" s="669"/>
      <c r="AX26" s="669"/>
      <c r="AY26" s="669"/>
      <c r="AZ26" s="669"/>
      <c r="BA26" s="669"/>
      <c r="BB26" s="669"/>
      <c r="BC26" s="669"/>
      <c r="BD26" s="669"/>
      <c r="BE26" s="669"/>
      <c r="BF26" s="669"/>
      <c r="BG26" s="669"/>
      <c r="BH26" s="669"/>
      <c r="BI26" s="669"/>
      <c r="BJ26" s="669">
        <v>2.3854757613040265</v>
      </c>
      <c r="BK26" s="669">
        <v>2.7799798323037712</v>
      </c>
      <c r="BL26" s="669">
        <v>145.43650100833483</v>
      </c>
      <c r="BM26" s="669">
        <v>193.92315446943357</v>
      </c>
      <c r="BN26" s="669">
        <v>266.81067065860327</v>
      </c>
      <c r="BO26" s="669">
        <v>77.89376230618096</v>
      </c>
      <c r="BP26" s="669">
        <v>83.761185046642368</v>
      </c>
      <c r="BQ26" s="669">
        <v>4.8547000187328013</v>
      </c>
      <c r="BR26" s="669">
        <v>6.144183842691306</v>
      </c>
      <c r="BS26" s="669">
        <v>1.8738021637673685</v>
      </c>
      <c r="BT26" s="669">
        <v>1.5587465546696961</v>
      </c>
      <c r="BU26" s="669">
        <v>54.094519769972067</v>
      </c>
      <c r="BV26" s="669">
        <v>20.090436254533998</v>
      </c>
      <c r="BW26" s="669">
        <v>9.7350312857142157E-2</v>
      </c>
      <c r="BX26" s="669">
        <v>34.689154872365421</v>
      </c>
      <c r="BY26" s="669">
        <v>0.15308124959298289</v>
      </c>
      <c r="BZ26" s="669">
        <v>45.364040657723173</v>
      </c>
      <c r="CA26" s="669">
        <v>9.1608095916241457</v>
      </c>
      <c r="CB26" s="669">
        <v>9.8888322545711329</v>
      </c>
      <c r="CC26" s="669">
        <v>12.806171595548522</v>
      </c>
      <c r="CD26" s="669">
        <v>12.786690734570055</v>
      </c>
      <c r="CE26" s="669">
        <v>12.786690734570055</v>
      </c>
      <c r="CF26" s="669">
        <v>12.786690734570055</v>
      </c>
      <c r="CG26" s="669">
        <v>12.786690734570056</v>
      </c>
      <c r="CH26" s="670">
        <v>12.786690734570056</v>
      </c>
    </row>
    <row r="27" spans="1:86" ht="26.25" customHeight="1" x14ac:dyDescent="0.35">
      <c r="A27" s="465"/>
      <c r="B27" s="671" t="s">
        <v>978</v>
      </c>
      <c r="D27" s="50" t="s">
        <v>294</v>
      </c>
      <c r="E27" s="50" t="s">
        <v>295</v>
      </c>
      <c r="F27" s="50" t="s">
        <v>296</v>
      </c>
      <c r="G27" s="50" t="s">
        <v>297</v>
      </c>
      <c r="H27" s="50" t="s">
        <v>298</v>
      </c>
      <c r="I27" s="50" t="s">
        <v>299</v>
      </c>
      <c r="J27" s="50" t="s">
        <v>300</v>
      </c>
      <c r="K27" s="50" t="s">
        <v>301</v>
      </c>
      <c r="L27" s="50" t="s">
        <v>302</v>
      </c>
      <c r="M27" s="50" t="s">
        <v>303</v>
      </c>
      <c r="N27" s="50" t="s">
        <v>304</v>
      </c>
      <c r="O27" s="50" t="s">
        <v>305</v>
      </c>
      <c r="P27" s="50" t="s">
        <v>306</v>
      </c>
      <c r="Q27" s="50" t="s">
        <v>307</v>
      </c>
      <c r="R27" s="50" t="s">
        <v>308</v>
      </c>
      <c r="S27" s="50" t="s">
        <v>309</v>
      </c>
      <c r="T27" s="50" t="s">
        <v>310</v>
      </c>
      <c r="U27" s="50" t="s">
        <v>311</v>
      </c>
      <c r="V27" s="50" t="s">
        <v>312</v>
      </c>
      <c r="W27" s="50" t="s">
        <v>313</v>
      </c>
      <c r="X27" s="50" t="s">
        <v>314</v>
      </c>
      <c r="Y27" s="50" t="s">
        <v>315</v>
      </c>
      <c r="Z27" s="50" t="s">
        <v>316</v>
      </c>
      <c r="AA27" s="50" t="s">
        <v>317</v>
      </c>
      <c r="AB27" s="50" t="s">
        <v>318</v>
      </c>
      <c r="AC27" s="50" t="s">
        <v>319</v>
      </c>
      <c r="AD27" s="50" t="s">
        <v>320</v>
      </c>
      <c r="AE27" s="50" t="s">
        <v>321</v>
      </c>
      <c r="AF27" s="50" t="s">
        <v>322</v>
      </c>
      <c r="AG27" s="50" t="s">
        <v>323</v>
      </c>
      <c r="AH27" s="50" t="s">
        <v>324</v>
      </c>
      <c r="AI27" s="50" t="s">
        <v>325</v>
      </c>
      <c r="AJ27" s="50" t="s">
        <v>326</v>
      </c>
      <c r="AK27" s="50" t="s">
        <v>327</v>
      </c>
      <c r="AL27" s="50" t="s">
        <v>328</v>
      </c>
      <c r="AM27" s="50" t="s">
        <v>329</v>
      </c>
      <c r="AN27" s="50" t="s">
        <v>330</v>
      </c>
      <c r="AO27" s="50" t="s">
        <v>331</v>
      </c>
      <c r="AP27" s="50" t="s">
        <v>332</v>
      </c>
      <c r="AQ27" s="50" t="s">
        <v>333</v>
      </c>
      <c r="AR27" s="50" t="s">
        <v>334</v>
      </c>
      <c r="AS27" s="50" t="s">
        <v>335</v>
      </c>
      <c r="AT27" s="50" t="s">
        <v>336</v>
      </c>
      <c r="AU27" s="50" t="s">
        <v>337</v>
      </c>
      <c r="AV27" s="50" t="s">
        <v>338</v>
      </c>
      <c r="AW27" s="50" t="s">
        <v>339</v>
      </c>
      <c r="AX27" s="50" t="s">
        <v>340</v>
      </c>
      <c r="AY27" s="50" t="s">
        <v>223</v>
      </c>
      <c r="AZ27" s="50" t="s">
        <v>224</v>
      </c>
      <c r="BA27" s="50" t="s">
        <v>225</v>
      </c>
      <c r="BB27" s="50" t="s">
        <v>226</v>
      </c>
      <c r="BC27" s="50" t="s">
        <v>227</v>
      </c>
      <c r="BD27" s="50" t="s">
        <v>228</v>
      </c>
      <c r="BE27" s="50" t="s">
        <v>229</v>
      </c>
      <c r="BF27" s="50" t="s">
        <v>230</v>
      </c>
      <c r="BG27" s="50" t="s">
        <v>231</v>
      </c>
      <c r="BH27" s="50" t="s">
        <v>232</v>
      </c>
      <c r="BI27" s="50" t="s">
        <v>233</v>
      </c>
      <c r="BJ27" s="50" t="s">
        <v>234</v>
      </c>
      <c r="BK27" s="50" t="s">
        <v>235</v>
      </c>
      <c r="BL27" s="50" t="s">
        <v>236</v>
      </c>
      <c r="BM27" s="50" t="s">
        <v>237</v>
      </c>
      <c r="BN27" s="50" t="s">
        <v>238</v>
      </c>
      <c r="BO27" s="50" t="s">
        <v>239</v>
      </c>
      <c r="BP27" s="50" t="s">
        <v>240</v>
      </c>
      <c r="BQ27" s="50" t="s">
        <v>241</v>
      </c>
      <c r="BR27" s="50" t="s">
        <v>242</v>
      </c>
      <c r="BS27" s="50" t="s">
        <v>243</v>
      </c>
      <c r="BT27" s="50" t="s">
        <v>244</v>
      </c>
      <c r="BU27" s="50" t="s">
        <v>245</v>
      </c>
      <c r="BV27" s="50" t="s">
        <v>246</v>
      </c>
      <c r="BW27" s="50" t="s">
        <v>247</v>
      </c>
      <c r="BX27" s="50" t="s">
        <v>248</v>
      </c>
      <c r="BY27" s="50" t="s">
        <v>249</v>
      </c>
      <c r="BZ27" s="50" t="s">
        <v>250</v>
      </c>
      <c r="CA27" s="50" t="s">
        <v>251</v>
      </c>
      <c r="CB27" s="50" t="s">
        <v>252</v>
      </c>
      <c r="CC27" s="50" t="s">
        <v>253</v>
      </c>
      <c r="CD27" s="50" t="s">
        <v>254</v>
      </c>
      <c r="CE27" s="50" t="s">
        <v>255</v>
      </c>
      <c r="CF27" s="50" t="s">
        <v>256</v>
      </c>
      <c r="CG27" s="56" t="s">
        <v>257</v>
      </c>
      <c r="CH27" s="51" t="s">
        <v>258</v>
      </c>
    </row>
    <row r="28" spans="1:86" x14ac:dyDescent="0.35">
      <c r="A28" s="465"/>
      <c r="B28" s="437" t="s">
        <v>458</v>
      </c>
      <c r="C28" s="466"/>
      <c r="D28" s="320" t="s">
        <v>260</v>
      </c>
      <c r="E28" s="320" t="s">
        <v>260</v>
      </c>
      <c r="F28" s="320" t="s">
        <v>260</v>
      </c>
      <c r="G28" s="320" t="s">
        <v>260</v>
      </c>
      <c r="H28" s="320" t="s">
        <v>260</v>
      </c>
      <c r="I28" s="320" t="s">
        <v>260</v>
      </c>
      <c r="J28" s="320" t="s">
        <v>260</v>
      </c>
      <c r="K28" s="320" t="s">
        <v>260</v>
      </c>
      <c r="L28" s="320" t="s">
        <v>260</v>
      </c>
      <c r="M28" s="320" t="s">
        <v>260</v>
      </c>
      <c r="N28" s="320" t="s">
        <v>260</v>
      </c>
      <c r="O28" s="320" t="s">
        <v>260</v>
      </c>
      <c r="P28" s="320" t="s">
        <v>260</v>
      </c>
      <c r="Q28" s="320" t="s">
        <v>260</v>
      </c>
      <c r="R28" s="320" t="s">
        <v>260</v>
      </c>
      <c r="S28" s="320" t="s">
        <v>260</v>
      </c>
      <c r="T28" s="320" t="s">
        <v>260</v>
      </c>
      <c r="U28" s="320" t="s">
        <v>260</v>
      </c>
      <c r="V28" s="320" t="s">
        <v>260</v>
      </c>
      <c r="W28" s="320" t="s">
        <v>260</v>
      </c>
      <c r="X28" s="320" t="s">
        <v>260</v>
      </c>
      <c r="Y28" s="320" t="s">
        <v>260</v>
      </c>
      <c r="Z28" s="320" t="s">
        <v>260</v>
      </c>
      <c r="AA28" s="320" t="s">
        <v>260</v>
      </c>
      <c r="AB28" s="320" t="s">
        <v>260</v>
      </c>
      <c r="AC28" s="320" t="s">
        <v>260</v>
      </c>
      <c r="AD28" s="320" t="s">
        <v>260</v>
      </c>
      <c r="AE28" s="320" t="s">
        <v>260</v>
      </c>
      <c r="AF28" s="320" t="s">
        <v>260</v>
      </c>
      <c r="AG28" s="320" t="s">
        <v>260</v>
      </c>
      <c r="AH28" s="320" t="s">
        <v>260</v>
      </c>
      <c r="AI28" s="320" t="s">
        <v>260</v>
      </c>
      <c r="AJ28" s="320" t="s">
        <v>260</v>
      </c>
      <c r="AK28" s="320" t="s">
        <v>260</v>
      </c>
      <c r="AL28" s="320" t="s">
        <v>260</v>
      </c>
      <c r="AM28" s="320" t="s">
        <v>260</v>
      </c>
      <c r="AN28" s="320" t="s">
        <v>260</v>
      </c>
      <c r="AO28" s="320" t="s">
        <v>260</v>
      </c>
      <c r="AP28" s="320" t="s">
        <v>260</v>
      </c>
      <c r="AQ28" s="320" t="s">
        <v>260</v>
      </c>
      <c r="AR28" s="320" t="s">
        <v>260</v>
      </c>
      <c r="AS28" s="320" t="s">
        <v>260</v>
      </c>
      <c r="AT28" s="320" t="s">
        <v>260</v>
      </c>
      <c r="AU28" s="320" t="s">
        <v>260</v>
      </c>
      <c r="AV28" s="320" t="s">
        <v>260</v>
      </c>
      <c r="AW28" s="320" t="s">
        <v>260</v>
      </c>
      <c r="AX28" s="320" t="s">
        <v>260</v>
      </c>
      <c r="AY28" s="320" t="s">
        <v>260</v>
      </c>
      <c r="AZ28" s="320" t="s">
        <v>260</v>
      </c>
      <c r="BA28" s="320" t="s">
        <v>260</v>
      </c>
      <c r="BB28" s="320" t="s">
        <v>260</v>
      </c>
      <c r="BC28" s="320" t="s">
        <v>260</v>
      </c>
      <c r="BD28" s="320" t="s">
        <v>260</v>
      </c>
      <c r="BE28" s="320" t="s">
        <v>260</v>
      </c>
      <c r="BF28" s="320" t="s">
        <v>260</v>
      </c>
      <c r="BG28" s="320" t="s">
        <v>260</v>
      </c>
      <c r="BH28" s="320" t="s">
        <v>260</v>
      </c>
      <c r="BI28" s="320" t="s">
        <v>260</v>
      </c>
      <c r="BJ28" s="320" t="s">
        <v>260</v>
      </c>
      <c r="BK28" s="320" t="s">
        <v>260</v>
      </c>
      <c r="BL28" s="320" t="s">
        <v>260</v>
      </c>
      <c r="BM28" s="320" t="s">
        <v>260</v>
      </c>
      <c r="BN28" s="320" t="s">
        <v>260</v>
      </c>
      <c r="BO28" s="320" t="s">
        <v>260</v>
      </c>
      <c r="BP28" s="320" t="s">
        <v>260</v>
      </c>
      <c r="BQ28" s="320" t="s">
        <v>260</v>
      </c>
      <c r="BR28" s="320" t="s">
        <v>260</v>
      </c>
      <c r="BS28" s="320" t="s">
        <v>260</v>
      </c>
      <c r="BT28" s="320" t="s">
        <v>260</v>
      </c>
      <c r="BU28" s="320" t="s">
        <v>260</v>
      </c>
      <c r="BV28" s="320" t="s">
        <v>260</v>
      </c>
      <c r="BW28" s="320" t="s">
        <v>260</v>
      </c>
      <c r="BX28" s="320" t="s">
        <v>260</v>
      </c>
      <c r="BY28" s="320" t="s">
        <v>260</v>
      </c>
      <c r="BZ28" s="320" t="s">
        <v>260</v>
      </c>
      <c r="CA28" s="320" t="s">
        <v>260</v>
      </c>
      <c r="CB28" s="320" t="s">
        <v>261</v>
      </c>
      <c r="CC28" s="320" t="s">
        <v>261</v>
      </c>
      <c r="CD28" s="320" t="s">
        <v>261</v>
      </c>
      <c r="CE28" s="320" t="s">
        <v>261</v>
      </c>
      <c r="CF28" s="320" t="s">
        <v>261</v>
      </c>
      <c r="CG28" s="320" t="s">
        <v>261</v>
      </c>
      <c r="CH28" s="321" t="s">
        <v>261</v>
      </c>
    </row>
    <row r="29" spans="1:86" s="285" customFormat="1" ht="24" customHeight="1" x14ac:dyDescent="0.35">
      <c r="A29" s="455"/>
      <c r="B29" s="123" t="s">
        <v>273</v>
      </c>
      <c r="C29" s="123"/>
      <c r="D29" s="661"/>
      <c r="E29" s="661"/>
      <c r="F29" s="661"/>
      <c r="G29" s="661"/>
      <c r="H29" s="661"/>
      <c r="I29" s="661"/>
      <c r="J29" s="661"/>
      <c r="K29" s="661"/>
      <c r="L29" s="661"/>
      <c r="M29" s="661"/>
      <c r="N29" s="661"/>
      <c r="O29" s="661"/>
      <c r="P29" s="661"/>
      <c r="Q29" s="661"/>
      <c r="R29" s="661"/>
      <c r="S29" s="661"/>
      <c r="T29" s="661"/>
      <c r="U29" s="661"/>
      <c r="V29" s="661"/>
      <c r="W29" s="661"/>
      <c r="X29" s="661"/>
      <c r="Y29" s="661"/>
      <c r="Z29" s="661"/>
      <c r="AA29" s="661"/>
      <c r="AB29" s="661"/>
      <c r="AC29" s="661"/>
      <c r="AD29" s="661"/>
      <c r="AE29" s="661"/>
      <c r="AF29" s="661"/>
      <c r="AG29" s="661"/>
      <c r="AH29" s="661"/>
      <c r="AI29" s="661"/>
      <c r="AJ29" s="661"/>
      <c r="AK29" s="661"/>
      <c r="AL29" s="661"/>
      <c r="AM29" s="661"/>
      <c r="AN29" s="661"/>
      <c r="AO29" s="661"/>
      <c r="AP29" s="661"/>
      <c r="AQ29" s="661">
        <v>86.314561876839591</v>
      </c>
      <c r="AR29" s="661">
        <f t="shared" ref="AR29:CH29" si="6">AR30+AR34</f>
        <v>423.95175710330517</v>
      </c>
      <c r="AS29" s="661">
        <f t="shared" si="6"/>
        <v>339.25723522047377</v>
      </c>
      <c r="AT29" s="661">
        <f t="shared" si="6"/>
        <v>368.91458174362276</v>
      </c>
      <c r="AU29" s="661">
        <f t="shared" si="6"/>
        <v>471.86844693721412</v>
      </c>
      <c r="AV29" s="661">
        <f t="shared" si="6"/>
        <v>462.33182209534039</v>
      </c>
      <c r="AW29" s="661">
        <f t="shared" si="6"/>
        <v>498.14926864924922</v>
      </c>
      <c r="AX29" s="661">
        <f t="shared" si="6"/>
        <v>454.34927261303187</v>
      </c>
      <c r="AY29" s="661">
        <f t="shared" si="6"/>
        <v>538.86744721960213</v>
      </c>
      <c r="AZ29" s="661">
        <f t="shared" si="6"/>
        <v>467.98934245426454</v>
      </c>
      <c r="BA29" s="661">
        <f t="shared" si="6"/>
        <v>363.36623747444679</v>
      </c>
      <c r="BB29" s="661">
        <f t="shared" si="6"/>
        <v>383.22690038374424</v>
      </c>
      <c r="BC29" s="661">
        <f t="shared" si="6"/>
        <v>352.69383814412981</v>
      </c>
      <c r="BD29" s="661">
        <f t="shared" si="6"/>
        <v>443.42046734664007</v>
      </c>
      <c r="BE29" s="661">
        <f t="shared" si="6"/>
        <v>464.35606674426765</v>
      </c>
      <c r="BF29" s="661">
        <f t="shared" si="6"/>
        <v>545.13894104011865</v>
      </c>
      <c r="BG29" s="661">
        <f t="shared" si="6"/>
        <v>580.48476243038283</v>
      </c>
      <c r="BH29" s="661">
        <f t="shared" si="6"/>
        <v>564.5713197812363</v>
      </c>
      <c r="BI29" s="661">
        <f t="shared" si="6"/>
        <v>609.42781554893725</v>
      </c>
      <c r="BJ29" s="661">
        <f t="shared" si="6"/>
        <v>718.61638492760449</v>
      </c>
      <c r="BK29" s="661">
        <f t="shared" si="6"/>
        <v>650.08592049773688</v>
      </c>
      <c r="BL29" s="661">
        <f t="shared" si="6"/>
        <v>939.41323841476333</v>
      </c>
      <c r="BM29" s="661">
        <f t="shared" si="6"/>
        <v>1143.6089823958746</v>
      </c>
      <c r="BN29" s="661">
        <f t="shared" si="6"/>
        <v>1317.532774129379</v>
      </c>
      <c r="BO29" s="661">
        <f t="shared" si="6"/>
        <v>507.72717887700668</v>
      </c>
      <c r="BP29" s="661">
        <f t="shared" si="6"/>
        <v>461.20002345483681</v>
      </c>
      <c r="BQ29" s="661">
        <f t="shared" si="6"/>
        <v>138.24594098635055</v>
      </c>
      <c r="BR29" s="661">
        <f t="shared" si="6"/>
        <v>123.36256858816573</v>
      </c>
      <c r="BS29" s="661">
        <f t="shared" si="6"/>
        <v>101.44667062570363</v>
      </c>
      <c r="BT29" s="661">
        <f t="shared" si="6"/>
        <v>93.820997341706658</v>
      </c>
      <c r="BU29" s="661">
        <f t="shared" si="6"/>
        <v>235.56222578300947</v>
      </c>
      <c r="BV29" s="661">
        <f t="shared" si="6"/>
        <v>125.14635460375682</v>
      </c>
      <c r="BW29" s="661">
        <f t="shared" si="6"/>
        <v>76.290060993924868</v>
      </c>
      <c r="BX29" s="306">
        <f t="shared" si="6"/>
        <v>227.47764283118019</v>
      </c>
      <c r="BY29" s="306">
        <f t="shared" si="6"/>
        <v>89.71694647198386</v>
      </c>
      <c r="BZ29" s="306">
        <f t="shared" si="6"/>
        <v>236.76367720698732</v>
      </c>
      <c r="CA29" s="306">
        <f t="shared" si="6"/>
        <v>111.94060647190344</v>
      </c>
      <c r="CB29" s="306">
        <f t="shared" si="6"/>
        <v>113.38070999766933</v>
      </c>
      <c r="CC29" s="306">
        <f t="shared" si="6"/>
        <v>111.36261251473616</v>
      </c>
      <c r="CD29" s="306">
        <f t="shared" si="6"/>
        <v>110.1254089182907</v>
      </c>
      <c r="CE29" s="306">
        <f t="shared" si="6"/>
        <v>109.37330344576989</v>
      </c>
      <c r="CF29" s="306">
        <f t="shared" si="6"/>
        <v>108.95281826562291</v>
      </c>
      <c r="CG29" s="306">
        <f t="shared" si="6"/>
        <v>108.66502613271807</v>
      </c>
      <c r="CH29" s="662">
        <f t="shared" si="6"/>
        <v>108.3284040500984</v>
      </c>
    </row>
    <row r="30" spans="1:86" s="285" customFormat="1" ht="24.75" customHeight="1" x14ac:dyDescent="0.35">
      <c r="A30" s="461"/>
      <c r="B30" s="667" t="s">
        <v>979</v>
      </c>
      <c r="C30" s="666"/>
      <c r="D30" s="661"/>
      <c r="E30" s="661"/>
      <c r="F30" s="661"/>
      <c r="G30" s="661"/>
      <c r="H30" s="661"/>
      <c r="I30" s="661"/>
      <c r="J30" s="661"/>
      <c r="K30" s="661"/>
      <c r="L30" s="661"/>
      <c r="M30" s="661"/>
      <c r="N30" s="661"/>
      <c r="O30" s="661"/>
      <c r="P30" s="661"/>
      <c r="Q30" s="661"/>
      <c r="R30" s="661"/>
      <c r="S30" s="661"/>
      <c r="T30" s="661"/>
      <c r="U30" s="661"/>
      <c r="V30" s="661"/>
      <c r="W30" s="661"/>
      <c r="X30" s="661"/>
      <c r="Y30" s="661"/>
      <c r="Z30" s="661"/>
      <c r="AA30" s="661"/>
      <c r="AB30" s="661"/>
      <c r="AC30" s="661"/>
      <c r="AD30" s="661"/>
      <c r="AE30" s="661"/>
      <c r="AF30" s="661"/>
      <c r="AG30" s="661"/>
      <c r="AH30" s="661"/>
      <c r="AI30" s="661"/>
      <c r="AJ30" s="661"/>
      <c r="AK30" s="661"/>
      <c r="AL30" s="661"/>
      <c r="AM30" s="661"/>
      <c r="AN30" s="661"/>
      <c r="AO30" s="661"/>
      <c r="AP30" s="661"/>
      <c r="AQ30" s="661"/>
      <c r="AR30" s="661">
        <f t="shared" ref="AR30:BF30" si="7">SUM(AR31:AR33)</f>
        <v>329.02625924769831</v>
      </c>
      <c r="AS30" s="661">
        <f t="shared" si="7"/>
        <v>239.91914798103417</v>
      </c>
      <c r="AT30" s="661">
        <f t="shared" si="7"/>
        <v>234.20125705530634</v>
      </c>
      <c r="AU30" s="661">
        <f t="shared" si="7"/>
        <v>284.37830638806281</v>
      </c>
      <c r="AV30" s="661">
        <f t="shared" si="7"/>
        <v>278.45059233930294</v>
      </c>
      <c r="AW30" s="661">
        <f t="shared" si="7"/>
        <v>296.82732486311318</v>
      </c>
      <c r="AX30" s="661">
        <f t="shared" si="7"/>
        <v>281.01900348099684</v>
      </c>
      <c r="AY30" s="661">
        <f t="shared" si="7"/>
        <v>278.73467120963716</v>
      </c>
      <c r="AZ30" s="661">
        <f t="shared" si="7"/>
        <v>263.57910067504213</v>
      </c>
      <c r="BA30" s="661">
        <f t="shared" si="7"/>
        <v>251.23122152482421</v>
      </c>
      <c r="BB30" s="661">
        <f t="shared" si="7"/>
        <v>274.72532523196736</v>
      </c>
      <c r="BC30" s="661">
        <f t="shared" si="7"/>
        <v>246.44873436288401</v>
      </c>
      <c r="BD30" s="661">
        <f t="shared" si="7"/>
        <v>238.19321713116085</v>
      </c>
      <c r="BE30" s="661">
        <f t="shared" si="7"/>
        <v>251.60328716024063</v>
      </c>
      <c r="BF30" s="661">
        <f t="shared" si="7"/>
        <v>245.68368382445198</v>
      </c>
      <c r="BG30" s="661">
        <f t="shared" ref="BG30:CH30" si="8">SUM(BG31:BG33)</f>
        <v>274.01483846289619</v>
      </c>
      <c r="BH30" s="661">
        <f t="shared" si="8"/>
        <v>276.29541072091394</v>
      </c>
      <c r="BI30" s="661">
        <f t="shared" si="8"/>
        <v>318.92421370709786</v>
      </c>
      <c r="BJ30" s="661">
        <f t="shared" si="8"/>
        <v>442.33785695946551</v>
      </c>
      <c r="BK30" s="661">
        <f t="shared" si="8"/>
        <v>373.47936100702742</v>
      </c>
      <c r="BL30" s="661">
        <f t="shared" si="8"/>
        <v>333.955980651826</v>
      </c>
      <c r="BM30" s="661">
        <f t="shared" si="8"/>
        <v>409.17196386194564</v>
      </c>
      <c r="BN30" s="661">
        <f t="shared" si="8"/>
        <v>407.22125748341773</v>
      </c>
      <c r="BO30" s="661">
        <f t="shared" si="8"/>
        <v>184.82172908514809</v>
      </c>
      <c r="BP30" s="661">
        <f t="shared" si="8"/>
        <v>138.93220482674482</v>
      </c>
      <c r="BQ30" s="661">
        <f t="shared" si="8"/>
        <v>12.338821816587577</v>
      </c>
      <c r="BR30" s="661">
        <f t="shared" si="8"/>
        <v>0</v>
      </c>
      <c r="BS30" s="661">
        <f t="shared" si="8"/>
        <v>0</v>
      </c>
      <c r="BT30" s="661">
        <f t="shared" si="8"/>
        <v>0</v>
      </c>
      <c r="BU30" s="661">
        <f t="shared" si="8"/>
        <v>0</v>
      </c>
      <c r="BV30" s="661">
        <f t="shared" si="8"/>
        <v>0</v>
      </c>
      <c r="BW30" s="661">
        <f t="shared" si="8"/>
        <v>0</v>
      </c>
      <c r="BX30" s="306">
        <f t="shared" si="8"/>
        <v>0</v>
      </c>
      <c r="BY30" s="306">
        <f t="shared" si="8"/>
        <v>0</v>
      </c>
      <c r="BZ30" s="306">
        <f t="shared" si="8"/>
        <v>0</v>
      </c>
      <c r="CA30" s="306">
        <f t="shared" si="8"/>
        <v>0</v>
      </c>
      <c r="CB30" s="306">
        <f t="shared" si="8"/>
        <v>0</v>
      </c>
      <c r="CC30" s="306">
        <f t="shared" si="8"/>
        <v>0</v>
      </c>
      <c r="CD30" s="306">
        <f t="shared" si="8"/>
        <v>0</v>
      </c>
      <c r="CE30" s="306">
        <f t="shared" si="8"/>
        <v>0</v>
      </c>
      <c r="CF30" s="306">
        <f t="shared" si="8"/>
        <v>0</v>
      </c>
      <c r="CG30" s="306">
        <f t="shared" si="8"/>
        <v>0</v>
      </c>
      <c r="CH30" s="662">
        <f t="shared" si="8"/>
        <v>0</v>
      </c>
    </row>
    <row r="31" spans="1:86" x14ac:dyDescent="0.35">
      <c r="B31" s="236" t="s">
        <v>980</v>
      </c>
      <c r="C31" s="52"/>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55"/>
      <c r="AI31" s="255"/>
      <c r="AJ31" s="255"/>
      <c r="AK31" s="255"/>
      <c r="AL31" s="255"/>
      <c r="AM31" s="255"/>
      <c r="AN31" s="255"/>
      <c r="AO31" s="255"/>
      <c r="AP31" s="255"/>
      <c r="AQ31" s="255"/>
      <c r="AR31" s="255">
        <v>189.60835278680921</v>
      </c>
      <c r="AS31" s="255">
        <v>64.494394618557578</v>
      </c>
      <c r="AT31" s="255">
        <v>52.362069666836781</v>
      </c>
      <c r="AU31" s="255">
        <v>81.123296515507164</v>
      </c>
      <c r="AV31" s="255">
        <v>59.556540903158655</v>
      </c>
      <c r="AW31" s="255">
        <v>67.616534980950405</v>
      </c>
      <c r="AX31" s="255">
        <v>58.364054472484419</v>
      </c>
      <c r="AY31" s="255">
        <v>64.780461871565635</v>
      </c>
      <c r="AZ31" s="255">
        <v>66.531162759885163</v>
      </c>
      <c r="BA31" s="255">
        <v>56.154485859278331</v>
      </c>
      <c r="BB31" s="255">
        <v>72.652417256376125</v>
      </c>
      <c r="BC31" s="255">
        <v>43.213539066411045</v>
      </c>
      <c r="BD31" s="255">
        <v>29.433292460008367</v>
      </c>
      <c r="BE31" s="255">
        <v>27.750362554438304</v>
      </c>
      <c r="BF31" s="255">
        <v>7.0969123091597464</v>
      </c>
      <c r="BG31" s="255">
        <v>40.595839383815182</v>
      </c>
      <c r="BH31" s="255">
        <v>33.79383648900366</v>
      </c>
      <c r="BI31" s="255">
        <v>65.085140916662283</v>
      </c>
      <c r="BJ31" s="255">
        <v>172.37273613806741</v>
      </c>
      <c r="BK31" s="255">
        <v>76.041327778021014</v>
      </c>
      <c r="BL31" s="255">
        <v>-0.37148007316651832</v>
      </c>
      <c r="BM31" s="255">
        <v>25.791281742233213</v>
      </c>
      <c r="BN31" s="255">
        <v>41.784588955156572</v>
      </c>
      <c r="BO31" s="255">
        <v>0.33369406933607365</v>
      </c>
      <c r="BP31" s="255">
        <v>-6.7014543209093658</v>
      </c>
      <c r="BQ31" s="188">
        <v>0</v>
      </c>
      <c r="BR31" s="255">
        <v>0</v>
      </c>
      <c r="BS31" s="255"/>
      <c r="BT31" s="255"/>
      <c r="BU31" s="255"/>
      <c r="BV31" s="255"/>
      <c r="BW31" s="255"/>
      <c r="BX31" s="232"/>
      <c r="BY31" s="232"/>
      <c r="BZ31" s="232"/>
      <c r="CA31" s="232"/>
      <c r="CB31" s="232"/>
      <c r="CC31" s="232"/>
      <c r="CD31" s="232"/>
      <c r="CE31" s="232"/>
      <c r="CF31" s="232"/>
      <c r="CG31" s="232"/>
      <c r="CH31" s="256"/>
    </row>
    <row r="32" spans="1:86" x14ac:dyDescent="0.35">
      <c r="B32" s="236" t="s">
        <v>981</v>
      </c>
      <c r="C32" s="52"/>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55"/>
      <c r="AI32" s="255"/>
      <c r="AJ32" s="255"/>
      <c r="AK32" s="255"/>
      <c r="AL32" s="255"/>
      <c r="AM32" s="255"/>
      <c r="AN32" s="255"/>
      <c r="AO32" s="255"/>
      <c r="AP32" s="255"/>
      <c r="AQ32" s="255"/>
      <c r="AR32" s="255">
        <v>114.32268329792907</v>
      </c>
      <c r="AS32" s="255">
        <v>154.78654708453817</v>
      </c>
      <c r="AT32" s="255">
        <v>160.41834070658177</v>
      </c>
      <c r="AU32" s="255">
        <v>179.62342136527084</v>
      </c>
      <c r="AV32" s="255">
        <v>198.51087720959268</v>
      </c>
      <c r="AW32" s="255">
        <v>207.43258841299669</v>
      </c>
      <c r="AX32" s="255">
        <v>196.59228976869576</v>
      </c>
      <c r="AY32" s="255">
        <v>194.11245791293661</v>
      </c>
      <c r="AZ32" s="255">
        <v>188.51573907987844</v>
      </c>
      <c r="BA32" s="255">
        <v>188.61300838616427</v>
      </c>
      <c r="BB32" s="255">
        <v>188.45720544464277</v>
      </c>
      <c r="BC32" s="255">
        <v>186.84995860415532</v>
      </c>
      <c r="BD32" s="255">
        <v>188.66972581693378</v>
      </c>
      <c r="BE32" s="255">
        <v>190.55248954047636</v>
      </c>
      <c r="BF32" s="255">
        <v>197.38117414632413</v>
      </c>
      <c r="BG32" s="255">
        <v>206.68951226024836</v>
      </c>
      <c r="BH32" s="255">
        <v>219.98552221155373</v>
      </c>
      <c r="BI32" s="255">
        <v>230.76279344585055</v>
      </c>
      <c r="BJ32" s="255">
        <v>228.29078940869962</v>
      </c>
      <c r="BK32" s="255">
        <v>222.98577606099997</v>
      </c>
      <c r="BL32" s="255">
        <v>217.01343960235616</v>
      </c>
      <c r="BM32" s="255">
        <v>213.15882879717017</v>
      </c>
      <c r="BN32" s="255">
        <v>210.35588463294695</v>
      </c>
      <c r="BO32" s="255">
        <v>206.90343294176333</v>
      </c>
      <c r="BP32" s="255">
        <v>191.37506445895852</v>
      </c>
      <c r="BQ32" s="255">
        <v>12.338821816587577</v>
      </c>
      <c r="BR32" s="255">
        <v>0</v>
      </c>
      <c r="BS32" s="255"/>
      <c r="BT32" s="255"/>
      <c r="BU32" s="255"/>
      <c r="BV32" s="255"/>
      <c r="BW32" s="255"/>
      <c r="BX32" s="232"/>
      <c r="BY32" s="232"/>
      <c r="BZ32" s="232"/>
      <c r="CA32" s="232"/>
      <c r="CB32" s="232"/>
      <c r="CC32" s="232"/>
      <c r="CD32" s="232"/>
      <c r="CE32" s="232"/>
      <c r="CF32" s="232"/>
      <c r="CG32" s="232"/>
      <c r="CH32" s="256"/>
    </row>
    <row r="33" spans="1:86" x14ac:dyDescent="0.35">
      <c r="B33" s="236" t="s">
        <v>982</v>
      </c>
      <c r="C33" s="52"/>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55"/>
      <c r="AI33" s="255"/>
      <c r="AJ33" s="255"/>
      <c r="AK33" s="255"/>
      <c r="AL33" s="255"/>
      <c r="AM33" s="255"/>
      <c r="AN33" s="255"/>
      <c r="AO33" s="255"/>
      <c r="AP33" s="255"/>
      <c r="AQ33" s="255"/>
      <c r="AR33" s="255">
        <v>25.095223162960043</v>
      </c>
      <c r="AS33" s="255">
        <v>20.638206277938423</v>
      </c>
      <c r="AT33" s="255">
        <v>21.420846681887774</v>
      </c>
      <c r="AU33" s="255">
        <v>23.631588507284786</v>
      </c>
      <c r="AV33" s="255">
        <v>20.383174226551603</v>
      </c>
      <c r="AW33" s="255">
        <v>21.778201469166088</v>
      </c>
      <c r="AX33" s="255">
        <v>26.062659239816679</v>
      </c>
      <c r="AY33" s="255">
        <v>19.841751425134909</v>
      </c>
      <c r="AZ33" s="255">
        <v>8.5321988352784892</v>
      </c>
      <c r="BA33" s="255">
        <v>6.4637272793816027</v>
      </c>
      <c r="BB33" s="255">
        <v>13.615702530948479</v>
      </c>
      <c r="BC33" s="255">
        <v>16.38523669231764</v>
      </c>
      <c r="BD33" s="255">
        <v>20.090198854218702</v>
      </c>
      <c r="BE33" s="255">
        <v>33.300435065325964</v>
      </c>
      <c r="BF33" s="255">
        <v>41.205597368968121</v>
      </c>
      <c r="BG33" s="255">
        <v>26.729486818832637</v>
      </c>
      <c r="BH33" s="255">
        <v>22.516052020356547</v>
      </c>
      <c r="BI33" s="255">
        <v>23.076279344585057</v>
      </c>
      <c r="BJ33" s="255">
        <v>41.674331412698507</v>
      </c>
      <c r="BK33" s="255">
        <v>74.452257168006454</v>
      </c>
      <c r="BL33" s="255">
        <v>117.31402112263636</v>
      </c>
      <c r="BM33" s="255">
        <v>170.22185332254222</v>
      </c>
      <c r="BN33" s="255">
        <v>155.08078389531423</v>
      </c>
      <c r="BO33" s="255">
        <v>-22.415397925951304</v>
      </c>
      <c r="BP33" s="255">
        <v>-45.741405311304327</v>
      </c>
      <c r="BQ33" s="255">
        <v>0</v>
      </c>
      <c r="BR33" s="255">
        <v>0</v>
      </c>
      <c r="BS33" s="255"/>
      <c r="BT33" s="255"/>
      <c r="BU33" s="255"/>
      <c r="BV33" s="255"/>
      <c r="BW33" s="255"/>
      <c r="BX33" s="232"/>
      <c r="BY33" s="232"/>
      <c r="BZ33" s="232"/>
      <c r="CA33" s="232"/>
      <c r="CB33" s="232"/>
      <c r="CC33" s="232"/>
      <c r="CD33" s="232"/>
      <c r="CE33" s="232"/>
      <c r="CF33" s="232"/>
      <c r="CG33" s="232"/>
      <c r="CH33" s="256"/>
    </row>
    <row r="34" spans="1:86" s="285" customFormat="1" ht="24.75" customHeight="1" x14ac:dyDescent="0.35">
      <c r="A34" s="461"/>
      <c r="B34" s="667" t="s">
        <v>983</v>
      </c>
      <c r="C34" s="666"/>
      <c r="D34" s="661"/>
      <c r="E34" s="661"/>
      <c r="F34" s="661"/>
      <c r="G34" s="661"/>
      <c r="H34" s="661"/>
      <c r="I34" s="661"/>
      <c r="J34" s="661"/>
      <c r="K34" s="661"/>
      <c r="L34" s="661"/>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1"/>
      <c r="AQ34" s="661">
        <v>86.314561876839591</v>
      </c>
      <c r="AR34" s="661">
        <f>SUM(AR35:AR37)</f>
        <v>94.925497855606864</v>
      </c>
      <c r="AS34" s="661">
        <f t="shared" ref="AS34:CH34" si="9">SUM(AS35:AS37)</f>
        <v>99.338087239439588</v>
      </c>
      <c r="AT34" s="661">
        <f t="shared" si="9"/>
        <v>134.71332468831645</v>
      </c>
      <c r="AU34" s="661">
        <f t="shared" si="9"/>
        <v>187.49014054915133</v>
      </c>
      <c r="AV34" s="661">
        <f t="shared" si="9"/>
        <v>183.88122975603747</v>
      </c>
      <c r="AW34" s="661">
        <f t="shared" si="9"/>
        <v>201.32194378613605</v>
      </c>
      <c r="AX34" s="661">
        <f t="shared" si="9"/>
        <v>173.330269132035</v>
      </c>
      <c r="AY34" s="661">
        <f t="shared" si="9"/>
        <v>260.13277600996503</v>
      </c>
      <c r="AZ34" s="661">
        <f t="shared" si="9"/>
        <v>204.41024177922242</v>
      </c>
      <c r="BA34" s="661">
        <f t="shared" si="9"/>
        <v>112.13501594962258</v>
      </c>
      <c r="BB34" s="661">
        <f t="shared" si="9"/>
        <v>108.50157515177686</v>
      </c>
      <c r="BC34" s="661">
        <f t="shared" si="9"/>
        <v>106.24510378124579</v>
      </c>
      <c r="BD34" s="661">
        <f t="shared" si="9"/>
        <v>205.22725021547924</v>
      </c>
      <c r="BE34" s="661">
        <f t="shared" si="9"/>
        <v>212.75277958402702</v>
      </c>
      <c r="BF34" s="661">
        <f t="shared" si="9"/>
        <v>299.45525721566668</v>
      </c>
      <c r="BG34" s="661">
        <f t="shared" si="9"/>
        <v>306.46992396748664</v>
      </c>
      <c r="BH34" s="661">
        <f t="shared" si="9"/>
        <v>288.27590906032231</v>
      </c>
      <c r="BI34" s="661">
        <f t="shared" si="9"/>
        <v>290.50360184183938</v>
      </c>
      <c r="BJ34" s="661">
        <f t="shared" si="9"/>
        <v>276.27852796813897</v>
      </c>
      <c r="BK34" s="661">
        <f t="shared" si="9"/>
        <v>276.6065594907094</v>
      </c>
      <c r="BL34" s="661">
        <f t="shared" si="9"/>
        <v>605.45725776293727</v>
      </c>
      <c r="BM34" s="661">
        <f t="shared" si="9"/>
        <v>734.43701853392895</v>
      </c>
      <c r="BN34" s="661">
        <f t="shared" si="9"/>
        <v>910.31151664596143</v>
      </c>
      <c r="BO34" s="661">
        <f t="shared" si="9"/>
        <v>322.90544979185859</v>
      </c>
      <c r="BP34" s="661">
        <f t="shared" si="9"/>
        <v>322.26781862809196</v>
      </c>
      <c r="BQ34" s="661">
        <f t="shared" si="9"/>
        <v>125.90711916976298</v>
      </c>
      <c r="BR34" s="661">
        <f t="shared" si="9"/>
        <v>123.36256858816573</v>
      </c>
      <c r="BS34" s="661">
        <f t="shared" si="9"/>
        <v>101.44667062570363</v>
      </c>
      <c r="BT34" s="661">
        <f t="shared" si="9"/>
        <v>93.820997341706658</v>
      </c>
      <c r="BU34" s="661">
        <f t="shared" si="9"/>
        <v>235.56222578300947</v>
      </c>
      <c r="BV34" s="661">
        <f t="shared" si="9"/>
        <v>125.14635460375682</v>
      </c>
      <c r="BW34" s="661">
        <f t="shared" si="9"/>
        <v>76.290060993924868</v>
      </c>
      <c r="BX34" s="306">
        <f t="shared" si="9"/>
        <v>227.47764283118019</v>
      </c>
      <c r="BY34" s="306">
        <f t="shared" si="9"/>
        <v>89.71694647198386</v>
      </c>
      <c r="BZ34" s="306">
        <f t="shared" si="9"/>
        <v>236.76367720698732</v>
      </c>
      <c r="CA34" s="306">
        <f t="shared" si="9"/>
        <v>111.94060647190344</v>
      </c>
      <c r="CB34" s="306">
        <f t="shared" si="9"/>
        <v>113.38070999766933</v>
      </c>
      <c r="CC34" s="306">
        <f t="shared" si="9"/>
        <v>111.36261251473616</v>
      </c>
      <c r="CD34" s="306">
        <f t="shared" si="9"/>
        <v>110.1254089182907</v>
      </c>
      <c r="CE34" s="306">
        <f t="shared" si="9"/>
        <v>109.37330344576989</v>
      </c>
      <c r="CF34" s="306">
        <f t="shared" si="9"/>
        <v>108.95281826562291</v>
      </c>
      <c r="CG34" s="306">
        <f t="shared" si="9"/>
        <v>108.66502613271807</v>
      </c>
      <c r="CH34" s="662">
        <f t="shared" si="9"/>
        <v>108.3284040500984</v>
      </c>
    </row>
    <row r="35" spans="1:86" x14ac:dyDescent="0.35">
      <c r="B35" s="236" t="s">
        <v>395</v>
      </c>
      <c r="C35" s="52"/>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v>53.093127138435797</v>
      </c>
      <c r="AS35" s="255">
        <v>59.592820627547205</v>
      </c>
      <c r="AT35" s="255">
        <v>69.022728197193942</v>
      </c>
      <c r="AU35" s="255">
        <v>84.327008922869453</v>
      </c>
      <c r="AV35" s="255">
        <v>101.09862122273118</v>
      </c>
      <c r="AW35" s="255">
        <v>125.62304018189707</v>
      </c>
      <c r="AX35" s="255">
        <v>126.44256284606489</v>
      </c>
      <c r="AY35" s="255">
        <v>94.29187630999121</v>
      </c>
      <c r="AZ35" s="255">
        <v>80.879522859083394</v>
      </c>
      <c r="BA35" s="255">
        <v>71.910187582621262</v>
      </c>
      <c r="BB35" s="255">
        <v>73.080317307603565</v>
      </c>
      <c r="BC35" s="255">
        <v>71.207047675189372</v>
      </c>
      <c r="BD35" s="255">
        <v>65.76964216299362</v>
      </c>
      <c r="BE35" s="255">
        <v>70.300918471243705</v>
      </c>
      <c r="BF35" s="255">
        <v>73.251374074287654</v>
      </c>
      <c r="BG35" s="255">
        <v>81.99849984325013</v>
      </c>
      <c r="BH35" s="255">
        <v>79.877434145623525</v>
      </c>
      <c r="BI35" s="255">
        <v>74.135055685712601</v>
      </c>
      <c r="BJ35" s="255">
        <v>75.712183725816416</v>
      </c>
      <c r="BK35" s="255">
        <v>74.293031655980954</v>
      </c>
      <c r="BL35" s="255">
        <v>76.811947856113264</v>
      </c>
      <c r="BM35" s="255">
        <v>72.075865264842463</v>
      </c>
      <c r="BN35" s="255">
        <v>66.460961427486481</v>
      </c>
      <c r="BO35" s="255">
        <v>67.926103142679281</v>
      </c>
      <c r="BP35" s="255">
        <v>63.022065394111486</v>
      </c>
      <c r="BQ35" s="255">
        <v>61.952601991312257</v>
      </c>
      <c r="BR35" s="255">
        <v>61.180508704887423</v>
      </c>
      <c r="BS35" s="255">
        <v>54.81146335034277</v>
      </c>
      <c r="BT35" s="255">
        <v>51.922961798736409</v>
      </c>
      <c r="BU35" s="255">
        <v>49.269327473166854</v>
      </c>
      <c r="BV35" s="255">
        <v>57.713428432279692</v>
      </c>
      <c r="BW35" s="255">
        <v>43.119368305436751</v>
      </c>
      <c r="BX35" s="232">
        <v>74.775771526736463</v>
      </c>
      <c r="BY35" s="232">
        <v>58.359410883957459</v>
      </c>
      <c r="BZ35" s="232">
        <v>51.237751191350583</v>
      </c>
      <c r="CA35" s="232">
        <v>54.690941620864365</v>
      </c>
      <c r="CB35" s="232">
        <v>50.495293720188009</v>
      </c>
      <c r="CC35" s="232">
        <v>47.579619548639187</v>
      </c>
      <c r="CD35" s="232">
        <v>47.878645231003894</v>
      </c>
      <c r="CE35" s="232">
        <v>48.412871670817566</v>
      </c>
      <c r="CF35" s="232">
        <v>49.132014878856147</v>
      </c>
      <c r="CG35" s="232">
        <v>49.920636935709034</v>
      </c>
      <c r="CH35" s="256">
        <v>50.693263619633392</v>
      </c>
    </row>
    <row r="36" spans="1:86" x14ac:dyDescent="0.35">
      <c r="B36" s="236" t="s">
        <v>430</v>
      </c>
      <c r="C36" s="52"/>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55"/>
      <c r="AI36" s="255"/>
      <c r="AJ36" s="255"/>
      <c r="AK36" s="255"/>
      <c r="AL36" s="255"/>
      <c r="AM36" s="255"/>
      <c r="AN36" s="255"/>
      <c r="AO36" s="255"/>
      <c r="AP36" s="255"/>
      <c r="AQ36" s="255"/>
      <c r="AR36" s="255">
        <v>41.825371938266734</v>
      </c>
      <c r="AS36" s="255">
        <v>38.696636771134543</v>
      </c>
      <c r="AT36" s="255">
        <v>45.221787439540854</v>
      </c>
      <c r="AU36" s="255">
        <v>50.958559370924384</v>
      </c>
      <c r="AV36" s="255">
        <v>49.332176387074298</v>
      </c>
      <c r="AW36" s="255">
        <v>49.809402638210791</v>
      </c>
      <c r="AX36" s="255">
        <v>46.887706285970118</v>
      </c>
      <c r="AY36" s="255">
        <v>44.36537823759744</v>
      </c>
      <c r="AZ36" s="255">
        <v>43.123465220289027</v>
      </c>
      <c r="BA36" s="255">
        <v>39.079456674918589</v>
      </c>
      <c r="BB36" s="255">
        <v>35.421257844173297</v>
      </c>
      <c r="BC36" s="255">
        <v>33.187434439203905</v>
      </c>
      <c r="BD36" s="255">
        <v>83.75382355325327</v>
      </c>
      <c r="BE36" s="255">
        <v>112.85147438804911</v>
      </c>
      <c r="BF36" s="255">
        <v>200.55892313175377</v>
      </c>
      <c r="BG36" s="255">
        <v>213.2873977667968</v>
      </c>
      <c r="BH36" s="255">
        <v>205.32818228132393</v>
      </c>
      <c r="BI36" s="255">
        <v>201.62982687038962</v>
      </c>
      <c r="BJ36" s="255">
        <v>194.98833782519696</v>
      </c>
      <c r="BK36" s="255">
        <v>195.96042990491077</v>
      </c>
      <c r="BL36" s="255">
        <v>204.60723319189418</v>
      </c>
      <c r="BM36" s="255">
        <v>210.36435652895949</v>
      </c>
      <c r="BN36" s="255">
        <v>195.05074269406884</v>
      </c>
      <c r="BO36" s="255">
        <v>67.169703723340476</v>
      </c>
      <c r="BP36" s="255">
        <v>55.983602349595508</v>
      </c>
      <c r="BQ36" s="255">
        <v>52.143920000715141</v>
      </c>
      <c r="BR36" s="255">
        <v>46.894205381588336</v>
      </c>
      <c r="BS36" s="255">
        <v>41.42845257096085</v>
      </c>
      <c r="BT36" s="255">
        <v>37.612082356506946</v>
      </c>
      <c r="BU36" s="255">
        <v>34.113222519805753</v>
      </c>
      <c r="BV36" s="255">
        <v>32.333426772301273</v>
      </c>
      <c r="BW36" s="255">
        <v>32.88251462600374</v>
      </c>
      <c r="BX36" s="232">
        <v>33.644284476384911</v>
      </c>
      <c r="BY36" s="232">
        <v>30.856458588361757</v>
      </c>
      <c r="BZ36" s="232">
        <v>28.491722669726961</v>
      </c>
      <c r="CA36" s="232">
        <v>25.27234774332392</v>
      </c>
      <c r="CB36" s="232">
        <v>25.760492081911245</v>
      </c>
      <c r="CC36" s="232">
        <v>24.340675884614875</v>
      </c>
      <c r="CD36" s="232">
        <v>23.723490012438983</v>
      </c>
      <c r="CE36" s="232">
        <v>23.196688901871209</v>
      </c>
      <c r="CF36" s="232">
        <v>22.75547888562976</v>
      </c>
      <c r="CG36" s="232">
        <v>22.350673793400535</v>
      </c>
      <c r="CH36" s="256">
        <v>21.938242458617751</v>
      </c>
    </row>
    <row r="37" spans="1:86" x14ac:dyDescent="0.35">
      <c r="A37" s="411"/>
      <c r="B37" s="236" t="s">
        <v>383</v>
      </c>
      <c r="C37" s="5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32"/>
      <c r="AN37" s="232"/>
      <c r="AO37" s="232"/>
      <c r="AP37" s="232"/>
      <c r="AQ37" s="232"/>
      <c r="AR37" s="232">
        <v>6.998778904336634E-3</v>
      </c>
      <c r="AS37" s="232">
        <v>1.0486298407578361</v>
      </c>
      <c r="AT37" s="232">
        <v>20.468809051581651</v>
      </c>
      <c r="AU37" s="232">
        <v>52.204572255357505</v>
      </c>
      <c r="AV37" s="232">
        <v>33.450432146231982</v>
      </c>
      <c r="AW37" s="232">
        <v>25.889500966028173</v>
      </c>
      <c r="AX37" s="232">
        <v>0</v>
      </c>
      <c r="AY37" s="232">
        <v>121.47552146237636</v>
      </c>
      <c r="AZ37" s="232">
        <v>80.407253699850003</v>
      </c>
      <c r="BA37" s="232">
        <v>1.1453716920827393</v>
      </c>
      <c r="BB37" s="232">
        <v>0</v>
      </c>
      <c r="BC37" s="232">
        <v>1.8506216668525151</v>
      </c>
      <c r="BD37" s="232">
        <v>55.703784499232349</v>
      </c>
      <c r="BE37" s="232">
        <v>29.600386724734193</v>
      </c>
      <c r="BF37" s="232">
        <v>25.644960009625269</v>
      </c>
      <c r="BG37" s="232">
        <v>11.18402635743967</v>
      </c>
      <c r="BH37" s="232">
        <v>3.0702926333748302</v>
      </c>
      <c r="BI37" s="232">
        <v>14.738719285737151</v>
      </c>
      <c r="BJ37" s="232">
        <v>5.5780064171256312</v>
      </c>
      <c r="BK37" s="232">
        <v>6.3530979298176993</v>
      </c>
      <c r="BL37" s="232">
        <v>324.03807671492984</v>
      </c>
      <c r="BM37" s="232">
        <v>451.99679674012702</v>
      </c>
      <c r="BN37" s="232">
        <v>648.79981252440609</v>
      </c>
      <c r="BO37" s="232">
        <v>187.8096429258388</v>
      </c>
      <c r="BP37" s="232">
        <v>203.26215088438494</v>
      </c>
      <c r="BQ37" s="232">
        <v>11.810597177735595</v>
      </c>
      <c r="BR37" s="232">
        <v>15.287854501689974</v>
      </c>
      <c r="BS37" s="232">
        <v>5.2067547044000113</v>
      </c>
      <c r="BT37" s="232">
        <v>4.2859531864632974</v>
      </c>
      <c r="BU37" s="232">
        <v>152.17967579003687</v>
      </c>
      <c r="BV37" s="232">
        <v>35.099499399175855</v>
      </c>
      <c r="BW37" s="232">
        <v>0.28817806248437156</v>
      </c>
      <c r="BX37" s="232">
        <v>119.05758682805882</v>
      </c>
      <c r="BY37" s="232">
        <v>0.50107699966464303</v>
      </c>
      <c r="BZ37" s="232">
        <v>157.03420334590979</v>
      </c>
      <c r="CA37" s="232">
        <v>31.977317107715145</v>
      </c>
      <c r="CB37" s="232">
        <v>37.124924195570074</v>
      </c>
      <c r="CC37" s="232">
        <v>39.442317081482088</v>
      </c>
      <c r="CD37" s="232">
        <v>38.523273674847829</v>
      </c>
      <c r="CE37" s="232">
        <v>37.763742873081107</v>
      </c>
      <c r="CF37" s="232">
        <v>37.065324501137006</v>
      </c>
      <c r="CG37" s="232">
        <v>36.393715403608496</v>
      </c>
      <c r="CH37" s="256">
        <v>35.696897971847264</v>
      </c>
    </row>
    <row r="38" spans="1:86" s="285" customFormat="1" ht="26.25" customHeight="1" x14ac:dyDescent="0.35">
      <c r="A38" s="461"/>
      <c r="B38" s="618" t="s">
        <v>566</v>
      </c>
      <c r="C38" s="271"/>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c r="AL38" s="255"/>
      <c r="AM38" s="255"/>
      <c r="AN38" s="255"/>
      <c r="AO38" s="255"/>
      <c r="AP38" s="255"/>
      <c r="AQ38" s="255">
        <v>70.709112493835008</v>
      </c>
      <c r="AR38" s="255">
        <v>347.30237671542056</v>
      </c>
      <c r="AS38" s="255">
        <v>277.92040517775797</v>
      </c>
      <c r="AT38" s="255">
        <v>302.21578021037669</v>
      </c>
      <c r="AU38" s="255">
        <v>386.55585304809944</v>
      </c>
      <c r="AV38" s="255">
        <v>376.67354275562951</v>
      </c>
      <c r="AW38" s="255">
        <v>412.736224838471</v>
      </c>
      <c r="AX38" s="255">
        <v>391.43940548243989</v>
      </c>
      <c r="AY38" s="255">
        <v>434.33054977862184</v>
      </c>
      <c r="AZ38" s="255">
        <v>387.84075899930582</v>
      </c>
      <c r="BA38" s="255">
        <v>320.95230280175832</v>
      </c>
      <c r="BB38" s="255">
        <v>340.6296430318244</v>
      </c>
      <c r="BC38" s="255">
        <v>310.40062721734893</v>
      </c>
      <c r="BD38" s="255">
        <v>376.12541340731127</v>
      </c>
      <c r="BE38" s="255">
        <v>412.57382173309514</v>
      </c>
      <c r="BF38" s="255">
        <v>492.2839634870611</v>
      </c>
      <c r="BG38" s="255">
        <v>526.71911666403048</v>
      </c>
      <c r="BH38" s="255">
        <v>508.62745626155669</v>
      </c>
      <c r="BI38" s="255">
        <v>541.09744722736377</v>
      </c>
      <c r="BJ38" s="255">
        <f>SUM(BJ39:BJ44)</f>
        <v>644.63862878777377</v>
      </c>
      <c r="BK38" s="255">
        <f>SUM(BK39:BK44)</f>
        <v>582.09030110026822</v>
      </c>
      <c r="BL38" s="255">
        <f>SUM(BL39:BL44)</f>
        <v>657.12253440148038</v>
      </c>
      <c r="BM38" s="255">
        <f>SUM(BM39:BM44)</f>
        <v>792.96055335675055</v>
      </c>
      <c r="BN38" s="255">
        <f t="shared" ref="BN38:CH38" si="10">SUM(BN39:BN44)</f>
        <v>866.62614778719023</v>
      </c>
      <c r="BO38" s="255">
        <f t="shared" si="10"/>
        <v>348.57632597571831</v>
      </c>
      <c r="BP38" s="255">
        <f t="shared" si="10"/>
        <v>302.94887522299547</v>
      </c>
      <c r="BQ38" s="255">
        <f t="shared" si="10"/>
        <v>105.48336124722834</v>
      </c>
      <c r="BR38" s="255">
        <f t="shared" si="10"/>
        <v>91.663794007688722</v>
      </c>
      <c r="BS38" s="255">
        <f t="shared" si="10"/>
        <v>79.191960343485533</v>
      </c>
      <c r="BT38" s="255">
        <f t="shared" si="10"/>
        <v>74.067716673191313</v>
      </c>
      <c r="BU38" s="255">
        <f t="shared" si="10"/>
        <v>148.23741457833088</v>
      </c>
      <c r="BV38" s="255">
        <f t="shared" si="10"/>
        <v>82.735155143912465</v>
      </c>
      <c r="BW38" s="255">
        <f t="shared" si="10"/>
        <v>63.928066964286437</v>
      </c>
      <c r="BX38" s="232">
        <f t="shared" si="10"/>
        <v>167.82726815678066</v>
      </c>
      <c r="BY38" s="232">
        <f t="shared" si="10"/>
        <v>75.687854240543558</v>
      </c>
      <c r="BZ38" s="232">
        <f t="shared" si="10"/>
        <v>173.96879012079441</v>
      </c>
      <c r="CA38" s="232">
        <f t="shared" si="10"/>
        <v>89.344867981724477</v>
      </c>
      <c r="CB38" s="232">
        <f t="shared" si="10"/>
        <v>93.911349622520959</v>
      </c>
      <c r="CC38" s="232">
        <f t="shared" si="10"/>
        <v>88.015845839478445</v>
      </c>
      <c r="CD38" s="232">
        <f t="shared" si="10"/>
        <v>87.010713295741994</v>
      </c>
      <c r="CE38" s="232">
        <f t="shared" si="10"/>
        <v>86.386755927881239</v>
      </c>
      <c r="CF38" s="232">
        <f t="shared" si="10"/>
        <v>86.033720630371036</v>
      </c>
      <c r="CG38" s="232">
        <f t="shared" si="10"/>
        <v>85.789569158771229</v>
      </c>
      <c r="CH38" s="256">
        <f t="shared" si="10"/>
        <v>85.508115126467317</v>
      </c>
    </row>
    <row r="39" spans="1:86" x14ac:dyDescent="0.35">
      <c r="B39" s="305" t="s">
        <v>980</v>
      </c>
      <c r="C39" s="72"/>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c r="AL39" s="255"/>
      <c r="AM39" s="255"/>
      <c r="AN39" s="255"/>
      <c r="AO39" s="255"/>
      <c r="AP39" s="255"/>
      <c r="AQ39" s="255"/>
      <c r="AR39" s="255"/>
      <c r="AS39" s="255"/>
      <c r="AT39" s="255"/>
      <c r="AU39" s="255"/>
      <c r="AV39" s="255"/>
      <c r="AW39" s="255"/>
      <c r="AX39" s="255"/>
      <c r="AY39" s="255"/>
      <c r="AZ39" s="255"/>
      <c r="BA39" s="255"/>
      <c r="BB39" s="255"/>
      <c r="BC39" s="255"/>
      <c r="BD39" s="255"/>
      <c r="BE39" s="255"/>
      <c r="BF39" s="255"/>
      <c r="BG39" s="255"/>
      <c r="BH39" s="255"/>
      <c r="BI39" s="255"/>
      <c r="BJ39" s="255">
        <v>163.06460838661175</v>
      </c>
      <c r="BK39" s="255">
        <v>71.250724128005686</v>
      </c>
      <c r="BL39" s="255">
        <v>-0.34584794811802855</v>
      </c>
      <c r="BM39" s="255">
        <v>23.934309456792423</v>
      </c>
      <c r="BN39" s="255">
        <v>38.441821838744048</v>
      </c>
      <c r="BO39" s="255">
        <v>0.3066648497198517</v>
      </c>
      <c r="BP39" s="255">
        <v>-6.1720394295575263</v>
      </c>
      <c r="BQ39" s="255">
        <v>0</v>
      </c>
      <c r="BR39" s="255">
        <v>0</v>
      </c>
      <c r="BS39" s="255"/>
      <c r="BT39" s="255"/>
      <c r="BU39" s="255"/>
      <c r="BV39" s="255"/>
      <c r="BW39" s="255"/>
      <c r="BX39" s="232"/>
      <c r="BY39" s="232"/>
      <c r="BZ39" s="232"/>
      <c r="CA39" s="232"/>
      <c r="CB39" s="232"/>
      <c r="CC39" s="232"/>
      <c r="CD39" s="232"/>
      <c r="CE39" s="232"/>
      <c r="CF39" s="232"/>
      <c r="CG39" s="232"/>
      <c r="CH39" s="256"/>
    </row>
    <row r="40" spans="1:86" x14ac:dyDescent="0.35">
      <c r="B40" s="305" t="s">
        <v>981</v>
      </c>
      <c r="C40" s="72"/>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c r="AL40" s="255"/>
      <c r="AM40" s="255"/>
      <c r="AN40" s="255"/>
      <c r="AO40" s="255"/>
      <c r="AP40" s="255"/>
      <c r="AQ40" s="255"/>
      <c r="AR40" s="255"/>
      <c r="AS40" s="255"/>
      <c r="AT40" s="255"/>
      <c r="AU40" s="255"/>
      <c r="AV40" s="255"/>
      <c r="AW40" s="255"/>
      <c r="AX40" s="255"/>
      <c r="AY40" s="255"/>
      <c r="AZ40" s="255"/>
      <c r="BA40" s="255"/>
      <c r="BB40" s="255"/>
      <c r="BC40" s="255"/>
      <c r="BD40" s="255"/>
      <c r="BE40" s="255"/>
      <c r="BF40" s="255"/>
      <c r="BG40" s="255"/>
      <c r="BH40" s="255"/>
      <c r="BI40" s="255"/>
      <c r="BJ40" s="255">
        <v>205.91829204664705</v>
      </c>
      <c r="BK40" s="255">
        <v>200.91018423096097</v>
      </c>
      <c r="BL40" s="255">
        <v>195.96313596092762</v>
      </c>
      <c r="BM40" s="255">
        <v>193.97453420542487</v>
      </c>
      <c r="BN40" s="255">
        <v>192.68599032377944</v>
      </c>
      <c r="BO40" s="255">
        <v>192.42019263583987</v>
      </c>
      <c r="BP40" s="255">
        <v>179.12706033358518</v>
      </c>
      <c r="BQ40" s="255">
        <v>11.549137220325971</v>
      </c>
      <c r="BR40" s="255">
        <v>0</v>
      </c>
      <c r="BS40" s="255"/>
      <c r="BT40" s="255"/>
      <c r="BU40" s="255"/>
      <c r="BV40" s="255"/>
      <c r="BW40" s="255"/>
      <c r="BX40" s="232"/>
      <c r="BY40" s="232"/>
      <c r="BZ40" s="232"/>
      <c r="CA40" s="232"/>
      <c r="CB40" s="232"/>
      <c r="CC40" s="232"/>
      <c r="CD40" s="232"/>
      <c r="CE40" s="232"/>
      <c r="CF40" s="232"/>
      <c r="CG40" s="232"/>
      <c r="CH40" s="256"/>
    </row>
    <row r="41" spans="1:86" x14ac:dyDescent="0.35">
      <c r="B41" s="305" t="s">
        <v>982</v>
      </c>
      <c r="C41" s="72"/>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c r="AL41" s="255"/>
      <c r="AM41" s="255"/>
      <c r="AN41" s="255"/>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v>40.965867778682636</v>
      </c>
      <c r="BK41" s="255">
        <v>73.409925567654369</v>
      </c>
      <c r="BL41" s="255">
        <v>115.5543108057968</v>
      </c>
      <c r="BM41" s="255">
        <v>168.00896922934919</v>
      </c>
      <c r="BN41" s="255">
        <v>153.06473370467512</v>
      </c>
      <c r="BO41" s="255">
        <v>-22.303320936321544</v>
      </c>
      <c r="BP41" s="255">
        <v>-45.55843969005911</v>
      </c>
      <c r="BQ41" s="255">
        <v>0</v>
      </c>
      <c r="BR41" s="255">
        <v>0</v>
      </c>
      <c r="BS41" s="255"/>
      <c r="BT41" s="255"/>
      <c r="BU41" s="255"/>
      <c r="BV41" s="255"/>
      <c r="BW41" s="255"/>
      <c r="BX41" s="232"/>
      <c r="BY41" s="232"/>
      <c r="BZ41" s="232"/>
      <c r="CA41" s="232"/>
      <c r="CB41" s="232"/>
      <c r="CC41" s="232"/>
      <c r="CD41" s="232"/>
      <c r="CE41" s="232"/>
      <c r="CF41" s="232"/>
      <c r="CG41" s="232"/>
      <c r="CH41" s="256"/>
    </row>
    <row r="42" spans="1:86" x14ac:dyDescent="0.35">
      <c r="B42" s="305" t="s">
        <v>395</v>
      </c>
      <c r="C42" s="72"/>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c r="AL42" s="255"/>
      <c r="AM42" s="255"/>
      <c r="AN42" s="255"/>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v>38.386077148988917</v>
      </c>
      <c r="BK42" s="255">
        <v>38.632376461110098</v>
      </c>
      <c r="BL42" s="255">
        <v>40.556708468027807</v>
      </c>
      <c r="BM42" s="255">
        <v>38.560587916690721</v>
      </c>
      <c r="BN42" s="255">
        <v>36.15476301655265</v>
      </c>
      <c r="BO42" s="255">
        <v>36.815947903332166</v>
      </c>
      <c r="BP42" s="255">
        <v>36.426753797796444</v>
      </c>
      <c r="BQ42" s="255">
        <v>36.799845582839481</v>
      </c>
      <c r="BR42" s="255">
        <v>37.993095905735089</v>
      </c>
      <c r="BS42" s="255">
        <v>35.141460059286743</v>
      </c>
      <c r="BT42" s="255">
        <v>34.282051841811423</v>
      </c>
      <c r="BU42" s="255">
        <v>33.993309361871155</v>
      </c>
      <c r="BV42" s="255">
        <v>41.467988835777568</v>
      </c>
      <c r="BW42" s="255">
        <v>30.886239419664122</v>
      </c>
      <c r="BX42" s="232">
        <v>56.95129760802849</v>
      </c>
      <c r="BY42" s="232">
        <v>44.516851419006741</v>
      </c>
      <c r="BZ42" s="232">
        <v>39.424819500804432</v>
      </c>
      <c r="CA42" s="232">
        <v>41.877068401107671</v>
      </c>
      <c r="CB42" s="232">
        <v>41.209917314264707</v>
      </c>
      <c r="CC42" s="232">
        <v>37.041585856700202</v>
      </c>
      <c r="CD42" s="232">
        <v>37.274382705261544</v>
      </c>
      <c r="CE42" s="232">
        <v>37.690287555384366</v>
      </c>
      <c r="CF42" s="232">
        <v>38.250153420990799</v>
      </c>
      <c r="CG42" s="232">
        <v>38.864109814600496</v>
      </c>
      <c r="CH42" s="256">
        <v>39.465613523946146</v>
      </c>
    </row>
    <row r="43" spans="1:86" x14ac:dyDescent="0.35">
      <c r="B43" s="305" t="s">
        <v>430</v>
      </c>
      <c r="C43" s="72"/>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c r="AL43" s="255"/>
      <c r="AM43" s="255"/>
      <c r="AN43" s="255"/>
      <c r="AO43" s="255"/>
      <c r="AP43" s="255"/>
      <c r="AQ43" s="255"/>
      <c r="AR43" s="255"/>
      <c r="AS43" s="255"/>
      <c r="AT43" s="255"/>
      <c r="AU43" s="255"/>
      <c r="AV43" s="255"/>
      <c r="AW43" s="255"/>
      <c r="AX43" s="255"/>
      <c r="AY43" s="255"/>
      <c r="AZ43" s="255"/>
      <c r="BA43" s="255"/>
      <c r="BB43" s="255"/>
      <c r="BC43" s="255"/>
      <c r="BD43" s="255"/>
      <c r="BE43" s="255"/>
      <c r="BF43" s="255"/>
      <c r="BG43" s="255"/>
      <c r="BH43" s="255"/>
      <c r="BI43" s="255"/>
      <c r="BJ43" s="255">
        <v>194.59836114954655</v>
      </c>
      <c r="BK43" s="255">
        <v>195.96042990491077</v>
      </c>
      <c r="BL43" s="255">
        <v>204.60723319189418</v>
      </c>
      <c r="BM43" s="255">
        <v>210.36435652895949</v>
      </c>
      <c r="BN43" s="255">
        <v>195.05074269406884</v>
      </c>
      <c r="BO43" s="255">
        <v>67.169703723340476</v>
      </c>
      <c r="BP43" s="255">
        <v>55.983602349595508</v>
      </c>
      <c r="BQ43" s="255">
        <v>52.143920000715141</v>
      </c>
      <c r="BR43" s="255">
        <v>46.894205381588336</v>
      </c>
      <c r="BS43" s="255">
        <v>41.421573967558622</v>
      </c>
      <c r="BT43" s="255">
        <v>37.601967231088352</v>
      </c>
      <c r="BU43" s="255">
        <v>34.108561151850026</v>
      </c>
      <c r="BV43" s="255">
        <v>32.3282182141647</v>
      </c>
      <c r="BW43" s="255">
        <v>32.877154366059813</v>
      </c>
      <c r="BX43" s="232">
        <v>33.641614665884319</v>
      </c>
      <c r="BY43" s="232">
        <v>30.85404921222143</v>
      </c>
      <c r="BZ43" s="232">
        <v>28.489486928860281</v>
      </c>
      <c r="CA43" s="232">
        <v>25.269700592622826</v>
      </c>
      <c r="CB43" s="232">
        <v>25.756380066414554</v>
      </c>
      <c r="CC43" s="232">
        <v>24.338114496844675</v>
      </c>
      <c r="CD43" s="232">
        <v>23.720832563884187</v>
      </c>
      <c r="CE43" s="232">
        <v>23.19389591503267</v>
      </c>
      <c r="CF43" s="232">
        <v>22.752649937049309</v>
      </c>
      <c r="CG43" s="232">
        <v>22.348092445021219</v>
      </c>
      <c r="CH43" s="256">
        <v>21.935708743207687</v>
      </c>
    </row>
    <row r="44" spans="1:86" x14ac:dyDescent="0.35">
      <c r="A44" s="411"/>
      <c r="B44" s="305" t="s">
        <v>383</v>
      </c>
      <c r="C44" s="72"/>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c r="AL44" s="255"/>
      <c r="AM44" s="255"/>
      <c r="AN44" s="255"/>
      <c r="AO44" s="255"/>
      <c r="AP44" s="255"/>
      <c r="AQ44" s="255"/>
      <c r="AR44" s="255"/>
      <c r="AS44" s="255"/>
      <c r="AT44" s="255"/>
      <c r="AU44" s="255"/>
      <c r="AV44" s="255"/>
      <c r="AW44" s="255"/>
      <c r="AX44" s="255"/>
      <c r="AY44" s="255"/>
      <c r="AZ44" s="255"/>
      <c r="BA44" s="255"/>
      <c r="BB44" s="255"/>
      <c r="BC44" s="255"/>
      <c r="BD44" s="255"/>
      <c r="BE44" s="255"/>
      <c r="BF44" s="255"/>
      <c r="BG44" s="255"/>
      <c r="BH44" s="255"/>
      <c r="BI44" s="255"/>
      <c r="BJ44" s="255">
        <v>1.705422277296903</v>
      </c>
      <c r="BK44" s="255">
        <v>1.9266608076262097</v>
      </c>
      <c r="BL44" s="255">
        <v>100.78699392295198</v>
      </c>
      <c r="BM44" s="255">
        <v>158.11779601953396</v>
      </c>
      <c r="BN44" s="255">
        <v>251.22809620937014</v>
      </c>
      <c r="BO44" s="255">
        <v>74.167137799807506</v>
      </c>
      <c r="BP44" s="255">
        <v>83.141937861634986</v>
      </c>
      <c r="BQ44" s="255">
        <v>4.9904584433477526</v>
      </c>
      <c r="BR44" s="255">
        <v>6.7764927203653027</v>
      </c>
      <c r="BS44" s="255">
        <v>2.6289263166401566</v>
      </c>
      <c r="BT44" s="255">
        <v>2.183697600291536</v>
      </c>
      <c r="BU44" s="255">
        <v>80.135544064609704</v>
      </c>
      <c r="BV44" s="255">
        <v>8.9389480939702004</v>
      </c>
      <c r="BW44" s="255">
        <v>0.16467317856249888</v>
      </c>
      <c r="BX44" s="232">
        <v>77.234355882867845</v>
      </c>
      <c r="BY44" s="232">
        <v>0.31695360931539696</v>
      </c>
      <c r="BZ44" s="232">
        <v>106.05448369112969</v>
      </c>
      <c r="CA44" s="232">
        <v>22.198098987993987</v>
      </c>
      <c r="CB44" s="232">
        <v>26.945052241841701</v>
      </c>
      <c r="CC44" s="232">
        <v>26.636145485933564</v>
      </c>
      <c r="CD44" s="232">
        <v>26.015498026596262</v>
      </c>
      <c r="CE44" s="232">
        <v>25.502572457464208</v>
      </c>
      <c r="CF44" s="232">
        <v>25.030917272330925</v>
      </c>
      <c r="CG44" s="232">
        <v>24.577366899149517</v>
      </c>
      <c r="CH44" s="256">
        <v>24.106792859313479</v>
      </c>
    </row>
    <row r="45" spans="1:86" s="285" customFormat="1" ht="26.25" customHeight="1" x14ac:dyDescent="0.35">
      <c r="B45" s="618" t="s">
        <v>986</v>
      </c>
      <c r="C45" s="271"/>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32"/>
      <c r="AN45" s="232"/>
      <c r="AO45" s="232"/>
      <c r="AP45" s="232"/>
      <c r="AQ45" s="232">
        <v>15.605449383004593</v>
      </c>
      <c r="AR45" s="232">
        <v>76.649380387884648</v>
      </c>
      <c r="AS45" s="232">
        <v>61.336830042715775</v>
      </c>
      <c r="AT45" s="232">
        <v>66.698801533246098</v>
      </c>
      <c r="AU45" s="232">
        <v>85.312593889114751</v>
      </c>
      <c r="AV45" s="232">
        <v>85.658279339710859</v>
      </c>
      <c r="AW45" s="232">
        <v>85.41304381077822</v>
      </c>
      <c r="AX45" s="232">
        <v>62.909867130591984</v>
      </c>
      <c r="AY45" s="232">
        <v>104.53689744098031</v>
      </c>
      <c r="AZ45" s="232">
        <v>80.148583454958697</v>
      </c>
      <c r="BA45" s="232">
        <v>42.41393467268847</v>
      </c>
      <c r="BB45" s="232">
        <v>42.597257351919787</v>
      </c>
      <c r="BC45" s="232">
        <v>42.293210926780873</v>
      </c>
      <c r="BD45" s="232">
        <v>67.295053939328881</v>
      </c>
      <c r="BE45" s="232">
        <v>51.782245011172513</v>
      </c>
      <c r="BF45" s="232">
        <v>52.854977553058376</v>
      </c>
      <c r="BG45" s="232">
        <v>53.765645766352243</v>
      </c>
      <c r="BH45" s="232">
        <v>55.943863519679397</v>
      </c>
      <c r="BI45" s="232">
        <v>68.330368321573459</v>
      </c>
      <c r="BJ45" s="232">
        <f>SUM(BJ46:BJ51)</f>
        <v>73.977756139830689</v>
      </c>
      <c r="BK45" s="232">
        <f t="shared" ref="BK45:CH45" si="11">SUM(BK46:BK51)</f>
        <v>67.995619397468758</v>
      </c>
      <c r="BL45" s="232">
        <f t="shared" si="11"/>
        <v>282.29070401328289</v>
      </c>
      <c r="BM45" s="232">
        <f t="shared" si="11"/>
        <v>350.64842903912398</v>
      </c>
      <c r="BN45" s="232">
        <f t="shared" si="11"/>
        <v>450.90662634218899</v>
      </c>
      <c r="BO45" s="232">
        <f t="shared" si="11"/>
        <v>159.15085290128832</v>
      </c>
      <c r="BP45" s="232">
        <f t="shared" si="11"/>
        <v>158.25114823184128</v>
      </c>
      <c r="BQ45" s="232">
        <f t="shared" si="11"/>
        <v>32.762579739122224</v>
      </c>
      <c r="BR45" s="232">
        <f t="shared" si="11"/>
        <v>31.698774580477007</v>
      </c>
      <c r="BS45" s="232">
        <f t="shared" si="11"/>
        <v>22.254710282218117</v>
      </c>
      <c r="BT45" s="232">
        <f t="shared" si="11"/>
        <v>19.753280668515348</v>
      </c>
      <c r="BU45" s="232">
        <f t="shared" si="11"/>
        <v>87.324811204678625</v>
      </c>
      <c r="BV45" s="232">
        <f t="shared" si="11"/>
        <v>42.411199459844347</v>
      </c>
      <c r="BW45" s="232">
        <f t="shared" si="11"/>
        <v>12.361994029638494</v>
      </c>
      <c r="BX45" s="232">
        <f t="shared" si="11"/>
        <v>59.6503746743996</v>
      </c>
      <c r="BY45" s="232">
        <f t="shared" si="11"/>
        <v>14.029092231440295</v>
      </c>
      <c r="BZ45" s="232">
        <f t="shared" si="11"/>
        <v>62.794887086192936</v>
      </c>
      <c r="CA45" s="232">
        <f t="shared" si="11"/>
        <v>22.595738490178938</v>
      </c>
      <c r="CB45" s="232">
        <f t="shared" si="11"/>
        <v>19.469360375148366</v>
      </c>
      <c r="CC45" s="232">
        <f t="shared" si="11"/>
        <v>23.346766675257701</v>
      </c>
      <c r="CD45" s="232">
        <f t="shared" si="11"/>
        <v>23.114695622548712</v>
      </c>
      <c r="CE45" s="232">
        <f t="shared" si="11"/>
        <v>22.986547517888638</v>
      </c>
      <c r="CF45" s="232">
        <f t="shared" si="11"/>
        <v>22.919097635251866</v>
      </c>
      <c r="CG45" s="232">
        <f t="shared" si="11"/>
        <v>22.875456973946839</v>
      </c>
      <c r="CH45" s="256">
        <f t="shared" si="11"/>
        <v>22.820288923631082</v>
      </c>
    </row>
    <row r="46" spans="1:86" x14ac:dyDescent="0.35">
      <c r="A46" s="411"/>
      <c r="B46" s="305" t="s">
        <v>980</v>
      </c>
      <c r="C46" s="52"/>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c r="AL46" s="255"/>
      <c r="AM46" s="255"/>
      <c r="AN46" s="255"/>
      <c r="AO46" s="255"/>
      <c r="AP46" s="255"/>
      <c r="AQ46" s="255"/>
      <c r="AR46" s="255"/>
      <c r="AS46" s="255"/>
      <c r="AT46" s="255"/>
      <c r="AU46" s="255"/>
      <c r="AV46" s="255"/>
      <c r="AW46" s="255"/>
      <c r="AX46" s="255"/>
      <c r="AY46" s="255"/>
      <c r="AZ46" s="255"/>
      <c r="BA46" s="255"/>
      <c r="BB46" s="255"/>
      <c r="BC46" s="255"/>
      <c r="BD46" s="255"/>
      <c r="BE46" s="255"/>
      <c r="BF46" s="255"/>
      <c r="BG46" s="255"/>
      <c r="BH46" s="255"/>
      <c r="BI46" s="255"/>
      <c r="BJ46" s="255">
        <v>9.308127751455638</v>
      </c>
      <c r="BK46" s="255">
        <v>4.7906036500153233</v>
      </c>
      <c r="BL46" s="255">
        <v>-2.5632125048489766E-2</v>
      </c>
      <c r="BM46" s="255">
        <v>1.8569722854407913</v>
      </c>
      <c r="BN46" s="255">
        <v>3.3427671164125257</v>
      </c>
      <c r="BO46" s="255">
        <v>2.7029219616221963E-2</v>
      </c>
      <c r="BP46" s="255">
        <v>-0.52941489135183994</v>
      </c>
      <c r="BQ46" s="255">
        <v>0</v>
      </c>
      <c r="BR46" s="255">
        <v>0</v>
      </c>
      <c r="BS46" s="255"/>
      <c r="BT46" s="255"/>
      <c r="BU46" s="255"/>
      <c r="BV46" s="255"/>
      <c r="BW46" s="255"/>
      <c r="BX46" s="232"/>
      <c r="BY46" s="232"/>
      <c r="BZ46" s="232"/>
      <c r="CA46" s="232"/>
      <c r="CB46" s="232"/>
      <c r="CC46" s="232"/>
      <c r="CD46" s="232"/>
      <c r="CE46" s="232"/>
      <c r="CF46" s="232"/>
      <c r="CG46" s="232"/>
      <c r="CH46" s="256"/>
    </row>
    <row r="47" spans="1:86" x14ac:dyDescent="0.35">
      <c r="A47" s="411"/>
      <c r="B47" s="305" t="s">
        <v>981</v>
      </c>
      <c r="C47" s="52"/>
      <c r="D47" s="255"/>
      <c r="E47" s="255"/>
      <c r="F47" s="255"/>
      <c r="G47" s="25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c r="AL47" s="255"/>
      <c r="AM47" s="255"/>
      <c r="AN47" s="255"/>
      <c r="AO47" s="255"/>
      <c r="AP47" s="255"/>
      <c r="AQ47" s="255"/>
      <c r="AR47" s="255"/>
      <c r="AS47" s="255"/>
      <c r="AT47" s="255"/>
      <c r="AU47" s="255"/>
      <c r="AV47" s="255"/>
      <c r="AW47" s="255"/>
      <c r="AX47" s="255"/>
      <c r="AY47" s="255"/>
      <c r="AZ47" s="255"/>
      <c r="BA47" s="255"/>
      <c r="BB47" s="255"/>
      <c r="BC47" s="255"/>
      <c r="BD47" s="255"/>
      <c r="BE47" s="255"/>
      <c r="BF47" s="255"/>
      <c r="BG47" s="255"/>
      <c r="BH47" s="255"/>
      <c r="BI47" s="255"/>
      <c r="BJ47" s="255">
        <v>22.372497362052563</v>
      </c>
      <c r="BK47" s="255">
        <v>22.075591830038999</v>
      </c>
      <c r="BL47" s="255">
        <v>21.050303641428545</v>
      </c>
      <c r="BM47" s="255">
        <v>19.184294591745314</v>
      </c>
      <c r="BN47" s="255">
        <v>17.669894309167546</v>
      </c>
      <c r="BO47" s="255">
        <v>14.483240305923434</v>
      </c>
      <c r="BP47" s="255">
        <v>12.248004125373345</v>
      </c>
      <c r="BQ47" s="255">
        <v>0.78968459626160492</v>
      </c>
      <c r="BR47" s="255">
        <v>0</v>
      </c>
      <c r="BS47" s="255"/>
      <c r="BT47" s="255"/>
      <c r="BU47" s="255"/>
      <c r="BV47" s="255"/>
      <c r="BW47" s="255"/>
      <c r="BX47" s="232"/>
      <c r="BY47" s="232"/>
      <c r="BZ47" s="232"/>
      <c r="CA47" s="232"/>
      <c r="CB47" s="232"/>
      <c r="CC47" s="232"/>
      <c r="CD47" s="232"/>
      <c r="CE47" s="232"/>
      <c r="CF47" s="232"/>
      <c r="CG47" s="232"/>
      <c r="CH47" s="256"/>
    </row>
    <row r="48" spans="1:86" x14ac:dyDescent="0.35">
      <c r="A48" s="411"/>
      <c r="B48" s="305" t="s">
        <v>982</v>
      </c>
      <c r="C48" s="52"/>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c r="AL48" s="255"/>
      <c r="AM48" s="255"/>
      <c r="AN48" s="255"/>
      <c r="AO48" s="255"/>
      <c r="AP48" s="255"/>
      <c r="AQ48" s="255"/>
      <c r="AR48" s="255"/>
      <c r="AS48" s="255"/>
      <c r="AT48" s="255"/>
      <c r="AU48" s="255"/>
      <c r="AV48" s="255"/>
      <c r="AW48" s="255"/>
      <c r="AX48" s="255"/>
      <c r="AY48" s="255"/>
      <c r="AZ48" s="255"/>
      <c r="BA48" s="255"/>
      <c r="BB48" s="255"/>
      <c r="BC48" s="255"/>
      <c r="BD48" s="255"/>
      <c r="BE48" s="255"/>
      <c r="BF48" s="255"/>
      <c r="BG48" s="255"/>
      <c r="BH48" s="255"/>
      <c r="BI48" s="255"/>
      <c r="BJ48" s="255">
        <v>0.70846363401587475</v>
      </c>
      <c r="BK48" s="255">
        <v>1.0423316003520906</v>
      </c>
      <c r="BL48" s="255">
        <v>1.7597103168395454</v>
      </c>
      <c r="BM48" s="255">
        <v>2.2128840931930487</v>
      </c>
      <c r="BN48" s="255">
        <v>2.0160501906390849</v>
      </c>
      <c r="BO48" s="255">
        <v>-0.11207698962975651</v>
      </c>
      <c r="BP48" s="255">
        <v>-0.18296562124521734</v>
      </c>
      <c r="BQ48" s="255">
        <v>0</v>
      </c>
      <c r="BR48" s="255">
        <v>0</v>
      </c>
      <c r="BS48" s="255"/>
      <c r="BT48" s="255"/>
      <c r="BU48" s="255"/>
      <c r="BV48" s="255"/>
      <c r="BW48" s="255"/>
      <c r="BX48" s="232"/>
      <c r="BY48" s="232"/>
      <c r="BZ48" s="232"/>
      <c r="CA48" s="232"/>
      <c r="CB48" s="232"/>
      <c r="CC48" s="232"/>
      <c r="CD48" s="232"/>
      <c r="CE48" s="232"/>
      <c r="CF48" s="232"/>
      <c r="CG48" s="232"/>
      <c r="CH48" s="256"/>
    </row>
    <row r="49" spans="1:86" x14ac:dyDescent="0.35">
      <c r="A49" s="411"/>
      <c r="B49" s="305" t="s">
        <v>395</v>
      </c>
      <c r="C49" s="52"/>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c r="AL49" s="255"/>
      <c r="AM49" s="255"/>
      <c r="AN49" s="255"/>
      <c r="AO49" s="255"/>
      <c r="AP49" s="255"/>
      <c r="AQ49" s="255"/>
      <c r="AR49" s="255"/>
      <c r="AS49" s="255"/>
      <c r="AT49" s="255"/>
      <c r="AU49" s="255"/>
      <c r="AV49" s="255"/>
      <c r="AW49" s="255"/>
      <c r="AX49" s="255"/>
      <c r="AY49" s="255"/>
      <c r="AZ49" s="255"/>
      <c r="BA49" s="255"/>
      <c r="BB49" s="255"/>
      <c r="BC49" s="255"/>
      <c r="BD49" s="255"/>
      <c r="BE49" s="255"/>
      <c r="BF49" s="255"/>
      <c r="BG49" s="255"/>
      <c r="BH49" s="255"/>
      <c r="BI49" s="255"/>
      <c r="BJ49" s="255">
        <v>37.326106576827492</v>
      </c>
      <c r="BK49" s="255">
        <v>35.660655194870856</v>
      </c>
      <c r="BL49" s="255">
        <v>36.255239388085457</v>
      </c>
      <c r="BM49" s="255">
        <v>33.515277348151749</v>
      </c>
      <c r="BN49" s="255">
        <v>30.306198410933838</v>
      </c>
      <c r="BO49" s="255">
        <v>31.110155239347112</v>
      </c>
      <c r="BP49" s="255">
        <v>26.595311596315049</v>
      </c>
      <c r="BQ49" s="255">
        <v>25.152756408472779</v>
      </c>
      <c r="BR49" s="255">
        <v>23.187412799152334</v>
      </c>
      <c r="BS49" s="255">
        <v>19.67000329105603</v>
      </c>
      <c r="BT49" s="255">
        <v>17.64090995692499</v>
      </c>
      <c r="BU49" s="255">
        <v>15.276018111295697</v>
      </c>
      <c r="BV49" s="255">
        <v>16.24543959650212</v>
      </c>
      <c r="BW49" s="255">
        <v>12.233128885772695</v>
      </c>
      <c r="BX49" s="232">
        <v>17.824473918707984</v>
      </c>
      <c r="BY49" s="232">
        <v>13.842559464950721</v>
      </c>
      <c r="BZ49" s="232">
        <v>11.812931690546149</v>
      </c>
      <c r="CA49" s="232">
        <v>12.81387321975669</v>
      </c>
      <c r="CB49" s="232">
        <v>9.2853764059233015</v>
      </c>
      <c r="CC49" s="232">
        <v>10.538033691938979</v>
      </c>
      <c r="CD49" s="232">
        <v>10.604262525742348</v>
      </c>
      <c r="CE49" s="232">
        <v>10.722584115433204</v>
      </c>
      <c r="CF49" s="232">
        <v>10.881861457865345</v>
      </c>
      <c r="CG49" s="232">
        <v>11.056527121108541</v>
      </c>
      <c r="CH49" s="256">
        <v>11.22765009568724</v>
      </c>
    </row>
    <row r="50" spans="1:86" x14ac:dyDescent="0.35">
      <c r="A50" s="411"/>
      <c r="B50" s="305" t="s">
        <v>430</v>
      </c>
      <c r="C50" s="52"/>
      <c r="D50" s="255"/>
      <c r="E50" s="255"/>
      <c r="F50" s="255"/>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5"/>
      <c r="AX50" s="255"/>
      <c r="AY50" s="255"/>
      <c r="AZ50" s="255"/>
      <c r="BA50" s="255"/>
      <c r="BB50" s="255"/>
      <c r="BC50" s="255"/>
      <c r="BD50" s="255"/>
      <c r="BE50" s="255"/>
      <c r="BF50" s="255"/>
      <c r="BG50" s="255"/>
      <c r="BH50" s="255"/>
      <c r="BI50" s="255"/>
      <c r="BJ50" s="255">
        <v>0.38997667565039396</v>
      </c>
      <c r="BK50" s="255">
        <v>0</v>
      </c>
      <c r="BL50" s="255">
        <v>0</v>
      </c>
      <c r="BM50" s="255">
        <v>0</v>
      </c>
      <c r="BN50" s="255">
        <v>0</v>
      </c>
      <c r="BO50" s="255">
        <v>0</v>
      </c>
      <c r="BP50" s="255">
        <v>0</v>
      </c>
      <c r="BQ50" s="255">
        <v>0</v>
      </c>
      <c r="BR50" s="255">
        <v>0</v>
      </c>
      <c r="BS50" s="255">
        <v>6.878603402230293E-3</v>
      </c>
      <c r="BT50" s="255">
        <v>1.011512541859627E-2</v>
      </c>
      <c r="BU50" s="255">
        <v>4.6613679557774819E-3</v>
      </c>
      <c r="BV50" s="255">
        <v>5.2085581365731654E-3</v>
      </c>
      <c r="BW50" s="255">
        <v>5.3602599439248914E-3</v>
      </c>
      <c r="BX50" s="232">
        <v>2.6698105006348078E-3</v>
      </c>
      <c r="BY50" s="232">
        <v>2.4093761403284385E-3</v>
      </c>
      <c r="BZ50" s="232">
        <v>2.2357408666779373E-3</v>
      </c>
      <c r="CA50" s="232">
        <v>2.6471507010918526E-3</v>
      </c>
      <c r="CB50" s="232">
        <v>4.112015496688581E-3</v>
      </c>
      <c r="CC50" s="232">
        <v>2.561387770199861E-3</v>
      </c>
      <c r="CD50" s="232">
        <v>2.6574485547993126E-3</v>
      </c>
      <c r="CE50" s="232">
        <v>2.7929868385387011E-3</v>
      </c>
      <c r="CF50" s="232">
        <v>2.8289485804497104E-3</v>
      </c>
      <c r="CG50" s="232">
        <v>2.5813483793147214E-3</v>
      </c>
      <c r="CH50" s="256">
        <v>2.5337154100601431E-3</v>
      </c>
    </row>
    <row r="51" spans="1:86" x14ac:dyDescent="0.35">
      <c r="A51" s="411"/>
      <c r="B51" s="305" t="s">
        <v>383</v>
      </c>
      <c r="C51" s="52"/>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c r="AL51" s="255"/>
      <c r="AM51" s="255"/>
      <c r="AN51" s="255"/>
      <c r="AO51" s="255"/>
      <c r="AP51" s="255"/>
      <c r="AQ51" s="255"/>
      <c r="AR51" s="255"/>
      <c r="AS51" s="255"/>
      <c r="AT51" s="255"/>
      <c r="AU51" s="255"/>
      <c r="AV51" s="255"/>
      <c r="AW51" s="255"/>
      <c r="AX51" s="255"/>
      <c r="AY51" s="255"/>
      <c r="AZ51" s="255"/>
      <c r="BA51" s="255"/>
      <c r="BB51" s="255"/>
      <c r="BC51" s="255"/>
      <c r="BD51" s="255"/>
      <c r="BE51" s="255"/>
      <c r="BF51" s="255"/>
      <c r="BG51" s="255"/>
      <c r="BH51" s="255"/>
      <c r="BI51" s="255"/>
      <c r="BJ51" s="255">
        <v>3.8725841398287284</v>
      </c>
      <c r="BK51" s="255">
        <v>4.4264371221914889</v>
      </c>
      <c r="BL51" s="255">
        <v>223.25108279197784</v>
      </c>
      <c r="BM51" s="255">
        <v>293.87900072059307</v>
      </c>
      <c r="BN51" s="255">
        <v>397.57171631503599</v>
      </c>
      <c r="BO51" s="255">
        <v>113.64250512603131</v>
      </c>
      <c r="BP51" s="255">
        <v>120.12021302274994</v>
      </c>
      <c r="BQ51" s="255">
        <v>6.8201387343878412</v>
      </c>
      <c r="BR51" s="255">
        <v>8.5113617813246716</v>
      </c>
      <c r="BS51" s="255">
        <v>2.5778283877598542</v>
      </c>
      <c r="BT51" s="255">
        <v>2.1022555861717609</v>
      </c>
      <c r="BU51" s="255">
        <v>72.04413172542715</v>
      </c>
      <c r="BV51" s="255">
        <v>26.160551305205654</v>
      </c>
      <c r="BW51" s="255">
        <v>0.12350488392187264</v>
      </c>
      <c r="BX51" s="232">
        <v>41.823230945190979</v>
      </c>
      <c r="BY51" s="232">
        <v>0.18412339034924605</v>
      </c>
      <c r="BZ51" s="232">
        <v>50.979719654780112</v>
      </c>
      <c r="CA51" s="232">
        <v>9.7792181197211576</v>
      </c>
      <c r="CB51" s="232">
        <v>10.179871953728375</v>
      </c>
      <c r="CC51" s="232">
        <v>12.806171595548522</v>
      </c>
      <c r="CD51" s="232">
        <v>12.507775648251565</v>
      </c>
      <c r="CE51" s="232">
        <v>12.261170415616897</v>
      </c>
      <c r="CF51" s="232">
        <v>12.034407228806074</v>
      </c>
      <c r="CG51" s="232">
        <v>11.816348504458984</v>
      </c>
      <c r="CH51" s="256">
        <v>11.590105112533783</v>
      </c>
    </row>
    <row r="52" spans="1:86" ht="16" thickBot="1" x14ac:dyDescent="0.4">
      <c r="A52" s="475"/>
      <c r="B52" s="626"/>
      <c r="C52" s="137"/>
      <c r="D52" s="617"/>
      <c r="E52" s="617"/>
      <c r="F52" s="617"/>
      <c r="G52" s="617"/>
      <c r="H52" s="617"/>
      <c r="I52" s="617"/>
      <c r="J52" s="617"/>
      <c r="K52" s="617"/>
      <c r="L52" s="617"/>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c r="BJ52" s="617"/>
      <c r="BK52" s="617"/>
      <c r="BL52" s="617"/>
      <c r="BM52" s="617"/>
      <c r="BN52" s="617"/>
      <c r="BO52" s="617"/>
      <c r="BP52" s="617"/>
      <c r="BQ52" s="617"/>
      <c r="BR52" s="617"/>
      <c r="BS52" s="617"/>
      <c r="BT52" s="617"/>
      <c r="BU52" s="617"/>
      <c r="BV52" s="617"/>
      <c r="BW52" s="617"/>
      <c r="BX52" s="617"/>
      <c r="BY52" s="617"/>
      <c r="BZ52" s="617"/>
      <c r="CA52" s="617"/>
      <c r="CB52" s="617"/>
      <c r="CC52" s="617"/>
      <c r="CD52" s="617"/>
      <c r="CE52" s="617"/>
      <c r="CF52" s="617"/>
      <c r="CG52" s="617"/>
      <c r="CH52" s="672"/>
    </row>
    <row r="53" spans="1:86" x14ac:dyDescent="0.35">
      <c r="A53" s="411"/>
      <c r="B53" s="52"/>
      <c r="C53" s="5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N53" s="232"/>
      <c r="BO53" s="232"/>
      <c r="BP53" s="232"/>
      <c r="BQ53" s="232"/>
      <c r="BR53" s="232"/>
      <c r="BS53" s="232"/>
      <c r="BT53" s="232"/>
      <c r="BU53" s="232"/>
      <c r="BV53" s="232"/>
      <c r="BW53" s="232"/>
    </row>
    <row r="149" spans="86:86" x14ac:dyDescent="0.35">
      <c r="CH149" s="449"/>
    </row>
  </sheetData>
  <hyperlinks>
    <hyperlink ref="B1" display="Information relating to this table can be found in the 'Notes' tab" xr:uid="{B82F3430-74E6-44F2-9084-39F51495CA84}"/>
    <hyperlink ref="A1" location="Contents!A1" display="Contents page" xr:uid="{EA176EFE-5A8A-429E-B38E-DCBE00986370}"/>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D4297-1404-4BD5-BADC-E395549C6A30}">
  <dimension ref="A1:CH149"/>
  <sheetViews>
    <sheetView zoomScale="70" zoomScaleNormal="70" workbookViewId="0">
      <pane xSplit="2" topLeftCell="BP1" activePane="topRight" state="frozen"/>
      <selection activeCell="B8" sqref="B8"/>
      <selection pane="topRight" activeCell="B8" sqref="B8"/>
    </sheetView>
  </sheetViews>
  <sheetFormatPr defaultColWidth="12.54296875" defaultRowHeight="15.5" x14ac:dyDescent="0.35"/>
  <cols>
    <col min="1" max="1" width="23" style="407" bestFit="1" customWidth="1"/>
    <col min="2" max="2" width="75.54296875" style="407" customWidth="1"/>
    <col min="3" max="3" width="25.54296875" style="407" customWidth="1"/>
    <col min="4" max="75" width="12.54296875" style="255" customWidth="1"/>
    <col min="76" max="76" width="12.54296875" style="411" customWidth="1"/>
    <col min="77" max="84" width="12.54296875" style="411"/>
    <col min="85" max="85" width="12.1796875" style="411" customWidth="1"/>
    <col min="86" max="86" width="11.54296875" style="411" customWidth="1"/>
    <col min="87" max="16384" width="12.54296875" style="411"/>
  </cols>
  <sheetData>
    <row r="1" spans="1:86" s="408" customFormat="1" ht="25.5" customHeight="1" thickBot="1" x14ac:dyDescent="0.3">
      <c r="A1" s="718" t="s">
        <v>47</v>
      </c>
      <c r="B1" s="141" t="s">
        <v>220</v>
      </c>
      <c r="C1" s="142"/>
      <c r="D1" s="406"/>
      <c r="E1" s="406"/>
      <c r="F1" s="406"/>
      <c r="G1" s="406"/>
      <c r="H1" s="406"/>
      <c r="I1" s="406"/>
      <c r="J1" s="406"/>
      <c r="K1" s="406"/>
      <c r="L1" s="406"/>
      <c r="M1" s="406"/>
      <c r="N1" s="406"/>
      <c r="O1" s="406"/>
      <c r="P1" s="406"/>
      <c r="Q1" s="406"/>
      <c r="R1" s="406"/>
      <c r="S1" s="406"/>
      <c r="T1" s="406"/>
      <c r="U1" s="406"/>
      <c r="V1" s="406"/>
      <c r="W1" s="406"/>
      <c r="X1" s="406"/>
      <c r="Y1" s="406"/>
      <c r="Z1" s="406"/>
      <c r="AA1" s="406"/>
      <c r="AB1" s="406"/>
      <c r="AC1" s="406"/>
      <c r="AD1" s="406"/>
      <c r="AE1" s="406"/>
      <c r="AF1" s="406"/>
      <c r="AG1" s="406"/>
      <c r="AH1" s="406"/>
      <c r="AI1" s="406"/>
      <c r="AJ1" s="406"/>
      <c r="AK1" s="406"/>
      <c r="AL1" s="406"/>
      <c r="AM1" s="406"/>
      <c r="AN1" s="406"/>
      <c r="AO1" s="406"/>
      <c r="AP1" s="406"/>
      <c r="AQ1" s="406"/>
      <c r="AR1" s="406"/>
      <c r="AS1" s="406"/>
      <c r="AT1" s="406"/>
      <c r="AU1" s="406"/>
      <c r="AV1" s="406"/>
      <c r="AW1" s="406"/>
      <c r="AX1" s="406"/>
      <c r="AY1" s="406"/>
      <c r="AZ1" s="406"/>
      <c r="BA1" s="406"/>
      <c r="BB1" s="406"/>
      <c r="BC1" s="406"/>
      <c r="BD1" s="406"/>
      <c r="BE1" s="406"/>
      <c r="BF1" s="406"/>
      <c r="BG1" s="406"/>
      <c r="BH1" s="406"/>
      <c r="BI1" s="406"/>
      <c r="BJ1" s="406"/>
      <c r="BK1" s="406"/>
      <c r="BL1" s="406"/>
      <c r="BM1" s="406"/>
      <c r="BN1" s="406"/>
      <c r="BO1" s="406"/>
      <c r="BP1" s="406"/>
      <c r="BQ1" s="406"/>
      <c r="BR1" s="406"/>
      <c r="BS1" s="406"/>
      <c r="BT1" s="406"/>
      <c r="BU1" s="406"/>
      <c r="BV1" s="478"/>
      <c r="BW1" s="478"/>
      <c r="BX1" s="478"/>
    </row>
    <row r="2" spans="1:86" x14ac:dyDescent="0.35">
      <c r="A2" s="46" t="s">
        <v>221</v>
      </c>
      <c r="B2" s="47" t="s">
        <v>987</v>
      </c>
      <c r="C2" s="501"/>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x14ac:dyDescent="0.35">
      <c r="A3" s="144">
        <v>2025</v>
      </c>
      <c r="B3" s="412" t="s">
        <v>371</v>
      </c>
      <c r="C3" s="466"/>
      <c r="D3" s="320" t="s">
        <v>260</v>
      </c>
      <c r="E3" s="320" t="s">
        <v>260</v>
      </c>
      <c r="F3" s="320" t="s">
        <v>260</v>
      </c>
      <c r="G3" s="320" t="s">
        <v>260</v>
      </c>
      <c r="H3" s="320" t="s">
        <v>260</v>
      </c>
      <c r="I3" s="320" t="s">
        <v>260</v>
      </c>
      <c r="J3" s="320" t="s">
        <v>260</v>
      </c>
      <c r="K3" s="320" t="s">
        <v>260</v>
      </c>
      <c r="L3" s="320" t="s">
        <v>260</v>
      </c>
      <c r="M3" s="320" t="s">
        <v>260</v>
      </c>
      <c r="N3" s="320" t="s">
        <v>260</v>
      </c>
      <c r="O3" s="320" t="s">
        <v>260</v>
      </c>
      <c r="P3" s="320" t="s">
        <v>260</v>
      </c>
      <c r="Q3" s="320" t="s">
        <v>260</v>
      </c>
      <c r="R3" s="320" t="s">
        <v>260</v>
      </c>
      <c r="S3" s="320" t="s">
        <v>260</v>
      </c>
      <c r="T3" s="320" t="s">
        <v>260</v>
      </c>
      <c r="U3" s="320" t="s">
        <v>260</v>
      </c>
      <c r="V3" s="320" t="s">
        <v>260</v>
      </c>
      <c r="W3" s="320" t="s">
        <v>260</v>
      </c>
      <c r="X3" s="320" t="s">
        <v>260</v>
      </c>
      <c r="Y3" s="320" t="s">
        <v>260</v>
      </c>
      <c r="Z3" s="320" t="s">
        <v>260</v>
      </c>
      <c r="AA3" s="320" t="s">
        <v>260</v>
      </c>
      <c r="AB3" s="320" t="s">
        <v>260</v>
      </c>
      <c r="AC3" s="320" t="s">
        <v>260</v>
      </c>
      <c r="AD3" s="320" t="s">
        <v>260</v>
      </c>
      <c r="AE3" s="320" t="s">
        <v>260</v>
      </c>
      <c r="AF3" s="320" t="s">
        <v>260</v>
      </c>
      <c r="AG3" s="320" t="s">
        <v>260</v>
      </c>
      <c r="AH3" s="320" t="s">
        <v>260</v>
      </c>
      <c r="AI3" s="320" t="s">
        <v>260</v>
      </c>
      <c r="AJ3" s="320" t="s">
        <v>260</v>
      </c>
      <c r="AK3" s="320" t="s">
        <v>260</v>
      </c>
      <c r="AL3" s="320" t="s">
        <v>260</v>
      </c>
      <c r="AM3" s="320" t="s">
        <v>260</v>
      </c>
      <c r="AN3" s="320" t="s">
        <v>260</v>
      </c>
      <c r="AO3" s="320" t="s">
        <v>260</v>
      </c>
      <c r="AP3" s="320" t="s">
        <v>260</v>
      </c>
      <c r="AQ3" s="320" t="s">
        <v>260</v>
      </c>
      <c r="AR3" s="320" t="s">
        <v>260</v>
      </c>
      <c r="AS3" s="320" t="s">
        <v>260</v>
      </c>
      <c r="AT3" s="320" t="s">
        <v>260</v>
      </c>
      <c r="AU3" s="320" t="s">
        <v>260</v>
      </c>
      <c r="AV3" s="320" t="s">
        <v>260</v>
      </c>
      <c r="AW3" s="320" t="s">
        <v>260</v>
      </c>
      <c r="AX3" s="320" t="s">
        <v>260</v>
      </c>
      <c r="AY3" s="320" t="s">
        <v>260</v>
      </c>
      <c r="AZ3" s="320" t="s">
        <v>260</v>
      </c>
      <c r="BA3" s="320" t="s">
        <v>260</v>
      </c>
      <c r="BB3" s="320" t="s">
        <v>260</v>
      </c>
      <c r="BC3" s="320" t="s">
        <v>260</v>
      </c>
      <c r="BD3" s="320" t="s">
        <v>260</v>
      </c>
      <c r="BE3" s="320" t="s">
        <v>260</v>
      </c>
      <c r="BF3" s="320" t="s">
        <v>260</v>
      </c>
      <c r="BG3" s="320" t="s">
        <v>260</v>
      </c>
      <c r="BH3" s="320" t="s">
        <v>260</v>
      </c>
      <c r="BI3" s="320" t="s">
        <v>260</v>
      </c>
      <c r="BJ3" s="320" t="s">
        <v>260</v>
      </c>
      <c r="BK3" s="320" t="s">
        <v>260</v>
      </c>
      <c r="BL3" s="320" t="s">
        <v>260</v>
      </c>
      <c r="BM3" s="320" t="s">
        <v>260</v>
      </c>
      <c r="BN3" s="320" t="s">
        <v>260</v>
      </c>
      <c r="BO3" s="320" t="s">
        <v>260</v>
      </c>
      <c r="BP3" s="320" t="s">
        <v>260</v>
      </c>
      <c r="BQ3" s="320" t="s">
        <v>260</v>
      </c>
      <c r="BR3" s="320" t="s">
        <v>260</v>
      </c>
      <c r="BS3" s="320" t="s">
        <v>260</v>
      </c>
      <c r="BT3" s="320" t="s">
        <v>260</v>
      </c>
      <c r="BU3" s="320" t="s">
        <v>260</v>
      </c>
      <c r="BV3" s="320" t="s">
        <v>260</v>
      </c>
      <c r="BW3" s="320" t="s">
        <v>260</v>
      </c>
      <c r="BX3" s="320" t="s">
        <v>260</v>
      </c>
      <c r="BY3" s="320" t="s">
        <v>260</v>
      </c>
      <c r="BZ3" s="320" t="s">
        <v>260</v>
      </c>
      <c r="CA3" s="320" t="s">
        <v>260</v>
      </c>
      <c r="CB3" s="320" t="s">
        <v>261</v>
      </c>
      <c r="CC3" s="320" t="s">
        <v>261</v>
      </c>
      <c r="CD3" s="320" t="s">
        <v>261</v>
      </c>
      <c r="CE3" s="320" t="s">
        <v>261</v>
      </c>
      <c r="CF3" s="320" t="s">
        <v>261</v>
      </c>
      <c r="CG3" s="320" t="s">
        <v>261</v>
      </c>
      <c r="CH3" s="321" t="s">
        <v>261</v>
      </c>
    </row>
    <row r="4" spans="1:86" s="285" customFormat="1" ht="24" customHeight="1" x14ac:dyDescent="0.35">
      <c r="A4" s="128"/>
      <c r="B4" s="123" t="s">
        <v>273</v>
      </c>
      <c r="C4" s="512"/>
      <c r="D4" s="306">
        <f t="shared" ref="D4:BC4" si="0">SUM(D6,D5,D11,D12)</f>
        <v>15.2</v>
      </c>
      <c r="E4" s="306">
        <f t="shared" si="0"/>
        <v>19.2</v>
      </c>
      <c r="F4" s="306">
        <f t="shared" si="0"/>
        <v>17</v>
      </c>
      <c r="G4" s="306">
        <f t="shared" si="0"/>
        <v>14.8</v>
      </c>
      <c r="H4" s="306">
        <f t="shared" si="0"/>
        <v>26.8</v>
      </c>
      <c r="I4" s="306">
        <f t="shared" si="0"/>
        <v>22.2</v>
      </c>
      <c r="J4" s="306">
        <f t="shared" si="0"/>
        <v>15.7</v>
      </c>
      <c r="K4" s="306">
        <f t="shared" si="0"/>
        <v>15.7</v>
      </c>
      <c r="L4" s="306">
        <f t="shared" si="0"/>
        <v>20.9</v>
      </c>
      <c r="M4" s="306">
        <f t="shared" si="0"/>
        <v>25.4</v>
      </c>
      <c r="N4" s="306">
        <f t="shared" si="0"/>
        <v>49.4</v>
      </c>
      <c r="O4" s="306">
        <f t="shared" si="0"/>
        <v>41.9</v>
      </c>
      <c r="P4" s="306">
        <f t="shared" si="0"/>
        <v>30.2</v>
      </c>
      <c r="Q4" s="306">
        <f t="shared" si="0"/>
        <v>36.299999999999997</v>
      </c>
      <c r="R4" s="306">
        <f t="shared" si="0"/>
        <v>64.5</v>
      </c>
      <c r="S4" s="306">
        <f t="shared" si="0"/>
        <v>64.599999999999994</v>
      </c>
      <c r="T4" s="306">
        <f t="shared" si="0"/>
        <v>44.9</v>
      </c>
      <c r="U4" s="306">
        <f t="shared" si="0"/>
        <v>49.2</v>
      </c>
      <c r="V4" s="306">
        <f t="shared" si="0"/>
        <v>78.3</v>
      </c>
      <c r="W4" s="306">
        <f t="shared" si="0"/>
        <v>121.7</v>
      </c>
      <c r="X4" s="306">
        <f t="shared" si="0"/>
        <v>123.3</v>
      </c>
      <c r="Y4" s="306">
        <f t="shared" si="0"/>
        <v>127.1</v>
      </c>
      <c r="Z4" s="306">
        <f t="shared" si="0"/>
        <v>150.4</v>
      </c>
      <c r="AA4" s="306">
        <f t="shared" si="0"/>
        <v>239.4</v>
      </c>
      <c r="AB4" s="306">
        <f t="shared" si="0"/>
        <v>209.1</v>
      </c>
      <c r="AC4" s="306">
        <f t="shared" si="0"/>
        <v>174.09</v>
      </c>
      <c r="AD4" s="306">
        <f t="shared" si="0"/>
        <v>214.12200000000001</v>
      </c>
      <c r="AE4" s="306">
        <f t="shared" si="0"/>
        <v>454.38499999999999</v>
      </c>
      <c r="AF4" s="306">
        <f t="shared" si="0"/>
        <v>558.846</v>
      </c>
      <c r="AG4" s="306">
        <f t="shared" si="0"/>
        <v>628.82600000000002</v>
      </c>
      <c r="AH4" s="306">
        <f t="shared" si="0"/>
        <v>1147</v>
      </c>
      <c r="AI4" s="306">
        <f t="shared" si="0"/>
        <v>1176</v>
      </c>
      <c r="AJ4" s="306">
        <f t="shared" si="0"/>
        <v>2074</v>
      </c>
      <c r="AK4" s="306">
        <f t="shared" si="0"/>
        <v>3214.04</v>
      </c>
      <c r="AL4" s="306">
        <f t="shared" si="0"/>
        <v>4067</v>
      </c>
      <c r="AM4" s="306">
        <f t="shared" si="0"/>
        <v>4754</v>
      </c>
      <c r="AN4" s="306">
        <f t="shared" si="0"/>
        <v>5308</v>
      </c>
      <c r="AO4" s="306">
        <f t="shared" si="0"/>
        <v>5803</v>
      </c>
      <c r="AP4" s="306">
        <f t="shared" si="0"/>
        <v>6070</v>
      </c>
      <c r="AQ4" s="306">
        <f t="shared" si="0"/>
        <v>5452.9279999999999</v>
      </c>
      <c r="AR4" s="306">
        <f t="shared" si="0"/>
        <v>4151.7449999999999</v>
      </c>
      <c r="AS4" s="306">
        <f t="shared" si="0"/>
        <v>3364.41</v>
      </c>
      <c r="AT4" s="306">
        <f t="shared" si="0"/>
        <v>3810.3180000000002</v>
      </c>
      <c r="AU4" s="306">
        <f t="shared" si="0"/>
        <v>5803.8150000000005</v>
      </c>
      <c r="AV4" s="306">
        <f t="shared" si="0"/>
        <v>7139.1579999999994</v>
      </c>
      <c r="AW4" s="306">
        <f t="shared" si="0"/>
        <v>7388.7640000000001</v>
      </c>
      <c r="AX4" s="306">
        <f t="shared" si="0"/>
        <v>6482.4830000000002</v>
      </c>
      <c r="AY4" s="306">
        <f t="shared" si="0"/>
        <v>5924.8270000000002</v>
      </c>
      <c r="AZ4" s="306">
        <f t="shared" si="0"/>
        <v>5112.2209999999995</v>
      </c>
      <c r="BA4" s="306">
        <f t="shared" si="0"/>
        <v>3893.4660000000003</v>
      </c>
      <c r="BB4" s="306">
        <f t="shared" si="0"/>
        <v>3557.6930000000002</v>
      </c>
      <c r="BC4" s="306">
        <f t="shared" si="0"/>
        <v>3255.0860000000002</v>
      </c>
      <c r="BD4" s="306">
        <f>SUM(BD6,BD5,BD11,BD12)</f>
        <v>2882.2200000000003</v>
      </c>
      <c r="BE4" s="306">
        <f t="shared" ref="BE4:CE4" si="1">SUM(BE6,BE5,BE11,BE12)</f>
        <v>2605.5709014073173</v>
      </c>
      <c r="BF4" s="306">
        <f t="shared" si="1"/>
        <v>2624.1158686900003</v>
      </c>
      <c r="BG4" s="306">
        <f t="shared" si="1"/>
        <v>2559.18840136366</v>
      </c>
      <c r="BH4" s="306">
        <f t="shared" si="1"/>
        <v>2204.4830000000002</v>
      </c>
      <c r="BI4" s="306">
        <f t="shared" si="1"/>
        <v>2311.2043118300003</v>
      </c>
      <c r="BJ4" s="306">
        <f t="shared" si="1"/>
        <v>2439.7983671900001</v>
      </c>
      <c r="BK4" s="306">
        <f t="shared" si="1"/>
        <v>2241.4881393452138</v>
      </c>
      <c r="BL4" s="306">
        <f t="shared" si="1"/>
        <v>2856.8277160099997</v>
      </c>
      <c r="BM4" s="306">
        <f t="shared" si="1"/>
        <v>4684.0175697100003</v>
      </c>
      <c r="BN4" s="306">
        <f t="shared" si="1"/>
        <v>4473.4852258236315</v>
      </c>
      <c r="BO4" s="306">
        <f t="shared" si="1"/>
        <v>4933.9849943699983</v>
      </c>
      <c r="BP4" s="306">
        <f t="shared" si="1"/>
        <v>5169.8070100499999</v>
      </c>
      <c r="BQ4" s="306">
        <f t="shared" si="1"/>
        <v>4343.1032952005953</v>
      </c>
      <c r="BR4" s="306">
        <f t="shared" si="1"/>
        <v>3115.6820602665048</v>
      </c>
      <c r="BS4" s="306">
        <f t="shared" si="1"/>
        <v>2770.6253516329502</v>
      </c>
      <c r="BT4" s="306">
        <f t="shared" si="1"/>
        <v>2768.845619016316</v>
      </c>
      <c r="BU4" s="306">
        <f t="shared" si="1"/>
        <v>2992.6764336050683</v>
      </c>
      <c r="BV4" s="306">
        <f t="shared" si="1"/>
        <v>3263.5700632435692</v>
      </c>
      <c r="BW4" s="306">
        <f t="shared" si="1"/>
        <v>3741.323402660983</v>
      </c>
      <c r="BX4" s="306">
        <f t="shared" si="1"/>
        <v>17599.348016054006</v>
      </c>
      <c r="BY4" s="306">
        <f t="shared" si="1"/>
        <v>13453.214799742273</v>
      </c>
      <c r="BZ4" s="306">
        <f t="shared" si="1"/>
        <v>10165.742269611997</v>
      </c>
      <c r="CA4" s="306">
        <f t="shared" si="1"/>
        <v>11442.833503513495</v>
      </c>
      <c r="CB4" s="306">
        <f t="shared" si="1"/>
        <v>13639.557139180777</v>
      </c>
      <c r="CC4" s="306">
        <f t="shared" si="1"/>
        <v>15239.816508479089</v>
      </c>
      <c r="CD4" s="306">
        <f t="shared" si="1"/>
        <v>18622.454507906223</v>
      </c>
      <c r="CE4" s="306">
        <f t="shared" si="1"/>
        <v>17557.430323226945</v>
      </c>
      <c r="CF4" s="306">
        <f>SUM(CF6,CF5,CF11,CF12)</f>
        <v>16516.870640186382</v>
      </c>
      <c r="CG4" s="416">
        <f>SUM(CG6,CG5,CG11,CG12)</f>
        <v>16594.17949556094</v>
      </c>
      <c r="CH4" s="417">
        <f>SUM(CH6,CH5,CH11,CH12)</f>
        <v>17057.838528033662</v>
      </c>
    </row>
    <row r="5" spans="1:86" ht="26.25" customHeight="1" x14ac:dyDescent="0.35">
      <c r="A5" s="427"/>
      <c r="B5" s="72" t="s">
        <v>988</v>
      </c>
      <c r="C5" s="284"/>
      <c r="D5" s="232">
        <f>'Income Support'!D23</f>
        <v>0</v>
      </c>
      <c r="E5" s="232">
        <f>'Income Support'!E23</f>
        <v>0</v>
      </c>
      <c r="F5" s="232">
        <f>'Income Support'!F23</f>
        <v>0</v>
      </c>
      <c r="G5" s="232">
        <f>'Income Support'!G23</f>
        <v>0</v>
      </c>
      <c r="H5" s="232">
        <f>'Income Support'!H23</f>
        <v>0</v>
      </c>
      <c r="I5" s="232">
        <f>'Income Support'!I23</f>
        <v>0</v>
      </c>
      <c r="J5" s="232">
        <f>'Income Support'!J23</f>
        <v>0</v>
      </c>
      <c r="K5" s="232">
        <f>'Income Support'!K23</f>
        <v>0</v>
      </c>
      <c r="L5" s="232">
        <f>'Income Support'!L23</f>
        <v>0</v>
      </c>
      <c r="M5" s="232">
        <f>'Income Support'!M23</f>
        <v>0</v>
      </c>
      <c r="N5" s="232">
        <f>'Income Support'!N23</f>
        <v>0</v>
      </c>
      <c r="O5" s="232">
        <f>'Income Support'!O23</f>
        <v>0</v>
      </c>
      <c r="P5" s="232">
        <f>'Income Support'!P23</f>
        <v>0</v>
      </c>
      <c r="Q5" s="232">
        <f>'Income Support'!Q23</f>
        <v>0</v>
      </c>
      <c r="R5" s="232">
        <f>'Income Support'!R23</f>
        <v>0</v>
      </c>
      <c r="S5" s="232">
        <f>'Income Support'!S23</f>
        <v>0</v>
      </c>
      <c r="T5" s="232">
        <f>'Income Support'!T23</f>
        <v>0</v>
      </c>
      <c r="U5" s="232">
        <f>'Income Support'!U23</f>
        <v>0</v>
      </c>
      <c r="V5" s="232">
        <f>'Income Support'!V23</f>
        <v>0</v>
      </c>
      <c r="W5" s="232">
        <f>'Income Support'!W23</f>
        <v>0</v>
      </c>
      <c r="X5" s="232">
        <f>'Income Support'!X23</f>
        <v>0</v>
      </c>
      <c r="Y5" s="232">
        <f>'Income Support'!Y23</f>
        <v>0</v>
      </c>
      <c r="Z5" s="232">
        <f>'Income Support'!Z23</f>
        <v>0</v>
      </c>
      <c r="AA5" s="232">
        <f>'Income Support'!AA23</f>
        <v>0</v>
      </c>
      <c r="AB5" s="232">
        <f>'Income Support'!AB23</f>
        <v>0</v>
      </c>
      <c r="AC5" s="232">
        <f>'Income Support'!AC23</f>
        <v>0</v>
      </c>
      <c r="AD5" s="232">
        <f>'Income Support'!AD23</f>
        <v>0</v>
      </c>
      <c r="AE5" s="232">
        <f>'Income Support'!AE23</f>
        <v>0</v>
      </c>
      <c r="AF5" s="232">
        <f>'Income Support'!AF23</f>
        <v>0</v>
      </c>
      <c r="AG5" s="232">
        <f>'Income Support'!AG23</f>
        <v>0</v>
      </c>
      <c r="AH5" s="232">
        <f>'Income Support'!AH23</f>
        <v>515</v>
      </c>
      <c r="AI5" s="232">
        <f>'Income Support'!AI23</f>
        <v>523</v>
      </c>
      <c r="AJ5" s="232">
        <f>'Income Support'!AJ23</f>
        <v>794</v>
      </c>
      <c r="AK5" s="232">
        <f>'Income Support'!AK23</f>
        <v>1512.04</v>
      </c>
      <c r="AL5" s="232">
        <f>'Income Support'!AL23</f>
        <v>2567</v>
      </c>
      <c r="AM5" s="232">
        <f>'Income Support'!AM23</f>
        <v>3257</v>
      </c>
      <c r="AN5" s="232">
        <f>'Income Support'!AN23</f>
        <v>3730</v>
      </c>
      <c r="AO5" s="232">
        <f>'Income Support'!AO23</f>
        <v>4214</v>
      </c>
      <c r="AP5" s="232">
        <f>'Income Support'!AP23</f>
        <v>4336</v>
      </c>
      <c r="AQ5" s="232">
        <f>'Income Support'!AQ23</f>
        <v>3985</v>
      </c>
      <c r="AR5" s="232">
        <f>'Income Support'!AR23</f>
        <v>3045</v>
      </c>
      <c r="AS5" s="232">
        <f>'Income Support'!AS23</f>
        <v>2631</v>
      </c>
      <c r="AT5" s="232">
        <f>'Income Support'!AT23</f>
        <v>2940.4780000000001</v>
      </c>
      <c r="AU5" s="232">
        <f>'Income Support'!AU23</f>
        <v>4200</v>
      </c>
      <c r="AV5" s="232">
        <f>'Income Support'!AV23</f>
        <v>5379</v>
      </c>
      <c r="AW5" s="232">
        <f>'Income Support'!AW23</f>
        <v>5737</v>
      </c>
      <c r="AX5" s="232">
        <f>'Income Support'!AX23</f>
        <v>5183</v>
      </c>
      <c r="AY5" s="232">
        <f>'Income Support'!AY23</f>
        <v>4823</v>
      </c>
      <c r="AZ5" s="232">
        <f>'Income Support'!AZ23</f>
        <v>2359</v>
      </c>
      <c r="BA5" s="232">
        <f>'Income Support'!BA23</f>
        <v>0</v>
      </c>
      <c r="BB5" s="232">
        <f>'Income Support'!BB23</f>
        <v>0</v>
      </c>
      <c r="BC5" s="232">
        <f>'Income Support'!BC23</f>
        <v>0</v>
      </c>
      <c r="BD5" s="232">
        <f>'Income Support'!BD23</f>
        <v>0</v>
      </c>
      <c r="BE5" s="232">
        <f>'Income Support'!BE23</f>
        <v>0</v>
      </c>
      <c r="BF5" s="232">
        <f>'Income Support'!BF23</f>
        <v>0</v>
      </c>
      <c r="BG5" s="232">
        <f>'Income Support'!BG23</f>
        <v>0</v>
      </c>
      <c r="BH5" s="232">
        <f>'Income Support'!BH23</f>
        <v>0</v>
      </c>
      <c r="BI5" s="232">
        <f>'Income Support'!BI23</f>
        <v>0</v>
      </c>
      <c r="BJ5" s="232">
        <f>'Income Support'!BJ23</f>
        <v>0</v>
      </c>
      <c r="BK5" s="232">
        <f>'Income Support'!BK23</f>
        <v>0</v>
      </c>
      <c r="BL5" s="232">
        <f>'Income Support'!BL23</f>
        <v>0</v>
      </c>
      <c r="BM5" s="232">
        <f>'Income Support'!BM23</f>
        <v>0</v>
      </c>
      <c r="BN5" s="232">
        <f>'Income Support'!BN23</f>
        <v>0</v>
      </c>
      <c r="BO5" s="232">
        <f>'Income Support'!BO23</f>
        <v>0</v>
      </c>
      <c r="BP5" s="232">
        <f>'Income Support'!BP23</f>
        <v>0</v>
      </c>
      <c r="BQ5" s="232">
        <f>'Income Support'!BQ23</f>
        <v>0</v>
      </c>
      <c r="BR5" s="232">
        <f>'Income Support'!BR23</f>
        <v>0</v>
      </c>
      <c r="BS5" s="232">
        <f>'Income Support'!BS23</f>
        <v>0</v>
      </c>
      <c r="BT5" s="232">
        <f>'Income Support'!BT23</f>
        <v>0</v>
      </c>
      <c r="BU5" s="232">
        <f>'Income Support'!BU23</f>
        <v>0</v>
      </c>
      <c r="BV5" s="232">
        <f>'Income Support'!BV23</f>
        <v>0</v>
      </c>
      <c r="BW5" s="232">
        <f>'Income Support'!BW23</f>
        <v>0</v>
      </c>
      <c r="BX5" s="232">
        <f>'Income Support'!BX23</f>
        <v>0</v>
      </c>
      <c r="BY5" s="232">
        <f>'Income Support'!BY23</f>
        <v>0</v>
      </c>
      <c r="BZ5" s="232">
        <f>'Income Support'!BZ23</f>
        <v>0</v>
      </c>
      <c r="CA5" s="232">
        <f>'Income Support'!CA23</f>
        <v>0</v>
      </c>
      <c r="CB5" s="232">
        <f>'Income Support'!CB23</f>
        <v>0</v>
      </c>
      <c r="CC5" s="232">
        <f>'Income Support'!CC23</f>
        <v>0</v>
      </c>
      <c r="CD5" s="232">
        <f>'Income Support'!CD23</f>
        <v>0</v>
      </c>
      <c r="CE5" s="232">
        <f>'Income Support'!CE23</f>
        <v>0</v>
      </c>
      <c r="CF5" s="232">
        <f>'Income Support'!CF23</f>
        <v>0</v>
      </c>
      <c r="CG5" s="232">
        <f>'Income Support'!CG23</f>
        <v>0</v>
      </c>
      <c r="CH5" s="256">
        <f>'Income Support'!CH23</f>
        <v>0</v>
      </c>
    </row>
    <row r="6" spans="1:86" ht="26.25" customHeight="1" x14ac:dyDescent="0.35">
      <c r="A6" s="427"/>
      <c r="B6" s="72" t="s">
        <v>989</v>
      </c>
      <c r="C6" s="52"/>
      <c r="D6" s="232">
        <f t="shared" ref="D6:BO6" si="2">SUM(D7,D8)</f>
        <v>0</v>
      </c>
      <c r="E6" s="232">
        <f t="shared" si="2"/>
        <v>0</v>
      </c>
      <c r="F6" s="232">
        <f t="shared" si="2"/>
        <v>0</v>
      </c>
      <c r="G6" s="232">
        <f t="shared" si="2"/>
        <v>0</v>
      </c>
      <c r="H6" s="232">
        <f t="shared" si="2"/>
        <v>0</v>
      </c>
      <c r="I6" s="232">
        <f t="shared" si="2"/>
        <v>0</v>
      </c>
      <c r="J6" s="232">
        <f t="shared" si="2"/>
        <v>0</v>
      </c>
      <c r="K6" s="232">
        <f t="shared" si="2"/>
        <v>0</v>
      </c>
      <c r="L6" s="232">
        <f t="shared" si="2"/>
        <v>0</v>
      </c>
      <c r="M6" s="232">
        <f t="shared" si="2"/>
        <v>0</v>
      </c>
      <c r="N6" s="232">
        <f t="shared" si="2"/>
        <v>0</v>
      </c>
      <c r="O6" s="232">
        <f t="shared" si="2"/>
        <v>0</v>
      </c>
      <c r="P6" s="232">
        <f t="shared" si="2"/>
        <v>0</v>
      </c>
      <c r="Q6" s="232">
        <f t="shared" si="2"/>
        <v>0</v>
      </c>
      <c r="R6" s="232">
        <f t="shared" si="2"/>
        <v>0</v>
      </c>
      <c r="S6" s="232">
        <f t="shared" si="2"/>
        <v>0</v>
      </c>
      <c r="T6" s="232">
        <f t="shared" si="2"/>
        <v>0</v>
      </c>
      <c r="U6" s="232">
        <f t="shared" si="2"/>
        <v>0</v>
      </c>
      <c r="V6" s="232">
        <f t="shared" si="2"/>
        <v>0</v>
      </c>
      <c r="W6" s="232">
        <f t="shared" si="2"/>
        <v>0</v>
      </c>
      <c r="X6" s="232">
        <f t="shared" si="2"/>
        <v>0</v>
      </c>
      <c r="Y6" s="232">
        <f t="shared" si="2"/>
        <v>0</v>
      </c>
      <c r="Z6" s="232">
        <f t="shared" si="2"/>
        <v>0</v>
      </c>
      <c r="AA6" s="232">
        <f t="shared" si="2"/>
        <v>0</v>
      </c>
      <c r="AB6" s="232">
        <f t="shared" si="2"/>
        <v>0</v>
      </c>
      <c r="AC6" s="232">
        <f t="shared" si="2"/>
        <v>0</v>
      </c>
      <c r="AD6" s="232">
        <f t="shared" si="2"/>
        <v>0</v>
      </c>
      <c r="AE6" s="232">
        <f t="shared" si="2"/>
        <v>0</v>
      </c>
      <c r="AF6" s="232">
        <f t="shared" si="2"/>
        <v>0</v>
      </c>
      <c r="AG6" s="232">
        <f t="shared" si="2"/>
        <v>0</v>
      </c>
      <c r="AH6" s="232">
        <f t="shared" si="2"/>
        <v>0</v>
      </c>
      <c r="AI6" s="232">
        <f t="shared" si="2"/>
        <v>0</v>
      </c>
      <c r="AJ6" s="232">
        <f t="shared" si="2"/>
        <v>0</v>
      </c>
      <c r="AK6" s="232">
        <f t="shared" si="2"/>
        <v>0</v>
      </c>
      <c r="AL6" s="232">
        <f t="shared" si="2"/>
        <v>0</v>
      </c>
      <c r="AM6" s="232">
        <f t="shared" si="2"/>
        <v>0</v>
      </c>
      <c r="AN6" s="232">
        <f t="shared" si="2"/>
        <v>0</v>
      </c>
      <c r="AO6" s="232">
        <f t="shared" si="2"/>
        <v>0</v>
      </c>
      <c r="AP6" s="232">
        <f t="shared" si="2"/>
        <v>0</v>
      </c>
      <c r="AQ6" s="232">
        <f t="shared" si="2"/>
        <v>0</v>
      </c>
      <c r="AR6" s="232">
        <f t="shared" si="2"/>
        <v>0</v>
      </c>
      <c r="AS6" s="232">
        <f t="shared" si="2"/>
        <v>0</v>
      </c>
      <c r="AT6" s="232">
        <f t="shared" si="2"/>
        <v>0</v>
      </c>
      <c r="AU6" s="232">
        <f t="shared" si="2"/>
        <v>0</v>
      </c>
      <c r="AV6" s="232">
        <f t="shared" si="2"/>
        <v>0</v>
      </c>
      <c r="AW6" s="232">
        <f t="shared" si="2"/>
        <v>0</v>
      </c>
      <c r="AX6" s="232">
        <f t="shared" si="2"/>
        <v>0</v>
      </c>
      <c r="AY6" s="232">
        <f t="shared" si="2"/>
        <v>0</v>
      </c>
      <c r="AZ6" s="232">
        <f t="shared" si="2"/>
        <v>2165.9229999999998</v>
      </c>
      <c r="BA6" s="232">
        <f t="shared" si="2"/>
        <v>3893.4660000000003</v>
      </c>
      <c r="BB6" s="232">
        <f t="shared" si="2"/>
        <v>3557.6930000000002</v>
      </c>
      <c r="BC6" s="232">
        <f t="shared" si="2"/>
        <v>3255.0860000000002</v>
      </c>
      <c r="BD6" s="232">
        <f t="shared" si="2"/>
        <v>2882.2200000000003</v>
      </c>
      <c r="BE6" s="232">
        <f t="shared" si="2"/>
        <v>2605.5709014073173</v>
      </c>
      <c r="BF6" s="232">
        <f t="shared" si="2"/>
        <v>2624.1158686900003</v>
      </c>
      <c r="BG6" s="232">
        <f t="shared" si="2"/>
        <v>2559.18840136366</v>
      </c>
      <c r="BH6" s="232">
        <f t="shared" si="2"/>
        <v>2204.4830000000002</v>
      </c>
      <c r="BI6" s="232">
        <f t="shared" si="2"/>
        <v>2311.2043118300003</v>
      </c>
      <c r="BJ6" s="232">
        <f t="shared" si="2"/>
        <v>2439.7983671900001</v>
      </c>
      <c r="BK6" s="232">
        <f t="shared" si="2"/>
        <v>2241.4881393452138</v>
      </c>
      <c r="BL6" s="232">
        <f t="shared" si="2"/>
        <v>2856.8277160099997</v>
      </c>
      <c r="BM6" s="232">
        <f t="shared" si="2"/>
        <v>4684.0175697100003</v>
      </c>
      <c r="BN6" s="232">
        <f t="shared" si="2"/>
        <v>4473.4852258236315</v>
      </c>
      <c r="BO6" s="232">
        <f t="shared" si="2"/>
        <v>4933.9849943699983</v>
      </c>
      <c r="BP6" s="232">
        <f t="shared" ref="BP6:CE6" si="3">SUM(BP7,BP8)</f>
        <v>5169.8070100499999</v>
      </c>
      <c r="BQ6" s="232">
        <f t="shared" si="3"/>
        <v>4338.0295486261903</v>
      </c>
      <c r="BR6" s="232">
        <f t="shared" si="3"/>
        <v>3065.0410876799992</v>
      </c>
      <c r="BS6" s="232">
        <f t="shared" si="3"/>
        <v>2313.51601579</v>
      </c>
      <c r="BT6" s="232">
        <f t="shared" si="3"/>
        <v>1875.4784224599998</v>
      </c>
      <c r="BU6" s="232">
        <f t="shared" si="3"/>
        <v>1666.9844684099987</v>
      </c>
      <c r="BV6" s="232">
        <f t="shared" si="3"/>
        <v>1298.7940379299998</v>
      </c>
      <c r="BW6" s="232">
        <f t="shared" si="3"/>
        <v>713.74196914999993</v>
      </c>
      <c r="BX6" s="232">
        <f t="shared" si="3"/>
        <v>1046.07227354</v>
      </c>
      <c r="BY6" s="232">
        <f t="shared" si="3"/>
        <v>490.16215240000008</v>
      </c>
      <c r="BZ6" s="232">
        <f t="shared" si="3"/>
        <v>333.5005683</v>
      </c>
      <c r="CA6" s="232">
        <f t="shared" si="3"/>
        <v>313.29334463999993</v>
      </c>
      <c r="CB6" s="232">
        <f t="shared" si="3"/>
        <v>313.41159342999993</v>
      </c>
      <c r="CC6" s="232">
        <f t="shared" si="3"/>
        <v>280.96507739261074</v>
      </c>
      <c r="CD6" s="232">
        <f t="shared" si="3"/>
        <v>322.38816473752371</v>
      </c>
      <c r="CE6" s="232">
        <f t="shared" si="3"/>
        <v>302.40242704143611</v>
      </c>
      <c r="CF6" s="232">
        <f>SUM(CF7,CF8)</f>
        <v>288.91311691214878</v>
      </c>
      <c r="CG6" s="232">
        <f>SUM(CG7,CG8)</f>
        <v>287.61487632595163</v>
      </c>
      <c r="CH6" s="256">
        <f>SUM(CH7,CH8)</f>
        <v>293.42268903897201</v>
      </c>
    </row>
    <row r="7" spans="1:86" x14ac:dyDescent="0.35">
      <c r="A7" s="427"/>
      <c r="B7" s="236" t="s">
        <v>381</v>
      </c>
      <c r="C7" s="52"/>
      <c r="D7" s="232">
        <v>0</v>
      </c>
      <c r="E7" s="232">
        <v>0</v>
      </c>
      <c r="F7" s="232">
        <v>0</v>
      </c>
      <c r="G7" s="232">
        <v>0</v>
      </c>
      <c r="H7" s="232">
        <v>0</v>
      </c>
      <c r="I7" s="232">
        <v>0</v>
      </c>
      <c r="J7" s="232">
        <v>0</v>
      </c>
      <c r="K7" s="232">
        <v>0</v>
      </c>
      <c r="L7" s="232">
        <v>0</v>
      </c>
      <c r="M7" s="232">
        <v>0</v>
      </c>
      <c r="N7" s="232">
        <v>0</v>
      </c>
      <c r="O7" s="232">
        <v>0</v>
      </c>
      <c r="P7" s="232">
        <v>0</v>
      </c>
      <c r="Q7" s="232">
        <v>0</v>
      </c>
      <c r="R7" s="232">
        <v>0</v>
      </c>
      <c r="S7" s="232">
        <v>0</v>
      </c>
      <c r="T7" s="232">
        <v>0</v>
      </c>
      <c r="U7" s="232">
        <v>0</v>
      </c>
      <c r="V7" s="232">
        <v>0</v>
      </c>
      <c r="W7" s="232">
        <v>0</v>
      </c>
      <c r="X7" s="232">
        <v>0</v>
      </c>
      <c r="Y7" s="232">
        <v>0</v>
      </c>
      <c r="Z7" s="232">
        <v>0</v>
      </c>
      <c r="AA7" s="232">
        <v>0</v>
      </c>
      <c r="AB7" s="232">
        <v>0</v>
      </c>
      <c r="AC7" s="232">
        <v>0</v>
      </c>
      <c r="AD7" s="232">
        <v>0</v>
      </c>
      <c r="AE7" s="232">
        <v>0</v>
      </c>
      <c r="AF7" s="232">
        <v>0</v>
      </c>
      <c r="AG7" s="232">
        <v>0</v>
      </c>
      <c r="AH7" s="232">
        <v>0</v>
      </c>
      <c r="AI7" s="232">
        <v>0</v>
      </c>
      <c r="AJ7" s="232">
        <v>0</v>
      </c>
      <c r="AK7" s="232">
        <v>0</v>
      </c>
      <c r="AL7" s="232">
        <v>0</v>
      </c>
      <c r="AM7" s="232">
        <v>0</v>
      </c>
      <c r="AN7" s="232">
        <v>0</v>
      </c>
      <c r="AO7" s="232">
        <v>0</v>
      </c>
      <c r="AP7" s="232">
        <v>0</v>
      </c>
      <c r="AQ7" s="232">
        <v>0</v>
      </c>
      <c r="AR7" s="232">
        <v>0</v>
      </c>
      <c r="AS7" s="232">
        <v>0</v>
      </c>
      <c r="AT7" s="232">
        <v>0</v>
      </c>
      <c r="AU7" s="232">
        <v>0</v>
      </c>
      <c r="AV7" s="232">
        <v>0</v>
      </c>
      <c r="AW7" s="232">
        <v>0</v>
      </c>
      <c r="AX7" s="232">
        <v>0</v>
      </c>
      <c r="AY7" s="232">
        <v>0</v>
      </c>
      <c r="AZ7" s="232">
        <v>332.70800000000008</v>
      </c>
      <c r="BA7" s="232">
        <v>475.00800000000004</v>
      </c>
      <c r="BB7" s="232">
        <v>474.24400000000003</v>
      </c>
      <c r="BC7" s="232">
        <v>459.01900000000001</v>
      </c>
      <c r="BD7" s="232">
        <v>446.95400000000001</v>
      </c>
      <c r="BE7" s="232">
        <v>469.76190140731705</v>
      </c>
      <c r="BF7" s="232">
        <v>518.64773074999994</v>
      </c>
      <c r="BG7" s="232">
        <v>507.20891397539998</v>
      </c>
      <c r="BH7" s="232">
        <v>445.23599999999999</v>
      </c>
      <c r="BI7" s="232">
        <v>486.24370455000002</v>
      </c>
      <c r="BJ7" s="232">
        <v>477.92547793</v>
      </c>
      <c r="BK7" s="232">
        <v>424.03039473491737</v>
      </c>
      <c r="BL7" s="232">
        <v>727.70019646000003</v>
      </c>
      <c r="BM7" s="232">
        <v>1088.6921164999999</v>
      </c>
      <c r="BN7" s="232">
        <v>801.16036899012533</v>
      </c>
      <c r="BO7" s="232">
        <v>749.87685299999998</v>
      </c>
      <c r="BP7" s="232">
        <v>662.33543288999988</v>
      </c>
      <c r="BQ7" s="232">
        <v>526.70929591000004</v>
      </c>
      <c r="BR7" s="232">
        <v>369.21073870999999</v>
      </c>
      <c r="BS7" s="232">
        <v>309.89859552000007</v>
      </c>
      <c r="BT7" s="232">
        <v>264.26859475999998</v>
      </c>
      <c r="BU7" s="232">
        <v>224.26502880999996</v>
      </c>
      <c r="BV7" s="232">
        <v>154.88572665999999</v>
      </c>
      <c r="BW7" s="232">
        <v>110.7615586</v>
      </c>
      <c r="BX7" s="232">
        <v>610.86739394999995</v>
      </c>
      <c r="BY7" s="232">
        <v>190.13938600999995</v>
      </c>
      <c r="BZ7" s="232">
        <v>108.35292923999999</v>
      </c>
      <c r="CA7" s="232">
        <v>168.57634428999995</v>
      </c>
      <c r="CB7" s="232">
        <v>222.37193343999994</v>
      </c>
      <c r="CC7" s="232">
        <v>279.78902475059022</v>
      </c>
      <c r="CD7" s="232">
        <v>321.66862650805342</v>
      </c>
      <c r="CE7" s="232">
        <v>301.92113118036531</v>
      </c>
      <c r="CF7" s="232">
        <v>288.59442764067251</v>
      </c>
      <c r="CG7" s="232">
        <v>287.40743768523407</v>
      </c>
      <c r="CH7" s="256">
        <v>293.29141762459631</v>
      </c>
    </row>
    <row r="8" spans="1:86" x14ac:dyDescent="0.35">
      <c r="A8" s="427"/>
      <c r="B8" s="236" t="s">
        <v>392</v>
      </c>
      <c r="C8" s="52"/>
      <c r="D8" s="232">
        <v>0</v>
      </c>
      <c r="E8" s="232">
        <v>0</v>
      </c>
      <c r="F8" s="232">
        <v>0</v>
      </c>
      <c r="G8" s="232">
        <v>0</v>
      </c>
      <c r="H8" s="232">
        <v>0</v>
      </c>
      <c r="I8" s="232">
        <v>0</v>
      </c>
      <c r="J8" s="232">
        <v>0</v>
      </c>
      <c r="K8" s="232">
        <v>0</v>
      </c>
      <c r="L8" s="232">
        <v>0</v>
      </c>
      <c r="M8" s="232">
        <v>0</v>
      </c>
      <c r="N8" s="232">
        <v>0</v>
      </c>
      <c r="O8" s="232">
        <v>0</v>
      </c>
      <c r="P8" s="232">
        <v>0</v>
      </c>
      <c r="Q8" s="232">
        <v>0</v>
      </c>
      <c r="R8" s="232">
        <v>0</v>
      </c>
      <c r="S8" s="232">
        <v>0</v>
      </c>
      <c r="T8" s="232">
        <v>0</v>
      </c>
      <c r="U8" s="232">
        <v>0</v>
      </c>
      <c r="V8" s="232">
        <v>0</v>
      </c>
      <c r="W8" s="232">
        <v>0</v>
      </c>
      <c r="X8" s="232">
        <v>0</v>
      </c>
      <c r="Y8" s="232">
        <v>0</v>
      </c>
      <c r="Z8" s="232">
        <v>0</v>
      </c>
      <c r="AA8" s="232">
        <v>0</v>
      </c>
      <c r="AB8" s="232">
        <v>0</v>
      </c>
      <c r="AC8" s="232">
        <v>0</v>
      </c>
      <c r="AD8" s="232">
        <v>0</v>
      </c>
      <c r="AE8" s="232">
        <v>0</v>
      </c>
      <c r="AF8" s="232">
        <v>0</v>
      </c>
      <c r="AG8" s="232">
        <v>0</v>
      </c>
      <c r="AH8" s="232">
        <v>0</v>
      </c>
      <c r="AI8" s="232">
        <v>0</v>
      </c>
      <c r="AJ8" s="232">
        <v>0</v>
      </c>
      <c r="AK8" s="232">
        <v>0</v>
      </c>
      <c r="AL8" s="232">
        <v>0</v>
      </c>
      <c r="AM8" s="232">
        <v>0</v>
      </c>
      <c r="AN8" s="232">
        <v>0</v>
      </c>
      <c r="AO8" s="232">
        <v>0</v>
      </c>
      <c r="AP8" s="232">
        <v>0</v>
      </c>
      <c r="AQ8" s="232">
        <v>0</v>
      </c>
      <c r="AR8" s="232">
        <v>0</v>
      </c>
      <c r="AS8" s="232">
        <v>0</v>
      </c>
      <c r="AT8" s="232">
        <v>0</v>
      </c>
      <c r="AU8" s="232">
        <v>0</v>
      </c>
      <c r="AV8" s="232">
        <v>0</v>
      </c>
      <c r="AW8" s="232">
        <v>0</v>
      </c>
      <c r="AX8" s="232">
        <v>0</v>
      </c>
      <c r="AY8" s="232">
        <v>0</v>
      </c>
      <c r="AZ8" s="232">
        <v>1833.2149999999999</v>
      </c>
      <c r="BA8" s="232">
        <v>3418.4580000000001</v>
      </c>
      <c r="BB8" s="232">
        <v>3083.4490000000001</v>
      </c>
      <c r="BC8" s="232">
        <v>2796.067</v>
      </c>
      <c r="BD8" s="232">
        <v>2435.2660000000001</v>
      </c>
      <c r="BE8" s="232">
        <v>2135.8090000000002</v>
      </c>
      <c r="BF8" s="232">
        <v>2105.4681379400004</v>
      </c>
      <c r="BG8" s="232">
        <v>2051.9794873882602</v>
      </c>
      <c r="BH8" s="232">
        <v>1759.2470000000001</v>
      </c>
      <c r="BI8" s="232">
        <v>1824.9606072800002</v>
      </c>
      <c r="BJ8" s="232">
        <v>1961.87288926</v>
      </c>
      <c r="BK8" s="232">
        <v>1817.4577446102965</v>
      </c>
      <c r="BL8" s="232">
        <v>2129.1275195499998</v>
      </c>
      <c r="BM8" s="232">
        <v>3595.32545321</v>
      </c>
      <c r="BN8" s="232">
        <v>3672.3248568335066</v>
      </c>
      <c r="BO8" s="232">
        <v>4184.1081413699985</v>
      </c>
      <c r="BP8" s="232">
        <v>4507.4715771600004</v>
      </c>
      <c r="BQ8" s="232">
        <v>3811.3202527161902</v>
      </c>
      <c r="BR8" s="232">
        <v>2695.8303489699992</v>
      </c>
      <c r="BS8" s="232">
        <v>2003.6174202700001</v>
      </c>
      <c r="BT8" s="232">
        <v>1611.2098276999998</v>
      </c>
      <c r="BU8" s="232">
        <v>1442.7194395999989</v>
      </c>
      <c r="BV8" s="232">
        <v>1143.9083112699998</v>
      </c>
      <c r="BW8" s="232">
        <v>602.98041054999987</v>
      </c>
      <c r="BX8" s="232">
        <v>435.2048795899999</v>
      </c>
      <c r="BY8" s="232">
        <v>300.02276639000013</v>
      </c>
      <c r="BZ8" s="232">
        <v>225.14763906000002</v>
      </c>
      <c r="CA8" s="232">
        <v>144.71700034999998</v>
      </c>
      <c r="CB8" s="232">
        <v>91.039659989999976</v>
      </c>
      <c r="CC8" s="232">
        <v>1.1760526420205126</v>
      </c>
      <c r="CD8" s="232">
        <v>0.71953822947029877</v>
      </c>
      <c r="CE8" s="232">
        <v>0.48129586107080291</v>
      </c>
      <c r="CF8" s="232">
        <v>0.31868927147627624</v>
      </c>
      <c r="CG8" s="232">
        <v>0.20743864071753595</v>
      </c>
      <c r="CH8" s="256">
        <v>0.13127141437572265</v>
      </c>
    </row>
    <row r="9" spans="1:86" x14ac:dyDescent="0.35">
      <c r="A9" s="427"/>
      <c r="B9" s="618" t="s">
        <v>553</v>
      </c>
      <c r="C9" s="72"/>
      <c r="D9" s="232">
        <v>0</v>
      </c>
      <c r="E9" s="232">
        <v>0</v>
      </c>
      <c r="F9" s="232">
        <v>0</v>
      </c>
      <c r="G9" s="232">
        <v>0</v>
      </c>
      <c r="H9" s="232">
        <v>0</v>
      </c>
      <c r="I9" s="232">
        <v>0</v>
      </c>
      <c r="J9" s="232">
        <v>0</v>
      </c>
      <c r="K9" s="232">
        <v>0</v>
      </c>
      <c r="L9" s="232">
        <v>0</v>
      </c>
      <c r="M9" s="232">
        <v>0</v>
      </c>
      <c r="N9" s="232">
        <v>0</v>
      </c>
      <c r="O9" s="232">
        <v>0</v>
      </c>
      <c r="P9" s="232">
        <v>0</v>
      </c>
      <c r="Q9" s="232">
        <v>0</v>
      </c>
      <c r="R9" s="232">
        <v>0</v>
      </c>
      <c r="S9" s="232">
        <v>0</v>
      </c>
      <c r="T9" s="232">
        <v>0</v>
      </c>
      <c r="U9" s="232">
        <v>0</v>
      </c>
      <c r="V9" s="232">
        <v>0</v>
      </c>
      <c r="W9" s="232">
        <v>0</v>
      </c>
      <c r="X9" s="232">
        <v>0</v>
      </c>
      <c r="Y9" s="232">
        <v>0</v>
      </c>
      <c r="Z9" s="232">
        <v>0</v>
      </c>
      <c r="AA9" s="232">
        <v>0</v>
      </c>
      <c r="AB9" s="232">
        <v>0</v>
      </c>
      <c r="AC9" s="232">
        <v>0</v>
      </c>
      <c r="AD9" s="232">
        <v>0</v>
      </c>
      <c r="AE9" s="232">
        <v>0</v>
      </c>
      <c r="AF9" s="232">
        <v>0</v>
      </c>
      <c r="AG9" s="232">
        <v>0</v>
      </c>
      <c r="AH9" s="232">
        <v>0</v>
      </c>
      <c r="AI9" s="232">
        <v>0</v>
      </c>
      <c r="AJ9" s="232">
        <v>0</v>
      </c>
      <c r="AK9" s="232">
        <v>0</v>
      </c>
      <c r="AL9" s="232">
        <v>0</v>
      </c>
      <c r="AM9" s="232">
        <v>0</v>
      </c>
      <c r="AN9" s="232">
        <v>0</v>
      </c>
      <c r="AO9" s="232">
        <v>0</v>
      </c>
      <c r="AP9" s="232">
        <v>0</v>
      </c>
      <c r="AQ9" s="232">
        <v>0</v>
      </c>
      <c r="AR9" s="232">
        <v>0</v>
      </c>
      <c r="AS9" s="232">
        <v>0</v>
      </c>
      <c r="AT9" s="232">
        <v>0</v>
      </c>
      <c r="AU9" s="232">
        <v>0</v>
      </c>
      <c r="AV9" s="232">
        <v>0</v>
      </c>
      <c r="AW9" s="232">
        <v>0</v>
      </c>
      <c r="AX9" s="232">
        <v>0</v>
      </c>
      <c r="AY9" s="232">
        <v>0</v>
      </c>
      <c r="AZ9" s="232">
        <v>214.28451982657336</v>
      </c>
      <c r="BA9" s="232">
        <v>330</v>
      </c>
      <c r="BB9" s="232">
        <v>305</v>
      </c>
      <c r="BC9" s="232">
        <v>285</v>
      </c>
      <c r="BD9" s="232">
        <v>305</v>
      </c>
      <c r="BE9" s="232">
        <v>284</v>
      </c>
      <c r="BF9" s="232">
        <v>289.81299999999999</v>
      </c>
      <c r="BG9" s="232">
        <v>255.8872903330878</v>
      </c>
      <c r="BH9" s="232">
        <v>142.881</v>
      </c>
      <c r="BI9" s="232">
        <v>24.123565300067376</v>
      </c>
      <c r="BJ9" s="232">
        <v>12.22461096189574</v>
      </c>
      <c r="BK9" s="232">
        <v>0</v>
      </c>
      <c r="BL9" s="232">
        <v>0</v>
      </c>
      <c r="BM9" s="232">
        <v>0</v>
      </c>
      <c r="BN9" s="232">
        <v>0</v>
      </c>
      <c r="BO9" s="232">
        <v>0</v>
      </c>
      <c r="BP9" s="232">
        <v>0</v>
      </c>
      <c r="BQ9" s="232">
        <v>0</v>
      </c>
      <c r="BR9" s="232">
        <v>0</v>
      </c>
      <c r="BS9" s="232">
        <v>0</v>
      </c>
      <c r="BT9" s="232">
        <v>0</v>
      </c>
      <c r="BU9" s="232">
        <v>0</v>
      </c>
      <c r="BV9" s="232">
        <v>0</v>
      </c>
      <c r="BW9" s="232">
        <v>0</v>
      </c>
      <c r="BX9" s="232">
        <v>0</v>
      </c>
      <c r="BY9" s="232">
        <v>0</v>
      </c>
      <c r="BZ9" s="232">
        <v>0</v>
      </c>
      <c r="CA9" s="232">
        <v>0</v>
      </c>
      <c r="CB9" s="232">
        <v>0</v>
      </c>
      <c r="CC9" s="232">
        <v>0</v>
      </c>
      <c r="CD9" s="232">
        <v>0</v>
      </c>
      <c r="CE9" s="232">
        <v>0</v>
      </c>
      <c r="CF9" s="232">
        <v>0</v>
      </c>
      <c r="CG9" s="232">
        <v>0</v>
      </c>
      <c r="CH9" s="256">
        <v>0</v>
      </c>
    </row>
    <row r="10" spans="1:86" x14ac:dyDescent="0.35">
      <c r="A10" s="427"/>
      <c r="B10" s="618" t="s">
        <v>566</v>
      </c>
      <c r="C10" s="72"/>
      <c r="D10" s="232">
        <v>0</v>
      </c>
      <c r="E10" s="232">
        <v>0</v>
      </c>
      <c r="F10" s="232">
        <v>0</v>
      </c>
      <c r="G10" s="232">
        <v>0</v>
      </c>
      <c r="H10" s="232">
        <v>0</v>
      </c>
      <c r="I10" s="232">
        <v>0</v>
      </c>
      <c r="J10" s="232">
        <v>0</v>
      </c>
      <c r="K10" s="232">
        <v>0</v>
      </c>
      <c r="L10" s="232">
        <v>0</v>
      </c>
      <c r="M10" s="232">
        <v>0</v>
      </c>
      <c r="N10" s="232">
        <v>0</v>
      </c>
      <c r="O10" s="232">
        <v>0</v>
      </c>
      <c r="P10" s="232">
        <v>0</v>
      </c>
      <c r="Q10" s="232">
        <v>0</v>
      </c>
      <c r="R10" s="232">
        <v>0</v>
      </c>
      <c r="S10" s="232">
        <v>0</v>
      </c>
      <c r="T10" s="232">
        <v>0</v>
      </c>
      <c r="U10" s="232">
        <v>0</v>
      </c>
      <c r="V10" s="232">
        <v>0</v>
      </c>
      <c r="W10" s="232">
        <v>0</v>
      </c>
      <c r="X10" s="232">
        <v>0</v>
      </c>
      <c r="Y10" s="232">
        <v>0</v>
      </c>
      <c r="Z10" s="232">
        <v>0</v>
      </c>
      <c r="AA10" s="232">
        <v>0</v>
      </c>
      <c r="AB10" s="232">
        <v>0</v>
      </c>
      <c r="AC10" s="232">
        <v>0</v>
      </c>
      <c r="AD10" s="232">
        <v>0</v>
      </c>
      <c r="AE10" s="232">
        <v>0</v>
      </c>
      <c r="AF10" s="232">
        <v>0</v>
      </c>
      <c r="AG10" s="232">
        <v>0</v>
      </c>
      <c r="AH10" s="232">
        <v>0</v>
      </c>
      <c r="AI10" s="232">
        <v>0</v>
      </c>
      <c r="AJ10" s="232">
        <v>0</v>
      </c>
      <c r="AK10" s="232">
        <v>0</v>
      </c>
      <c r="AL10" s="232">
        <v>0</v>
      </c>
      <c r="AM10" s="232">
        <v>0</v>
      </c>
      <c r="AN10" s="232">
        <v>0</v>
      </c>
      <c r="AO10" s="232">
        <v>0</v>
      </c>
      <c r="AP10" s="232">
        <v>0</v>
      </c>
      <c r="AQ10" s="232">
        <v>0</v>
      </c>
      <c r="AR10" s="232">
        <v>0</v>
      </c>
      <c r="AS10" s="232">
        <v>0</v>
      </c>
      <c r="AT10" s="232">
        <v>0</v>
      </c>
      <c r="AU10" s="232">
        <v>0</v>
      </c>
      <c r="AV10" s="232">
        <v>0</v>
      </c>
      <c r="AW10" s="232">
        <v>0</v>
      </c>
      <c r="AX10" s="232">
        <v>0</v>
      </c>
      <c r="AY10" s="232">
        <v>0</v>
      </c>
      <c r="AZ10" s="232">
        <v>1618.9304801734265</v>
      </c>
      <c r="BA10" s="232">
        <v>3088.4580000000001</v>
      </c>
      <c r="BB10" s="232">
        <v>2778.4490000000001</v>
      </c>
      <c r="BC10" s="232">
        <v>2511.067</v>
      </c>
      <c r="BD10" s="232">
        <v>2130.2660000000001</v>
      </c>
      <c r="BE10" s="232">
        <v>1851.8090000000002</v>
      </c>
      <c r="BF10" s="232">
        <v>1815.6551379400003</v>
      </c>
      <c r="BG10" s="232">
        <v>1796.0921970551724</v>
      </c>
      <c r="BH10" s="232">
        <v>1616.366</v>
      </c>
      <c r="BI10" s="232">
        <v>1800.8370419799328</v>
      </c>
      <c r="BJ10" s="232">
        <v>1949.6482782981043</v>
      </c>
      <c r="BK10" s="232">
        <v>1817.4577446102965</v>
      </c>
      <c r="BL10" s="232">
        <v>2129.1275195499998</v>
      </c>
      <c r="BM10" s="232">
        <v>3595.32545321</v>
      </c>
      <c r="BN10" s="232">
        <v>3672.3248568335066</v>
      </c>
      <c r="BO10" s="232">
        <v>4184.1081413699985</v>
      </c>
      <c r="BP10" s="232">
        <v>4507.4715771600004</v>
      </c>
      <c r="BQ10" s="232">
        <v>3811.3202527161902</v>
      </c>
      <c r="BR10" s="232">
        <v>2695.8303489699992</v>
      </c>
      <c r="BS10" s="232">
        <v>2003.6174202700001</v>
      </c>
      <c r="BT10" s="232">
        <v>1611.2098276999998</v>
      </c>
      <c r="BU10" s="232">
        <v>1442.7194395999989</v>
      </c>
      <c r="BV10" s="232">
        <v>1143.9083112699998</v>
      </c>
      <c r="BW10" s="232">
        <v>602.98041054999987</v>
      </c>
      <c r="BX10" s="232">
        <v>435.2048795899999</v>
      </c>
      <c r="BY10" s="232">
        <v>300.02276639000013</v>
      </c>
      <c r="BZ10" s="232">
        <v>225.14763906000002</v>
      </c>
      <c r="CA10" s="232">
        <v>144.71700034999998</v>
      </c>
      <c r="CB10" s="232">
        <v>91.039659989999976</v>
      </c>
      <c r="CC10" s="232">
        <v>1.1760526420205126</v>
      </c>
      <c r="CD10" s="232">
        <v>0.71953822947029877</v>
      </c>
      <c r="CE10" s="232">
        <v>0.48129586107080291</v>
      </c>
      <c r="CF10" s="232">
        <v>0.31868927147627624</v>
      </c>
      <c r="CG10" s="232">
        <v>0.20743864071753595</v>
      </c>
      <c r="CH10" s="256">
        <v>0.13127141437572265</v>
      </c>
    </row>
    <row r="11" spans="1:86" s="408" customFormat="1" ht="35.25" customHeight="1" x14ac:dyDescent="0.25">
      <c r="A11" s="673"/>
      <c r="B11" s="674" t="s">
        <v>431</v>
      </c>
      <c r="C11" s="675"/>
      <c r="D11" s="676">
        <v>15.2</v>
      </c>
      <c r="E11" s="676">
        <v>19.2</v>
      </c>
      <c r="F11" s="676">
        <v>17</v>
      </c>
      <c r="G11" s="676">
        <v>14.8</v>
      </c>
      <c r="H11" s="676">
        <v>26.8</v>
      </c>
      <c r="I11" s="676">
        <v>22.2</v>
      </c>
      <c r="J11" s="676">
        <v>15.7</v>
      </c>
      <c r="K11" s="676">
        <v>15.7</v>
      </c>
      <c r="L11" s="676">
        <v>20.9</v>
      </c>
      <c r="M11" s="676">
        <v>25.4</v>
      </c>
      <c r="N11" s="676">
        <v>49.4</v>
      </c>
      <c r="O11" s="676">
        <v>41.9</v>
      </c>
      <c r="P11" s="676">
        <v>30.2</v>
      </c>
      <c r="Q11" s="676">
        <v>36.299999999999997</v>
      </c>
      <c r="R11" s="676">
        <v>64.5</v>
      </c>
      <c r="S11" s="676">
        <v>64.599999999999994</v>
      </c>
      <c r="T11" s="676">
        <v>44.9</v>
      </c>
      <c r="U11" s="676">
        <v>49.2</v>
      </c>
      <c r="V11" s="676">
        <v>78.3</v>
      </c>
      <c r="W11" s="676">
        <v>121.7</v>
      </c>
      <c r="X11" s="676">
        <v>123.3</v>
      </c>
      <c r="Y11" s="676">
        <v>127.1</v>
      </c>
      <c r="Z11" s="676">
        <v>150.4</v>
      </c>
      <c r="AA11" s="676">
        <v>239.4</v>
      </c>
      <c r="AB11" s="676">
        <v>209.1</v>
      </c>
      <c r="AC11" s="676">
        <v>174.09</v>
      </c>
      <c r="AD11" s="676">
        <v>214.12200000000001</v>
      </c>
      <c r="AE11" s="676">
        <v>454.38499999999999</v>
      </c>
      <c r="AF11" s="676">
        <v>558.846</v>
      </c>
      <c r="AG11" s="676">
        <v>628.82600000000002</v>
      </c>
      <c r="AH11" s="676">
        <v>632</v>
      </c>
      <c r="AI11" s="676">
        <v>653</v>
      </c>
      <c r="AJ11" s="676">
        <v>1280</v>
      </c>
      <c r="AK11" s="676">
        <v>1702</v>
      </c>
      <c r="AL11" s="676">
        <v>1500</v>
      </c>
      <c r="AM11" s="676">
        <v>1497</v>
      </c>
      <c r="AN11" s="676">
        <v>1578</v>
      </c>
      <c r="AO11" s="676">
        <v>1589</v>
      </c>
      <c r="AP11" s="676">
        <v>1734</v>
      </c>
      <c r="AQ11" s="676">
        <v>1467.9280000000001</v>
      </c>
      <c r="AR11" s="676">
        <v>1106.7449999999999</v>
      </c>
      <c r="AS11" s="676">
        <v>733.41</v>
      </c>
      <c r="AT11" s="676">
        <v>869.84</v>
      </c>
      <c r="AU11" s="676">
        <v>1603.8150000000001</v>
      </c>
      <c r="AV11" s="676">
        <v>1760.1579999999999</v>
      </c>
      <c r="AW11" s="676">
        <v>1651.7639999999999</v>
      </c>
      <c r="AX11" s="676">
        <v>1299.4829999999999</v>
      </c>
      <c r="AY11" s="676">
        <v>1101.827</v>
      </c>
      <c r="AZ11" s="676">
        <v>587.298</v>
      </c>
      <c r="BA11" s="676">
        <v>0</v>
      </c>
      <c r="BB11" s="676">
        <v>0</v>
      </c>
      <c r="BC11" s="676">
        <v>0</v>
      </c>
      <c r="BD11" s="676">
        <v>0</v>
      </c>
      <c r="BE11" s="676">
        <v>0</v>
      </c>
      <c r="BF11" s="676">
        <v>0</v>
      </c>
      <c r="BG11" s="676">
        <v>0</v>
      </c>
      <c r="BH11" s="676">
        <v>0</v>
      </c>
      <c r="BI11" s="676">
        <v>0</v>
      </c>
      <c r="BJ11" s="676">
        <v>0</v>
      </c>
      <c r="BK11" s="676">
        <v>0</v>
      </c>
      <c r="BL11" s="676">
        <v>0</v>
      </c>
      <c r="BM11" s="676">
        <v>0</v>
      </c>
      <c r="BN11" s="676">
        <v>0</v>
      </c>
      <c r="BO11" s="676">
        <v>0</v>
      </c>
      <c r="BP11" s="676">
        <v>0</v>
      </c>
      <c r="BQ11" s="676">
        <v>0</v>
      </c>
      <c r="BR11" s="676">
        <v>0</v>
      </c>
      <c r="BS11" s="676">
        <v>0</v>
      </c>
      <c r="BT11" s="676">
        <v>0</v>
      </c>
      <c r="BU11" s="676">
        <v>0</v>
      </c>
      <c r="BV11" s="676">
        <v>0</v>
      </c>
      <c r="BW11" s="676">
        <v>0</v>
      </c>
      <c r="BX11" s="676">
        <v>0</v>
      </c>
      <c r="BY11" s="676">
        <v>0</v>
      </c>
      <c r="BZ11" s="676">
        <v>0</v>
      </c>
      <c r="CA11" s="676">
        <v>0</v>
      </c>
      <c r="CB11" s="676">
        <v>0</v>
      </c>
      <c r="CC11" s="676">
        <v>0</v>
      </c>
      <c r="CD11" s="676">
        <v>0</v>
      </c>
      <c r="CE11" s="676">
        <v>0</v>
      </c>
      <c r="CF11" s="676">
        <v>0</v>
      </c>
      <c r="CG11" s="676">
        <v>0</v>
      </c>
      <c r="CH11" s="677">
        <v>0</v>
      </c>
    </row>
    <row r="12" spans="1:86" s="683" customFormat="1" ht="30" customHeight="1" thickBot="1" x14ac:dyDescent="0.3">
      <c r="A12" s="678"/>
      <c r="B12" s="45" t="s">
        <v>990</v>
      </c>
      <c r="C12" s="679"/>
      <c r="D12" s="680"/>
      <c r="E12" s="680"/>
      <c r="F12" s="680"/>
      <c r="G12" s="680"/>
      <c r="H12" s="680"/>
      <c r="I12" s="680"/>
      <c r="J12" s="680"/>
      <c r="K12" s="680"/>
      <c r="L12" s="680"/>
      <c r="M12" s="680"/>
      <c r="N12" s="680"/>
      <c r="O12" s="680"/>
      <c r="P12" s="680"/>
      <c r="Q12" s="680"/>
      <c r="R12" s="680"/>
      <c r="S12" s="680"/>
      <c r="T12" s="680"/>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1"/>
      <c r="BO12" s="681"/>
      <c r="BP12" s="681"/>
      <c r="BQ12" s="681">
        <v>5.0737465744051846</v>
      </c>
      <c r="BR12" s="681">
        <v>50.640972586505463</v>
      </c>
      <c r="BS12" s="681">
        <v>457.10933584295026</v>
      </c>
      <c r="BT12" s="681">
        <v>893.36719655631623</v>
      </c>
      <c r="BU12" s="681">
        <v>1325.6919651950693</v>
      </c>
      <c r="BV12" s="681">
        <v>1964.7760253135691</v>
      </c>
      <c r="BW12" s="681">
        <v>3027.5814335109831</v>
      </c>
      <c r="BX12" s="681">
        <v>16553.275742514004</v>
      </c>
      <c r="BY12" s="681">
        <v>12963.052647342272</v>
      </c>
      <c r="BZ12" s="681">
        <v>9832.2417013119975</v>
      </c>
      <c r="CA12" s="681">
        <v>11129.540158873495</v>
      </c>
      <c r="CB12" s="681">
        <v>13326.145545750776</v>
      </c>
      <c r="CC12" s="681">
        <v>14958.851431086478</v>
      </c>
      <c r="CD12" s="681">
        <v>18300.066343168699</v>
      </c>
      <c r="CE12" s="681">
        <v>17255.027896185507</v>
      </c>
      <c r="CF12" s="681">
        <v>16227.957523274232</v>
      </c>
      <c r="CG12" s="681">
        <v>16306.564619234989</v>
      </c>
      <c r="CH12" s="682">
        <v>16764.41583899469</v>
      </c>
    </row>
    <row r="13" spans="1:86" x14ac:dyDescent="0.35">
      <c r="A13" s="433"/>
      <c r="B13" s="209" t="s">
        <v>991</v>
      </c>
      <c r="C13" s="411"/>
      <c r="D13" s="50" t="s">
        <v>294</v>
      </c>
      <c r="E13" s="50" t="s">
        <v>295</v>
      </c>
      <c r="F13" s="50" t="s">
        <v>296</v>
      </c>
      <c r="G13" s="50" t="s">
        <v>297</v>
      </c>
      <c r="H13" s="50" t="s">
        <v>298</v>
      </c>
      <c r="I13" s="50" t="s">
        <v>299</v>
      </c>
      <c r="J13" s="50" t="s">
        <v>300</v>
      </c>
      <c r="K13" s="50" t="s">
        <v>301</v>
      </c>
      <c r="L13" s="50" t="s">
        <v>302</v>
      </c>
      <c r="M13" s="50" t="s">
        <v>303</v>
      </c>
      <c r="N13" s="50" t="s">
        <v>304</v>
      </c>
      <c r="O13" s="50" t="s">
        <v>305</v>
      </c>
      <c r="P13" s="50" t="s">
        <v>306</v>
      </c>
      <c r="Q13" s="50" t="s">
        <v>307</v>
      </c>
      <c r="R13" s="50" t="s">
        <v>308</v>
      </c>
      <c r="S13" s="50" t="s">
        <v>309</v>
      </c>
      <c r="T13" s="50" t="s">
        <v>310</v>
      </c>
      <c r="U13" s="50" t="s">
        <v>311</v>
      </c>
      <c r="V13" s="50" t="s">
        <v>312</v>
      </c>
      <c r="W13" s="50" t="s">
        <v>313</v>
      </c>
      <c r="X13" s="50" t="s">
        <v>314</v>
      </c>
      <c r="Y13" s="50" t="s">
        <v>315</v>
      </c>
      <c r="Z13" s="50" t="s">
        <v>316</v>
      </c>
      <c r="AA13" s="50" t="s">
        <v>317</v>
      </c>
      <c r="AB13" s="50" t="s">
        <v>318</v>
      </c>
      <c r="AC13" s="50" t="s">
        <v>319</v>
      </c>
      <c r="AD13" s="50" t="s">
        <v>320</v>
      </c>
      <c r="AE13" s="50" t="s">
        <v>321</v>
      </c>
      <c r="AF13" s="50" t="s">
        <v>322</v>
      </c>
      <c r="AG13" s="50" t="s">
        <v>323</v>
      </c>
      <c r="AH13" s="50" t="s">
        <v>324</v>
      </c>
      <c r="AI13" s="50" t="s">
        <v>325</v>
      </c>
      <c r="AJ13" s="50" t="s">
        <v>326</v>
      </c>
      <c r="AK13" s="50" t="s">
        <v>327</v>
      </c>
      <c r="AL13" s="50" t="s">
        <v>328</v>
      </c>
      <c r="AM13" s="50" t="s">
        <v>329</v>
      </c>
      <c r="AN13" s="50" t="s">
        <v>330</v>
      </c>
      <c r="AO13" s="50" t="s">
        <v>331</v>
      </c>
      <c r="AP13" s="50" t="s">
        <v>332</v>
      </c>
      <c r="AQ13" s="50" t="s">
        <v>333</v>
      </c>
      <c r="AR13" s="50" t="s">
        <v>334</v>
      </c>
      <c r="AS13" s="50" t="s">
        <v>335</v>
      </c>
      <c r="AT13" s="50" t="s">
        <v>336</v>
      </c>
      <c r="AU13" s="50" t="s">
        <v>337</v>
      </c>
      <c r="AV13" s="50" t="s">
        <v>338</v>
      </c>
      <c r="AW13" s="50" t="s">
        <v>339</v>
      </c>
      <c r="AX13" s="50" t="s">
        <v>340</v>
      </c>
      <c r="AY13" s="50" t="s">
        <v>223</v>
      </c>
      <c r="AZ13" s="50" t="s">
        <v>224</v>
      </c>
      <c r="BA13" s="50" t="s">
        <v>225</v>
      </c>
      <c r="BB13" s="50" t="s">
        <v>226</v>
      </c>
      <c r="BC13" s="50" t="s">
        <v>227</v>
      </c>
      <c r="BD13" s="50" t="s">
        <v>228</v>
      </c>
      <c r="BE13" s="50" t="s">
        <v>229</v>
      </c>
      <c r="BF13" s="50" t="s">
        <v>230</v>
      </c>
      <c r="BG13" s="50" t="s">
        <v>231</v>
      </c>
      <c r="BH13" s="50" t="s">
        <v>232</v>
      </c>
      <c r="BI13" s="50" t="s">
        <v>233</v>
      </c>
      <c r="BJ13" s="50" t="s">
        <v>234</v>
      </c>
      <c r="BK13" s="50" t="s">
        <v>235</v>
      </c>
      <c r="BL13" s="50" t="s">
        <v>236</v>
      </c>
      <c r="BM13" s="50" t="s">
        <v>237</v>
      </c>
      <c r="BN13" s="50" t="s">
        <v>238</v>
      </c>
      <c r="BO13" s="50" t="s">
        <v>239</v>
      </c>
      <c r="BP13" s="50" t="s">
        <v>240</v>
      </c>
      <c r="BQ13" s="50" t="s">
        <v>241</v>
      </c>
      <c r="BR13" s="50" t="s">
        <v>242</v>
      </c>
      <c r="BS13" s="50" t="s">
        <v>243</v>
      </c>
      <c r="BT13" s="50" t="s">
        <v>244</v>
      </c>
      <c r="BU13" s="50" t="s">
        <v>245</v>
      </c>
      <c r="BV13" s="50" t="s">
        <v>246</v>
      </c>
      <c r="BW13" s="50" t="s">
        <v>247</v>
      </c>
      <c r="BX13" s="50" t="s">
        <v>248</v>
      </c>
      <c r="BY13" s="50" t="s">
        <v>249</v>
      </c>
      <c r="BZ13" s="50" t="s">
        <v>250</v>
      </c>
      <c r="CA13" s="50" t="s">
        <v>251</v>
      </c>
      <c r="CB13" s="50" t="s">
        <v>252</v>
      </c>
      <c r="CC13" s="50" t="s">
        <v>253</v>
      </c>
      <c r="CD13" s="50" t="s">
        <v>254</v>
      </c>
      <c r="CE13" s="50" t="s">
        <v>255</v>
      </c>
      <c r="CF13" s="50" t="s">
        <v>256</v>
      </c>
      <c r="CG13" s="50" t="s">
        <v>257</v>
      </c>
      <c r="CH13" s="51" t="s">
        <v>258</v>
      </c>
    </row>
    <row r="14" spans="1:86" x14ac:dyDescent="0.35">
      <c r="A14" s="433"/>
      <c r="B14" s="437" t="s">
        <v>458</v>
      </c>
      <c r="C14" s="466"/>
      <c r="D14" s="320" t="s">
        <v>260</v>
      </c>
      <c r="E14" s="320" t="s">
        <v>260</v>
      </c>
      <c r="F14" s="320" t="s">
        <v>260</v>
      </c>
      <c r="G14" s="320" t="s">
        <v>260</v>
      </c>
      <c r="H14" s="320" t="s">
        <v>260</v>
      </c>
      <c r="I14" s="320" t="s">
        <v>260</v>
      </c>
      <c r="J14" s="320" t="s">
        <v>260</v>
      </c>
      <c r="K14" s="320" t="s">
        <v>260</v>
      </c>
      <c r="L14" s="320" t="s">
        <v>260</v>
      </c>
      <c r="M14" s="320" t="s">
        <v>260</v>
      </c>
      <c r="N14" s="320" t="s">
        <v>260</v>
      </c>
      <c r="O14" s="320" t="s">
        <v>260</v>
      </c>
      <c r="P14" s="320" t="s">
        <v>260</v>
      </c>
      <c r="Q14" s="320" t="s">
        <v>260</v>
      </c>
      <c r="R14" s="320" t="s">
        <v>260</v>
      </c>
      <c r="S14" s="320" t="s">
        <v>260</v>
      </c>
      <c r="T14" s="320" t="s">
        <v>260</v>
      </c>
      <c r="U14" s="320" t="s">
        <v>260</v>
      </c>
      <c r="V14" s="320" t="s">
        <v>260</v>
      </c>
      <c r="W14" s="320" t="s">
        <v>260</v>
      </c>
      <c r="X14" s="320" t="s">
        <v>260</v>
      </c>
      <c r="Y14" s="320" t="s">
        <v>260</v>
      </c>
      <c r="Z14" s="320" t="s">
        <v>260</v>
      </c>
      <c r="AA14" s="320" t="s">
        <v>260</v>
      </c>
      <c r="AB14" s="320" t="s">
        <v>260</v>
      </c>
      <c r="AC14" s="320" t="s">
        <v>260</v>
      </c>
      <c r="AD14" s="320" t="s">
        <v>260</v>
      </c>
      <c r="AE14" s="320" t="s">
        <v>260</v>
      </c>
      <c r="AF14" s="320" t="s">
        <v>260</v>
      </c>
      <c r="AG14" s="320" t="s">
        <v>260</v>
      </c>
      <c r="AH14" s="320" t="s">
        <v>260</v>
      </c>
      <c r="AI14" s="320" t="s">
        <v>260</v>
      </c>
      <c r="AJ14" s="320" t="s">
        <v>260</v>
      </c>
      <c r="AK14" s="320" t="s">
        <v>260</v>
      </c>
      <c r="AL14" s="320" t="s">
        <v>260</v>
      </c>
      <c r="AM14" s="320" t="s">
        <v>260</v>
      </c>
      <c r="AN14" s="320" t="s">
        <v>260</v>
      </c>
      <c r="AO14" s="320" t="s">
        <v>260</v>
      </c>
      <c r="AP14" s="320" t="s">
        <v>260</v>
      </c>
      <c r="AQ14" s="320" t="s">
        <v>260</v>
      </c>
      <c r="AR14" s="320" t="s">
        <v>260</v>
      </c>
      <c r="AS14" s="320" t="s">
        <v>260</v>
      </c>
      <c r="AT14" s="320" t="s">
        <v>260</v>
      </c>
      <c r="AU14" s="320" t="s">
        <v>260</v>
      </c>
      <c r="AV14" s="320" t="s">
        <v>260</v>
      </c>
      <c r="AW14" s="320" t="s">
        <v>260</v>
      </c>
      <c r="AX14" s="320" t="s">
        <v>260</v>
      </c>
      <c r="AY14" s="320" t="s">
        <v>260</v>
      </c>
      <c r="AZ14" s="320" t="s">
        <v>260</v>
      </c>
      <c r="BA14" s="320" t="s">
        <v>260</v>
      </c>
      <c r="BB14" s="320" t="s">
        <v>260</v>
      </c>
      <c r="BC14" s="320" t="s">
        <v>260</v>
      </c>
      <c r="BD14" s="320" t="s">
        <v>260</v>
      </c>
      <c r="BE14" s="320" t="s">
        <v>260</v>
      </c>
      <c r="BF14" s="320" t="s">
        <v>260</v>
      </c>
      <c r="BG14" s="320" t="s">
        <v>260</v>
      </c>
      <c r="BH14" s="320" t="s">
        <v>260</v>
      </c>
      <c r="BI14" s="320" t="s">
        <v>260</v>
      </c>
      <c r="BJ14" s="320" t="s">
        <v>260</v>
      </c>
      <c r="BK14" s="320" t="s">
        <v>260</v>
      </c>
      <c r="BL14" s="320" t="s">
        <v>260</v>
      </c>
      <c r="BM14" s="320" t="s">
        <v>260</v>
      </c>
      <c r="BN14" s="320" t="s">
        <v>260</v>
      </c>
      <c r="BO14" s="320" t="s">
        <v>260</v>
      </c>
      <c r="BP14" s="320" t="s">
        <v>260</v>
      </c>
      <c r="BQ14" s="320" t="s">
        <v>260</v>
      </c>
      <c r="BR14" s="320" t="s">
        <v>260</v>
      </c>
      <c r="BS14" s="320" t="s">
        <v>260</v>
      </c>
      <c r="BT14" s="320" t="s">
        <v>260</v>
      </c>
      <c r="BU14" s="320" t="s">
        <v>260</v>
      </c>
      <c r="BV14" s="320" t="s">
        <v>260</v>
      </c>
      <c r="BW14" s="320" t="s">
        <v>260</v>
      </c>
      <c r="BX14" s="320" t="s">
        <v>260</v>
      </c>
      <c r="BY14" s="320" t="s">
        <v>260</v>
      </c>
      <c r="BZ14" s="320" t="s">
        <v>260</v>
      </c>
      <c r="CA14" s="320" t="s">
        <v>260</v>
      </c>
      <c r="CB14" s="320" t="s">
        <v>261</v>
      </c>
      <c r="CC14" s="320" t="s">
        <v>261</v>
      </c>
      <c r="CD14" s="320" t="s">
        <v>261</v>
      </c>
      <c r="CE14" s="320" t="s">
        <v>261</v>
      </c>
      <c r="CF14" s="320" t="s">
        <v>261</v>
      </c>
      <c r="CG14" s="320" t="s">
        <v>261</v>
      </c>
      <c r="CH14" s="321" t="s">
        <v>261</v>
      </c>
    </row>
    <row r="15" spans="1:86" s="285" customFormat="1" ht="24" customHeight="1" x14ac:dyDescent="0.35">
      <c r="A15" s="684"/>
      <c r="B15" s="123" t="s">
        <v>273</v>
      </c>
      <c r="C15" s="512"/>
      <c r="D15" s="306">
        <f>SUM(D17,D16,D22,D23)</f>
        <v>657.10670741796628</v>
      </c>
      <c r="E15" s="306">
        <f t="shared" ref="E15:BP15" si="4">SUM(E17,E16,E22,E23)</f>
        <v>809.27878703054785</v>
      </c>
      <c r="F15" s="306">
        <f t="shared" si="4"/>
        <v>699.07212294305475</v>
      </c>
      <c r="G15" s="306">
        <f t="shared" si="4"/>
        <v>567.10824091155814</v>
      </c>
      <c r="H15" s="306">
        <f t="shared" si="4"/>
        <v>941.34858908067201</v>
      </c>
      <c r="I15" s="306">
        <f t="shared" si="4"/>
        <v>763.86007959515973</v>
      </c>
      <c r="J15" s="306">
        <f t="shared" si="4"/>
        <v>529.40320651581658</v>
      </c>
      <c r="K15" s="306">
        <f t="shared" si="4"/>
        <v>509.04154472674668</v>
      </c>
      <c r="L15" s="306">
        <f t="shared" si="4"/>
        <v>638.33588552994172</v>
      </c>
      <c r="M15" s="306">
        <f t="shared" si="4"/>
        <v>741.58516106360673</v>
      </c>
      <c r="N15" s="306">
        <f t="shared" si="4"/>
        <v>1408.1101697014681</v>
      </c>
      <c r="O15" s="306">
        <f t="shared" si="4"/>
        <v>1187.9796507246376</v>
      </c>
      <c r="P15" s="306">
        <f t="shared" si="4"/>
        <v>839.51233287176149</v>
      </c>
      <c r="Q15" s="306">
        <f t="shared" si="4"/>
        <v>973.33691191004766</v>
      </c>
      <c r="R15" s="306">
        <f t="shared" si="4"/>
        <v>1677.2332306310514</v>
      </c>
      <c r="S15" s="306">
        <f t="shared" si="4"/>
        <v>1651.999807456436</v>
      </c>
      <c r="T15" s="306">
        <f t="shared" si="4"/>
        <v>1096.5945102399407</v>
      </c>
      <c r="U15" s="306">
        <f t="shared" si="4"/>
        <v>1140.2073964181668</v>
      </c>
      <c r="V15" s="306">
        <f t="shared" si="4"/>
        <v>1726.7450513174265</v>
      </c>
      <c r="W15" s="306">
        <f t="shared" si="4"/>
        <v>2612.4860990107245</v>
      </c>
      <c r="X15" s="306">
        <f t="shared" si="4"/>
        <v>2515.0863082221595</v>
      </c>
      <c r="Y15" s="306">
        <f t="shared" si="4"/>
        <v>2425.0866325254447</v>
      </c>
      <c r="Z15" s="306">
        <f t="shared" si="4"/>
        <v>2612.0024439462622</v>
      </c>
      <c r="AA15" s="306">
        <f t="shared" si="4"/>
        <v>3865.0285770532669</v>
      </c>
      <c r="AB15" s="306">
        <f t="shared" si="4"/>
        <v>3111.2821179851649</v>
      </c>
      <c r="AC15" s="306">
        <f t="shared" si="4"/>
        <v>2381.1339922597458</v>
      </c>
      <c r="AD15" s="306">
        <f t="shared" si="4"/>
        <v>2433.9283875857536</v>
      </c>
      <c r="AE15" s="306">
        <f t="shared" si="4"/>
        <v>4150.2499672198501</v>
      </c>
      <c r="AF15" s="306">
        <f t="shared" si="4"/>
        <v>4479.3973425387057</v>
      </c>
      <c r="AG15" s="306">
        <f t="shared" si="4"/>
        <v>4431.3296864913718</v>
      </c>
      <c r="AH15" s="306">
        <f t="shared" si="4"/>
        <v>7264.9930677662669</v>
      </c>
      <c r="AI15" s="306">
        <f t="shared" si="4"/>
        <v>6373.1799891369164</v>
      </c>
      <c r="AJ15" s="306">
        <f t="shared" si="4"/>
        <v>9438.4356089280336</v>
      </c>
      <c r="AK15" s="306">
        <f t="shared" si="4"/>
        <v>13232.784837657557</v>
      </c>
      <c r="AL15" s="306">
        <f t="shared" si="4"/>
        <v>15595.291960704526</v>
      </c>
      <c r="AM15" s="306">
        <f t="shared" si="4"/>
        <v>17401.702807982176</v>
      </c>
      <c r="AN15" s="306">
        <f t="shared" si="4"/>
        <v>18356.268361722799</v>
      </c>
      <c r="AO15" s="306">
        <f t="shared" si="4"/>
        <v>19031.593943639928</v>
      </c>
      <c r="AP15" s="306">
        <f t="shared" si="4"/>
        <v>19130.131664199464</v>
      </c>
      <c r="AQ15" s="306">
        <f t="shared" si="4"/>
        <v>16239.979686217348</v>
      </c>
      <c r="AR15" s="306">
        <f t="shared" si="4"/>
        <v>11576.551921189282</v>
      </c>
      <c r="AS15" s="306">
        <f t="shared" si="4"/>
        <v>8679.4234479448514</v>
      </c>
      <c r="AT15" s="306">
        <f t="shared" si="4"/>
        <v>9068.9152985819183</v>
      </c>
      <c r="AU15" s="306">
        <f t="shared" si="4"/>
        <v>13029.960844804013</v>
      </c>
      <c r="AV15" s="306">
        <f t="shared" si="4"/>
        <v>15600.203831998251</v>
      </c>
      <c r="AW15" s="306">
        <f t="shared" si="4"/>
        <v>15698.925951231366</v>
      </c>
      <c r="AX15" s="306">
        <f t="shared" si="4"/>
        <v>13548.576219479113</v>
      </c>
      <c r="AY15" s="306">
        <f t="shared" si="4"/>
        <v>12003.159543692851</v>
      </c>
      <c r="AZ15" s="306">
        <f t="shared" si="4"/>
        <v>10018.026197034045</v>
      </c>
      <c r="BA15" s="306">
        <f t="shared" si="4"/>
        <v>7610.0097960522444</v>
      </c>
      <c r="BB15" s="306">
        <f t="shared" si="4"/>
        <v>6857.3739502318349</v>
      </c>
      <c r="BC15" s="306">
        <f t="shared" si="4"/>
        <v>6197.4616039797183</v>
      </c>
      <c r="BD15" s="306">
        <f t="shared" si="4"/>
        <v>5439.0731675376883</v>
      </c>
      <c r="BE15" s="306">
        <f t="shared" si="4"/>
        <v>4820.369145023179</v>
      </c>
      <c r="BF15" s="306">
        <f t="shared" si="4"/>
        <v>4756.8633995319242</v>
      </c>
      <c r="BG15" s="306">
        <f t="shared" si="4"/>
        <v>4528.0858304864842</v>
      </c>
      <c r="BH15" s="306">
        <f t="shared" si="4"/>
        <v>3787.5813739787609</v>
      </c>
      <c r="BI15" s="306">
        <f t="shared" si="4"/>
        <v>3864.7823421883008</v>
      </c>
      <c r="BJ15" s="306">
        <f t="shared" si="4"/>
        <v>3960.7715217341261</v>
      </c>
      <c r="BK15" s="306">
        <f t="shared" si="4"/>
        <v>3569.0209668634093</v>
      </c>
      <c r="BL15" s="306">
        <f t="shared" si="4"/>
        <v>4385.349458543521</v>
      </c>
      <c r="BM15" s="306">
        <f t="shared" si="4"/>
        <v>7098.3498928233812</v>
      </c>
      <c r="BN15" s="306">
        <f t="shared" si="4"/>
        <v>6665.892315140467</v>
      </c>
      <c r="BO15" s="306">
        <f t="shared" si="4"/>
        <v>7198.3994406437996</v>
      </c>
      <c r="BP15" s="306">
        <f t="shared" si="4"/>
        <v>7413.9151563807209</v>
      </c>
      <c r="BQ15" s="306">
        <f t="shared" ref="BQ15:CG15" si="5">SUM(BQ17,BQ16,BQ22,BQ23)</f>
        <v>6101.4206638408859</v>
      </c>
      <c r="BR15" s="306">
        <f t="shared" si="5"/>
        <v>4316.0650607901389</v>
      </c>
      <c r="BS15" s="306">
        <f t="shared" si="5"/>
        <v>3811.6065940103413</v>
      </c>
      <c r="BT15" s="306">
        <f t="shared" si="5"/>
        <v>3734.2960934773073</v>
      </c>
      <c r="BU15" s="306">
        <f t="shared" si="5"/>
        <v>3985.7045798917979</v>
      </c>
      <c r="BV15" s="306">
        <f t="shared" si="5"/>
        <v>4249.6236017945539</v>
      </c>
      <c r="BW15" s="306">
        <f>SUM(BW17,BW16,BW22,BW23)</f>
        <v>4746.4841046571955</v>
      </c>
      <c r="BX15" s="306">
        <f t="shared" si="5"/>
        <v>21218.781468400299</v>
      </c>
      <c r="BY15" s="306">
        <f t="shared" si="5"/>
        <v>16181.286255575133</v>
      </c>
      <c r="BZ15" s="306">
        <f t="shared" si="5"/>
        <v>11424.173937630418</v>
      </c>
      <c r="CA15" s="306">
        <f t="shared" si="5"/>
        <v>12215.292067725652</v>
      </c>
      <c r="CB15" s="306">
        <f t="shared" si="5"/>
        <v>14040.984982654429</v>
      </c>
      <c r="CC15" s="306">
        <f t="shared" si="5"/>
        <v>15239.816508479089</v>
      </c>
      <c r="CD15" s="306">
        <f t="shared" si="5"/>
        <v>18216.244362188685</v>
      </c>
      <c r="CE15" s="306">
        <f t="shared" si="5"/>
        <v>16835.837334470707</v>
      </c>
      <c r="CF15" s="306">
        <f t="shared" si="5"/>
        <v>15545.12825528171</v>
      </c>
      <c r="CG15" s="306">
        <f t="shared" si="5"/>
        <v>15334.898773688734</v>
      </c>
      <c r="CH15" s="417">
        <f>SUM(CH17,CH16,CH22,CH23)</f>
        <v>15461.556522832901</v>
      </c>
    </row>
    <row r="16" spans="1:86" ht="26.25" customHeight="1" x14ac:dyDescent="0.35">
      <c r="A16" s="427"/>
      <c r="B16" s="72" t="s">
        <v>988</v>
      </c>
      <c r="C16" s="284"/>
      <c r="D16" s="232">
        <v>0</v>
      </c>
      <c r="E16" s="232">
        <v>0</v>
      </c>
      <c r="F16" s="232">
        <v>0</v>
      </c>
      <c r="G16" s="232">
        <v>0</v>
      </c>
      <c r="H16" s="232">
        <v>0</v>
      </c>
      <c r="I16" s="232">
        <v>0</v>
      </c>
      <c r="J16" s="232">
        <v>0</v>
      </c>
      <c r="K16" s="232">
        <v>0</v>
      </c>
      <c r="L16" s="232">
        <v>0</v>
      </c>
      <c r="M16" s="232">
        <v>0</v>
      </c>
      <c r="N16" s="232">
        <v>0</v>
      </c>
      <c r="O16" s="232">
        <v>0</v>
      </c>
      <c r="P16" s="232">
        <v>0</v>
      </c>
      <c r="Q16" s="232">
        <v>0</v>
      </c>
      <c r="R16" s="232">
        <v>0</v>
      </c>
      <c r="S16" s="232">
        <v>0</v>
      </c>
      <c r="T16" s="232">
        <v>0</v>
      </c>
      <c r="U16" s="232">
        <v>0</v>
      </c>
      <c r="V16" s="232">
        <v>0</v>
      </c>
      <c r="W16" s="232">
        <v>0</v>
      </c>
      <c r="X16" s="232">
        <v>0</v>
      </c>
      <c r="Y16" s="232">
        <v>0</v>
      </c>
      <c r="Z16" s="232">
        <v>0</v>
      </c>
      <c r="AA16" s="232">
        <v>0</v>
      </c>
      <c r="AB16" s="232">
        <v>0</v>
      </c>
      <c r="AC16" s="232">
        <v>0</v>
      </c>
      <c r="AD16" s="232">
        <v>0</v>
      </c>
      <c r="AE16" s="232">
        <v>0</v>
      </c>
      <c r="AF16" s="232">
        <v>0</v>
      </c>
      <c r="AG16" s="232">
        <v>0</v>
      </c>
      <c r="AH16" s="232">
        <v>3261.9628857015064</v>
      </c>
      <c r="AI16" s="232">
        <v>2834.3308965294282</v>
      </c>
      <c r="AJ16" s="232">
        <v>3613.3644520197004</v>
      </c>
      <c r="AK16" s="232">
        <v>6225.3425551429764</v>
      </c>
      <c r="AL16" s="232">
        <v>9843.4016383399357</v>
      </c>
      <c r="AM16" s="232">
        <v>11922.033244761875</v>
      </c>
      <c r="AN16" s="232">
        <v>12899.186320502269</v>
      </c>
      <c r="AO16" s="232">
        <v>13820.28896751657</v>
      </c>
      <c r="AP16" s="232">
        <v>13665.280213503933</v>
      </c>
      <c r="AQ16" s="232">
        <v>11868.177802746732</v>
      </c>
      <c r="AR16" s="232">
        <v>8490.5505034681482</v>
      </c>
      <c r="AS16" s="232">
        <v>6787.3900896569994</v>
      </c>
      <c r="AT16" s="232">
        <v>6998.6142677182224</v>
      </c>
      <c r="AU16" s="232">
        <v>9429.2866930074197</v>
      </c>
      <c r="AV16" s="232">
        <v>11753.97664715063</v>
      </c>
      <c r="AW16" s="232">
        <v>12189.418714985935</v>
      </c>
      <c r="AX16" s="232">
        <v>10832.619313550107</v>
      </c>
      <c r="AY16" s="232">
        <v>9770.9584565474433</v>
      </c>
      <c r="AZ16" s="232">
        <v>4622.7508158984738</v>
      </c>
      <c r="BA16" s="232">
        <v>0</v>
      </c>
      <c r="BB16" s="232">
        <v>0</v>
      </c>
      <c r="BC16" s="232">
        <v>0</v>
      </c>
      <c r="BD16" s="232">
        <v>0</v>
      </c>
      <c r="BE16" s="232">
        <v>0</v>
      </c>
      <c r="BF16" s="232">
        <v>0</v>
      </c>
      <c r="BG16" s="232">
        <v>0</v>
      </c>
      <c r="BH16" s="232">
        <v>0</v>
      </c>
      <c r="BI16" s="232">
        <v>0</v>
      </c>
      <c r="BJ16" s="232">
        <v>0</v>
      </c>
      <c r="BK16" s="232">
        <v>0</v>
      </c>
      <c r="BL16" s="232">
        <v>0</v>
      </c>
      <c r="BM16" s="232">
        <v>0</v>
      </c>
      <c r="BN16" s="232">
        <v>0</v>
      </c>
      <c r="BO16" s="232">
        <v>0</v>
      </c>
      <c r="BP16" s="232">
        <v>0</v>
      </c>
      <c r="BQ16" s="232">
        <v>0</v>
      </c>
      <c r="BR16" s="232">
        <v>0</v>
      </c>
      <c r="BS16" s="232">
        <v>0</v>
      </c>
      <c r="BT16" s="232">
        <v>0</v>
      </c>
      <c r="BU16" s="232">
        <v>0</v>
      </c>
      <c r="BV16" s="232">
        <v>0</v>
      </c>
      <c r="BW16" s="232">
        <v>0</v>
      </c>
      <c r="BX16" s="232">
        <v>0</v>
      </c>
      <c r="BY16" s="232">
        <v>0</v>
      </c>
      <c r="BZ16" s="232">
        <v>0</v>
      </c>
      <c r="CA16" s="232">
        <v>0</v>
      </c>
      <c r="CB16" s="232">
        <v>0</v>
      </c>
      <c r="CC16" s="232">
        <v>0</v>
      </c>
      <c r="CD16" s="232">
        <v>0</v>
      </c>
      <c r="CE16" s="232">
        <v>0</v>
      </c>
      <c r="CF16" s="232">
        <v>0</v>
      </c>
      <c r="CG16" s="232">
        <v>0</v>
      </c>
      <c r="CH16" s="650">
        <v>0</v>
      </c>
    </row>
    <row r="17" spans="1:86" ht="26.25" customHeight="1" x14ac:dyDescent="0.35">
      <c r="A17" s="427"/>
      <c r="B17" s="72" t="s">
        <v>989</v>
      </c>
      <c r="C17" s="52"/>
      <c r="D17" s="232">
        <f t="shared" ref="D17:BO17" si="6">SUM(D18,D19)</f>
        <v>0</v>
      </c>
      <c r="E17" s="232">
        <f t="shared" si="6"/>
        <v>0</v>
      </c>
      <c r="F17" s="232">
        <f t="shared" si="6"/>
        <v>0</v>
      </c>
      <c r="G17" s="232">
        <f t="shared" si="6"/>
        <v>0</v>
      </c>
      <c r="H17" s="232">
        <f t="shared" si="6"/>
        <v>0</v>
      </c>
      <c r="I17" s="232">
        <f t="shared" si="6"/>
        <v>0</v>
      </c>
      <c r="J17" s="232">
        <f t="shared" si="6"/>
        <v>0</v>
      </c>
      <c r="K17" s="232">
        <f t="shared" si="6"/>
        <v>0</v>
      </c>
      <c r="L17" s="232">
        <f t="shared" si="6"/>
        <v>0</v>
      </c>
      <c r="M17" s="232">
        <f t="shared" si="6"/>
        <v>0</v>
      </c>
      <c r="N17" s="232">
        <f t="shared" si="6"/>
        <v>0</v>
      </c>
      <c r="O17" s="232">
        <f t="shared" si="6"/>
        <v>0</v>
      </c>
      <c r="P17" s="232">
        <f t="shared" si="6"/>
        <v>0</v>
      </c>
      <c r="Q17" s="232">
        <f t="shared" si="6"/>
        <v>0</v>
      </c>
      <c r="R17" s="232">
        <f t="shared" si="6"/>
        <v>0</v>
      </c>
      <c r="S17" s="232">
        <f t="shared" si="6"/>
        <v>0</v>
      </c>
      <c r="T17" s="232">
        <f t="shared" si="6"/>
        <v>0</v>
      </c>
      <c r="U17" s="232">
        <f t="shared" si="6"/>
        <v>0</v>
      </c>
      <c r="V17" s="232">
        <f t="shared" si="6"/>
        <v>0</v>
      </c>
      <c r="W17" s="232">
        <f t="shared" si="6"/>
        <v>0</v>
      </c>
      <c r="X17" s="232">
        <f t="shared" si="6"/>
        <v>0</v>
      </c>
      <c r="Y17" s="232">
        <f t="shared" si="6"/>
        <v>0</v>
      </c>
      <c r="Z17" s="232">
        <f t="shared" si="6"/>
        <v>0</v>
      </c>
      <c r="AA17" s="232">
        <f t="shared" si="6"/>
        <v>0</v>
      </c>
      <c r="AB17" s="232">
        <f t="shared" si="6"/>
        <v>0</v>
      </c>
      <c r="AC17" s="232">
        <f t="shared" si="6"/>
        <v>0</v>
      </c>
      <c r="AD17" s="232">
        <f t="shared" si="6"/>
        <v>0</v>
      </c>
      <c r="AE17" s="232">
        <f t="shared" si="6"/>
        <v>0</v>
      </c>
      <c r="AF17" s="232">
        <f t="shared" si="6"/>
        <v>0</v>
      </c>
      <c r="AG17" s="232">
        <f t="shared" si="6"/>
        <v>0</v>
      </c>
      <c r="AH17" s="232">
        <f t="shared" si="6"/>
        <v>0</v>
      </c>
      <c r="AI17" s="232">
        <f t="shared" si="6"/>
        <v>0</v>
      </c>
      <c r="AJ17" s="232">
        <f t="shared" si="6"/>
        <v>0</v>
      </c>
      <c r="AK17" s="232">
        <f t="shared" si="6"/>
        <v>0</v>
      </c>
      <c r="AL17" s="232">
        <f t="shared" si="6"/>
        <v>0</v>
      </c>
      <c r="AM17" s="232">
        <f t="shared" si="6"/>
        <v>0</v>
      </c>
      <c r="AN17" s="232">
        <f t="shared" si="6"/>
        <v>0</v>
      </c>
      <c r="AO17" s="232">
        <f t="shared" si="6"/>
        <v>0</v>
      </c>
      <c r="AP17" s="232">
        <f t="shared" si="6"/>
        <v>0</v>
      </c>
      <c r="AQ17" s="232">
        <f t="shared" si="6"/>
        <v>0</v>
      </c>
      <c r="AR17" s="232">
        <f t="shared" si="6"/>
        <v>0</v>
      </c>
      <c r="AS17" s="232">
        <f t="shared" si="6"/>
        <v>0</v>
      </c>
      <c r="AT17" s="232">
        <f t="shared" si="6"/>
        <v>0</v>
      </c>
      <c r="AU17" s="232">
        <f t="shared" si="6"/>
        <v>0</v>
      </c>
      <c r="AV17" s="232">
        <f t="shared" si="6"/>
        <v>0</v>
      </c>
      <c r="AW17" s="232">
        <f t="shared" si="6"/>
        <v>0</v>
      </c>
      <c r="AX17" s="232">
        <f t="shared" si="6"/>
        <v>0</v>
      </c>
      <c r="AY17" s="232">
        <f t="shared" si="6"/>
        <v>0</v>
      </c>
      <c r="AZ17" s="232">
        <f t="shared" si="6"/>
        <v>4244.3926729221157</v>
      </c>
      <c r="BA17" s="232">
        <f t="shared" si="6"/>
        <v>7610.0097960522444</v>
      </c>
      <c r="BB17" s="232">
        <f t="shared" si="6"/>
        <v>6857.3739502318349</v>
      </c>
      <c r="BC17" s="232">
        <f t="shared" si="6"/>
        <v>6197.4616039797183</v>
      </c>
      <c r="BD17" s="232">
        <f t="shared" si="6"/>
        <v>5439.0731675376883</v>
      </c>
      <c r="BE17" s="232">
        <f t="shared" si="6"/>
        <v>4820.369145023179</v>
      </c>
      <c r="BF17" s="232">
        <f t="shared" si="6"/>
        <v>4756.8633995319242</v>
      </c>
      <c r="BG17" s="232">
        <f t="shared" si="6"/>
        <v>4528.0858304864842</v>
      </c>
      <c r="BH17" s="232">
        <f t="shared" si="6"/>
        <v>3787.5813739787609</v>
      </c>
      <c r="BI17" s="232">
        <f t="shared" si="6"/>
        <v>3864.7823421883008</v>
      </c>
      <c r="BJ17" s="232">
        <f t="shared" si="6"/>
        <v>3960.7715217341261</v>
      </c>
      <c r="BK17" s="232">
        <f t="shared" si="6"/>
        <v>3569.0209668634093</v>
      </c>
      <c r="BL17" s="232">
        <f t="shared" si="6"/>
        <v>4385.349458543521</v>
      </c>
      <c r="BM17" s="232">
        <f t="shared" si="6"/>
        <v>7098.3498928233812</v>
      </c>
      <c r="BN17" s="232">
        <f t="shared" si="6"/>
        <v>6665.892315140467</v>
      </c>
      <c r="BO17" s="232">
        <f t="shared" si="6"/>
        <v>7198.3994406437996</v>
      </c>
      <c r="BP17" s="232">
        <f t="shared" ref="BP17:CH17" si="7">SUM(BP18,BP19)</f>
        <v>7413.9151563807209</v>
      </c>
      <c r="BQ17" s="232">
        <f t="shared" si="7"/>
        <v>6094.2927969475568</v>
      </c>
      <c r="BR17" s="232">
        <f t="shared" si="7"/>
        <v>4245.9135728663832</v>
      </c>
      <c r="BS17" s="232">
        <f t="shared" si="7"/>
        <v>3182.7518274661065</v>
      </c>
      <c r="BT17" s="232">
        <f t="shared" si="7"/>
        <v>2529.4265950737681</v>
      </c>
      <c r="BU17" s="232">
        <f t="shared" si="7"/>
        <v>2220.122281093561</v>
      </c>
      <c r="BV17" s="232">
        <f t="shared" si="7"/>
        <v>1691.2110634976893</v>
      </c>
      <c r="BW17" s="232">
        <f t="shared" si="7"/>
        <v>905.4990832889996</v>
      </c>
      <c r="BX17" s="232">
        <f t="shared" si="7"/>
        <v>1261.2046169068612</v>
      </c>
      <c r="BY17" s="232">
        <f t="shared" si="7"/>
        <v>589.55827418924355</v>
      </c>
      <c r="BZ17" s="232">
        <f t="shared" si="7"/>
        <v>374.78507712582513</v>
      </c>
      <c r="CA17" s="232">
        <f t="shared" si="7"/>
        <v>334.44248808454381</v>
      </c>
      <c r="CB17" s="232">
        <f t="shared" si="7"/>
        <v>322.63565684983337</v>
      </c>
      <c r="CC17" s="232">
        <f t="shared" si="7"/>
        <v>280.96507739261074</v>
      </c>
      <c r="CD17" s="232">
        <f t="shared" si="7"/>
        <v>315.35593687948057</v>
      </c>
      <c r="CE17" s="232">
        <f t="shared" si="7"/>
        <v>289.97398693837079</v>
      </c>
      <c r="CF17" s="232">
        <f t="shared" si="7"/>
        <v>271.91539819324225</v>
      </c>
      <c r="CG17" s="232">
        <f t="shared" si="7"/>
        <v>265.78867701445097</v>
      </c>
      <c r="CH17" s="256">
        <f t="shared" si="7"/>
        <v>265.96403080037027</v>
      </c>
    </row>
    <row r="18" spans="1:86" x14ac:dyDescent="0.35">
      <c r="A18" s="427"/>
      <c r="B18" s="236" t="s">
        <v>381</v>
      </c>
      <c r="C18" s="52"/>
      <c r="D18" s="232">
        <v>0</v>
      </c>
      <c r="E18" s="232">
        <v>0</v>
      </c>
      <c r="F18" s="232">
        <v>0</v>
      </c>
      <c r="G18" s="232">
        <v>0</v>
      </c>
      <c r="H18" s="232">
        <v>0</v>
      </c>
      <c r="I18" s="232">
        <v>0</v>
      </c>
      <c r="J18" s="232">
        <v>0</v>
      </c>
      <c r="K18" s="232">
        <v>0</v>
      </c>
      <c r="L18" s="232">
        <v>0</v>
      </c>
      <c r="M18" s="232">
        <v>0</v>
      </c>
      <c r="N18" s="232">
        <v>0</v>
      </c>
      <c r="O18" s="232">
        <v>0</v>
      </c>
      <c r="P18" s="232">
        <v>0</v>
      </c>
      <c r="Q18" s="232">
        <v>0</v>
      </c>
      <c r="R18" s="232">
        <v>0</v>
      </c>
      <c r="S18" s="232">
        <v>0</v>
      </c>
      <c r="T18" s="232">
        <v>0</v>
      </c>
      <c r="U18" s="232">
        <v>0</v>
      </c>
      <c r="V18" s="232">
        <v>0</v>
      </c>
      <c r="W18" s="232">
        <v>0</v>
      </c>
      <c r="X18" s="232">
        <v>0</v>
      </c>
      <c r="Y18" s="232">
        <v>0</v>
      </c>
      <c r="Z18" s="232">
        <v>0</v>
      </c>
      <c r="AA18" s="232">
        <v>0</v>
      </c>
      <c r="AB18" s="232">
        <v>0</v>
      </c>
      <c r="AC18" s="232">
        <v>0</v>
      </c>
      <c r="AD18" s="232">
        <v>0</v>
      </c>
      <c r="AE18" s="232">
        <v>0</v>
      </c>
      <c r="AF18" s="232">
        <v>0</v>
      </c>
      <c r="AG18" s="232">
        <v>0</v>
      </c>
      <c r="AH18" s="232">
        <v>0</v>
      </c>
      <c r="AI18" s="232">
        <v>0</v>
      </c>
      <c r="AJ18" s="232">
        <v>0</v>
      </c>
      <c r="AK18" s="232">
        <v>0</v>
      </c>
      <c r="AL18" s="232">
        <v>0</v>
      </c>
      <c r="AM18" s="232">
        <v>0</v>
      </c>
      <c r="AN18" s="232">
        <v>0</v>
      </c>
      <c r="AO18" s="232">
        <v>0</v>
      </c>
      <c r="AP18" s="232">
        <v>0</v>
      </c>
      <c r="AQ18" s="232">
        <v>0</v>
      </c>
      <c r="AR18" s="232">
        <v>0</v>
      </c>
      <c r="AS18" s="232">
        <v>0</v>
      </c>
      <c r="AT18" s="232">
        <v>0</v>
      </c>
      <c r="AU18" s="232">
        <v>0</v>
      </c>
      <c r="AV18" s="232">
        <v>0</v>
      </c>
      <c r="AW18" s="232">
        <v>0</v>
      </c>
      <c r="AX18" s="232">
        <v>0</v>
      </c>
      <c r="AY18" s="232">
        <v>0</v>
      </c>
      <c r="AZ18" s="232">
        <v>651.98227149467994</v>
      </c>
      <c r="BA18" s="232">
        <v>928.43125718914325</v>
      </c>
      <c r="BB18" s="232">
        <v>914.09473826261762</v>
      </c>
      <c r="BC18" s="232">
        <v>873.94085071705206</v>
      </c>
      <c r="BD18" s="232">
        <v>843.45244586590877</v>
      </c>
      <c r="BE18" s="232">
        <v>869.07087188769003</v>
      </c>
      <c r="BF18" s="232">
        <v>940.17815184609049</v>
      </c>
      <c r="BG18" s="232">
        <v>897.42728407359971</v>
      </c>
      <c r="BH18" s="232">
        <v>764.97191433311468</v>
      </c>
      <c r="BI18" s="232">
        <v>813.09388085084663</v>
      </c>
      <c r="BJ18" s="232">
        <v>775.86477962787376</v>
      </c>
      <c r="BK18" s="232">
        <v>675.1645671604474</v>
      </c>
      <c r="BL18" s="232">
        <v>1117.0500918357461</v>
      </c>
      <c r="BM18" s="232">
        <v>1649.8481172336615</v>
      </c>
      <c r="BN18" s="232">
        <v>1193.8004659137162</v>
      </c>
      <c r="BO18" s="232">
        <v>1094.0270644005416</v>
      </c>
      <c r="BP18" s="232">
        <v>949.8417822880516</v>
      </c>
      <c r="BQ18" s="232">
        <v>739.94900960648874</v>
      </c>
      <c r="BR18" s="232">
        <v>511.45705453605956</v>
      </c>
      <c r="BS18" s="232">
        <v>426.33390669813724</v>
      </c>
      <c r="BT18" s="232">
        <v>356.41466402579886</v>
      </c>
      <c r="BU18" s="232">
        <v>298.68051968478909</v>
      </c>
      <c r="BV18" s="232">
        <v>201.68282795843021</v>
      </c>
      <c r="BW18" s="232">
        <v>140.51925501228715</v>
      </c>
      <c r="BX18" s="232">
        <v>736.49670013755747</v>
      </c>
      <c r="BY18" s="232">
        <v>228.69625433662503</v>
      </c>
      <c r="BZ18" s="232">
        <v>121.76609218096637</v>
      </c>
      <c r="CA18" s="232">
        <v>179.95623903638463</v>
      </c>
      <c r="CB18" s="232">
        <v>228.91659502827545</v>
      </c>
      <c r="CC18" s="232">
        <v>279.78902475059022</v>
      </c>
      <c r="CD18" s="232">
        <v>314.65209388121184</v>
      </c>
      <c r="CE18" s="232">
        <v>289.51247186027746</v>
      </c>
      <c r="CF18" s="232">
        <v>271.6154584706033</v>
      </c>
      <c r="CG18" s="232">
        <v>265.59698024764151</v>
      </c>
      <c r="CH18" s="256">
        <v>265.84504383787402</v>
      </c>
    </row>
    <row r="19" spans="1:86" x14ac:dyDescent="0.35">
      <c r="A19" s="427"/>
      <c r="B19" s="236" t="s">
        <v>392</v>
      </c>
      <c r="C19" s="52"/>
      <c r="D19" s="232">
        <v>0</v>
      </c>
      <c r="E19" s="232">
        <v>0</v>
      </c>
      <c r="F19" s="232">
        <v>0</v>
      </c>
      <c r="G19" s="232">
        <v>0</v>
      </c>
      <c r="H19" s="232">
        <v>0</v>
      </c>
      <c r="I19" s="232">
        <v>0</v>
      </c>
      <c r="J19" s="232">
        <v>0</v>
      </c>
      <c r="K19" s="232">
        <v>0</v>
      </c>
      <c r="L19" s="232">
        <v>0</v>
      </c>
      <c r="M19" s="232">
        <v>0</v>
      </c>
      <c r="N19" s="232">
        <v>0</v>
      </c>
      <c r="O19" s="232">
        <v>0</v>
      </c>
      <c r="P19" s="232">
        <v>0</v>
      </c>
      <c r="Q19" s="232">
        <v>0</v>
      </c>
      <c r="R19" s="232">
        <v>0</v>
      </c>
      <c r="S19" s="232">
        <v>0</v>
      </c>
      <c r="T19" s="232">
        <v>0</v>
      </c>
      <c r="U19" s="232">
        <v>0</v>
      </c>
      <c r="V19" s="232">
        <v>0</v>
      </c>
      <c r="W19" s="232">
        <v>0</v>
      </c>
      <c r="X19" s="232">
        <v>0</v>
      </c>
      <c r="Y19" s="232">
        <v>0</v>
      </c>
      <c r="Z19" s="232">
        <v>0</v>
      </c>
      <c r="AA19" s="232">
        <v>0</v>
      </c>
      <c r="AB19" s="232">
        <v>0</v>
      </c>
      <c r="AC19" s="232">
        <v>0</v>
      </c>
      <c r="AD19" s="232">
        <v>0</v>
      </c>
      <c r="AE19" s="232">
        <v>0</v>
      </c>
      <c r="AF19" s="232">
        <v>0</v>
      </c>
      <c r="AG19" s="232">
        <v>0</v>
      </c>
      <c r="AH19" s="232">
        <v>0</v>
      </c>
      <c r="AI19" s="232">
        <v>0</v>
      </c>
      <c r="AJ19" s="232">
        <v>0</v>
      </c>
      <c r="AK19" s="232">
        <v>0</v>
      </c>
      <c r="AL19" s="232">
        <v>0</v>
      </c>
      <c r="AM19" s="232">
        <v>0</v>
      </c>
      <c r="AN19" s="232">
        <v>0</v>
      </c>
      <c r="AO19" s="232">
        <v>0</v>
      </c>
      <c r="AP19" s="232">
        <v>0</v>
      </c>
      <c r="AQ19" s="232">
        <v>0</v>
      </c>
      <c r="AR19" s="232">
        <v>0</v>
      </c>
      <c r="AS19" s="232">
        <v>0</v>
      </c>
      <c r="AT19" s="232">
        <v>0</v>
      </c>
      <c r="AU19" s="232">
        <v>0</v>
      </c>
      <c r="AV19" s="232">
        <v>0</v>
      </c>
      <c r="AW19" s="232">
        <v>0</v>
      </c>
      <c r="AX19" s="232">
        <v>0</v>
      </c>
      <c r="AY19" s="232">
        <v>0</v>
      </c>
      <c r="AZ19" s="232">
        <v>3592.4104014274358</v>
      </c>
      <c r="BA19" s="232">
        <v>6681.5785388631011</v>
      </c>
      <c r="BB19" s="232">
        <v>5943.2792119692176</v>
      </c>
      <c r="BC19" s="232">
        <v>5323.5207532626664</v>
      </c>
      <c r="BD19" s="232">
        <v>4595.6207216717794</v>
      </c>
      <c r="BE19" s="232">
        <v>3951.2982731354887</v>
      </c>
      <c r="BF19" s="232">
        <v>3816.6852476858339</v>
      </c>
      <c r="BG19" s="232">
        <v>3630.6585464128848</v>
      </c>
      <c r="BH19" s="232">
        <v>3022.6094596456464</v>
      </c>
      <c r="BI19" s="232">
        <v>3051.6884613374541</v>
      </c>
      <c r="BJ19" s="232">
        <v>3184.9067421062523</v>
      </c>
      <c r="BK19" s="232">
        <v>2893.8563997029619</v>
      </c>
      <c r="BL19" s="232">
        <v>3268.2993667077749</v>
      </c>
      <c r="BM19" s="232">
        <v>5448.5017755897197</v>
      </c>
      <c r="BN19" s="232">
        <v>5472.091849226751</v>
      </c>
      <c r="BO19" s="232">
        <v>6104.3723762432583</v>
      </c>
      <c r="BP19" s="232">
        <v>6464.0733740926689</v>
      </c>
      <c r="BQ19" s="232">
        <v>5354.3437873410685</v>
      </c>
      <c r="BR19" s="232">
        <v>3734.4565183303239</v>
      </c>
      <c r="BS19" s="232">
        <v>2756.4179207679695</v>
      </c>
      <c r="BT19" s="232">
        <v>2173.011931047969</v>
      </c>
      <c r="BU19" s="232">
        <v>1921.441761408772</v>
      </c>
      <c r="BV19" s="232">
        <v>1489.5282355392592</v>
      </c>
      <c r="BW19" s="232">
        <v>764.97982827671251</v>
      </c>
      <c r="BX19" s="232">
        <v>524.70791676930367</v>
      </c>
      <c r="BY19" s="232">
        <v>360.86201985261857</v>
      </c>
      <c r="BZ19" s="232">
        <v>253.01898494485877</v>
      </c>
      <c r="CA19" s="232">
        <v>154.48624904815915</v>
      </c>
      <c r="CB19" s="232">
        <v>93.719061821557915</v>
      </c>
      <c r="CC19" s="232">
        <v>1.1760526420205126</v>
      </c>
      <c r="CD19" s="232">
        <v>0.70384299826871999</v>
      </c>
      <c r="CE19" s="232">
        <v>0.46151507809331677</v>
      </c>
      <c r="CF19" s="232">
        <v>0.29993972263895519</v>
      </c>
      <c r="CG19" s="232">
        <v>0.19169676680946796</v>
      </c>
      <c r="CH19" s="256">
        <v>0.11898696249626323</v>
      </c>
    </row>
    <row r="20" spans="1:86" x14ac:dyDescent="0.35">
      <c r="A20" s="427"/>
      <c r="B20" s="618" t="s">
        <v>553</v>
      </c>
      <c r="C20" s="72"/>
      <c r="D20" s="232">
        <v>0</v>
      </c>
      <c r="E20" s="232">
        <v>0</v>
      </c>
      <c r="F20" s="232">
        <v>0</v>
      </c>
      <c r="G20" s="232">
        <v>0</v>
      </c>
      <c r="H20" s="232">
        <v>0</v>
      </c>
      <c r="I20" s="232">
        <v>0</v>
      </c>
      <c r="J20" s="232">
        <v>0</v>
      </c>
      <c r="K20" s="232">
        <v>0</v>
      </c>
      <c r="L20" s="232">
        <v>0</v>
      </c>
      <c r="M20" s="232">
        <v>0</v>
      </c>
      <c r="N20" s="232">
        <v>0</v>
      </c>
      <c r="O20" s="232">
        <v>0</v>
      </c>
      <c r="P20" s="232">
        <v>0</v>
      </c>
      <c r="Q20" s="232">
        <v>0</v>
      </c>
      <c r="R20" s="232">
        <v>0</v>
      </c>
      <c r="S20" s="232">
        <v>0</v>
      </c>
      <c r="T20" s="232">
        <v>0</v>
      </c>
      <c r="U20" s="232">
        <v>0</v>
      </c>
      <c r="V20" s="232">
        <v>0</v>
      </c>
      <c r="W20" s="232">
        <v>0</v>
      </c>
      <c r="X20" s="232">
        <v>0</v>
      </c>
      <c r="Y20" s="232">
        <v>0</v>
      </c>
      <c r="Z20" s="232">
        <v>0</v>
      </c>
      <c r="AA20" s="232">
        <v>0</v>
      </c>
      <c r="AB20" s="232">
        <v>0</v>
      </c>
      <c r="AC20" s="232">
        <v>0</v>
      </c>
      <c r="AD20" s="232">
        <v>0</v>
      </c>
      <c r="AE20" s="232">
        <v>0</v>
      </c>
      <c r="AF20" s="232">
        <v>0</v>
      </c>
      <c r="AG20" s="232">
        <v>0</v>
      </c>
      <c r="AH20" s="232">
        <v>0</v>
      </c>
      <c r="AI20" s="232">
        <v>0</v>
      </c>
      <c r="AJ20" s="232">
        <v>0</v>
      </c>
      <c r="AK20" s="232">
        <v>0</v>
      </c>
      <c r="AL20" s="232">
        <v>0</v>
      </c>
      <c r="AM20" s="232">
        <v>0</v>
      </c>
      <c r="AN20" s="232">
        <v>0</v>
      </c>
      <c r="AO20" s="232">
        <v>0</v>
      </c>
      <c r="AP20" s="232">
        <v>0</v>
      </c>
      <c r="AQ20" s="232">
        <v>0</v>
      </c>
      <c r="AR20" s="232">
        <v>0</v>
      </c>
      <c r="AS20" s="232">
        <v>0</v>
      </c>
      <c r="AT20" s="232">
        <v>0</v>
      </c>
      <c r="AU20" s="232">
        <v>0</v>
      </c>
      <c r="AV20" s="232">
        <v>0</v>
      </c>
      <c r="AW20" s="232">
        <v>0</v>
      </c>
      <c r="AX20" s="232">
        <v>0</v>
      </c>
      <c r="AY20" s="232">
        <v>0</v>
      </c>
      <c r="AZ20" s="232">
        <v>419.91688802997231</v>
      </c>
      <c r="BA20" s="232">
        <v>645.00453649710585</v>
      </c>
      <c r="BB20" s="232">
        <v>587.88070101065773</v>
      </c>
      <c r="BC20" s="232">
        <v>542.62055046601529</v>
      </c>
      <c r="BD20" s="232">
        <v>575.56928898522483</v>
      </c>
      <c r="BE20" s="232">
        <v>525.40686436403189</v>
      </c>
      <c r="BF20" s="232">
        <v>525.35822402414135</v>
      </c>
      <c r="BG20" s="232">
        <v>452.75276057887538</v>
      </c>
      <c r="BH20" s="232">
        <v>245.48767865093961</v>
      </c>
      <c r="BI20" s="232">
        <v>40.339284902296633</v>
      </c>
      <c r="BJ20" s="232">
        <v>19.845447727682998</v>
      </c>
      <c r="BK20" s="232">
        <v>0</v>
      </c>
      <c r="BL20" s="232">
        <v>0</v>
      </c>
      <c r="BM20" s="232">
        <v>0</v>
      </c>
      <c r="BN20" s="232">
        <v>0</v>
      </c>
      <c r="BO20" s="232">
        <v>0</v>
      </c>
      <c r="BP20" s="232">
        <v>0</v>
      </c>
      <c r="BQ20" s="232">
        <v>0</v>
      </c>
      <c r="BR20" s="232">
        <v>0</v>
      </c>
      <c r="BS20" s="232">
        <v>0</v>
      </c>
      <c r="BT20" s="232">
        <v>0</v>
      </c>
      <c r="BU20" s="232">
        <v>0</v>
      </c>
      <c r="BV20" s="232">
        <v>0</v>
      </c>
      <c r="BW20" s="232">
        <v>0</v>
      </c>
      <c r="BX20" s="232">
        <v>0</v>
      </c>
      <c r="BY20" s="232">
        <v>0</v>
      </c>
      <c r="BZ20" s="232">
        <v>0</v>
      </c>
      <c r="CA20" s="232">
        <v>0</v>
      </c>
      <c r="CB20" s="232">
        <v>0</v>
      </c>
      <c r="CC20" s="232">
        <v>0</v>
      </c>
      <c r="CD20" s="232">
        <v>0</v>
      </c>
      <c r="CE20" s="232">
        <v>0</v>
      </c>
      <c r="CF20" s="232">
        <v>0</v>
      </c>
      <c r="CG20" s="232">
        <v>0</v>
      </c>
      <c r="CH20" s="256">
        <v>0</v>
      </c>
    </row>
    <row r="21" spans="1:86" x14ac:dyDescent="0.35">
      <c r="A21" s="427"/>
      <c r="B21" s="618" t="s">
        <v>566</v>
      </c>
      <c r="C21" s="72"/>
      <c r="D21" s="232">
        <v>0</v>
      </c>
      <c r="E21" s="232">
        <v>0</v>
      </c>
      <c r="F21" s="232">
        <v>0</v>
      </c>
      <c r="G21" s="232">
        <v>0</v>
      </c>
      <c r="H21" s="232">
        <v>0</v>
      </c>
      <c r="I21" s="232">
        <v>0</v>
      </c>
      <c r="J21" s="232">
        <v>0</v>
      </c>
      <c r="K21" s="232">
        <v>0</v>
      </c>
      <c r="L21" s="232">
        <v>0</v>
      </c>
      <c r="M21" s="232">
        <v>0</v>
      </c>
      <c r="N21" s="232">
        <v>0</v>
      </c>
      <c r="O21" s="232">
        <v>0</v>
      </c>
      <c r="P21" s="232">
        <v>0</v>
      </c>
      <c r="Q21" s="232">
        <v>0</v>
      </c>
      <c r="R21" s="232">
        <v>0</v>
      </c>
      <c r="S21" s="232">
        <v>0</v>
      </c>
      <c r="T21" s="232">
        <v>0</v>
      </c>
      <c r="U21" s="232">
        <v>0</v>
      </c>
      <c r="V21" s="232">
        <v>0</v>
      </c>
      <c r="W21" s="232">
        <v>0</v>
      </c>
      <c r="X21" s="232">
        <v>0</v>
      </c>
      <c r="Y21" s="232">
        <v>0</v>
      </c>
      <c r="Z21" s="232">
        <v>0</v>
      </c>
      <c r="AA21" s="232">
        <v>0</v>
      </c>
      <c r="AB21" s="232">
        <v>0</v>
      </c>
      <c r="AC21" s="232">
        <v>0</v>
      </c>
      <c r="AD21" s="232">
        <v>0</v>
      </c>
      <c r="AE21" s="232">
        <v>0</v>
      </c>
      <c r="AF21" s="232">
        <v>0</v>
      </c>
      <c r="AG21" s="232">
        <v>0</v>
      </c>
      <c r="AH21" s="232">
        <v>0</v>
      </c>
      <c r="AI21" s="232">
        <v>0</v>
      </c>
      <c r="AJ21" s="232">
        <v>0</v>
      </c>
      <c r="AK21" s="232">
        <v>0</v>
      </c>
      <c r="AL21" s="232">
        <v>0</v>
      </c>
      <c r="AM21" s="232">
        <v>0</v>
      </c>
      <c r="AN21" s="232">
        <v>0</v>
      </c>
      <c r="AO21" s="232">
        <v>0</v>
      </c>
      <c r="AP21" s="232">
        <v>0</v>
      </c>
      <c r="AQ21" s="232">
        <v>0</v>
      </c>
      <c r="AR21" s="232">
        <v>0</v>
      </c>
      <c r="AS21" s="232">
        <v>0</v>
      </c>
      <c r="AT21" s="232">
        <v>0</v>
      </c>
      <c r="AU21" s="232">
        <v>0</v>
      </c>
      <c r="AV21" s="232">
        <v>0</v>
      </c>
      <c r="AW21" s="232">
        <v>0</v>
      </c>
      <c r="AX21" s="232">
        <v>0</v>
      </c>
      <c r="AY21" s="232">
        <v>0</v>
      </c>
      <c r="AZ21" s="232">
        <v>3172.4935133974632</v>
      </c>
      <c r="BA21" s="232">
        <v>6036.5740023659955</v>
      </c>
      <c r="BB21" s="232">
        <v>5355.3985109585601</v>
      </c>
      <c r="BC21" s="232">
        <v>4780.9002027966508</v>
      </c>
      <c r="BD21" s="232">
        <v>4020.0514326865541</v>
      </c>
      <c r="BE21" s="232">
        <v>3425.8914087714566</v>
      </c>
      <c r="BF21" s="232">
        <v>3291.3270236616922</v>
      </c>
      <c r="BG21" s="232">
        <v>3177.9057858340093</v>
      </c>
      <c r="BH21" s="232">
        <v>2777.1217809947066</v>
      </c>
      <c r="BI21" s="232">
        <v>3011.3491764351575</v>
      </c>
      <c r="BJ21" s="232">
        <v>3165.0612943785695</v>
      </c>
      <c r="BK21" s="232">
        <v>2893.8563997029619</v>
      </c>
      <c r="BL21" s="232">
        <v>3268.2993667077749</v>
      </c>
      <c r="BM21" s="232">
        <v>5448.5017755897197</v>
      </c>
      <c r="BN21" s="232">
        <v>5472.091849226751</v>
      </c>
      <c r="BO21" s="232">
        <v>6104.3723762432583</v>
      </c>
      <c r="BP21" s="232">
        <v>6464.0733740926689</v>
      </c>
      <c r="BQ21" s="232">
        <v>5354.3437873410685</v>
      </c>
      <c r="BR21" s="232">
        <v>3734.4565183303239</v>
      </c>
      <c r="BS21" s="232">
        <v>2756.4179207679695</v>
      </c>
      <c r="BT21" s="232">
        <v>2173.011931047969</v>
      </c>
      <c r="BU21" s="232">
        <v>1921.441761408772</v>
      </c>
      <c r="BV21" s="232">
        <v>1489.5282355392592</v>
      </c>
      <c r="BW21" s="232">
        <v>764.97982827671251</v>
      </c>
      <c r="BX21" s="232">
        <v>524.70791676930367</v>
      </c>
      <c r="BY21" s="232">
        <v>360.86201985261857</v>
      </c>
      <c r="BZ21" s="232">
        <v>253.01898494485877</v>
      </c>
      <c r="CA21" s="232">
        <v>154.48624904815915</v>
      </c>
      <c r="CB21" s="232">
        <v>93.719061821557915</v>
      </c>
      <c r="CC21" s="232">
        <v>1.1760526420205126</v>
      </c>
      <c r="CD21" s="232">
        <v>0.70384299826871999</v>
      </c>
      <c r="CE21" s="232">
        <v>0.46151507809331677</v>
      </c>
      <c r="CF21" s="232">
        <v>0.29993972263895519</v>
      </c>
      <c r="CG21" s="232">
        <v>0.19169676680946796</v>
      </c>
      <c r="CH21" s="256">
        <v>0.11898696249626323</v>
      </c>
    </row>
    <row r="22" spans="1:86" s="408" customFormat="1" ht="32.25" customHeight="1" x14ac:dyDescent="0.25">
      <c r="A22" s="673"/>
      <c r="B22" s="674" t="s">
        <v>431</v>
      </c>
      <c r="C22" s="675"/>
      <c r="D22" s="676">
        <v>657.10670741796628</v>
      </c>
      <c r="E22" s="676">
        <v>809.27878703054785</v>
      </c>
      <c r="F22" s="676">
        <v>699.07212294305475</v>
      </c>
      <c r="G22" s="676">
        <v>567.10824091155814</v>
      </c>
      <c r="H22" s="676">
        <v>941.34858908067201</v>
      </c>
      <c r="I22" s="676">
        <v>763.86007959515973</v>
      </c>
      <c r="J22" s="676">
        <v>529.40320651581658</v>
      </c>
      <c r="K22" s="676">
        <v>509.04154472674668</v>
      </c>
      <c r="L22" s="676">
        <v>638.33588552994172</v>
      </c>
      <c r="M22" s="676">
        <v>741.58516106360673</v>
      </c>
      <c r="N22" s="676">
        <v>1408.1101697014681</v>
      </c>
      <c r="O22" s="676">
        <v>1187.9796507246376</v>
      </c>
      <c r="P22" s="676">
        <v>839.51233287176149</v>
      </c>
      <c r="Q22" s="676">
        <v>973.33691191004766</v>
      </c>
      <c r="R22" s="676">
        <v>1677.2332306310514</v>
      </c>
      <c r="S22" s="676">
        <v>1651.999807456436</v>
      </c>
      <c r="T22" s="676">
        <v>1096.5945102399407</v>
      </c>
      <c r="U22" s="676">
        <v>1140.2073964181668</v>
      </c>
      <c r="V22" s="676">
        <v>1726.7450513174265</v>
      </c>
      <c r="W22" s="676">
        <v>2612.4860990107245</v>
      </c>
      <c r="X22" s="676">
        <v>2515.0863082221595</v>
      </c>
      <c r="Y22" s="676">
        <v>2425.0866325254447</v>
      </c>
      <c r="Z22" s="676">
        <v>2612.0024439462622</v>
      </c>
      <c r="AA22" s="676">
        <v>3865.0285770532669</v>
      </c>
      <c r="AB22" s="676">
        <v>3111.2821179851649</v>
      </c>
      <c r="AC22" s="676">
        <v>2381.1339922597458</v>
      </c>
      <c r="AD22" s="676">
        <v>2433.9283875857536</v>
      </c>
      <c r="AE22" s="676">
        <v>4150.2499672198501</v>
      </c>
      <c r="AF22" s="676">
        <v>4479.3973425387057</v>
      </c>
      <c r="AG22" s="676">
        <v>4431.3296864913718</v>
      </c>
      <c r="AH22" s="676">
        <v>4003.030182064761</v>
      </c>
      <c r="AI22" s="676">
        <v>3538.8490926074883</v>
      </c>
      <c r="AJ22" s="676">
        <v>5825.0711569083333</v>
      </c>
      <c r="AK22" s="676">
        <v>7007.4422825145803</v>
      </c>
      <c r="AL22" s="676">
        <v>5751.8903223645912</v>
      </c>
      <c r="AM22" s="676">
        <v>5479.6695632203027</v>
      </c>
      <c r="AN22" s="676">
        <v>5457.0820412205303</v>
      </c>
      <c r="AO22" s="676">
        <v>5211.3049761233578</v>
      </c>
      <c r="AP22" s="676">
        <v>5464.8514506955298</v>
      </c>
      <c r="AQ22" s="676">
        <v>4371.8018834706163</v>
      </c>
      <c r="AR22" s="676">
        <v>3086.0014177211342</v>
      </c>
      <c r="AS22" s="676">
        <v>1892.0333582878523</v>
      </c>
      <c r="AT22" s="676">
        <v>2070.3010308636958</v>
      </c>
      <c r="AU22" s="676">
        <v>3600.6741517965938</v>
      </c>
      <c r="AV22" s="676">
        <v>3846.2271848476216</v>
      </c>
      <c r="AW22" s="676">
        <v>3509.5072362454293</v>
      </c>
      <c r="AX22" s="676">
        <v>2715.9569059290052</v>
      </c>
      <c r="AY22" s="676">
        <v>2232.2010871454072</v>
      </c>
      <c r="AZ22" s="676">
        <v>1150.8827082134558</v>
      </c>
      <c r="BA22" s="676">
        <v>0</v>
      </c>
      <c r="BB22" s="676">
        <v>0</v>
      </c>
      <c r="BC22" s="676">
        <v>0</v>
      </c>
      <c r="BD22" s="676">
        <v>0</v>
      </c>
      <c r="BE22" s="676">
        <v>0</v>
      </c>
      <c r="BF22" s="676">
        <v>0</v>
      </c>
      <c r="BG22" s="676">
        <v>0</v>
      </c>
      <c r="BH22" s="676">
        <v>0</v>
      </c>
      <c r="BI22" s="676">
        <v>0</v>
      </c>
      <c r="BJ22" s="676">
        <v>0</v>
      </c>
      <c r="BK22" s="676">
        <v>0</v>
      </c>
      <c r="BL22" s="676">
        <v>0</v>
      </c>
      <c r="BM22" s="676">
        <v>0</v>
      </c>
      <c r="BN22" s="676">
        <v>0</v>
      </c>
      <c r="BO22" s="676">
        <v>0</v>
      </c>
      <c r="BP22" s="676">
        <v>0</v>
      </c>
      <c r="BQ22" s="676">
        <v>0</v>
      </c>
      <c r="BR22" s="676">
        <v>0</v>
      </c>
      <c r="BS22" s="676">
        <v>0</v>
      </c>
      <c r="BT22" s="676">
        <v>0</v>
      </c>
      <c r="BU22" s="676">
        <v>0</v>
      </c>
      <c r="BV22" s="676">
        <v>0</v>
      </c>
      <c r="BW22" s="676">
        <v>0</v>
      </c>
      <c r="BX22" s="676">
        <v>0</v>
      </c>
      <c r="BY22" s="676">
        <v>0</v>
      </c>
      <c r="BZ22" s="676">
        <v>0</v>
      </c>
      <c r="CA22" s="676">
        <v>0</v>
      </c>
      <c r="CB22" s="676">
        <v>0</v>
      </c>
      <c r="CC22" s="676">
        <v>0</v>
      </c>
      <c r="CD22" s="676">
        <v>0</v>
      </c>
      <c r="CE22" s="676">
        <v>0</v>
      </c>
      <c r="CF22" s="676">
        <v>0</v>
      </c>
      <c r="CG22" s="676">
        <v>0</v>
      </c>
      <c r="CH22" s="677">
        <v>0</v>
      </c>
    </row>
    <row r="23" spans="1:86" s="683" customFormat="1" ht="28.5" customHeight="1" thickBot="1" x14ac:dyDescent="0.3">
      <c r="A23" s="685"/>
      <c r="B23" s="45" t="s">
        <v>990</v>
      </c>
      <c r="C23" s="686"/>
      <c r="D23" s="680"/>
      <c r="E23" s="680"/>
      <c r="F23" s="680"/>
      <c r="G23" s="680"/>
      <c r="H23" s="680"/>
      <c r="I23" s="680"/>
      <c r="J23" s="680"/>
      <c r="K23" s="680"/>
      <c r="L23" s="680"/>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680"/>
      <c r="AP23" s="680"/>
      <c r="AQ23" s="680"/>
      <c r="AR23" s="680"/>
      <c r="AS23" s="680"/>
      <c r="AT23" s="680"/>
      <c r="AU23" s="680"/>
      <c r="AV23" s="680"/>
      <c r="AW23" s="680"/>
      <c r="AX23" s="680"/>
      <c r="AY23" s="680"/>
      <c r="AZ23" s="680"/>
      <c r="BA23" s="680"/>
      <c r="BB23" s="680"/>
      <c r="BC23" s="680"/>
      <c r="BD23" s="680"/>
      <c r="BE23" s="680"/>
      <c r="BF23" s="680"/>
      <c r="BG23" s="680"/>
      <c r="BH23" s="680"/>
      <c r="BI23" s="680"/>
      <c r="BJ23" s="680"/>
      <c r="BK23" s="680"/>
      <c r="BL23" s="680"/>
      <c r="BM23" s="680"/>
      <c r="BN23" s="680"/>
      <c r="BO23" s="680"/>
      <c r="BP23" s="681"/>
      <c r="BQ23" s="681">
        <v>7.1278668933288376</v>
      </c>
      <c r="BR23" s="681">
        <v>70.151487923755525</v>
      </c>
      <c r="BS23" s="681">
        <v>628.85476654423462</v>
      </c>
      <c r="BT23" s="681">
        <v>1204.869498403539</v>
      </c>
      <c r="BU23" s="681">
        <v>1765.5822987982372</v>
      </c>
      <c r="BV23" s="681">
        <v>2558.4125382968641</v>
      </c>
      <c r="BW23" s="681">
        <v>3840.9850213681962</v>
      </c>
      <c r="BX23" s="681">
        <v>19957.576851493439</v>
      </c>
      <c r="BY23" s="681">
        <v>15591.72798138589</v>
      </c>
      <c r="BZ23" s="681">
        <v>11049.388860504592</v>
      </c>
      <c r="CA23" s="681">
        <v>11880.849579641108</v>
      </c>
      <c r="CB23" s="681">
        <v>13718.349325804595</v>
      </c>
      <c r="CC23" s="681">
        <v>14958.851431086478</v>
      </c>
      <c r="CD23" s="681">
        <v>17900.888425309204</v>
      </c>
      <c r="CE23" s="681">
        <v>16545.863347532337</v>
      </c>
      <c r="CF23" s="681">
        <v>15273.212857088467</v>
      </c>
      <c r="CG23" s="681">
        <v>15069.110096674283</v>
      </c>
      <c r="CH23" s="682">
        <v>15195.592492032531</v>
      </c>
    </row>
    <row r="24" spans="1:86" ht="31" x14ac:dyDescent="0.35">
      <c r="A24" s="615"/>
      <c r="B24" s="468" t="s">
        <v>992</v>
      </c>
      <c r="C24" s="469"/>
      <c r="D24" s="470" t="s">
        <v>677</v>
      </c>
      <c r="E24" s="470" t="s">
        <v>678</v>
      </c>
      <c r="F24" s="470" t="s">
        <v>679</v>
      </c>
      <c r="G24" s="470" t="s">
        <v>680</v>
      </c>
      <c r="H24" s="470" t="s">
        <v>681</v>
      </c>
      <c r="I24" s="470" t="s">
        <v>682</v>
      </c>
      <c r="J24" s="470" t="s">
        <v>683</v>
      </c>
      <c r="K24" s="470" t="s">
        <v>684</v>
      </c>
      <c r="L24" s="470" t="s">
        <v>685</v>
      </c>
      <c r="M24" s="470" t="s">
        <v>686</v>
      </c>
      <c r="N24" s="470" t="s">
        <v>687</v>
      </c>
      <c r="O24" s="470" t="s">
        <v>688</v>
      </c>
      <c r="P24" s="470" t="s">
        <v>689</v>
      </c>
      <c r="Q24" s="470" t="s">
        <v>690</v>
      </c>
      <c r="R24" s="470" t="s">
        <v>691</v>
      </c>
      <c r="S24" s="470" t="s">
        <v>692</v>
      </c>
      <c r="T24" s="470" t="s">
        <v>693</v>
      </c>
      <c r="U24" s="470" t="s">
        <v>694</v>
      </c>
      <c r="V24" s="470" t="s">
        <v>695</v>
      </c>
      <c r="W24" s="470" t="s">
        <v>696</v>
      </c>
      <c r="X24" s="470" t="s">
        <v>697</v>
      </c>
      <c r="Y24" s="470" t="s">
        <v>698</v>
      </c>
      <c r="Z24" s="470" t="s">
        <v>699</v>
      </c>
      <c r="AA24" s="470" t="s">
        <v>700</v>
      </c>
      <c r="AB24" s="470" t="s">
        <v>701</v>
      </c>
      <c r="AC24" s="470" t="s">
        <v>702</v>
      </c>
      <c r="AD24" s="470" t="s">
        <v>703</v>
      </c>
      <c r="AE24" s="470" t="s">
        <v>704</v>
      </c>
      <c r="AF24" s="470" t="s">
        <v>705</v>
      </c>
      <c r="AG24" s="470" t="s">
        <v>706</v>
      </c>
      <c r="AH24" s="470" t="s">
        <v>707</v>
      </c>
      <c r="AI24" s="470" t="s">
        <v>708</v>
      </c>
      <c r="AJ24" s="470" t="s">
        <v>709</v>
      </c>
      <c r="AK24" s="470" t="s">
        <v>710</v>
      </c>
      <c r="AL24" s="470" t="s">
        <v>711</v>
      </c>
      <c r="AM24" s="470" t="s">
        <v>712</v>
      </c>
      <c r="AN24" s="470" t="s">
        <v>713</v>
      </c>
      <c r="AO24" s="470" t="s">
        <v>714</v>
      </c>
      <c r="AP24" s="470" t="s">
        <v>715</v>
      </c>
      <c r="AQ24" s="470" t="s">
        <v>716</v>
      </c>
      <c r="AR24" s="470" t="s">
        <v>717</v>
      </c>
      <c r="AS24" s="470" t="s">
        <v>718</v>
      </c>
      <c r="AT24" s="470" t="s">
        <v>719</v>
      </c>
      <c r="AU24" s="470" t="s">
        <v>720</v>
      </c>
      <c r="AV24" s="470" t="s">
        <v>721</v>
      </c>
      <c r="AW24" s="470" t="s">
        <v>722</v>
      </c>
      <c r="AX24" s="470" t="s">
        <v>723</v>
      </c>
      <c r="AY24" s="470" t="s">
        <v>724</v>
      </c>
      <c r="AZ24" s="470" t="s">
        <v>725</v>
      </c>
      <c r="BA24" s="470" t="s">
        <v>726</v>
      </c>
      <c r="BB24" s="470" t="s">
        <v>727</v>
      </c>
      <c r="BC24" s="470" t="s">
        <v>728</v>
      </c>
      <c r="BD24" s="470" t="s">
        <v>729</v>
      </c>
      <c r="BE24" s="470" t="s">
        <v>730</v>
      </c>
      <c r="BF24" s="470" t="s">
        <v>731</v>
      </c>
      <c r="BG24" s="470" t="s">
        <v>732</v>
      </c>
      <c r="BH24" s="470" t="s">
        <v>733</v>
      </c>
      <c r="BI24" s="470" t="s">
        <v>734</v>
      </c>
      <c r="BJ24" s="470" t="s">
        <v>735</v>
      </c>
      <c r="BK24" s="470" t="s">
        <v>736</v>
      </c>
      <c r="BL24" s="470" t="s">
        <v>737</v>
      </c>
      <c r="BM24" s="470" t="s">
        <v>738</v>
      </c>
      <c r="BN24" s="470" t="s">
        <v>739</v>
      </c>
      <c r="BO24" s="470" t="s">
        <v>740</v>
      </c>
      <c r="BP24" s="470" t="s">
        <v>741</v>
      </c>
      <c r="BQ24" s="470" t="s">
        <v>742</v>
      </c>
      <c r="BR24" s="470" t="s">
        <v>743</v>
      </c>
      <c r="BS24" s="470" t="s">
        <v>744</v>
      </c>
      <c r="BT24" s="470" t="s">
        <v>745</v>
      </c>
      <c r="BU24" s="470" t="s">
        <v>746</v>
      </c>
      <c r="BV24" s="470" t="s">
        <v>747</v>
      </c>
      <c r="BW24" s="470" t="s">
        <v>748</v>
      </c>
      <c r="BX24" s="470" t="s">
        <v>749</v>
      </c>
      <c r="BY24" s="470" t="s">
        <v>750</v>
      </c>
      <c r="BZ24" s="470" t="s">
        <v>751</v>
      </c>
      <c r="CA24" s="470" t="s">
        <v>752</v>
      </c>
      <c r="CB24" s="470" t="s">
        <v>753</v>
      </c>
      <c r="CC24" s="470" t="s">
        <v>754</v>
      </c>
      <c r="CD24" s="470" t="s">
        <v>755</v>
      </c>
      <c r="CE24" s="470" t="s">
        <v>756</v>
      </c>
      <c r="CF24" s="470" t="s">
        <v>757</v>
      </c>
      <c r="CG24" s="470" t="s">
        <v>758</v>
      </c>
      <c r="CH24" s="471" t="s">
        <v>759</v>
      </c>
    </row>
    <row r="25" spans="1:86" s="285" customFormat="1" ht="26.25" customHeight="1" x14ac:dyDescent="0.35">
      <c r="A25" s="684"/>
      <c r="B25" s="123" t="s">
        <v>273</v>
      </c>
      <c r="D25" s="306">
        <v>0</v>
      </c>
      <c r="E25" s="306">
        <v>0</v>
      </c>
      <c r="F25" s="306">
        <v>0</v>
      </c>
      <c r="G25" s="306">
        <v>0</v>
      </c>
      <c r="H25" s="306">
        <v>0</v>
      </c>
      <c r="I25" s="306">
        <v>0</v>
      </c>
      <c r="J25" s="306">
        <v>0</v>
      </c>
      <c r="K25" s="306">
        <v>0</v>
      </c>
      <c r="L25" s="306">
        <v>0</v>
      </c>
      <c r="M25" s="306">
        <v>0</v>
      </c>
      <c r="N25" s="306">
        <v>0</v>
      </c>
      <c r="O25" s="306">
        <v>0</v>
      </c>
      <c r="P25" s="306">
        <v>0</v>
      </c>
      <c r="Q25" s="306">
        <v>0</v>
      </c>
      <c r="R25" s="306">
        <v>0</v>
      </c>
      <c r="S25" s="306">
        <v>0</v>
      </c>
      <c r="T25" s="306">
        <v>0</v>
      </c>
      <c r="U25" s="306">
        <v>0</v>
      </c>
      <c r="V25" s="306">
        <v>0</v>
      </c>
      <c r="W25" s="306">
        <v>0</v>
      </c>
      <c r="X25" s="306">
        <v>0</v>
      </c>
      <c r="Y25" s="306">
        <v>0</v>
      </c>
      <c r="Z25" s="306">
        <v>0</v>
      </c>
      <c r="AA25" s="306">
        <v>0</v>
      </c>
      <c r="AB25" s="306">
        <v>0</v>
      </c>
      <c r="AC25" s="306">
        <v>0</v>
      </c>
      <c r="AD25" s="306">
        <v>0</v>
      </c>
      <c r="AE25" s="306">
        <v>0</v>
      </c>
      <c r="AF25" s="306">
        <v>1210</v>
      </c>
      <c r="AG25" s="306">
        <v>1307</v>
      </c>
      <c r="AH25" s="306">
        <v>1234</v>
      </c>
      <c r="AI25" s="306">
        <v>1136</v>
      </c>
      <c r="AJ25" s="306">
        <v>1697</v>
      </c>
      <c r="AK25" s="306">
        <v>2234</v>
      </c>
      <c r="AL25" s="306">
        <v>2771</v>
      </c>
      <c r="AM25" s="306">
        <v>2877</v>
      </c>
      <c r="AN25" s="306">
        <v>2997</v>
      </c>
      <c r="AO25" s="306">
        <v>3028</v>
      </c>
      <c r="AP25" s="306">
        <v>3054</v>
      </c>
      <c r="AQ25" s="306">
        <v>2589</v>
      </c>
      <c r="AR25" s="306">
        <v>2024</v>
      </c>
      <c r="AS25" s="306">
        <v>1518</v>
      </c>
      <c r="AT25" s="306">
        <v>1516</v>
      </c>
      <c r="AU25" s="306">
        <v>2223</v>
      </c>
      <c r="AV25" s="306">
        <v>2640</v>
      </c>
      <c r="AW25" s="306">
        <v>2612</v>
      </c>
      <c r="AX25" s="306">
        <v>2412</v>
      </c>
      <c r="AY25" s="306">
        <v>2151</v>
      </c>
      <c r="AZ25" s="306">
        <v>1931</v>
      </c>
      <c r="BA25" s="306">
        <v>1252</v>
      </c>
      <c r="BB25" s="306">
        <v>1110</v>
      </c>
      <c r="BC25" s="306">
        <v>1177</v>
      </c>
      <c r="BD25" s="306">
        <v>1022</v>
      </c>
      <c r="BE25" s="306">
        <v>932</v>
      </c>
      <c r="BF25" s="306">
        <v>920</v>
      </c>
      <c r="BG25" s="306">
        <v>898</v>
      </c>
      <c r="BH25" s="306">
        <v>819</v>
      </c>
      <c r="BI25" s="306">
        <v>870</v>
      </c>
      <c r="BJ25" s="306">
        <v>927</v>
      </c>
      <c r="BK25" s="306">
        <v>818</v>
      </c>
      <c r="BL25" s="306">
        <v>1025</v>
      </c>
      <c r="BM25" s="306">
        <v>1538</v>
      </c>
      <c r="BN25" s="306">
        <v>1415</v>
      </c>
      <c r="BO25" s="306">
        <v>1515</v>
      </c>
      <c r="BP25" s="306">
        <v>1507</v>
      </c>
      <c r="BQ25" s="306">
        <v>1274</v>
      </c>
      <c r="BR25" s="306">
        <v>898</v>
      </c>
      <c r="BS25" s="306">
        <v>739</v>
      </c>
      <c r="BT25" s="306">
        <v>794</v>
      </c>
      <c r="BU25" s="306">
        <v>782</v>
      </c>
      <c r="BV25" s="306">
        <v>909</v>
      </c>
      <c r="BW25" s="306">
        <v>1020</v>
      </c>
      <c r="BX25" s="306">
        <v>2036</v>
      </c>
      <c r="BY25" s="306">
        <v>1523</v>
      </c>
      <c r="BZ25" s="306">
        <v>1203</v>
      </c>
      <c r="CA25" s="306">
        <v>1238</v>
      </c>
      <c r="CB25" s="306">
        <v>1343</v>
      </c>
      <c r="CC25" s="306">
        <v>1594</v>
      </c>
      <c r="CD25" s="306">
        <v>1821</v>
      </c>
      <c r="CE25" s="306">
        <v>1685</v>
      </c>
      <c r="CF25" s="306">
        <v>1558</v>
      </c>
      <c r="CG25" s="306">
        <v>1534</v>
      </c>
      <c r="CH25" s="662">
        <v>1538</v>
      </c>
    </row>
    <row r="26" spans="1:86" ht="23.25" customHeight="1" x14ac:dyDescent="0.35">
      <c r="A26" s="427"/>
      <c r="B26" s="72" t="s">
        <v>993</v>
      </c>
      <c r="C26" s="411"/>
      <c r="D26" s="232">
        <v>0</v>
      </c>
      <c r="E26" s="232">
        <v>0</v>
      </c>
      <c r="F26" s="232">
        <v>0</v>
      </c>
      <c r="G26" s="232">
        <v>0</v>
      </c>
      <c r="H26" s="232">
        <v>0</v>
      </c>
      <c r="I26" s="232">
        <v>0</v>
      </c>
      <c r="J26" s="232">
        <v>0</v>
      </c>
      <c r="K26" s="232">
        <v>0</v>
      </c>
      <c r="L26" s="232">
        <v>0</v>
      </c>
      <c r="M26" s="232">
        <v>0</v>
      </c>
      <c r="N26" s="232">
        <v>0</v>
      </c>
      <c r="O26" s="232">
        <v>0</v>
      </c>
      <c r="P26" s="232">
        <v>0</v>
      </c>
      <c r="Q26" s="232">
        <v>0</v>
      </c>
      <c r="R26" s="232">
        <v>0</v>
      </c>
      <c r="S26" s="232">
        <v>0</v>
      </c>
      <c r="T26" s="232">
        <v>0</v>
      </c>
      <c r="U26" s="232">
        <v>0</v>
      </c>
      <c r="V26" s="232">
        <v>0</v>
      </c>
      <c r="W26" s="232">
        <v>0</v>
      </c>
      <c r="X26" s="232">
        <v>0</v>
      </c>
      <c r="Y26" s="232">
        <v>0</v>
      </c>
      <c r="Z26" s="232">
        <v>0</v>
      </c>
      <c r="AA26" s="232">
        <v>0</v>
      </c>
      <c r="AB26" s="232">
        <v>0</v>
      </c>
      <c r="AC26" s="232">
        <v>0</v>
      </c>
      <c r="AD26" s="232">
        <v>0</v>
      </c>
      <c r="AE26" s="232">
        <v>0</v>
      </c>
      <c r="AF26" s="232">
        <v>576</v>
      </c>
      <c r="AG26" s="232">
        <v>645</v>
      </c>
      <c r="AH26" s="232">
        <v>612</v>
      </c>
      <c r="AI26" s="232">
        <v>551</v>
      </c>
      <c r="AJ26" s="232">
        <v>746</v>
      </c>
      <c r="AK26" s="232">
        <v>1179</v>
      </c>
      <c r="AL26" s="232">
        <v>1611</v>
      </c>
      <c r="AM26" s="232">
        <v>1813</v>
      </c>
      <c r="AN26" s="232">
        <v>1885</v>
      </c>
      <c r="AO26" s="232">
        <v>1892</v>
      </c>
      <c r="AP26" s="232">
        <v>1832</v>
      </c>
      <c r="AQ26" s="232">
        <v>1578</v>
      </c>
      <c r="AR26" s="232">
        <v>1249</v>
      </c>
      <c r="AS26" s="232">
        <v>1031</v>
      </c>
      <c r="AT26" s="232">
        <v>1007</v>
      </c>
      <c r="AU26" s="232">
        <v>1441</v>
      </c>
      <c r="AV26" s="232">
        <v>1753</v>
      </c>
      <c r="AW26" s="232">
        <v>1790</v>
      </c>
      <c r="AX26" s="232">
        <v>1800</v>
      </c>
      <c r="AY26" s="232">
        <v>1659</v>
      </c>
      <c r="AZ26" s="232"/>
      <c r="BA26" s="232">
        <v>0</v>
      </c>
      <c r="BB26" s="232">
        <v>0</v>
      </c>
      <c r="BC26" s="232">
        <v>0</v>
      </c>
      <c r="BD26" s="232">
        <v>0</v>
      </c>
      <c r="BE26" s="232">
        <v>0</v>
      </c>
      <c r="BF26" s="232">
        <v>0</v>
      </c>
      <c r="BG26" s="232">
        <v>0</v>
      </c>
      <c r="BH26" s="232">
        <v>0</v>
      </c>
      <c r="BI26" s="232">
        <v>0</v>
      </c>
      <c r="BJ26" s="232">
        <v>0</v>
      </c>
      <c r="BK26" s="232">
        <v>0</v>
      </c>
      <c r="BL26" s="232">
        <v>0</v>
      </c>
      <c r="BM26" s="232">
        <v>0</v>
      </c>
      <c r="BN26" s="232">
        <v>0</v>
      </c>
      <c r="BO26" s="232">
        <v>0</v>
      </c>
      <c r="BP26" s="232">
        <v>0</v>
      </c>
      <c r="BQ26" s="232">
        <v>0</v>
      </c>
      <c r="BR26" s="232">
        <v>0</v>
      </c>
      <c r="BS26" s="232">
        <v>0</v>
      </c>
      <c r="BT26" s="232">
        <v>0</v>
      </c>
      <c r="BU26" s="232">
        <v>0</v>
      </c>
      <c r="BV26" s="232">
        <v>0</v>
      </c>
      <c r="BW26" s="232">
        <v>0</v>
      </c>
      <c r="BX26" s="232">
        <v>0</v>
      </c>
      <c r="BY26" s="232">
        <v>0</v>
      </c>
      <c r="BZ26" s="232">
        <v>0</v>
      </c>
      <c r="CA26" s="232">
        <v>0</v>
      </c>
      <c r="CB26" s="232">
        <v>0</v>
      </c>
      <c r="CC26" s="232">
        <v>0</v>
      </c>
      <c r="CD26" s="232">
        <v>0</v>
      </c>
      <c r="CE26" s="232">
        <v>0</v>
      </c>
      <c r="CF26" s="232">
        <v>0</v>
      </c>
      <c r="CG26" s="232">
        <v>0</v>
      </c>
      <c r="CH26" s="256">
        <v>0</v>
      </c>
    </row>
    <row r="27" spans="1:86" ht="24" customHeight="1" x14ac:dyDescent="0.35">
      <c r="A27" s="427"/>
      <c r="B27" s="72" t="s">
        <v>989</v>
      </c>
      <c r="C27" s="411"/>
      <c r="D27" s="687" t="s">
        <v>530</v>
      </c>
      <c r="E27" s="687" t="s">
        <v>530</v>
      </c>
      <c r="F27" s="687" t="s">
        <v>530</v>
      </c>
      <c r="G27" s="687" t="s">
        <v>530</v>
      </c>
      <c r="H27" s="687" t="s">
        <v>530</v>
      </c>
      <c r="I27" s="687" t="s">
        <v>530</v>
      </c>
      <c r="J27" s="687" t="s">
        <v>530</v>
      </c>
      <c r="K27" s="687" t="s">
        <v>530</v>
      </c>
      <c r="L27" s="687" t="s">
        <v>530</v>
      </c>
      <c r="M27" s="687" t="s">
        <v>530</v>
      </c>
      <c r="N27" s="687" t="s">
        <v>530</v>
      </c>
      <c r="O27" s="687" t="s">
        <v>530</v>
      </c>
      <c r="P27" s="687" t="s">
        <v>530</v>
      </c>
      <c r="Q27" s="687" t="s">
        <v>530</v>
      </c>
      <c r="R27" s="687" t="s">
        <v>530</v>
      </c>
      <c r="S27" s="687" t="s">
        <v>530</v>
      </c>
      <c r="T27" s="687" t="s">
        <v>530</v>
      </c>
      <c r="U27" s="687" t="s">
        <v>530</v>
      </c>
      <c r="V27" s="687" t="s">
        <v>530</v>
      </c>
      <c r="W27" s="687" t="s">
        <v>530</v>
      </c>
      <c r="X27" s="687" t="s">
        <v>530</v>
      </c>
      <c r="Y27" s="687" t="s">
        <v>530</v>
      </c>
      <c r="Z27" s="687" t="s">
        <v>530</v>
      </c>
      <c r="AA27" s="687" t="s">
        <v>530</v>
      </c>
      <c r="AB27" s="687" t="s">
        <v>530</v>
      </c>
      <c r="AC27" s="687" t="s">
        <v>530</v>
      </c>
      <c r="AD27" s="687" t="s">
        <v>530</v>
      </c>
      <c r="AE27" s="687" t="s">
        <v>530</v>
      </c>
      <c r="AF27" s="687" t="s">
        <v>530</v>
      </c>
      <c r="AG27" s="687" t="s">
        <v>530</v>
      </c>
      <c r="AH27" s="687" t="s">
        <v>530</v>
      </c>
      <c r="AI27" s="687" t="s">
        <v>530</v>
      </c>
      <c r="AJ27" s="687" t="s">
        <v>530</v>
      </c>
      <c r="AK27" s="687" t="s">
        <v>530</v>
      </c>
      <c r="AL27" s="687" t="s">
        <v>530</v>
      </c>
      <c r="AM27" s="687" t="s">
        <v>530</v>
      </c>
      <c r="AN27" s="687" t="s">
        <v>530</v>
      </c>
      <c r="AO27" s="687" t="s">
        <v>530</v>
      </c>
      <c r="AP27" s="687" t="s">
        <v>530</v>
      </c>
      <c r="AQ27" s="687" t="s">
        <v>530</v>
      </c>
      <c r="AR27" s="687" t="s">
        <v>530</v>
      </c>
      <c r="AS27" s="687" t="s">
        <v>530</v>
      </c>
      <c r="AT27" s="687" t="s">
        <v>530</v>
      </c>
      <c r="AU27" s="687" t="s">
        <v>530</v>
      </c>
      <c r="AV27" s="687" t="s">
        <v>530</v>
      </c>
      <c r="AW27" s="687" t="s">
        <v>530</v>
      </c>
      <c r="AX27" s="687" t="s">
        <v>530</v>
      </c>
      <c r="AY27" s="687" t="s">
        <v>530</v>
      </c>
      <c r="AZ27" s="232">
        <v>1931</v>
      </c>
      <c r="BA27" s="232">
        <v>1252</v>
      </c>
      <c r="BB27" s="232">
        <v>1110</v>
      </c>
      <c r="BC27" s="232">
        <v>1177</v>
      </c>
      <c r="BD27" s="232">
        <v>1022</v>
      </c>
      <c r="BE27" s="232">
        <v>932</v>
      </c>
      <c r="BF27" s="232">
        <v>920</v>
      </c>
      <c r="BG27" s="232">
        <v>898</v>
      </c>
      <c r="BH27" s="232">
        <v>819</v>
      </c>
      <c r="BI27" s="232">
        <v>870</v>
      </c>
      <c r="BJ27" s="232">
        <v>927</v>
      </c>
      <c r="BK27" s="232">
        <v>818</v>
      </c>
      <c r="BL27" s="232">
        <v>1025</v>
      </c>
      <c r="BM27" s="232">
        <v>1538</v>
      </c>
      <c r="BN27" s="232">
        <v>1415</v>
      </c>
      <c r="BO27" s="232">
        <v>1515</v>
      </c>
      <c r="BP27" s="232">
        <v>1507</v>
      </c>
      <c r="BQ27" s="232">
        <v>1273</v>
      </c>
      <c r="BR27" s="232">
        <v>885</v>
      </c>
      <c r="BS27" s="232">
        <v>652</v>
      </c>
      <c r="BT27" s="232">
        <v>564</v>
      </c>
      <c r="BU27" s="232">
        <v>443</v>
      </c>
      <c r="BV27" s="232">
        <v>333</v>
      </c>
      <c r="BW27" s="232">
        <v>171</v>
      </c>
      <c r="BX27" s="232">
        <v>277</v>
      </c>
      <c r="BY27" s="232">
        <v>127</v>
      </c>
      <c r="BZ27" s="232">
        <v>78</v>
      </c>
      <c r="CA27" s="232">
        <v>73</v>
      </c>
      <c r="CB27" s="232">
        <v>68</v>
      </c>
      <c r="CC27" s="232">
        <v>62</v>
      </c>
      <c r="CD27" s="232">
        <v>67</v>
      </c>
      <c r="CE27" s="232">
        <v>63</v>
      </c>
      <c r="CF27" s="232">
        <v>60</v>
      </c>
      <c r="CG27" s="232">
        <v>58</v>
      </c>
      <c r="CH27" s="256">
        <v>58</v>
      </c>
    </row>
    <row r="28" spans="1:86" x14ac:dyDescent="0.35">
      <c r="A28" s="427"/>
      <c r="B28" s="236" t="s">
        <v>470</v>
      </c>
      <c r="C28" s="411"/>
      <c r="D28" s="687" t="s">
        <v>530</v>
      </c>
      <c r="E28" s="687" t="s">
        <v>530</v>
      </c>
      <c r="F28" s="687" t="s">
        <v>530</v>
      </c>
      <c r="G28" s="687" t="s">
        <v>530</v>
      </c>
      <c r="H28" s="687" t="s">
        <v>530</v>
      </c>
      <c r="I28" s="687" t="s">
        <v>530</v>
      </c>
      <c r="J28" s="687" t="s">
        <v>530</v>
      </c>
      <c r="K28" s="687" t="s">
        <v>530</v>
      </c>
      <c r="L28" s="687" t="s">
        <v>530</v>
      </c>
      <c r="M28" s="687" t="s">
        <v>530</v>
      </c>
      <c r="N28" s="687" t="s">
        <v>530</v>
      </c>
      <c r="O28" s="687" t="s">
        <v>530</v>
      </c>
      <c r="P28" s="687" t="s">
        <v>530</v>
      </c>
      <c r="Q28" s="687" t="s">
        <v>530</v>
      </c>
      <c r="R28" s="687" t="s">
        <v>530</v>
      </c>
      <c r="S28" s="687" t="s">
        <v>530</v>
      </c>
      <c r="T28" s="687" t="s">
        <v>530</v>
      </c>
      <c r="U28" s="687" t="s">
        <v>530</v>
      </c>
      <c r="V28" s="687" t="s">
        <v>530</v>
      </c>
      <c r="W28" s="687" t="s">
        <v>530</v>
      </c>
      <c r="X28" s="687" t="s">
        <v>530</v>
      </c>
      <c r="Y28" s="687" t="s">
        <v>530</v>
      </c>
      <c r="Z28" s="687" t="s">
        <v>530</v>
      </c>
      <c r="AA28" s="687" t="s">
        <v>530</v>
      </c>
      <c r="AB28" s="687" t="s">
        <v>530</v>
      </c>
      <c r="AC28" s="687" t="s">
        <v>530</v>
      </c>
      <c r="AD28" s="687" t="s">
        <v>530</v>
      </c>
      <c r="AE28" s="687" t="s">
        <v>530</v>
      </c>
      <c r="AF28" s="687" t="s">
        <v>530</v>
      </c>
      <c r="AG28" s="687" t="s">
        <v>530</v>
      </c>
      <c r="AH28" s="687" t="s">
        <v>530</v>
      </c>
      <c r="AI28" s="687" t="s">
        <v>530</v>
      </c>
      <c r="AJ28" s="687" t="s">
        <v>530</v>
      </c>
      <c r="AK28" s="687" t="s">
        <v>530</v>
      </c>
      <c r="AL28" s="687" t="s">
        <v>530</v>
      </c>
      <c r="AM28" s="687" t="s">
        <v>530</v>
      </c>
      <c r="AN28" s="687" t="s">
        <v>530</v>
      </c>
      <c r="AO28" s="687" t="s">
        <v>530</v>
      </c>
      <c r="AP28" s="687" t="s">
        <v>530</v>
      </c>
      <c r="AQ28" s="687" t="s">
        <v>530</v>
      </c>
      <c r="AR28" s="687" t="s">
        <v>530</v>
      </c>
      <c r="AS28" s="687" t="s">
        <v>530</v>
      </c>
      <c r="AT28" s="687" t="s">
        <v>530</v>
      </c>
      <c r="AU28" s="687" t="s">
        <v>530</v>
      </c>
      <c r="AV28" s="687" t="s">
        <v>530</v>
      </c>
      <c r="AW28" s="687" t="s">
        <v>530</v>
      </c>
      <c r="AX28" s="687" t="s">
        <v>530</v>
      </c>
      <c r="AY28" s="687" t="s">
        <v>530</v>
      </c>
      <c r="AZ28" s="232">
        <v>308</v>
      </c>
      <c r="BA28" s="232">
        <v>170</v>
      </c>
      <c r="BB28" s="232">
        <v>162</v>
      </c>
      <c r="BC28" s="232">
        <v>178</v>
      </c>
      <c r="BD28" s="232">
        <v>168</v>
      </c>
      <c r="BE28" s="232">
        <v>178</v>
      </c>
      <c r="BF28" s="232">
        <v>190</v>
      </c>
      <c r="BG28" s="232">
        <v>185</v>
      </c>
      <c r="BH28" s="232">
        <v>158</v>
      </c>
      <c r="BI28" s="232">
        <v>165</v>
      </c>
      <c r="BJ28" s="232">
        <v>157</v>
      </c>
      <c r="BK28" s="232">
        <v>142</v>
      </c>
      <c r="BL28" s="232">
        <v>244</v>
      </c>
      <c r="BM28" s="232">
        <v>321</v>
      </c>
      <c r="BN28" s="232">
        <v>234</v>
      </c>
      <c r="BO28" s="232">
        <v>212</v>
      </c>
      <c r="BP28" s="232">
        <v>178</v>
      </c>
      <c r="BQ28" s="232">
        <v>145</v>
      </c>
      <c r="BR28" s="232">
        <v>111</v>
      </c>
      <c r="BS28" s="232">
        <v>86</v>
      </c>
      <c r="BT28" s="232">
        <v>92</v>
      </c>
      <c r="BU28" s="232">
        <v>68</v>
      </c>
      <c r="BV28" s="232">
        <v>38</v>
      </c>
      <c r="BW28" s="232">
        <v>24</v>
      </c>
      <c r="BX28" s="232">
        <v>156</v>
      </c>
      <c r="BY28" s="232">
        <v>48</v>
      </c>
      <c r="BZ28" s="232">
        <v>28</v>
      </c>
      <c r="CA28" s="232">
        <v>37</v>
      </c>
      <c r="CB28" s="232">
        <v>44</v>
      </c>
      <c r="CC28" s="232">
        <v>52</v>
      </c>
      <c r="CD28" s="232">
        <v>57</v>
      </c>
      <c r="CE28" s="232">
        <v>53</v>
      </c>
      <c r="CF28" s="232">
        <v>50</v>
      </c>
      <c r="CG28" s="232">
        <v>49</v>
      </c>
      <c r="CH28" s="256">
        <v>49</v>
      </c>
    </row>
    <row r="29" spans="1:86" x14ac:dyDescent="0.35">
      <c r="A29" s="427"/>
      <c r="B29" s="236" t="s">
        <v>471</v>
      </c>
      <c r="C29" s="411"/>
      <c r="D29" s="687" t="s">
        <v>530</v>
      </c>
      <c r="E29" s="687" t="s">
        <v>530</v>
      </c>
      <c r="F29" s="687" t="s">
        <v>530</v>
      </c>
      <c r="G29" s="687" t="s">
        <v>530</v>
      </c>
      <c r="H29" s="687" t="s">
        <v>530</v>
      </c>
      <c r="I29" s="687" t="s">
        <v>530</v>
      </c>
      <c r="J29" s="687" t="s">
        <v>530</v>
      </c>
      <c r="K29" s="687" t="s">
        <v>530</v>
      </c>
      <c r="L29" s="687" t="s">
        <v>530</v>
      </c>
      <c r="M29" s="687" t="s">
        <v>530</v>
      </c>
      <c r="N29" s="687" t="s">
        <v>530</v>
      </c>
      <c r="O29" s="687" t="s">
        <v>530</v>
      </c>
      <c r="P29" s="687" t="s">
        <v>530</v>
      </c>
      <c r="Q29" s="687" t="s">
        <v>530</v>
      </c>
      <c r="R29" s="687" t="s">
        <v>530</v>
      </c>
      <c r="S29" s="687" t="s">
        <v>530</v>
      </c>
      <c r="T29" s="687" t="s">
        <v>530</v>
      </c>
      <c r="U29" s="687" t="s">
        <v>530</v>
      </c>
      <c r="V29" s="687" t="s">
        <v>530</v>
      </c>
      <c r="W29" s="687" t="s">
        <v>530</v>
      </c>
      <c r="X29" s="687" t="s">
        <v>530</v>
      </c>
      <c r="Y29" s="687" t="s">
        <v>530</v>
      </c>
      <c r="Z29" s="687" t="s">
        <v>530</v>
      </c>
      <c r="AA29" s="687" t="s">
        <v>530</v>
      </c>
      <c r="AB29" s="687" t="s">
        <v>530</v>
      </c>
      <c r="AC29" s="687" t="s">
        <v>530</v>
      </c>
      <c r="AD29" s="687" t="s">
        <v>530</v>
      </c>
      <c r="AE29" s="687" t="s">
        <v>530</v>
      </c>
      <c r="AF29" s="687" t="s">
        <v>530</v>
      </c>
      <c r="AG29" s="687" t="s">
        <v>530</v>
      </c>
      <c r="AH29" s="687" t="s">
        <v>530</v>
      </c>
      <c r="AI29" s="687" t="s">
        <v>530</v>
      </c>
      <c r="AJ29" s="687" t="s">
        <v>530</v>
      </c>
      <c r="AK29" s="687" t="s">
        <v>530</v>
      </c>
      <c r="AL29" s="687" t="s">
        <v>530</v>
      </c>
      <c r="AM29" s="687" t="s">
        <v>530</v>
      </c>
      <c r="AN29" s="687" t="s">
        <v>530</v>
      </c>
      <c r="AO29" s="687" t="s">
        <v>530</v>
      </c>
      <c r="AP29" s="687" t="s">
        <v>530</v>
      </c>
      <c r="AQ29" s="687" t="s">
        <v>530</v>
      </c>
      <c r="AR29" s="687" t="s">
        <v>530</v>
      </c>
      <c r="AS29" s="687" t="s">
        <v>530</v>
      </c>
      <c r="AT29" s="687" t="s">
        <v>530</v>
      </c>
      <c r="AU29" s="687" t="s">
        <v>530</v>
      </c>
      <c r="AV29" s="687" t="s">
        <v>530</v>
      </c>
      <c r="AW29" s="687" t="s">
        <v>530</v>
      </c>
      <c r="AX29" s="687" t="s">
        <v>530</v>
      </c>
      <c r="AY29" s="687" t="s">
        <v>530</v>
      </c>
      <c r="AZ29" s="232">
        <v>48</v>
      </c>
      <c r="BA29" s="232">
        <v>25</v>
      </c>
      <c r="BB29" s="232">
        <v>23</v>
      </c>
      <c r="BC29" s="232">
        <v>24</v>
      </c>
      <c r="BD29" s="232">
        <v>21</v>
      </c>
      <c r="BE29" s="232">
        <v>20</v>
      </c>
      <c r="BF29" s="232">
        <v>19</v>
      </c>
      <c r="BG29" s="232">
        <v>18</v>
      </c>
      <c r="BH29" s="232">
        <v>14</v>
      </c>
      <c r="BI29" s="232">
        <v>15</v>
      </c>
      <c r="BJ29" s="232">
        <v>15</v>
      </c>
      <c r="BK29" s="232">
        <v>13</v>
      </c>
      <c r="BL29" s="232">
        <v>21</v>
      </c>
      <c r="BM29" s="232">
        <v>30</v>
      </c>
      <c r="BN29" s="232">
        <v>22</v>
      </c>
      <c r="BO29" s="232">
        <v>19</v>
      </c>
      <c r="BP29" s="232">
        <v>18</v>
      </c>
      <c r="BQ29" s="232">
        <v>15</v>
      </c>
      <c r="BR29" s="232">
        <v>11</v>
      </c>
      <c r="BS29" s="232">
        <v>9</v>
      </c>
      <c r="BT29" s="232">
        <v>8</v>
      </c>
      <c r="BU29" s="232">
        <v>6</v>
      </c>
      <c r="BV29" s="232">
        <v>3</v>
      </c>
      <c r="BW29" s="232">
        <v>0</v>
      </c>
      <c r="BX29" s="232">
        <v>0</v>
      </c>
      <c r="BY29" s="232">
        <v>0</v>
      </c>
      <c r="BZ29" s="232">
        <v>0</v>
      </c>
      <c r="CA29" s="232">
        <v>0</v>
      </c>
      <c r="CB29" s="232">
        <v>0</v>
      </c>
      <c r="CC29" s="232">
        <v>0</v>
      </c>
      <c r="CD29" s="232">
        <v>0</v>
      </c>
      <c r="CE29" s="232">
        <v>0</v>
      </c>
      <c r="CF29" s="232">
        <v>0</v>
      </c>
      <c r="CG29" s="232">
        <v>0</v>
      </c>
      <c r="CH29" s="256">
        <v>0</v>
      </c>
    </row>
    <row r="30" spans="1:86" x14ac:dyDescent="0.35">
      <c r="A30" s="427"/>
      <c r="B30" s="236" t="s">
        <v>472</v>
      </c>
      <c r="C30" s="411"/>
      <c r="D30" s="687" t="s">
        <v>530</v>
      </c>
      <c r="E30" s="687" t="s">
        <v>530</v>
      </c>
      <c r="F30" s="687" t="s">
        <v>530</v>
      </c>
      <c r="G30" s="687" t="s">
        <v>530</v>
      </c>
      <c r="H30" s="687" t="s">
        <v>530</v>
      </c>
      <c r="I30" s="687" t="s">
        <v>530</v>
      </c>
      <c r="J30" s="687" t="s">
        <v>530</v>
      </c>
      <c r="K30" s="687" t="s">
        <v>530</v>
      </c>
      <c r="L30" s="687" t="s">
        <v>530</v>
      </c>
      <c r="M30" s="687" t="s">
        <v>530</v>
      </c>
      <c r="N30" s="687" t="s">
        <v>530</v>
      </c>
      <c r="O30" s="687" t="s">
        <v>530</v>
      </c>
      <c r="P30" s="687" t="s">
        <v>530</v>
      </c>
      <c r="Q30" s="687" t="s">
        <v>530</v>
      </c>
      <c r="R30" s="687" t="s">
        <v>530</v>
      </c>
      <c r="S30" s="687" t="s">
        <v>530</v>
      </c>
      <c r="T30" s="687" t="s">
        <v>530</v>
      </c>
      <c r="U30" s="687" t="s">
        <v>530</v>
      </c>
      <c r="V30" s="687" t="s">
        <v>530</v>
      </c>
      <c r="W30" s="687" t="s">
        <v>530</v>
      </c>
      <c r="X30" s="687" t="s">
        <v>530</v>
      </c>
      <c r="Y30" s="687" t="s">
        <v>530</v>
      </c>
      <c r="Z30" s="687" t="s">
        <v>530</v>
      </c>
      <c r="AA30" s="687" t="s">
        <v>530</v>
      </c>
      <c r="AB30" s="687" t="s">
        <v>530</v>
      </c>
      <c r="AC30" s="687" t="s">
        <v>530</v>
      </c>
      <c r="AD30" s="687" t="s">
        <v>530</v>
      </c>
      <c r="AE30" s="687" t="s">
        <v>530</v>
      </c>
      <c r="AF30" s="687" t="s">
        <v>530</v>
      </c>
      <c r="AG30" s="687" t="s">
        <v>530</v>
      </c>
      <c r="AH30" s="687" t="s">
        <v>530</v>
      </c>
      <c r="AI30" s="687" t="s">
        <v>530</v>
      </c>
      <c r="AJ30" s="687" t="s">
        <v>530</v>
      </c>
      <c r="AK30" s="687" t="s">
        <v>530</v>
      </c>
      <c r="AL30" s="687" t="s">
        <v>530</v>
      </c>
      <c r="AM30" s="687" t="s">
        <v>530</v>
      </c>
      <c r="AN30" s="687" t="s">
        <v>530</v>
      </c>
      <c r="AO30" s="687" t="s">
        <v>530</v>
      </c>
      <c r="AP30" s="687" t="s">
        <v>530</v>
      </c>
      <c r="AQ30" s="687" t="s">
        <v>530</v>
      </c>
      <c r="AR30" s="687" t="s">
        <v>530</v>
      </c>
      <c r="AS30" s="687" t="s">
        <v>530</v>
      </c>
      <c r="AT30" s="687" t="s">
        <v>530</v>
      </c>
      <c r="AU30" s="687" t="s">
        <v>530</v>
      </c>
      <c r="AV30" s="687" t="s">
        <v>530</v>
      </c>
      <c r="AW30" s="687" t="s">
        <v>530</v>
      </c>
      <c r="AX30" s="687" t="s">
        <v>530</v>
      </c>
      <c r="AY30" s="687" t="s">
        <v>530</v>
      </c>
      <c r="AZ30" s="232">
        <v>1389</v>
      </c>
      <c r="BA30" s="232">
        <v>962</v>
      </c>
      <c r="BB30" s="232">
        <v>846</v>
      </c>
      <c r="BC30" s="232">
        <v>888</v>
      </c>
      <c r="BD30" s="232">
        <v>764</v>
      </c>
      <c r="BE30" s="232">
        <v>666</v>
      </c>
      <c r="BF30" s="232">
        <v>646</v>
      </c>
      <c r="BG30" s="232">
        <v>631</v>
      </c>
      <c r="BH30" s="232">
        <v>588</v>
      </c>
      <c r="BI30" s="232">
        <v>632</v>
      </c>
      <c r="BJ30" s="232">
        <v>691</v>
      </c>
      <c r="BK30" s="232">
        <v>609</v>
      </c>
      <c r="BL30" s="232">
        <v>695</v>
      </c>
      <c r="BM30" s="232">
        <v>1072</v>
      </c>
      <c r="BN30" s="232">
        <v>1069</v>
      </c>
      <c r="BO30" s="232">
        <v>1208</v>
      </c>
      <c r="BP30" s="232">
        <v>1242</v>
      </c>
      <c r="BQ30" s="232">
        <v>1045</v>
      </c>
      <c r="BR30" s="232">
        <v>710</v>
      </c>
      <c r="BS30" s="232">
        <v>522</v>
      </c>
      <c r="BT30" s="232">
        <v>424</v>
      </c>
      <c r="BU30" s="232">
        <v>333</v>
      </c>
      <c r="BV30" s="232">
        <v>274</v>
      </c>
      <c r="BW30" s="232">
        <v>138</v>
      </c>
      <c r="BX30" s="232">
        <v>97</v>
      </c>
      <c r="BY30" s="232">
        <v>66</v>
      </c>
      <c r="BZ30" s="232">
        <v>42</v>
      </c>
      <c r="CA30" s="232">
        <v>28</v>
      </c>
      <c r="CB30" s="232">
        <v>14</v>
      </c>
      <c r="CC30" s="232">
        <v>0</v>
      </c>
      <c r="CD30" s="232">
        <v>0</v>
      </c>
      <c r="CE30" s="232">
        <v>0</v>
      </c>
      <c r="CF30" s="232">
        <v>0</v>
      </c>
      <c r="CG30" s="232">
        <v>0</v>
      </c>
      <c r="CH30" s="256">
        <v>0</v>
      </c>
    </row>
    <row r="31" spans="1:86" x14ac:dyDescent="0.35">
      <c r="A31" s="427"/>
      <c r="B31" s="236" t="s">
        <v>473</v>
      </c>
      <c r="C31" s="411"/>
      <c r="D31" s="687" t="s">
        <v>530</v>
      </c>
      <c r="E31" s="687" t="s">
        <v>530</v>
      </c>
      <c r="F31" s="687" t="s">
        <v>530</v>
      </c>
      <c r="G31" s="687" t="s">
        <v>530</v>
      </c>
      <c r="H31" s="687" t="s">
        <v>530</v>
      </c>
      <c r="I31" s="687" t="s">
        <v>530</v>
      </c>
      <c r="J31" s="687" t="s">
        <v>530</v>
      </c>
      <c r="K31" s="687" t="s">
        <v>530</v>
      </c>
      <c r="L31" s="687" t="s">
        <v>530</v>
      </c>
      <c r="M31" s="687" t="s">
        <v>530</v>
      </c>
      <c r="N31" s="687" t="s">
        <v>530</v>
      </c>
      <c r="O31" s="687" t="s">
        <v>530</v>
      </c>
      <c r="P31" s="687" t="s">
        <v>530</v>
      </c>
      <c r="Q31" s="687" t="s">
        <v>530</v>
      </c>
      <c r="R31" s="687" t="s">
        <v>530</v>
      </c>
      <c r="S31" s="687" t="s">
        <v>530</v>
      </c>
      <c r="T31" s="687" t="s">
        <v>530</v>
      </c>
      <c r="U31" s="687" t="s">
        <v>530</v>
      </c>
      <c r="V31" s="687" t="s">
        <v>530</v>
      </c>
      <c r="W31" s="687" t="s">
        <v>530</v>
      </c>
      <c r="X31" s="687" t="s">
        <v>530</v>
      </c>
      <c r="Y31" s="687" t="s">
        <v>530</v>
      </c>
      <c r="Z31" s="687" t="s">
        <v>530</v>
      </c>
      <c r="AA31" s="687" t="s">
        <v>530</v>
      </c>
      <c r="AB31" s="687" t="s">
        <v>530</v>
      </c>
      <c r="AC31" s="687" t="s">
        <v>530</v>
      </c>
      <c r="AD31" s="687" t="s">
        <v>530</v>
      </c>
      <c r="AE31" s="687" t="s">
        <v>530</v>
      </c>
      <c r="AF31" s="687" t="s">
        <v>530</v>
      </c>
      <c r="AG31" s="687" t="s">
        <v>530</v>
      </c>
      <c r="AH31" s="687" t="s">
        <v>530</v>
      </c>
      <c r="AI31" s="687" t="s">
        <v>530</v>
      </c>
      <c r="AJ31" s="687" t="s">
        <v>530</v>
      </c>
      <c r="AK31" s="687" t="s">
        <v>530</v>
      </c>
      <c r="AL31" s="687" t="s">
        <v>530</v>
      </c>
      <c r="AM31" s="687" t="s">
        <v>530</v>
      </c>
      <c r="AN31" s="687" t="s">
        <v>530</v>
      </c>
      <c r="AO31" s="687" t="s">
        <v>530</v>
      </c>
      <c r="AP31" s="687" t="s">
        <v>530</v>
      </c>
      <c r="AQ31" s="687" t="s">
        <v>530</v>
      </c>
      <c r="AR31" s="687" t="s">
        <v>530</v>
      </c>
      <c r="AS31" s="687" t="s">
        <v>530</v>
      </c>
      <c r="AT31" s="687" t="s">
        <v>530</v>
      </c>
      <c r="AU31" s="687" t="s">
        <v>530</v>
      </c>
      <c r="AV31" s="687" t="s">
        <v>530</v>
      </c>
      <c r="AW31" s="687" t="s">
        <v>530</v>
      </c>
      <c r="AX31" s="687" t="s">
        <v>530</v>
      </c>
      <c r="AY31" s="687" t="s">
        <v>530</v>
      </c>
      <c r="AZ31" s="232">
        <v>187</v>
      </c>
      <c r="BA31" s="232">
        <v>96</v>
      </c>
      <c r="BB31" s="232">
        <v>79</v>
      </c>
      <c r="BC31" s="232">
        <v>87</v>
      </c>
      <c r="BD31" s="232">
        <v>69</v>
      </c>
      <c r="BE31" s="232">
        <v>67</v>
      </c>
      <c r="BF31" s="232">
        <v>65</v>
      </c>
      <c r="BG31" s="232">
        <v>64</v>
      </c>
      <c r="BH31" s="232">
        <v>59</v>
      </c>
      <c r="BI31" s="232">
        <v>58</v>
      </c>
      <c r="BJ31" s="232">
        <v>64</v>
      </c>
      <c r="BK31" s="232">
        <v>54</v>
      </c>
      <c r="BL31" s="232">
        <v>66</v>
      </c>
      <c r="BM31" s="232">
        <v>114</v>
      </c>
      <c r="BN31" s="232">
        <v>91</v>
      </c>
      <c r="BO31" s="232">
        <v>77</v>
      </c>
      <c r="BP31" s="232">
        <v>69</v>
      </c>
      <c r="BQ31" s="232">
        <v>68</v>
      </c>
      <c r="BR31" s="232">
        <v>53</v>
      </c>
      <c r="BS31" s="232">
        <v>35</v>
      </c>
      <c r="BT31" s="232">
        <v>41</v>
      </c>
      <c r="BU31" s="232">
        <v>36</v>
      </c>
      <c r="BV31" s="232">
        <v>19</v>
      </c>
      <c r="BW31" s="232">
        <v>8</v>
      </c>
      <c r="BX31" s="232">
        <v>24</v>
      </c>
      <c r="BY31" s="232">
        <v>13</v>
      </c>
      <c r="BZ31" s="232">
        <v>9</v>
      </c>
      <c r="CA31" s="232">
        <v>8</v>
      </c>
      <c r="CB31" s="232">
        <v>9</v>
      </c>
      <c r="CC31" s="232">
        <v>10</v>
      </c>
      <c r="CD31" s="232">
        <v>10</v>
      </c>
      <c r="CE31" s="232">
        <v>10</v>
      </c>
      <c r="CF31" s="232">
        <v>9</v>
      </c>
      <c r="CG31" s="232">
        <v>9</v>
      </c>
      <c r="CH31" s="256">
        <v>9</v>
      </c>
    </row>
    <row r="32" spans="1:86" ht="24.75" customHeight="1" x14ac:dyDescent="0.35">
      <c r="A32" s="427"/>
      <c r="B32" s="236" t="s">
        <v>994</v>
      </c>
      <c r="C32" s="411"/>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v>355</v>
      </c>
      <c r="BA32" s="232">
        <v>195</v>
      </c>
      <c r="BB32" s="232">
        <v>185</v>
      </c>
      <c r="BC32" s="232">
        <v>202</v>
      </c>
      <c r="BD32" s="232">
        <v>189</v>
      </c>
      <c r="BE32" s="232">
        <v>198</v>
      </c>
      <c r="BF32" s="232">
        <v>209</v>
      </c>
      <c r="BG32" s="232">
        <v>203</v>
      </c>
      <c r="BH32" s="232">
        <v>173</v>
      </c>
      <c r="BI32" s="232">
        <v>180</v>
      </c>
      <c r="BJ32" s="232">
        <v>172</v>
      </c>
      <c r="BK32" s="232">
        <v>155</v>
      </c>
      <c r="BL32" s="232">
        <v>265</v>
      </c>
      <c r="BM32" s="232">
        <v>352</v>
      </c>
      <c r="BN32" s="232">
        <v>256</v>
      </c>
      <c r="BO32" s="232">
        <v>231</v>
      </c>
      <c r="BP32" s="232">
        <v>196</v>
      </c>
      <c r="BQ32" s="232">
        <v>160</v>
      </c>
      <c r="BR32" s="232">
        <v>121</v>
      </c>
      <c r="BS32" s="232">
        <v>95</v>
      </c>
      <c r="BT32" s="232">
        <v>99</v>
      </c>
      <c r="BU32" s="232">
        <v>74</v>
      </c>
      <c r="BV32" s="232">
        <v>41</v>
      </c>
      <c r="BW32" s="232">
        <v>24</v>
      </c>
      <c r="BX32" s="232">
        <v>156</v>
      </c>
      <c r="BY32" s="232">
        <v>48</v>
      </c>
      <c r="BZ32" s="232">
        <v>28</v>
      </c>
      <c r="CA32" s="232">
        <v>37</v>
      </c>
      <c r="CB32" s="232">
        <v>44</v>
      </c>
      <c r="CC32" s="232">
        <v>52</v>
      </c>
      <c r="CD32" s="232">
        <v>57</v>
      </c>
      <c r="CE32" s="232">
        <v>53</v>
      </c>
      <c r="CF32" s="232">
        <v>50</v>
      </c>
      <c r="CG32" s="232">
        <v>49</v>
      </c>
      <c r="CH32" s="256">
        <v>49</v>
      </c>
    </row>
    <row r="33" spans="1:86" x14ac:dyDescent="0.35">
      <c r="A33" s="427"/>
      <c r="B33" s="236" t="s">
        <v>995</v>
      </c>
      <c r="C33" s="411"/>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v>1437</v>
      </c>
      <c r="BA33" s="232">
        <v>987</v>
      </c>
      <c r="BB33" s="232">
        <v>869</v>
      </c>
      <c r="BC33" s="232">
        <v>913</v>
      </c>
      <c r="BD33" s="232">
        <v>785</v>
      </c>
      <c r="BE33" s="232">
        <v>686</v>
      </c>
      <c r="BF33" s="232">
        <v>665</v>
      </c>
      <c r="BG33" s="232">
        <v>649</v>
      </c>
      <c r="BH33" s="232">
        <v>602</v>
      </c>
      <c r="BI33" s="232">
        <v>647</v>
      </c>
      <c r="BJ33" s="232">
        <v>706</v>
      </c>
      <c r="BK33" s="232">
        <v>622</v>
      </c>
      <c r="BL33" s="232">
        <v>716</v>
      </c>
      <c r="BM33" s="232">
        <v>1103</v>
      </c>
      <c r="BN33" s="232">
        <v>1091</v>
      </c>
      <c r="BO33" s="232">
        <v>1227</v>
      </c>
      <c r="BP33" s="232">
        <v>1260</v>
      </c>
      <c r="BQ33" s="232">
        <v>1059</v>
      </c>
      <c r="BR33" s="232">
        <v>721</v>
      </c>
      <c r="BS33" s="232">
        <v>531</v>
      </c>
      <c r="BT33" s="232">
        <v>432</v>
      </c>
      <c r="BU33" s="232">
        <v>339</v>
      </c>
      <c r="BV33" s="232">
        <v>277</v>
      </c>
      <c r="BW33" s="232">
        <v>138</v>
      </c>
      <c r="BX33" s="232">
        <v>97</v>
      </c>
      <c r="BY33" s="232">
        <v>66</v>
      </c>
      <c r="BZ33" s="232">
        <v>42</v>
      </c>
      <c r="CA33" s="232">
        <v>28</v>
      </c>
      <c r="CB33" s="232">
        <v>14</v>
      </c>
      <c r="CC33" s="232">
        <v>0</v>
      </c>
      <c r="CD33" s="232">
        <v>0</v>
      </c>
      <c r="CE33" s="232">
        <v>0</v>
      </c>
      <c r="CF33" s="232">
        <v>0</v>
      </c>
      <c r="CG33" s="232">
        <v>0</v>
      </c>
      <c r="CH33" s="256">
        <v>0</v>
      </c>
    </row>
    <row r="34" spans="1:86" ht="23.25" customHeight="1" x14ac:dyDescent="0.35">
      <c r="A34" s="427"/>
      <c r="B34" s="72" t="s">
        <v>996</v>
      </c>
      <c r="C34" s="411"/>
      <c r="D34" s="232">
        <v>0</v>
      </c>
      <c r="E34" s="232">
        <v>0</v>
      </c>
      <c r="F34" s="232">
        <v>0</v>
      </c>
      <c r="G34" s="232">
        <v>0</v>
      </c>
      <c r="H34" s="232">
        <v>0</v>
      </c>
      <c r="I34" s="232">
        <v>0</v>
      </c>
      <c r="J34" s="232">
        <v>0</v>
      </c>
      <c r="K34" s="232">
        <v>0</v>
      </c>
      <c r="L34" s="232">
        <v>0</v>
      </c>
      <c r="M34" s="232">
        <v>0</v>
      </c>
      <c r="N34" s="232">
        <v>0</v>
      </c>
      <c r="O34" s="232">
        <v>0</v>
      </c>
      <c r="P34" s="232">
        <v>0</v>
      </c>
      <c r="Q34" s="232">
        <v>0</v>
      </c>
      <c r="R34" s="232">
        <v>0</v>
      </c>
      <c r="S34" s="232">
        <v>0</v>
      </c>
      <c r="T34" s="232">
        <v>0</v>
      </c>
      <c r="U34" s="232">
        <v>0</v>
      </c>
      <c r="V34" s="232">
        <v>0</v>
      </c>
      <c r="W34" s="232">
        <v>0</v>
      </c>
      <c r="X34" s="232">
        <v>0</v>
      </c>
      <c r="Y34" s="232">
        <v>0</v>
      </c>
      <c r="Z34" s="232">
        <v>0</v>
      </c>
      <c r="AA34" s="232">
        <v>0</v>
      </c>
      <c r="AB34" s="232">
        <v>0</v>
      </c>
      <c r="AC34" s="232">
        <v>0</v>
      </c>
      <c r="AD34" s="232">
        <v>0</v>
      </c>
      <c r="AE34" s="232">
        <v>0</v>
      </c>
      <c r="AF34" s="232">
        <v>1210</v>
      </c>
      <c r="AG34" s="232">
        <v>1307</v>
      </c>
      <c r="AH34" s="232">
        <v>1234</v>
      </c>
      <c r="AI34" s="232">
        <v>1136</v>
      </c>
      <c r="AJ34" s="232">
        <v>1697</v>
      </c>
      <c r="AK34" s="232">
        <v>2234</v>
      </c>
      <c r="AL34" s="232">
        <v>2771</v>
      </c>
      <c r="AM34" s="232">
        <v>2877</v>
      </c>
      <c r="AN34" s="232">
        <v>2997</v>
      </c>
      <c r="AO34" s="232">
        <v>3028</v>
      </c>
      <c r="AP34" s="232">
        <v>3054</v>
      </c>
      <c r="AQ34" s="232">
        <v>2589</v>
      </c>
      <c r="AR34" s="232">
        <v>2024</v>
      </c>
      <c r="AS34" s="232">
        <v>1518</v>
      </c>
      <c r="AT34" s="232">
        <v>1516</v>
      </c>
      <c r="AU34" s="232">
        <v>2223</v>
      </c>
      <c r="AV34" s="232">
        <v>2640</v>
      </c>
      <c r="AW34" s="232">
        <v>2612</v>
      </c>
      <c r="AX34" s="232">
        <v>2412</v>
      </c>
      <c r="AY34" s="232">
        <v>2151</v>
      </c>
      <c r="AZ34" s="232"/>
      <c r="BA34" s="232">
        <v>0</v>
      </c>
      <c r="BB34" s="232">
        <v>0</v>
      </c>
      <c r="BC34" s="232">
        <v>0</v>
      </c>
      <c r="BD34" s="232">
        <v>0</v>
      </c>
      <c r="BE34" s="232">
        <v>0</v>
      </c>
      <c r="BF34" s="232">
        <v>0</v>
      </c>
      <c r="BG34" s="232">
        <v>0</v>
      </c>
      <c r="BH34" s="232">
        <v>0</v>
      </c>
      <c r="BI34" s="232">
        <v>0</v>
      </c>
      <c r="BJ34" s="232">
        <v>0</v>
      </c>
      <c r="BK34" s="232">
        <v>0</v>
      </c>
      <c r="BL34" s="232">
        <v>0</v>
      </c>
      <c r="BM34" s="232">
        <v>0</v>
      </c>
      <c r="BN34" s="232">
        <v>0</v>
      </c>
      <c r="BO34" s="232">
        <v>0</v>
      </c>
      <c r="BP34" s="232">
        <v>0</v>
      </c>
      <c r="BQ34" s="232">
        <v>0</v>
      </c>
      <c r="BR34" s="232">
        <v>0</v>
      </c>
      <c r="BS34" s="232">
        <v>0</v>
      </c>
      <c r="BT34" s="232">
        <v>0</v>
      </c>
      <c r="BU34" s="232">
        <v>0</v>
      </c>
      <c r="BV34" s="232">
        <v>0</v>
      </c>
      <c r="BW34" s="232">
        <v>0</v>
      </c>
      <c r="BX34" s="232">
        <v>0</v>
      </c>
      <c r="BY34" s="232">
        <v>0</v>
      </c>
      <c r="BZ34" s="232">
        <v>0</v>
      </c>
      <c r="CA34" s="232">
        <v>0</v>
      </c>
      <c r="CB34" s="232">
        <v>0</v>
      </c>
      <c r="CC34" s="232">
        <v>0</v>
      </c>
      <c r="CD34" s="232">
        <v>0</v>
      </c>
      <c r="CE34" s="232">
        <v>0</v>
      </c>
      <c r="CF34" s="232">
        <v>0</v>
      </c>
      <c r="CG34" s="232">
        <v>0</v>
      </c>
      <c r="CH34" s="256">
        <v>0</v>
      </c>
    </row>
    <row r="35" spans="1:86" x14ac:dyDescent="0.35">
      <c r="A35" s="427"/>
      <c r="B35" s="293" t="s">
        <v>997</v>
      </c>
      <c r="C35" s="411"/>
      <c r="D35" s="232">
        <v>0</v>
      </c>
      <c r="E35" s="232">
        <v>0</v>
      </c>
      <c r="F35" s="232">
        <v>0</v>
      </c>
      <c r="G35" s="232">
        <v>0</v>
      </c>
      <c r="H35" s="232">
        <v>0</v>
      </c>
      <c r="I35" s="232">
        <v>0</v>
      </c>
      <c r="J35" s="232">
        <v>0</v>
      </c>
      <c r="K35" s="232">
        <v>0</v>
      </c>
      <c r="L35" s="232">
        <v>0</v>
      </c>
      <c r="M35" s="232">
        <v>0</v>
      </c>
      <c r="N35" s="232">
        <v>0</v>
      </c>
      <c r="O35" s="232">
        <v>0</v>
      </c>
      <c r="P35" s="232">
        <v>0</v>
      </c>
      <c r="Q35" s="232">
        <v>0</v>
      </c>
      <c r="R35" s="232">
        <v>0</v>
      </c>
      <c r="S35" s="232">
        <v>0</v>
      </c>
      <c r="T35" s="232">
        <v>0</v>
      </c>
      <c r="U35" s="232">
        <v>0</v>
      </c>
      <c r="V35" s="232">
        <v>0</v>
      </c>
      <c r="W35" s="232">
        <v>0</v>
      </c>
      <c r="X35" s="232">
        <v>0</v>
      </c>
      <c r="Y35" s="232">
        <v>0</v>
      </c>
      <c r="Z35" s="232">
        <v>0</v>
      </c>
      <c r="AA35" s="232">
        <v>0</v>
      </c>
      <c r="AB35" s="232">
        <v>0</v>
      </c>
      <c r="AC35" s="232">
        <v>0</v>
      </c>
      <c r="AD35" s="232">
        <v>0</v>
      </c>
      <c r="AE35" s="232">
        <v>0</v>
      </c>
      <c r="AF35" s="232">
        <v>434</v>
      </c>
      <c r="AG35" s="232">
        <v>429</v>
      </c>
      <c r="AH35" s="232">
        <v>406</v>
      </c>
      <c r="AI35" s="232">
        <v>379</v>
      </c>
      <c r="AJ35" s="232">
        <v>681</v>
      </c>
      <c r="AK35" s="232">
        <v>700</v>
      </c>
      <c r="AL35" s="232">
        <v>719</v>
      </c>
      <c r="AM35" s="232">
        <v>694</v>
      </c>
      <c r="AN35" s="232">
        <v>710</v>
      </c>
      <c r="AO35" s="232">
        <v>686</v>
      </c>
      <c r="AP35" s="232">
        <v>738</v>
      </c>
      <c r="AQ35" s="232">
        <v>581</v>
      </c>
      <c r="AR35" s="232">
        <v>425</v>
      </c>
      <c r="AS35" s="232">
        <v>233</v>
      </c>
      <c r="AT35" s="232">
        <v>272</v>
      </c>
      <c r="AU35" s="232">
        <v>489</v>
      </c>
      <c r="AV35" s="232">
        <v>538</v>
      </c>
      <c r="AW35" s="232">
        <v>503</v>
      </c>
      <c r="AX35" s="232">
        <v>358</v>
      </c>
      <c r="AY35" s="232">
        <v>272</v>
      </c>
      <c r="AZ35" s="232"/>
      <c r="BA35" s="232">
        <v>0</v>
      </c>
      <c r="BB35" s="232">
        <v>0</v>
      </c>
      <c r="BC35" s="232">
        <v>0</v>
      </c>
      <c r="BD35" s="232">
        <v>0</v>
      </c>
      <c r="BE35" s="232">
        <v>0</v>
      </c>
      <c r="BF35" s="232">
        <v>0</v>
      </c>
      <c r="BG35" s="232">
        <v>0</v>
      </c>
      <c r="BH35" s="232">
        <v>0</v>
      </c>
      <c r="BI35" s="232">
        <v>0</v>
      </c>
      <c r="BJ35" s="232">
        <v>0</v>
      </c>
      <c r="BK35" s="232">
        <v>0</v>
      </c>
      <c r="BL35" s="232">
        <v>0</v>
      </c>
      <c r="BM35" s="232">
        <v>0</v>
      </c>
      <c r="BN35" s="232">
        <v>0</v>
      </c>
      <c r="BO35" s="232">
        <v>0</v>
      </c>
      <c r="BP35" s="232">
        <v>0</v>
      </c>
      <c r="BQ35" s="232">
        <v>0</v>
      </c>
      <c r="BR35" s="232">
        <v>0</v>
      </c>
      <c r="BS35" s="232">
        <v>0</v>
      </c>
      <c r="BT35" s="232">
        <v>0</v>
      </c>
      <c r="BU35" s="232">
        <v>0</v>
      </c>
      <c r="BV35" s="232">
        <v>0</v>
      </c>
      <c r="BW35" s="232">
        <v>0</v>
      </c>
      <c r="BX35" s="232">
        <v>0</v>
      </c>
      <c r="BY35" s="232">
        <v>0</v>
      </c>
      <c r="BZ35" s="232">
        <v>0</v>
      </c>
      <c r="CA35" s="232">
        <v>0</v>
      </c>
      <c r="CB35" s="232">
        <v>0</v>
      </c>
      <c r="CC35" s="232">
        <v>0</v>
      </c>
      <c r="CD35" s="232">
        <v>0</v>
      </c>
      <c r="CE35" s="232">
        <v>0</v>
      </c>
      <c r="CF35" s="232">
        <v>0</v>
      </c>
      <c r="CG35" s="232">
        <v>0</v>
      </c>
      <c r="CH35" s="256">
        <v>0</v>
      </c>
    </row>
    <row r="36" spans="1:86" x14ac:dyDescent="0.35">
      <c r="A36" s="427"/>
      <c r="B36" s="293" t="s">
        <v>998</v>
      </c>
      <c r="C36" s="411"/>
      <c r="D36" s="232">
        <v>0</v>
      </c>
      <c r="E36" s="232">
        <v>0</v>
      </c>
      <c r="F36" s="232">
        <v>0</v>
      </c>
      <c r="G36" s="232">
        <v>0</v>
      </c>
      <c r="H36" s="232">
        <v>0</v>
      </c>
      <c r="I36" s="232">
        <v>0</v>
      </c>
      <c r="J36" s="232">
        <v>0</v>
      </c>
      <c r="K36" s="232">
        <v>0</v>
      </c>
      <c r="L36" s="232">
        <v>0</v>
      </c>
      <c r="M36" s="232">
        <v>0</v>
      </c>
      <c r="N36" s="232">
        <v>0</v>
      </c>
      <c r="O36" s="232">
        <v>0</v>
      </c>
      <c r="P36" s="232">
        <v>0</v>
      </c>
      <c r="Q36" s="232">
        <v>0</v>
      </c>
      <c r="R36" s="232">
        <v>0</v>
      </c>
      <c r="S36" s="232">
        <v>0</v>
      </c>
      <c r="T36" s="232">
        <v>0</v>
      </c>
      <c r="U36" s="232">
        <v>0</v>
      </c>
      <c r="V36" s="232">
        <v>0</v>
      </c>
      <c r="W36" s="232">
        <v>0</v>
      </c>
      <c r="X36" s="232">
        <v>0</v>
      </c>
      <c r="Y36" s="232">
        <v>0</v>
      </c>
      <c r="Z36" s="232">
        <v>0</v>
      </c>
      <c r="AA36" s="232">
        <v>0</v>
      </c>
      <c r="AB36" s="232">
        <v>0</v>
      </c>
      <c r="AC36" s="232">
        <v>0</v>
      </c>
      <c r="AD36" s="232">
        <v>0</v>
      </c>
      <c r="AE36" s="232">
        <v>0</v>
      </c>
      <c r="AF36" s="232">
        <v>138</v>
      </c>
      <c r="AG36" s="232">
        <v>123</v>
      </c>
      <c r="AH36" s="232">
        <v>98</v>
      </c>
      <c r="AI36" s="232">
        <v>82</v>
      </c>
      <c r="AJ36" s="232">
        <v>142</v>
      </c>
      <c r="AK36" s="232">
        <v>200</v>
      </c>
      <c r="AL36" s="232">
        <v>258</v>
      </c>
      <c r="AM36" s="232">
        <v>232</v>
      </c>
      <c r="AN36" s="232">
        <v>203</v>
      </c>
      <c r="AO36" s="232">
        <v>200</v>
      </c>
      <c r="AP36" s="232">
        <v>186</v>
      </c>
      <c r="AQ36" s="232">
        <v>135</v>
      </c>
      <c r="AR36" s="232">
        <v>121</v>
      </c>
      <c r="AS36" s="232">
        <v>86</v>
      </c>
      <c r="AT36" s="232">
        <v>56</v>
      </c>
      <c r="AU36" s="232">
        <v>113</v>
      </c>
      <c r="AV36" s="232">
        <v>122</v>
      </c>
      <c r="AW36" s="232">
        <v>106</v>
      </c>
      <c r="AX36" s="232">
        <v>129</v>
      </c>
      <c r="AY36" s="232">
        <v>124</v>
      </c>
      <c r="AZ36" s="232"/>
      <c r="BA36" s="232">
        <v>0</v>
      </c>
      <c r="BB36" s="232">
        <v>0</v>
      </c>
      <c r="BC36" s="232">
        <v>0</v>
      </c>
      <c r="BD36" s="232">
        <v>0</v>
      </c>
      <c r="BE36" s="232">
        <v>0</v>
      </c>
      <c r="BF36" s="232">
        <v>0</v>
      </c>
      <c r="BG36" s="232">
        <v>0</v>
      </c>
      <c r="BH36" s="232">
        <v>0</v>
      </c>
      <c r="BI36" s="232">
        <v>0</v>
      </c>
      <c r="BJ36" s="232">
        <v>0</v>
      </c>
      <c r="BK36" s="232">
        <v>0</v>
      </c>
      <c r="BL36" s="232">
        <v>0</v>
      </c>
      <c r="BM36" s="232">
        <v>0</v>
      </c>
      <c r="BN36" s="232">
        <v>0</v>
      </c>
      <c r="BO36" s="232">
        <v>0</v>
      </c>
      <c r="BP36" s="232">
        <v>0</v>
      </c>
      <c r="BQ36" s="232">
        <v>0</v>
      </c>
      <c r="BR36" s="232">
        <v>0</v>
      </c>
      <c r="BS36" s="232">
        <v>0</v>
      </c>
      <c r="BT36" s="232">
        <v>0</v>
      </c>
      <c r="BU36" s="232">
        <v>0</v>
      </c>
      <c r="BV36" s="232">
        <v>0</v>
      </c>
      <c r="BW36" s="232">
        <v>0</v>
      </c>
      <c r="BX36" s="232">
        <v>0</v>
      </c>
      <c r="BY36" s="232">
        <v>0</v>
      </c>
      <c r="BZ36" s="232">
        <v>0</v>
      </c>
      <c r="CA36" s="232">
        <v>0</v>
      </c>
      <c r="CB36" s="232">
        <v>0</v>
      </c>
      <c r="CC36" s="232">
        <v>0</v>
      </c>
      <c r="CD36" s="232">
        <v>0</v>
      </c>
      <c r="CE36" s="232">
        <v>0</v>
      </c>
      <c r="CF36" s="232">
        <v>0</v>
      </c>
      <c r="CG36" s="232">
        <v>0</v>
      </c>
      <c r="CH36" s="256">
        <v>0</v>
      </c>
    </row>
    <row r="37" spans="1:86" x14ac:dyDescent="0.35">
      <c r="A37" s="427"/>
      <c r="B37" s="293" t="s">
        <v>999</v>
      </c>
      <c r="C37" s="411"/>
      <c r="D37" s="232">
        <v>0</v>
      </c>
      <c r="E37" s="232">
        <v>0</v>
      </c>
      <c r="F37" s="232">
        <v>0</v>
      </c>
      <c r="G37" s="232">
        <v>0</v>
      </c>
      <c r="H37" s="232">
        <v>0</v>
      </c>
      <c r="I37" s="232">
        <v>0</v>
      </c>
      <c r="J37" s="232">
        <v>0</v>
      </c>
      <c r="K37" s="232">
        <v>0</v>
      </c>
      <c r="L37" s="232">
        <v>0</v>
      </c>
      <c r="M37" s="232">
        <v>0</v>
      </c>
      <c r="N37" s="232">
        <v>0</v>
      </c>
      <c r="O37" s="232">
        <v>0</v>
      </c>
      <c r="P37" s="232">
        <v>0</v>
      </c>
      <c r="Q37" s="232">
        <v>0</v>
      </c>
      <c r="R37" s="232">
        <v>0</v>
      </c>
      <c r="S37" s="232">
        <v>0</v>
      </c>
      <c r="T37" s="232">
        <v>0</v>
      </c>
      <c r="U37" s="232">
        <v>0</v>
      </c>
      <c r="V37" s="232">
        <v>0</v>
      </c>
      <c r="W37" s="232">
        <v>0</v>
      </c>
      <c r="X37" s="232">
        <v>0</v>
      </c>
      <c r="Y37" s="232">
        <v>0</v>
      </c>
      <c r="Z37" s="232">
        <v>0</v>
      </c>
      <c r="AA37" s="232">
        <v>0</v>
      </c>
      <c r="AB37" s="232">
        <v>0</v>
      </c>
      <c r="AC37" s="232">
        <v>0</v>
      </c>
      <c r="AD37" s="232">
        <v>0</v>
      </c>
      <c r="AE37" s="232">
        <v>0</v>
      </c>
      <c r="AF37" s="232">
        <v>438</v>
      </c>
      <c r="AG37" s="232">
        <v>522</v>
      </c>
      <c r="AH37" s="232">
        <v>514</v>
      </c>
      <c r="AI37" s="232">
        <v>469</v>
      </c>
      <c r="AJ37" s="232">
        <v>604</v>
      </c>
      <c r="AK37" s="232">
        <v>979</v>
      </c>
      <c r="AL37" s="232">
        <v>1353</v>
      </c>
      <c r="AM37" s="232">
        <v>1582</v>
      </c>
      <c r="AN37" s="232">
        <v>1682</v>
      </c>
      <c r="AO37" s="232">
        <v>1692</v>
      </c>
      <c r="AP37" s="232">
        <v>1647</v>
      </c>
      <c r="AQ37" s="232">
        <v>1442</v>
      </c>
      <c r="AR37" s="232">
        <v>1129</v>
      </c>
      <c r="AS37" s="232">
        <v>945</v>
      </c>
      <c r="AT37" s="232">
        <v>951</v>
      </c>
      <c r="AU37" s="232">
        <v>1327</v>
      </c>
      <c r="AV37" s="232">
        <v>1631</v>
      </c>
      <c r="AW37" s="232">
        <v>1684</v>
      </c>
      <c r="AX37" s="232">
        <v>1672</v>
      </c>
      <c r="AY37" s="232">
        <v>1536</v>
      </c>
      <c r="AZ37" s="232"/>
      <c r="BA37" s="232">
        <v>0</v>
      </c>
      <c r="BB37" s="232">
        <v>0</v>
      </c>
      <c r="BC37" s="232">
        <v>0</v>
      </c>
      <c r="BD37" s="232">
        <v>0</v>
      </c>
      <c r="BE37" s="232">
        <v>0</v>
      </c>
      <c r="BF37" s="232">
        <v>0</v>
      </c>
      <c r="BG37" s="232">
        <v>0</v>
      </c>
      <c r="BH37" s="232">
        <v>0</v>
      </c>
      <c r="BI37" s="232">
        <v>0</v>
      </c>
      <c r="BJ37" s="232">
        <v>0</v>
      </c>
      <c r="BK37" s="232">
        <v>0</v>
      </c>
      <c r="BL37" s="232">
        <v>0</v>
      </c>
      <c r="BM37" s="232">
        <v>0</v>
      </c>
      <c r="BN37" s="232">
        <v>0</v>
      </c>
      <c r="BO37" s="232">
        <v>0</v>
      </c>
      <c r="BP37" s="232">
        <v>0</v>
      </c>
      <c r="BQ37" s="232">
        <v>0</v>
      </c>
      <c r="BR37" s="232">
        <v>0</v>
      </c>
      <c r="BS37" s="232">
        <v>0</v>
      </c>
      <c r="BT37" s="232">
        <v>0</v>
      </c>
      <c r="BU37" s="232">
        <v>0</v>
      </c>
      <c r="BV37" s="232">
        <v>0</v>
      </c>
      <c r="BW37" s="232">
        <v>0</v>
      </c>
      <c r="BX37" s="232">
        <v>0</v>
      </c>
      <c r="BY37" s="232">
        <v>0</v>
      </c>
      <c r="BZ37" s="232">
        <v>0</v>
      </c>
      <c r="CA37" s="232">
        <v>0</v>
      </c>
      <c r="CB37" s="232">
        <v>0</v>
      </c>
      <c r="CC37" s="232">
        <v>0</v>
      </c>
      <c r="CD37" s="232">
        <v>0</v>
      </c>
      <c r="CE37" s="232">
        <v>0</v>
      </c>
      <c r="CF37" s="232">
        <v>0</v>
      </c>
      <c r="CG37" s="232">
        <v>0</v>
      </c>
      <c r="CH37" s="256">
        <v>0</v>
      </c>
    </row>
    <row r="38" spans="1:86" x14ac:dyDescent="0.35">
      <c r="A38" s="427"/>
      <c r="B38" s="293" t="s">
        <v>473</v>
      </c>
      <c r="C38" s="411"/>
      <c r="D38" s="232">
        <v>0</v>
      </c>
      <c r="E38" s="232">
        <v>0</v>
      </c>
      <c r="F38" s="232">
        <v>0</v>
      </c>
      <c r="G38" s="232">
        <v>0</v>
      </c>
      <c r="H38" s="232">
        <v>0</v>
      </c>
      <c r="I38" s="232">
        <v>0</v>
      </c>
      <c r="J38" s="232">
        <v>0</v>
      </c>
      <c r="K38" s="232">
        <v>0</v>
      </c>
      <c r="L38" s="232">
        <v>0</v>
      </c>
      <c r="M38" s="232">
        <v>0</v>
      </c>
      <c r="N38" s="232">
        <v>0</v>
      </c>
      <c r="O38" s="232">
        <v>0</v>
      </c>
      <c r="P38" s="232">
        <v>0</v>
      </c>
      <c r="Q38" s="232">
        <v>0</v>
      </c>
      <c r="R38" s="232">
        <v>0</v>
      </c>
      <c r="S38" s="232">
        <v>0</v>
      </c>
      <c r="T38" s="232">
        <v>0</v>
      </c>
      <c r="U38" s="232">
        <v>0</v>
      </c>
      <c r="V38" s="232">
        <v>0</v>
      </c>
      <c r="W38" s="232">
        <v>0</v>
      </c>
      <c r="X38" s="232">
        <v>0</v>
      </c>
      <c r="Y38" s="232">
        <v>0</v>
      </c>
      <c r="Z38" s="232">
        <v>0</v>
      </c>
      <c r="AA38" s="232">
        <v>0</v>
      </c>
      <c r="AB38" s="232">
        <v>0</v>
      </c>
      <c r="AC38" s="232">
        <v>0</v>
      </c>
      <c r="AD38" s="232">
        <v>0</v>
      </c>
      <c r="AE38" s="232">
        <v>0</v>
      </c>
      <c r="AF38" s="232">
        <v>201</v>
      </c>
      <c r="AG38" s="232">
        <v>233</v>
      </c>
      <c r="AH38" s="232">
        <v>216</v>
      </c>
      <c r="AI38" s="232">
        <v>206</v>
      </c>
      <c r="AJ38" s="232">
        <v>269</v>
      </c>
      <c r="AK38" s="232">
        <v>355</v>
      </c>
      <c r="AL38" s="232">
        <v>440</v>
      </c>
      <c r="AM38" s="232">
        <v>370</v>
      </c>
      <c r="AN38" s="232">
        <v>401</v>
      </c>
      <c r="AO38" s="232">
        <v>450</v>
      </c>
      <c r="AP38" s="232">
        <v>484</v>
      </c>
      <c r="AQ38" s="232">
        <v>431</v>
      </c>
      <c r="AR38" s="232">
        <v>350</v>
      </c>
      <c r="AS38" s="232">
        <v>254</v>
      </c>
      <c r="AT38" s="232">
        <v>237</v>
      </c>
      <c r="AU38" s="232">
        <v>293</v>
      </c>
      <c r="AV38" s="232">
        <v>350</v>
      </c>
      <c r="AW38" s="232">
        <v>319</v>
      </c>
      <c r="AX38" s="232">
        <v>254</v>
      </c>
      <c r="AY38" s="232">
        <v>220</v>
      </c>
      <c r="AZ38" s="232"/>
      <c r="BA38" s="232">
        <v>0</v>
      </c>
      <c r="BB38" s="232">
        <v>0</v>
      </c>
      <c r="BC38" s="232">
        <v>0</v>
      </c>
      <c r="BD38" s="232">
        <v>0</v>
      </c>
      <c r="BE38" s="232">
        <v>0</v>
      </c>
      <c r="BF38" s="232">
        <v>0</v>
      </c>
      <c r="BG38" s="232">
        <v>0</v>
      </c>
      <c r="BH38" s="232">
        <v>0</v>
      </c>
      <c r="BI38" s="232">
        <v>0</v>
      </c>
      <c r="BJ38" s="232">
        <v>0</v>
      </c>
      <c r="BK38" s="232">
        <v>0</v>
      </c>
      <c r="BL38" s="232">
        <v>0</v>
      </c>
      <c r="BM38" s="232">
        <v>0</v>
      </c>
      <c r="BN38" s="232">
        <v>0</v>
      </c>
      <c r="BO38" s="232">
        <v>0</v>
      </c>
      <c r="BP38" s="232">
        <v>0</v>
      </c>
      <c r="BQ38" s="232">
        <v>0</v>
      </c>
      <c r="BR38" s="232">
        <v>0</v>
      </c>
      <c r="BS38" s="232">
        <v>0</v>
      </c>
      <c r="BT38" s="232">
        <v>0</v>
      </c>
      <c r="BU38" s="232">
        <v>0</v>
      </c>
      <c r="BV38" s="232">
        <v>0</v>
      </c>
      <c r="BW38" s="232">
        <v>0</v>
      </c>
      <c r="BX38" s="232">
        <v>0</v>
      </c>
      <c r="BY38" s="232">
        <v>0</v>
      </c>
      <c r="BZ38" s="232">
        <v>0</v>
      </c>
      <c r="CA38" s="232">
        <v>0</v>
      </c>
      <c r="CB38" s="232">
        <v>0</v>
      </c>
      <c r="CC38" s="232">
        <v>0</v>
      </c>
      <c r="CD38" s="232">
        <v>0</v>
      </c>
      <c r="CE38" s="232">
        <v>0</v>
      </c>
      <c r="CF38" s="232">
        <v>0</v>
      </c>
      <c r="CG38" s="232">
        <v>0</v>
      </c>
      <c r="CH38" s="256">
        <v>0</v>
      </c>
    </row>
    <row r="39" spans="1:86" ht="23.25" customHeight="1" x14ac:dyDescent="0.35">
      <c r="A39" s="427"/>
      <c r="B39" s="72" t="s">
        <v>431</v>
      </c>
      <c r="C39" s="411"/>
      <c r="D39" s="232">
        <v>0</v>
      </c>
      <c r="E39" s="232">
        <v>0</v>
      </c>
      <c r="F39" s="232">
        <v>0</v>
      </c>
      <c r="G39" s="232">
        <v>0</v>
      </c>
      <c r="H39" s="232">
        <v>0</v>
      </c>
      <c r="I39" s="232">
        <v>0</v>
      </c>
      <c r="J39" s="232">
        <v>0</v>
      </c>
      <c r="K39" s="232">
        <v>0</v>
      </c>
      <c r="L39" s="232">
        <v>0</v>
      </c>
      <c r="M39" s="232">
        <v>0</v>
      </c>
      <c r="N39" s="232">
        <v>0</v>
      </c>
      <c r="O39" s="232">
        <v>0</v>
      </c>
      <c r="P39" s="232">
        <v>0</v>
      </c>
      <c r="Q39" s="232">
        <v>0</v>
      </c>
      <c r="R39" s="232">
        <v>0</v>
      </c>
      <c r="S39" s="232">
        <v>0</v>
      </c>
      <c r="T39" s="232">
        <v>0</v>
      </c>
      <c r="U39" s="232">
        <v>0</v>
      </c>
      <c r="V39" s="232">
        <v>0</v>
      </c>
      <c r="W39" s="232">
        <v>0</v>
      </c>
      <c r="X39" s="232">
        <v>0</v>
      </c>
      <c r="Y39" s="232">
        <v>0</v>
      </c>
      <c r="Z39" s="232">
        <v>0</v>
      </c>
      <c r="AA39" s="232">
        <v>0</v>
      </c>
      <c r="AB39" s="232">
        <v>0</v>
      </c>
      <c r="AC39" s="232">
        <v>0</v>
      </c>
      <c r="AD39" s="232">
        <v>0</v>
      </c>
      <c r="AE39" s="232">
        <v>0</v>
      </c>
      <c r="AF39" s="232">
        <v>572</v>
      </c>
      <c r="AG39" s="232">
        <v>552</v>
      </c>
      <c r="AH39" s="232">
        <v>503</v>
      </c>
      <c r="AI39" s="232">
        <v>461</v>
      </c>
      <c r="AJ39" s="232">
        <v>823</v>
      </c>
      <c r="AK39" s="232">
        <v>901</v>
      </c>
      <c r="AL39" s="232">
        <v>978</v>
      </c>
      <c r="AM39" s="232">
        <v>925</v>
      </c>
      <c r="AN39" s="232">
        <v>913</v>
      </c>
      <c r="AO39" s="232">
        <v>886</v>
      </c>
      <c r="AP39" s="232">
        <v>924</v>
      </c>
      <c r="AQ39" s="232">
        <v>716</v>
      </c>
      <c r="AR39" s="232">
        <v>546</v>
      </c>
      <c r="AS39" s="232">
        <v>319</v>
      </c>
      <c r="AT39" s="232">
        <v>328</v>
      </c>
      <c r="AU39" s="232">
        <v>603</v>
      </c>
      <c r="AV39" s="232">
        <v>660</v>
      </c>
      <c r="AW39" s="232">
        <v>609</v>
      </c>
      <c r="AX39" s="232">
        <v>487</v>
      </c>
      <c r="AY39" s="232">
        <v>395</v>
      </c>
      <c r="AZ39" s="232"/>
      <c r="BA39" s="232">
        <v>0</v>
      </c>
      <c r="BB39" s="232">
        <v>0</v>
      </c>
      <c r="BC39" s="232">
        <v>0</v>
      </c>
      <c r="BD39" s="232">
        <v>0</v>
      </c>
      <c r="BE39" s="232">
        <v>0</v>
      </c>
      <c r="BF39" s="232">
        <v>0</v>
      </c>
      <c r="BG39" s="232">
        <v>0</v>
      </c>
      <c r="BH39" s="232">
        <v>0</v>
      </c>
      <c r="BI39" s="232">
        <v>0</v>
      </c>
      <c r="BJ39" s="232">
        <v>0</v>
      </c>
      <c r="BK39" s="232">
        <v>0</v>
      </c>
      <c r="BL39" s="232">
        <v>0</v>
      </c>
      <c r="BM39" s="232">
        <v>0</v>
      </c>
      <c r="BN39" s="232">
        <v>0</v>
      </c>
      <c r="BO39" s="232">
        <v>0</v>
      </c>
      <c r="BP39" s="232">
        <v>0</v>
      </c>
      <c r="BQ39" s="232">
        <v>0</v>
      </c>
      <c r="BR39" s="232">
        <v>0</v>
      </c>
      <c r="BS39" s="232">
        <v>0</v>
      </c>
      <c r="BT39" s="232">
        <v>0</v>
      </c>
      <c r="BU39" s="232">
        <v>0</v>
      </c>
      <c r="BV39" s="232">
        <v>0</v>
      </c>
      <c r="BW39" s="232">
        <v>0</v>
      </c>
      <c r="BX39" s="232">
        <v>0</v>
      </c>
      <c r="BY39" s="232">
        <v>0</v>
      </c>
      <c r="BZ39" s="232">
        <v>0</v>
      </c>
      <c r="CA39" s="232">
        <v>0</v>
      </c>
      <c r="CB39" s="232">
        <v>0</v>
      </c>
      <c r="CC39" s="232">
        <v>0</v>
      </c>
      <c r="CD39" s="232">
        <v>0</v>
      </c>
      <c r="CE39" s="232">
        <v>0</v>
      </c>
      <c r="CF39" s="232">
        <v>0</v>
      </c>
      <c r="CG39" s="232">
        <v>0</v>
      </c>
      <c r="CH39" s="256">
        <v>0</v>
      </c>
    </row>
    <row r="40" spans="1:86" s="285" customFormat="1" ht="30.75" customHeight="1" x14ac:dyDescent="0.35">
      <c r="A40" s="684"/>
      <c r="B40" s="45" t="s">
        <v>990</v>
      </c>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6"/>
      <c r="BD40" s="306"/>
      <c r="BE40" s="306"/>
      <c r="BF40" s="306"/>
      <c r="BG40" s="306"/>
      <c r="BH40" s="306"/>
      <c r="BI40" s="306"/>
      <c r="BJ40" s="306"/>
      <c r="BK40" s="306"/>
      <c r="BL40" s="306"/>
      <c r="BM40" s="306"/>
      <c r="BN40" s="306"/>
      <c r="BO40" s="232"/>
      <c r="BP40" s="232"/>
      <c r="BQ40" s="232">
        <v>2</v>
      </c>
      <c r="BR40" s="232">
        <v>13</v>
      </c>
      <c r="BS40" s="232">
        <v>88</v>
      </c>
      <c r="BT40" s="232">
        <v>230</v>
      </c>
      <c r="BU40" s="232">
        <v>339</v>
      </c>
      <c r="BV40" s="232">
        <v>576</v>
      </c>
      <c r="BW40" s="232">
        <v>849</v>
      </c>
      <c r="BX40" s="232">
        <v>1758</v>
      </c>
      <c r="BY40" s="232">
        <v>1395</v>
      </c>
      <c r="BZ40" s="232">
        <v>1125</v>
      </c>
      <c r="CA40" s="232">
        <v>1165</v>
      </c>
      <c r="CB40" s="232">
        <v>1275</v>
      </c>
      <c r="CC40" s="232">
        <v>1533</v>
      </c>
      <c r="CD40" s="232">
        <v>1754</v>
      </c>
      <c r="CE40" s="232">
        <v>1621</v>
      </c>
      <c r="CF40" s="232">
        <v>1499</v>
      </c>
      <c r="CG40" s="232">
        <v>1475</v>
      </c>
      <c r="CH40" s="256">
        <v>1480</v>
      </c>
    </row>
    <row r="41" spans="1:86" ht="37.5" customHeight="1" x14ac:dyDescent="0.35">
      <c r="A41" s="427"/>
      <c r="B41" s="123" t="s">
        <v>1000</v>
      </c>
      <c r="C41" s="411"/>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c r="CH41" s="256"/>
    </row>
    <row r="42" spans="1:86" s="425" customFormat="1" ht="77.25" customHeight="1" thickBot="1" x14ac:dyDescent="0.3">
      <c r="A42" s="688"/>
      <c r="B42" s="689" t="s">
        <v>1001</v>
      </c>
      <c r="C42" s="545"/>
      <c r="D42" s="669"/>
      <c r="E42" s="669"/>
      <c r="F42" s="669"/>
      <c r="G42" s="669"/>
      <c r="H42" s="669"/>
      <c r="I42" s="669"/>
      <c r="J42" s="669"/>
      <c r="K42" s="669"/>
      <c r="L42" s="669"/>
      <c r="M42" s="669"/>
      <c r="N42" s="669"/>
      <c r="O42" s="669"/>
      <c r="P42" s="669"/>
      <c r="Q42" s="669"/>
      <c r="R42" s="669"/>
      <c r="S42" s="669"/>
      <c r="T42" s="669"/>
      <c r="U42" s="669"/>
      <c r="V42" s="669"/>
      <c r="W42" s="669"/>
      <c r="X42" s="669"/>
      <c r="Y42" s="669"/>
      <c r="Z42" s="669"/>
      <c r="AA42" s="669"/>
      <c r="AB42" s="669"/>
      <c r="AC42" s="669"/>
      <c r="AD42" s="669"/>
      <c r="AE42" s="669"/>
      <c r="AF42" s="669"/>
      <c r="AG42" s="669"/>
      <c r="AH42" s="669"/>
      <c r="AI42" s="669"/>
      <c r="AJ42" s="669"/>
      <c r="AK42" s="669"/>
      <c r="AL42" s="669"/>
      <c r="AM42" s="669"/>
      <c r="AN42" s="669"/>
      <c r="AO42" s="669"/>
      <c r="AP42" s="669"/>
      <c r="AQ42" s="669"/>
      <c r="AR42" s="669"/>
      <c r="AS42" s="669"/>
      <c r="AT42" s="669"/>
      <c r="AU42" s="669"/>
      <c r="AV42" s="669"/>
      <c r="AW42" s="669"/>
      <c r="AX42" s="669"/>
      <c r="AY42" s="669"/>
      <c r="AZ42" s="669"/>
      <c r="BA42" s="669"/>
      <c r="BB42" s="669"/>
      <c r="BC42" s="669"/>
      <c r="BD42" s="669"/>
      <c r="BE42" s="669"/>
      <c r="BF42" s="669"/>
      <c r="BG42" s="669"/>
      <c r="BH42" s="669"/>
      <c r="BI42" s="669"/>
      <c r="BJ42" s="669"/>
      <c r="BK42" s="669"/>
      <c r="BL42" s="669"/>
      <c r="BM42" s="669"/>
      <c r="BN42" s="669"/>
      <c r="BO42" s="669"/>
      <c r="BP42" s="669"/>
      <c r="BQ42" s="669"/>
      <c r="BR42" s="669"/>
      <c r="BS42" s="669"/>
      <c r="BT42" s="669"/>
      <c r="BU42" s="669"/>
      <c r="BV42" s="669"/>
      <c r="BW42" s="669"/>
      <c r="BX42" s="669"/>
      <c r="BY42" s="669"/>
      <c r="BZ42" s="669"/>
      <c r="CA42" s="669"/>
      <c r="CB42" s="669"/>
      <c r="CC42" s="669"/>
      <c r="CD42" s="669"/>
      <c r="CE42" s="669"/>
      <c r="CF42" s="669"/>
      <c r="CG42" s="669"/>
      <c r="CH42" s="670"/>
    </row>
    <row r="47" spans="1:86" x14ac:dyDescent="0.35">
      <c r="AY47" s="690"/>
    </row>
    <row r="48" spans="1:86" x14ac:dyDescent="0.35">
      <c r="AY48" s="690"/>
    </row>
    <row r="49" spans="51:51" x14ac:dyDescent="0.35">
      <c r="AY49" s="690"/>
    </row>
    <row r="50" spans="51:51" x14ac:dyDescent="0.35">
      <c r="AY50" s="690"/>
    </row>
    <row r="51" spans="51:51" x14ac:dyDescent="0.35">
      <c r="AY51" s="690"/>
    </row>
    <row r="55" spans="51:51" x14ac:dyDescent="0.35">
      <c r="AY55" s="690"/>
    </row>
    <row r="56" spans="51:51" x14ac:dyDescent="0.35">
      <c r="AY56" s="690"/>
    </row>
    <row r="57" spans="51:51" x14ac:dyDescent="0.35">
      <c r="AY57" s="690"/>
    </row>
    <row r="58" spans="51:51" x14ac:dyDescent="0.35">
      <c r="AY58" s="690"/>
    </row>
    <row r="59" spans="51:51" x14ac:dyDescent="0.35">
      <c r="AY59" s="690"/>
    </row>
    <row r="60" spans="51:51" x14ac:dyDescent="0.35">
      <c r="AY60" s="690"/>
    </row>
    <row r="61" spans="51:51" x14ac:dyDescent="0.35">
      <c r="AY61" s="690"/>
    </row>
    <row r="62" spans="51:51" x14ac:dyDescent="0.35">
      <c r="AY62" s="690"/>
    </row>
    <row r="63" spans="51:51" x14ac:dyDescent="0.35">
      <c r="AY63" s="690"/>
    </row>
    <row r="64" spans="51:51" x14ac:dyDescent="0.35">
      <c r="AY64" s="690"/>
    </row>
    <row r="65" spans="51:57" x14ac:dyDescent="0.35">
      <c r="AY65" s="690"/>
    </row>
    <row r="66" spans="51:57" x14ac:dyDescent="0.35">
      <c r="AY66" s="690"/>
    </row>
    <row r="67" spans="51:57" x14ac:dyDescent="0.35">
      <c r="AY67" s="690"/>
    </row>
    <row r="68" spans="51:57" x14ac:dyDescent="0.35">
      <c r="AY68" s="690"/>
    </row>
    <row r="69" spans="51:57" x14ac:dyDescent="0.35">
      <c r="AY69" s="690"/>
    </row>
    <row r="70" spans="51:57" x14ac:dyDescent="0.35">
      <c r="AY70" s="690"/>
    </row>
    <row r="71" spans="51:57" x14ac:dyDescent="0.35">
      <c r="AY71" s="690"/>
    </row>
    <row r="72" spans="51:57" x14ac:dyDescent="0.35">
      <c r="AY72" s="690"/>
    </row>
    <row r="73" spans="51:57" x14ac:dyDescent="0.35">
      <c r="AY73" s="690"/>
    </row>
    <row r="74" spans="51:57" x14ac:dyDescent="0.35">
      <c r="AY74" s="411"/>
      <c r="AZ74" s="411"/>
      <c r="BA74" s="411"/>
      <c r="BB74" s="411"/>
      <c r="BC74" s="411"/>
      <c r="BD74" s="411"/>
      <c r="BE74" s="411"/>
    </row>
    <row r="75" spans="51:57" x14ac:dyDescent="0.35">
      <c r="AY75" s="411"/>
      <c r="AZ75" s="411"/>
      <c r="BA75" s="411"/>
      <c r="BB75" s="411"/>
      <c r="BC75" s="411"/>
      <c r="BD75" s="411"/>
      <c r="BE75" s="411"/>
    </row>
    <row r="76" spans="51:57" x14ac:dyDescent="0.35">
      <c r="AY76" s="411"/>
      <c r="AZ76" s="411"/>
      <c r="BA76" s="411"/>
      <c r="BB76" s="411"/>
      <c r="BC76" s="411"/>
      <c r="BD76" s="411"/>
      <c r="BE76" s="411"/>
    </row>
    <row r="77" spans="51:57" x14ac:dyDescent="0.35">
      <c r="AY77" s="411"/>
      <c r="AZ77" s="411"/>
      <c r="BA77" s="411"/>
      <c r="BB77" s="411"/>
      <c r="BC77" s="411"/>
      <c r="BD77" s="411"/>
      <c r="BE77" s="411"/>
    </row>
    <row r="78" spans="51:57" x14ac:dyDescent="0.35">
      <c r="AY78" s="411"/>
      <c r="AZ78" s="411"/>
      <c r="BA78" s="411"/>
      <c r="BB78" s="411"/>
      <c r="BC78" s="411"/>
      <c r="BD78" s="411"/>
      <c r="BE78" s="411"/>
    </row>
    <row r="79" spans="51:57" x14ac:dyDescent="0.35">
      <c r="AY79" s="411"/>
      <c r="AZ79" s="411"/>
      <c r="BA79" s="411"/>
      <c r="BB79" s="411"/>
      <c r="BC79" s="411"/>
      <c r="BD79" s="411"/>
      <c r="BE79" s="411"/>
    </row>
    <row r="80" spans="51:57" x14ac:dyDescent="0.35">
      <c r="AY80" s="411"/>
      <c r="AZ80" s="411"/>
      <c r="BA80" s="411"/>
      <c r="BB80" s="411"/>
      <c r="BC80" s="411"/>
      <c r="BD80" s="411"/>
      <c r="BE80" s="411"/>
    </row>
    <row r="81" spans="51:57" x14ac:dyDescent="0.35">
      <c r="AY81" s="411"/>
      <c r="AZ81" s="411"/>
      <c r="BA81" s="411"/>
      <c r="BB81" s="411"/>
      <c r="BC81" s="411"/>
      <c r="BD81" s="411"/>
      <c r="BE81" s="411"/>
    </row>
    <row r="82" spans="51:57" x14ac:dyDescent="0.35">
      <c r="AY82" s="411"/>
      <c r="AZ82" s="411"/>
      <c r="BA82" s="411"/>
      <c r="BB82" s="411"/>
      <c r="BC82" s="411"/>
      <c r="BD82" s="411"/>
      <c r="BE82" s="411"/>
    </row>
    <row r="83" spans="51:57" x14ac:dyDescent="0.35">
      <c r="AY83" s="411"/>
      <c r="AZ83" s="411"/>
      <c r="BA83" s="411"/>
      <c r="BB83" s="411"/>
      <c r="BC83" s="411"/>
      <c r="BD83" s="411"/>
      <c r="BE83" s="411"/>
    </row>
    <row r="84" spans="51:57" x14ac:dyDescent="0.35">
      <c r="AY84" s="411"/>
      <c r="AZ84" s="411"/>
      <c r="BA84" s="411"/>
      <c r="BB84" s="411"/>
      <c r="BC84" s="411"/>
      <c r="BD84" s="411"/>
      <c r="BE84" s="411"/>
    </row>
    <row r="85" spans="51:57" x14ac:dyDescent="0.35">
      <c r="AY85" s="411"/>
      <c r="AZ85" s="411"/>
      <c r="BA85" s="411"/>
      <c r="BB85" s="411"/>
      <c r="BC85" s="411"/>
      <c r="BD85" s="411"/>
      <c r="BE85" s="411"/>
    </row>
    <row r="86" spans="51:57" x14ac:dyDescent="0.35">
      <c r="AY86" s="411"/>
      <c r="AZ86" s="411"/>
      <c r="BA86" s="411"/>
      <c r="BB86" s="411"/>
      <c r="BC86" s="411"/>
      <c r="BD86" s="411"/>
      <c r="BE86" s="411"/>
    </row>
    <row r="87" spans="51:57" x14ac:dyDescent="0.35">
      <c r="AY87" s="411"/>
      <c r="AZ87" s="411"/>
      <c r="BA87" s="411"/>
      <c r="BB87" s="411"/>
      <c r="BC87" s="411"/>
      <c r="BD87" s="411"/>
      <c r="BE87" s="411"/>
    </row>
    <row r="88" spans="51:57" x14ac:dyDescent="0.35">
      <c r="AY88" s="411"/>
      <c r="AZ88" s="411"/>
      <c r="BA88" s="411"/>
      <c r="BB88" s="411"/>
      <c r="BC88" s="411"/>
      <c r="BD88" s="411"/>
      <c r="BE88" s="411"/>
    </row>
    <row r="89" spans="51:57" x14ac:dyDescent="0.35">
      <c r="AY89" s="411"/>
      <c r="AZ89" s="411"/>
      <c r="BA89" s="411"/>
      <c r="BB89" s="411"/>
      <c r="BC89" s="411"/>
      <c r="BD89" s="411"/>
      <c r="BE89" s="411"/>
    </row>
    <row r="90" spans="51:57" x14ac:dyDescent="0.35">
      <c r="AY90" s="411"/>
      <c r="AZ90" s="411"/>
      <c r="BA90" s="411"/>
      <c r="BB90" s="411"/>
      <c r="BC90" s="411"/>
      <c r="BD90" s="411"/>
      <c r="BE90" s="411"/>
    </row>
    <row r="149" spans="86:86" x14ac:dyDescent="0.35">
      <c r="CH149" s="449"/>
    </row>
  </sheetData>
  <hyperlinks>
    <hyperlink ref="B1" display="Information relating to this table can be found in the 'Notes' tab" xr:uid="{051B3076-3262-47C8-9626-1AB879A9133B}"/>
    <hyperlink ref="A1" location="Contents!A1" display="Contents page" xr:uid="{EC6E8941-CEFC-4A95-9573-34B5EC7AC36D}"/>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0EF90-9B63-4C10-9470-434D3C6AD39B}">
  <dimension ref="A1:CJ149"/>
  <sheetViews>
    <sheetView zoomScale="80" zoomScaleNormal="80" workbookViewId="0">
      <pane xSplit="2" topLeftCell="C1" activePane="topRight" state="frozen"/>
      <selection activeCell="B8" sqref="B8"/>
      <selection pane="topRight" activeCell="B8" sqref="B8"/>
    </sheetView>
  </sheetViews>
  <sheetFormatPr defaultColWidth="9" defaultRowHeight="12.5" x14ac:dyDescent="0.25"/>
  <cols>
    <col min="1" max="1" width="23" style="1" customWidth="1"/>
    <col min="2" max="2" width="78" style="1" bestFit="1" customWidth="1"/>
    <col min="3" max="3" width="10.54296875" style="1" customWidth="1"/>
    <col min="4" max="84" width="12.54296875" style="1" customWidth="1"/>
    <col min="85" max="85" width="12.1796875" style="1" customWidth="1"/>
    <col min="86" max="86" width="11.54296875" style="1" customWidth="1"/>
    <col min="87" max="16384" width="9" style="1"/>
  </cols>
  <sheetData>
    <row r="1" spans="1:86" ht="26.25" customHeight="1" thickBot="1" x14ac:dyDescent="0.3">
      <c r="A1" s="718" t="s">
        <v>47</v>
      </c>
      <c r="B1" s="691" t="s">
        <v>220</v>
      </c>
    </row>
    <row r="2" spans="1:86" ht="15.5" x14ac:dyDescent="0.35">
      <c r="A2" s="46" t="s">
        <v>221</v>
      </c>
      <c r="B2" s="209" t="s">
        <v>1002</v>
      </c>
      <c r="C2" s="692"/>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410" t="s">
        <v>258</v>
      </c>
    </row>
    <row r="3" spans="1:86" ht="16" thickBot="1" x14ac:dyDescent="0.4">
      <c r="A3" s="144">
        <v>2025</v>
      </c>
      <c r="B3" s="308" t="s">
        <v>1003</v>
      </c>
      <c r="C3" s="693"/>
      <c r="D3" s="309" t="s">
        <v>260</v>
      </c>
      <c r="E3" s="309" t="s">
        <v>260</v>
      </c>
      <c r="F3" s="309" t="s">
        <v>260</v>
      </c>
      <c r="G3" s="309" t="s">
        <v>260</v>
      </c>
      <c r="H3" s="309" t="s">
        <v>260</v>
      </c>
      <c r="I3" s="309" t="s">
        <v>260</v>
      </c>
      <c r="J3" s="309" t="s">
        <v>260</v>
      </c>
      <c r="K3" s="309" t="s">
        <v>260</v>
      </c>
      <c r="L3" s="309" t="s">
        <v>260</v>
      </c>
      <c r="M3" s="309" t="s">
        <v>260</v>
      </c>
      <c r="N3" s="309" t="s">
        <v>260</v>
      </c>
      <c r="O3" s="309" t="s">
        <v>260</v>
      </c>
      <c r="P3" s="309" t="s">
        <v>260</v>
      </c>
      <c r="Q3" s="309" t="s">
        <v>260</v>
      </c>
      <c r="R3" s="309" t="s">
        <v>260</v>
      </c>
      <c r="S3" s="309" t="s">
        <v>260</v>
      </c>
      <c r="T3" s="309" t="s">
        <v>260</v>
      </c>
      <c r="U3" s="309" t="s">
        <v>260</v>
      </c>
      <c r="V3" s="309" t="s">
        <v>260</v>
      </c>
      <c r="W3" s="309" t="s">
        <v>260</v>
      </c>
      <c r="X3" s="309" t="s">
        <v>260</v>
      </c>
      <c r="Y3" s="309" t="s">
        <v>260</v>
      </c>
      <c r="Z3" s="309" t="s">
        <v>260</v>
      </c>
      <c r="AA3" s="309" t="s">
        <v>260</v>
      </c>
      <c r="AB3" s="309" t="s">
        <v>260</v>
      </c>
      <c r="AC3" s="309" t="s">
        <v>260</v>
      </c>
      <c r="AD3" s="309" t="s">
        <v>260</v>
      </c>
      <c r="AE3" s="309" t="s">
        <v>260</v>
      </c>
      <c r="AF3" s="309" t="s">
        <v>260</v>
      </c>
      <c r="AG3" s="309" t="s">
        <v>260</v>
      </c>
      <c r="AH3" s="309" t="s">
        <v>260</v>
      </c>
      <c r="AI3" s="309" t="s">
        <v>260</v>
      </c>
      <c r="AJ3" s="309" t="s">
        <v>260</v>
      </c>
      <c r="AK3" s="309" t="s">
        <v>260</v>
      </c>
      <c r="AL3" s="309" t="s">
        <v>260</v>
      </c>
      <c r="AM3" s="309" t="s">
        <v>260</v>
      </c>
      <c r="AN3" s="309" t="s">
        <v>260</v>
      </c>
      <c r="AO3" s="309" t="s">
        <v>260</v>
      </c>
      <c r="AP3" s="309" t="s">
        <v>260</v>
      </c>
      <c r="AQ3" s="309" t="s">
        <v>260</v>
      </c>
      <c r="AR3" s="309" t="s">
        <v>260</v>
      </c>
      <c r="AS3" s="309" t="s">
        <v>260</v>
      </c>
      <c r="AT3" s="309" t="s">
        <v>260</v>
      </c>
      <c r="AU3" s="309" t="s">
        <v>260</v>
      </c>
      <c r="AV3" s="309" t="s">
        <v>260</v>
      </c>
      <c r="AW3" s="309" t="s">
        <v>260</v>
      </c>
      <c r="AX3" s="309" t="s">
        <v>260</v>
      </c>
      <c r="AY3" s="309" t="s">
        <v>260</v>
      </c>
      <c r="AZ3" s="309" t="s">
        <v>260</v>
      </c>
      <c r="BA3" s="309" t="s">
        <v>260</v>
      </c>
      <c r="BB3" s="309" t="s">
        <v>260</v>
      </c>
      <c r="BC3" s="309" t="s">
        <v>260</v>
      </c>
      <c r="BD3" s="309" t="s">
        <v>260</v>
      </c>
      <c r="BE3" s="309" t="s">
        <v>260</v>
      </c>
      <c r="BF3" s="309" t="s">
        <v>260</v>
      </c>
      <c r="BG3" s="309" t="s">
        <v>260</v>
      </c>
      <c r="BH3" s="309" t="s">
        <v>260</v>
      </c>
      <c r="BI3" s="309" t="s">
        <v>260</v>
      </c>
      <c r="BJ3" s="309" t="s">
        <v>260</v>
      </c>
      <c r="BK3" s="309" t="s">
        <v>260</v>
      </c>
      <c r="BL3" s="309" t="s">
        <v>260</v>
      </c>
      <c r="BM3" s="309" t="s">
        <v>260</v>
      </c>
      <c r="BN3" s="309" t="s">
        <v>260</v>
      </c>
      <c r="BO3" s="309" t="s">
        <v>260</v>
      </c>
      <c r="BP3" s="309" t="s">
        <v>260</v>
      </c>
      <c r="BQ3" s="309" t="s">
        <v>260</v>
      </c>
      <c r="BR3" s="309" t="s">
        <v>260</v>
      </c>
      <c r="BS3" s="309" t="s">
        <v>260</v>
      </c>
      <c r="BT3" s="309" t="s">
        <v>260</v>
      </c>
      <c r="BU3" s="309" t="s">
        <v>260</v>
      </c>
      <c r="BV3" s="309" t="s">
        <v>260</v>
      </c>
      <c r="BW3" s="309" t="s">
        <v>260</v>
      </c>
      <c r="BX3" s="309" t="s">
        <v>260</v>
      </c>
      <c r="BY3" s="309" t="s">
        <v>260</v>
      </c>
      <c r="BZ3" s="309" t="s">
        <v>260</v>
      </c>
      <c r="CA3" s="309" t="s">
        <v>260</v>
      </c>
      <c r="CB3" s="309" t="s">
        <v>261</v>
      </c>
      <c r="CC3" s="309" t="s">
        <v>261</v>
      </c>
      <c r="CD3" s="309" t="s">
        <v>261</v>
      </c>
      <c r="CE3" s="309" t="s">
        <v>261</v>
      </c>
      <c r="CF3" s="309" t="s">
        <v>261</v>
      </c>
      <c r="CG3" s="309" t="s">
        <v>261</v>
      </c>
      <c r="CH3" s="310" t="s">
        <v>261</v>
      </c>
    </row>
    <row r="4" spans="1:86" ht="25.5" customHeight="1" x14ac:dyDescent="0.35">
      <c r="A4" s="660"/>
      <c r="B4" s="694" t="s">
        <v>1004</v>
      </c>
      <c r="D4" s="692"/>
      <c r="E4" s="692"/>
      <c r="F4" s="692"/>
      <c r="G4" s="692"/>
      <c r="H4" s="692"/>
      <c r="I4" s="692"/>
      <c r="J4" s="692"/>
      <c r="K4" s="692"/>
      <c r="L4" s="692"/>
      <c r="M4" s="692"/>
      <c r="N4" s="692"/>
      <c r="O4" s="692"/>
      <c r="P4" s="692"/>
      <c r="Q4" s="692"/>
      <c r="R4" s="692"/>
      <c r="S4" s="692"/>
      <c r="T4" s="692"/>
      <c r="U4" s="692"/>
      <c r="V4" s="692"/>
      <c r="W4" s="692"/>
      <c r="X4" s="692"/>
      <c r="Y4" s="692"/>
      <c r="Z4" s="692"/>
      <c r="AA4" s="692"/>
      <c r="AB4" s="692"/>
      <c r="AC4" s="692"/>
      <c r="AD4" s="692"/>
      <c r="AE4" s="692"/>
      <c r="AF4" s="692"/>
      <c r="AG4" s="692"/>
      <c r="AH4" s="692"/>
      <c r="AI4" s="692"/>
      <c r="AJ4" s="692"/>
      <c r="AK4" s="692"/>
      <c r="AL4" s="692"/>
      <c r="AM4" s="692"/>
      <c r="AN4" s="692"/>
      <c r="AO4" s="692"/>
      <c r="AP4" s="692"/>
      <c r="AQ4" s="692"/>
      <c r="AR4" s="692"/>
      <c r="AS4" s="692"/>
      <c r="AT4" s="692"/>
      <c r="AU4" s="692"/>
      <c r="AV4" s="692"/>
      <c r="AW4" s="692"/>
      <c r="AX4" s="692"/>
      <c r="AY4" s="692"/>
      <c r="AZ4" s="692"/>
      <c r="BA4" s="692"/>
      <c r="BB4" s="692"/>
      <c r="BC4" s="692"/>
      <c r="BD4" s="692"/>
      <c r="BE4" s="692"/>
      <c r="BF4" s="692"/>
      <c r="BG4" s="692"/>
      <c r="BH4" s="692"/>
      <c r="BI4" s="692"/>
      <c r="BJ4" s="692"/>
      <c r="BK4" s="692"/>
      <c r="BL4" s="692"/>
      <c r="BM4" s="692"/>
      <c r="BN4" s="692"/>
      <c r="BO4" s="692"/>
      <c r="BP4" s="692"/>
      <c r="BQ4" s="692"/>
      <c r="BR4" s="692"/>
      <c r="BS4" s="692"/>
      <c r="BT4" s="692"/>
      <c r="BU4" s="692"/>
      <c r="BV4" s="692"/>
      <c r="BW4" s="230">
        <f>SUM(BW5,BW8:BW11,BW14:BW15)</f>
        <v>64221.353415731559</v>
      </c>
      <c r="BX4" s="230">
        <f t="shared" ref="BX4:CD4" si="0">SUM(BX5,BX8:BX11,BX14:BX15)</f>
        <v>79909.906803995516</v>
      </c>
      <c r="BY4" s="230">
        <f t="shared" si="0"/>
        <v>75289.543844121945</v>
      </c>
      <c r="BZ4" s="230">
        <f t="shared" si="0"/>
        <v>73403.838363155257</v>
      </c>
      <c r="CA4" s="230">
        <f t="shared" si="0"/>
        <v>81994.441064782281</v>
      </c>
      <c r="CB4" s="230">
        <f t="shared" si="0"/>
        <v>90075.934829711172</v>
      </c>
      <c r="CC4" s="230">
        <f t="shared" si="0"/>
        <v>92641.9772104562</v>
      </c>
      <c r="CD4" s="230">
        <f t="shared" si="0"/>
        <v>98142.437356956681</v>
      </c>
      <c r="CE4" s="230">
        <f>SUM(CE5,CE8:CE11,CE14:CE15)</f>
        <v>99431.165239710739</v>
      </c>
      <c r="CF4" s="230">
        <f>SUM(CF5,CF8:CF11,CF14:CF15)</f>
        <v>101081.93430013159</v>
      </c>
      <c r="CG4" s="230">
        <f>SUM(CG5,CG8:CG11,CG14:CG15)</f>
        <v>104259.24761739893</v>
      </c>
      <c r="CH4" s="695">
        <f>SUM(CH5,CH8:CH11,CH14:CH15)</f>
        <v>107415.13901309395</v>
      </c>
    </row>
    <row r="5" spans="1:86" s="8" customFormat="1" ht="24.75" customHeight="1" x14ac:dyDescent="0.35">
      <c r="A5" s="696"/>
      <c r="B5" s="72" t="s">
        <v>391</v>
      </c>
      <c r="BW5" s="232">
        <f>SUM(BW6:BW7)</f>
        <v>13850.988828139998</v>
      </c>
      <c r="BX5" s="232">
        <f t="shared" ref="BX5:CH5" si="1">SUM(BX6:BX7)</f>
        <v>13384.170061050001</v>
      </c>
      <c r="BY5" s="232">
        <f t="shared" si="1"/>
        <v>12688.526055580001</v>
      </c>
      <c r="BZ5" s="232">
        <f t="shared" si="1"/>
        <v>12088.05388639</v>
      </c>
      <c r="CA5" s="232">
        <f t="shared" si="1"/>
        <v>12357.095583569999</v>
      </c>
      <c r="CB5" s="232">
        <f t="shared" si="1"/>
        <v>12337.380917299999</v>
      </c>
      <c r="CC5" s="232">
        <f t="shared" si="1"/>
        <v>7085.7155813609952</v>
      </c>
      <c r="CD5" s="232">
        <f t="shared" si="1"/>
        <v>5115.6174590436158</v>
      </c>
      <c r="CE5" s="232">
        <f t="shared" si="1"/>
        <v>5171.7425159475742</v>
      </c>
      <c r="CF5" s="232">
        <f t="shared" si="1"/>
        <v>5083.5711082346061</v>
      </c>
      <c r="CG5" s="232">
        <f t="shared" si="1"/>
        <v>5043.9547768843686</v>
      </c>
      <c r="CH5" s="256">
        <f t="shared" si="1"/>
        <v>5102.1077361619828</v>
      </c>
    </row>
    <row r="6" spans="1:86" ht="15.5" x14ac:dyDescent="0.35">
      <c r="A6" s="427"/>
      <c r="B6" s="236" t="s">
        <v>381</v>
      </c>
      <c r="BW6" s="232">
        <v>4511.9898157499974</v>
      </c>
      <c r="BX6" s="232">
        <v>4567.4714387700005</v>
      </c>
      <c r="BY6" s="232">
        <v>4506.7600548400005</v>
      </c>
      <c r="BZ6" s="232">
        <v>4527.0250168000011</v>
      </c>
      <c r="CA6" s="232">
        <v>4911.4448667599991</v>
      </c>
      <c r="CB6" s="232">
        <v>5168.0190595399999</v>
      </c>
      <c r="CC6" s="232">
        <v>5099.5722550216287</v>
      </c>
      <c r="CD6" s="232">
        <v>5085.7008735362479</v>
      </c>
      <c r="CE6" s="232">
        <v>5144.1848648904752</v>
      </c>
      <c r="CF6" s="232">
        <v>5058.1948804067597</v>
      </c>
      <c r="CG6" s="232">
        <v>5020.6017245490002</v>
      </c>
      <c r="CH6" s="256">
        <v>5080.6293240233972</v>
      </c>
    </row>
    <row r="7" spans="1:86" ht="15.5" x14ac:dyDescent="0.35">
      <c r="A7" s="427"/>
      <c r="B7" s="236" t="s">
        <v>392</v>
      </c>
      <c r="BW7" s="232">
        <v>9338.9990123900006</v>
      </c>
      <c r="BX7" s="232">
        <v>8816.6986222800006</v>
      </c>
      <c r="BY7" s="232">
        <v>8181.7660007400018</v>
      </c>
      <c r="BZ7" s="232">
        <v>7561.028869589999</v>
      </c>
      <c r="CA7" s="232">
        <v>7445.6507168099997</v>
      </c>
      <c r="CB7" s="232">
        <v>7169.3618577599991</v>
      </c>
      <c r="CC7" s="232">
        <v>1986.1433263393669</v>
      </c>
      <c r="CD7" s="232">
        <v>29.916585507368161</v>
      </c>
      <c r="CE7" s="232">
        <v>27.557651057098695</v>
      </c>
      <c r="CF7" s="232">
        <v>25.376227827846737</v>
      </c>
      <c r="CG7" s="232">
        <v>23.353052335367984</v>
      </c>
      <c r="CH7" s="256">
        <v>21.478412138585377</v>
      </c>
    </row>
    <row r="8" spans="1:86" ht="25.5" customHeight="1" x14ac:dyDescent="0.35">
      <c r="A8" s="427"/>
      <c r="B8" s="697" t="s">
        <v>1005</v>
      </c>
      <c r="BW8" s="232">
        <v>12614.417210150652</v>
      </c>
      <c r="BX8" s="232">
        <v>11565.004433577658</v>
      </c>
      <c r="BY8" s="232">
        <v>10435.361701867883</v>
      </c>
      <c r="BZ8" s="232">
        <v>9689.0704626740935</v>
      </c>
      <c r="CA8" s="232">
        <v>9524.4980320953309</v>
      </c>
      <c r="CB8" s="232">
        <v>8637.8186192530393</v>
      </c>
      <c r="CC8" s="232">
        <v>5799.3483242789862</v>
      </c>
      <c r="CD8" s="232">
        <v>5158.5582016734161</v>
      </c>
      <c r="CE8" s="232">
        <v>5439.9544230541878</v>
      </c>
      <c r="CF8" s="232">
        <v>5719.1960872268892</v>
      </c>
      <c r="CG8" s="232">
        <v>6071.4698427162029</v>
      </c>
      <c r="CH8" s="256">
        <v>6301.9003840166242</v>
      </c>
    </row>
    <row r="9" spans="1:86" ht="24" customHeight="1" x14ac:dyDescent="0.35">
      <c r="A9" s="427"/>
      <c r="B9" s="697" t="s">
        <v>1006</v>
      </c>
      <c r="BW9" s="232">
        <v>1.4391787459022238</v>
      </c>
      <c r="BX9" s="232">
        <v>1.123413101591578</v>
      </c>
      <c r="BY9" s="232">
        <v>0.84632984616620466</v>
      </c>
      <c r="BZ9" s="232">
        <v>0.93882609294886721</v>
      </c>
      <c r="CA9" s="232">
        <v>0.6406830496333823</v>
      </c>
      <c r="CB9" s="232">
        <v>0.30254461322335224</v>
      </c>
      <c r="CC9" s="232">
        <v>1.8932371835653335E-2</v>
      </c>
      <c r="CD9" s="232">
        <v>4.5289336186003452E-3</v>
      </c>
      <c r="CE9" s="232">
        <v>1.9799666919347284E-3</v>
      </c>
      <c r="CF9" s="232">
        <v>7.6150358006036125E-4</v>
      </c>
      <c r="CG9" s="232">
        <v>2.419516024878005E-5</v>
      </c>
      <c r="CH9" s="256">
        <v>1.454919116121556E-3</v>
      </c>
    </row>
    <row r="10" spans="1:86" ht="15.5" x14ac:dyDescent="0.35">
      <c r="A10" s="427"/>
      <c r="B10" s="697" t="s">
        <v>1007</v>
      </c>
      <c r="BW10" s="232">
        <v>1374.130836994098</v>
      </c>
      <c r="BX10" s="232">
        <v>1072.6371311484079</v>
      </c>
      <c r="BY10" s="232">
        <v>766.81678519383343</v>
      </c>
      <c r="BZ10" s="232">
        <v>864.61967543705134</v>
      </c>
      <c r="CA10" s="232">
        <v>646.64513278036645</v>
      </c>
      <c r="CB10" s="232">
        <v>279.54255620677674</v>
      </c>
      <c r="CC10" s="232">
        <v>12.538007814763994</v>
      </c>
      <c r="CD10" s="232">
        <v>7.0131723090368849</v>
      </c>
      <c r="CE10" s="232">
        <v>3.066030272482418</v>
      </c>
      <c r="CF10" s="232">
        <v>1.1792082354614553</v>
      </c>
      <c r="CG10" s="232">
        <v>3.7466839251641501E-2</v>
      </c>
      <c r="CH10" s="256">
        <v>2.2529803517468001</v>
      </c>
    </row>
    <row r="11" spans="1:86" s="8" customFormat="1" ht="25.5" customHeight="1" x14ac:dyDescent="0.35">
      <c r="A11" s="427"/>
      <c r="B11" s="72" t="s">
        <v>408</v>
      </c>
      <c r="BW11" s="232">
        <f>SUM(BW12:BW13)</f>
        <v>713.74196914999993</v>
      </c>
      <c r="BX11" s="232">
        <f t="shared" ref="BX11:CH11" si="2">SUM(BX12:BX13)</f>
        <v>1046.07227354</v>
      </c>
      <c r="BY11" s="232">
        <f t="shared" si="2"/>
        <v>490.16215240000008</v>
      </c>
      <c r="BZ11" s="232">
        <f t="shared" si="2"/>
        <v>333.5005683</v>
      </c>
      <c r="CA11" s="232">
        <f t="shared" si="2"/>
        <v>313.29334463999993</v>
      </c>
      <c r="CB11" s="232">
        <f t="shared" si="2"/>
        <v>313.41159342999993</v>
      </c>
      <c r="CC11" s="232">
        <f t="shared" si="2"/>
        <v>280.96507739261074</v>
      </c>
      <c r="CD11" s="232">
        <f t="shared" si="2"/>
        <v>322.38816473752371</v>
      </c>
      <c r="CE11" s="232">
        <f t="shared" si="2"/>
        <v>302.40242704143611</v>
      </c>
      <c r="CF11" s="232">
        <f t="shared" si="2"/>
        <v>288.91311691214878</v>
      </c>
      <c r="CG11" s="232">
        <f t="shared" si="2"/>
        <v>287.61487632595163</v>
      </c>
      <c r="CH11" s="256">
        <f t="shared" si="2"/>
        <v>293.42268903897201</v>
      </c>
    </row>
    <row r="12" spans="1:86" ht="15.5" x14ac:dyDescent="0.35">
      <c r="A12" s="427"/>
      <c r="B12" s="236" t="s">
        <v>381</v>
      </c>
      <c r="BW12" s="232">
        <v>110.7615586</v>
      </c>
      <c r="BX12" s="232">
        <v>610.86739394999995</v>
      </c>
      <c r="BY12" s="232">
        <v>190.13938600999995</v>
      </c>
      <c r="BZ12" s="232">
        <v>108.35292923999999</v>
      </c>
      <c r="CA12" s="232">
        <v>168.57634428999995</v>
      </c>
      <c r="CB12" s="232">
        <v>222.37193343999994</v>
      </c>
      <c r="CC12" s="232">
        <v>279.78902475059022</v>
      </c>
      <c r="CD12" s="232">
        <v>321.66862650805342</v>
      </c>
      <c r="CE12" s="232">
        <v>301.92113118036531</v>
      </c>
      <c r="CF12" s="232">
        <v>288.59442764067251</v>
      </c>
      <c r="CG12" s="232">
        <v>287.40743768523407</v>
      </c>
      <c r="CH12" s="256">
        <v>293.29141762459631</v>
      </c>
    </row>
    <row r="13" spans="1:86" ht="15.5" x14ac:dyDescent="0.35">
      <c r="A13" s="698"/>
      <c r="B13" s="236" t="s">
        <v>392</v>
      </c>
      <c r="BW13" s="232">
        <v>602.98041054999987</v>
      </c>
      <c r="BX13" s="232">
        <v>435.2048795899999</v>
      </c>
      <c r="BY13" s="232">
        <v>300.02276639000013</v>
      </c>
      <c r="BZ13" s="232">
        <v>225.14763906000002</v>
      </c>
      <c r="CA13" s="232">
        <v>144.71700034999998</v>
      </c>
      <c r="CB13" s="232">
        <v>91.039659989999976</v>
      </c>
      <c r="CC13" s="232">
        <v>1.1760526420205126</v>
      </c>
      <c r="CD13" s="232">
        <v>0.71953822947029877</v>
      </c>
      <c r="CE13" s="232">
        <v>0.48129586107080291</v>
      </c>
      <c r="CF13" s="232">
        <v>0.31868927147627624</v>
      </c>
      <c r="CG13" s="232">
        <v>0.20743864071753595</v>
      </c>
      <c r="CH13" s="256">
        <v>0.13127141437572265</v>
      </c>
    </row>
    <row r="14" spans="1:86" ht="26.25" customHeight="1" x14ac:dyDescent="0.35">
      <c r="A14" s="698"/>
      <c r="B14" s="697" t="s">
        <v>1008</v>
      </c>
      <c r="BW14" s="699">
        <f>'Non-DWP Welfare'!BW5</f>
        <v>17289.709190680911</v>
      </c>
      <c r="BX14" s="699">
        <f>'Non-DWP Welfare'!BX5</f>
        <v>14608.860760997823</v>
      </c>
      <c r="BY14" s="699">
        <f>'Non-DWP Welfare'!BY5</f>
        <v>10315.715819234068</v>
      </c>
      <c r="BZ14" s="699">
        <f>'Non-DWP Welfare'!BZ5</f>
        <v>8490.0621298811584</v>
      </c>
      <c r="CA14" s="699">
        <f>'Non-DWP Welfare'!CA5</f>
        <v>7033.7241896569612</v>
      </c>
      <c r="CB14" s="699">
        <f>'Non-DWP Welfare'!CB5</f>
        <v>1763.6025507381439</v>
      </c>
      <c r="CC14" s="699">
        <f>'Non-DWP Welfare'!CC5</f>
        <v>-61.742834794111012</v>
      </c>
      <c r="CD14" s="699">
        <f>'Non-DWP Welfare'!CD5</f>
        <v>-91.669650478993631</v>
      </c>
      <c r="CE14" s="699">
        <f>'Non-DWP Welfare'!CE5</f>
        <v>-55.970263387527758</v>
      </c>
      <c r="CF14" s="699">
        <f>'Non-DWP Welfare'!CF5</f>
        <v>-35.605845964309964</v>
      </c>
      <c r="CG14" s="699">
        <f>'Non-DWP Welfare'!CG5</f>
        <v>-22.650889777957971</v>
      </c>
      <c r="CH14" s="700">
        <f>'Non-DWP Welfare'!CH5</f>
        <v>-14.409510400271824</v>
      </c>
    </row>
    <row r="15" spans="1:86" s="702" customFormat="1" ht="22.5" customHeight="1" x14ac:dyDescent="0.35">
      <c r="A15" s="701"/>
      <c r="B15" s="697" t="s">
        <v>1009</v>
      </c>
      <c r="BW15" s="703">
        <f t="shared" ref="BW15:CE15" si="3">SUM(BW16:BW23)</f>
        <v>18376.926201869999</v>
      </c>
      <c r="BX15" s="703">
        <f t="shared" si="3"/>
        <v>38232.038730580025</v>
      </c>
      <c r="BY15" s="703">
        <f t="shared" si="3"/>
        <v>40592.114999999998</v>
      </c>
      <c r="BZ15" s="703">
        <f t="shared" si="3"/>
        <v>41937.592814379997</v>
      </c>
      <c r="CA15" s="703">
        <f t="shared" si="3"/>
        <v>52118.544098989994</v>
      </c>
      <c r="CB15" s="703">
        <f t="shared" si="3"/>
        <v>66743.876048169986</v>
      </c>
      <c r="CC15" s="703">
        <f t="shared" si="3"/>
        <v>79525.134122031115</v>
      </c>
      <c r="CD15" s="703">
        <f t="shared" si="3"/>
        <v>87630.525480738463</v>
      </c>
      <c r="CE15" s="703">
        <f t="shared" si="3"/>
        <v>88569.968126815889</v>
      </c>
      <c r="CF15" s="703">
        <f>SUM(CF16:CF23)</f>
        <v>90024.679863983212</v>
      </c>
      <c r="CG15" s="703">
        <f>SUM(CG16:CG23)</f>
        <v>92878.821520215948</v>
      </c>
      <c r="CH15" s="704">
        <f>SUM(CH16:CH23)</f>
        <v>95729.863279005789</v>
      </c>
    </row>
    <row r="16" spans="1:86" s="702" customFormat="1" ht="15.5" x14ac:dyDescent="0.35">
      <c r="A16" s="701"/>
      <c r="B16" s="705" t="s">
        <v>1010</v>
      </c>
      <c r="BW16" s="703">
        <v>217.66933213846298</v>
      </c>
      <c r="BX16" s="703">
        <v>368.45694491103279</v>
      </c>
      <c r="BY16" s="703">
        <v>512.40452468260958</v>
      </c>
      <c r="BZ16" s="703">
        <v>675.0087292548867</v>
      </c>
      <c r="CA16" s="703">
        <v>955.06123607082338</v>
      </c>
      <c r="CB16" s="703">
        <v>1483.6100516655042</v>
      </c>
      <c r="CC16" s="703">
        <v>1629.2590708177459</v>
      </c>
      <c r="CD16" s="703">
        <v>1577.2754868576744</v>
      </c>
      <c r="CE16" s="703">
        <v>1635.5347866508164</v>
      </c>
      <c r="CF16" s="703">
        <v>1721.4920195116879</v>
      </c>
      <c r="CG16" s="703">
        <v>1800.9628589814424</v>
      </c>
      <c r="CH16" s="439">
        <v>1877.3649250554486</v>
      </c>
    </row>
    <row r="17" spans="1:86" s="702" customFormat="1" ht="15.5" x14ac:dyDescent="0.25">
      <c r="A17" s="701"/>
      <c r="B17" s="705" t="s">
        <v>1011</v>
      </c>
      <c r="BW17" s="703">
        <v>3613.0492867427265</v>
      </c>
      <c r="BX17" s="703">
        <v>6291.9181796763596</v>
      </c>
      <c r="BY17" s="703">
        <v>7274.0000530839716</v>
      </c>
      <c r="BZ17" s="703">
        <v>7962.9648076033982</v>
      </c>
      <c r="CA17" s="703">
        <v>9936.8542452179481</v>
      </c>
      <c r="CB17" s="703">
        <v>12609.196614643497</v>
      </c>
      <c r="CC17" s="703">
        <v>12956.349420199236</v>
      </c>
      <c r="CD17" s="703">
        <v>15153.826603646872</v>
      </c>
      <c r="CE17" s="703">
        <v>15128.795515504338</v>
      </c>
      <c r="CF17" s="703">
        <v>15414.059224409792</v>
      </c>
      <c r="CG17" s="703">
        <v>15992.734392588387</v>
      </c>
      <c r="CH17" s="704">
        <v>16504.193504387378</v>
      </c>
    </row>
    <row r="18" spans="1:86" s="702" customFormat="1" ht="15.5" x14ac:dyDescent="0.25">
      <c r="A18" s="701"/>
      <c r="B18" s="705" t="s">
        <v>1012</v>
      </c>
      <c r="BW18" s="703">
        <v>135.11916606316069</v>
      </c>
      <c r="BX18" s="703">
        <v>140.01643677103678</v>
      </c>
      <c r="BY18" s="703">
        <v>269.94520090129015</v>
      </c>
      <c r="BZ18" s="703">
        <v>382.38540062541387</v>
      </c>
      <c r="CA18" s="703">
        <v>509.94700028351366</v>
      </c>
      <c r="CB18" s="703">
        <v>621.53206051158691</v>
      </c>
      <c r="CC18" s="703">
        <v>624.37864645589673</v>
      </c>
      <c r="CD18" s="703">
        <v>600.10631988523642</v>
      </c>
      <c r="CE18" s="703">
        <v>599.23639469021236</v>
      </c>
      <c r="CF18" s="703">
        <v>612.00196285905645</v>
      </c>
      <c r="CG18" s="703">
        <v>625.93520713840189</v>
      </c>
      <c r="CH18" s="704">
        <v>618.36862532816872</v>
      </c>
    </row>
    <row r="19" spans="1:86" s="702" customFormat="1" ht="15.5" x14ac:dyDescent="0.25">
      <c r="A19" s="701"/>
      <c r="B19" s="705" t="s">
        <v>1013</v>
      </c>
      <c r="BW19" s="703">
        <v>134.20421432504492</v>
      </c>
      <c r="BX19" s="703">
        <v>252.61379265018326</v>
      </c>
      <c r="BY19" s="703">
        <v>375.08477252991759</v>
      </c>
      <c r="BZ19" s="703">
        <v>582.69756207752152</v>
      </c>
      <c r="CA19" s="703">
        <v>944.70769256007179</v>
      </c>
      <c r="CB19" s="703">
        <v>1549.3630479819244</v>
      </c>
      <c r="CC19" s="703">
        <v>1781.2658662279573</v>
      </c>
      <c r="CD19" s="703">
        <v>1918.9712489063136</v>
      </c>
      <c r="CE19" s="703">
        <v>2064.7129091322204</v>
      </c>
      <c r="CF19" s="703">
        <v>2212.982579511091</v>
      </c>
      <c r="CG19" s="703">
        <v>2364.0789647747074</v>
      </c>
      <c r="CH19" s="704">
        <v>2510.4266321566452</v>
      </c>
    </row>
    <row r="20" spans="1:86" s="702" customFormat="1" ht="15.5" x14ac:dyDescent="0.25">
      <c r="A20" s="701"/>
      <c r="B20" s="705" t="s">
        <v>1014</v>
      </c>
      <c r="BW20" s="703">
        <v>1189.1411657419751</v>
      </c>
      <c r="BX20" s="703">
        <v>2052.2193980698949</v>
      </c>
      <c r="BY20" s="703">
        <v>3095.1906255990998</v>
      </c>
      <c r="BZ20" s="703">
        <v>3768.838932727258</v>
      </c>
      <c r="CA20" s="703">
        <v>5316.959529877915</v>
      </c>
      <c r="CB20" s="703">
        <v>7201.0534425553597</v>
      </c>
      <c r="CC20" s="703">
        <v>10690.251375768597</v>
      </c>
      <c r="CD20" s="703">
        <v>11993.714212918991</v>
      </c>
      <c r="CE20" s="703">
        <v>11940.103630341024</v>
      </c>
      <c r="CF20" s="703">
        <v>11769.263815603301</v>
      </c>
      <c r="CG20" s="703">
        <v>11715.873360174824</v>
      </c>
      <c r="CH20" s="704">
        <v>11792.355410600043</v>
      </c>
    </row>
    <row r="21" spans="1:86" s="702" customFormat="1" ht="15.5" x14ac:dyDescent="0.25">
      <c r="A21" s="701"/>
      <c r="B21" s="705" t="s">
        <v>1015</v>
      </c>
      <c r="BW21" s="703">
        <v>6043.9721867304543</v>
      </c>
      <c r="BX21" s="703">
        <v>11743.384385996858</v>
      </c>
      <c r="BY21" s="703">
        <v>13399.199410550433</v>
      </c>
      <c r="BZ21" s="703">
        <v>14160.136577262942</v>
      </c>
      <c r="CA21" s="703">
        <v>16467.399220077888</v>
      </c>
      <c r="CB21" s="703">
        <v>20608.954270050464</v>
      </c>
      <c r="CC21" s="703">
        <v>24454.706233040226</v>
      </c>
      <c r="CD21" s="703">
        <v>26470.968020521475</v>
      </c>
      <c r="CE21" s="703">
        <v>27006.867237485094</v>
      </c>
      <c r="CF21" s="703">
        <v>27589.880295086583</v>
      </c>
      <c r="CG21" s="703">
        <v>28509.683717179381</v>
      </c>
      <c r="CH21" s="704">
        <v>29528.827938211431</v>
      </c>
    </row>
    <row r="22" spans="1:86" s="702" customFormat="1" ht="15.5" x14ac:dyDescent="0.25">
      <c r="A22" s="701"/>
      <c r="B22" s="705" t="s">
        <v>1016</v>
      </c>
      <c r="BW22" s="703">
        <v>7043.7708501281741</v>
      </c>
      <c r="BX22" s="703">
        <v>17383.429592504657</v>
      </c>
      <c r="BY22" s="703">
        <v>15666.290412652676</v>
      </c>
      <c r="BZ22" s="703">
        <v>14404.444294098746</v>
      </c>
      <c r="CA22" s="703">
        <v>17896.79642193676</v>
      </c>
      <c r="CB22" s="703">
        <v>22215.083640555022</v>
      </c>
      <c r="CC22" s="703">
        <v>26112.096464174047</v>
      </c>
      <c r="CD22" s="703">
        <v>29072.984421402911</v>
      </c>
      <c r="CE22" s="703">
        <v>29650.96964023092</v>
      </c>
      <c r="CF22" s="703">
        <v>30347.501878287811</v>
      </c>
      <c r="CG22" s="703">
        <v>31559.274809649429</v>
      </c>
      <c r="CH22" s="704">
        <v>32672.751639883012</v>
      </c>
    </row>
    <row r="23" spans="1:86" s="702" customFormat="1" ht="16" thickBot="1" x14ac:dyDescent="0.3">
      <c r="A23" s="701"/>
      <c r="B23" s="705" t="s">
        <v>1017</v>
      </c>
      <c r="BW23" s="703">
        <v>0</v>
      </c>
      <c r="BX23" s="703">
        <v>0</v>
      </c>
      <c r="BY23" s="703">
        <v>0</v>
      </c>
      <c r="BZ23" s="703">
        <v>1.1165107298288777</v>
      </c>
      <c r="CA23" s="703">
        <v>90.818752965073855</v>
      </c>
      <c r="CB23" s="703">
        <v>455.08292020661952</v>
      </c>
      <c r="CC23" s="703">
        <v>1276.8270453474042</v>
      </c>
      <c r="CD23" s="703">
        <v>842.6791665989856</v>
      </c>
      <c r="CE23" s="703">
        <v>543.74801278125585</v>
      </c>
      <c r="CF23" s="703">
        <v>357.49808871388029</v>
      </c>
      <c r="CG23" s="703">
        <v>310.27820972937144</v>
      </c>
      <c r="CH23" s="704">
        <v>225.57460338364837</v>
      </c>
    </row>
    <row r="24" spans="1:86" ht="25.5" customHeight="1" x14ac:dyDescent="0.35">
      <c r="A24" s="706"/>
      <c r="B24" s="209" t="s">
        <v>1018</v>
      </c>
      <c r="C24" s="692"/>
      <c r="D24" s="50" t="s">
        <v>294</v>
      </c>
      <c r="E24" s="50" t="s">
        <v>295</v>
      </c>
      <c r="F24" s="50" t="s">
        <v>296</v>
      </c>
      <c r="G24" s="50" t="s">
        <v>297</v>
      </c>
      <c r="H24" s="50" t="s">
        <v>298</v>
      </c>
      <c r="I24" s="50" t="s">
        <v>299</v>
      </c>
      <c r="J24" s="50" t="s">
        <v>300</v>
      </c>
      <c r="K24" s="50" t="s">
        <v>301</v>
      </c>
      <c r="L24" s="50" t="s">
        <v>302</v>
      </c>
      <c r="M24" s="50" t="s">
        <v>303</v>
      </c>
      <c r="N24" s="50" t="s">
        <v>304</v>
      </c>
      <c r="O24" s="50" t="s">
        <v>305</v>
      </c>
      <c r="P24" s="50" t="s">
        <v>306</v>
      </c>
      <c r="Q24" s="50" t="s">
        <v>307</v>
      </c>
      <c r="R24" s="50" t="s">
        <v>308</v>
      </c>
      <c r="S24" s="50" t="s">
        <v>309</v>
      </c>
      <c r="T24" s="50" t="s">
        <v>310</v>
      </c>
      <c r="U24" s="50" t="s">
        <v>311</v>
      </c>
      <c r="V24" s="50" t="s">
        <v>312</v>
      </c>
      <c r="W24" s="50" t="s">
        <v>313</v>
      </c>
      <c r="X24" s="50" t="s">
        <v>314</v>
      </c>
      <c r="Y24" s="50" t="s">
        <v>315</v>
      </c>
      <c r="Z24" s="50" t="s">
        <v>316</v>
      </c>
      <c r="AA24" s="50" t="s">
        <v>317</v>
      </c>
      <c r="AB24" s="50" t="s">
        <v>318</v>
      </c>
      <c r="AC24" s="50" t="s">
        <v>319</v>
      </c>
      <c r="AD24" s="50" t="s">
        <v>320</v>
      </c>
      <c r="AE24" s="50" t="s">
        <v>321</v>
      </c>
      <c r="AF24" s="50" t="s">
        <v>322</v>
      </c>
      <c r="AG24" s="50" t="s">
        <v>323</v>
      </c>
      <c r="AH24" s="50" t="s">
        <v>324</v>
      </c>
      <c r="AI24" s="50" t="s">
        <v>325</v>
      </c>
      <c r="AJ24" s="50" t="s">
        <v>326</v>
      </c>
      <c r="AK24" s="50" t="s">
        <v>327</v>
      </c>
      <c r="AL24" s="50" t="s">
        <v>328</v>
      </c>
      <c r="AM24" s="50" t="s">
        <v>329</v>
      </c>
      <c r="AN24" s="50" t="s">
        <v>330</v>
      </c>
      <c r="AO24" s="50" t="s">
        <v>331</v>
      </c>
      <c r="AP24" s="50" t="s">
        <v>332</v>
      </c>
      <c r="AQ24" s="50" t="s">
        <v>333</v>
      </c>
      <c r="AR24" s="50" t="s">
        <v>334</v>
      </c>
      <c r="AS24" s="50" t="s">
        <v>335</v>
      </c>
      <c r="AT24" s="50" t="s">
        <v>336</v>
      </c>
      <c r="AU24" s="50" t="s">
        <v>337</v>
      </c>
      <c r="AV24" s="50" t="s">
        <v>338</v>
      </c>
      <c r="AW24" s="50" t="s">
        <v>339</v>
      </c>
      <c r="AX24" s="50" t="s">
        <v>340</v>
      </c>
      <c r="AY24" s="50" t="s">
        <v>223</v>
      </c>
      <c r="AZ24" s="50" t="s">
        <v>224</v>
      </c>
      <c r="BA24" s="50" t="s">
        <v>225</v>
      </c>
      <c r="BB24" s="50" t="s">
        <v>226</v>
      </c>
      <c r="BC24" s="50" t="s">
        <v>227</v>
      </c>
      <c r="BD24" s="50" t="s">
        <v>228</v>
      </c>
      <c r="BE24" s="50" t="s">
        <v>229</v>
      </c>
      <c r="BF24" s="50" t="s">
        <v>230</v>
      </c>
      <c r="BG24" s="50" t="s">
        <v>231</v>
      </c>
      <c r="BH24" s="50" t="s">
        <v>232</v>
      </c>
      <c r="BI24" s="50" t="s">
        <v>233</v>
      </c>
      <c r="BJ24" s="50" t="s">
        <v>234</v>
      </c>
      <c r="BK24" s="50" t="s">
        <v>235</v>
      </c>
      <c r="BL24" s="50" t="s">
        <v>236</v>
      </c>
      <c r="BM24" s="50" t="s">
        <v>237</v>
      </c>
      <c r="BN24" s="50" t="s">
        <v>238</v>
      </c>
      <c r="BO24" s="50" t="s">
        <v>239</v>
      </c>
      <c r="BP24" s="50" t="s">
        <v>240</v>
      </c>
      <c r="BQ24" s="50" t="s">
        <v>241</v>
      </c>
      <c r="BR24" s="50" t="s">
        <v>242</v>
      </c>
      <c r="BS24" s="50" t="s">
        <v>243</v>
      </c>
      <c r="BT24" s="50" t="s">
        <v>244</v>
      </c>
      <c r="BU24" s="50" t="s">
        <v>245</v>
      </c>
      <c r="BV24" s="50" t="s">
        <v>246</v>
      </c>
      <c r="BW24" s="50" t="s">
        <v>247</v>
      </c>
      <c r="BX24" s="50" t="s">
        <v>248</v>
      </c>
      <c r="BY24" s="50" t="s">
        <v>249</v>
      </c>
      <c r="BZ24" s="50" t="s">
        <v>250</v>
      </c>
      <c r="CA24" s="50" t="s">
        <v>251</v>
      </c>
      <c r="CB24" s="50" t="s">
        <v>252</v>
      </c>
      <c r="CC24" s="50" t="s">
        <v>253</v>
      </c>
      <c r="CD24" s="50" t="s">
        <v>254</v>
      </c>
      <c r="CE24" s="50" t="s">
        <v>255</v>
      </c>
      <c r="CF24" s="50" t="s">
        <v>256</v>
      </c>
      <c r="CG24" s="50" t="s">
        <v>257</v>
      </c>
      <c r="CH24" s="51" t="s">
        <v>258</v>
      </c>
    </row>
    <row r="25" spans="1:86" ht="16" thickBot="1" x14ac:dyDescent="0.4">
      <c r="A25" s="706"/>
      <c r="B25" s="308" t="s">
        <v>1019</v>
      </c>
      <c r="C25" s="693"/>
      <c r="D25" s="309" t="s">
        <v>260</v>
      </c>
      <c r="E25" s="309" t="s">
        <v>260</v>
      </c>
      <c r="F25" s="309" t="s">
        <v>260</v>
      </c>
      <c r="G25" s="309" t="s">
        <v>260</v>
      </c>
      <c r="H25" s="309" t="s">
        <v>260</v>
      </c>
      <c r="I25" s="309" t="s">
        <v>260</v>
      </c>
      <c r="J25" s="309" t="s">
        <v>260</v>
      </c>
      <c r="K25" s="309" t="s">
        <v>260</v>
      </c>
      <c r="L25" s="309" t="s">
        <v>260</v>
      </c>
      <c r="M25" s="309" t="s">
        <v>260</v>
      </c>
      <c r="N25" s="309" t="s">
        <v>260</v>
      </c>
      <c r="O25" s="309" t="s">
        <v>260</v>
      </c>
      <c r="P25" s="309" t="s">
        <v>260</v>
      </c>
      <c r="Q25" s="309" t="s">
        <v>260</v>
      </c>
      <c r="R25" s="309" t="s">
        <v>260</v>
      </c>
      <c r="S25" s="309" t="s">
        <v>260</v>
      </c>
      <c r="T25" s="309" t="s">
        <v>260</v>
      </c>
      <c r="U25" s="309" t="s">
        <v>260</v>
      </c>
      <c r="V25" s="309" t="s">
        <v>260</v>
      </c>
      <c r="W25" s="309" t="s">
        <v>260</v>
      </c>
      <c r="X25" s="309" t="s">
        <v>260</v>
      </c>
      <c r="Y25" s="309" t="s">
        <v>260</v>
      </c>
      <c r="Z25" s="309" t="s">
        <v>260</v>
      </c>
      <c r="AA25" s="309" t="s">
        <v>260</v>
      </c>
      <c r="AB25" s="309" t="s">
        <v>260</v>
      </c>
      <c r="AC25" s="309" t="s">
        <v>260</v>
      </c>
      <c r="AD25" s="309" t="s">
        <v>260</v>
      </c>
      <c r="AE25" s="309" t="s">
        <v>260</v>
      </c>
      <c r="AF25" s="309" t="s">
        <v>260</v>
      </c>
      <c r="AG25" s="309" t="s">
        <v>260</v>
      </c>
      <c r="AH25" s="309" t="s">
        <v>260</v>
      </c>
      <c r="AI25" s="309" t="s">
        <v>260</v>
      </c>
      <c r="AJ25" s="309" t="s">
        <v>260</v>
      </c>
      <c r="AK25" s="309" t="s">
        <v>260</v>
      </c>
      <c r="AL25" s="309" t="s">
        <v>260</v>
      </c>
      <c r="AM25" s="309" t="s">
        <v>260</v>
      </c>
      <c r="AN25" s="309" t="s">
        <v>260</v>
      </c>
      <c r="AO25" s="309" t="s">
        <v>260</v>
      </c>
      <c r="AP25" s="309" t="s">
        <v>260</v>
      </c>
      <c r="AQ25" s="309" t="s">
        <v>260</v>
      </c>
      <c r="AR25" s="309" t="s">
        <v>260</v>
      </c>
      <c r="AS25" s="309" t="s">
        <v>260</v>
      </c>
      <c r="AT25" s="309" t="s">
        <v>260</v>
      </c>
      <c r="AU25" s="309" t="s">
        <v>260</v>
      </c>
      <c r="AV25" s="309" t="s">
        <v>260</v>
      </c>
      <c r="AW25" s="309" t="s">
        <v>260</v>
      </c>
      <c r="AX25" s="309" t="s">
        <v>260</v>
      </c>
      <c r="AY25" s="309" t="s">
        <v>260</v>
      </c>
      <c r="AZ25" s="309" t="s">
        <v>260</v>
      </c>
      <c r="BA25" s="309" t="s">
        <v>260</v>
      </c>
      <c r="BB25" s="309" t="s">
        <v>260</v>
      </c>
      <c r="BC25" s="309" t="s">
        <v>260</v>
      </c>
      <c r="BD25" s="309" t="s">
        <v>260</v>
      </c>
      <c r="BE25" s="309" t="s">
        <v>260</v>
      </c>
      <c r="BF25" s="309" t="s">
        <v>260</v>
      </c>
      <c r="BG25" s="309" t="s">
        <v>260</v>
      </c>
      <c r="BH25" s="309" t="s">
        <v>260</v>
      </c>
      <c r="BI25" s="309" t="s">
        <v>260</v>
      </c>
      <c r="BJ25" s="309" t="s">
        <v>260</v>
      </c>
      <c r="BK25" s="309" t="s">
        <v>260</v>
      </c>
      <c r="BL25" s="309" t="s">
        <v>260</v>
      </c>
      <c r="BM25" s="309" t="s">
        <v>260</v>
      </c>
      <c r="BN25" s="309" t="s">
        <v>260</v>
      </c>
      <c r="BO25" s="309" t="s">
        <v>260</v>
      </c>
      <c r="BP25" s="309" t="s">
        <v>260</v>
      </c>
      <c r="BQ25" s="309" t="s">
        <v>260</v>
      </c>
      <c r="BR25" s="707" t="s">
        <v>260</v>
      </c>
      <c r="BS25" s="707" t="s">
        <v>260</v>
      </c>
      <c r="BT25" s="707" t="s">
        <v>260</v>
      </c>
      <c r="BU25" s="707" t="s">
        <v>260</v>
      </c>
      <c r="BV25" s="707" t="s">
        <v>260</v>
      </c>
      <c r="BW25" s="309" t="s">
        <v>260</v>
      </c>
      <c r="BX25" s="309" t="s">
        <v>260</v>
      </c>
      <c r="BY25" s="309" t="s">
        <v>260</v>
      </c>
      <c r="BZ25" s="309" t="s">
        <v>260</v>
      </c>
      <c r="CA25" s="309" t="s">
        <v>260</v>
      </c>
      <c r="CB25" s="309" t="s">
        <v>261</v>
      </c>
      <c r="CC25" s="309" t="s">
        <v>261</v>
      </c>
      <c r="CD25" s="309" t="s">
        <v>261</v>
      </c>
      <c r="CE25" s="309" t="s">
        <v>261</v>
      </c>
      <c r="CF25" s="309" t="s">
        <v>261</v>
      </c>
      <c r="CG25" s="309" t="s">
        <v>261</v>
      </c>
      <c r="CH25" s="310" t="s">
        <v>261</v>
      </c>
    </row>
    <row r="26" spans="1:86" s="708" customFormat="1" ht="25.5" customHeight="1" x14ac:dyDescent="0.35">
      <c r="A26" s="706"/>
      <c r="B26" s="694" t="s">
        <v>1004</v>
      </c>
      <c r="D26" s="709"/>
      <c r="E26" s="709"/>
      <c r="F26" s="709"/>
      <c r="G26" s="709"/>
      <c r="H26" s="709"/>
      <c r="I26" s="709"/>
      <c r="J26" s="709"/>
      <c r="K26" s="709"/>
      <c r="L26" s="709"/>
      <c r="M26" s="709"/>
      <c r="N26" s="709"/>
      <c r="O26" s="709"/>
      <c r="P26" s="709"/>
      <c r="Q26" s="709"/>
      <c r="R26" s="709"/>
      <c r="S26" s="709"/>
      <c r="T26" s="709"/>
      <c r="U26" s="709"/>
      <c r="V26" s="709"/>
      <c r="W26" s="709"/>
      <c r="X26" s="709"/>
      <c r="Y26" s="709"/>
      <c r="Z26" s="709"/>
      <c r="AA26" s="709"/>
      <c r="AB26" s="709"/>
      <c r="AC26" s="709"/>
      <c r="AD26" s="709"/>
      <c r="AE26" s="709"/>
      <c r="AF26" s="709"/>
      <c r="AG26" s="709"/>
      <c r="AH26" s="709"/>
      <c r="AI26" s="709"/>
      <c r="AJ26" s="709"/>
      <c r="AK26" s="709"/>
      <c r="AL26" s="709"/>
      <c r="AM26" s="709"/>
      <c r="AN26" s="709"/>
      <c r="AO26" s="709"/>
      <c r="AP26" s="709"/>
      <c r="AQ26" s="709"/>
      <c r="AR26" s="709"/>
      <c r="AS26" s="709"/>
      <c r="AT26" s="709"/>
      <c r="AU26" s="709"/>
      <c r="AV26" s="709"/>
      <c r="AW26" s="709"/>
      <c r="AX26" s="709"/>
      <c r="AY26" s="709"/>
      <c r="AZ26" s="709"/>
      <c r="BA26" s="709"/>
      <c r="BB26" s="709"/>
      <c r="BC26" s="709"/>
      <c r="BD26" s="709"/>
      <c r="BE26" s="709"/>
      <c r="BF26" s="709"/>
      <c r="BG26" s="709"/>
      <c r="BH26" s="709"/>
      <c r="BI26" s="709"/>
      <c r="BJ26" s="709"/>
      <c r="BK26" s="709"/>
      <c r="BL26" s="709"/>
      <c r="BM26" s="709"/>
      <c r="BN26" s="709"/>
      <c r="BO26" s="709"/>
      <c r="BP26" s="709"/>
      <c r="BQ26" s="709"/>
      <c r="BR26" s="709"/>
      <c r="BS26" s="709"/>
      <c r="BT26" s="709"/>
      <c r="BU26" s="709"/>
      <c r="BV26" s="709"/>
      <c r="BW26" s="230">
        <f>SUM(BW27,BW30:BW33,BW36:BW37)</f>
        <v>81475.349858966336</v>
      </c>
      <c r="BX26" s="230">
        <f t="shared" ref="BX26:CG26" si="4">SUM(BX27,BX30:BX33,BX36:BX37)</f>
        <v>96343.958201605448</v>
      </c>
      <c r="BY26" s="230">
        <f t="shared" si="4"/>
        <v>90556.917370913521</v>
      </c>
      <c r="BZ26" s="230">
        <f t="shared" si="4"/>
        <v>82490.603726706569</v>
      </c>
      <c r="CA26" s="230">
        <f t="shared" si="4"/>
        <v>87529.548099139851</v>
      </c>
      <c r="CB26" s="230">
        <f t="shared" si="4"/>
        <v>92726.973122127165</v>
      </c>
      <c r="CC26" s="230">
        <f t="shared" si="4"/>
        <v>92641.9772104562</v>
      </c>
      <c r="CD26" s="230">
        <f t="shared" si="4"/>
        <v>96001.664036075788</v>
      </c>
      <c r="CE26" s="230">
        <f t="shared" si="4"/>
        <v>95344.64287396791</v>
      </c>
      <c r="CF26" s="230">
        <f t="shared" si="4"/>
        <v>95134.948212549149</v>
      </c>
      <c r="CG26" s="230">
        <f t="shared" si="4"/>
        <v>96347.33726132421</v>
      </c>
      <c r="CH26" s="695">
        <f>SUM(CH27,CH30:CH33,CH36:CH37)</f>
        <v>97363.170634395414</v>
      </c>
    </row>
    <row r="27" spans="1:86" ht="25.5" customHeight="1" x14ac:dyDescent="0.35">
      <c r="A27" s="684"/>
      <c r="B27" s="72" t="s">
        <v>391</v>
      </c>
      <c r="BW27" s="232">
        <v>17572.257522509663</v>
      </c>
      <c r="BX27" s="232">
        <v>16136.721621861609</v>
      </c>
      <c r="BY27" s="232">
        <v>15261.532304575776</v>
      </c>
      <c r="BZ27" s="232">
        <v>13584.45123858521</v>
      </c>
      <c r="CA27" s="232">
        <v>13191.272215554201</v>
      </c>
      <c r="CB27" s="232">
        <v>12700.484217884301</v>
      </c>
      <c r="CC27" s="232">
        <v>7085.7155813609952</v>
      </c>
      <c r="CD27" s="232">
        <v>5004.0308949528799</v>
      </c>
      <c r="CE27" s="232">
        <v>4959.1890231836969</v>
      </c>
      <c r="CF27" s="232">
        <v>4784.4877273592183</v>
      </c>
      <c r="CG27" s="232">
        <v>4661.1847210208143</v>
      </c>
      <c r="CH27" s="256">
        <v>4624.6496599557822</v>
      </c>
    </row>
    <row r="28" spans="1:86" ht="15.5" x14ac:dyDescent="0.35">
      <c r="A28" s="427"/>
      <c r="B28" s="236" t="s">
        <v>381</v>
      </c>
      <c r="BW28" s="232">
        <v>5724.201207947036</v>
      </c>
      <c r="BX28" s="232">
        <v>5506.8050381192679</v>
      </c>
      <c r="BY28" s="232">
        <v>5420.650425796709</v>
      </c>
      <c r="BZ28" s="232">
        <v>5087.43187071783</v>
      </c>
      <c r="CA28" s="232">
        <v>5242.9962826588408</v>
      </c>
      <c r="CB28" s="232">
        <v>5320.1198004168755</v>
      </c>
      <c r="CC28" s="232">
        <v>5099.5722550216287</v>
      </c>
      <c r="CD28" s="232">
        <v>4974.7668775886186</v>
      </c>
      <c r="CE28" s="232">
        <v>4932.7639642783706</v>
      </c>
      <c r="CF28" s="232">
        <v>4760.6044673390461</v>
      </c>
      <c r="CG28" s="232">
        <v>4639.6038592665263</v>
      </c>
      <c r="CH28" s="256">
        <v>4605.1812095565319</v>
      </c>
    </row>
    <row r="29" spans="1:86" ht="15.5" x14ac:dyDescent="0.35">
      <c r="A29" s="427"/>
      <c r="B29" s="236" t="s">
        <v>392</v>
      </c>
      <c r="BW29" s="232">
        <v>11848.056314562626</v>
      </c>
      <c r="BX29" s="232">
        <v>10629.916583742341</v>
      </c>
      <c r="BY29" s="232">
        <v>9840.8818787790697</v>
      </c>
      <c r="BZ29" s="232">
        <v>8497.0193678673804</v>
      </c>
      <c r="CA29" s="232">
        <v>7948.2759328953598</v>
      </c>
      <c r="CB29" s="232">
        <v>7380.3644174674264</v>
      </c>
      <c r="CC29" s="232">
        <v>1986.1433263393669</v>
      </c>
      <c r="CD29" s="232">
        <v>29.264017364261143</v>
      </c>
      <c r="CE29" s="232">
        <v>26.4250589053254</v>
      </c>
      <c r="CF29" s="232">
        <v>23.883260020172617</v>
      </c>
      <c r="CG29" s="232">
        <v>21.580861754286921</v>
      </c>
      <c r="CH29" s="256">
        <v>19.468450399249949</v>
      </c>
    </row>
    <row r="30" spans="1:86" ht="25.5" customHeight="1" x14ac:dyDescent="0.35">
      <c r="A30" s="427"/>
      <c r="B30" s="697" t="s">
        <v>1005</v>
      </c>
      <c r="BW30" s="232">
        <v>16003.463035274977</v>
      </c>
      <c r="BX30" s="232">
        <v>13943.431400601716</v>
      </c>
      <c r="BY30" s="232">
        <v>12551.466500157625</v>
      </c>
      <c r="BZ30" s="232">
        <v>10888.494250973257</v>
      </c>
      <c r="CA30" s="232">
        <v>10167.457669011734</v>
      </c>
      <c r="CB30" s="232">
        <v>8892.0395492481002</v>
      </c>
      <c r="CC30" s="232">
        <v>5799.3483242789862</v>
      </c>
      <c r="CD30" s="232">
        <v>5046.0349745174826</v>
      </c>
      <c r="CE30" s="232">
        <v>5216.3776866774315</v>
      </c>
      <c r="CF30" s="232">
        <v>5382.7167766716902</v>
      </c>
      <c r="CG30" s="232">
        <v>5610.7248611155001</v>
      </c>
      <c r="CH30" s="256">
        <v>5712.1650453310658</v>
      </c>
    </row>
    <row r="31" spans="1:86" ht="24" customHeight="1" x14ac:dyDescent="0.35">
      <c r="A31" s="427"/>
      <c r="B31" s="697" t="s">
        <v>1006</v>
      </c>
      <c r="BW31" s="232">
        <v>1.8258349535693352</v>
      </c>
      <c r="BX31" s="232">
        <v>1.3544511466939066</v>
      </c>
      <c r="BY31" s="232">
        <v>1.0179504089769367</v>
      </c>
      <c r="BZ31" s="232">
        <v>1.0550447078610818</v>
      </c>
      <c r="CA31" s="232">
        <v>0.68393292375616055</v>
      </c>
      <c r="CB31" s="232">
        <v>0.31144884892554714</v>
      </c>
      <c r="CC31" s="232">
        <v>1.8932371835653335E-2</v>
      </c>
      <c r="CD31" s="232">
        <v>4.4301443432996235E-3</v>
      </c>
      <c r="CE31" s="232">
        <v>1.8985920228306232E-3</v>
      </c>
      <c r="CF31" s="232">
        <v>7.1670179398831448E-4</v>
      </c>
      <c r="CG31" s="232">
        <v>2.2359064714677384E-5</v>
      </c>
      <c r="CH31" s="256">
        <v>1.3187669770172614E-3</v>
      </c>
    </row>
    <row r="32" spans="1:86" ht="15.5" x14ac:dyDescent="0.35">
      <c r="A32" s="427"/>
      <c r="B32" s="697" t="s">
        <v>1007</v>
      </c>
      <c r="BW32" s="232">
        <v>1743.3109821174116</v>
      </c>
      <c r="BX32" s="232">
        <v>1293.2327299834251</v>
      </c>
      <c r="BY32" s="232">
        <v>922.3135207087447</v>
      </c>
      <c r="BZ32" s="232">
        <v>971.65217257346785</v>
      </c>
      <c r="CA32" s="232">
        <v>690.29748258244388</v>
      </c>
      <c r="CB32" s="232">
        <v>287.76981493315049</v>
      </c>
      <c r="CC32" s="232">
        <v>12.538007814763994</v>
      </c>
      <c r="CD32" s="232">
        <v>6.8601945292073454</v>
      </c>
      <c r="CE32" s="232">
        <v>2.9400194663902055</v>
      </c>
      <c r="CF32" s="232">
        <v>1.1098314964901792</v>
      </c>
      <c r="CG32" s="232">
        <v>3.4623597234662094E-2</v>
      </c>
      <c r="CH32" s="256">
        <v>2.042145198884155</v>
      </c>
    </row>
    <row r="33" spans="1:86" ht="25.5" customHeight="1" x14ac:dyDescent="0.35">
      <c r="A33" s="427"/>
      <c r="B33" s="72" t="s">
        <v>408</v>
      </c>
      <c r="BW33" s="232">
        <v>905.49908328899971</v>
      </c>
      <c r="BX33" s="232">
        <v>1261.2046169068612</v>
      </c>
      <c r="BY33" s="232">
        <v>589.55827418924366</v>
      </c>
      <c r="BZ33" s="232">
        <v>374.78507712582513</v>
      </c>
      <c r="CA33" s="232">
        <v>334.44248808454375</v>
      </c>
      <c r="CB33" s="232">
        <v>322.63565684983342</v>
      </c>
      <c r="CC33" s="232">
        <v>280.96507739261074</v>
      </c>
      <c r="CD33" s="232">
        <v>315.35593687948057</v>
      </c>
      <c r="CE33" s="232">
        <v>289.97398693837079</v>
      </c>
      <c r="CF33" s="232">
        <v>271.91539819324225</v>
      </c>
      <c r="CG33" s="232">
        <v>265.78867701445103</v>
      </c>
      <c r="CH33" s="256">
        <v>265.96403080037027</v>
      </c>
    </row>
    <row r="34" spans="1:86" ht="15.5" x14ac:dyDescent="0.35">
      <c r="A34" s="427"/>
      <c r="B34" s="236" t="s">
        <v>381</v>
      </c>
      <c r="BW34" s="232">
        <v>140.51925501228715</v>
      </c>
      <c r="BX34" s="232">
        <v>736.49670013755747</v>
      </c>
      <c r="BY34" s="232">
        <v>228.69625433662503</v>
      </c>
      <c r="BZ34" s="232">
        <v>121.76609218096637</v>
      </c>
      <c r="CA34" s="232">
        <v>179.95623903638463</v>
      </c>
      <c r="CB34" s="232">
        <v>228.91659502827545</v>
      </c>
      <c r="CC34" s="232">
        <v>279.78902475059022</v>
      </c>
      <c r="CD34" s="232">
        <v>314.65209388121184</v>
      </c>
      <c r="CE34" s="232">
        <v>289.51247186027746</v>
      </c>
      <c r="CF34" s="232">
        <v>271.6154584706033</v>
      </c>
      <c r="CG34" s="232">
        <v>265.59698024764151</v>
      </c>
      <c r="CH34" s="256">
        <v>265.84504383787402</v>
      </c>
    </row>
    <row r="35" spans="1:86" ht="15.5" x14ac:dyDescent="0.35">
      <c r="A35" s="427"/>
      <c r="B35" s="236" t="s">
        <v>392</v>
      </c>
      <c r="BW35" s="232">
        <v>764.97982827671251</v>
      </c>
      <c r="BX35" s="232">
        <v>524.70791676930367</v>
      </c>
      <c r="BY35" s="232">
        <v>360.86201985261857</v>
      </c>
      <c r="BZ35" s="232">
        <v>253.01898494485877</v>
      </c>
      <c r="CA35" s="232">
        <v>154.48624904815915</v>
      </c>
      <c r="CB35" s="232">
        <v>93.719061821557915</v>
      </c>
      <c r="CC35" s="232">
        <v>1.1760526420205126</v>
      </c>
      <c r="CD35" s="232">
        <v>0.70384299826871999</v>
      </c>
      <c r="CE35" s="232">
        <v>0.46151507809331677</v>
      </c>
      <c r="CF35" s="232">
        <v>0.29993972263895519</v>
      </c>
      <c r="CG35" s="232">
        <v>0.19169676680946796</v>
      </c>
      <c r="CH35" s="256">
        <v>0.11898696249626323</v>
      </c>
    </row>
    <row r="36" spans="1:86" ht="25.5" customHeight="1" x14ac:dyDescent="0.35">
      <c r="A36" s="698"/>
      <c r="B36" s="697" t="s">
        <v>1008</v>
      </c>
      <c r="BW36" s="232">
        <v>21934.839898989791</v>
      </c>
      <c r="BX36" s="232">
        <v>17613.278838917056</v>
      </c>
      <c r="BY36" s="232">
        <v>12407.558571456762</v>
      </c>
      <c r="BZ36" s="232">
        <v>9541.0589744130193</v>
      </c>
      <c r="CA36" s="232">
        <v>7508.5419423524336</v>
      </c>
      <c r="CB36" s="232">
        <v>1815.5074008343229</v>
      </c>
      <c r="CC36" s="232">
        <v>-61.742834794111012</v>
      </c>
      <c r="CD36" s="232">
        <v>-89.670067552739795</v>
      </c>
      <c r="CE36" s="232">
        <v>-53.669941022822123</v>
      </c>
      <c r="CF36" s="232">
        <v>-33.511035728905924</v>
      </c>
      <c r="CG36" s="232">
        <v>-20.931984131658012</v>
      </c>
      <c r="CH36" s="256">
        <v>-13.061060412431623</v>
      </c>
    </row>
    <row r="37" spans="1:86" ht="25.5" customHeight="1" x14ac:dyDescent="0.35">
      <c r="A37" s="698"/>
      <c r="B37" s="697" t="s">
        <v>1009</v>
      </c>
      <c r="BW37" s="232">
        <v>23314.153501831923</v>
      </c>
      <c r="BX37" s="232">
        <v>46094.734542188089</v>
      </c>
      <c r="BY37" s="232">
        <v>48823.470249416394</v>
      </c>
      <c r="BZ37" s="232">
        <v>47129.106968327935</v>
      </c>
      <c r="CA37" s="232">
        <v>55636.852368630745</v>
      </c>
      <c r="CB37" s="232">
        <v>68708.225033528535</v>
      </c>
      <c r="CC37" s="232">
        <v>79525.134122031115</v>
      </c>
      <c r="CD37" s="232">
        <v>85719.047672605127</v>
      </c>
      <c r="CE37" s="232">
        <v>84929.830200132827</v>
      </c>
      <c r="CF37" s="232">
        <v>84728.228797855627</v>
      </c>
      <c r="CG37" s="232">
        <v>85830.536340348801</v>
      </c>
      <c r="CH37" s="256">
        <v>86771.409494754771</v>
      </c>
    </row>
    <row r="38" spans="1:86" ht="15.5" x14ac:dyDescent="0.35">
      <c r="A38" s="710"/>
      <c r="B38" s="705" t="s">
        <v>1010</v>
      </c>
      <c r="BW38" s="232">
        <v>276.14934980807419</v>
      </c>
      <c r="BX38" s="232">
        <v>444.23278563784845</v>
      </c>
      <c r="BY38" s="232">
        <v>616.31100193985299</v>
      </c>
      <c r="BZ38" s="232">
        <v>758.56901816978984</v>
      </c>
      <c r="CA38" s="232">
        <v>1019.533486840131</v>
      </c>
      <c r="CB38" s="232">
        <v>1527.2744006996172</v>
      </c>
      <c r="CC38" s="232">
        <v>1629.2590708177459</v>
      </c>
      <c r="CD38" s="232">
        <v>1542.8704998522749</v>
      </c>
      <c r="CE38" s="232">
        <v>1568.3159275588418</v>
      </c>
      <c r="CF38" s="232">
        <v>1620.2109235294668</v>
      </c>
      <c r="CG38" s="232">
        <v>1664.2933834144301</v>
      </c>
      <c r="CH38" s="256">
        <v>1701.6800724795494</v>
      </c>
    </row>
    <row r="39" spans="1:86" ht="15.5" x14ac:dyDescent="0.35">
      <c r="A39" s="710"/>
      <c r="B39" s="705" t="s">
        <v>1011</v>
      </c>
      <c r="BW39" s="232">
        <v>4583.7472902422969</v>
      </c>
      <c r="BX39" s="232">
        <v>7585.8967474149413</v>
      </c>
      <c r="BY39" s="232">
        <v>8749.0372252344714</v>
      </c>
      <c r="BZ39" s="232">
        <v>8948.7115262821899</v>
      </c>
      <c r="CA39" s="232">
        <v>10607.650351854447</v>
      </c>
      <c r="CB39" s="232">
        <v>12980.299763616824</v>
      </c>
      <c r="CC39" s="232">
        <v>12956.349420199236</v>
      </c>
      <c r="CD39" s="232">
        <v>14823.277367495841</v>
      </c>
      <c r="CE39" s="232">
        <v>14507.017010829159</v>
      </c>
      <c r="CF39" s="232">
        <v>14507.19889970964</v>
      </c>
      <c r="CG39" s="232">
        <v>14779.095470820874</v>
      </c>
      <c r="CH39" s="256">
        <v>14959.721908053079</v>
      </c>
    </row>
    <row r="40" spans="1:86" ht="15.5" x14ac:dyDescent="0.35">
      <c r="A40" s="710"/>
      <c r="B40" s="705" t="s">
        <v>1012</v>
      </c>
      <c r="BW40" s="232">
        <v>171.42088638934024</v>
      </c>
      <c r="BX40" s="232">
        <v>168.8118316155014</v>
      </c>
      <c r="BY40" s="232">
        <v>324.68526178487798</v>
      </c>
      <c r="BZ40" s="232">
        <v>429.72143224736232</v>
      </c>
      <c r="CA40" s="232">
        <v>544.3714221316817</v>
      </c>
      <c r="CB40" s="232">
        <v>639.82446342136984</v>
      </c>
      <c r="CC40" s="232">
        <v>624.37864645589673</v>
      </c>
      <c r="CD40" s="232">
        <v>587.01624759948561</v>
      </c>
      <c r="CE40" s="232">
        <v>574.60837264737461</v>
      </c>
      <c r="CF40" s="232">
        <v>575.99585371704711</v>
      </c>
      <c r="CG40" s="232">
        <v>578.43492912216539</v>
      </c>
      <c r="CH40" s="256">
        <v>560.50134586190723</v>
      </c>
    </row>
    <row r="41" spans="1:86" ht="15.5" x14ac:dyDescent="0.35">
      <c r="A41" s="710"/>
      <c r="B41" s="705" t="s">
        <v>1013</v>
      </c>
      <c r="BW41" s="232">
        <v>170.26011961937692</v>
      </c>
      <c r="BX41" s="232">
        <v>304.56564966261965</v>
      </c>
      <c r="BY41" s="232">
        <v>451.14525894064764</v>
      </c>
      <c r="BZ41" s="232">
        <v>654.83052055193207</v>
      </c>
      <c r="CA41" s="232">
        <v>1008.4810182464995</v>
      </c>
      <c r="CB41" s="232">
        <v>1594.9625832720053</v>
      </c>
      <c r="CC41" s="232">
        <v>1781.2658662279573</v>
      </c>
      <c r="CD41" s="232">
        <v>1877.1128789306983</v>
      </c>
      <c r="CE41" s="232">
        <v>1979.8552544757006</v>
      </c>
      <c r="CF41" s="232">
        <v>2082.7854606734313</v>
      </c>
      <c r="CG41" s="232">
        <v>2184.6763576062858</v>
      </c>
      <c r="CH41" s="256">
        <v>2275.499513360056</v>
      </c>
    </row>
    <row r="42" spans="1:86" ht="15.5" x14ac:dyDescent="0.35">
      <c r="A42" s="710"/>
      <c r="B42" s="705" t="s">
        <v>1014</v>
      </c>
      <c r="BW42" s="232">
        <v>1508.6211572550499</v>
      </c>
      <c r="BX42" s="232">
        <v>2474.2731885939811</v>
      </c>
      <c r="BY42" s="232">
        <v>3722.8399511878147</v>
      </c>
      <c r="BZ42" s="232">
        <v>4235.38885488909</v>
      </c>
      <c r="CA42" s="232">
        <v>5675.8855706319428</v>
      </c>
      <c r="CB42" s="232">
        <v>7412.9887220286009</v>
      </c>
      <c r="CC42" s="232">
        <v>10690.251375768597</v>
      </c>
      <c r="CD42" s="232">
        <v>11732.096261533692</v>
      </c>
      <c r="CE42" s="232">
        <v>11449.377202494752</v>
      </c>
      <c r="CF42" s="232">
        <v>11076.838916365999</v>
      </c>
      <c r="CG42" s="232">
        <v>10826.792133452467</v>
      </c>
      <c r="CH42" s="256">
        <v>10688.820240541037</v>
      </c>
    </row>
    <row r="43" spans="1:86" ht="15.5" x14ac:dyDescent="0.35">
      <c r="A43" s="710"/>
      <c r="B43" s="705" t="s">
        <v>1015</v>
      </c>
      <c r="BW43" s="232">
        <v>7667.7728241569494</v>
      </c>
      <c r="BX43" s="232">
        <v>14158.49648285783</v>
      </c>
      <c r="BY43" s="232">
        <v>16116.317511098072</v>
      </c>
      <c r="BZ43" s="232">
        <v>15913.039987529488</v>
      </c>
      <c r="CA43" s="232">
        <v>17579.045522887765</v>
      </c>
      <c r="CB43" s="232">
        <v>21215.499481486146</v>
      </c>
      <c r="CC43" s="232">
        <v>24454.706233040226</v>
      </c>
      <c r="CD43" s="232">
        <v>25893.558862543119</v>
      </c>
      <c r="CE43" s="232">
        <v>25896.91175493029</v>
      </c>
      <c r="CF43" s="232">
        <v>25966.675956853702</v>
      </c>
      <c r="CG43" s="232">
        <v>26346.172402786167</v>
      </c>
      <c r="CH43" s="256">
        <v>26765.503816285298</v>
      </c>
    </row>
    <row r="44" spans="1:86" ht="15.5" x14ac:dyDescent="0.35">
      <c r="A44" s="710"/>
      <c r="B44" s="705" t="s">
        <v>1016</v>
      </c>
      <c r="BW44" s="232">
        <v>8936.1818743608346</v>
      </c>
      <c r="BX44" s="232">
        <v>20958.457856405363</v>
      </c>
      <c r="BY44" s="232">
        <v>18843.134039230652</v>
      </c>
      <c r="BZ44" s="232">
        <v>16187.590903479881</v>
      </c>
      <c r="CA44" s="232">
        <v>19104.935443084079</v>
      </c>
      <c r="CB44" s="232">
        <v>22868.899085398007</v>
      </c>
      <c r="CC44" s="232">
        <v>26112.096464174047</v>
      </c>
      <c r="CD44" s="232">
        <v>28438.817682896555</v>
      </c>
      <c r="CE44" s="232">
        <v>28432.344168944859</v>
      </c>
      <c r="CF44" s="232">
        <v>28562.057498808575</v>
      </c>
      <c r="CG44" s="232">
        <v>29164.339502682913</v>
      </c>
      <c r="CH44" s="256">
        <v>29615.217391483075</v>
      </c>
    </row>
    <row r="45" spans="1:86" ht="16" thickBot="1" x14ac:dyDescent="0.4">
      <c r="A45" s="710"/>
      <c r="B45" s="705" t="s">
        <v>1017</v>
      </c>
      <c r="BW45" s="232">
        <v>0</v>
      </c>
      <c r="BX45" s="232">
        <v>0</v>
      </c>
      <c r="BY45" s="232">
        <v>0</v>
      </c>
      <c r="BZ45" s="232">
        <v>1.2547251782021243</v>
      </c>
      <c r="CA45" s="232">
        <v>96.949552954202332</v>
      </c>
      <c r="CB45" s="232">
        <v>468.47653360594779</v>
      </c>
      <c r="CC45" s="232">
        <v>1276.8270453474042</v>
      </c>
      <c r="CD45" s="232">
        <v>824.29787175345473</v>
      </c>
      <c r="CE45" s="232">
        <v>521.40050825184721</v>
      </c>
      <c r="CF45" s="232">
        <v>336.46528819775494</v>
      </c>
      <c r="CG45" s="617">
        <v>286.73216046349836</v>
      </c>
      <c r="CH45" s="672">
        <v>204.46520669075304</v>
      </c>
    </row>
    <row r="46" spans="1:86" ht="15.5" x14ac:dyDescent="0.35">
      <c r="B46" s="209" t="s">
        <v>1020</v>
      </c>
      <c r="C46" s="692"/>
      <c r="D46" s="50" t="s">
        <v>294</v>
      </c>
      <c r="E46" s="50" t="s">
        <v>295</v>
      </c>
      <c r="F46" s="50" t="s">
        <v>296</v>
      </c>
      <c r="G46" s="50" t="s">
        <v>297</v>
      </c>
      <c r="H46" s="50" t="s">
        <v>298</v>
      </c>
      <c r="I46" s="50" t="s">
        <v>299</v>
      </c>
      <c r="J46" s="50" t="s">
        <v>300</v>
      </c>
      <c r="K46" s="50" t="s">
        <v>301</v>
      </c>
      <c r="L46" s="50" t="s">
        <v>302</v>
      </c>
      <c r="M46" s="50" t="s">
        <v>303</v>
      </c>
      <c r="N46" s="50" t="s">
        <v>304</v>
      </c>
      <c r="O46" s="50" t="s">
        <v>305</v>
      </c>
      <c r="P46" s="50" t="s">
        <v>306</v>
      </c>
      <c r="Q46" s="50" t="s">
        <v>307</v>
      </c>
      <c r="R46" s="50" t="s">
        <v>308</v>
      </c>
      <c r="S46" s="50" t="s">
        <v>309</v>
      </c>
      <c r="T46" s="50" t="s">
        <v>310</v>
      </c>
      <c r="U46" s="50" t="s">
        <v>311</v>
      </c>
      <c r="V46" s="50" t="s">
        <v>312</v>
      </c>
      <c r="W46" s="50" t="s">
        <v>313</v>
      </c>
      <c r="X46" s="50" t="s">
        <v>314</v>
      </c>
      <c r="Y46" s="50" t="s">
        <v>315</v>
      </c>
      <c r="Z46" s="50" t="s">
        <v>316</v>
      </c>
      <c r="AA46" s="50" t="s">
        <v>317</v>
      </c>
      <c r="AB46" s="50" t="s">
        <v>318</v>
      </c>
      <c r="AC46" s="50" t="s">
        <v>319</v>
      </c>
      <c r="AD46" s="50" t="s">
        <v>320</v>
      </c>
      <c r="AE46" s="50" t="s">
        <v>321</v>
      </c>
      <c r="AF46" s="50" t="s">
        <v>322</v>
      </c>
      <c r="AG46" s="50" t="s">
        <v>323</v>
      </c>
      <c r="AH46" s="50" t="s">
        <v>324</v>
      </c>
      <c r="AI46" s="50" t="s">
        <v>325</v>
      </c>
      <c r="AJ46" s="50" t="s">
        <v>326</v>
      </c>
      <c r="AK46" s="50" t="s">
        <v>327</v>
      </c>
      <c r="AL46" s="50" t="s">
        <v>328</v>
      </c>
      <c r="AM46" s="50" t="s">
        <v>329</v>
      </c>
      <c r="AN46" s="50" t="s">
        <v>330</v>
      </c>
      <c r="AO46" s="50" t="s">
        <v>331</v>
      </c>
      <c r="AP46" s="50" t="s">
        <v>332</v>
      </c>
      <c r="AQ46" s="50" t="s">
        <v>333</v>
      </c>
      <c r="AR46" s="50" t="s">
        <v>334</v>
      </c>
      <c r="AS46" s="50" t="s">
        <v>335</v>
      </c>
      <c r="AT46" s="50" t="s">
        <v>336</v>
      </c>
      <c r="AU46" s="50" t="s">
        <v>337</v>
      </c>
      <c r="AV46" s="50" t="s">
        <v>338</v>
      </c>
      <c r="AW46" s="50" t="s">
        <v>339</v>
      </c>
      <c r="AX46" s="50" t="s">
        <v>340</v>
      </c>
      <c r="AY46" s="50" t="s">
        <v>223</v>
      </c>
      <c r="AZ46" s="50" t="s">
        <v>224</v>
      </c>
      <c r="BA46" s="50" t="s">
        <v>225</v>
      </c>
      <c r="BB46" s="50" t="s">
        <v>226</v>
      </c>
      <c r="BC46" s="50" t="s">
        <v>227</v>
      </c>
      <c r="BD46" s="50" t="s">
        <v>228</v>
      </c>
      <c r="BE46" s="50" t="s">
        <v>229</v>
      </c>
      <c r="BF46" s="50" t="s">
        <v>230</v>
      </c>
      <c r="BG46" s="50" t="s">
        <v>231</v>
      </c>
      <c r="BH46" s="50" t="s">
        <v>232</v>
      </c>
      <c r="BI46" s="50" t="s">
        <v>233</v>
      </c>
      <c r="BJ46" s="50" t="s">
        <v>234</v>
      </c>
      <c r="BK46" s="50" t="s">
        <v>235</v>
      </c>
      <c r="BL46" s="50" t="s">
        <v>236</v>
      </c>
      <c r="BM46" s="50" t="s">
        <v>237</v>
      </c>
      <c r="BN46" s="50" t="s">
        <v>238</v>
      </c>
      <c r="BO46" s="50" t="s">
        <v>239</v>
      </c>
      <c r="BP46" s="50" t="s">
        <v>240</v>
      </c>
      <c r="BQ46" s="50" t="s">
        <v>241</v>
      </c>
      <c r="BR46" s="50" t="s">
        <v>242</v>
      </c>
      <c r="BS46" s="50" t="s">
        <v>243</v>
      </c>
      <c r="BT46" s="50" t="s">
        <v>244</v>
      </c>
      <c r="BU46" s="50" t="s">
        <v>245</v>
      </c>
      <c r="BV46" s="50" t="s">
        <v>246</v>
      </c>
      <c r="BW46" s="50" t="s">
        <v>247</v>
      </c>
      <c r="BX46" s="50" t="s">
        <v>248</v>
      </c>
      <c r="BY46" s="50" t="s">
        <v>249</v>
      </c>
      <c r="BZ46" s="50" t="s">
        <v>250</v>
      </c>
      <c r="CA46" s="50" t="s">
        <v>251</v>
      </c>
      <c r="CB46" s="50" t="s">
        <v>252</v>
      </c>
      <c r="CC46" s="50" t="s">
        <v>253</v>
      </c>
      <c r="CD46" s="50" t="s">
        <v>254</v>
      </c>
      <c r="CE46" s="50" t="s">
        <v>255</v>
      </c>
      <c r="CF46" s="50" t="s">
        <v>256</v>
      </c>
      <c r="CG46" s="50" t="s">
        <v>257</v>
      </c>
      <c r="CH46" s="51" t="s">
        <v>258</v>
      </c>
    </row>
    <row r="47" spans="1:86" ht="16" thickBot="1" x14ac:dyDescent="0.4">
      <c r="A47" s="698"/>
      <c r="B47" s="308" t="s">
        <v>622</v>
      </c>
      <c r="C47" s="693"/>
      <c r="D47" s="309" t="s">
        <v>260</v>
      </c>
      <c r="E47" s="309" t="s">
        <v>260</v>
      </c>
      <c r="F47" s="309" t="s">
        <v>260</v>
      </c>
      <c r="G47" s="309" t="s">
        <v>260</v>
      </c>
      <c r="H47" s="309" t="s">
        <v>260</v>
      </c>
      <c r="I47" s="309" t="s">
        <v>260</v>
      </c>
      <c r="J47" s="309" t="s">
        <v>260</v>
      </c>
      <c r="K47" s="309" t="s">
        <v>260</v>
      </c>
      <c r="L47" s="309" t="s">
        <v>260</v>
      </c>
      <c r="M47" s="309" t="s">
        <v>260</v>
      </c>
      <c r="N47" s="309" t="s">
        <v>260</v>
      </c>
      <c r="O47" s="309" t="s">
        <v>260</v>
      </c>
      <c r="P47" s="309" t="s">
        <v>260</v>
      </c>
      <c r="Q47" s="309" t="s">
        <v>260</v>
      </c>
      <c r="R47" s="309" t="s">
        <v>260</v>
      </c>
      <c r="S47" s="309" t="s">
        <v>260</v>
      </c>
      <c r="T47" s="309" t="s">
        <v>260</v>
      </c>
      <c r="U47" s="309" t="s">
        <v>260</v>
      </c>
      <c r="V47" s="309" t="s">
        <v>260</v>
      </c>
      <c r="W47" s="309" t="s">
        <v>260</v>
      </c>
      <c r="X47" s="309" t="s">
        <v>260</v>
      </c>
      <c r="Y47" s="309" t="s">
        <v>260</v>
      </c>
      <c r="Z47" s="309" t="s">
        <v>260</v>
      </c>
      <c r="AA47" s="309" t="s">
        <v>260</v>
      </c>
      <c r="AB47" s="309" t="s">
        <v>260</v>
      </c>
      <c r="AC47" s="309" t="s">
        <v>260</v>
      </c>
      <c r="AD47" s="309" t="s">
        <v>260</v>
      </c>
      <c r="AE47" s="309" t="s">
        <v>260</v>
      </c>
      <c r="AF47" s="309" t="s">
        <v>260</v>
      </c>
      <c r="AG47" s="309" t="s">
        <v>260</v>
      </c>
      <c r="AH47" s="309" t="s">
        <v>260</v>
      </c>
      <c r="AI47" s="309" t="s">
        <v>260</v>
      </c>
      <c r="AJ47" s="309" t="s">
        <v>260</v>
      </c>
      <c r="AK47" s="309" t="s">
        <v>260</v>
      </c>
      <c r="AL47" s="309" t="s">
        <v>260</v>
      </c>
      <c r="AM47" s="309" t="s">
        <v>260</v>
      </c>
      <c r="AN47" s="309" t="s">
        <v>260</v>
      </c>
      <c r="AO47" s="309" t="s">
        <v>260</v>
      </c>
      <c r="AP47" s="309" t="s">
        <v>260</v>
      </c>
      <c r="AQ47" s="309" t="s">
        <v>260</v>
      </c>
      <c r="AR47" s="309" t="s">
        <v>260</v>
      </c>
      <c r="AS47" s="309" t="s">
        <v>260</v>
      </c>
      <c r="AT47" s="309" t="s">
        <v>260</v>
      </c>
      <c r="AU47" s="309" t="s">
        <v>260</v>
      </c>
      <c r="AV47" s="309" t="s">
        <v>260</v>
      </c>
      <c r="AW47" s="309" t="s">
        <v>260</v>
      </c>
      <c r="AX47" s="309" t="s">
        <v>260</v>
      </c>
      <c r="AY47" s="309" t="s">
        <v>260</v>
      </c>
      <c r="AZ47" s="309" t="s">
        <v>260</v>
      </c>
      <c r="BA47" s="309" t="s">
        <v>260</v>
      </c>
      <c r="BB47" s="309" t="s">
        <v>260</v>
      </c>
      <c r="BC47" s="309" t="s">
        <v>260</v>
      </c>
      <c r="BD47" s="309" t="s">
        <v>260</v>
      </c>
      <c r="BE47" s="309" t="s">
        <v>260</v>
      </c>
      <c r="BF47" s="309" t="s">
        <v>260</v>
      </c>
      <c r="BG47" s="309" t="s">
        <v>260</v>
      </c>
      <c r="BH47" s="309" t="s">
        <v>260</v>
      </c>
      <c r="BI47" s="309" t="s">
        <v>260</v>
      </c>
      <c r="BJ47" s="309" t="s">
        <v>260</v>
      </c>
      <c r="BK47" s="309" t="s">
        <v>260</v>
      </c>
      <c r="BL47" s="309" t="s">
        <v>260</v>
      </c>
      <c r="BM47" s="309" t="s">
        <v>260</v>
      </c>
      <c r="BN47" s="309" t="s">
        <v>260</v>
      </c>
      <c r="BO47" s="309" t="s">
        <v>260</v>
      </c>
      <c r="BP47" s="309" t="s">
        <v>260</v>
      </c>
      <c r="BQ47" s="309" t="s">
        <v>260</v>
      </c>
      <c r="BR47" s="309" t="s">
        <v>260</v>
      </c>
      <c r="BS47" s="309" t="s">
        <v>260</v>
      </c>
      <c r="BT47" s="309" t="s">
        <v>260</v>
      </c>
      <c r="BU47" s="309" t="s">
        <v>260</v>
      </c>
      <c r="BV47" s="309" t="s">
        <v>260</v>
      </c>
      <c r="BW47" s="309" t="s">
        <v>260</v>
      </c>
      <c r="BX47" s="309" t="s">
        <v>260</v>
      </c>
      <c r="BY47" s="309" t="s">
        <v>260</v>
      </c>
      <c r="BZ47" s="309" t="s">
        <v>260</v>
      </c>
      <c r="CA47" s="309" t="s">
        <v>260</v>
      </c>
      <c r="CB47" s="309" t="s">
        <v>261</v>
      </c>
      <c r="CC47" s="309" t="s">
        <v>261</v>
      </c>
      <c r="CD47" s="309" t="s">
        <v>261</v>
      </c>
      <c r="CE47" s="309" t="s">
        <v>261</v>
      </c>
      <c r="CF47" s="309" t="s">
        <v>261</v>
      </c>
      <c r="CG47" s="309" t="s">
        <v>261</v>
      </c>
      <c r="CH47" s="310" t="s">
        <v>261</v>
      </c>
    </row>
    <row r="48" spans="1:86" ht="15.5" x14ac:dyDescent="0.35">
      <c r="A48" s="710"/>
      <c r="B48" s="123"/>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711"/>
      <c r="BS48" s="711"/>
      <c r="BT48" s="711"/>
      <c r="BU48" s="711"/>
      <c r="BV48" s="711"/>
      <c r="BW48" s="56"/>
      <c r="BX48" s="56"/>
      <c r="BY48" s="56"/>
      <c r="BZ48" s="56"/>
      <c r="CA48" s="56"/>
      <c r="CB48" s="56"/>
      <c r="CC48" s="56"/>
      <c r="CD48" s="56"/>
      <c r="CE48" s="56"/>
      <c r="CF48" s="56"/>
      <c r="CG48" s="232"/>
      <c r="CH48" s="256"/>
    </row>
    <row r="49" spans="1:88" ht="15.5" x14ac:dyDescent="0.35">
      <c r="A49" s="710"/>
      <c r="B49" s="74" t="s">
        <v>391</v>
      </c>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711"/>
      <c r="BS49" s="711"/>
      <c r="BT49" s="711"/>
      <c r="BU49" s="711"/>
      <c r="BV49" s="711"/>
      <c r="BW49" s="232">
        <v>1961</v>
      </c>
      <c r="BX49" s="232">
        <v>1875</v>
      </c>
      <c r="BY49" s="232">
        <v>1769</v>
      </c>
      <c r="BZ49" s="232">
        <v>1663</v>
      </c>
      <c r="CA49" s="232">
        <v>1573</v>
      </c>
      <c r="CB49" s="232">
        <v>1438</v>
      </c>
      <c r="CC49" s="232">
        <v>952</v>
      </c>
      <c r="CD49" s="232">
        <v>785</v>
      </c>
      <c r="CE49" s="232">
        <v>777</v>
      </c>
      <c r="CF49" s="232">
        <v>755</v>
      </c>
      <c r="CG49" s="232">
        <v>735</v>
      </c>
      <c r="CH49" s="256">
        <v>727</v>
      </c>
    </row>
    <row r="50" spans="1:88" ht="27" customHeight="1" x14ac:dyDescent="0.35">
      <c r="B50" s="712" t="s">
        <v>1005</v>
      </c>
      <c r="C50" s="710"/>
      <c r="D50" s="710"/>
      <c r="E50" s="710"/>
      <c r="F50" s="710"/>
      <c r="G50" s="710"/>
      <c r="H50" s="710"/>
      <c r="I50" s="710"/>
      <c r="BW50" s="232">
        <v>2187</v>
      </c>
      <c r="BX50" s="232">
        <v>1843</v>
      </c>
      <c r="BY50" s="232">
        <v>1599</v>
      </c>
      <c r="BZ50" s="232">
        <v>1388</v>
      </c>
      <c r="CA50" s="232">
        <v>1243</v>
      </c>
      <c r="CB50" s="232">
        <v>968</v>
      </c>
      <c r="CC50" s="232">
        <v>472</v>
      </c>
      <c r="CD50" s="232">
        <v>331</v>
      </c>
      <c r="CE50" s="232">
        <v>342</v>
      </c>
      <c r="CF50" s="232">
        <v>353</v>
      </c>
      <c r="CG50" s="232">
        <v>364</v>
      </c>
      <c r="CH50" s="256">
        <v>376</v>
      </c>
    </row>
    <row r="51" spans="1:88" ht="25.5" customHeight="1" x14ac:dyDescent="0.35">
      <c r="A51" s="710"/>
      <c r="B51" s="712" t="s">
        <v>482</v>
      </c>
      <c r="C51" s="710"/>
      <c r="D51" s="710"/>
      <c r="E51" s="710"/>
      <c r="F51" s="710"/>
      <c r="G51" s="710"/>
      <c r="H51" s="710"/>
      <c r="I51" s="710"/>
      <c r="BW51" s="232">
        <v>359</v>
      </c>
      <c r="BX51" s="232">
        <v>272</v>
      </c>
      <c r="BY51" s="232">
        <v>210</v>
      </c>
      <c r="BZ51" s="232">
        <v>166</v>
      </c>
      <c r="CA51" s="232">
        <v>135</v>
      </c>
      <c r="CB51" s="232">
        <v>43</v>
      </c>
      <c r="CC51" s="232">
        <v>0</v>
      </c>
      <c r="CD51" s="232">
        <v>0</v>
      </c>
      <c r="CE51" s="232">
        <v>0</v>
      </c>
      <c r="CF51" s="232">
        <v>0</v>
      </c>
      <c r="CG51" s="232">
        <v>0</v>
      </c>
      <c r="CH51" s="256">
        <v>0</v>
      </c>
    </row>
    <row r="52" spans="1:88" ht="21.65" customHeight="1" x14ac:dyDescent="0.35">
      <c r="B52" s="74" t="s">
        <v>408</v>
      </c>
      <c r="BW52" s="232">
        <v>171</v>
      </c>
      <c r="BX52" s="232">
        <v>277</v>
      </c>
      <c r="BY52" s="232">
        <v>127</v>
      </c>
      <c r="BZ52" s="232">
        <v>78</v>
      </c>
      <c r="CA52" s="232">
        <v>73</v>
      </c>
      <c r="CB52" s="232">
        <v>68</v>
      </c>
      <c r="CC52" s="232">
        <v>62</v>
      </c>
      <c r="CD52" s="232">
        <v>67</v>
      </c>
      <c r="CE52" s="232">
        <v>63</v>
      </c>
      <c r="CF52" s="232">
        <v>60</v>
      </c>
      <c r="CG52" s="232">
        <v>58</v>
      </c>
      <c r="CH52" s="256">
        <v>58</v>
      </c>
    </row>
    <row r="53" spans="1:88" ht="20.149999999999999" customHeight="1" x14ac:dyDescent="0.35">
      <c r="B53" s="123" t="s">
        <v>432</v>
      </c>
      <c r="BW53" s="232">
        <v>2130</v>
      </c>
      <c r="BX53" s="232">
        <v>3939</v>
      </c>
      <c r="BY53" s="232">
        <v>4051</v>
      </c>
      <c r="BZ53" s="232">
        <v>4232</v>
      </c>
      <c r="CA53" s="232">
        <v>4710</v>
      </c>
      <c r="CB53" s="232">
        <v>5480</v>
      </c>
      <c r="CC53" s="232">
        <v>6493</v>
      </c>
      <c r="CD53" s="232">
        <v>6918</v>
      </c>
      <c r="CE53" s="232">
        <v>6888</v>
      </c>
      <c r="CF53" s="232">
        <v>6877</v>
      </c>
      <c r="CG53" s="232">
        <v>6919</v>
      </c>
      <c r="CH53" s="256">
        <v>6989</v>
      </c>
    </row>
    <row r="54" spans="1:88" ht="18" customHeight="1" x14ac:dyDescent="0.35">
      <c r="B54" s="712" t="s">
        <v>1021</v>
      </c>
      <c r="BW54" s="232"/>
      <c r="BX54" s="232"/>
      <c r="BY54" s="232"/>
      <c r="BZ54" s="232"/>
      <c r="CA54" s="232"/>
      <c r="CB54" s="232"/>
      <c r="CC54" s="232"/>
      <c r="CD54" s="232"/>
      <c r="CE54" s="232"/>
      <c r="CF54" s="232"/>
      <c r="CG54" s="232"/>
      <c r="CH54" s="256"/>
      <c r="CI54" s="713"/>
    </row>
    <row r="55" spans="1:88" ht="18" customHeight="1" x14ac:dyDescent="0.35">
      <c r="B55" s="697" t="s">
        <v>643</v>
      </c>
      <c r="BW55" s="232">
        <v>166</v>
      </c>
      <c r="BX55" s="232">
        <v>282</v>
      </c>
      <c r="BY55" s="232">
        <v>368</v>
      </c>
      <c r="BZ55" s="232">
        <v>479</v>
      </c>
      <c r="CA55" s="232">
        <v>609</v>
      </c>
      <c r="CB55" s="232">
        <v>893</v>
      </c>
      <c r="CC55" s="232">
        <v>982</v>
      </c>
      <c r="CD55" s="232">
        <v>951</v>
      </c>
      <c r="CE55" s="232">
        <v>979</v>
      </c>
      <c r="CF55" s="232">
        <v>1016</v>
      </c>
      <c r="CG55" s="232">
        <v>1039</v>
      </c>
      <c r="CH55" s="256">
        <v>1055</v>
      </c>
      <c r="CI55" s="713"/>
    </row>
    <row r="56" spans="1:88" ht="24" customHeight="1" x14ac:dyDescent="0.35">
      <c r="B56" s="697" t="s">
        <v>592</v>
      </c>
      <c r="BW56" s="232">
        <v>588</v>
      </c>
      <c r="BX56" s="232">
        <v>827</v>
      </c>
      <c r="BY56" s="232">
        <v>1175</v>
      </c>
      <c r="BZ56" s="232">
        <v>1491</v>
      </c>
      <c r="CA56" s="232">
        <v>1823</v>
      </c>
      <c r="CB56" s="232">
        <v>2259</v>
      </c>
      <c r="CC56" s="232">
        <v>3075</v>
      </c>
      <c r="CD56" s="232">
        <v>3454</v>
      </c>
      <c r="CE56" s="232">
        <v>3527</v>
      </c>
      <c r="CF56" s="232">
        <v>3575</v>
      </c>
      <c r="CG56" s="232">
        <v>3612</v>
      </c>
      <c r="CH56" s="256">
        <v>3668</v>
      </c>
      <c r="CI56" s="714"/>
      <c r="CJ56" s="714"/>
    </row>
    <row r="57" spans="1:88" ht="15.5" x14ac:dyDescent="0.35">
      <c r="B57" s="715" t="s">
        <v>800</v>
      </c>
      <c r="BW57" s="232">
        <v>146</v>
      </c>
      <c r="BX57" s="232">
        <v>111</v>
      </c>
      <c r="BY57" s="232">
        <v>179</v>
      </c>
      <c r="BZ57" s="232">
        <v>183</v>
      </c>
      <c r="CA57" s="232">
        <v>187</v>
      </c>
      <c r="CB57" s="232">
        <v>224</v>
      </c>
      <c r="CC57" s="232">
        <v>200</v>
      </c>
      <c r="CD57" s="232">
        <v>200</v>
      </c>
      <c r="CE57" s="232">
        <v>195</v>
      </c>
      <c r="CF57" s="232">
        <v>190</v>
      </c>
      <c r="CG57" s="232">
        <v>188</v>
      </c>
      <c r="CH57" s="256">
        <v>188</v>
      </c>
    </row>
    <row r="58" spans="1:88" ht="15.5" x14ac:dyDescent="0.35">
      <c r="B58" s="715" t="s">
        <v>801</v>
      </c>
      <c r="BW58" s="232">
        <v>123</v>
      </c>
      <c r="BX58" s="232">
        <v>172</v>
      </c>
      <c r="BY58" s="232">
        <v>221</v>
      </c>
      <c r="BZ58" s="232">
        <v>274</v>
      </c>
      <c r="CA58" s="232">
        <v>329</v>
      </c>
      <c r="CB58" s="232">
        <v>362</v>
      </c>
      <c r="CC58" s="232">
        <v>433</v>
      </c>
      <c r="CD58" s="232">
        <v>469</v>
      </c>
      <c r="CE58" s="232">
        <v>477</v>
      </c>
      <c r="CF58" s="232">
        <v>483</v>
      </c>
      <c r="CG58" s="232">
        <v>486</v>
      </c>
      <c r="CH58" s="256">
        <v>493</v>
      </c>
    </row>
    <row r="59" spans="1:88" ht="15.5" x14ac:dyDescent="0.35">
      <c r="B59" s="715" t="s">
        <v>802</v>
      </c>
      <c r="BW59" s="232">
        <v>319</v>
      </c>
      <c r="BX59" s="232">
        <v>543</v>
      </c>
      <c r="BY59" s="232">
        <v>774</v>
      </c>
      <c r="BZ59" s="232">
        <v>1033</v>
      </c>
      <c r="CA59" s="232">
        <v>1307</v>
      </c>
      <c r="CB59" s="232">
        <v>1673</v>
      </c>
      <c r="CC59" s="232">
        <v>2441</v>
      </c>
      <c r="CD59" s="232">
        <v>2786</v>
      </c>
      <c r="CE59" s="232">
        <v>2855</v>
      </c>
      <c r="CF59" s="232">
        <v>2902</v>
      </c>
      <c r="CG59" s="232">
        <v>2937</v>
      </c>
      <c r="CH59" s="256">
        <v>2987</v>
      </c>
    </row>
    <row r="60" spans="1:88" ht="27.65" customHeight="1" x14ac:dyDescent="0.35">
      <c r="B60" s="697" t="s">
        <v>905</v>
      </c>
      <c r="BW60" s="232">
        <v>1380</v>
      </c>
      <c r="BX60" s="232">
        <v>2404</v>
      </c>
      <c r="BY60" s="232">
        <v>2674</v>
      </c>
      <c r="BZ60" s="232">
        <v>2873</v>
      </c>
      <c r="CA60" s="232">
        <v>3141</v>
      </c>
      <c r="CB60" s="232">
        <v>3583</v>
      </c>
      <c r="CC60" s="232">
        <v>4284</v>
      </c>
      <c r="CD60" s="232">
        <v>4585</v>
      </c>
      <c r="CE60" s="232">
        <v>4610</v>
      </c>
      <c r="CF60" s="232">
        <v>4637</v>
      </c>
      <c r="CG60" s="232">
        <v>4676</v>
      </c>
      <c r="CH60" s="256">
        <v>4725</v>
      </c>
    </row>
    <row r="61" spans="1:88" ht="15.5" x14ac:dyDescent="0.35">
      <c r="B61" s="715" t="s">
        <v>1022</v>
      </c>
      <c r="BW61" s="232">
        <v>385</v>
      </c>
      <c r="BX61" s="232">
        <v>542</v>
      </c>
      <c r="BY61" s="232">
        <v>775</v>
      </c>
      <c r="BZ61" s="232">
        <v>983</v>
      </c>
      <c r="CA61" s="232">
        <v>1191</v>
      </c>
      <c r="CB61" s="232">
        <v>1477</v>
      </c>
      <c r="CC61" s="232">
        <v>2066</v>
      </c>
      <c r="CD61" s="232">
        <v>2362</v>
      </c>
      <c r="CE61" s="232">
        <v>2437</v>
      </c>
      <c r="CF61" s="232">
        <v>2487</v>
      </c>
      <c r="CG61" s="232">
        <v>2522</v>
      </c>
      <c r="CH61" s="256">
        <v>2567</v>
      </c>
    </row>
    <row r="62" spans="1:88" ht="154" customHeight="1" thickBot="1" x14ac:dyDescent="0.4">
      <c r="B62" s="716" t="s">
        <v>1023</v>
      </c>
      <c r="BW62" s="232"/>
      <c r="BX62" s="232"/>
      <c r="BY62" s="232"/>
      <c r="BZ62" s="232"/>
      <c r="CA62" s="232"/>
      <c r="CB62" s="232"/>
      <c r="CC62" s="232"/>
      <c r="CD62" s="232"/>
      <c r="CE62" s="232"/>
      <c r="CF62" s="232"/>
      <c r="CG62" s="617"/>
      <c r="CH62" s="672"/>
    </row>
    <row r="63" spans="1:88" ht="15.5" x14ac:dyDescent="0.35">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row>
    <row r="149" spans="86:86" x14ac:dyDescent="0.25">
      <c r="CH149" s="717"/>
    </row>
  </sheetData>
  <hyperlinks>
    <hyperlink ref="B1" location="Notes!A1" display="Information relating to this table can be found in the 'Notes' tab" xr:uid="{616D98BB-3929-4C97-B45A-9899CEF0266D}"/>
    <hyperlink ref="A1" location="Contents!A1" display="Contents page" xr:uid="{3BEF7547-C87C-412D-A941-4D97E648B735}"/>
  </hyperlinks>
  <pageMargins left="0.7" right="0.7" top="0.75" bottom="0.75" header="0.3" footer="0.3"/>
  <pageSetup orientation="portrait" r:id="rId1"/>
  <headerFooter>
    <oddHeader>&amp;C&amp;"Calibri"&amp;12&amp;K000000 Official - DWP Use Only&amp;1#_x000D_</oddHeader>
    <oddFooter>&amp;C_x000D_&amp;1#&amp;"Calibri"&amp;12&amp;K000000 Official - DWP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964F-5318-4BE4-80EA-767DA42DD2D2}">
  <dimension ref="A1:CI51"/>
  <sheetViews>
    <sheetView topLeftCell="A6" zoomScale="80" zoomScaleNormal="80" workbookViewId="0">
      <pane xSplit="2" topLeftCell="BU1" activePane="topRight" state="frozen"/>
      <selection activeCell="B8" sqref="B8"/>
      <selection pane="topRight" activeCell="BU8" sqref="BU8"/>
    </sheetView>
  </sheetViews>
  <sheetFormatPr defaultColWidth="9" defaultRowHeight="15.5" outlineLevelCol="1" x14ac:dyDescent="0.35"/>
  <cols>
    <col min="1" max="1" width="23" style="52" bestFit="1" customWidth="1"/>
    <col min="2" max="2" width="82.453125" style="52" customWidth="1"/>
    <col min="3" max="3" width="5.81640625" style="52" customWidth="1"/>
    <col min="4" max="33" width="12.54296875" style="52" customWidth="1" outlineLevel="1"/>
    <col min="34" max="53" width="13.1796875" style="52" customWidth="1" outlineLevel="1"/>
    <col min="54" max="55" width="14.81640625" style="52" customWidth="1" outlineLevel="1"/>
    <col min="56" max="65" width="14.81640625" style="52" customWidth="1"/>
    <col min="66" max="84" width="14.81640625" style="52" bestFit="1" customWidth="1"/>
    <col min="85" max="86" width="13.54296875" style="52" customWidth="1"/>
    <col min="87" max="16384" width="9" style="52"/>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row>
    <row r="2" spans="1:86" ht="33" customHeight="1" x14ac:dyDescent="0.35">
      <c r="A2" s="46" t="s">
        <v>221</v>
      </c>
      <c r="B2" s="47" t="s">
        <v>293</v>
      </c>
      <c r="C2" s="48"/>
      <c r="D2" s="49"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341</v>
      </c>
      <c r="D3" s="55"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8"/>
      <c r="B4" s="59" t="s">
        <v>342</v>
      </c>
      <c r="C4" s="60"/>
      <c r="D4" s="61"/>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3"/>
      <c r="BU4" s="63"/>
      <c r="BV4" s="63"/>
      <c r="BW4" s="63"/>
      <c r="BX4" s="63"/>
      <c r="BY4" s="63"/>
      <c r="BZ4" s="63"/>
      <c r="CA4" s="63"/>
      <c r="CB4" s="63"/>
      <c r="CC4" s="63"/>
      <c r="CD4" s="63"/>
      <c r="CE4" s="63"/>
      <c r="CF4" s="63"/>
      <c r="CG4" s="63"/>
      <c r="CH4" s="64"/>
    </row>
    <row r="5" spans="1:86" ht="39" customHeight="1" x14ac:dyDescent="0.35">
      <c r="A5" s="120"/>
      <c r="B5" s="65" t="s">
        <v>343</v>
      </c>
      <c r="D5" s="100"/>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c r="CE5" s="67"/>
      <c r="CF5" s="67"/>
      <c r="CG5" s="67"/>
      <c r="CH5" s="109"/>
    </row>
    <row r="6" spans="1:86" ht="24" customHeight="1" x14ac:dyDescent="0.35">
      <c r="A6" s="120"/>
      <c r="B6" s="72" t="s">
        <v>344</v>
      </c>
      <c r="D6" s="102"/>
      <c r="E6" s="70"/>
      <c r="F6" s="70"/>
      <c r="G6" s="70"/>
      <c r="H6" s="70"/>
      <c r="I6" s="70"/>
      <c r="J6" s="70"/>
      <c r="K6" s="70"/>
      <c r="L6" s="70"/>
      <c r="M6" s="70"/>
      <c r="N6" s="70"/>
      <c r="O6" s="70"/>
      <c r="P6" s="70"/>
      <c r="Q6" s="70"/>
      <c r="R6" s="70"/>
      <c r="S6" s="70"/>
      <c r="T6" s="70"/>
      <c r="U6" s="70"/>
      <c r="V6" s="70"/>
      <c r="W6" s="70"/>
      <c r="X6" s="70"/>
      <c r="Y6" s="70"/>
      <c r="Z6" s="70"/>
      <c r="AA6" s="70"/>
      <c r="AB6" s="70"/>
      <c r="AC6" s="70"/>
      <c r="AD6" s="70"/>
      <c r="AE6" s="70"/>
      <c r="AF6" s="70"/>
      <c r="AG6" s="70"/>
      <c r="AH6" s="73">
        <f>('Table 2a'!AH17+'Table 2a'!AH78+'Non-DWP Welfare'!AH4-'Table 2a'!AH8-'Table 2a'!AH31)/1000</f>
        <v>6.5303932275744847</v>
      </c>
      <c r="AI6" s="73">
        <f>('Table 2a'!AI17+'Table 2a'!AI78+'Non-DWP Welfare'!AI4-'Table 2a'!AI8-'Table 2a'!AI31)/1000</f>
        <v>8.0082544726797984</v>
      </c>
      <c r="AJ6" s="73">
        <f>('Table 2a'!AJ17+'Table 2a'!AJ78+'Non-DWP Welfare'!AJ4-'Table 2a'!AJ8-'Table 2a'!AJ31)/1000</f>
        <v>9.7639073887635135</v>
      </c>
      <c r="AK6" s="73">
        <f>('Table 2a'!AK17+'Table 2a'!AK78+'Non-DWP Welfare'!AK4-'Table 2a'!AK8-'Table 2a'!AK31)/1000</f>
        <v>12.432822842754492</v>
      </c>
      <c r="AL6" s="73">
        <f>('Table 2a'!AL17+'Table 2a'!AL78+'Non-DWP Welfare'!AL4-'Table 2a'!AL8-'Table 2a'!AL31)/1000</f>
        <v>14.483889065160064</v>
      </c>
      <c r="AM6" s="73">
        <f>('Table 2a'!AM17+'Table 2a'!AM78+'Non-DWP Welfare'!AM4-'Table 2a'!AM8-'Table 2a'!AM31)/1000</f>
        <v>16.700940583831397</v>
      </c>
      <c r="AN6" s="73">
        <f>('Table 2a'!AN17+'Table 2a'!AN78+'Non-DWP Welfare'!AN4-'Table 2a'!AN8-'Table 2a'!AN31)/1000</f>
        <v>18.400169608004333</v>
      </c>
      <c r="AO6" s="73">
        <f>('Table 2a'!AO17+'Table 2a'!AO78+'Non-DWP Welfare'!AO4-'Table 2a'!AO8-'Table 2a'!AO31)/1000</f>
        <v>19.984552299373735</v>
      </c>
      <c r="AP6" s="73">
        <f>('Table 2a'!AP17+'Table 2a'!AP78+'Non-DWP Welfare'!AP4-'Table 2a'!AP8-'Table 2a'!AP31)/1000</f>
        <v>21.436717140396105</v>
      </c>
      <c r="AQ6" s="73">
        <f>('Table 2a'!AQ17+'Table 2a'!AQ78+'Non-DWP Welfare'!AQ4-'Table 2a'!AQ8-'Table 2a'!AQ31)/1000</f>
        <v>21.842965560266343</v>
      </c>
      <c r="AR6" s="73">
        <f>('Table 2a'!AR17+'Table 2a'!AR78+'Non-DWP Welfare'!AR4-'Table 2a'!AR8-'Table 2a'!AR31)/1000</f>
        <v>21.261016618702275</v>
      </c>
      <c r="AS6" s="73">
        <f>('Table 2a'!AS17+'Table 2a'!AS78+'Non-DWP Welfare'!AS4-'Table 2a'!AS8-'Table 2a'!AS31)/1000</f>
        <v>21.877504623899004</v>
      </c>
      <c r="AT6" s="73">
        <f>('Table 2a'!AT17+'Table 2a'!AT78+'Non-DWP Welfare'!AT4-'Table 2a'!AT8-'Table 2a'!AT31)/1000</f>
        <v>24.74140334027414</v>
      </c>
      <c r="AU6" s="73">
        <f>('Table 2a'!AU17+'Table 2a'!AU78+'Non-DWP Welfare'!AU4-'Table 2a'!AU8-'Table 2a'!AU31)/1000</f>
        <v>30.772089843474689</v>
      </c>
      <c r="AV6" s="73">
        <f>('Table 2a'!AV17+'Table 2a'!AV78+'Non-DWP Welfare'!AV4-'Table 2a'!AV8-'Table 2a'!AV31)/1000</f>
        <v>36.506436051976408</v>
      </c>
      <c r="AW6" s="73">
        <f>('Table 2a'!AW17+'Table 2a'!AW78+'Non-DWP Welfare'!AW4-'Table 2a'!AW8-'Table 2a'!AW31)/1000</f>
        <v>40.727242623732145</v>
      </c>
      <c r="AX6" s="73">
        <f>('Table 2a'!AX17+'Table 2a'!AX78+'Non-DWP Welfare'!AX4-'Table 2a'!AX8-'Table 2a'!AX31)/1000</f>
        <v>42.085281828583554</v>
      </c>
      <c r="AY6" s="73">
        <f>('Table 2a'!AY17+'Table 2a'!AY78+'Non-DWP Welfare'!AY4-'Table 2a'!AY8-'Table 2a'!AY31)/1000</f>
        <v>44.19618049267153</v>
      </c>
      <c r="AZ6" s="73">
        <f>('Table 2a'!AZ17+'Table 2a'!AZ78+'Non-DWP Welfare'!AZ4-'Table 2a'!AZ8-'Table 2a'!AZ31)/1000</f>
        <v>45.2994222612855</v>
      </c>
      <c r="BA6" s="73">
        <f>('Table 2a'!BA17+'Table 2a'!BA78+'Non-DWP Welfare'!BA4-'Table 2a'!BA8-'Table 2a'!BA31)/1000</f>
        <v>44.597627128238344</v>
      </c>
      <c r="BB6" s="73">
        <f>('Table 2a'!BB17+'Table 2a'!BB78+'Non-DWP Welfare'!BB4-'Table 2a'!BB8-'Table 2a'!BB31)/1000</f>
        <v>44.776197020530248</v>
      </c>
      <c r="BC6" s="73">
        <f>('Table 2a'!BC17+'Table 2a'!BC78+'Non-DWP Welfare'!BC4-'Table 2a'!BC8-'Table 2a'!BC31)/1000</f>
        <v>46.195463584808905</v>
      </c>
      <c r="BD6" s="73">
        <f>('Table 2a'!BD17+'Table 2a'!BD78+'Non-DWP Welfare'!BD4-'Table 2a'!BD8-'Table 2a'!BD31)/1000</f>
        <v>48.603459086007312</v>
      </c>
      <c r="BE6" s="73">
        <f>('Table 2a'!BE17+'Table 2a'!BE78+'Non-DWP Welfare'!BE4-'Table 2a'!BE8-'Table 2a'!BE31)/1000</f>
        <v>50.924726190605242</v>
      </c>
      <c r="BF6" s="73">
        <f>('Table 2a'!BF17+'Table 2a'!BF78+'Non-DWP Welfare'!BF4-'Table 2a'!BF8-'Table 2a'!BF31)/1000</f>
        <v>53.365339033969299</v>
      </c>
      <c r="BG6" s="73">
        <f>('Table 2a'!BG17+'Table 2a'!BG78+'Non-DWP Welfare'!BG4-'Table 2a'!BG8-'Table 2a'!BG31)/1000</f>
        <v>61.441118774873594</v>
      </c>
      <c r="BH6" s="73">
        <f>('Table 2a'!BH17+'Table 2a'!BH78+'Non-DWP Welfare'!BH4-'Table 2a'!BH8-'Table 2a'!BH31)/1000</f>
        <v>64.608257580742659</v>
      </c>
      <c r="BI6" s="73">
        <f>('Table 2a'!BI17+'Table 2a'!BI78+'Non-DWP Welfare'!BI4-'Table 2a'!BI8-'Table 2a'!BI31)/1000</f>
        <v>67.051203233391234</v>
      </c>
      <c r="BJ6" s="73">
        <f>('Table 2a'!BJ17+'Table 2a'!BJ78+'Non-DWP Welfare'!BJ4-'Table 2a'!BJ8-'Table 2a'!BJ31)/1000</f>
        <v>69.392053499624765</v>
      </c>
      <c r="BK6" s="73">
        <f>('Table 2a'!BK17+'Table 2a'!BK78+'Non-DWP Welfare'!BK4-'Table 2a'!BK8-'Table 2a'!BK31)/1000</f>
        <v>72.873172859955162</v>
      </c>
      <c r="BL6" s="73">
        <f>('Table 2a'!BL17+'Table 2a'!BL78+'Non-DWP Welfare'!BL4-'Table 2a'!BL8-'Table 2a'!BL31)/1000</f>
        <v>79.87565271653834</v>
      </c>
      <c r="BM6" s="73">
        <f>('Table 2a'!BM17+'Table 2a'!BM78+'Non-DWP Welfare'!BM4-'Table 2a'!BM8-'Table 2a'!BM31)/1000</f>
        <v>90.174009405952575</v>
      </c>
      <c r="BN6" s="73">
        <f>('Table 2a'!BN17+'Table 2a'!BN78+'Non-DWP Welfare'!BN4-'Table 2a'!BN8-'Table 2a'!BN31)/1000</f>
        <v>93.276431728095105</v>
      </c>
      <c r="BO6" s="73">
        <f>('Table 2a'!BO17+'Table 2a'!BO78+'Non-DWP Welfare'!BO4-'Table 2a'!BO8-'Table 2a'!BO31)/1000</f>
        <v>95.583238735977673</v>
      </c>
      <c r="BP6" s="73">
        <f>('Table 2a'!BP17+'Table 2a'!BP78+'Non-DWP Welfare'!BP4-'Table 2a'!BP8-'Table 2a'!BP31)/1000</f>
        <v>97.428691506280956</v>
      </c>
      <c r="BQ6" s="73">
        <f>('Table 2a'!BQ17+'Table 2a'!BQ78+'Non-DWP Welfare'!BQ4-'Table 2a'!BQ8-'Table 2a'!BQ31)/1000</f>
        <v>93.326591179890698</v>
      </c>
      <c r="BR6" s="73">
        <f>('Table 2a'!BR17+'Table 2a'!BR78+'Non-DWP Welfare'!BR4-'Table 2a'!BR8-'Table 2a'!BR31)/1000</f>
        <v>94.211294315554341</v>
      </c>
      <c r="BS6" s="73">
        <f>('Table 2a'!BS17+'Table 2a'!BS78+'Non-DWP Welfare'!BS4-'Table 2a'!BS8-'Table 2a'!BS31)/1000</f>
        <v>94.616601844375722</v>
      </c>
      <c r="BT6" s="73">
        <f>('Table 2a'!BT17+'Table 2a'!BT78+'Non-DWP Welfare'!BT4-'Table 2a'!BT8-'Table 2a'!BT31)/1000</f>
        <v>94.051939825771441</v>
      </c>
      <c r="BU6" s="73">
        <f>('Table 2a'!BU17+'Table 2a'!BU78+'Non-DWP Welfare'!BU4-'Table 2a'!BU8-'Table 2a'!BU31)/1000</f>
        <v>95.146160325049223</v>
      </c>
      <c r="BV6" s="73">
        <f>('Table 2a'!BV17+'Table 2a'!BV78+'Non-DWP Welfare'!BV4-'Table 2a'!BV8-'Table 2a'!BV31)/1000</f>
        <v>95.667762229045323</v>
      </c>
      <c r="BW6" s="73">
        <f>('Table 2a'!BW17+'Table 2a'!BW78+'Non-DWP Welfare'!BW4-'Table 2a'!BW8-'Table 2a'!BW31)/1000</f>
        <v>97.404603303338945</v>
      </c>
      <c r="BX6" s="73">
        <f>('Table 2a'!BX17+'Table 2a'!BX78+'Non-DWP Welfare'!BX4-'Table 2a'!BX8-'Table 2a'!BX31)/1000</f>
        <v>113.48052092695733</v>
      </c>
      <c r="BY6" s="73">
        <f>('Table 2a'!BY17+'Table 2a'!BY78+'Non-DWP Welfare'!BY4-'Table 2a'!BY8-'Table 2a'!BY31)/1000</f>
        <v>110.49274796052327</v>
      </c>
      <c r="BZ6" s="73">
        <f>('Table 2a'!BZ17+'Table 2a'!BZ78+'Non-DWP Welfare'!BZ4-'Table 2a'!BZ8-'Table 2a'!BZ31)/1000</f>
        <v>112.03935359485659</v>
      </c>
      <c r="CA6" s="73">
        <f>('Table 2a'!CA17+'Table 2a'!CA78+'Non-DWP Welfare'!CA4-'Table 2a'!CA8-'Table 2a'!CA31)/1000</f>
        <v>126.38046652940386</v>
      </c>
      <c r="CB6" s="73">
        <f>('Table 2a'!CB17+'Table 2a'!CB78+'Non-DWP Welfare'!CB4-'Table 2a'!CB8-'Table 2a'!CB31)/1000</f>
        <v>139.63975638058901</v>
      </c>
      <c r="CC6" s="73">
        <f>('Table 2a'!CC17+'Table 2a'!CC78+'Non-DWP Welfare'!CC4-'Table 2a'!CC8-'Table 2a'!CC31)/1000</f>
        <v>145.29558537500071</v>
      </c>
      <c r="CD6" s="73">
        <f>('Table 2a'!CD17+'Table 2a'!CD78+'Non-DWP Welfare'!CD4-'Table 2a'!CD8-'Table 2a'!CD31)/1000</f>
        <v>155.1611638496347</v>
      </c>
      <c r="CE6" s="73">
        <f>('Table 2a'!CE17+'Table 2a'!CE78+'Non-DWP Welfare'!CE4-'Table 2a'!CE8-'Table 2a'!CE31)/1000</f>
        <v>160.2326724516642</v>
      </c>
      <c r="CF6" s="73">
        <f>('Table 2a'!CF17+'Table 2a'!CF78+'Non-DWP Welfare'!CF4-'Table 2a'!CF8-'Table 2a'!CF31)/1000</f>
        <v>164.87092835030543</v>
      </c>
      <c r="CG6" s="73">
        <f>('Table 2a'!CG17+'Table 2a'!CG78+'Non-DWP Welfare'!CG4-'Table 2a'!CG8-'Table 2a'!CG31)/1000</f>
        <v>171.07115275901734</v>
      </c>
      <c r="CH6" s="75">
        <f>('Table 2a'!CH17+'Table 2a'!CH78+'Non-DWP Welfare'!CH4-'Table 2a'!CH8-'Table 2a'!CH31)/1000</f>
        <v>177.49822684982485</v>
      </c>
    </row>
    <row r="7" spans="1:86" x14ac:dyDescent="0.35">
      <c r="A7" s="120"/>
      <c r="B7" s="72" t="s">
        <v>345</v>
      </c>
      <c r="D7" s="102"/>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3">
        <f>('Table 2a'!AH129-'Table 2a'!AH89)/1000</f>
        <v>9.3426067724255155</v>
      </c>
      <c r="AI7" s="73">
        <f>('Table 2a'!AI129-'Table 2a'!AI89)/1000</f>
        <v>10.7688055273202</v>
      </c>
      <c r="AJ7" s="73">
        <f>('Table 2a'!AJ129-'Table 2a'!AJ89)/1000</f>
        <v>12.894152611236493</v>
      </c>
      <c r="AK7" s="73">
        <f>('Table 2a'!AK129-'Table 2a'!AK89)/1000</f>
        <v>15.265487157245504</v>
      </c>
      <c r="AL7" s="73">
        <f>('Table 2a'!AL129-'Table 2a'!AL89)/1000</f>
        <v>17.144170934839934</v>
      </c>
      <c r="AM7" s="73">
        <f>('Table 2a'!AM129-'Table 2a'!AM89)/1000</f>
        <v>18.631119416168602</v>
      </c>
      <c r="AN7" s="73">
        <f>('Table 2a'!AN129-'Table 2a'!AN89)/1000</f>
        <v>19.850890391995662</v>
      </c>
      <c r="AO7" s="73">
        <f>('Table 2a'!AO129-'Table 2a'!AO89)/1000</f>
        <v>21.783507700626259</v>
      </c>
      <c r="AP7" s="73">
        <f>('Table 2a'!AP129-'Table 2a'!AP89)/1000</f>
        <v>23.480940859603898</v>
      </c>
      <c r="AQ7" s="73">
        <f>('Table 2a'!AQ129-'Table 2a'!AQ89)/1000</f>
        <v>24.857778439733668</v>
      </c>
      <c r="AR7" s="73">
        <f>('Table 2a'!AR129-'Table 2a'!AR89)/1000</f>
        <v>26.056733891297718</v>
      </c>
      <c r="AS7" s="73">
        <f>('Table 2a'!AS129-'Table 2a'!AS89)/1000</f>
        <v>28.436744857101015</v>
      </c>
      <c r="AT7" s="73">
        <f>('Table 2a'!AT129-'Table 2a'!AT89)/1000</f>
        <v>31.737396375410903</v>
      </c>
      <c r="AU7" s="73">
        <f>('Table 2a'!AU129-'Table 2a'!AU89)/1000</f>
        <v>35.530798624968625</v>
      </c>
      <c r="AV7" s="73">
        <f>('Table 2a'!AV129-'Table 2a'!AV89)/1000</f>
        <v>38.751015948023621</v>
      </c>
      <c r="AW7" s="73">
        <f>('Table 2a'!AW129-'Table 2a'!AW89)/1000</f>
        <v>41.710323376267837</v>
      </c>
      <c r="AX7" s="73">
        <f>('Table 2a'!AX129-'Table 2a'!AX89)/1000</f>
        <v>42.777385385416402</v>
      </c>
      <c r="AY7" s="73">
        <f>('Table 2a'!AY129-'Table 2a'!AY89)/1000</f>
        <v>44.514638660369798</v>
      </c>
      <c r="AZ7" s="73">
        <f>('Table 2a'!AZ129-'Table 2a'!AZ89)/1000</f>
        <v>46.918527495714486</v>
      </c>
      <c r="BA7" s="73">
        <f>('Table 2a'!BA129-'Table 2a'!BA89)/1000</f>
        <v>48.749766628761677</v>
      </c>
      <c r="BB7" s="73">
        <f>('Table 2a'!BB129-'Table 2a'!BB89)/1000</f>
        <v>50.789120539508168</v>
      </c>
      <c r="BC7" s="73">
        <f>('Table 2a'!BC129-'Table 2a'!BC89)/1000</f>
        <v>53.90831506305399</v>
      </c>
      <c r="BD7" s="73">
        <f>('Table 2a'!BD129-'Table 2a'!BD89)/1000</f>
        <v>57.068777236767062</v>
      </c>
      <c r="BE7" s="73">
        <f>('Table 2a'!BE129-'Table 2a'!BE89)/1000</f>
        <v>61.23818881098439</v>
      </c>
      <c r="BF7" s="73">
        <f>('Table 2a'!BF129-'Table 2a'!BF89)/1000</f>
        <v>63.330305663652602</v>
      </c>
      <c r="BG7" s="73">
        <f>('Table 2a'!BG129-'Table 2a'!BG89)/1000</f>
        <v>66.359817055609824</v>
      </c>
      <c r="BH7" s="73">
        <f>('Table 2a'!BH129-'Table 2a'!BH89)/1000</f>
        <v>71.129788265206841</v>
      </c>
      <c r="BI7" s="73">
        <f>('Table 2a'!BI129-'Table 2a'!BI89)/1000</f>
        <v>75.376245272177542</v>
      </c>
      <c r="BJ7" s="73">
        <f>('Table 2a'!BJ129-'Table 2a'!BJ89)/1000</f>
        <v>77.92730893875661</v>
      </c>
      <c r="BK7" s="73">
        <f>('Table 2a'!BK129-'Table 2a'!BK89)/1000</f>
        <v>83.221265865909004</v>
      </c>
      <c r="BL7" s="73">
        <f>('Table 2a'!BL129-'Table 2a'!BL89)/1000</f>
        <v>90.381387301769209</v>
      </c>
      <c r="BM7" s="73">
        <f>('Table 2a'!BM129-'Table 2a'!BM89)/1000</f>
        <v>96.605813211114963</v>
      </c>
      <c r="BN7" s="73">
        <f>('Table 2a'!BN129-'Table 2a'!BN89)/1000</f>
        <v>100.33216468939261</v>
      </c>
      <c r="BO7" s="73">
        <f>('Table 2a'!BO129-'Table 2a'!BO89)/1000</f>
        <v>104.20046115099119</v>
      </c>
      <c r="BP7" s="73">
        <f>('Table 2a'!BP129-'Table 2a'!BP89)/1000</f>
        <v>109.86639345323555</v>
      </c>
      <c r="BQ7" s="73">
        <f>('Table 2a'!BQ129-'Table 2a'!BQ89)/1000</f>
        <v>110.68657640979058</v>
      </c>
      <c r="BR7" s="73">
        <f>('Table 2a'!BR129-'Table 2a'!BR89)/1000</f>
        <v>114.11378757387685</v>
      </c>
      <c r="BS7" s="73">
        <f>('Table 2a'!BS129-'Table 2a'!BS89)/1000</f>
        <v>116.21705739555901</v>
      </c>
      <c r="BT7" s="73">
        <f>('Table 2a'!BT129-'Table 2a'!BT89)/1000</f>
        <v>117.73372288378923</v>
      </c>
      <c r="BU7" s="73">
        <f>('Table 2a'!BU129-'Table 2a'!BU89)/1000</f>
        <v>119.36572188526956</v>
      </c>
      <c r="BV7" s="73">
        <f>('Table 2a'!BV129-'Table 2a'!BV89)/1000</f>
        <v>121.59848772844833</v>
      </c>
      <c r="BW7" s="73">
        <f>('Table 2a'!BW129-'Table 2a'!BW89)/1000</f>
        <v>123.58993315299357</v>
      </c>
      <c r="BX7" s="73">
        <f>('Table 2a'!BX129-'Table 2a'!BX89)/1000</f>
        <v>125.80916217518757</v>
      </c>
      <c r="BY7" s="73">
        <f>('Table 2a'!BY129-'Table 2a'!BY89)/1000</f>
        <v>128.85899000241645</v>
      </c>
      <c r="BZ7" s="73">
        <f>('Table 2a'!BZ129-'Table 2a'!BZ89)/1000</f>
        <v>133.21502965585969</v>
      </c>
      <c r="CA7" s="73">
        <f>('Table 2a'!CA129-'Table 2a'!CA89)/1000</f>
        <v>150.89373526390185</v>
      </c>
      <c r="CB7" s="73">
        <f>('Table 2a'!CB129-'Table 2a'!CB89)/1000</f>
        <v>164.89512582111462</v>
      </c>
      <c r="CC7" s="73">
        <f>('Table 2a'!CC129-'Table 2a'!CC89)/1000</f>
        <v>177.80994591809727</v>
      </c>
      <c r="CD7" s="73">
        <f>('Table 2a'!CD129-'Table 2a'!CD89)/1000</f>
        <v>186.73347737899303</v>
      </c>
      <c r="CE7" s="73">
        <f>('Table 2a'!CE129-'Table 2a'!CE89)/1000</f>
        <v>191.62626221123773</v>
      </c>
      <c r="CF7" s="73">
        <f>('Table 2a'!CF129-'Table 2a'!CF89)/1000</f>
        <v>197.50060103445259</v>
      </c>
      <c r="CG7" s="73">
        <f>('Table 2a'!CG129-'Table 2a'!CG89)/1000</f>
        <v>207.39931873545956</v>
      </c>
      <c r="CH7" s="75">
        <f>('Table 2a'!CH129-'Table 2a'!CH89)/1000</f>
        <v>217.4671756627873</v>
      </c>
    </row>
    <row r="8" spans="1:86" ht="24" customHeight="1" x14ac:dyDescent="0.35">
      <c r="A8" s="120"/>
      <c r="B8" s="123" t="s">
        <v>273</v>
      </c>
      <c r="D8" s="102"/>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8">
        <f>SUM(AH9:AH10)</f>
        <v>15.872999999999999</v>
      </c>
      <c r="AI8" s="78">
        <f t="shared" ref="AI8:CG8" si="0">SUM(AI9:AI10)</f>
        <v>18.777059999999999</v>
      </c>
      <c r="AJ8" s="78">
        <f t="shared" si="0"/>
        <v>22.658060000000006</v>
      </c>
      <c r="AK8" s="78">
        <f t="shared" si="0"/>
        <v>27.698309999999996</v>
      </c>
      <c r="AL8" s="78">
        <f t="shared" si="0"/>
        <v>31.628059999999998</v>
      </c>
      <c r="AM8" s="78">
        <f t="shared" si="0"/>
        <v>35.332059999999998</v>
      </c>
      <c r="AN8" s="78">
        <f t="shared" si="0"/>
        <v>38.251059999999995</v>
      </c>
      <c r="AO8" s="78">
        <f t="shared" si="0"/>
        <v>41.768059999999998</v>
      </c>
      <c r="AP8" s="78">
        <f t="shared" si="0"/>
        <v>44.917658000000003</v>
      </c>
      <c r="AQ8" s="78">
        <f t="shared" si="0"/>
        <v>46.700744000000014</v>
      </c>
      <c r="AR8" s="78">
        <f t="shared" si="0"/>
        <v>47.317750509999989</v>
      </c>
      <c r="AS8" s="78">
        <f t="shared" si="0"/>
        <v>50.314249481000019</v>
      </c>
      <c r="AT8" s="78">
        <f t="shared" si="0"/>
        <v>56.478799715685049</v>
      </c>
      <c r="AU8" s="78">
        <f t="shared" si="0"/>
        <v>66.302888468443314</v>
      </c>
      <c r="AV8" s="78">
        <f t="shared" si="0"/>
        <v>75.257452000000029</v>
      </c>
      <c r="AW8" s="78">
        <f t="shared" si="0"/>
        <v>82.437565999999975</v>
      </c>
      <c r="AX8" s="78">
        <f t="shared" si="0"/>
        <v>84.862667213999956</v>
      </c>
      <c r="AY8" s="78">
        <f t="shared" si="0"/>
        <v>88.710819153041328</v>
      </c>
      <c r="AZ8" s="78">
        <f t="shared" si="0"/>
        <v>92.217949756999985</v>
      </c>
      <c r="BA8" s="78">
        <f t="shared" si="0"/>
        <v>93.34739375700002</v>
      </c>
      <c r="BB8" s="78">
        <f t="shared" si="0"/>
        <v>95.565317560038423</v>
      </c>
      <c r="BC8" s="78">
        <f t="shared" si="0"/>
        <v>100.1037786478629</v>
      </c>
      <c r="BD8" s="78">
        <f t="shared" si="0"/>
        <v>105.67223632277438</v>
      </c>
      <c r="BE8" s="78">
        <f t="shared" si="0"/>
        <v>112.16291500158964</v>
      </c>
      <c r="BF8" s="78">
        <f t="shared" si="0"/>
        <v>116.69564469762189</v>
      </c>
      <c r="BG8" s="78">
        <f t="shared" si="0"/>
        <v>127.80093583048341</v>
      </c>
      <c r="BH8" s="78">
        <f t="shared" si="0"/>
        <v>135.7380458459495</v>
      </c>
      <c r="BI8" s="78">
        <f t="shared" si="0"/>
        <v>142.4274485055688</v>
      </c>
      <c r="BJ8" s="78">
        <f t="shared" si="0"/>
        <v>147.31936243838138</v>
      </c>
      <c r="BK8" s="78">
        <f t="shared" si="0"/>
        <v>156.09443872586417</v>
      </c>
      <c r="BL8" s="78">
        <f t="shared" si="0"/>
        <v>170.25704001830755</v>
      </c>
      <c r="BM8" s="78">
        <f t="shared" si="0"/>
        <v>186.77982261706751</v>
      </c>
      <c r="BN8" s="78">
        <f t="shared" si="0"/>
        <v>193.60859641748772</v>
      </c>
      <c r="BO8" s="78">
        <f t="shared" si="0"/>
        <v>199.78369988696889</v>
      </c>
      <c r="BP8" s="78">
        <f t="shared" si="0"/>
        <v>207.29508495951652</v>
      </c>
      <c r="BQ8" s="78">
        <f t="shared" si="0"/>
        <v>204.01316758968125</v>
      </c>
      <c r="BR8" s="78">
        <f t="shared" si="0"/>
        <v>208.3250818894312</v>
      </c>
      <c r="BS8" s="78">
        <f t="shared" si="0"/>
        <v>210.83365923993475</v>
      </c>
      <c r="BT8" s="78">
        <f t="shared" si="0"/>
        <v>211.78566270956068</v>
      </c>
      <c r="BU8" s="78">
        <f t="shared" si="0"/>
        <v>214.51188221031876</v>
      </c>
      <c r="BV8" s="78">
        <f t="shared" si="0"/>
        <v>217.26624995749364</v>
      </c>
      <c r="BW8" s="78">
        <f t="shared" si="0"/>
        <v>220.99453645633253</v>
      </c>
      <c r="BX8" s="78">
        <f t="shared" si="0"/>
        <v>239.28968310214489</v>
      </c>
      <c r="BY8" s="78">
        <f t="shared" si="0"/>
        <v>239.35173796293972</v>
      </c>
      <c r="BZ8" s="78">
        <f t="shared" si="0"/>
        <v>245.2543832507163</v>
      </c>
      <c r="CA8" s="78">
        <f t="shared" si="0"/>
        <v>277.27420179330568</v>
      </c>
      <c r="CB8" s="78">
        <f t="shared" si="0"/>
        <v>304.53488220170362</v>
      </c>
      <c r="CC8" s="78">
        <f t="shared" si="0"/>
        <v>323.10575705435303</v>
      </c>
      <c r="CD8" s="78">
        <f t="shared" si="0"/>
        <v>341.89464122862773</v>
      </c>
      <c r="CE8" s="78">
        <f t="shared" si="0"/>
        <v>351.8589346629019</v>
      </c>
      <c r="CF8" s="78">
        <f t="shared" si="0"/>
        <v>362.37152938475805</v>
      </c>
      <c r="CG8" s="78">
        <f t="shared" si="0"/>
        <v>378.4704714944769</v>
      </c>
      <c r="CH8" s="145">
        <f>SUM(CH9:CH10)</f>
        <v>394.96540251261217</v>
      </c>
    </row>
    <row r="9" spans="1:86" x14ac:dyDescent="0.35">
      <c r="A9" s="120"/>
      <c r="B9" s="72" t="s">
        <v>346</v>
      </c>
      <c r="D9" s="102"/>
      <c r="E9" s="70"/>
      <c r="F9" s="70"/>
      <c r="G9" s="70"/>
      <c r="H9" s="70"/>
      <c r="I9" s="70"/>
      <c r="J9" s="70"/>
      <c r="K9" s="70"/>
      <c r="L9" s="70"/>
      <c r="M9" s="70"/>
      <c r="N9" s="70"/>
      <c r="O9" s="70"/>
      <c r="P9" s="70"/>
      <c r="Q9" s="70"/>
      <c r="R9" s="70"/>
      <c r="S9" s="70"/>
      <c r="T9" s="70"/>
      <c r="U9" s="70"/>
      <c r="V9" s="70"/>
      <c r="W9" s="70"/>
      <c r="X9" s="70"/>
      <c r="Y9" s="70"/>
      <c r="Z9" s="70"/>
      <c r="AA9" s="70"/>
      <c r="AB9" s="70"/>
      <c r="AC9" s="70"/>
      <c r="AD9" s="70"/>
      <c r="AE9" s="70"/>
      <c r="AF9" s="70"/>
      <c r="AG9" s="70"/>
      <c r="AH9" s="73">
        <f>SUM('Table 2a'!AH17,'Table 2a'!AH78,'Table 2a'!AH129-'Table 1a'!AH90-'Table 1a'!AH15)/1000</f>
        <v>15.872999999999999</v>
      </c>
      <c r="AI9" s="73">
        <f>SUM('Table 2a'!AI17,'Table 2a'!AI78,'Table 2a'!AI129-'Table 1a'!AI90-'Table 1a'!AI15)/1000</f>
        <v>18.777059999999999</v>
      </c>
      <c r="AJ9" s="73">
        <f>SUM('Table 2a'!AJ17,'Table 2a'!AJ78,'Table 2a'!AJ129-'Table 1a'!AJ90-'Table 1a'!AJ15)/1000</f>
        <v>22.658060000000006</v>
      </c>
      <c r="AK9" s="73">
        <f>SUM('Table 2a'!AK17,'Table 2a'!AK78,'Table 2a'!AK129-'Table 1a'!AK90-'Table 1a'!AK15)/1000</f>
        <v>27.698309999999996</v>
      </c>
      <c r="AL9" s="73">
        <f>SUM('Table 2a'!AL17,'Table 2a'!AL78,'Table 2a'!AL129-'Table 1a'!AL90-'Table 1a'!AL15)/1000</f>
        <v>31.628059999999998</v>
      </c>
      <c r="AM9" s="73">
        <f>SUM('Table 2a'!AM17,'Table 2a'!AM78,'Table 2a'!AM129-'Table 1a'!AM90-'Table 1a'!AM15)/1000</f>
        <v>35.332059999999998</v>
      </c>
      <c r="AN9" s="73">
        <f>SUM('Table 2a'!AN17,'Table 2a'!AN78,'Table 2a'!AN129-'Table 1a'!AN90-'Table 1a'!AN15)/1000</f>
        <v>38.251059999999995</v>
      </c>
      <c r="AO9" s="73">
        <f>SUM('Table 2a'!AO17,'Table 2a'!AO78,'Table 2a'!AO129-'Table 1a'!AO90-'Table 1a'!AO15)/1000</f>
        <v>41.768059999999998</v>
      </c>
      <c r="AP9" s="73">
        <f>SUM('Table 2a'!AP17,'Table 2a'!AP78,'Table 2a'!AP129-'Table 1a'!AP90-'Table 1a'!AP15)/1000</f>
        <v>44.917658000000003</v>
      </c>
      <c r="AQ9" s="73">
        <f>SUM('Table 2a'!AQ17,'Table 2a'!AQ78,'Table 2a'!AQ129-'Table 1a'!AQ90-'Table 1a'!AQ15)/1000</f>
        <v>46.700744000000014</v>
      </c>
      <c r="AR9" s="73">
        <f>SUM('Table 2a'!AR17,'Table 2a'!AR78,'Table 2a'!AR129-'Table 1a'!AR90-'Table 1a'!AR15)/1000</f>
        <v>47.317750509999989</v>
      </c>
      <c r="AS9" s="73">
        <f>SUM('Table 2a'!AS17,'Table 2a'!AS78,'Table 2a'!AS129-'Table 1a'!AS90-'Table 1a'!AS15)/1000</f>
        <v>50.314249481000019</v>
      </c>
      <c r="AT9" s="73">
        <f>SUM('Table 2a'!AT17,'Table 2a'!AT78,'Table 2a'!AT129-'Table 1a'!AT90-'Table 1a'!AT15)/1000</f>
        <v>56.478799715685049</v>
      </c>
      <c r="AU9" s="73">
        <f>SUM('Table 2a'!AU17,'Table 2a'!AU78,'Table 2a'!AU129-'Table 1a'!AU90-'Table 1a'!AU15)/1000</f>
        <v>62.322729468443313</v>
      </c>
      <c r="AV9" s="73">
        <f>SUM('Table 2a'!AV17,'Table 2a'!AV78,'Table 2a'!AV129-'Table 1a'!AV90-'Table 1a'!AV15)/1000</f>
        <v>70.755024000000034</v>
      </c>
      <c r="AW9" s="73">
        <f>SUM('Table 2a'!AW17,'Table 2a'!AW78,'Table 2a'!AW129-'Table 1a'!AW90-'Table 1a'!AW15)/1000</f>
        <v>77.496390999999974</v>
      </c>
      <c r="AX9" s="73">
        <f>SUM('Table 2a'!AX17,'Table 2a'!AX78,'Table 2a'!AX129-'Table 1a'!AX90-'Table 1a'!AX15)/1000</f>
        <v>79.690671811775147</v>
      </c>
      <c r="AY9" s="73">
        <f>SUM('Table 2a'!AY17,'Table 2a'!AY78,'Table 2a'!AY129-'Table 1a'!AY90-'Table 1a'!AY15)/1000</f>
        <v>83.299626860138801</v>
      </c>
      <c r="AZ9" s="73">
        <f>SUM('Table 2a'!AZ17,'Table 2a'!AZ78,'Table 2a'!AZ129-'Table 1a'!AZ90-'Table 1a'!AZ15)/1000</f>
        <v>86.67607494808054</v>
      </c>
      <c r="BA9" s="73">
        <f>SUM('Table 2a'!BA17,'Table 2a'!BA78,'Table 2a'!BA129-'Table 1a'!BA90-'Table 1a'!BA15)/1000</f>
        <v>87.926874053839455</v>
      </c>
      <c r="BB9" s="73">
        <f>SUM('Table 2a'!BB17,'Table 2a'!BB78,'Table 2a'!BB129-'Table 1a'!BB90-'Table 1a'!BB15)/1000</f>
        <v>90.248553723961322</v>
      </c>
      <c r="BC9" s="73">
        <f>SUM('Table 2a'!BC17,'Table 2a'!BC78,'Table 2a'!BC129-'Table 1a'!BC90-'Table 1a'!BC15)/1000</f>
        <v>93.746448396197465</v>
      </c>
      <c r="BD9" s="73">
        <f>SUM('Table 2a'!BD17,'Table 2a'!BD78,'Table 2a'!BD129-'Table 1a'!BD90-'Table 1a'!BD15)/1000</f>
        <v>96.115685924979189</v>
      </c>
      <c r="BE9" s="73">
        <f>SUM('Table 2a'!BE17,'Table 2a'!BE78,'Table 2a'!BE129-'Table 1a'!BE90-'Table 1a'!BE15)/1000</f>
        <v>101.43716308374756</v>
      </c>
      <c r="BF9" s="73">
        <f>SUM('Table 2a'!BF17,'Table 2a'!BF78,'Table 2a'!BF129-'Table 1a'!BF90-'Table 1a'!BF15)/1000</f>
        <v>105.0300765651435</v>
      </c>
      <c r="BG9" s="73">
        <f>SUM('Table 2a'!BG17,'Table 2a'!BG78,'Table 2a'!BG129-'Table 1a'!BG90-'Table 1a'!BG15)/1000</f>
        <v>100.72854788745592</v>
      </c>
      <c r="BH9" s="73">
        <f>SUM('Table 2a'!BH17,'Table 2a'!BH78,'Table 2a'!BH129-'Table 1a'!BH90-'Table 1a'!BH15)/1000</f>
        <v>110.63168917917214</v>
      </c>
      <c r="BI9" s="73">
        <f>SUM('Table 2a'!BI17,'Table 2a'!BI78,'Table 2a'!BI129-'Table 1a'!BI90-'Table 1a'!BI15)/1000</f>
        <v>115.27802456074372</v>
      </c>
      <c r="BJ9" s="73">
        <f>SUM('Table 2a'!BJ17,'Table 2a'!BJ78,'Table 2a'!BJ129-'Table 1a'!BJ90-'Table 1a'!BJ15)/1000</f>
        <v>118.73496725744042</v>
      </c>
      <c r="BK9" s="73">
        <f>SUM('Table 2a'!BK17,'Table 2a'!BK78,'Table 2a'!BK129-'Table 1a'!BK90-'Table 1a'!BK15)/1000</f>
        <v>125.8052694908574</v>
      </c>
      <c r="BL9" s="73">
        <f>SUM('Table 2a'!BL17,'Table 2a'!BL78,'Table 2a'!BL129-'Table 1a'!BL90-'Table 1a'!BL15)/1000</f>
        <v>135.30295700645357</v>
      </c>
      <c r="BM9" s="73">
        <f>SUM('Table 2a'!BM17,'Table 2a'!BM78,'Table 2a'!BM129-'Table 1a'!BM90-'Table 1a'!BM15)/1000</f>
        <v>147.59659979452209</v>
      </c>
      <c r="BN9" s="73">
        <f>SUM('Table 2a'!BN17,'Table 2a'!BN78,'Table 2a'!BN129-'Table 1a'!BN90-'Table 1a'!BN15)/1000</f>
        <v>152.93794538980353</v>
      </c>
      <c r="BO9" s="73">
        <f>SUM('Table 2a'!BO17,'Table 2a'!BO78,'Table 2a'!BO129-'Table 1a'!BO90-'Table 1a'!BO15)/1000</f>
        <v>158.52260284456639</v>
      </c>
      <c r="BP9" s="73">
        <f>SUM('Table 2a'!BP17,'Table 2a'!BP78,'Table 2a'!BP129-'Table 1a'!BP90-'Table 1a'!BP15)/1000</f>
        <v>166.10218093256202</v>
      </c>
      <c r="BQ9" s="73">
        <f>SUM('Table 2a'!BQ17,'Table 2a'!BQ78,'Table 2a'!BQ129-'Table 1a'!BQ90-'Table 1a'!BQ15)/1000</f>
        <v>163.74898099476664</v>
      </c>
      <c r="BR9" s="73">
        <f>SUM('Table 2a'!BR17,'Table 2a'!BR78,'Table 2a'!BR129-'Table 1a'!BR90-'Table 1a'!BR15)/1000</f>
        <v>167.77438931287509</v>
      </c>
      <c r="BS9" s="73">
        <f>SUM('Table 2a'!BS17,'Table 2a'!BS78,'Table 2a'!BS129-'Table 1a'!BS90-'Table 1a'!BS15)/1000</f>
        <v>171.22220563292109</v>
      </c>
      <c r="BT9" s="73">
        <f>SUM('Table 2a'!BT17,'Table 2a'!BT78,'Table 2a'!BT129-'Table 1a'!BT90-'Table 1a'!BT15)/1000</f>
        <v>173.3391448287901</v>
      </c>
      <c r="BU9" s="73">
        <f>SUM('Table 2a'!BU17,'Table 2a'!BU78,'Table 2a'!BU129-'Table 1a'!BU90-'Table 1a'!BU15)/1000</f>
        <v>177.51753945483767</v>
      </c>
      <c r="BV9" s="73">
        <f>SUM('Table 2a'!BV17,'Table 2a'!BV78,'Table 2a'!BV129-'Table 1a'!BV90-'Table 1a'!BV15)/1000</f>
        <v>183.30978799196603</v>
      </c>
      <c r="BW9" s="73">
        <f>SUM('Table 2a'!BW17,'Table 2a'!BW78,'Table 2a'!BW129-'Table 1a'!BW90-'Table 1a'!BW15)/1000</f>
        <v>191.81548216465964</v>
      </c>
      <c r="BX9" s="73">
        <f>SUM('Table 2a'!BX17,'Table 2a'!BX78,'Table 2a'!BX129-'Table 1a'!BX90-'Table 1a'!BX15)/1000</f>
        <v>212.77637431403559</v>
      </c>
      <c r="BY9" s="73">
        <f>SUM('Table 2a'!BY17,'Table 2a'!BY78,'Table 2a'!BY129-'Table 1a'!BY90-'Table 1a'!BY15)/1000</f>
        <v>217.04679783062639</v>
      </c>
      <c r="BZ9" s="73">
        <f>SUM('Table 2a'!BZ17,'Table 2a'!BZ78,'Table 2a'!BZ129-'Table 1a'!BZ90-'Table 1a'!BZ15)/1000</f>
        <v>224.34590506007319</v>
      </c>
      <c r="CA9" s="73">
        <f>SUM('Table 2a'!CA17,'Table 2a'!CA78,'Table 2a'!CA129-'Table 1a'!CA90-'Table 1a'!CA15)/1000</f>
        <v>256.71126557125064</v>
      </c>
      <c r="CB9" s="73">
        <f>SUM('Table 2a'!CB17,'Table 2a'!CB78,'Table 2a'!CB129-'Table 1a'!CB90-'Table 1a'!CB15)/1000</f>
        <v>288.38425718863749</v>
      </c>
      <c r="CC9" s="73">
        <f>SUM('Table 2a'!CC17,'Table 2a'!CC78,'Table 2a'!CC129-'Table 1a'!CC90-'Table 1a'!CC15)/1000</f>
        <v>308.74329690756116</v>
      </c>
      <c r="CD9" s="73">
        <f>SUM('Table 2a'!CD17,'Table 2a'!CD78,'Table 2a'!CD129-'Table 1a'!CD90-'Table 1a'!CD15)/1000</f>
        <v>327.29770476860381</v>
      </c>
      <c r="CE9" s="73">
        <f>SUM('Table 2a'!CE17,'Table 2a'!CE78,'Table 2a'!CE129-'Table 1a'!CE90-'Table 1a'!CE15)/1000</f>
        <v>337.08466143383566</v>
      </c>
      <c r="CF9" s="73">
        <f>SUM('Table 2a'!CF17,'Table 2a'!CF78,'Table 2a'!CF129-'Table 1a'!CF90-'Table 1a'!CF15)/1000</f>
        <v>347.50670651682174</v>
      </c>
      <c r="CG9" s="73">
        <f>SUM('Table 2a'!CG17,'Table 2a'!CG78,'Table 2a'!CG129-'Table 1a'!CG90-'Table 1a'!CG15)/1000</f>
        <v>363.49977836886029</v>
      </c>
      <c r="CH9" s="75">
        <f>SUM('Table 2a'!CH17,'Table 2a'!CH78,'Table 2a'!CH129-'Table 1a'!CH90-'Table 1a'!CH15)/1000</f>
        <v>379.91719516926855</v>
      </c>
    </row>
    <row r="10" spans="1:86" x14ac:dyDescent="0.35">
      <c r="A10" s="120"/>
      <c r="B10" s="72" t="s">
        <v>347</v>
      </c>
      <c r="D10" s="102"/>
      <c r="E10" s="70"/>
      <c r="F10" s="70"/>
      <c r="G10" s="70"/>
      <c r="H10" s="70"/>
      <c r="I10" s="70"/>
      <c r="J10" s="70"/>
      <c r="K10" s="70"/>
      <c r="L10" s="70"/>
      <c r="M10" s="70"/>
      <c r="N10" s="70"/>
      <c r="O10" s="70"/>
      <c r="P10" s="70"/>
      <c r="Q10" s="70"/>
      <c r="R10" s="70"/>
      <c r="S10" s="70"/>
      <c r="T10" s="70"/>
      <c r="U10" s="70"/>
      <c r="V10" s="70"/>
      <c r="W10" s="70"/>
      <c r="X10" s="70"/>
      <c r="Y10" s="70"/>
      <c r="Z10" s="70"/>
      <c r="AA10" s="70"/>
      <c r="AB10" s="70"/>
      <c r="AC10" s="70"/>
      <c r="AD10" s="70"/>
      <c r="AE10" s="70"/>
      <c r="AF10" s="70"/>
      <c r="AG10" s="70"/>
      <c r="AH10" s="73">
        <f>('Non-DWP Welfare'!AH4+'Table 1a'!AH90)/1000</f>
        <v>0</v>
      </c>
      <c r="AI10" s="73">
        <f>('Non-DWP Welfare'!AI4+'Table 1a'!AI90)/1000</f>
        <v>0</v>
      </c>
      <c r="AJ10" s="73">
        <f>('Non-DWP Welfare'!AJ4+'Table 1a'!AJ90)/1000</f>
        <v>0</v>
      </c>
      <c r="AK10" s="73">
        <f>('Non-DWP Welfare'!AK4+'Table 1a'!AK90)/1000</f>
        <v>0</v>
      </c>
      <c r="AL10" s="73">
        <f>('Non-DWP Welfare'!AL4+'Table 1a'!AL90)/1000</f>
        <v>0</v>
      </c>
      <c r="AM10" s="73">
        <f>('Non-DWP Welfare'!AM4+'Table 1a'!AM90)/1000</f>
        <v>0</v>
      </c>
      <c r="AN10" s="73">
        <f>('Non-DWP Welfare'!AN4+'Table 1a'!AN90)/1000</f>
        <v>0</v>
      </c>
      <c r="AO10" s="73">
        <f>('Non-DWP Welfare'!AO4+'Table 1a'!AO90)/1000</f>
        <v>0</v>
      </c>
      <c r="AP10" s="73">
        <f>('Non-DWP Welfare'!AP4+'Table 1a'!AP90)/1000</f>
        <v>0</v>
      </c>
      <c r="AQ10" s="73">
        <f>('Non-DWP Welfare'!AQ4+'Table 1a'!AQ90)/1000</f>
        <v>0</v>
      </c>
      <c r="AR10" s="73">
        <f>('Non-DWP Welfare'!AR4+'Table 1a'!AR90)/1000</f>
        <v>0</v>
      </c>
      <c r="AS10" s="73">
        <f>('Non-DWP Welfare'!AS4+'Table 1a'!AS90)/1000</f>
        <v>0</v>
      </c>
      <c r="AT10" s="73">
        <f>('Non-DWP Welfare'!AT4+'Table 1a'!AT90)/1000</f>
        <v>0</v>
      </c>
      <c r="AU10" s="73">
        <f>('Non-DWP Welfare'!AU4+'Table 1a'!AU90)/1000</f>
        <v>3.9801589999999996</v>
      </c>
      <c r="AV10" s="73">
        <f>('Non-DWP Welfare'!AV4+'Table 1a'!AV90)/1000</f>
        <v>4.5024279999999992</v>
      </c>
      <c r="AW10" s="73">
        <f>('Non-DWP Welfare'!AW4+'Table 1a'!AW90)/1000</f>
        <v>4.9411750000000021</v>
      </c>
      <c r="AX10" s="73">
        <f>('Non-DWP Welfare'!AX4+'Table 1a'!AX90)/1000</f>
        <v>5.1719954022248151</v>
      </c>
      <c r="AY10" s="73">
        <f>('Non-DWP Welfare'!AY4+'Table 1a'!AY90)/1000</f>
        <v>5.411192292902526</v>
      </c>
      <c r="AZ10" s="73">
        <f>('Non-DWP Welfare'!AZ4+'Table 1a'!AZ90)/1000</f>
        <v>5.5418748089194496</v>
      </c>
      <c r="BA10" s="73">
        <f>('Non-DWP Welfare'!BA4+'Table 1a'!BA90)/1000</f>
        <v>5.4205197031605667</v>
      </c>
      <c r="BB10" s="73">
        <f>('Non-DWP Welfare'!BB4+'Table 1a'!BB90)/1000</f>
        <v>5.3167638360770972</v>
      </c>
      <c r="BC10" s="73">
        <f>('Non-DWP Welfare'!BC4+'Table 1a'!BC90)/1000</f>
        <v>6.3573302516654238</v>
      </c>
      <c r="BD10" s="73">
        <f>('Non-DWP Welfare'!BD4+'Table 1a'!BD90)/1000</f>
        <v>9.5565503977951956</v>
      </c>
      <c r="BE10" s="73">
        <f>('Non-DWP Welfare'!BE4+'Table 1a'!BE90)/1000</f>
        <v>10.725751917842073</v>
      </c>
      <c r="BF10" s="73">
        <f>('Non-DWP Welfare'!BF4+'Table 1a'!BF90)/1000</f>
        <v>11.665568132478386</v>
      </c>
      <c r="BG10" s="73">
        <f>('Non-DWP Welfare'!BG4+'Table 1a'!BG90)/1000</f>
        <v>27.072387943027497</v>
      </c>
      <c r="BH10" s="73">
        <f>('Non-DWP Welfare'!BH4+'Table 1a'!BH90)/1000</f>
        <v>25.106356666777348</v>
      </c>
      <c r="BI10" s="73">
        <f>('Non-DWP Welfare'!BI4+'Table 1a'!BI90)/1000</f>
        <v>27.149423944825088</v>
      </c>
      <c r="BJ10" s="73">
        <f>('Non-DWP Welfare'!BJ4+'Table 1a'!BJ90)/1000</f>
        <v>28.584395180940959</v>
      </c>
      <c r="BK10" s="73">
        <f>('Non-DWP Welfare'!BK4+'Table 1a'!BK90)/1000</f>
        <v>30.289169235006767</v>
      </c>
      <c r="BL10" s="73">
        <f>('Non-DWP Welfare'!BL4+'Table 1a'!BL90)/1000</f>
        <v>34.954083011853982</v>
      </c>
      <c r="BM10" s="73">
        <f>('Non-DWP Welfare'!BM4+'Table 1a'!BM90)/1000</f>
        <v>39.183222822545424</v>
      </c>
      <c r="BN10" s="73">
        <f>('Non-DWP Welfare'!BN4+'Table 1a'!BN90)/1000</f>
        <v>40.670651027684187</v>
      </c>
      <c r="BO10" s="73">
        <f>('Non-DWP Welfare'!BO4+'Table 1a'!BO90)/1000</f>
        <v>41.26109704240249</v>
      </c>
      <c r="BP10" s="73">
        <f>('Non-DWP Welfare'!BP4+'Table 1a'!BP90)/1000</f>
        <v>41.192904026954501</v>
      </c>
      <c r="BQ10" s="73">
        <f>('Non-DWP Welfare'!BQ4+'Table 1a'!BQ90)/1000</f>
        <v>40.264186594914619</v>
      </c>
      <c r="BR10" s="73">
        <f>('Non-DWP Welfare'!BR4+'Table 1a'!BR90)/1000</f>
        <v>40.550692576556116</v>
      </c>
      <c r="BS10" s="73">
        <f>('Non-DWP Welfare'!BS4+'Table 1a'!BS90)/1000</f>
        <v>39.611453607013665</v>
      </c>
      <c r="BT10" s="73">
        <f>('Non-DWP Welfare'!BT4+'Table 1a'!BT90)/1000</f>
        <v>38.446517880770578</v>
      </c>
      <c r="BU10" s="73">
        <f>('Non-DWP Welfare'!BU4+'Table 1a'!BU90)/1000</f>
        <v>36.994342755481085</v>
      </c>
      <c r="BV10" s="73">
        <f>('Non-DWP Welfare'!BV4+'Table 1a'!BV90)/1000</f>
        <v>33.956461965527623</v>
      </c>
      <c r="BW10" s="73">
        <f>('Non-DWP Welfare'!BW4+'Table 1a'!BW90)/1000</f>
        <v>29.17905429167287</v>
      </c>
      <c r="BX10" s="73">
        <f>('Non-DWP Welfare'!BX4+'Table 1a'!BX90)/1000</f>
        <v>26.513308788109306</v>
      </c>
      <c r="BY10" s="73">
        <f>('Non-DWP Welfare'!BY4+'Table 1a'!BY90)/1000</f>
        <v>22.304940132313323</v>
      </c>
      <c r="BZ10" s="73">
        <f>('Non-DWP Welfare'!BZ4+'Table 1a'!BZ90)/1000</f>
        <v>20.90847819064312</v>
      </c>
      <c r="CA10" s="73">
        <f>('Non-DWP Welfare'!CA4+'Table 1a'!CA90)/1000</f>
        <v>20.562936222055033</v>
      </c>
      <c r="CB10" s="73">
        <f>('Non-DWP Welfare'!CB4+'Table 1a'!CB90)/1000</f>
        <v>16.150625013066136</v>
      </c>
      <c r="CC10" s="73">
        <f>('Non-DWP Welfare'!CC4+'Table 1a'!CC90)/1000</f>
        <v>14.362460146791875</v>
      </c>
      <c r="CD10" s="73">
        <f>('Non-DWP Welfare'!CD4+'Table 1a'!CD90)/1000</f>
        <v>14.596936460023908</v>
      </c>
      <c r="CE10" s="73">
        <f>('Non-DWP Welfare'!CE4+'Table 1a'!CE90)/1000</f>
        <v>14.774273229066253</v>
      </c>
      <c r="CF10" s="73">
        <f>('Non-DWP Welfare'!CF4+'Table 1a'!CF90)/1000</f>
        <v>14.864822867936317</v>
      </c>
      <c r="CG10" s="73">
        <f>('Non-DWP Welfare'!CG4+'Table 1a'!CG90)/1000</f>
        <v>14.970693125616595</v>
      </c>
      <c r="CH10" s="75">
        <f>('Non-DWP Welfare'!CH4+'Table 1a'!CH90)/1000</f>
        <v>15.048207343343616</v>
      </c>
    </row>
    <row r="11" spans="1:86" ht="31" x14ac:dyDescent="0.35">
      <c r="A11" s="120"/>
      <c r="B11" s="65" t="s">
        <v>348</v>
      </c>
      <c r="D11" s="102"/>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5"/>
    </row>
    <row r="12" spans="1:86" ht="21.75" customHeight="1" x14ac:dyDescent="0.35">
      <c r="A12" s="120"/>
      <c r="B12" s="72" t="s">
        <v>276</v>
      </c>
      <c r="D12" s="102"/>
      <c r="E12" s="70"/>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3">
        <f>'Cost of Living'!AH4</f>
        <v>0</v>
      </c>
      <c r="AI12" s="73">
        <f>'Cost of Living'!AI4/1000</f>
        <v>0</v>
      </c>
      <c r="AJ12" s="73">
        <f>'Cost of Living'!AJ4/1000</f>
        <v>0</v>
      </c>
      <c r="AK12" s="73">
        <f>'Cost of Living'!AK4/1000</f>
        <v>0</v>
      </c>
      <c r="AL12" s="73">
        <f>'Cost of Living'!AL4/1000</f>
        <v>0</v>
      </c>
      <c r="AM12" s="73">
        <f>'Cost of Living'!AM4/1000</f>
        <v>0</v>
      </c>
      <c r="AN12" s="73">
        <f>'Cost of Living'!AN4/1000</f>
        <v>0</v>
      </c>
      <c r="AO12" s="73">
        <f>'Cost of Living'!AO4/1000</f>
        <v>0</v>
      </c>
      <c r="AP12" s="73">
        <f>'Cost of Living'!AP4/1000</f>
        <v>0</v>
      </c>
      <c r="AQ12" s="73">
        <f>'Cost of Living'!AQ4/1000</f>
        <v>0</v>
      </c>
      <c r="AR12" s="73">
        <f>'Cost of Living'!AR4/1000</f>
        <v>0</v>
      </c>
      <c r="AS12" s="73">
        <f>'Cost of Living'!AS4/1000</f>
        <v>0</v>
      </c>
      <c r="AT12" s="73">
        <f>'Cost of Living'!AT4/1000</f>
        <v>0</v>
      </c>
      <c r="AU12" s="73">
        <f>'Cost of Living'!AU4/1000</f>
        <v>0</v>
      </c>
      <c r="AV12" s="73">
        <f>'Cost of Living'!AV4/1000</f>
        <v>0</v>
      </c>
      <c r="AW12" s="73">
        <f>'Cost of Living'!AW4/1000</f>
        <v>0</v>
      </c>
      <c r="AX12" s="73">
        <f>'Cost of Living'!AX4/1000</f>
        <v>0</v>
      </c>
      <c r="AY12" s="73">
        <f>'Cost of Living'!AY4/1000</f>
        <v>0</v>
      </c>
      <c r="AZ12" s="73">
        <f>'Cost of Living'!AZ4/1000</f>
        <v>0</v>
      </c>
      <c r="BA12" s="73">
        <f>'Cost of Living'!BA4/1000</f>
        <v>0</v>
      </c>
      <c r="BB12" s="73">
        <f>'Cost of Living'!BB4/1000</f>
        <v>0</v>
      </c>
      <c r="BC12" s="73">
        <f>'Cost of Living'!BC4/1000</f>
        <v>0</v>
      </c>
      <c r="BD12" s="73">
        <f>'Cost of Living'!BD4/1000</f>
        <v>0</v>
      </c>
      <c r="BE12" s="73">
        <f>'Cost of Living'!BE4/1000</f>
        <v>0</v>
      </c>
      <c r="BF12" s="73">
        <f>'Cost of Living'!BF4/1000</f>
        <v>0</v>
      </c>
      <c r="BG12" s="73">
        <f>'Cost of Living'!BG4/1000</f>
        <v>0</v>
      </c>
      <c r="BH12" s="73">
        <f>'Cost of Living'!BH4/1000</f>
        <v>0</v>
      </c>
      <c r="BI12" s="73">
        <f>'Cost of Living'!BI4/1000</f>
        <v>0</v>
      </c>
      <c r="BJ12" s="73">
        <f>'Cost of Living'!BJ4/1000</f>
        <v>0</v>
      </c>
      <c r="BK12" s="73">
        <f>'Cost of Living'!BK4/1000</f>
        <v>0</v>
      </c>
      <c r="BL12" s="73">
        <f>'Cost of Living'!BL4/1000</f>
        <v>0</v>
      </c>
      <c r="BM12" s="73">
        <f>'Cost of Living'!BM4/1000</f>
        <v>0</v>
      </c>
      <c r="BN12" s="73">
        <f>'Cost of Living'!BN4/1000</f>
        <v>0</v>
      </c>
      <c r="BO12" s="73">
        <f>'Cost of Living'!BO4/1000</f>
        <v>0</v>
      </c>
      <c r="BP12" s="73">
        <f>'Cost of Living'!BP4/1000</f>
        <v>0</v>
      </c>
      <c r="BQ12" s="73">
        <f>'Cost of Living'!BQ4/1000</f>
        <v>0</v>
      </c>
      <c r="BR12" s="73">
        <f>'Cost of Living'!BR4/1000</f>
        <v>0</v>
      </c>
      <c r="BS12" s="73">
        <f>'Cost of Living'!BS4/1000</f>
        <v>0</v>
      </c>
      <c r="BT12" s="73">
        <f>'Cost of Living'!BT4/1000</f>
        <v>0</v>
      </c>
      <c r="BU12" s="73">
        <f>'Cost of Living'!BU4/1000</f>
        <v>0</v>
      </c>
      <c r="BV12" s="73">
        <f>'Cost of Living'!BV4/1000</f>
        <v>0</v>
      </c>
      <c r="BW12" s="73">
        <f>'Cost of Living'!BW4/1000</f>
        <v>0</v>
      </c>
      <c r="BX12" s="73">
        <f>'Cost of Living'!BX4/1000</f>
        <v>0</v>
      </c>
      <c r="BY12" s="73">
        <f>'Cost of Living'!BY4/1000</f>
        <v>0</v>
      </c>
      <c r="BZ12" s="73">
        <f>'Cost of Living'!BZ4/1000</f>
        <v>7.9854546142966667</v>
      </c>
      <c r="CA12" s="73">
        <f>'Cost of Living'!CA4/1000</f>
        <v>10.13053277618314</v>
      </c>
      <c r="CB12" s="73">
        <f>'Cost of Living'!CB4/1000</f>
        <v>-3.9066599799999959E-3</v>
      </c>
      <c r="CC12" s="73">
        <f>'Cost of Living'!CC4/1000</f>
        <v>-1.8762231576671912E-2</v>
      </c>
      <c r="CD12" s="73">
        <f>'Cost of Living'!CD4/1000</f>
        <v>0</v>
      </c>
      <c r="CE12" s="73">
        <f>'Cost of Living'!CE4/1000</f>
        <v>0</v>
      </c>
      <c r="CF12" s="73">
        <f>'Cost of Living'!CF4/1000</f>
        <v>0</v>
      </c>
      <c r="CG12" s="73">
        <f>'Cost of Living'!CG4/1000</f>
        <v>0</v>
      </c>
      <c r="CH12" s="75">
        <f>'Cost of Living'!CH4/1000</f>
        <v>0</v>
      </c>
    </row>
    <row r="13" spans="1:86" ht="16" thickBot="1" x14ac:dyDescent="0.4">
      <c r="A13" s="120"/>
      <c r="B13" s="92" t="s">
        <v>277</v>
      </c>
      <c r="C13" s="137"/>
      <c r="D13" s="146"/>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8">
        <f>AH8+AH12</f>
        <v>15.872999999999999</v>
      </c>
      <c r="AI13" s="148">
        <f t="shared" ref="AI13:CG13" si="1">AI8+AI12</f>
        <v>18.777059999999999</v>
      </c>
      <c r="AJ13" s="148">
        <f t="shared" si="1"/>
        <v>22.658060000000006</v>
      </c>
      <c r="AK13" s="148">
        <f t="shared" si="1"/>
        <v>27.698309999999996</v>
      </c>
      <c r="AL13" s="148">
        <f t="shared" si="1"/>
        <v>31.628059999999998</v>
      </c>
      <c r="AM13" s="148">
        <f t="shared" si="1"/>
        <v>35.332059999999998</v>
      </c>
      <c r="AN13" s="148">
        <f t="shared" si="1"/>
        <v>38.251059999999995</v>
      </c>
      <c r="AO13" s="148">
        <f t="shared" si="1"/>
        <v>41.768059999999998</v>
      </c>
      <c r="AP13" s="148">
        <f t="shared" si="1"/>
        <v>44.917658000000003</v>
      </c>
      <c r="AQ13" s="148">
        <f t="shared" si="1"/>
        <v>46.700744000000014</v>
      </c>
      <c r="AR13" s="148">
        <f t="shared" si="1"/>
        <v>47.317750509999989</v>
      </c>
      <c r="AS13" s="148">
        <f t="shared" si="1"/>
        <v>50.314249481000019</v>
      </c>
      <c r="AT13" s="148">
        <f t="shared" si="1"/>
        <v>56.478799715685049</v>
      </c>
      <c r="AU13" s="148">
        <f t="shared" si="1"/>
        <v>66.302888468443314</v>
      </c>
      <c r="AV13" s="148">
        <f t="shared" si="1"/>
        <v>75.257452000000029</v>
      </c>
      <c r="AW13" s="148">
        <f t="shared" si="1"/>
        <v>82.437565999999975</v>
      </c>
      <c r="AX13" s="148">
        <f t="shared" si="1"/>
        <v>84.862667213999956</v>
      </c>
      <c r="AY13" s="148">
        <f t="shared" si="1"/>
        <v>88.710819153041328</v>
      </c>
      <c r="AZ13" s="148">
        <f t="shared" si="1"/>
        <v>92.217949756999985</v>
      </c>
      <c r="BA13" s="148">
        <f t="shared" si="1"/>
        <v>93.34739375700002</v>
      </c>
      <c r="BB13" s="148">
        <f t="shared" si="1"/>
        <v>95.565317560038423</v>
      </c>
      <c r="BC13" s="148">
        <f t="shared" si="1"/>
        <v>100.1037786478629</v>
      </c>
      <c r="BD13" s="148">
        <f t="shared" si="1"/>
        <v>105.67223632277438</v>
      </c>
      <c r="BE13" s="148">
        <f t="shared" si="1"/>
        <v>112.16291500158964</v>
      </c>
      <c r="BF13" s="148">
        <f t="shared" si="1"/>
        <v>116.69564469762189</v>
      </c>
      <c r="BG13" s="148">
        <f t="shared" si="1"/>
        <v>127.80093583048341</v>
      </c>
      <c r="BH13" s="148">
        <f t="shared" si="1"/>
        <v>135.7380458459495</v>
      </c>
      <c r="BI13" s="148">
        <f t="shared" si="1"/>
        <v>142.4274485055688</v>
      </c>
      <c r="BJ13" s="148">
        <f t="shared" si="1"/>
        <v>147.31936243838138</v>
      </c>
      <c r="BK13" s="148">
        <f t="shared" si="1"/>
        <v>156.09443872586417</v>
      </c>
      <c r="BL13" s="148">
        <f t="shared" si="1"/>
        <v>170.25704001830755</v>
      </c>
      <c r="BM13" s="148">
        <f t="shared" si="1"/>
        <v>186.77982261706751</v>
      </c>
      <c r="BN13" s="148">
        <f t="shared" si="1"/>
        <v>193.60859641748772</v>
      </c>
      <c r="BO13" s="148">
        <f t="shared" si="1"/>
        <v>199.78369988696889</v>
      </c>
      <c r="BP13" s="148">
        <f t="shared" si="1"/>
        <v>207.29508495951652</v>
      </c>
      <c r="BQ13" s="148">
        <f t="shared" si="1"/>
        <v>204.01316758968125</v>
      </c>
      <c r="BR13" s="148">
        <f t="shared" si="1"/>
        <v>208.3250818894312</v>
      </c>
      <c r="BS13" s="148">
        <f t="shared" si="1"/>
        <v>210.83365923993475</v>
      </c>
      <c r="BT13" s="148">
        <f t="shared" si="1"/>
        <v>211.78566270956068</v>
      </c>
      <c r="BU13" s="148">
        <f>BU8+BU12</f>
        <v>214.51188221031876</v>
      </c>
      <c r="BV13" s="148">
        <f t="shared" si="1"/>
        <v>217.26624995749364</v>
      </c>
      <c r="BW13" s="148">
        <f t="shared" si="1"/>
        <v>220.99453645633253</v>
      </c>
      <c r="BX13" s="148">
        <f t="shared" si="1"/>
        <v>239.28968310214489</v>
      </c>
      <c r="BY13" s="148">
        <f t="shared" si="1"/>
        <v>239.35173796293972</v>
      </c>
      <c r="BZ13" s="148">
        <f t="shared" si="1"/>
        <v>253.23983786501296</v>
      </c>
      <c r="CA13" s="148">
        <f t="shared" si="1"/>
        <v>287.40473456948882</v>
      </c>
      <c r="CB13" s="148">
        <f t="shared" si="1"/>
        <v>304.53097554172365</v>
      </c>
      <c r="CC13" s="148">
        <f t="shared" si="1"/>
        <v>323.08699482277638</v>
      </c>
      <c r="CD13" s="148">
        <f t="shared" si="1"/>
        <v>341.89464122862773</v>
      </c>
      <c r="CE13" s="148">
        <f t="shared" si="1"/>
        <v>351.8589346629019</v>
      </c>
      <c r="CF13" s="148">
        <f t="shared" si="1"/>
        <v>362.37152938475805</v>
      </c>
      <c r="CG13" s="148">
        <f t="shared" si="1"/>
        <v>378.4704714944769</v>
      </c>
      <c r="CH13" s="149">
        <f>CH8+CH12</f>
        <v>394.96540251261217</v>
      </c>
    </row>
    <row r="14" spans="1:86" ht="39" customHeight="1" x14ac:dyDescent="0.35">
      <c r="A14" s="120"/>
      <c r="B14" s="65" t="s">
        <v>349</v>
      </c>
      <c r="D14" s="102"/>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1"/>
    </row>
    <row r="15" spans="1:86" ht="24" customHeight="1" x14ac:dyDescent="0.35">
      <c r="A15" s="120"/>
      <c r="B15" s="72" t="s">
        <v>344</v>
      </c>
      <c r="D15" s="102"/>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v>41.362913276474636</v>
      </c>
      <c r="AI15" s="70">
        <v>43.399699960203314</v>
      </c>
      <c r="AJ15" s="70">
        <v>44.433949460164456</v>
      </c>
      <c r="AK15" s="70">
        <v>51.188183595376586</v>
      </c>
      <c r="AL15" s="70">
        <v>55.539827562730991</v>
      </c>
      <c r="AM15" s="70">
        <v>61.132689241397209</v>
      </c>
      <c r="AN15" s="70">
        <v>63.631961421579376</v>
      </c>
      <c r="AO15" s="70">
        <v>65.541596503035763</v>
      </c>
      <c r="AP15" s="70">
        <v>67.559674027014637</v>
      </c>
      <c r="AQ15" s="70">
        <v>65.052998496490432</v>
      </c>
      <c r="AR15" s="70">
        <v>59.283328524192861</v>
      </c>
      <c r="AS15" s="70">
        <v>56.439056659322411</v>
      </c>
      <c r="AT15" s="70">
        <v>58.886867516306488</v>
      </c>
      <c r="AU15" s="70">
        <v>69.085442208834436</v>
      </c>
      <c r="AV15" s="70">
        <v>79.772410638711392</v>
      </c>
      <c r="AW15" s="70">
        <v>86.53327757495093</v>
      </c>
      <c r="AX15" s="70">
        <v>87.959451428229514</v>
      </c>
      <c r="AY15" s="70">
        <v>89.53743386522207</v>
      </c>
      <c r="AZ15" s="70">
        <v>88.769792801223844</v>
      </c>
      <c r="BA15" s="70">
        <v>87.168702468848863</v>
      </c>
      <c r="BB15" s="70">
        <v>86.305121616461122</v>
      </c>
      <c r="BC15" s="70">
        <v>87.953010103234277</v>
      </c>
      <c r="BD15" s="70">
        <v>91.72019143723179</v>
      </c>
      <c r="BE15" s="70">
        <v>94.21197431831969</v>
      </c>
      <c r="BF15" s="70">
        <v>96.737964616260484</v>
      </c>
      <c r="BG15" s="70">
        <v>108.71050337110705</v>
      </c>
      <c r="BH15" s="70">
        <v>111.00518036112911</v>
      </c>
      <c r="BI15" s="70">
        <v>112.12263015973049</v>
      </c>
      <c r="BJ15" s="70">
        <v>112.65114077952039</v>
      </c>
      <c r="BK15" s="70">
        <v>116.03268261549584</v>
      </c>
      <c r="BL15" s="70">
        <v>122.61245171637633</v>
      </c>
      <c r="BM15" s="70">
        <v>136.65334522684711</v>
      </c>
      <c r="BN15" s="70">
        <v>138.99020965818809</v>
      </c>
      <c r="BO15" s="70">
        <v>139.45043064320029</v>
      </c>
      <c r="BP15" s="70">
        <v>139.72050624337945</v>
      </c>
      <c r="BQ15" s="70">
        <v>131.11011947150007</v>
      </c>
      <c r="BR15" s="70">
        <v>130.50820586372657</v>
      </c>
      <c r="BS15" s="70">
        <v>130.16601587086427</v>
      </c>
      <c r="BT15" s="70">
        <v>126.8462889599882</v>
      </c>
      <c r="BU15" s="70">
        <v>126.71750367273843</v>
      </c>
      <c r="BV15" s="70">
        <v>124.57277534141865</v>
      </c>
      <c r="BW15" s="70">
        <v>123.57376028250069</v>
      </c>
      <c r="BX15" s="70">
        <v>136.81861238682524</v>
      </c>
      <c r="BY15" s="70">
        <v>132.89870194807224</v>
      </c>
      <c r="BZ15" s="70">
        <v>125.90886424038493</v>
      </c>
      <c r="CA15" s="70">
        <v>134.91189134562538</v>
      </c>
      <c r="CB15" s="70">
        <v>143.74951490830708</v>
      </c>
      <c r="CC15" s="70">
        <v>145.29558537500071</v>
      </c>
      <c r="CD15" s="70">
        <v>151.77664550108381</v>
      </c>
      <c r="CE15" s="70">
        <v>153.64726838727577</v>
      </c>
      <c r="CF15" s="70">
        <v>155.17102377354081</v>
      </c>
      <c r="CG15" s="70">
        <v>158.08909451410599</v>
      </c>
      <c r="CH15" s="71">
        <v>160.88784417972465</v>
      </c>
    </row>
    <row r="16" spans="1:86" x14ac:dyDescent="0.35">
      <c r="A16" s="120"/>
      <c r="B16" s="72" t="s">
        <v>345</v>
      </c>
      <c r="D16" s="102"/>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v>59.175216596806933</v>
      </c>
      <c r="AI16" s="70">
        <v>58.360149569408264</v>
      </c>
      <c r="AJ16" s="70">
        <v>58.679184741006218</v>
      </c>
      <c r="AK16" s="70">
        <v>62.850775657382755</v>
      </c>
      <c r="AL16" s="70">
        <v>65.740927256713405</v>
      </c>
      <c r="AM16" s="70">
        <v>68.197981291584441</v>
      </c>
      <c r="AN16" s="70">
        <v>68.648883054750769</v>
      </c>
      <c r="AO16" s="70">
        <v>71.441473931840846</v>
      </c>
      <c r="AP16" s="70">
        <v>74.002222445387716</v>
      </c>
      <c r="AQ16" s="70">
        <v>74.03175264844252</v>
      </c>
      <c r="AR16" s="70">
        <v>72.65550576666449</v>
      </c>
      <c r="AS16" s="70">
        <v>73.360425779244423</v>
      </c>
      <c r="AT16" s="70">
        <v>75.53798909333085</v>
      </c>
      <c r="AU16" s="70">
        <v>79.769068253891177</v>
      </c>
      <c r="AV16" s="70">
        <v>84.677177264627488</v>
      </c>
      <c r="AW16" s="70">
        <v>88.62203178852964</v>
      </c>
      <c r="AX16" s="70">
        <v>89.405967800354588</v>
      </c>
      <c r="AY16" s="70">
        <v>90.182601090336718</v>
      </c>
      <c r="AZ16" s="70">
        <v>91.94262876709162</v>
      </c>
      <c r="BA16" s="70">
        <v>95.284304935534848</v>
      </c>
      <c r="BB16" s="70">
        <v>97.89489766059296</v>
      </c>
      <c r="BC16" s="70">
        <v>102.63775296213943</v>
      </c>
      <c r="BD16" s="70">
        <v>107.69519848335149</v>
      </c>
      <c r="BE16" s="70">
        <v>113.29212944546427</v>
      </c>
      <c r="BF16" s="70">
        <v>114.80194784348029</v>
      </c>
      <c r="BG16" s="70">
        <v>117.41337494459972</v>
      </c>
      <c r="BH16" s="70">
        <v>122.20999715958366</v>
      </c>
      <c r="BI16" s="70">
        <v>126.0437168004875</v>
      </c>
      <c r="BJ16" s="70">
        <v>126.50728443821768</v>
      </c>
      <c r="BK16" s="70">
        <v>132.50948668910146</v>
      </c>
      <c r="BL16" s="70">
        <v>138.73919160228371</v>
      </c>
      <c r="BM16" s="70">
        <v>146.40036115314777</v>
      </c>
      <c r="BN16" s="70">
        <v>149.5038816052631</v>
      </c>
      <c r="BO16" s="70">
        <v>152.02246097627125</v>
      </c>
      <c r="BP16" s="70">
        <v>157.55716180824177</v>
      </c>
      <c r="BQ16" s="70">
        <v>155.498342685701</v>
      </c>
      <c r="BR16" s="70">
        <v>158.07855935721153</v>
      </c>
      <c r="BS16" s="70">
        <v>159.88220927968891</v>
      </c>
      <c r="BT16" s="70">
        <v>158.78551639569875</v>
      </c>
      <c r="BU16" s="70">
        <v>158.97358600411704</v>
      </c>
      <c r="BV16" s="70">
        <v>158.33819816319757</v>
      </c>
      <c r="BW16" s="70">
        <v>156.79415812840526</v>
      </c>
      <c r="BX16" s="70">
        <v>151.68272804667097</v>
      </c>
      <c r="BY16" s="70">
        <v>154.98928953942962</v>
      </c>
      <c r="BZ16" s="70">
        <v>149.70590730441779</v>
      </c>
      <c r="CA16" s="70">
        <v>161.07994989813329</v>
      </c>
      <c r="CB16" s="70">
        <v>169.74817889917534</v>
      </c>
      <c r="CC16" s="70">
        <v>177.80994591809727</v>
      </c>
      <c r="CD16" s="70">
        <v>182.66027462130822</v>
      </c>
      <c r="CE16" s="70">
        <v>183.7506127154077</v>
      </c>
      <c r="CF16" s="70">
        <v>185.88098438610427</v>
      </c>
      <c r="CG16" s="70">
        <v>191.66042885043336</v>
      </c>
      <c r="CH16" s="71">
        <v>197.11647655974235</v>
      </c>
    </row>
    <row r="17" spans="1:86" ht="24" customHeight="1" x14ac:dyDescent="0.35">
      <c r="A17" s="120"/>
      <c r="B17" s="123" t="s">
        <v>273</v>
      </c>
      <c r="D17" s="102"/>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8">
        <f t="shared" ref="AH17:CD17" si="2">SUM(AH15, AH16)</f>
        <v>100.53812987328158</v>
      </c>
      <c r="AI17" s="78">
        <f t="shared" si="2"/>
        <v>101.75984952961159</v>
      </c>
      <c r="AJ17" s="78">
        <f t="shared" si="2"/>
        <v>103.11313420117068</v>
      </c>
      <c r="AK17" s="78">
        <f t="shared" si="2"/>
        <v>114.03895925275934</v>
      </c>
      <c r="AL17" s="78">
        <f t="shared" si="2"/>
        <v>121.2807548194444</v>
      </c>
      <c r="AM17" s="78">
        <f t="shared" si="2"/>
        <v>129.33067053298166</v>
      </c>
      <c r="AN17" s="78">
        <f t="shared" si="2"/>
        <v>132.28084447633015</v>
      </c>
      <c r="AO17" s="78">
        <f t="shared" si="2"/>
        <v>136.98307043487659</v>
      </c>
      <c r="AP17" s="78">
        <f t="shared" si="2"/>
        <v>141.56189647240234</v>
      </c>
      <c r="AQ17" s="78">
        <f t="shared" si="2"/>
        <v>139.08475114493297</v>
      </c>
      <c r="AR17" s="78">
        <f t="shared" si="2"/>
        <v>131.93883429085736</v>
      </c>
      <c r="AS17" s="78">
        <f t="shared" si="2"/>
        <v>129.79948243856683</v>
      </c>
      <c r="AT17" s="78">
        <f t="shared" si="2"/>
        <v>134.42485660963735</v>
      </c>
      <c r="AU17" s="78">
        <f t="shared" si="2"/>
        <v>148.85451046272561</v>
      </c>
      <c r="AV17" s="78">
        <f t="shared" si="2"/>
        <v>164.44958790333888</v>
      </c>
      <c r="AW17" s="78">
        <f t="shared" si="2"/>
        <v>175.15530936348057</v>
      </c>
      <c r="AX17" s="78">
        <f t="shared" si="2"/>
        <v>177.3654192285841</v>
      </c>
      <c r="AY17" s="78">
        <f t="shared" si="2"/>
        <v>179.72003495555879</v>
      </c>
      <c r="AZ17" s="78">
        <f t="shared" si="2"/>
        <v>180.71242156831545</v>
      </c>
      <c r="BA17" s="78">
        <f t="shared" si="2"/>
        <v>182.4530074043837</v>
      </c>
      <c r="BB17" s="78">
        <f t="shared" si="2"/>
        <v>184.20001927705408</v>
      </c>
      <c r="BC17" s="78">
        <f t="shared" si="2"/>
        <v>190.59076306537372</v>
      </c>
      <c r="BD17" s="78">
        <f t="shared" si="2"/>
        <v>199.41538992058327</v>
      </c>
      <c r="BE17" s="78">
        <f t="shared" si="2"/>
        <v>207.50410376378397</v>
      </c>
      <c r="BF17" s="78">
        <f t="shared" si="2"/>
        <v>211.53991245974078</v>
      </c>
      <c r="BG17" s="78">
        <f t="shared" si="2"/>
        <v>226.12387831570678</v>
      </c>
      <c r="BH17" s="78">
        <f t="shared" si="2"/>
        <v>233.21517752071276</v>
      </c>
      <c r="BI17" s="78">
        <f t="shared" si="2"/>
        <v>238.16634696021799</v>
      </c>
      <c r="BJ17" s="78">
        <f t="shared" si="2"/>
        <v>239.15842521773806</v>
      </c>
      <c r="BK17" s="78">
        <f t="shared" si="2"/>
        <v>248.54216930459731</v>
      </c>
      <c r="BL17" s="78">
        <f t="shared" si="2"/>
        <v>261.35164331866002</v>
      </c>
      <c r="BM17" s="78">
        <f t="shared" si="2"/>
        <v>283.05370637999488</v>
      </c>
      <c r="BN17" s="78">
        <f t="shared" si="2"/>
        <v>288.4940912634512</v>
      </c>
      <c r="BO17" s="78">
        <f t="shared" si="2"/>
        <v>291.47289161947151</v>
      </c>
      <c r="BP17" s="78">
        <f t="shared" si="2"/>
        <v>297.27766805162122</v>
      </c>
      <c r="BQ17" s="78">
        <f t="shared" si="2"/>
        <v>286.60846215720107</v>
      </c>
      <c r="BR17" s="78">
        <f t="shared" si="2"/>
        <v>288.5867652209381</v>
      </c>
      <c r="BS17" s="78">
        <f t="shared" si="2"/>
        <v>290.04822515055321</v>
      </c>
      <c r="BT17" s="78">
        <f t="shared" si="2"/>
        <v>285.63180535568694</v>
      </c>
      <c r="BU17" s="78">
        <f>SUM(BU15, BU16)</f>
        <v>285.69108967685548</v>
      </c>
      <c r="BV17" s="78">
        <f t="shared" si="2"/>
        <v>282.91097350461621</v>
      </c>
      <c r="BW17" s="78">
        <f t="shared" si="2"/>
        <v>280.36791841090593</v>
      </c>
      <c r="BX17" s="78">
        <f t="shared" si="2"/>
        <v>288.50134043349624</v>
      </c>
      <c r="BY17" s="78">
        <f t="shared" si="2"/>
        <v>287.88799148750184</v>
      </c>
      <c r="BZ17" s="78">
        <f t="shared" si="2"/>
        <v>275.61477154480269</v>
      </c>
      <c r="CA17" s="78">
        <f t="shared" si="2"/>
        <v>295.9918412437587</v>
      </c>
      <c r="CB17" s="78">
        <f t="shared" si="2"/>
        <v>313.49769380748239</v>
      </c>
      <c r="CC17" s="78">
        <f t="shared" si="2"/>
        <v>323.10553129309801</v>
      </c>
      <c r="CD17" s="78">
        <f t="shared" si="2"/>
        <v>334.43692012239205</v>
      </c>
      <c r="CE17" s="78">
        <f>SUM(CE15, CE16)</f>
        <v>337.39788110268347</v>
      </c>
      <c r="CF17" s="78">
        <f t="shared" ref="CF17:CH17" si="3">SUM(CF15, CF16)</f>
        <v>341.05200815964508</v>
      </c>
      <c r="CG17" s="78">
        <f t="shared" si="3"/>
        <v>349.74952336453936</v>
      </c>
      <c r="CH17" s="145">
        <f t="shared" si="3"/>
        <v>358.004320739467</v>
      </c>
    </row>
    <row r="18" spans="1:86" x14ac:dyDescent="0.35">
      <c r="A18" s="120"/>
      <c r="B18" s="72" t="s">
        <v>346</v>
      </c>
      <c r="D18" s="102"/>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v>100.53812987328156</v>
      </c>
      <c r="AI18" s="70">
        <v>101.75984952961159</v>
      </c>
      <c r="AJ18" s="70">
        <v>103.11313420117068</v>
      </c>
      <c r="AK18" s="70">
        <v>114.03895925275934</v>
      </c>
      <c r="AL18" s="70">
        <v>121.2807548194444</v>
      </c>
      <c r="AM18" s="70">
        <v>129.33067053298166</v>
      </c>
      <c r="AN18" s="70">
        <v>132.28084447633015</v>
      </c>
      <c r="AO18" s="70">
        <v>136.98307043487662</v>
      </c>
      <c r="AP18" s="70">
        <v>141.56189647240237</v>
      </c>
      <c r="AQ18" s="70">
        <v>139.08475114493297</v>
      </c>
      <c r="AR18" s="70">
        <v>131.93883429085733</v>
      </c>
      <c r="AS18" s="70">
        <v>129.79948243856683</v>
      </c>
      <c r="AT18" s="70">
        <v>134.42485660963737</v>
      </c>
      <c r="AU18" s="70">
        <v>139.91878182111759</v>
      </c>
      <c r="AV18" s="70">
        <v>154.61106149183544</v>
      </c>
      <c r="AW18" s="70">
        <v>164.65678208109941</v>
      </c>
      <c r="AX18" s="70">
        <v>166.55579984140817</v>
      </c>
      <c r="AY18" s="70">
        <v>168.75745251841587</v>
      </c>
      <c r="AZ18" s="70">
        <v>169.85243585634447</v>
      </c>
      <c r="BA18" s="70">
        <v>171.85828074162461</v>
      </c>
      <c r="BB18" s="70">
        <v>173.95207550308322</v>
      </c>
      <c r="BC18" s="70">
        <v>178.48684011571424</v>
      </c>
      <c r="BD18" s="70">
        <v>181.38110494481134</v>
      </c>
      <c r="BE18" s="70">
        <v>187.66120347117868</v>
      </c>
      <c r="BF18" s="70">
        <v>190.39316557015519</v>
      </c>
      <c r="BG18" s="70">
        <v>178.22349857932778</v>
      </c>
      <c r="BH18" s="70">
        <v>190.07927269425079</v>
      </c>
      <c r="BI18" s="70">
        <v>192.76723891707672</v>
      </c>
      <c r="BJ18" s="70">
        <v>192.75448466216659</v>
      </c>
      <c r="BK18" s="70">
        <v>200.31408450188567</v>
      </c>
      <c r="BL18" s="70">
        <v>207.69567094381674</v>
      </c>
      <c r="BM18" s="70">
        <v>223.67386388719433</v>
      </c>
      <c r="BN18" s="70">
        <v>227.89119073922174</v>
      </c>
      <c r="BO18" s="70">
        <v>231.27533159257808</v>
      </c>
      <c r="BP18" s="70">
        <v>238.20376163556324</v>
      </c>
      <c r="BQ18" s="70">
        <v>230.04320837324505</v>
      </c>
      <c r="BR18" s="70">
        <v>232.41305300155159</v>
      </c>
      <c r="BS18" s="70">
        <v>235.55392924084404</v>
      </c>
      <c r="BT18" s="70">
        <v>233.77962531938246</v>
      </c>
      <c r="BU18" s="70">
        <v>236.42130571528395</v>
      </c>
      <c r="BV18" s="70">
        <v>238.69492193968443</v>
      </c>
      <c r="BW18" s="70">
        <v>243.34948870609901</v>
      </c>
      <c r="BX18" s="70">
        <v>256.53537756567141</v>
      </c>
      <c r="BY18" s="70">
        <v>261.06000824580542</v>
      </c>
      <c r="BZ18" s="70">
        <v>252.11800315484672</v>
      </c>
      <c r="CA18" s="70">
        <v>274.04078588275098</v>
      </c>
      <c r="CB18" s="70">
        <v>296.87173733727366</v>
      </c>
      <c r="CC18" s="70">
        <v>308.74329690756116</v>
      </c>
      <c r="CD18" s="70">
        <v>320.15838549731086</v>
      </c>
      <c r="CE18" s="70">
        <v>323.23081586361332</v>
      </c>
      <c r="CF18" s="70">
        <v>327.06173221645912</v>
      </c>
      <c r="CG18" s="70">
        <v>335.91490962454083</v>
      </c>
      <c r="CH18" s="71">
        <v>344.36433299869685</v>
      </c>
    </row>
    <row r="19" spans="1:86" x14ac:dyDescent="0.35">
      <c r="A19" s="120"/>
      <c r="B19" s="72" t="s">
        <v>347</v>
      </c>
      <c r="D19" s="102"/>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v>0</v>
      </c>
      <c r="AI19" s="70">
        <v>0</v>
      </c>
      <c r="AJ19" s="70">
        <v>0</v>
      </c>
      <c r="AK19" s="70">
        <v>0</v>
      </c>
      <c r="AL19" s="70">
        <v>0</v>
      </c>
      <c r="AM19" s="70">
        <v>0</v>
      </c>
      <c r="AN19" s="70">
        <v>0</v>
      </c>
      <c r="AO19" s="70">
        <v>0</v>
      </c>
      <c r="AP19" s="70">
        <v>0</v>
      </c>
      <c r="AQ19" s="70">
        <v>0</v>
      </c>
      <c r="AR19" s="70">
        <v>0</v>
      </c>
      <c r="AS19" s="70">
        <v>0</v>
      </c>
      <c r="AT19" s="70">
        <v>0</v>
      </c>
      <c r="AU19" s="70">
        <v>8.9357286416080264</v>
      </c>
      <c r="AV19" s="70">
        <v>9.8385264115034587</v>
      </c>
      <c r="AW19" s="70">
        <v>10.498527282381149</v>
      </c>
      <c r="AX19" s="70">
        <v>10.809619387175937</v>
      </c>
      <c r="AY19" s="70">
        <v>10.962582437142917</v>
      </c>
      <c r="AZ19" s="70">
        <v>10.859985711970999</v>
      </c>
      <c r="BA19" s="70">
        <v>10.594726662759124</v>
      </c>
      <c r="BB19" s="70">
        <v>10.247943773970876</v>
      </c>
      <c r="BC19" s="70">
        <v>12.10392294965945</v>
      </c>
      <c r="BD19" s="70">
        <v>18.034284975771961</v>
      </c>
      <c r="BE19" s="70">
        <v>19.8429002926053</v>
      </c>
      <c r="BF19" s="70">
        <v>21.146746889585575</v>
      </c>
      <c r="BG19" s="70">
        <v>47.900379736378966</v>
      </c>
      <c r="BH19" s="70">
        <v>43.135904826461974</v>
      </c>
      <c r="BI19" s="70">
        <v>45.399108043141311</v>
      </c>
      <c r="BJ19" s="70">
        <v>46.403940555571488</v>
      </c>
      <c r="BK19" s="70">
        <v>48.228084802711635</v>
      </c>
      <c r="BL19" s="70">
        <v>53.655972374843273</v>
      </c>
      <c r="BM19" s="70">
        <v>59.379842492800499</v>
      </c>
      <c r="BN19" s="70">
        <v>60.602900524229462</v>
      </c>
      <c r="BO19" s="70">
        <v>60.19756002689347</v>
      </c>
      <c r="BP19" s="70">
        <v>59.073906416058009</v>
      </c>
      <c r="BQ19" s="70">
        <v>56.565253783956003</v>
      </c>
      <c r="BR19" s="70">
        <v>56.173712219386516</v>
      </c>
      <c r="BS19" s="70">
        <v>54.494295909709166</v>
      </c>
      <c r="BT19" s="70">
        <v>51.852180036304496</v>
      </c>
      <c r="BU19" s="70">
        <v>49.269783961571484</v>
      </c>
      <c r="BV19" s="70">
        <v>44.216051564931767</v>
      </c>
      <c r="BW19" s="70">
        <v>37.018429704806913</v>
      </c>
      <c r="BX19" s="70">
        <v>31.965962867824807</v>
      </c>
      <c r="BY19" s="70">
        <v>26.827983241696405</v>
      </c>
      <c r="BZ19" s="70">
        <v>23.496768389956038</v>
      </c>
      <c r="CA19" s="70">
        <v>21.951055361007604</v>
      </c>
      <c r="CB19" s="70">
        <v>16.625956470208752</v>
      </c>
      <c r="CC19" s="70">
        <v>14.362460146791875</v>
      </c>
      <c r="CD19" s="70">
        <v>14.278534625081118</v>
      </c>
      <c r="CE19" s="70">
        <v>14.167065239070157</v>
      </c>
      <c r="CF19" s="70">
        <v>13.990275943185992</v>
      </c>
      <c r="CG19" s="70">
        <v>13.834613739998471</v>
      </c>
      <c r="CH19" s="71">
        <v>13.639987740770183</v>
      </c>
    </row>
    <row r="20" spans="1:86" ht="31" x14ac:dyDescent="0.35">
      <c r="A20" s="120"/>
      <c r="B20" s="65" t="s">
        <v>350</v>
      </c>
      <c r="D20" s="102"/>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1"/>
    </row>
    <row r="21" spans="1:86" x14ac:dyDescent="0.35">
      <c r="A21" s="120"/>
      <c r="B21" s="72" t="s">
        <v>276</v>
      </c>
      <c r="D21" s="102"/>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v>0</v>
      </c>
      <c r="AI21" s="70">
        <v>0</v>
      </c>
      <c r="AJ21" s="70">
        <v>0</v>
      </c>
      <c r="AK21" s="70">
        <v>0</v>
      </c>
      <c r="AL21" s="70">
        <v>0</v>
      </c>
      <c r="AM21" s="70">
        <v>0</v>
      </c>
      <c r="AN21" s="70">
        <v>0</v>
      </c>
      <c r="AO21" s="70">
        <v>0</v>
      </c>
      <c r="AP21" s="70">
        <v>0</v>
      </c>
      <c r="AQ21" s="70">
        <v>0</v>
      </c>
      <c r="AR21" s="70">
        <v>0</v>
      </c>
      <c r="AS21" s="70">
        <v>0</v>
      </c>
      <c r="AT21" s="70">
        <v>0</v>
      </c>
      <c r="AU21" s="70">
        <v>0</v>
      </c>
      <c r="AV21" s="70">
        <v>0</v>
      </c>
      <c r="AW21" s="70">
        <v>0</v>
      </c>
      <c r="AX21" s="70">
        <v>0</v>
      </c>
      <c r="AY21" s="70">
        <v>0</v>
      </c>
      <c r="AZ21" s="70">
        <v>0</v>
      </c>
      <c r="BA21" s="70">
        <v>0</v>
      </c>
      <c r="BB21" s="70">
        <v>0</v>
      </c>
      <c r="BC21" s="70">
        <v>0</v>
      </c>
      <c r="BD21" s="70">
        <v>0</v>
      </c>
      <c r="BE21" s="70">
        <v>0</v>
      </c>
      <c r="BF21" s="70">
        <v>0</v>
      </c>
      <c r="BG21" s="70">
        <v>0</v>
      </c>
      <c r="BH21" s="70">
        <v>0</v>
      </c>
      <c r="BI21" s="70">
        <v>0</v>
      </c>
      <c r="BJ21" s="70">
        <v>0</v>
      </c>
      <c r="BK21" s="70">
        <v>0</v>
      </c>
      <c r="BL21" s="70">
        <v>0</v>
      </c>
      <c r="BM21" s="70">
        <v>0</v>
      </c>
      <c r="BN21" s="70">
        <v>0</v>
      </c>
      <c r="BO21" s="70">
        <v>0</v>
      </c>
      <c r="BP21" s="70">
        <v>0</v>
      </c>
      <c r="BQ21" s="70">
        <v>0</v>
      </c>
      <c r="BR21" s="70">
        <v>0</v>
      </c>
      <c r="BS21" s="70">
        <v>0</v>
      </c>
      <c r="BT21" s="70">
        <v>0</v>
      </c>
      <c r="BU21" s="70">
        <v>0</v>
      </c>
      <c r="BV21" s="70">
        <v>0</v>
      </c>
      <c r="BW21" s="70">
        <v>0</v>
      </c>
      <c r="BX21" s="70">
        <v>0</v>
      </c>
      <c r="BY21" s="70">
        <v>0</v>
      </c>
      <c r="BZ21" s="70">
        <v>8.9739853780751488</v>
      </c>
      <c r="CA21" s="70">
        <v>10.814403322808838</v>
      </c>
      <c r="CB21" s="70">
        <v>-4.0216374734005191E-3</v>
      </c>
      <c r="CC21" s="70">
        <v>-1.8762231576671912E-2</v>
      </c>
      <c r="CD21" s="70">
        <v>0</v>
      </c>
      <c r="CE21" s="70">
        <v>0</v>
      </c>
      <c r="CF21" s="70">
        <v>0</v>
      </c>
      <c r="CG21" s="70">
        <v>0</v>
      </c>
      <c r="CH21" s="71">
        <v>0</v>
      </c>
    </row>
    <row r="22" spans="1:86" ht="16" thickBot="1" x14ac:dyDescent="0.4">
      <c r="A22" s="120"/>
      <c r="B22" s="92" t="s">
        <v>277</v>
      </c>
      <c r="C22" s="137"/>
      <c r="D22" s="146"/>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8">
        <v>100.53812987328156</v>
      </c>
      <c r="AI22" s="148">
        <v>101.75984952961159</v>
      </c>
      <c r="AJ22" s="148">
        <v>103.11313420117068</v>
      </c>
      <c r="AK22" s="148">
        <v>114.03895925275934</v>
      </c>
      <c r="AL22" s="148">
        <v>121.2807548194444</v>
      </c>
      <c r="AM22" s="148">
        <v>129.33067053298166</v>
      </c>
      <c r="AN22" s="148">
        <v>132.28084447633015</v>
      </c>
      <c r="AO22" s="148">
        <v>136.98307043487662</v>
      </c>
      <c r="AP22" s="148">
        <v>141.56189647240237</v>
      </c>
      <c r="AQ22" s="148">
        <v>139.08475114493297</v>
      </c>
      <c r="AR22" s="148">
        <v>131.93883429085733</v>
      </c>
      <c r="AS22" s="148">
        <v>129.79948243856683</v>
      </c>
      <c r="AT22" s="148">
        <v>134.42485660963737</v>
      </c>
      <c r="AU22" s="148">
        <v>148.85451046272561</v>
      </c>
      <c r="AV22" s="148">
        <v>164.44958790333888</v>
      </c>
      <c r="AW22" s="148">
        <v>175.15530936348057</v>
      </c>
      <c r="AX22" s="148">
        <v>177.3654192285841</v>
      </c>
      <c r="AY22" s="148">
        <v>179.72003495555879</v>
      </c>
      <c r="AZ22" s="148">
        <v>180.71242156831545</v>
      </c>
      <c r="BA22" s="148">
        <v>182.45300740438373</v>
      </c>
      <c r="BB22" s="148">
        <v>184.20001927705411</v>
      </c>
      <c r="BC22" s="148">
        <v>190.59076306537372</v>
      </c>
      <c r="BD22" s="148">
        <v>199.41538992058329</v>
      </c>
      <c r="BE22" s="148">
        <v>207.50410376378397</v>
      </c>
      <c r="BF22" s="148">
        <v>211.53991245974075</v>
      </c>
      <c r="BG22" s="148">
        <v>226.12387831570675</v>
      </c>
      <c r="BH22" s="148">
        <v>233.21517752071276</v>
      </c>
      <c r="BI22" s="148">
        <v>238.16634696021805</v>
      </c>
      <c r="BJ22" s="148">
        <v>239.15842521773808</v>
      </c>
      <c r="BK22" s="148">
        <v>248.54216930459731</v>
      </c>
      <c r="BL22" s="148">
        <v>261.35164331866002</v>
      </c>
      <c r="BM22" s="148">
        <v>283.05370637999482</v>
      </c>
      <c r="BN22" s="148">
        <v>288.4940912634512</v>
      </c>
      <c r="BO22" s="148">
        <v>291.47289161947157</v>
      </c>
      <c r="BP22" s="148">
        <v>297.27766805162128</v>
      </c>
      <c r="BQ22" s="148">
        <v>286.60846215720102</v>
      </c>
      <c r="BR22" s="148">
        <v>288.5867652209381</v>
      </c>
      <c r="BS22" s="148">
        <v>290.04822515055321</v>
      </c>
      <c r="BT22" s="148">
        <v>285.63180535568699</v>
      </c>
      <c r="BU22" s="148">
        <v>285.69108967685543</v>
      </c>
      <c r="BV22" s="148">
        <v>282.91097350461621</v>
      </c>
      <c r="BW22" s="148">
        <v>280.36791841090593</v>
      </c>
      <c r="BX22" s="148">
        <v>288.50134043349618</v>
      </c>
      <c r="BY22" s="148">
        <v>287.88799148750184</v>
      </c>
      <c r="BZ22" s="148">
        <v>284.58875692287791</v>
      </c>
      <c r="CA22" s="148">
        <v>306.80624456656744</v>
      </c>
      <c r="CB22" s="148">
        <v>313.49367217000906</v>
      </c>
      <c r="CC22" s="148">
        <v>323.08699482277638</v>
      </c>
      <c r="CD22" s="148">
        <v>334.436920122392</v>
      </c>
      <c r="CE22" s="148">
        <v>337.39788110268347</v>
      </c>
      <c r="CF22" s="148">
        <v>341.05200815964514</v>
      </c>
      <c r="CG22" s="148">
        <v>349.74952336453936</v>
      </c>
      <c r="CH22" s="149">
        <v>358.004320739467</v>
      </c>
    </row>
    <row r="23" spans="1:86" ht="38.25" customHeight="1" x14ac:dyDescent="0.35">
      <c r="A23" s="120"/>
      <c r="B23" s="65" t="s">
        <v>351</v>
      </c>
      <c r="D23" s="102"/>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1"/>
    </row>
    <row r="24" spans="1:86" ht="24" customHeight="1" x14ac:dyDescent="0.35">
      <c r="A24" s="120"/>
      <c r="B24" s="72" t="s">
        <v>344</v>
      </c>
      <c r="D24" s="102"/>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67">
        <v>2098.6814793482486</v>
      </c>
      <c r="AI24" s="67">
        <v>2184.8419230871582</v>
      </c>
      <c r="AJ24" s="67">
        <v>2219.5888635878146</v>
      </c>
      <c r="AK24" s="67">
        <v>2537.4601494758631</v>
      </c>
      <c r="AL24" s="67">
        <v>2724.143003861634</v>
      </c>
      <c r="AM24" s="67">
        <v>2967.1741611123239</v>
      </c>
      <c r="AN24" s="67">
        <v>3056.5837939081266</v>
      </c>
      <c r="AO24" s="67">
        <v>3116.1316266360368</v>
      </c>
      <c r="AP24" s="67">
        <v>3179.578032144891</v>
      </c>
      <c r="AQ24" s="67">
        <v>3031.0781146440422</v>
      </c>
      <c r="AR24" s="67">
        <v>2734.8493114449816</v>
      </c>
      <c r="AS24" s="67">
        <v>2578.0676347214694</v>
      </c>
      <c r="AT24" s="67">
        <v>2663.7204286563751</v>
      </c>
      <c r="AU24" s="67">
        <v>3094.9485802721279</v>
      </c>
      <c r="AV24" s="67">
        <v>3550.6480900303286</v>
      </c>
      <c r="AW24" s="67">
        <v>3828.7366742600298</v>
      </c>
      <c r="AX24" s="67">
        <v>3869.4110253488261</v>
      </c>
      <c r="AY24" s="67">
        <v>3910.7854931304682</v>
      </c>
      <c r="AZ24" s="67">
        <v>3852.1868078989692</v>
      </c>
      <c r="BA24" s="67">
        <v>3759.7025002738351</v>
      </c>
      <c r="BB24" s="67">
        <v>3698.3682557619613</v>
      </c>
      <c r="BC24" s="67">
        <v>3740.6120062618243</v>
      </c>
      <c r="BD24" s="67">
        <v>3867.7655156123724</v>
      </c>
      <c r="BE24" s="67">
        <v>3948.8473123407248</v>
      </c>
      <c r="BF24" s="67">
        <v>4033.3083320322498</v>
      </c>
      <c r="BG24" s="67">
        <v>4508.905425290428</v>
      </c>
      <c r="BH24" s="67">
        <v>4579.0034013035738</v>
      </c>
      <c r="BI24" s="67">
        <v>4586.4668270554985</v>
      </c>
      <c r="BJ24" s="67">
        <v>4575.1189469949668</v>
      </c>
      <c r="BK24" s="67">
        <v>4676.9454418085979</v>
      </c>
      <c r="BL24" s="67">
        <v>4901.2804760481376</v>
      </c>
      <c r="BM24" s="67">
        <v>5422.5725485680223</v>
      </c>
      <c r="BN24" s="67">
        <v>5471.5036088953584</v>
      </c>
      <c r="BO24" s="67">
        <v>5435.2931669280088</v>
      </c>
      <c r="BP24" s="67">
        <v>5409.5048994279596</v>
      </c>
      <c r="BQ24" s="67">
        <v>5040.7511727973033</v>
      </c>
      <c r="BR24" s="67">
        <v>4975.4924127263557</v>
      </c>
      <c r="BS24" s="67">
        <v>4922.4256828193984</v>
      </c>
      <c r="BT24" s="67">
        <v>4755.7946642355055</v>
      </c>
      <c r="BU24" s="67">
        <v>4717.7302651127893</v>
      </c>
      <c r="BV24" s="67">
        <v>4606.9343131489723</v>
      </c>
      <c r="BW24" s="67">
        <v>4535.1485810503746</v>
      </c>
      <c r="BX24" s="67">
        <v>4987.9818890463266</v>
      </c>
      <c r="BY24" s="67">
        <v>4815.3427357498249</v>
      </c>
      <c r="BZ24" s="67">
        <v>4528.824921026664</v>
      </c>
      <c r="CA24" s="67">
        <v>4819.1241478287448</v>
      </c>
      <c r="CB24" s="67">
        <v>5100.401065254985</v>
      </c>
      <c r="CC24" s="67">
        <v>5122.9756138951843</v>
      </c>
      <c r="CD24" s="67">
        <v>5318.3773587096975</v>
      </c>
      <c r="CE24" s="67">
        <v>5350.133680411971</v>
      </c>
      <c r="CF24" s="67">
        <v>5370.1348471707433</v>
      </c>
      <c r="CG24" s="67">
        <v>5438.9212768697207</v>
      </c>
      <c r="CH24" s="109">
        <v>5503.7671558772881</v>
      </c>
    </row>
    <row r="25" spans="1:86" x14ac:dyDescent="0.35">
      <c r="A25" s="120"/>
      <c r="B25" s="72" t="s">
        <v>345</v>
      </c>
      <c r="D25" s="102"/>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67">
        <v>3002.446425328882</v>
      </c>
      <c r="AI25" s="67">
        <v>2937.9857817865618</v>
      </c>
      <c r="AJ25" s="67">
        <v>2931.1746211602085</v>
      </c>
      <c r="AK25" s="67">
        <v>3115.5889385506744</v>
      </c>
      <c r="AL25" s="67">
        <v>3224.4912329170788</v>
      </c>
      <c r="AM25" s="67">
        <v>3310.0995627619495</v>
      </c>
      <c r="AN25" s="67">
        <v>3297.573400650916</v>
      </c>
      <c r="AO25" s="67">
        <v>3396.6373761156683</v>
      </c>
      <c r="AP25" s="67">
        <v>3482.7853184011542</v>
      </c>
      <c r="AQ25" s="67">
        <v>3449.4340065437759</v>
      </c>
      <c r="AR25" s="67">
        <v>3351.7325167995796</v>
      </c>
      <c r="AS25" s="67">
        <v>3351.0152466309346</v>
      </c>
      <c r="AT25" s="67">
        <v>3416.9262719197923</v>
      </c>
      <c r="AU25" s="67">
        <v>3573.5627745672955</v>
      </c>
      <c r="AV25" s="67">
        <v>3768.957905578292</v>
      </c>
      <c r="AW25" s="67">
        <v>3921.155337751853</v>
      </c>
      <c r="AX25" s="67">
        <v>3933.0445099575304</v>
      </c>
      <c r="AY25" s="67">
        <v>3938.9648871079594</v>
      </c>
      <c r="AZ25" s="67">
        <v>3989.8727984330681</v>
      </c>
      <c r="BA25" s="67">
        <v>4109.7392682999716</v>
      </c>
      <c r="BB25" s="67">
        <v>4195.016183604429</v>
      </c>
      <c r="BC25" s="67">
        <v>4365.1491924526617</v>
      </c>
      <c r="BD25" s="67">
        <v>4541.4185073522594</v>
      </c>
      <c r="BE25" s="67">
        <v>4748.5823761479805</v>
      </c>
      <c r="BF25" s="67">
        <v>4786.4522952016996</v>
      </c>
      <c r="BG25" s="67">
        <v>4869.8680152562856</v>
      </c>
      <c r="BH25" s="67">
        <v>5041.2061026927513</v>
      </c>
      <c r="BI25" s="67">
        <v>5155.9201299564238</v>
      </c>
      <c r="BJ25" s="67">
        <v>5137.8607438957479</v>
      </c>
      <c r="BK25" s="67">
        <v>5341.078270340925</v>
      </c>
      <c r="BL25" s="67">
        <v>5545.9268740170937</v>
      </c>
      <c r="BM25" s="67">
        <v>5809.3461098348516</v>
      </c>
      <c r="BN25" s="67">
        <v>5885.3859545845453</v>
      </c>
      <c r="BO25" s="67">
        <v>5925.307218864421</v>
      </c>
      <c r="BP25" s="67">
        <v>6100.0798068754038</v>
      </c>
      <c r="BQ25" s="67">
        <v>5978.397826350606</v>
      </c>
      <c r="BR25" s="67">
        <v>6026.5840564675464</v>
      </c>
      <c r="BS25" s="67">
        <v>6046.1886915631303</v>
      </c>
      <c r="BT25" s="67">
        <v>5953.2787109818</v>
      </c>
      <c r="BU25" s="67">
        <v>5918.6337822916339</v>
      </c>
      <c r="BV25" s="67">
        <v>5855.6428256574591</v>
      </c>
      <c r="BW25" s="67">
        <v>5754.3349180879632</v>
      </c>
      <c r="BX25" s="67">
        <v>5529.8814041384694</v>
      </c>
      <c r="BY25" s="67">
        <v>5615.7549965712415</v>
      </c>
      <c r="BZ25" s="67">
        <v>5384.7824608340079</v>
      </c>
      <c r="CA25" s="67">
        <v>5753.8610462176248</v>
      </c>
      <c r="CB25" s="67">
        <v>6022.8640982524475</v>
      </c>
      <c r="CC25" s="67">
        <v>6269.3991320892828</v>
      </c>
      <c r="CD25" s="67">
        <v>6400.5648937255255</v>
      </c>
      <c r="CE25" s="67">
        <v>6398.3587355885138</v>
      </c>
      <c r="CF25" s="67">
        <v>6432.9404253658722</v>
      </c>
      <c r="CG25" s="67">
        <v>6593.9145746424874</v>
      </c>
      <c r="CH25" s="109">
        <v>6743.1022840971355</v>
      </c>
    </row>
    <row r="26" spans="1:86" ht="24" customHeight="1" x14ac:dyDescent="0.35">
      <c r="A26" s="120"/>
      <c r="B26" s="123" t="s">
        <v>273</v>
      </c>
      <c r="D26" s="102"/>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150">
        <v>5101.1279046771315</v>
      </c>
      <c r="AI26" s="150">
        <v>5122.8277048737209</v>
      </c>
      <c r="AJ26" s="150">
        <v>5150.7634847480231</v>
      </c>
      <c r="AK26" s="150">
        <v>5653.049088026537</v>
      </c>
      <c r="AL26" s="150">
        <v>5948.6342367787129</v>
      </c>
      <c r="AM26" s="150">
        <v>6277.2737238742739</v>
      </c>
      <c r="AN26" s="150">
        <v>6354.1571945590422</v>
      </c>
      <c r="AO26" s="150">
        <v>6512.7690027517037</v>
      </c>
      <c r="AP26" s="150">
        <v>6662.3633505460439</v>
      </c>
      <c r="AQ26" s="150">
        <v>6480.5121211878186</v>
      </c>
      <c r="AR26" s="150">
        <v>6086.5818282445616</v>
      </c>
      <c r="AS26" s="150">
        <v>5929.082881352404</v>
      </c>
      <c r="AT26" s="150">
        <v>6080.6467005761679</v>
      </c>
      <c r="AU26" s="150">
        <v>6668.5113548394238</v>
      </c>
      <c r="AV26" s="150">
        <v>7319.605995608621</v>
      </c>
      <c r="AW26" s="150">
        <v>7749.8920120118828</v>
      </c>
      <c r="AX26" s="150">
        <v>7802.455535306357</v>
      </c>
      <c r="AY26" s="150">
        <v>7849.7503802384263</v>
      </c>
      <c r="AZ26" s="150">
        <v>7842.0596063320363</v>
      </c>
      <c r="BA26" s="150">
        <v>7869.4417685738063</v>
      </c>
      <c r="BB26" s="150">
        <v>7893.3844393663894</v>
      </c>
      <c r="BC26" s="150">
        <v>8105.7611987144865</v>
      </c>
      <c r="BD26" s="150">
        <v>8409.1840229646314</v>
      </c>
      <c r="BE26" s="150">
        <v>8697.4296884887062</v>
      </c>
      <c r="BF26" s="150">
        <v>8819.7606272339508</v>
      </c>
      <c r="BG26" s="150">
        <v>9378.7734405467127</v>
      </c>
      <c r="BH26" s="150">
        <v>9620.2095039963242</v>
      </c>
      <c r="BI26" s="150">
        <v>9742.3869570119223</v>
      </c>
      <c r="BJ26" s="150">
        <v>9712.9796908907138</v>
      </c>
      <c r="BK26" s="150">
        <v>10018.023712149523</v>
      </c>
      <c r="BL26" s="150">
        <v>10447.20735006523</v>
      </c>
      <c r="BM26" s="150">
        <v>11231.918658402874</v>
      </c>
      <c r="BN26" s="150">
        <v>11356.889563479905</v>
      </c>
      <c r="BO26" s="150">
        <v>11360.600385792428</v>
      </c>
      <c r="BP26" s="150">
        <v>11509.584706303362</v>
      </c>
      <c r="BQ26" s="150">
        <v>11019.148999147908</v>
      </c>
      <c r="BR26" s="150">
        <v>11002.076469193902</v>
      </c>
      <c r="BS26" s="150">
        <v>10968.614374382531</v>
      </c>
      <c r="BT26" s="150">
        <v>10709.073375217306</v>
      </c>
      <c r="BU26" s="150">
        <v>10636.364047404424</v>
      </c>
      <c r="BV26" s="150">
        <v>10462.57713880643</v>
      </c>
      <c r="BW26" s="150">
        <v>10289.483499138338</v>
      </c>
      <c r="BX26" s="150">
        <v>10517.863293184797</v>
      </c>
      <c r="BY26" s="150">
        <v>10431.097732321065</v>
      </c>
      <c r="BZ26" s="150">
        <v>9913.6073818606692</v>
      </c>
      <c r="CA26" s="150">
        <v>10572.985194046369</v>
      </c>
      <c r="CB26" s="150">
        <v>11123.265163507433</v>
      </c>
      <c r="CC26" s="150">
        <v>11392.374745984469</v>
      </c>
      <c r="CD26" s="150">
        <v>11718.942252435225</v>
      </c>
      <c r="CE26" s="150">
        <v>11748.492416000485</v>
      </c>
      <c r="CF26" s="150">
        <v>11803.075272536615</v>
      </c>
      <c r="CG26" s="150">
        <v>12032.835851512209</v>
      </c>
      <c r="CH26" s="151">
        <v>12246.869439974424</v>
      </c>
    </row>
    <row r="27" spans="1:86" ht="14.25" customHeight="1" x14ac:dyDescent="0.35">
      <c r="A27" s="120"/>
      <c r="B27" s="72" t="s">
        <v>346</v>
      </c>
      <c r="D27" s="102"/>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67">
        <v>5101.1279046771306</v>
      </c>
      <c r="AI27" s="67">
        <v>5122.8277048737209</v>
      </c>
      <c r="AJ27" s="67">
        <v>5150.7634847480231</v>
      </c>
      <c r="AK27" s="67">
        <v>5653.049088026537</v>
      </c>
      <c r="AL27" s="67">
        <v>5948.6342367787129</v>
      </c>
      <c r="AM27" s="67">
        <v>6277.2737238742739</v>
      </c>
      <c r="AN27" s="67">
        <v>6354.1571945590422</v>
      </c>
      <c r="AO27" s="67">
        <v>6512.7690027517056</v>
      </c>
      <c r="AP27" s="67">
        <v>6662.3633505460448</v>
      </c>
      <c r="AQ27" s="67">
        <v>6480.5121211878186</v>
      </c>
      <c r="AR27" s="67">
        <v>6086.5818282445598</v>
      </c>
      <c r="AS27" s="67">
        <v>5929.082881352404</v>
      </c>
      <c r="AT27" s="67">
        <v>6080.6467005761697</v>
      </c>
      <c r="AU27" s="67">
        <v>6268.200959641501</v>
      </c>
      <c r="AV27" s="67">
        <v>6881.6958869379732</v>
      </c>
      <c r="AW27" s="67">
        <v>7285.3759604043817</v>
      </c>
      <c r="AX27" s="67">
        <v>7326.9311913341617</v>
      </c>
      <c r="AY27" s="67">
        <v>7370.9304441325994</v>
      </c>
      <c r="AZ27" s="67">
        <v>7370.7878778139411</v>
      </c>
      <c r="BA27" s="67">
        <v>7412.4770645514182</v>
      </c>
      <c r="BB27" s="67">
        <v>7454.2370373278727</v>
      </c>
      <c r="BC27" s="67">
        <v>7590.9854172463847</v>
      </c>
      <c r="BD27" s="67">
        <v>7648.6929638530546</v>
      </c>
      <c r="BE27" s="67">
        <v>7865.7245463721501</v>
      </c>
      <c r="BF27" s="67">
        <v>7938.0866043880515</v>
      </c>
      <c r="BG27" s="67">
        <v>7392.0446942953795</v>
      </c>
      <c r="BH27" s="67">
        <v>7840.8379983053856</v>
      </c>
      <c r="BI27" s="67">
        <v>7885.2997416911403</v>
      </c>
      <c r="BJ27" s="67">
        <v>7828.3689698458074</v>
      </c>
      <c r="BK27" s="67">
        <v>8074.0876046594276</v>
      </c>
      <c r="BL27" s="67">
        <v>8302.3764936321295</v>
      </c>
      <c r="BM27" s="67">
        <v>8875.6535899902337</v>
      </c>
      <c r="BN27" s="67">
        <v>8971.1892343465879</v>
      </c>
      <c r="BO27" s="67">
        <v>9014.3086951122568</v>
      </c>
      <c r="BP27" s="67">
        <v>9222.4430777912876</v>
      </c>
      <c r="BQ27" s="67">
        <v>8844.4017675809846</v>
      </c>
      <c r="BR27" s="67">
        <v>8860.5109094461131</v>
      </c>
      <c r="BS27" s="67">
        <v>8907.8297682128723</v>
      </c>
      <c r="BT27" s="67">
        <v>8765.0013557085476</v>
      </c>
      <c r="BU27" s="67">
        <v>8802.0353697232404</v>
      </c>
      <c r="BV27" s="67">
        <v>8827.3848218000585</v>
      </c>
      <c r="BW27" s="67">
        <v>8930.9096517077014</v>
      </c>
      <c r="BX27" s="67">
        <v>9352.4835172239127</v>
      </c>
      <c r="BY27" s="67">
        <v>9459.0345569546262</v>
      </c>
      <c r="BZ27" s="67">
        <v>9068.4504432287631</v>
      </c>
      <c r="CA27" s="67">
        <v>9788.8818810956091</v>
      </c>
      <c r="CB27" s="67">
        <v>10533.356765238219</v>
      </c>
      <c r="CC27" s="67">
        <v>10885.976865221246</v>
      </c>
      <c r="CD27" s="67">
        <v>11218.610761942229</v>
      </c>
      <c r="CE27" s="67">
        <v>11255.182683366018</v>
      </c>
      <c r="CF27" s="67">
        <v>11318.901961457072</v>
      </c>
      <c r="CG27" s="67">
        <v>11556.867694068949</v>
      </c>
      <c r="CH27" s="109">
        <v>11780.262923385395</v>
      </c>
    </row>
    <row r="28" spans="1:86" x14ac:dyDescent="0.35">
      <c r="A28" s="120"/>
      <c r="B28" s="72" t="s">
        <v>347</v>
      </c>
      <c r="D28" s="102"/>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67">
        <v>0</v>
      </c>
      <c r="AI28" s="67">
        <v>0</v>
      </c>
      <c r="AJ28" s="67">
        <v>0</v>
      </c>
      <c r="AK28" s="67">
        <v>0</v>
      </c>
      <c r="AL28" s="67">
        <v>0</v>
      </c>
      <c r="AM28" s="67">
        <v>0</v>
      </c>
      <c r="AN28" s="67">
        <v>0</v>
      </c>
      <c r="AO28" s="67">
        <v>0</v>
      </c>
      <c r="AP28" s="67">
        <v>0</v>
      </c>
      <c r="AQ28" s="67">
        <v>0</v>
      </c>
      <c r="AR28" s="67">
        <v>0</v>
      </c>
      <c r="AS28" s="67">
        <v>0</v>
      </c>
      <c r="AT28" s="67">
        <v>0</v>
      </c>
      <c r="AU28" s="67">
        <v>400.3103951979225</v>
      </c>
      <c r="AV28" s="67">
        <v>437.91010867064841</v>
      </c>
      <c r="AW28" s="67">
        <v>464.51605160750182</v>
      </c>
      <c r="AX28" s="67">
        <v>475.52434397219497</v>
      </c>
      <c r="AY28" s="67">
        <v>478.81993610582731</v>
      </c>
      <c r="AZ28" s="67">
        <v>471.27172851809581</v>
      </c>
      <c r="BA28" s="67">
        <v>456.96470402239049</v>
      </c>
      <c r="BB28" s="67">
        <v>439.14740203851886</v>
      </c>
      <c r="BC28" s="67">
        <v>514.7757814681006</v>
      </c>
      <c r="BD28" s="67">
        <v>760.49105911157801</v>
      </c>
      <c r="BE28" s="67">
        <v>831.7051421165562</v>
      </c>
      <c r="BF28" s="67">
        <v>881.67402284589855</v>
      </c>
      <c r="BG28" s="67">
        <v>1986.7287462513325</v>
      </c>
      <c r="BH28" s="67">
        <v>1779.3715056909393</v>
      </c>
      <c r="BI28" s="67">
        <v>1857.0872153207843</v>
      </c>
      <c r="BJ28" s="67">
        <v>1884.610721044907</v>
      </c>
      <c r="BK28" s="67">
        <v>1943.9361074900955</v>
      </c>
      <c r="BL28" s="67">
        <v>2144.8308564330996</v>
      </c>
      <c r="BM28" s="67">
        <v>2356.2650684126393</v>
      </c>
      <c r="BN28" s="67">
        <v>2385.7003291333158</v>
      </c>
      <c r="BO28" s="67">
        <v>2346.2916906801738</v>
      </c>
      <c r="BP28" s="67">
        <v>2287.1416285120763</v>
      </c>
      <c r="BQ28" s="67">
        <v>2174.7472315669229</v>
      </c>
      <c r="BR28" s="67">
        <v>2141.5655597477898</v>
      </c>
      <c r="BS28" s="67">
        <v>2060.7846061696578</v>
      </c>
      <c r="BT28" s="67">
        <v>1944.0720195087579</v>
      </c>
      <c r="BU28" s="67">
        <v>1834.328677681181</v>
      </c>
      <c r="BV28" s="67">
        <v>1635.1923170063708</v>
      </c>
      <c r="BW28" s="67">
        <v>1358.5738474306363</v>
      </c>
      <c r="BX28" s="67">
        <v>1165.3797759608847</v>
      </c>
      <c r="BY28" s="67">
        <v>972.06317536643735</v>
      </c>
      <c r="BZ28" s="67">
        <v>845.15693863190984</v>
      </c>
      <c r="CA28" s="67">
        <v>784.10331295075662</v>
      </c>
      <c r="CB28" s="67">
        <v>589.90839826921263</v>
      </c>
      <c r="CC28" s="67">
        <v>506.40584087708976</v>
      </c>
      <c r="CD28" s="67">
        <v>500.331490492993</v>
      </c>
      <c r="CE28" s="67">
        <v>493.30973263446504</v>
      </c>
      <c r="CF28" s="67">
        <v>484.17331107954232</v>
      </c>
      <c r="CG28" s="67">
        <v>475.96815744325653</v>
      </c>
      <c r="CH28" s="109">
        <v>466.60651658902884</v>
      </c>
    </row>
    <row r="29" spans="1:86" ht="31" x14ac:dyDescent="0.35">
      <c r="A29" s="120"/>
      <c r="B29" s="65" t="s">
        <v>352</v>
      </c>
      <c r="D29" s="102"/>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7"/>
      <c r="CD29" s="67"/>
      <c r="CE29" s="67"/>
      <c r="CF29" s="67"/>
      <c r="CG29" s="67"/>
      <c r="CH29" s="109"/>
    </row>
    <row r="30" spans="1:86" ht="16" thickBot="1" x14ac:dyDescent="0.4">
      <c r="A30" s="120"/>
      <c r="B30" s="92" t="s">
        <v>277</v>
      </c>
      <c r="C30" s="137"/>
      <c r="D30" s="152"/>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4">
        <v>5101.1279046771306</v>
      </c>
      <c r="AI30" s="154">
        <v>5122.8277048737209</v>
      </c>
      <c r="AJ30" s="154">
        <v>5150.7634847480231</v>
      </c>
      <c r="AK30" s="154">
        <v>5653.049088026537</v>
      </c>
      <c r="AL30" s="154">
        <v>5948.6342367787129</v>
      </c>
      <c r="AM30" s="154">
        <v>6277.2737238742739</v>
      </c>
      <c r="AN30" s="154">
        <v>6354.1571945590422</v>
      </c>
      <c r="AO30" s="154">
        <v>6512.7690027517056</v>
      </c>
      <c r="AP30" s="154">
        <v>6662.3633505460448</v>
      </c>
      <c r="AQ30" s="154">
        <v>6480.5121211878186</v>
      </c>
      <c r="AR30" s="154">
        <v>6086.5818282445598</v>
      </c>
      <c r="AS30" s="154">
        <v>5929.082881352404</v>
      </c>
      <c r="AT30" s="154">
        <v>6080.6467005761697</v>
      </c>
      <c r="AU30" s="154">
        <v>6668.5113548394238</v>
      </c>
      <c r="AV30" s="154">
        <v>7319.605995608621</v>
      </c>
      <c r="AW30" s="154">
        <v>7749.8920120118828</v>
      </c>
      <c r="AX30" s="154">
        <v>7802.455535306357</v>
      </c>
      <c r="AY30" s="154">
        <v>7849.7503802384263</v>
      </c>
      <c r="AZ30" s="154">
        <v>7842.0596063320363</v>
      </c>
      <c r="BA30" s="154">
        <v>7869.4417685738072</v>
      </c>
      <c r="BB30" s="154">
        <v>7893.3844393663912</v>
      </c>
      <c r="BC30" s="154">
        <v>8105.7611987144865</v>
      </c>
      <c r="BD30" s="154">
        <v>8409.1840229646332</v>
      </c>
      <c r="BE30" s="154">
        <v>8697.4296884887062</v>
      </c>
      <c r="BF30" s="154">
        <v>8819.760627233949</v>
      </c>
      <c r="BG30" s="154">
        <v>9378.7734405467127</v>
      </c>
      <c r="BH30" s="154">
        <v>9620.2095039963242</v>
      </c>
      <c r="BI30" s="154">
        <v>9742.3869570119241</v>
      </c>
      <c r="BJ30" s="154">
        <v>9712.9796908907156</v>
      </c>
      <c r="BK30" s="154">
        <v>10018.023712149523</v>
      </c>
      <c r="BL30" s="154">
        <v>10447.20735006523</v>
      </c>
      <c r="BM30" s="154">
        <v>11231.918658402872</v>
      </c>
      <c r="BN30" s="154">
        <v>11356.889563479905</v>
      </c>
      <c r="BO30" s="154">
        <v>11360.600385792432</v>
      </c>
      <c r="BP30" s="154">
        <v>11509.584706303365</v>
      </c>
      <c r="BQ30" s="154">
        <v>11019.148999147905</v>
      </c>
      <c r="BR30" s="154">
        <v>11002.076469193902</v>
      </c>
      <c r="BS30" s="154">
        <v>10968.614374382531</v>
      </c>
      <c r="BT30" s="154">
        <v>10709.073375217307</v>
      </c>
      <c r="BU30" s="154">
        <v>10636.364047404422</v>
      </c>
      <c r="BV30" s="154">
        <v>10462.57713880643</v>
      </c>
      <c r="BW30" s="154">
        <v>10289.483499138338</v>
      </c>
      <c r="BX30" s="154">
        <v>10517.863293184795</v>
      </c>
      <c r="BY30" s="154">
        <v>10431.097732321065</v>
      </c>
      <c r="BZ30" s="154">
        <v>10236.393302187638</v>
      </c>
      <c r="CA30" s="154">
        <v>10959.281403205525</v>
      </c>
      <c r="CB30" s="154">
        <v>11123.122471102062</v>
      </c>
      <c r="CC30" s="154">
        <v>11391.721168759941</v>
      </c>
      <c r="CD30" s="154">
        <v>11718.942252435223</v>
      </c>
      <c r="CE30" s="154">
        <v>11748.492416000485</v>
      </c>
      <c r="CF30" s="154">
        <v>11803.075272536616</v>
      </c>
      <c r="CG30" s="154">
        <v>12032.835851512209</v>
      </c>
      <c r="CH30" s="155">
        <v>12246.869439974424</v>
      </c>
    </row>
    <row r="31" spans="1:86" ht="39" customHeight="1" x14ac:dyDescent="0.35">
      <c r="A31" s="120"/>
      <c r="B31" s="65" t="s">
        <v>353</v>
      </c>
      <c r="D31" s="120"/>
      <c r="CH31" s="66"/>
    </row>
    <row r="32" spans="1:86" ht="24" customHeight="1" x14ac:dyDescent="0.35">
      <c r="A32" s="120"/>
      <c r="B32" s="72" t="s">
        <v>344</v>
      </c>
      <c r="D32" s="120"/>
      <c r="AH32" s="118">
        <v>3.3952164268536013E-2</v>
      </c>
      <c r="AI32" s="118">
        <v>3.4435662967271678E-2</v>
      </c>
      <c r="AJ32" s="118">
        <v>3.6494039905973934E-2</v>
      </c>
      <c r="AK32" s="118">
        <v>4.1617675773014215E-2</v>
      </c>
      <c r="AL32" s="118">
        <v>4.4170318273794827E-2</v>
      </c>
      <c r="AM32" s="118">
        <v>4.6566903625409585E-2</v>
      </c>
      <c r="AN32" s="118">
        <v>4.7580328839113603E-2</v>
      </c>
      <c r="AO32" s="118">
        <v>4.7071319414672019E-2</v>
      </c>
      <c r="AP32" s="118">
        <v>4.6989220066408974E-2</v>
      </c>
      <c r="AQ32" s="118">
        <v>4.2592828763155073E-2</v>
      </c>
      <c r="AR32" s="118">
        <v>3.7167595145546788E-2</v>
      </c>
      <c r="AS32" s="118">
        <v>3.4637843823610258E-2</v>
      </c>
      <c r="AT32" s="118">
        <v>3.6306251453156933E-2</v>
      </c>
      <c r="AU32" s="118">
        <v>4.2942753178238265E-2</v>
      </c>
      <c r="AV32" s="118">
        <v>4.9252753015998803E-2</v>
      </c>
      <c r="AW32" s="118">
        <v>5.1999747993835894E-2</v>
      </c>
      <c r="AX32" s="118">
        <v>5.1094833888066279E-2</v>
      </c>
      <c r="AY32" s="118">
        <v>5.1018060445086236E-2</v>
      </c>
      <c r="AZ32" s="118">
        <v>4.8890212833019447E-2</v>
      </c>
      <c r="BA32" s="118">
        <v>4.5958551763045648E-2</v>
      </c>
      <c r="BB32" s="118">
        <v>4.4153717905498525E-2</v>
      </c>
      <c r="BC32" s="118">
        <v>4.3540658984544289E-2</v>
      </c>
      <c r="BD32" s="118">
        <v>4.3487852529414679E-2</v>
      </c>
      <c r="BE32" s="118">
        <v>4.3916337474704518E-2</v>
      </c>
      <c r="BF32" s="118">
        <v>4.409826503080562E-2</v>
      </c>
      <c r="BG32" s="118">
        <v>4.8091270603081729E-2</v>
      </c>
      <c r="BH32" s="118">
        <v>4.7985325185839652E-2</v>
      </c>
      <c r="BI32" s="118">
        <v>4.710117208751826E-2</v>
      </c>
      <c r="BJ32" s="118">
        <v>4.6464325172101584E-2</v>
      </c>
      <c r="BK32" s="118">
        <v>4.6359133000422513E-2</v>
      </c>
      <c r="BL32" s="118">
        <v>5.0133249930198985E-2</v>
      </c>
      <c r="BM32" s="118">
        <v>5.7543064066029326E-2</v>
      </c>
      <c r="BN32" s="118">
        <v>5.7122265018803735E-2</v>
      </c>
      <c r="BO32" s="118">
        <v>5.6863070261394498E-2</v>
      </c>
      <c r="BP32" s="118">
        <v>5.6203067245153747E-2</v>
      </c>
      <c r="BQ32" s="118">
        <v>5.1496044917299116E-2</v>
      </c>
      <c r="BR32" s="118">
        <v>4.9897037104515055E-2</v>
      </c>
      <c r="BS32" s="118">
        <v>4.8675172786800398E-2</v>
      </c>
      <c r="BT32" s="118">
        <v>4.6396874688977872E-2</v>
      </c>
      <c r="BU32" s="118">
        <v>4.4994512162272987E-2</v>
      </c>
      <c r="BV32" s="118">
        <v>4.3687121395246553E-2</v>
      </c>
      <c r="BW32" s="118">
        <v>4.303545720067093E-2</v>
      </c>
      <c r="BX32" s="118">
        <v>5.3782339363182358E-2</v>
      </c>
      <c r="BY32" s="118">
        <v>4.6031011507476377E-2</v>
      </c>
      <c r="BZ32" s="118">
        <v>4.2530396120637838E-2</v>
      </c>
      <c r="CA32" s="118">
        <v>4.531417600229326E-2</v>
      </c>
      <c r="CB32" s="118">
        <v>4.7710433781871307E-2</v>
      </c>
      <c r="CC32" s="118">
        <v>4.7748940527923035E-2</v>
      </c>
      <c r="CD32" s="118">
        <v>4.9024916341242807E-2</v>
      </c>
      <c r="CE32" s="118">
        <v>4.888886624502186E-2</v>
      </c>
      <c r="CF32" s="118">
        <v>4.8657486030361671E-2</v>
      </c>
      <c r="CG32" s="118">
        <v>4.8821717815117231E-2</v>
      </c>
      <c r="CH32" s="119">
        <v>4.8926305456405632E-2</v>
      </c>
    </row>
    <row r="33" spans="1:87" x14ac:dyDescent="0.35">
      <c r="A33" s="120"/>
      <c r="B33" s="72" t="s">
        <v>345</v>
      </c>
      <c r="D33" s="120"/>
      <c r="AH33" s="118">
        <v>4.8573142348357946E-2</v>
      </c>
      <c r="AI33" s="118">
        <v>4.630609066732113E-2</v>
      </c>
      <c r="AJ33" s="118">
        <v>4.8193791810204126E-2</v>
      </c>
      <c r="AK33" s="118">
        <v>5.1099746458431961E-2</v>
      </c>
      <c r="AL33" s="118">
        <v>5.2283159814705056E-2</v>
      </c>
      <c r="AM33" s="118">
        <v>5.1948783239559565E-2</v>
      </c>
      <c r="AN33" s="118">
        <v>5.1331694909457694E-2</v>
      </c>
      <c r="AO33" s="118">
        <v>5.1308552405263483E-2</v>
      </c>
      <c r="AP33" s="118">
        <v>5.1470152364844528E-2</v>
      </c>
      <c r="AQ33" s="118">
        <v>4.8471582194039506E-2</v>
      </c>
      <c r="AR33" s="118">
        <v>4.5551261891921449E-2</v>
      </c>
      <c r="AS33" s="118">
        <v>4.50228462589886E-2</v>
      </c>
      <c r="AT33" s="118">
        <v>4.657237414655932E-2</v>
      </c>
      <c r="AU33" s="118">
        <v>4.9583577954529584E-2</v>
      </c>
      <c r="AV33" s="118">
        <v>5.2281033812494264E-2</v>
      </c>
      <c r="AW33" s="118">
        <v>5.3254926299466092E-2</v>
      </c>
      <c r="AX33" s="118">
        <v>5.1935101904180561E-2</v>
      </c>
      <c r="AY33" s="118">
        <v>5.13856740684299E-2</v>
      </c>
      <c r="AZ33" s="118">
        <v>5.0637661157055591E-2</v>
      </c>
      <c r="BA33" s="118">
        <v>5.0237396411292885E-2</v>
      </c>
      <c r="BB33" s="118">
        <v>5.0083049704770316E-2</v>
      </c>
      <c r="BC33" s="118">
        <v>5.0810261018003275E-2</v>
      </c>
      <c r="BD33" s="118">
        <v>5.1062179836106364E-2</v>
      </c>
      <c r="BE33" s="118">
        <v>5.2810435466985509E-2</v>
      </c>
      <c r="BF33" s="118">
        <v>5.2332781055883008E-2</v>
      </c>
      <c r="BG33" s="118">
        <v>5.1941240374962484E-2</v>
      </c>
      <c r="BH33" s="118">
        <v>5.2828943978876414E-2</v>
      </c>
      <c r="BI33" s="118">
        <v>5.2949228778459555E-2</v>
      </c>
      <c r="BJ33" s="118">
        <v>5.2179459170159662E-2</v>
      </c>
      <c r="BK33" s="118">
        <v>5.2942195067524761E-2</v>
      </c>
      <c r="BL33" s="118">
        <v>5.6727081714344936E-2</v>
      </c>
      <c r="BM33" s="118">
        <v>6.1647414098358701E-2</v>
      </c>
      <c r="BN33" s="118">
        <v>6.144317910878546E-2</v>
      </c>
      <c r="BO33" s="118">
        <v>6.1989510107155227E-2</v>
      </c>
      <c r="BP33" s="118">
        <v>6.3377924959986162E-2</v>
      </c>
      <c r="BQ33" s="118">
        <v>6.1074993080523145E-2</v>
      </c>
      <c r="BR33" s="118">
        <v>6.0437975447391871E-2</v>
      </c>
      <c r="BS33" s="118">
        <v>5.9787449974230869E-2</v>
      </c>
      <c r="BT33" s="118">
        <v>5.8079363354175351E-2</v>
      </c>
      <c r="BU33" s="118">
        <v>5.6447915573018453E-2</v>
      </c>
      <c r="BV33" s="118">
        <v>5.552850585291811E-2</v>
      </c>
      <c r="BW33" s="118">
        <v>5.4604701402824904E-2</v>
      </c>
      <c r="BX33" s="118">
        <v>5.9625308377450746E-2</v>
      </c>
      <c r="BY33" s="118">
        <v>5.3682343512374386E-2</v>
      </c>
      <c r="BZ33" s="118">
        <v>5.0568731420691855E-2</v>
      </c>
      <c r="CA33" s="118">
        <v>5.410349767779217E-2</v>
      </c>
      <c r="CB33" s="118">
        <v>5.6339384895512677E-2</v>
      </c>
      <c r="CC33" s="118">
        <v>5.8434236050624373E-2</v>
      </c>
      <c r="CD33" s="118">
        <v>5.9000544205031376E-2</v>
      </c>
      <c r="CE33" s="118">
        <v>5.8467418404350449E-2</v>
      </c>
      <c r="CF33" s="118">
        <v>5.8287308939048064E-2</v>
      </c>
      <c r="CG33" s="118">
        <v>5.9189353967899962E-2</v>
      </c>
      <c r="CH33" s="119">
        <v>5.9943502828461365E-2</v>
      </c>
    </row>
    <row r="34" spans="1:87" ht="24" customHeight="1" x14ac:dyDescent="0.35">
      <c r="A34" s="120"/>
      <c r="B34" s="123" t="s">
        <v>273</v>
      </c>
      <c r="D34" s="120"/>
      <c r="AH34" s="156">
        <f t="shared" ref="AH34:CH34" si="4">SUM(AH32,AH33)</f>
        <v>8.2525306616893959E-2</v>
      </c>
      <c r="AI34" s="156">
        <f t="shared" si="4"/>
        <v>8.0741753634592808E-2</v>
      </c>
      <c r="AJ34" s="156">
        <f t="shared" si="4"/>
        <v>8.4687831716178052E-2</v>
      </c>
      <c r="AK34" s="156">
        <f t="shared" si="4"/>
        <v>9.2717422231446175E-2</v>
      </c>
      <c r="AL34" s="156">
        <f t="shared" si="4"/>
        <v>9.6453478088499883E-2</v>
      </c>
      <c r="AM34" s="156">
        <f t="shared" si="4"/>
        <v>9.8515686864969143E-2</v>
      </c>
      <c r="AN34" s="156">
        <f t="shared" si="4"/>
        <v>9.8912023748571304E-2</v>
      </c>
      <c r="AO34" s="156">
        <f t="shared" si="4"/>
        <v>9.8379871819935502E-2</v>
      </c>
      <c r="AP34" s="156">
        <f>SUM(AP32,AP33)</f>
        <v>9.8459372431253495E-2</v>
      </c>
      <c r="AQ34" s="156">
        <f t="shared" si="4"/>
        <v>9.1064410957194586E-2</v>
      </c>
      <c r="AR34" s="156">
        <f t="shared" si="4"/>
        <v>8.271885703746823E-2</v>
      </c>
      <c r="AS34" s="156">
        <f t="shared" si="4"/>
        <v>7.9660690082598851E-2</v>
      </c>
      <c r="AT34" s="156">
        <f t="shared" si="4"/>
        <v>8.287862559971626E-2</v>
      </c>
      <c r="AU34" s="156">
        <f t="shared" si="4"/>
        <v>9.2526331132767842E-2</v>
      </c>
      <c r="AV34" s="156">
        <f t="shared" si="4"/>
        <v>0.10153378682849307</v>
      </c>
      <c r="AW34" s="156">
        <f t="shared" si="4"/>
        <v>0.10525467429330199</v>
      </c>
      <c r="AX34" s="156">
        <f t="shared" si="4"/>
        <v>0.10302993579224684</v>
      </c>
      <c r="AY34" s="156">
        <f t="shared" si="4"/>
        <v>0.10240373451351614</v>
      </c>
      <c r="AZ34" s="156">
        <f t="shared" si="4"/>
        <v>9.9527873990075039E-2</v>
      </c>
      <c r="BA34" s="156">
        <f t="shared" si="4"/>
        <v>9.6195948174338533E-2</v>
      </c>
      <c r="BB34" s="156">
        <f t="shared" si="4"/>
        <v>9.4236767610268835E-2</v>
      </c>
      <c r="BC34" s="156">
        <f t="shared" si="4"/>
        <v>9.4350920002547564E-2</v>
      </c>
      <c r="BD34" s="156">
        <f t="shared" si="4"/>
        <v>9.4550032365521036E-2</v>
      </c>
      <c r="BE34" s="156">
        <f t="shared" si="4"/>
        <v>9.672677294169002E-2</v>
      </c>
      <c r="BF34" s="156">
        <f t="shared" si="4"/>
        <v>9.6431046086688621E-2</v>
      </c>
      <c r="BG34" s="156">
        <f t="shared" si="4"/>
        <v>0.10003251097804422</v>
      </c>
      <c r="BH34" s="156">
        <f t="shared" si="4"/>
        <v>0.10081426916471606</v>
      </c>
      <c r="BI34" s="156">
        <f t="shared" si="4"/>
        <v>0.10005040086597781</v>
      </c>
      <c r="BJ34" s="156">
        <f t="shared" si="4"/>
        <v>9.8643784342261245E-2</v>
      </c>
      <c r="BK34" s="156">
        <f t="shared" si="4"/>
        <v>9.9301328067947281E-2</v>
      </c>
      <c r="BL34" s="156">
        <f t="shared" si="4"/>
        <v>0.10686033164454392</v>
      </c>
      <c r="BM34" s="156">
        <f t="shared" si="4"/>
        <v>0.11919047816438802</v>
      </c>
      <c r="BN34" s="156">
        <f t="shared" si="4"/>
        <v>0.1185654441275892</v>
      </c>
      <c r="BO34" s="156">
        <f t="shared" si="4"/>
        <v>0.11885258036854973</v>
      </c>
      <c r="BP34" s="156">
        <f t="shared" si="4"/>
        <v>0.1195809922051399</v>
      </c>
      <c r="BQ34" s="156">
        <f t="shared" si="4"/>
        <v>0.11257103799782225</v>
      </c>
      <c r="BR34" s="156">
        <f t="shared" si="4"/>
        <v>0.11033501255190692</v>
      </c>
      <c r="BS34" s="156">
        <f t="shared" si="4"/>
        <v>0.10846262276103127</v>
      </c>
      <c r="BT34" s="156">
        <f t="shared" si="4"/>
        <v>0.10447623804315323</v>
      </c>
      <c r="BU34" s="156">
        <f t="shared" si="4"/>
        <v>0.10144242773529144</v>
      </c>
      <c r="BV34" s="156">
        <f t="shared" si="4"/>
        <v>9.9215627248164656E-2</v>
      </c>
      <c r="BW34" s="156">
        <f t="shared" si="4"/>
        <v>9.7640158603495841E-2</v>
      </c>
      <c r="BX34" s="156">
        <f t="shared" si="4"/>
        <v>0.11340764774063311</v>
      </c>
      <c r="BY34" s="156">
        <f t="shared" si="4"/>
        <v>9.9713355019850763E-2</v>
      </c>
      <c r="BZ34" s="156">
        <f t="shared" si="4"/>
        <v>9.3099127541329693E-2</v>
      </c>
      <c r="CA34" s="156">
        <f t="shared" si="4"/>
        <v>9.941767368008543E-2</v>
      </c>
      <c r="CB34" s="156">
        <f t="shared" si="4"/>
        <v>0.10404981867738398</v>
      </c>
      <c r="CC34" s="156">
        <f t="shared" si="4"/>
        <v>0.10618317657854741</v>
      </c>
      <c r="CD34" s="156">
        <f t="shared" si="4"/>
        <v>0.10802546054627418</v>
      </c>
      <c r="CE34" s="156">
        <f t="shared" si="4"/>
        <v>0.1073562846493723</v>
      </c>
      <c r="CF34" s="156">
        <f t="shared" si="4"/>
        <v>0.10694479496940973</v>
      </c>
      <c r="CG34" s="156">
        <f t="shared" si="4"/>
        <v>0.10801107178301719</v>
      </c>
      <c r="CH34" s="157">
        <f t="shared" si="4"/>
        <v>0.108869808284867</v>
      </c>
    </row>
    <row r="35" spans="1:87" x14ac:dyDescent="0.35">
      <c r="A35" s="120"/>
      <c r="B35" s="72" t="s">
        <v>346</v>
      </c>
      <c r="D35" s="120"/>
      <c r="AH35" s="118">
        <v>8.2525306616893959E-2</v>
      </c>
      <c r="AI35" s="118">
        <v>8.0741753634592808E-2</v>
      </c>
      <c r="AJ35" s="118">
        <v>8.4687831716178052E-2</v>
      </c>
      <c r="AK35" s="118">
        <v>9.2717422231446162E-2</v>
      </c>
      <c r="AL35" s="118">
        <v>9.6453478088499897E-2</v>
      </c>
      <c r="AM35" s="118">
        <v>9.8515686864969157E-2</v>
      </c>
      <c r="AN35" s="118">
        <v>9.8912023748571304E-2</v>
      </c>
      <c r="AO35" s="118">
        <v>9.8379871819935502E-2</v>
      </c>
      <c r="AP35" s="118">
        <v>9.8459372431253495E-2</v>
      </c>
      <c r="AQ35" s="118">
        <v>9.1064410957194586E-2</v>
      </c>
      <c r="AR35" s="118">
        <v>8.271885703746823E-2</v>
      </c>
      <c r="AS35" s="118">
        <v>7.9660690082598865E-2</v>
      </c>
      <c r="AT35" s="118">
        <v>8.287862559971626E-2</v>
      </c>
      <c r="AU35" s="118">
        <v>8.6971980212289565E-2</v>
      </c>
      <c r="AV35" s="118">
        <v>9.5459324398345452E-2</v>
      </c>
      <c r="AW35" s="118">
        <v>9.8945878552641628E-2</v>
      </c>
      <c r="AX35" s="118">
        <v>9.6750727611513279E-2</v>
      </c>
      <c r="AY35" s="118">
        <v>9.615730026508458E-2</v>
      </c>
      <c r="AZ35" s="118">
        <v>9.3546706342081024E-2</v>
      </c>
      <c r="BA35" s="118">
        <v>9.0610017904013088E-2</v>
      </c>
      <c r="BB35" s="118">
        <v>8.899391747539323E-2</v>
      </c>
      <c r="BC35" s="118">
        <v>8.8358938819552868E-2</v>
      </c>
      <c r="BD35" s="118">
        <v>8.5999327082306259E-2</v>
      </c>
      <c r="BE35" s="118">
        <v>8.7477125940528352E-2</v>
      </c>
      <c r="BF35" s="118">
        <v>8.6791243837639018E-2</v>
      </c>
      <c r="BG35" s="118">
        <v>7.8842377067719419E-2</v>
      </c>
      <c r="BH35" s="118">
        <v>8.2167477964978267E-2</v>
      </c>
      <c r="BI35" s="118">
        <v>8.0978861092842594E-2</v>
      </c>
      <c r="BJ35" s="118">
        <v>7.9503917951907546E-2</v>
      </c>
      <c r="BK35" s="118">
        <v>8.0032513908634056E-2</v>
      </c>
      <c r="BL35" s="118">
        <v>8.4921709296968781E-2</v>
      </c>
      <c r="BM35" s="118">
        <v>9.4186347638919837E-2</v>
      </c>
      <c r="BN35" s="118">
        <v>9.3658834135658037E-2</v>
      </c>
      <c r="BO35" s="118">
        <v>9.4306094068109872E-2</v>
      </c>
      <c r="BP35" s="118">
        <v>9.5818304651229425E-2</v>
      </c>
      <c r="BQ35" s="118">
        <v>9.0353936363266829E-2</v>
      </c>
      <c r="BR35" s="118">
        <v>8.8858188283586201E-2</v>
      </c>
      <c r="BS35" s="118">
        <v>8.8084651970777944E-2</v>
      </c>
      <c r="BT35" s="118">
        <v>8.551014042043438E-2</v>
      </c>
      <c r="BU35" s="118">
        <v>8.3947844671085917E-2</v>
      </c>
      <c r="BV35" s="118">
        <v>8.3709253507662451E-2</v>
      </c>
      <c r="BW35" s="118">
        <v>8.474822229310694E-2</v>
      </c>
      <c r="BX35" s="118">
        <v>0.10084207473096422</v>
      </c>
      <c r="BY35" s="118">
        <v>9.0421170918583663E-2</v>
      </c>
      <c r="BZ35" s="118">
        <v>8.5162221166955626E-2</v>
      </c>
      <c r="CA35" s="118">
        <v>9.204475809685847E-2</v>
      </c>
      <c r="CB35" s="118">
        <v>9.8531667219703273E-2</v>
      </c>
      <c r="CC35" s="118">
        <v>0.101463270782696</v>
      </c>
      <c r="CD35" s="118">
        <v>0.10341339415648734</v>
      </c>
      <c r="CE35" s="118">
        <v>0.10284848073702656</v>
      </c>
      <c r="CF35" s="118">
        <v>0.10255781833091088</v>
      </c>
      <c r="CG35" s="118">
        <v>0.10373861004129292</v>
      </c>
      <c r="CH35" s="119">
        <v>0.10472186155819534</v>
      </c>
    </row>
    <row r="36" spans="1:87" x14ac:dyDescent="0.35">
      <c r="A36" s="120"/>
      <c r="B36" s="72" t="s">
        <v>347</v>
      </c>
      <c r="D36" s="120"/>
      <c r="AH36" s="118">
        <v>0</v>
      </c>
      <c r="AI36" s="118">
        <v>0</v>
      </c>
      <c r="AJ36" s="118">
        <v>0</v>
      </c>
      <c r="AK36" s="118">
        <v>0</v>
      </c>
      <c r="AL36" s="118">
        <v>0</v>
      </c>
      <c r="AM36" s="118">
        <v>0</v>
      </c>
      <c r="AN36" s="118">
        <v>0</v>
      </c>
      <c r="AO36" s="118">
        <v>0</v>
      </c>
      <c r="AP36" s="118">
        <v>0</v>
      </c>
      <c r="AQ36" s="118">
        <v>0</v>
      </c>
      <c r="AR36" s="118">
        <v>0</v>
      </c>
      <c r="AS36" s="118">
        <v>0</v>
      </c>
      <c r="AT36" s="118">
        <v>0</v>
      </c>
      <c r="AU36" s="118">
        <v>5.5543509204782678E-3</v>
      </c>
      <c r="AV36" s="118">
        <v>6.0744624301476233E-3</v>
      </c>
      <c r="AW36" s="118">
        <v>6.3087957406603532E-3</v>
      </c>
      <c r="AX36" s="118">
        <v>6.2792081807335649E-3</v>
      </c>
      <c r="AY36" s="118">
        <v>6.2464342484315509E-3</v>
      </c>
      <c r="AZ36" s="118">
        <v>5.9811676479940186E-3</v>
      </c>
      <c r="BA36" s="118">
        <v>5.5859302703254437E-3</v>
      </c>
      <c r="BB36" s="118">
        <v>5.2428501348756214E-3</v>
      </c>
      <c r="BC36" s="118">
        <v>5.9919811829946884E-3</v>
      </c>
      <c r="BD36" s="118">
        <v>8.5507052832147889E-3</v>
      </c>
      <c r="BE36" s="118">
        <v>9.2496470011616868E-3</v>
      </c>
      <c r="BF36" s="118">
        <v>9.6398022490496067E-3</v>
      </c>
      <c r="BG36" s="118">
        <v>2.1190133910324798E-2</v>
      </c>
      <c r="BH36" s="118">
        <v>1.8646791199737785E-2</v>
      </c>
      <c r="BI36" s="118">
        <v>1.9071539773135245E-2</v>
      </c>
      <c r="BJ36" s="118">
        <v>1.9139866390353703E-2</v>
      </c>
      <c r="BK36" s="118">
        <v>1.9268814159313228E-2</v>
      </c>
      <c r="BL36" s="118">
        <v>2.193862234757513E-2</v>
      </c>
      <c r="BM36" s="118">
        <v>2.5004130525468182E-2</v>
      </c>
      <c r="BN36" s="118">
        <v>2.4906609991931165E-2</v>
      </c>
      <c r="BO36" s="118">
        <v>2.4546486300439867E-2</v>
      </c>
      <c r="BP36" s="118">
        <v>2.3762687553910502E-2</v>
      </c>
      <c r="BQ36" s="118">
        <v>2.2217101634555435E-2</v>
      </c>
      <c r="BR36" s="118">
        <v>2.1476824268320725E-2</v>
      </c>
      <c r="BS36" s="118">
        <v>2.037797079025333E-2</v>
      </c>
      <c r="BT36" s="118">
        <v>1.8966097622718846E-2</v>
      </c>
      <c r="BU36" s="118">
        <v>1.749458306420552E-2</v>
      </c>
      <c r="BV36" s="118">
        <v>1.550637374050221E-2</v>
      </c>
      <c r="BW36" s="118">
        <v>1.2891936310388891E-2</v>
      </c>
      <c r="BX36" s="118">
        <v>1.2565573009668884E-2</v>
      </c>
      <c r="BY36" s="118">
        <v>9.2921841012670921E-3</v>
      </c>
      <c r="BZ36" s="118">
        <v>7.9369063743740826E-3</v>
      </c>
      <c r="CA36" s="118">
        <v>7.372915583226944E-3</v>
      </c>
      <c r="CB36" s="118">
        <v>5.5181514576807091E-3</v>
      </c>
      <c r="CC36" s="118">
        <v>4.7199799884754525E-3</v>
      </c>
      <c r="CD36" s="118">
        <v>4.6120663897868397E-3</v>
      </c>
      <c r="CE36" s="118">
        <v>4.5078039123457514E-3</v>
      </c>
      <c r="CF36" s="118">
        <v>4.3869766384988769E-3</v>
      </c>
      <c r="CG36" s="118">
        <v>4.2724617417242644E-3</v>
      </c>
      <c r="CH36" s="119">
        <v>4.1479467266716677E-3</v>
      </c>
    </row>
    <row r="37" spans="1:87" ht="16" thickBot="1" x14ac:dyDescent="0.4">
      <c r="A37" s="120"/>
      <c r="B37" s="92" t="s">
        <v>277</v>
      </c>
      <c r="C37" s="137"/>
      <c r="D37" s="158"/>
      <c r="E37" s="137"/>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59">
        <v>8.2525306616893959E-2</v>
      </c>
      <c r="AI37" s="159">
        <v>8.0741753634592808E-2</v>
      </c>
      <c r="AJ37" s="159">
        <v>8.4687831716178052E-2</v>
      </c>
      <c r="AK37" s="159">
        <v>9.2717422231446162E-2</v>
      </c>
      <c r="AL37" s="159">
        <v>9.6453478088499897E-2</v>
      </c>
      <c r="AM37" s="159">
        <v>9.8515686864969157E-2</v>
      </c>
      <c r="AN37" s="159">
        <v>9.8912023748571304E-2</v>
      </c>
      <c r="AO37" s="159">
        <v>9.8379871819935502E-2</v>
      </c>
      <c r="AP37" s="159">
        <v>9.8459372431253495E-2</v>
      </c>
      <c r="AQ37" s="159">
        <v>9.1064410957194586E-2</v>
      </c>
      <c r="AR37" s="159">
        <v>8.271885703746823E-2</v>
      </c>
      <c r="AS37" s="159">
        <v>7.9660690082598865E-2</v>
      </c>
      <c r="AT37" s="159">
        <v>8.287862559971626E-2</v>
      </c>
      <c r="AU37" s="159">
        <v>9.2526331132767842E-2</v>
      </c>
      <c r="AV37" s="159">
        <v>0.10153378682849305</v>
      </c>
      <c r="AW37" s="159">
        <v>0.10525467429330197</v>
      </c>
      <c r="AX37" s="159">
        <v>0.10302993579224684</v>
      </c>
      <c r="AY37" s="159">
        <v>0.10240373451351613</v>
      </c>
      <c r="AZ37" s="159">
        <v>9.9527873990075039E-2</v>
      </c>
      <c r="BA37" s="159">
        <v>9.6195948174338533E-2</v>
      </c>
      <c r="BB37" s="159">
        <v>9.4236767610268862E-2</v>
      </c>
      <c r="BC37" s="159">
        <v>9.4350920002547564E-2</v>
      </c>
      <c r="BD37" s="159">
        <v>9.4550032365521036E-2</v>
      </c>
      <c r="BE37" s="159">
        <v>9.6726772941690034E-2</v>
      </c>
      <c r="BF37" s="159">
        <v>9.6431046086688621E-2</v>
      </c>
      <c r="BG37" s="159">
        <v>0.10003251097804421</v>
      </c>
      <c r="BH37" s="159">
        <v>0.10081426916471606</v>
      </c>
      <c r="BI37" s="159">
        <v>0.10005040086597783</v>
      </c>
      <c r="BJ37" s="159">
        <v>9.8643784342261245E-2</v>
      </c>
      <c r="BK37" s="159">
        <v>9.9301328067947281E-2</v>
      </c>
      <c r="BL37" s="159">
        <v>0.10686033164454392</v>
      </c>
      <c r="BM37" s="159">
        <v>0.11919047816438801</v>
      </c>
      <c r="BN37" s="159">
        <v>0.1185654441275892</v>
      </c>
      <c r="BO37" s="159">
        <v>0.11885258036854973</v>
      </c>
      <c r="BP37" s="159">
        <v>0.11958099220513993</v>
      </c>
      <c r="BQ37" s="159">
        <v>0.11257103799782224</v>
      </c>
      <c r="BR37" s="159">
        <v>0.11033501255190693</v>
      </c>
      <c r="BS37" s="159">
        <v>0.10846262276103126</v>
      </c>
      <c r="BT37" s="159">
        <v>0.10447623804315323</v>
      </c>
      <c r="BU37" s="159">
        <v>0.10144242773529144</v>
      </c>
      <c r="BV37" s="159">
        <v>9.9215627248164656E-2</v>
      </c>
      <c r="BW37" s="159">
        <v>9.7640158603495841E-2</v>
      </c>
      <c r="BX37" s="159">
        <v>0.11340764774063311</v>
      </c>
      <c r="BY37" s="159">
        <v>9.971335501985075E-2</v>
      </c>
      <c r="BZ37" s="159">
        <v>9.61304244656008E-2</v>
      </c>
      <c r="CA37" s="159">
        <v>0.1030500130583402</v>
      </c>
      <c r="CB37" s="159">
        <v>0.10404848389675191</v>
      </c>
      <c r="CC37" s="159">
        <v>0.10617708488060147</v>
      </c>
      <c r="CD37" s="159">
        <v>0.10802546054627418</v>
      </c>
      <c r="CE37" s="159">
        <v>0.10735628464937229</v>
      </c>
      <c r="CF37" s="159">
        <v>0.10694479496940974</v>
      </c>
      <c r="CG37" s="159">
        <v>0.10801107178301719</v>
      </c>
      <c r="CH37" s="160">
        <v>0.108869808284867</v>
      </c>
      <c r="CI37" s="124"/>
    </row>
    <row r="38" spans="1:87" ht="39" customHeight="1" x14ac:dyDescent="0.35">
      <c r="A38" s="120"/>
      <c r="B38" s="65" t="s">
        <v>354</v>
      </c>
      <c r="D38" s="120"/>
      <c r="CH38" s="66"/>
    </row>
    <row r="39" spans="1:87" ht="24" customHeight="1" x14ac:dyDescent="0.35">
      <c r="A39" s="120"/>
      <c r="B39" s="72" t="s">
        <v>344</v>
      </c>
      <c r="D39" s="120"/>
      <c r="AH39" s="118">
        <v>8.196906234011328E-2</v>
      </c>
      <c r="AI39" s="118">
        <v>8.4100001813425321E-2</v>
      </c>
      <c r="AJ39" s="118">
        <v>8.5258663378450353E-2</v>
      </c>
      <c r="AK39" s="118">
        <v>9.7191413784714714E-2</v>
      </c>
      <c r="AL39" s="118">
        <v>0.1024168197450171</v>
      </c>
      <c r="AM39" s="118">
        <v>0.10904030727937816</v>
      </c>
      <c r="AN39" s="118">
        <v>0.1122646101769636</v>
      </c>
      <c r="AO39" s="118">
        <v>0.1166783569461156</v>
      </c>
      <c r="AP39" s="118">
        <v>0.11978429456918605</v>
      </c>
      <c r="AQ39" s="118">
        <v>0.11496600205408743</v>
      </c>
      <c r="AR39" s="118">
        <v>0.10792777722407536</v>
      </c>
      <c r="AS39" s="118">
        <v>0.10009656038459674</v>
      </c>
      <c r="AT39" s="118">
        <v>0.10418354187222509</v>
      </c>
      <c r="AU39" s="118">
        <v>0.11692145419389591</v>
      </c>
      <c r="AV39" s="118">
        <v>0.1289820554064918</v>
      </c>
      <c r="AW39" s="118">
        <v>0.13767156912855785</v>
      </c>
      <c r="AX39" s="118">
        <v>0.13652837710771201</v>
      </c>
      <c r="AY39" s="118">
        <v>0.13698465296083367</v>
      </c>
      <c r="AZ39" s="118">
        <v>0.13800575263230441</v>
      </c>
      <c r="BA39" s="118">
        <v>0.12956667556125792</v>
      </c>
      <c r="BB39" s="118">
        <v>0.12619518518146042</v>
      </c>
      <c r="BC39" s="118">
        <v>0.12583513864964249</v>
      </c>
      <c r="BD39" s="118">
        <v>0.12458687800328443</v>
      </c>
      <c r="BE39" s="118">
        <v>0.12181608289663158</v>
      </c>
      <c r="BF39" s="118">
        <v>0.11785683469001476</v>
      </c>
      <c r="BG39" s="118">
        <v>0.12427486164939025</v>
      </c>
      <c r="BH39" s="118">
        <v>0.12079086889274106</v>
      </c>
      <c r="BI39" s="118">
        <v>0.11865369533426161</v>
      </c>
      <c r="BJ39" s="118">
        <v>0.11712964647714151</v>
      </c>
      <c r="BK39" s="118">
        <v>0.11581895848524101</v>
      </c>
      <c r="BL39" s="118">
        <v>0.116475523521722</v>
      </c>
      <c r="BM39" s="118">
        <v>0.12518204439545128</v>
      </c>
      <c r="BN39" s="118">
        <v>0.12553639891106347</v>
      </c>
      <c r="BO39" s="118">
        <v>0.12821205208250694</v>
      </c>
      <c r="BP39" s="118">
        <v>0.12834138173515577</v>
      </c>
      <c r="BQ39" s="118">
        <v>0.12205776955557826</v>
      </c>
      <c r="BR39" s="118">
        <v>0.11984080931892829</v>
      </c>
      <c r="BS39" s="118">
        <v>0.11921583584412396</v>
      </c>
      <c r="BT39" s="118">
        <v>0.11591273365488104</v>
      </c>
      <c r="BU39" s="118">
        <v>0.11344102059910868</v>
      </c>
      <c r="BV39" s="118">
        <v>0.11175853217445968</v>
      </c>
      <c r="BW39" s="118">
        <v>0.11007749507933787</v>
      </c>
      <c r="BX39" s="118">
        <v>0.1028964855289627</v>
      </c>
      <c r="BY39" s="118">
        <v>0.10615391883594182</v>
      </c>
      <c r="BZ39" s="118">
        <v>9.6533471644944149E-2</v>
      </c>
      <c r="CA39" s="118">
        <v>0.1026818122967507</v>
      </c>
      <c r="CB39" s="118">
        <v>0.10841149889064271</v>
      </c>
      <c r="CC39" s="118">
        <v>0.10607158225166298</v>
      </c>
      <c r="CD39" s="118">
        <v>0.10958857498460446</v>
      </c>
      <c r="CE39" s="118">
        <v>0.10909502645243567</v>
      </c>
      <c r="CF39" s="118">
        <v>0.1093570606243334</v>
      </c>
      <c r="CG39" s="118">
        <v>0.11028576980317714</v>
      </c>
      <c r="CH39" s="119">
        <v>0.11048241816060955</v>
      </c>
    </row>
    <row r="40" spans="1:87" x14ac:dyDescent="0.35">
      <c r="A40" s="120"/>
      <c r="B40" s="72" t="s">
        <v>345</v>
      </c>
      <c r="D40" s="120"/>
      <c r="AH40" s="118">
        <v>0.11726778009546392</v>
      </c>
      <c r="AI40" s="118">
        <v>0.11309038286254582</v>
      </c>
      <c r="AJ40" s="118">
        <v>0.11259203649318895</v>
      </c>
      <c r="AK40" s="118">
        <v>0.11933527065333685</v>
      </c>
      <c r="AL40" s="118">
        <v>0.12122790062890189</v>
      </c>
      <c r="AM40" s="118">
        <v>0.12164242941290392</v>
      </c>
      <c r="AN40" s="118">
        <v>0.12111586572297538</v>
      </c>
      <c r="AO40" s="118">
        <v>0.12718142738237764</v>
      </c>
      <c r="AP40" s="118">
        <v>0.13120702756245159</v>
      </c>
      <c r="AQ40" s="118">
        <v>0.13083385583690973</v>
      </c>
      <c r="AR40" s="118">
        <v>0.13227238476137587</v>
      </c>
      <c r="AS40" s="118">
        <v>0.13010717619141768</v>
      </c>
      <c r="AT40" s="118">
        <v>0.13364295948446347</v>
      </c>
      <c r="AU40" s="118">
        <v>0.13500261649543907</v>
      </c>
      <c r="AV40" s="118">
        <v>0.1369124523399001</v>
      </c>
      <c r="AW40" s="118">
        <v>0.14099470767324312</v>
      </c>
      <c r="AX40" s="118">
        <v>0.13877362226942286</v>
      </c>
      <c r="AY40" s="118">
        <v>0.13797170390275668</v>
      </c>
      <c r="AZ40" s="118">
        <v>0.14293839471280267</v>
      </c>
      <c r="BA40" s="118">
        <v>0.1416296247850464</v>
      </c>
      <c r="BB40" s="118">
        <v>0.14314173373741443</v>
      </c>
      <c r="BC40" s="118">
        <v>0.14684472833299461</v>
      </c>
      <c r="BD40" s="118">
        <v>0.14628631214934765</v>
      </c>
      <c r="BE40" s="118">
        <v>0.14648672349689842</v>
      </c>
      <c r="BF40" s="118">
        <v>0.13986436703265606</v>
      </c>
      <c r="BG40" s="118">
        <v>0.13422374540219667</v>
      </c>
      <c r="BH40" s="118">
        <v>0.13298344902698533</v>
      </c>
      <c r="BI40" s="118">
        <v>0.13338567558339681</v>
      </c>
      <c r="BJ40" s="118">
        <v>0.13153664845731808</v>
      </c>
      <c r="BK40" s="118">
        <v>0.13226541343185383</v>
      </c>
      <c r="BL40" s="118">
        <v>0.13179509706107745</v>
      </c>
      <c r="BM40" s="118">
        <v>0.13411085165138686</v>
      </c>
      <c r="BN40" s="118">
        <v>0.13503238081377375</v>
      </c>
      <c r="BO40" s="118">
        <v>0.13977089632853687</v>
      </c>
      <c r="BP40" s="118">
        <v>0.14472538349894098</v>
      </c>
      <c r="BQ40" s="118">
        <v>0.14476213548055947</v>
      </c>
      <c r="BR40" s="118">
        <v>0.14515763483194002</v>
      </c>
      <c r="BS40" s="118">
        <v>0.1464321627143669</v>
      </c>
      <c r="BT40" s="118">
        <v>0.14509894945395718</v>
      </c>
      <c r="BU40" s="118">
        <v>0.14231755931037185</v>
      </c>
      <c r="BV40" s="118">
        <v>0.1420506572593325</v>
      </c>
      <c r="BW40" s="118">
        <v>0.13966968497512475</v>
      </c>
      <c r="BX40" s="118">
        <v>0.11407526621685558</v>
      </c>
      <c r="BY40" s="118">
        <v>0.12379895530234376</v>
      </c>
      <c r="BZ40" s="118">
        <v>0.11477850304693901</v>
      </c>
      <c r="CA40" s="118">
        <v>0.12259839377566067</v>
      </c>
      <c r="CB40" s="118">
        <v>0.12801889815179548</v>
      </c>
      <c r="CC40" s="118">
        <v>0.1298083644794642</v>
      </c>
      <c r="CD40" s="118">
        <v>0.13188774291300789</v>
      </c>
      <c r="CE40" s="118">
        <v>0.13046947183148744</v>
      </c>
      <c r="CF40" s="118">
        <v>0.13099996110155282</v>
      </c>
      <c r="CG40" s="118">
        <v>0.1337057309458563</v>
      </c>
      <c r="CH40" s="119">
        <v>0.13536078564948498</v>
      </c>
    </row>
    <row r="41" spans="1:87" s="123" customFormat="1" ht="24" customHeight="1" x14ac:dyDescent="0.35">
      <c r="A41" s="161"/>
      <c r="B41" s="123" t="s">
        <v>273</v>
      </c>
      <c r="D41" s="161"/>
      <c r="AH41" s="156">
        <f t="shared" ref="AH41:CH41" si="5">SUM(AH39,AH40)</f>
        <v>0.19923684243557721</v>
      </c>
      <c r="AI41" s="156">
        <f t="shared" si="5"/>
        <v>0.19719038467597114</v>
      </c>
      <c r="AJ41" s="156">
        <f t="shared" si="5"/>
        <v>0.19785069987163931</v>
      </c>
      <c r="AK41" s="156">
        <f t="shared" si="5"/>
        <v>0.21652668443805156</v>
      </c>
      <c r="AL41" s="156">
        <f t="shared" si="5"/>
        <v>0.22364472037391897</v>
      </c>
      <c r="AM41" s="156">
        <f t="shared" si="5"/>
        <v>0.23068273669228206</v>
      </c>
      <c r="AN41" s="156">
        <f t="shared" si="5"/>
        <v>0.23338047589993899</v>
      </c>
      <c r="AO41" s="156">
        <f t="shared" si="5"/>
        <v>0.24385978432849326</v>
      </c>
      <c r="AP41" s="156">
        <f t="shared" si="5"/>
        <v>0.25099132213163766</v>
      </c>
      <c r="AQ41" s="156">
        <f t="shared" si="5"/>
        <v>0.24579985789099718</v>
      </c>
      <c r="AR41" s="156">
        <f t="shared" si="5"/>
        <v>0.24020016198545124</v>
      </c>
      <c r="AS41" s="156">
        <f t="shared" si="5"/>
        <v>0.23020373657601442</v>
      </c>
      <c r="AT41" s="156">
        <f t="shared" si="5"/>
        <v>0.23782650135668856</v>
      </c>
      <c r="AU41" s="156">
        <f t="shared" si="5"/>
        <v>0.25192407068933498</v>
      </c>
      <c r="AV41" s="156">
        <f t="shared" si="5"/>
        <v>0.26589450774639189</v>
      </c>
      <c r="AW41" s="156">
        <f t="shared" si="5"/>
        <v>0.27866627680180101</v>
      </c>
      <c r="AX41" s="156">
        <f t="shared" si="5"/>
        <v>0.27530199937713484</v>
      </c>
      <c r="AY41" s="156">
        <f t="shared" si="5"/>
        <v>0.27495635686359032</v>
      </c>
      <c r="AZ41" s="156">
        <f t="shared" si="5"/>
        <v>0.28094414734510709</v>
      </c>
      <c r="BA41" s="156">
        <f t="shared" si="5"/>
        <v>0.27119630034630432</v>
      </c>
      <c r="BB41" s="156">
        <f t="shared" si="5"/>
        <v>0.26933691891887485</v>
      </c>
      <c r="BC41" s="156">
        <f t="shared" si="5"/>
        <v>0.27267986698263713</v>
      </c>
      <c r="BD41" s="156">
        <f t="shared" si="5"/>
        <v>0.27087319015263206</v>
      </c>
      <c r="BE41" s="156">
        <f t="shared" si="5"/>
        <v>0.26830280639352999</v>
      </c>
      <c r="BF41" s="156">
        <f t="shared" si="5"/>
        <v>0.25772120172267082</v>
      </c>
      <c r="BG41" s="156">
        <f t="shared" si="5"/>
        <v>0.25849860705158689</v>
      </c>
      <c r="BH41" s="156">
        <f t="shared" si="5"/>
        <v>0.25377431791972638</v>
      </c>
      <c r="BI41" s="156">
        <f t="shared" si="5"/>
        <v>0.25203937091765843</v>
      </c>
      <c r="BJ41" s="156">
        <f t="shared" si="5"/>
        <v>0.24866629493445958</v>
      </c>
      <c r="BK41" s="156">
        <f t="shared" si="5"/>
        <v>0.24808437191709484</v>
      </c>
      <c r="BL41" s="156">
        <f t="shared" si="5"/>
        <v>0.24827062058279945</v>
      </c>
      <c r="BM41" s="156">
        <f t="shared" si="5"/>
        <v>0.25929289604683814</v>
      </c>
      <c r="BN41" s="156">
        <f t="shared" si="5"/>
        <v>0.26056877972483722</v>
      </c>
      <c r="BO41" s="156">
        <f t="shared" si="5"/>
        <v>0.26798294841104381</v>
      </c>
      <c r="BP41" s="156">
        <f t="shared" si="5"/>
        <v>0.27306676523409679</v>
      </c>
      <c r="BQ41" s="156">
        <f t="shared" si="5"/>
        <v>0.26681990503613773</v>
      </c>
      <c r="BR41" s="156">
        <f t="shared" si="5"/>
        <v>0.26499844415086832</v>
      </c>
      <c r="BS41" s="156">
        <f t="shared" si="5"/>
        <v>0.26564799855849086</v>
      </c>
      <c r="BT41" s="156">
        <f t="shared" si="5"/>
        <v>0.26101168310883821</v>
      </c>
      <c r="BU41" s="156">
        <f t="shared" si="5"/>
        <v>0.25575857990948053</v>
      </c>
      <c r="BV41" s="156">
        <f t="shared" si="5"/>
        <v>0.25380918943379216</v>
      </c>
      <c r="BW41" s="156">
        <f t="shared" si="5"/>
        <v>0.24974718005446261</v>
      </c>
      <c r="BX41" s="156">
        <f t="shared" si="5"/>
        <v>0.21697175174581829</v>
      </c>
      <c r="BY41" s="156">
        <f t="shared" si="5"/>
        <v>0.22995287413828558</v>
      </c>
      <c r="BZ41" s="156">
        <f t="shared" si="5"/>
        <v>0.21131197469188318</v>
      </c>
      <c r="CA41" s="156">
        <f t="shared" si="5"/>
        <v>0.22528020607241139</v>
      </c>
      <c r="CB41" s="156">
        <f t="shared" si="5"/>
        <v>0.23643039704243818</v>
      </c>
      <c r="CC41" s="156">
        <f t="shared" si="5"/>
        <v>0.23587994673112717</v>
      </c>
      <c r="CD41" s="156">
        <f t="shared" si="5"/>
        <v>0.24147631789761237</v>
      </c>
      <c r="CE41" s="156">
        <f t="shared" si="5"/>
        <v>0.23956449828392312</v>
      </c>
      <c r="CF41" s="156">
        <f t="shared" si="5"/>
        <v>0.24035702172588622</v>
      </c>
      <c r="CG41" s="156">
        <f t="shared" si="5"/>
        <v>0.24399150074903345</v>
      </c>
      <c r="CH41" s="157">
        <f t="shared" si="5"/>
        <v>0.24584320381009453</v>
      </c>
    </row>
    <row r="42" spans="1:87" s="123" customFormat="1" x14ac:dyDescent="0.35">
      <c r="A42" s="161"/>
      <c r="B42" s="72" t="s">
        <v>346</v>
      </c>
      <c r="D42" s="161"/>
      <c r="AH42" s="118">
        <v>0.19923684243557721</v>
      </c>
      <c r="AI42" s="118">
        <v>0.19719038467597111</v>
      </c>
      <c r="AJ42" s="118">
        <v>0.19785069987163931</v>
      </c>
      <c r="AK42" s="118">
        <v>0.21652668443805156</v>
      </c>
      <c r="AL42" s="118">
        <v>0.223644720373919</v>
      </c>
      <c r="AM42" s="118">
        <v>0.23068273669228206</v>
      </c>
      <c r="AN42" s="118">
        <v>0.23338047589993896</v>
      </c>
      <c r="AO42" s="118">
        <v>0.24385978432849326</v>
      </c>
      <c r="AP42" s="118">
        <v>0.25099132213163766</v>
      </c>
      <c r="AQ42" s="118">
        <v>0.24579985789099723</v>
      </c>
      <c r="AR42" s="118">
        <v>0.24020016198545122</v>
      </c>
      <c r="AS42" s="118">
        <v>0.23020373657601442</v>
      </c>
      <c r="AT42" s="118">
        <v>0.23782650135668859</v>
      </c>
      <c r="AU42" s="118">
        <v>0.23680108162456709</v>
      </c>
      <c r="AV42" s="118">
        <v>0.24998683555037374</v>
      </c>
      <c r="AW42" s="118">
        <v>0.26196346876066912</v>
      </c>
      <c r="AX42" s="118">
        <v>0.25852358877861742</v>
      </c>
      <c r="AY42" s="118">
        <v>0.25818453879957232</v>
      </c>
      <c r="AZ42" s="118">
        <v>0.26406069572871482</v>
      </c>
      <c r="BA42" s="118">
        <v>0.25544840605288532</v>
      </c>
      <c r="BB42" s="118">
        <v>0.25435239496405559</v>
      </c>
      <c r="BC42" s="118">
        <v>0.25536267885243824</v>
      </c>
      <c r="BD42" s="118">
        <v>0.2463765637615874</v>
      </c>
      <c r="BE42" s="118">
        <v>0.24264593629348818</v>
      </c>
      <c r="BF42" s="118">
        <v>0.23195790742261121</v>
      </c>
      <c r="BG42" s="118">
        <v>0.20374020855194491</v>
      </c>
      <c r="BH42" s="118">
        <v>0.20683575696687675</v>
      </c>
      <c r="BI42" s="118">
        <v>0.20399579642672752</v>
      </c>
      <c r="BJ42" s="118">
        <v>0.20041754117298421</v>
      </c>
      <c r="BK42" s="118">
        <v>0.19994511989189015</v>
      </c>
      <c r="BL42" s="118">
        <v>0.19730020620038957</v>
      </c>
      <c r="BM42" s="118">
        <v>0.20489766652070207</v>
      </c>
      <c r="BN42" s="118">
        <v>0.20583204744644987</v>
      </c>
      <c r="BO42" s="118">
        <v>0.21263673925407525</v>
      </c>
      <c r="BP42" s="118">
        <v>0.21880395888036286</v>
      </c>
      <c r="BQ42" s="118">
        <v>0.21416013522549618</v>
      </c>
      <c r="BR42" s="118">
        <v>0.21341622301567678</v>
      </c>
      <c r="BS42" s="118">
        <v>0.21573802019625721</v>
      </c>
      <c r="BT42" s="118">
        <v>0.21362891784820873</v>
      </c>
      <c r="BU42" s="118">
        <v>0.21165090405332559</v>
      </c>
      <c r="BV42" s="118">
        <v>0.21414144495347787</v>
      </c>
      <c r="BW42" s="118">
        <v>0.21677176517382679</v>
      </c>
      <c r="BX42" s="118">
        <v>0.19293127086190881</v>
      </c>
      <c r="BY42" s="118">
        <v>0.2085238043744303</v>
      </c>
      <c r="BZ42" s="118">
        <v>0.19329716184447993</v>
      </c>
      <c r="CA42" s="118">
        <v>0.20857319734387605</v>
      </c>
      <c r="CB42" s="118">
        <v>0.22389160786756251</v>
      </c>
      <c r="CC42" s="118">
        <v>0.22539494182191919</v>
      </c>
      <c r="CD42" s="118">
        <v>0.23116666678320688</v>
      </c>
      <c r="CE42" s="118">
        <v>0.22950537798043621</v>
      </c>
      <c r="CF42" s="118">
        <v>0.23049734936397054</v>
      </c>
      <c r="CG42" s="118">
        <v>0.2343402276429736</v>
      </c>
      <c r="CH42" s="119">
        <v>0.23647656186791063</v>
      </c>
    </row>
    <row r="43" spans="1:87" x14ac:dyDescent="0.35">
      <c r="A43" s="120"/>
      <c r="B43" s="72" t="s">
        <v>347</v>
      </c>
      <c r="D43" s="120"/>
      <c r="AH43" s="118">
        <v>0</v>
      </c>
      <c r="AI43" s="118">
        <v>0</v>
      </c>
      <c r="AJ43" s="118">
        <v>0</v>
      </c>
      <c r="AK43" s="118">
        <v>0</v>
      </c>
      <c r="AL43" s="118">
        <v>0</v>
      </c>
      <c r="AM43" s="118">
        <v>0</v>
      </c>
      <c r="AN43" s="118">
        <v>0</v>
      </c>
      <c r="AO43" s="118">
        <v>0</v>
      </c>
      <c r="AP43" s="118">
        <v>0</v>
      </c>
      <c r="AQ43" s="118">
        <v>0</v>
      </c>
      <c r="AR43" s="118">
        <v>0</v>
      </c>
      <c r="AS43" s="118">
        <v>0</v>
      </c>
      <c r="AT43" s="118">
        <v>0</v>
      </c>
      <c r="AU43" s="118">
        <v>1.512298906476788E-2</v>
      </c>
      <c r="AV43" s="118">
        <v>1.5907672196018154E-2</v>
      </c>
      <c r="AW43" s="118">
        <v>1.6702808041131875E-2</v>
      </c>
      <c r="AX43" s="118">
        <v>1.67784105985175E-2</v>
      </c>
      <c r="AY43" s="118">
        <v>1.6771818064018045E-2</v>
      </c>
      <c r="AZ43" s="118">
        <v>1.6883451616392275E-2</v>
      </c>
      <c r="BA43" s="118">
        <v>1.5747894293418961E-2</v>
      </c>
      <c r="BB43" s="118">
        <v>1.4984523954819237E-2</v>
      </c>
      <c r="BC43" s="118">
        <v>1.7317188130198832E-2</v>
      </c>
      <c r="BD43" s="118">
        <v>2.4496626391044728E-2</v>
      </c>
      <c r="BE43" s="118">
        <v>2.5656870100041796E-2</v>
      </c>
      <c r="BF43" s="118">
        <v>2.5763294300059598E-2</v>
      </c>
      <c r="BG43" s="118">
        <v>5.475839849964198E-2</v>
      </c>
      <c r="BH43" s="118">
        <v>4.6938560952849623E-2</v>
      </c>
      <c r="BI43" s="118">
        <v>4.8043574490930961E-2</v>
      </c>
      <c r="BJ43" s="118">
        <v>4.8248753761475395E-2</v>
      </c>
      <c r="BK43" s="118">
        <v>4.8139252025204693E-2</v>
      </c>
      <c r="BL43" s="118">
        <v>5.0970414382409873E-2</v>
      </c>
      <c r="BM43" s="118">
        <v>5.4395229526136055E-2</v>
      </c>
      <c r="BN43" s="118">
        <v>5.473673227838733E-2</v>
      </c>
      <c r="BO43" s="118">
        <v>5.5346209156968584E-2</v>
      </c>
      <c r="BP43" s="118">
        <v>5.4262806353733907E-2</v>
      </c>
      <c r="BQ43" s="118">
        <v>5.2659769810641528E-2</v>
      </c>
      <c r="BR43" s="118">
        <v>5.1582221135191592E-2</v>
      </c>
      <c r="BS43" s="118">
        <v>4.9909978362233688E-2</v>
      </c>
      <c r="BT43" s="118">
        <v>4.7382765260629525E-2</v>
      </c>
      <c r="BU43" s="118">
        <v>4.4107675856154896E-2</v>
      </c>
      <c r="BV43" s="118">
        <v>3.9667744480314314E-2</v>
      </c>
      <c r="BW43" s="118">
        <v>3.297541488063583E-2</v>
      </c>
      <c r="BX43" s="118">
        <v>2.4040480883909494E-2</v>
      </c>
      <c r="BY43" s="118">
        <v>2.1429069763855266E-2</v>
      </c>
      <c r="BZ43" s="118">
        <v>1.8014812847403274E-2</v>
      </c>
      <c r="CA43" s="118">
        <v>1.6707008728535276E-2</v>
      </c>
      <c r="CB43" s="118">
        <v>1.2538789174875675E-2</v>
      </c>
      <c r="CC43" s="118">
        <v>1.0485169723943916E-2</v>
      </c>
      <c r="CD43" s="118">
        <v>1.0309651114405474E-2</v>
      </c>
      <c r="CE43" s="118">
        <v>1.005912030348686E-2</v>
      </c>
      <c r="CF43" s="118">
        <v>9.8596723619156935E-3</v>
      </c>
      <c r="CG43" s="118">
        <v>9.6512731060598381E-3</v>
      </c>
      <c r="CH43" s="119">
        <v>9.3666419421839162E-3</v>
      </c>
    </row>
    <row r="44" spans="1:87" ht="16" thickBot="1" x14ac:dyDescent="0.4">
      <c r="A44" s="158"/>
      <c r="B44" s="92" t="s">
        <v>277</v>
      </c>
      <c r="C44" s="137"/>
      <c r="D44" s="158"/>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59">
        <v>0.19923684243557721</v>
      </c>
      <c r="AI44" s="159">
        <v>0.19719038467597111</v>
      </c>
      <c r="AJ44" s="159">
        <v>0.19785069987163931</v>
      </c>
      <c r="AK44" s="159">
        <v>0.21652668443805156</v>
      </c>
      <c r="AL44" s="159">
        <v>0.223644720373919</v>
      </c>
      <c r="AM44" s="159">
        <v>0.23068273669228206</v>
      </c>
      <c r="AN44" s="159">
        <v>0.23338047589993896</v>
      </c>
      <c r="AO44" s="159">
        <v>0.24385978432849326</v>
      </c>
      <c r="AP44" s="159">
        <v>0.25099132213163766</v>
      </c>
      <c r="AQ44" s="159">
        <v>0.24579985789099723</v>
      </c>
      <c r="AR44" s="159">
        <v>0.24020016198545122</v>
      </c>
      <c r="AS44" s="159">
        <v>0.23020373657601442</v>
      </c>
      <c r="AT44" s="159">
        <v>0.23782650135668859</v>
      </c>
      <c r="AU44" s="159">
        <v>0.25192407068933498</v>
      </c>
      <c r="AV44" s="159">
        <v>0.26589450774639189</v>
      </c>
      <c r="AW44" s="159">
        <v>0.27866627680180095</v>
      </c>
      <c r="AX44" s="159">
        <v>0.27530199937713484</v>
      </c>
      <c r="AY44" s="159">
        <v>0.27495635686359032</v>
      </c>
      <c r="AZ44" s="159">
        <v>0.28094414734510709</v>
      </c>
      <c r="BA44" s="159">
        <v>0.27119630034630432</v>
      </c>
      <c r="BB44" s="159">
        <v>0.26933691891887485</v>
      </c>
      <c r="BC44" s="159">
        <v>0.27267986698263713</v>
      </c>
      <c r="BD44" s="159">
        <v>0.27087319015263212</v>
      </c>
      <c r="BE44" s="159">
        <v>0.26830280639352999</v>
      </c>
      <c r="BF44" s="159">
        <v>0.25772120172267077</v>
      </c>
      <c r="BG44" s="159">
        <v>0.25849860705158689</v>
      </c>
      <c r="BH44" s="159">
        <v>0.25377431791972643</v>
      </c>
      <c r="BI44" s="159">
        <v>0.25203937091765849</v>
      </c>
      <c r="BJ44" s="159">
        <v>0.2486662949344596</v>
      </c>
      <c r="BK44" s="159">
        <v>0.24808437191709487</v>
      </c>
      <c r="BL44" s="159">
        <v>0.24827062058279947</v>
      </c>
      <c r="BM44" s="159">
        <v>0.25929289604683814</v>
      </c>
      <c r="BN44" s="159">
        <v>0.26056877972483716</v>
      </c>
      <c r="BO44" s="159">
        <v>0.26798294841104386</v>
      </c>
      <c r="BP44" s="159">
        <v>0.27306676523409679</v>
      </c>
      <c r="BQ44" s="159">
        <v>0.26681990503613767</v>
      </c>
      <c r="BR44" s="159">
        <v>0.26499844415086837</v>
      </c>
      <c r="BS44" s="159">
        <v>0.26564799855849086</v>
      </c>
      <c r="BT44" s="159">
        <v>0.26101168310883821</v>
      </c>
      <c r="BU44" s="159">
        <v>0.25575857990948048</v>
      </c>
      <c r="BV44" s="159">
        <v>0.25380918943379221</v>
      </c>
      <c r="BW44" s="159">
        <v>0.24974718005446264</v>
      </c>
      <c r="BX44" s="159">
        <v>0.21697175174581829</v>
      </c>
      <c r="BY44" s="159">
        <v>0.22995287413828558</v>
      </c>
      <c r="BZ44" s="159">
        <v>0.21819226837305436</v>
      </c>
      <c r="CA44" s="159">
        <v>0.23351107824400677</v>
      </c>
      <c r="CB44" s="159">
        <v>0.2364273640461407</v>
      </c>
      <c r="CC44" s="159">
        <v>0.23586641436721331</v>
      </c>
      <c r="CD44" s="159">
        <v>0.24147631789761237</v>
      </c>
      <c r="CE44" s="159">
        <v>0.23956449828392307</v>
      </c>
      <c r="CF44" s="159">
        <v>0.24035702172588624</v>
      </c>
      <c r="CG44" s="159">
        <v>0.24399150074903342</v>
      </c>
      <c r="CH44" s="160">
        <v>0.24584320381009456</v>
      </c>
    </row>
    <row r="45" spans="1:87" x14ac:dyDescent="0.35">
      <c r="C45" s="94"/>
      <c r="CG45" s="48"/>
      <c r="CH45" s="94"/>
    </row>
    <row r="46" spans="1:87" x14ac:dyDescent="0.35">
      <c r="B46" s="123" t="s">
        <v>287</v>
      </c>
      <c r="C46" s="66"/>
      <c r="CH46" s="66"/>
    </row>
    <row r="47" spans="1:87" x14ac:dyDescent="0.35">
      <c r="C47" s="66"/>
      <c r="CH47" s="66"/>
    </row>
    <row r="48" spans="1:87" x14ac:dyDescent="0.35">
      <c r="B48" s="52" t="s">
        <v>288</v>
      </c>
      <c r="C48" s="66"/>
      <c r="AH48" s="132">
        <v>16.252700000000001</v>
      </c>
      <c r="AI48" s="132">
        <v>18.9954</v>
      </c>
      <c r="AJ48" s="132">
        <v>22.620699999999999</v>
      </c>
      <c r="AK48" s="132">
        <v>25.003299999999999</v>
      </c>
      <c r="AL48" s="132">
        <v>26.8459</v>
      </c>
      <c r="AM48" s="132">
        <v>28.123200000000001</v>
      </c>
      <c r="AN48" s="132">
        <v>29.767600000000002</v>
      </c>
      <c r="AO48" s="132">
        <v>31.3888</v>
      </c>
      <c r="AP48" s="132">
        <v>32.663899999999998</v>
      </c>
      <c r="AQ48" s="132">
        <v>34.565399999999997</v>
      </c>
      <c r="AR48" s="132">
        <v>36.918900000000001</v>
      </c>
      <c r="AS48" s="132">
        <v>39.9039</v>
      </c>
      <c r="AT48" s="132">
        <v>43.2517</v>
      </c>
      <c r="AU48" s="132">
        <v>45.853000000000002</v>
      </c>
      <c r="AV48" s="132">
        <v>47.110100000000003</v>
      </c>
      <c r="AW48" s="132">
        <v>48.450600000000001</v>
      </c>
      <c r="AX48" s="132">
        <v>49.254399999999997</v>
      </c>
      <c r="AY48" s="132">
        <v>50.813299999999998</v>
      </c>
      <c r="AZ48" s="132">
        <v>52.5321</v>
      </c>
      <c r="BA48" s="132">
        <v>52.668199999999999</v>
      </c>
      <c r="BB48" s="132">
        <v>53.408200000000001</v>
      </c>
      <c r="BC48" s="132">
        <v>54.0687</v>
      </c>
      <c r="BD48" s="132">
        <v>54.550600000000003</v>
      </c>
      <c r="BE48" s="132">
        <v>55.644199999999998</v>
      </c>
      <c r="BF48" s="132">
        <v>56.788400000000003</v>
      </c>
      <c r="BG48" s="132">
        <v>58.1815</v>
      </c>
      <c r="BH48" s="132">
        <v>59.915900000000001</v>
      </c>
      <c r="BI48" s="132">
        <v>61.561700000000002</v>
      </c>
      <c r="BJ48" s="132">
        <v>63.411999999999999</v>
      </c>
      <c r="BK48" s="132">
        <v>64.6524</v>
      </c>
      <c r="BL48" s="132">
        <v>67.062100000000001</v>
      </c>
      <c r="BM48" s="132">
        <v>67.929500000000004</v>
      </c>
      <c r="BN48" s="132">
        <v>69.0852</v>
      </c>
      <c r="BO48" s="132">
        <v>70.560100000000006</v>
      </c>
      <c r="BP48" s="132">
        <v>71.7834</v>
      </c>
      <c r="BQ48" s="132">
        <v>73.276799999999994</v>
      </c>
      <c r="BR48" s="132">
        <v>74.312600000000003</v>
      </c>
      <c r="BS48" s="132">
        <v>74.828500000000005</v>
      </c>
      <c r="BT48" s="132">
        <v>76.328599999999994</v>
      </c>
      <c r="BU48" s="132">
        <v>77.295100000000005</v>
      </c>
      <c r="BV48" s="132">
        <v>79.056899999999999</v>
      </c>
      <c r="BW48" s="132">
        <v>81.142899999999997</v>
      </c>
      <c r="BX48" s="132">
        <v>85.383399999999995</v>
      </c>
      <c r="BY48" s="132">
        <v>85.587500000000006</v>
      </c>
      <c r="BZ48" s="132">
        <v>91.603399999999993</v>
      </c>
      <c r="CA48" s="132">
        <v>96.433300000000003</v>
      </c>
      <c r="CB48" s="132">
        <v>100</v>
      </c>
      <c r="CC48" s="132">
        <v>102.94311493677839</v>
      </c>
      <c r="CD48" s="132">
        <v>105.23867800058338</v>
      </c>
      <c r="CE48" s="132">
        <v>107.35531187734962</v>
      </c>
      <c r="CF48" s="132">
        <v>109.37819777272685</v>
      </c>
      <c r="CG48" s="133">
        <v>111.39666145198483</v>
      </c>
      <c r="CH48" s="134">
        <v>113.57116792033302</v>
      </c>
    </row>
    <row r="49" spans="1:86" x14ac:dyDescent="0.35">
      <c r="B49" s="52" t="s">
        <v>289</v>
      </c>
      <c r="C49" s="66"/>
      <c r="AH49" s="132">
        <v>0.15788039841208859</v>
      </c>
      <c r="AI49" s="132">
        <v>0.18452326813372472</v>
      </c>
      <c r="AJ49" s="132">
        <v>0.21973980497765494</v>
      </c>
      <c r="AK49" s="132">
        <v>0.2428846262846773</v>
      </c>
      <c r="AL49" s="132">
        <v>0.26078383208519751</v>
      </c>
      <c r="AM49" s="132">
        <v>0.27319165557863312</v>
      </c>
      <c r="AN49" s="132">
        <v>0.28916552620621122</v>
      </c>
      <c r="AO49" s="132">
        <v>0.3049140296490655</v>
      </c>
      <c r="AP49" s="132">
        <v>0.31730048211636347</v>
      </c>
      <c r="AQ49" s="132">
        <v>0.33577184857120396</v>
      </c>
      <c r="AR49" s="132">
        <v>0.35863398948704261</v>
      </c>
      <c r="AS49" s="132">
        <v>0.38763058631465186</v>
      </c>
      <c r="AT49" s="132">
        <v>0.42015145963440736</v>
      </c>
      <c r="AU49" s="132">
        <v>0.4454207552215631</v>
      </c>
      <c r="AV49" s="132">
        <v>0.45763235383864437</v>
      </c>
      <c r="AW49" s="132">
        <v>0.47065410862839652</v>
      </c>
      <c r="AX49" s="132">
        <v>0.47846230445085286</v>
      </c>
      <c r="AY49" s="132">
        <v>0.49360561928990143</v>
      </c>
      <c r="AZ49" s="132">
        <v>0.51030221916504204</v>
      </c>
      <c r="BA49" s="132">
        <v>0.5116243085547364</v>
      </c>
      <c r="BB49" s="132">
        <v>0.51881274461920235</v>
      </c>
      <c r="BC49" s="132">
        <v>0.52522890951187773</v>
      </c>
      <c r="BD49" s="132">
        <v>0.52991013564629141</v>
      </c>
      <c r="BE49" s="132">
        <v>0.5405334784572372</v>
      </c>
      <c r="BF49" s="132">
        <v>0.55164835486934805</v>
      </c>
      <c r="BG49" s="132">
        <v>0.56518107146584462</v>
      </c>
      <c r="BH49" s="132">
        <v>0.58202921134450636</v>
      </c>
      <c r="BI49" s="132">
        <v>0.59801668171599021</v>
      </c>
      <c r="BJ49" s="132">
        <v>0.61599068610799201</v>
      </c>
      <c r="BK49" s="132">
        <v>0.62804005920848327</v>
      </c>
      <c r="BL49" s="132">
        <v>0.65144813270110979</v>
      </c>
      <c r="BM49" s="132">
        <v>0.65987414546099865</v>
      </c>
      <c r="BN49" s="132">
        <v>0.67110073405519222</v>
      </c>
      <c r="BO49" s="132">
        <v>0.68542806425989611</v>
      </c>
      <c r="BP49" s="132">
        <v>0.69731132620268144</v>
      </c>
      <c r="BQ49" s="132">
        <v>0.71181836730899684</v>
      </c>
      <c r="BR49" s="132">
        <v>0.72188023497869125</v>
      </c>
      <c r="BS49" s="132">
        <v>0.7268917406079588</v>
      </c>
      <c r="BT49" s="132">
        <v>0.74146386620296589</v>
      </c>
      <c r="BU49" s="132">
        <v>0.75085254654932598</v>
      </c>
      <c r="BV49" s="132">
        <v>0.76796685284442867</v>
      </c>
      <c r="BW49" s="132">
        <v>0.78823047126399082</v>
      </c>
      <c r="BX49" s="132">
        <v>0.82942312414421759</v>
      </c>
      <c r="BY49" s="132">
        <v>0.83140577252361969</v>
      </c>
      <c r="BZ49" s="132">
        <v>0.88984484349689075</v>
      </c>
      <c r="CA49" s="132">
        <v>0.9367629885614368</v>
      </c>
      <c r="CB49" s="132">
        <v>0.97141027898188359</v>
      </c>
      <c r="CC49" s="132">
        <v>1</v>
      </c>
      <c r="CD49" s="132">
        <v>1.0222993355623131</v>
      </c>
      <c r="CE49" s="132">
        <v>1.0428605346096331</v>
      </c>
      <c r="CF49" s="132">
        <v>1.0625110561294022</v>
      </c>
      <c r="CG49" s="133">
        <v>1.0821186197872301</v>
      </c>
      <c r="CH49" s="134">
        <v>1.1032419991378906</v>
      </c>
    </row>
    <row r="50" spans="1:86" x14ac:dyDescent="0.35">
      <c r="B50" s="52" t="s">
        <v>290</v>
      </c>
      <c r="C50" s="66"/>
      <c r="AH50" s="162">
        <v>192341</v>
      </c>
      <c r="AI50" s="162">
        <v>232557</v>
      </c>
      <c r="AJ50" s="162">
        <v>267548</v>
      </c>
      <c r="AK50" s="162">
        <v>298739</v>
      </c>
      <c r="AL50" s="162">
        <v>327910</v>
      </c>
      <c r="AM50" s="162">
        <v>358644</v>
      </c>
      <c r="AN50" s="162">
        <v>386718</v>
      </c>
      <c r="AO50" s="162">
        <v>424559</v>
      </c>
      <c r="AP50" s="162">
        <v>456205</v>
      </c>
      <c r="AQ50" s="162">
        <v>512832</v>
      </c>
      <c r="AR50" s="162">
        <v>572031</v>
      </c>
      <c r="AS50" s="162">
        <v>631607</v>
      </c>
      <c r="AT50" s="162">
        <v>681464</v>
      </c>
      <c r="AU50" s="162">
        <v>716584</v>
      </c>
      <c r="AV50" s="162">
        <v>741206</v>
      </c>
      <c r="AW50" s="162">
        <v>783220</v>
      </c>
      <c r="AX50" s="162">
        <v>823670</v>
      </c>
      <c r="AY50" s="162">
        <v>866285</v>
      </c>
      <c r="AZ50" s="162">
        <v>926554</v>
      </c>
      <c r="BA50" s="162">
        <v>970388</v>
      </c>
      <c r="BB50" s="162">
        <v>1014098</v>
      </c>
      <c r="BC50" s="162">
        <v>1060973</v>
      </c>
      <c r="BD50" s="162">
        <v>1117633</v>
      </c>
      <c r="BE50" s="162">
        <v>1159585</v>
      </c>
      <c r="BF50" s="162">
        <v>1210146</v>
      </c>
      <c r="BG50" s="162">
        <v>1277594</v>
      </c>
      <c r="BH50" s="162">
        <v>1346417</v>
      </c>
      <c r="BI50" s="162">
        <v>1423557</v>
      </c>
      <c r="BJ50" s="162">
        <v>1493448</v>
      </c>
      <c r="BK50" s="162">
        <v>1571927</v>
      </c>
      <c r="BL50" s="162">
        <v>1593267</v>
      </c>
      <c r="BM50" s="162">
        <v>1567070</v>
      </c>
      <c r="BN50" s="162">
        <v>1632926</v>
      </c>
      <c r="BO50" s="162">
        <v>1680937</v>
      </c>
      <c r="BP50" s="162">
        <v>1733512</v>
      </c>
      <c r="BQ50" s="162">
        <v>1812306</v>
      </c>
      <c r="BR50" s="162">
        <v>1888114</v>
      </c>
      <c r="BS50" s="162">
        <v>1943837</v>
      </c>
      <c r="BT50" s="162">
        <v>2027118</v>
      </c>
      <c r="BU50" s="162">
        <v>2114617</v>
      </c>
      <c r="BV50" s="162">
        <v>2189839</v>
      </c>
      <c r="BW50" s="162">
        <v>2263357</v>
      </c>
      <c r="BX50" s="162">
        <v>2109996</v>
      </c>
      <c r="BY50" s="162">
        <v>2400398</v>
      </c>
      <c r="BZ50" s="162">
        <v>2634336</v>
      </c>
      <c r="CA50" s="162">
        <v>2788983</v>
      </c>
      <c r="CB50" s="162">
        <v>2926818</v>
      </c>
      <c r="CC50" s="162">
        <v>3042907</v>
      </c>
      <c r="CD50" s="162">
        <v>3164945</v>
      </c>
      <c r="CE50" s="162">
        <v>3277488</v>
      </c>
      <c r="CF50" s="162">
        <v>3388398</v>
      </c>
      <c r="CG50" s="163">
        <v>3503997</v>
      </c>
      <c r="CH50" s="164">
        <v>3627869</v>
      </c>
    </row>
    <row r="51" spans="1:86" ht="16" thickBot="1" x14ac:dyDescent="0.4">
      <c r="A51" s="137"/>
      <c r="B51" s="137" t="s">
        <v>291</v>
      </c>
      <c r="C51" s="138"/>
      <c r="D51" s="158"/>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9">
        <v>79669</v>
      </c>
      <c r="AI51" s="139">
        <v>95223</v>
      </c>
      <c r="AJ51" s="139">
        <v>114521</v>
      </c>
      <c r="AK51" s="139">
        <v>127921</v>
      </c>
      <c r="AL51" s="139">
        <v>141421</v>
      </c>
      <c r="AM51" s="139">
        <v>153163</v>
      </c>
      <c r="AN51" s="139">
        <v>163900</v>
      </c>
      <c r="AO51" s="139">
        <v>171279</v>
      </c>
      <c r="AP51" s="139">
        <v>178961</v>
      </c>
      <c r="AQ51" s="139">
        <v>189995</v>
      </c>
      <c r="AR51" s="139">
        <v>196993</v>
      </c>
      <c r="AS51" s="139">
        <v>218564</v>
      </c>
      <c r="AT51" s="139">
        <v>237479</v>
      </c>
      <c r="AU51" s="139">
        <v>263186</v>
      </c>
      <c r="AV51" s="139">
        <v>283035</v>
      </c>
      <c r="AW51" s="139">
        <v>295829</v>
      </c>
      <c r="AX51" s="139">
        <v>308253</v>
      </c>
      <c r="AY51" s="139">
        <v>322636</v>
      </c>
      <c r="AZ51" s="139">
        <v>328243</v>
      </c>
      <c r="BA51" s="139">
        <v>344206</v>
      </c>
      <c r="BB51" s="139">
        <v>354817</v>
      </c>
      <c r="BC51" s="139">
        <v>367111</v>
      </c>
      <c r="BD51" s="139">
        <v>390117</v>
      </c>
      <c r="BE51" s="139">
        <v>418046</v>
      </c>
      <c r="BF51" s="139">
        <v>452798</v>
      </c>
      <c r="BG51" s="139">
        <v>494397</v>
      </c>
      <c r="BH51" s="139">
        <v>534877</v>
      </c>
      <c r="BI51" s="139">
        <v>565100</v>
      </c>
      <c r="BJ51" s="139">
        <v>592438</v>
      </c>
      <c r="BK51" s="139">
        <v>629199</v>
      </c>
      <c r="BL51" s="139">
        <v>685772</v>
      </c>
      <c r="BM51" s="139">
        <v>720343</v>
      </c>
      <c r="BN51" s="139">
        <v>743023</v>
      </c>
      <c r="BO51" s="139">
        <v>745509</v>
      </c>
      <c r="BP51" s="139">
        <v>759137</v>
      </c>
      <c r="BQ51" s="139">
        <v>764610</v>
      </c>
      <c r="BR51" s="139">
        <v>786137</v>
      </c>
      <c r="BS51" s="139">
        <v>793658</v>
      </c>
      <c r="BT51" s="139">
        <v>811403</v>
      </c>
      <c r="BU51" s="139">
        <v>838728</v>
      </c>
      <c r="BV51" s="139">
        <v>856022</v>
      </c>
      <c r="BW51" s="139">
        <v>884873</v>
      </c>
      <c r="BX51" s="139">
        <v>1102861</v>
      </c>
      <c r="BY51" s="139">
        <v>1040873</v>
      </c>
      <c r="BZ51" s="139">
        <v>1160627</v>
      </c>
      <c r="CA51" s="139">
        <v>1230797</v>
      </c>
      <c r="CB51" s="139">
        <v>1288053</v>
      </c>
      <c r="CC51" s="139">
        <v>1369788.0458714736</v>
      </c>
      <c r="CD51" s="139">
        <v>1415851.642120837</v>
      </c>
      <c r="CE51" s="139">
        <v>1468744.0634291796</v>
      </c>
      <c r="CF51" s="139">
        <v>1507638.6235057553</v>
      </c>
      <c r="CG51" s="165">
        <v>1551162.5213689997</v>
      </c>
      <c r="CH51" s="166">
        <v>1606574.4197578446</v>
      </c>
    </row>
  </sheetData>
  <conditionalFormatting sqref="AH5:CH5">
    <cfRule type="cellIs" dxfId="2" priority="1" stopIfTrue="1" operator="equal">
      <formula>FALSE</formula>
    </cfRule>
  </conditionalFormatting>
  <hyperlinks>
    <hyperlink ref="B1" location="Notes!A1" display="Information relating to this table can be found in the 'Notes' tab" xr:uid="{0C2EFE40-2094-4A3A-9EFE-F7409C3370E9}"/>
    <hyperlink ref="A1" location="Contents!A1" display="Contents page" xr:uid="{FEA7A3E6-CCD7-4502-B7AE-2E6F68C1F904}"/>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599E0-5A9E-4DEB-8898-3FE021E293F0}">
  <dimension ref="A1:CH63"/>
  <sheetViews>
    <sheetView topLeftCell="A39" zoomScale="85" zoomScaleNormal="85" workbookViewId="0">
      <pane xSplit="2" topLeftCell="BC1" activePane="topRight" state="frozen"/>
      <selection activeCell="B8" sqref="B8"/>
      <selection pane="topRight" activeCell="BF12" sqref="BF12"/>
    </sheetView>
  </sheetViews>
  <sheetFormatPr defaultColWidth="10.54296875" defaultRowHeight="15.5" x14ac:dyDescent="0.35"/>
  <cols>
    <col min="1" max="1" width="23" style="52" bestFit="1" customWidth="1"/>
    <col min="2" max="2" width="75.54296875" style="52" customWidth="1"/>
    <col min="3" max="3" width="25.54296875" style="52" customWidth="1"/>
    <col min="4" max="84" width="12.54296875" style="52" customWidth="1"/>
    <col min="85" max="16384" width="10.54296875" style="52"/>
  </cols>
  <sheetData>
    <row r="1" spans="1:86" s="45" customFormat="1" ht="25.5" customHeight="1" thickBot="1" x14ac:dyDescent="0.3">
      <c r="A1" s="42" t="s">
        <v>47</v>
      </c>
      <c r="B1" s="141" t="s">
        <v>220</v>
      </c>
      <c r="C1" s="142"/>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7"/>
      <c r="AN1" s="167"/>
      <c r="AO1" s="167"/>
      <c r="AP1" s="167"/>
      <c r="AQ1" s="167"/>
      <c r="AR1" s="167"/>
      <c r="AS1" s="167"/>
      <c r="AT1" s="167"/>
      <c r="AU1" s="167"/>
      <c r="AV1" s="167"/>
      <c r="AW1" s="167"/>
      <c r="AX1" s="167"/>
      <c r="AY1" s="167"/>
      <c r="AZ1" s="167"/>
      <c r="BA1" s="167"/>
      <c r="BB1" s="167"/>
      <c r="BC1" s="167"/>
      <c r="BD1" s="167"/>
      <c r="BE1" s="167"/>
      <c r="BF1" s="167"/>
      <c r="BG1" s="167"/>
      <c r="BH1" s="167"/>
      <c r="BI1" s="167"/>
      <c r="BJ1" s="167"/>
      <c r="BK1" s="167"/>
      <c r="BL1" s="167"/>
      <c r="BM1" s="167"/>
      <c r="BN1" s="167"/>
      <c r="BO1" s="167"/>
      <c r="BP1" s="167"/>
      <c r="BQ1" s="167"/>
      <c r="BR1" s="167"/>
      <c r="BS1" s="167"/>
      <c r="BT1" s="167"/>
      <c r="BU1" s="167"/>
      <c r="BV1" s="167"/>
      <c r="BW1" s="167"/>
      <c r="BX1" s="167"/>
    </row>
    <row r="2" spans="1:86" ht="32.25" customHeight="1" x14ac:dyDescent="0.35">
      <c r="A2" s="46" t="s">
        <v>221</v>
      </c>
      <c r="B2" s="47" t="s">
        <v>355</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356</v>
      </c>
      <c r="C3" s="169"/>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9"/>
      <c r="B4" s="59"/>
      <c r="C4" s="170"/>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2"/>
      <c r="BU4" s="172"/>
      <c r="BV4" s="172"/>
      <c r="BW4" s="172"/>
      <c r="BX4" s="172"/>
      <c r="BY4" s="172"/>
      <c r="BZ4" s="172"/>
      <c r="CA4" s="172"/>
      <c r="CB4" s="172"/>
      <c r="CC4" s="172"/>
      <c r="CD4" s="172"/>
      <c r="CE4" s="172"/>
      <c r="CF4" s="172"/>
      <c r="CG4" s="172"/>
      <c r="CH4" s="173"/>
    </row>
    <row r="5" spans="1:86" ht="41.25" customHeight="1" x14ac:dyDescent="0.35">
      <c r="B5" s="65" t="s">
        <v>357</v>
      </c>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0"/>
      <c r="BW5" s="70"/>
      <c r="BX5" s="70"/>
      <c r="BY5" s="70"/>
      <c r="BZ5" s="70"/>
      <c r="CA5" s="70"/>
      <c r="CB5" s="70"/>
      <c r="CC5" s="70"/>
      <c r="CD5" s="70"/>
      <c r="CE5" s="70"/>
      <c r="CF5" s="70"/>
      <c r="CG5" s="70"/>
      <c r="CH5" s="71"/>
    </row>
    <row r="6" spans="1:86" x14ac:dyDescent="0.35">
      <c r="B6" s="72" t="s">
        <v>358</v>
      </c>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f>'Table 2a'!AH17/1000</f>
        <v>2.1402302398240955</v>
      </c>
      <c r="AI6" s="73">
        <f>'Table 2a'!AI17/1000</f>
        <v>3.1954036116683207</v>
      </c>
      <c r="AJ6" s="73">
        <f>'Table 2a'!AJ17/1000</f>
        <v>3.4816023161308887</v>
      </c>
      <c r="AK6" s="73">
        <f>'Table 2a'!AK17/1000</f>
        <v>4.1149635010235581</v>
      </c>
      <c r="AL6" s="73">
        <f>'Table 2a'!AL17/1000</f>
        <v>4.6340142418760122</v>
      </c>
      <c r="AM6" s="73">
        <f>'Table 2a'!AM17/1000</f>
        <v>5.1280436409009997</v>
      </c>
      <c r="AN6" s="73">
        <f>'Table 2a'!AN17/1000</f>
        <v>5.5735994938701277</v>
      </c>
      <c r="AO6" s="73">
        <f>'Table 2a'!AO17/1000</f>
        <v>5.9417182276070992</v>
      </c>
      <c r="AP6" s="73">
        <f>'Table 2a'!AP17/1000</f>
        <v>6.0998808325284717</v>
      </c>
      <c r="AQ6" s="73">
        <f>'Table 2a'!AQ17/1000</f>
        <v>6.2654553240804169</v>
      </c>
      <c r="AR6" s="73">
        <f>'Table 2a'!AR17/1000</f>
        <v>6.3518234230750714</v>
      </c>
      <c r="AS6" s="73">
        <f>'Table 2a'!AS17/1000</f>
        <v>6.5317307903545769</v>
      </c>
      <c r="AT6" s="73">
        <f>'Table 2a'!AT17/1000</f>
        <v>6.8645773705436106</v>
      </c>
      <c r="AU6" s="73">
        <f>'Table 2a'!AU17/1000</f>
        <v>8.0810507873405797</v>
      </c>
      <c r="AV6" s="73">
        <f>'Table 2a'!AV17/1000</f>
        <v>9.2941511629693743</v>
      </c>
      <c r="AW6" s="73">
        <f>'Table 2a'!AW17/1000</f>
        <v>10.170602145994048</v>
      </c>
      <c r="AX6" s="73">
        <f>'Table 2a'!AX17/1000</f>
        <v>10.304518169157031</v>
      </c>
      <c r="AY6" s="73">
        <f>'Table 2a'!AY17/1000</f>
        <v>10.698025342314521</v>
      </c>
      <c r="AZ6" s="73">
        <f>'Table 2a'!AZ17/1000</f>
        <v>11.060411199032972</v>
      </c>
      <c r="BA6" s="73">
        <f>'Table 2a'!BA17/1000</f>
        <v>11.191470568894628</v>
      </c>
      <c r="BB6" s="73">
        <f>'Table 2a'!BB17/1000</f>
        <v>11.462957930880082</v>
      </c>
      <c r="BC6" s="73">
        <f>'Table 2a'!BC17/1000</f>
        <v>12.482486571392403</v>
      </c>
      <c r="BD6" s="73">
        <f>'Table 2a'!BD17/1000</f>
        <v>12.579086615294388</v>
      </c>
      <c r="BE6" s="73">
        <f>'Table 2a'!BE17/1000</f>
        <v>13.086047671190972</v>
      </c>
      <c r="BF6" s="73">
        <f>'Table 2a'!BF17/1000</f>
        <v>13.654315129659999</v>
      </c>
      <c r="BG6" s="73">
        <f>'Table 2a'!BG17/1000</f>
        <v>4.8027443435502457</v>
      </c>
      <c r="BH6" s="73">
        <f>'Table 2a'!BH17/1000</f>
        <v>4.2634400000000001</v>
      </c>
      <c r="BI6" s="73">
        <f>'Table 2a'!BI17/1000</f>
        <v>3.4743883622779057</v>
      </c>
      <c r="BJ6" s="73">
        <f>'Table 2a'!BJ17/1000</f>
        <v>3.0353044847562924</v>
      </c>
      <c r="BK6" s="73">
        <f>'Table 2a'!BK17/1000</f>
        <v>2.7775366963541721</v>
      </c>
      <c r="BL6" s="73">
        <f>'Table 2a'!BL17/1000</f>
        <v>2.5616293883814527</v>
      </c>
      <c r="BM6" s="73">
        <f>'Table 2a'!BM17/1000</f>
        <v>2.0693648479653115</v>
      </c>
      <c r="BN6" s="73">
        <f>'Table 2a'!BN17/1000</f>
        <v>1.8535156563857014</v>
      </c>
      <c r="BO6" s="73">
        <f>'Table 2a'!BO17/1000</f>
        <v>1.7657742885330194</v>
      </c>
      <c r="BP6" s="73">
        <f>'Table 2a'!BP17/1000</f>
        <v>1.6829105468621641</v>
      </c>
      <c r="BQ6" s="73">
        <f>'Table 2a'!BQ17/1000</f>
        <v>1.6355663497088375</v>
      </c>
      <c r="BR6" s="73">
        <f>'Table 2a'!BR17/1000</f>
        <v>1.8368957664640082</v>
      </c>
      <c r="BS6" s="73">
        <f>'Table 2a'!BS17/1000</f>
        <v>1.9151738924102122</v>
      </c>
      <c r="BT6" s="73">
        <f>'Table 2a'!BT17/1000</f>
        <v>1.9563863700215895</v>
      </c>
      <c r="BU6" s="73">
        <f>'Table 2a'!BU17/1000</f>
        <v>2.0080498251361174</v>
      </c>
      <c r="BV6" s="73">
        <f>'Table 2a'!BV17/1000</f>
        <v>2.147004757668499</v>
      </c>
      <c r="BW6" s="73">
        <f>'Table 2a'!BW17/1000</f>
        <v>2.3175475524707219</v>
      </c>
      <c r="BX6" s="73">
        <f>'Table 2a'!BX17/1000</f>
        <v>2.2569011836431661</v>
      </c>
      <c r="BY6" s="73">
        <f>'Table 2a'!BY17/1000</f>
        <v>2.4531924543387942</v>
      </c>
      <c r="BZ6" s="73">
        <f>'Table 2a'!BZ17/1000</f>
        <v>2.9525674865730545</v>
      </c>
      <c r="CA6" s="73">
        <f>'Table 2a'!CA17/1000</f>
        <v>3.76662780220322</v>
      </c>
      <c r="CB6" s="73">
        <f>'Table 2a'!CB17/1000</f>
        <v>4.564551756290987</v>
      </c>
      <c r="CC6" s="73">
        <f>'Table 2a'!CC17/1000</f>
        <v>5.1664516136250773</v>
      </c>
      <c r="CD6" s="73">
        <f>'Table 2a'!CD17/1000</f>
        <v>5.8246855172914076</v>
      </c>
      <c r="CE6" s="73">
        <f>'Table 2a'!CE17/1000</f>
        <v>6.4237584003986576</v>
      </c>
      <c r="CF6" s="73">
        <f>'Table 2a'!CF17/1000</f>
        <v>6.9445778387766497</v>
      </c>
      <c r="CG6" s="73">
        <f>'Table 2a'!CG17/1000</f>
        <v>7.451578242616864</v>
      </c>
      <c r="CH6" s="75">
        <f>'Table 2a'!CH17/1000</f>
        <v>7.9561257688417957</v>
      </c>
    </row>
    <row r="7" spans="1:86" x14ac:dyDescent="0.35">
      <c r="B7" s="72" t="s">
        <v>359</v>
      </c>
      <c r="D7" s="70"/>
      <c r="E7" s="70"/>
      <c r="F7" s="70"/>
      <c r="G7" s="70"/>
      <c r="H7" s="70"/>
      <c r="I7" s="70"/>
      <c r="J7" s="70"/>
      <c r="K7" s="70"/>
      <c r="L7" s="70"/>
      <c r="M7" s="70"/>
      <c r="N7" s="70"/>
      <c r="O7" s="70"/>
      <c r="P7" s="70"/>
      <c r="Q7" s="70"/>
      <c r="R7" s="70"/>
      <c r="S7" s="70"/>
      <c r="T7" s="70"/>
      <c r="U7" s="70"/>
      <c r="V7" s="70"/>
      <c r="W7" s="70"/>
      <c r="X7" s="70"/>
      <c r="Y7" s="70"/>
      <c r="Z7" s="70"/>
      <c r="AA7" s="70"/>
      <c r="AB7" s="70"/>
      <c r="AC7" s="70"/>
      <c r="AD7" s="70"/>
      <c r="AE7" s="70"/>
      <c r="AF7" s="70"/>
      <c r="AG7" s="70"/>
      <c r="AH7" s="73">
        <f>'Table 2a'!AH78/1000</f>
        <v>4.3901629877503892</v>
      </c>
      <c r="AI7" s="73">
        <f>'Table 2a'!AI78/1000</f>
        <v>4.8128508610114782</v>
      </c>
      <c r="AJ7" s="73">
        <f>'Table 2a'!AJ78/1000</f>
        <v>6.2823050726326253</v>
      </c>
      <c r="AK7" s="73">
        <f>'Table 2a'!AK78/1000</f>
        <v>8.3178593417309337</v>
      </c>
      <c r="AL7" s="73">
        <f>'Table 2a'!AL78/1000</f>
        <v>9.8498748232840523</v>
      </c>
      <c r="AM7" s="73">
        <f>'Table 2a'!AM78/1000</f>
        <v>11.572896942930397</v>
      </c>
      <c r="AN7" s="73">
        <f>'Table 2a'!AN78/1000</f>
        <v>12.826570114134206</v>
      </c>
      <c r="AO7" s="73">
        <f>'Table 2a'!AO78/1000</f>
        <v>14.042834071766636</v>
      </c>
      <c r="AP7" s="73">
        <f>'Table 2a'!AP78/1000</f>
        <v>15.33683630786763</v>
      </c>
      <c r="AQ7" s="73">
        <f>'Table 2a'!AQ78/1000</f>
        <v>15.577510236185928</v>
      </c>
      <c r="AR7" s="73">
        <f>'Table 2a'!AR78/1000</f>
        <v>14.909193195627202</v>
      </c>
      <c r="AS7" s="73">
        <f>'Table 2a'!AS78/1000</f>
        <v>15.345773833544426</v>
      </c>
      <c r="AT7" s="73">
        <f>'Table 2a'!AT78/1000</f>
        <v>17.876825969730529</v>
      </c>
      <c r="AU7" s="73">
        <f>'Table 2a'!AU78/1000</f>
        <v>22.691039056134109</v>
      </c>
      <c r="AV7" s="73">
        <f>'Table 2a'!AV78/1000</f>
        <v>27.212284889007034</v>
      </c>
      <c r="AW7" s="73">
        <f>'Table 2a'!AW78/1000</f>
        <v>30.556640477738103</v>
      </c>
      <c r="AX7" s="73">
        <f>'Table 2a'!AX78/1000</f>
        <v>31.780763659426519</v>
      </c>
      <c r="AY7" s="73">
        <f>'Table 2a'!AY78/1000</f>
        <v>33.498155150357007</v>
      </c>
      <c r="AZ7" s="73">
        <f>'Table 2a'!AZ78/1000</f>
        <v>34.23901106225253</v>
      </c>
      <c r="BA7" s="73">
        <f>'Table 2a'!BA78/1000</f>
        <v>33.406156559343721</v>
      </c>
      <c r="BB7" s="73">
        <f>'Table 2a'!BB78/1000</f>
        <v>33.313239089650168</v>
      </c>
      <c r="BC7" s="73">
        <f>'Table 2a'!BC78/1000</f>
        <v>32.657783608021326</v>
      </c>
      <c r="BD7" s="73">
        <f>'Table 2a'!BD78/1000</f>
        <v>31.72597693305347</v>
      </c>
      <c r="BE7" s="73">
        <f>'Table 2a'!BE78/1000</f>
        <v>32.38261541270014</v>
      </c>
      <c r="BF7" s="73">
        <f>'Table 2a'!BF78/1000</f>
        <v>33.317678186724869</v>
      </c>
      <c r="BG7" s="73">
        <f>'Table 2a'!BG78/1000</f>
        <v>34.628061685856949</v>
      </c>
      <c r="BH7" s="73">
        <f>'Table 2a'!BH78/1000</f>
        <v>35.699324872273571</v>
      </c>
      <c r="BI7" s="73">
        <f>'Table 2a'!BI78/1000</f>
        <v>36.930522008288243</v>
      </c>
      <c r="BJ7" s="73">
        <f>'Table 2a'!BJ78/1000</f>
        <v>38.244559119927516</v>
      </c>
      <c r="BK7" s="73">
        <f>'Table 2a'!BK78/1000</f>
        <v>40.24340330059421</v>
      </c>
      <c r="BL7" s="73">
        <f>'Table 2a'!BL78/1000</f>
        <v>42.814148734302925</v>
      </c>
      <c r="BM7" s="73">
        <f>'Table 2a'!BM78/1000</f>
        <v>49.422752631441838</v>
      </c>
      <c r="BN7" s="73">
        <f>'Table 2a'!BN78/1000</f>
        <v>51.277972824025213</v>
      </c>
      <c r="BO7" s="73">
        <f>'Table 2a'!BO78/1000</f>
        <v>53.084087439042179</v>
      </c>
      <c r="BP7" s="73">
        <f>'Table 2a'!BP78/1000</f>
        <v>55.095716932464299</v>
      </c>
      <c r="BQ7" s="73">
        <f>'Table 2a'!BQ78/1000</f>
        <v>51.914522229267241</v>
      </c>
      <c r="BR7" s="73">
        <f>'Table 2a'!BR78/1000</f>
        <v>52.429399181534215</v>
      </c>
      <c r="BS7" s="73">
        <f>'Table 2a'!BS78/1000</f>
        <v>53.760806511951841</v>
      </c>
      <c r="BT7" s="73">
        <f>'Table 2a'!BT78/1000</f>
        <v>54.236053855979272</v>
      </c>
      <c r="BU7" s="73">
        <f>'Table 2a'!BU78/1000</f>
        <v>56.774856304432006</v>
      </c>
      <c r="BV7" s="73">
        <f>'Table 2a'!BV78/1000</f>
        <v>60.103641361849206</v>
      </c>
      <c r="BW7" s="73">
        <f>'Table 2a'!BW78/1000</f>
        <v>66.411279790195351</v>
      </c>
      <c r="BX7" s="73">
        <f>'Table 2a'!BX78/1000</f>
        <v>85.174009648114861</v>
      </c>
      <c r="BY7" s="73">
        <f>'Table 2a'!BY78/1000</f>
        <v>86.249180994052296</v>
      </c>
      <c r="BZ7" s="73">
        <f>'Table 2a'!BZ78/1000</f>
        <v>93.122048242286411</v>
      </c>
      <c r="CA7" s="73">
        <f>'Table 2a'!CA78/1000</f>
        <v>108.88895493237898</v>
      </c>
      <c r="CB7" s="73">
        <f>'Table 2a'!CB78/1000</f>
        <v>119.7203484737621</v>
      </c>
      <c r="CC7" s="73">
        <f>'Table 2a'!CC78/1000</f>
        <v>126.55239920542779</v>
      </c>
      <c r="CD7" s="73">
        <f>'Table 2a'!CD78/1000</f>
        <v>135.57281159785319</v>
      </c>
      <c r="CE7" s="73">
        <f>'Table 2a'!CE78/1000</f>
        <v>139.90148657878476</v>
      </c>
      <c r="CF7" s="73">
        <f>'Table 2a'!CF78/1000</f>
        <v>143.96513670054398</v>
      </c>
      <c r="CG7" s="73">
        <f>'Table 2a'!CG78/1000</f>
        <v>149.60132323514753</v>
      </c>
      <c r="CH7" s="75">
        <f>'Table 2a'!CH78/1000</f>
        <v>155.47566387071555</v>
      </c>
    </row>
    <row r="8" spans="1:86" x14ac:dyDescent="0.35">
      <c r="B8" s="72" t="s">
        <v>345</v>
      </c>
      <c r="D8" s="70"/>
      <c r="E8" s="70"/>
      <c r="F8" s="70"/>
      <c r="G8" s="70"/>
      <c r="H8" s="70"/>
      <c r="I8" s="70"/>
      <c r="J8" s="70"/>
      <c r="K8" s="70"/>
      <c r="L8" s="70"/>
      <c r="M8" s="70"/>
      <c r="N8" s="70"/>
      <c r="O8" s="70"/>
      <c r="P8" s="70"/>
      <c r="Q8" s="70"/>
      <c r="R8" s="70"/>
      <c r="S8" s="70"/>
      <c r="T8" s="70"/>
      <c r="U8" s="70"/>
      <c r="V8" s="70"/>
      <c r="W8" s="70"/>
      <c r="X8" s="70"/>
      <c r="Y8" s="70"/>
      <c r="Z8" s="70"/>
      <c r="AA8" s="70"/>
      <c r="AB8" s="70"/>
      <c r="AC8" s="70"/>
      <c r="AD8" s="70"/>
      <c r="AE8" s="70"/>
      <c r="AF8" s="70"/>
      <c r="AG8" s="70"/>
      <c r="AH8" s="73">
        <f>'Table 2a'!AH129/1000</f>
        <v>9.3426067724255155</v>
      </c>
      <c r="AI8" s="73">
        <f>'Table 2a'!AI129/1000</f>
        <v>10.7688055273202</v>
      </c>
      <c r="AJ8" s="73">
        <f>'Table 2a'!AJ129/1000</f>
        <v>12.894152611236493</v>
      </c>
      <c r="AK8" s="73">
        <f>'Table 2a'!AK129/1000</f>
        <v>15.265487157245504</v>
      </c>
      <c r="AL8" s="73">
        <f>'Table 2a'!AL129/1000</f>
        <v>17.144170934839934</v>
      </c>
      <c r="AM8" s="73">
        <f>'Table 2a'!AM129/1000</f>
        <v>18.631119416168602</v>
      </c>
      <c r="AN8" s="73">
        <f>'Table 2a'!AN129/1000</f>
        <v>19.850890391995662</v>
      </c>
      <c r="AO8" s="73">
        <f>'Table 2a'!AO129/1000</f>
        <v>21.783507700626259</v>
      </c>
      <c r="AP8" s="73">
        <f>'Table 2a'!AP129/1000</f>
        <v>23.480940859603898</v>
      </c>
      <c r="AQ8" s="73">
        <f>'Table 2a'!AQ129/1000</f>
        <v>24.857778439733668</v>
      </c>
      <c r="AR8" s="73">
        <f>'Table 2a'!AR129/1000</f>
        <v>26.056733891297718</v>
      </c>
      <c r="AS8" s="73">
        <f>'Table 2a'!AS129/1000</f>
        <v>28.436744857101015</v>
      </c>
      <c r="AT8" s="73">
        <f>'Table 2a'!AT129/1000</f>
        <v>31.737396375410903</v>
      </c>
      <c r="AU8" s="73">
        <f>'Table 2a'!AU129/1000</f>
        <v>35.530798624968625</v>
      </c>
      <c r="AV8" s="73">
        <f>'Table 2a'!AV129/1000</f>
        <v>38.751015948023621</v>
      </c>
      <c r="AW8" s="73">
        <f>'Table 2a'!AW129/1000</f>
        <v>41.710323376267837</v>
      </c>
      <c r="AX8" s="73">
        <f>'Table 2a'!AX129/1000</f>
        <v>42.777385385416402</v>
      </c>
      <c r="AY8" s="73">
        <f>'Table 2a'!AY129/1000</f>
        <v>44.514638660369798</v>
      </c>
      <c r="AZ8" s="73">
        <f>'Table 2a'!AZ129/1000</f>
        <v>46.918527495714486</v>
      </c>
      <c r="BA8" s="73">
        <f>'Table 2a'!BA129/1000</f>
        <v>48.749766628761677</v>
      </c>
      <c r="BB8" s="73">
        <f>'Table 2a'!BB129/1000</f>
        <v>50.789120539508168</v>
      </c>
      <c r="BC8" s="73">
        <f>'Table 2a'!BC129/1000</f>
        <v>53.90831506305399</v>
      </c>
      <c r="BD8" s="73">
        <f>'Table 2a'!BD129/1000</f>
        <v>57.068777236767062</v>
      </c>
      <c r="BE8" s="73">
        <f>'Table 2a'!BE129/1000</f>
        <v>61.23818881098439</v>
      </c>
      <c r="BF8" s="73">
        <f>'Table 2a'!BF129/1000</f>
        <v>63.330305663652602</v>
      </c>
      <c r="BG8" s="73">
        <f>'Table 2a'!BG129/1000</f>
        <v>66.359817055609824</v>
      </c>
      <c r="BH8" s="73">
        <f>'Table 2a'!BH129/1000</f>
        <v>71.129788265206841</v>
      </c>
      <c r="BI8" s="73">
        <f>'Table 2a'!BI129/1000</f>
        <v>75.376245272177542</v>
      </c>
      <c r="BJ8" s="73">
        <f>'Table 2a'!BJ129/1000</f>
        <v>77.92730893875661</v>
      </c>
      <c r="BK8" s="73">
        <f>'Table 2a'!BK129/1000</f>
        <v>83.221265865909004</v>
      </c>
      <c r="BL8" s="73">
        <f>'Table 2a'!BL129/1000</f>
        <v>90.381387301769209</v>
      </c>
      <c r="BM8" s="73">
        <f>'Table 2a'!BM129/1000</f>
        <v>96.605813211114963</v>
      </c>
      <c r="BN8" s="73">
        <f>'Table 2a'!BN129/1000</f>
        <v>100.33216468939261</v>
      </c>
      <c r="BO8" s="73">
        <f>'Table 2a'!BO129/1000</f>
        <v>104.20046115099119</v>
      </c>
      <c r="BP8" s="73">
        <f>'Table 2a'!BP129/1000</f>
        <v>109.86639345323555</v>
      </c>
      <c r="BQ8" s="73">
        <f>'Table 2a'!BQ129/1000</f>
        <v>110.68657640979058</v>
      </c>
      <c r="BR8" s="73">
        <f>'Table 2a'!BR129/1000</f>
        <v>114.11378757387685</v>
      </c>
      <c r="BS8" s="73">
        <f>'Table 2a'!BS129/1000</f>
        <v>116.21705739555901</v>
      </c>
      <c r="BT8" s="73">
        <f>'Table 2a'!BT129/1000</f>
        <v>117.73372288378923</v>
      </c>
      <c r="BU8" s="73">
        <f>'Table 2a'!BU129/1000</f>
        <v>119.36572188526956</v>
      </c>
      <c r="BV8" s="73">
        <f>'Table 2a'!BV129/1000</f>
        <v>121.59848772844833</v>
      </c>
      <c r="BW8" s="73">
        <f>'Table 2a'!BW129/1000</f>
        <v>123.58993315299357</v>
      </c>
      <c r="BX8" s="73">
        <f>'Table 2a'!BX129/1000</f>
        <v>125.80916217518757</v>
      </c>
      <c r="BY8" s="73">
        <f>'Table 2a'!BY129/1000</f>
        <v>128.85899000241645</v>
      </c>
      <c r="BZ8" s="73">
        <f>'Table 2a'!BZ129/1000</f>
        <v>137.06476557958061</v>
      </c>
      <c r="CA8" s="73">
        <f>'Table 2a'!CA129/1000</f>
        <v>155.19957482773793</v>
      </c>
      <c r="CB8" s="73">
        <f>'Table 2a'!CB129/1000</f>
        <v>164.90818461966006</v>
      </c>
      <c r="CC8" s="73">
        <f>'Table 2a'!CC129/1000</f>
        <v>177.80994591809727</v>
      </c>
      <c r="CD8" s="73">
        <f>'Table 2a'!CD129/1000</f>
        <v>186.73347737899303</v>
      </c>
      <c r="CE8" s="73">
        <f>'Table 2a'!CE129/1000</f>
        <v>191.62626221123773</v>
      </c>
      <c r="CF8" s="73">
        <f>'Table 2a'!CF129/1000</f>
        <v>197.50060103445259</v>
      </c>
      <c r="CG8" s="73">
        <f>'Table 2a'!CG129/1000</f>
        <v>207.39931873545956</v>
      </c>
      <c r="CH8" s="75">
        <f>'Table 2a'!CH129/1000</f>
        <v>217.4671756627873</v>
      </c>
    </row>
    <row r="9" spans="1:86" ht="26.25" customHeight="1" x14ac:dyDescent="0.35">
      <c r="B9" s="72" t="s">
        <v>360</v>
      </c>
      <c r="D9" s="70">
        <f>'Table 1a'!D81/1000</f>
        <v>0.25080000000000002</v>
      </c>
      <c r="E9" s="70">
        <f>'Table 1a'!E81/1000</f>
        <v>0.35489999999999999</v>
      </c>
      <c r="F9" s="70">
        <f>'Table 1a'!F81/1000</f>
        <v>0.35589999999999999</v>
      </c>
      <c r="G9" s="70">
        <f>'Table 1a'!G81/1000</f>
        <v>0.37730000000000002</v>
      </c>
      <c r="H9" s="70">
        <f>'Table 1a'!H81/1000</f>
        <v>0.44950000000000001</v>
      </c>
      <c r="I9" s="70">
        <f>'Table 1a'!I81/1000</f>
        <v>0.47170000000000001</v>
      </c>
      <c r="J9" s="70">
        <f>'Table 1a'!J81/1000</f>
        <v>0.4803</v>
      </c>
      <c r="K9" s="70">
        <f>'Table 1a'!K81/1000</f>
        <v>0.58350000000000002</v>
      </c>
      <c r="L9" s="70">
        <f>'Table 1a'!L81/1000</f>
        <v>0.6036999999999999</v>
      </c>
      <c r="M9" s="70">
        <f>'Table 1a'!M81/1000</f>
        <v>0.66269999999999996</v>
      </c>
      <c r="N9" s="70">
        <f>'Table 1a'!N81/1000</f>
        <v>0.85780000000000001</v>
      </c>
      <c r="O9" s="70">
        <f>'Table 1a'!O81/1000</f>
        <v>0.89100000000000001</v>
      </c>
      <c r="P9" s="70">
        <f>'Table 1a'!P81/1000</f>
        <v>0.90760000000000007</v>
      </c>
      <c r="Q9" s="70">
        <f>'Table 1a'!Q81/1000</f>
        <v>1.0548</v>
      </c>
      <c r="R9" s="70">
        <f>'Table 1a'!R81/1000</f>
        <v>1.1171</v>
      </c>
      <c r="S9" s="70">
        <f>'Table 1a'!S81/1000</f>
        <v>1.3137999999999996</v>
      </c>
      <c r="T9" s="70">
        <f>'Table 1a'!T81/1000</f>
        <v>1.3685</v>
      </c>
      <c r="U9" s="70">
        <f>'Table 1a'!U81/1000</f>
        <v>1.6715</v>
      </c>
      <c r="V9" s="70">
        <f>'Table 1a'!V81/1000</f>
        <v>1.7526999999999999</v>
      </c>
      <c r="W9" s="70">
        <f>'Table 1a'!W81/1000</f>
        <v>1.9772000000000001</v>
      </c>
      <c r="X9" s="70">
        <f>'Table 1a'!X81/1000</f>
        <v>2.169</v>
      </c>
      <c r="Y9" s="70">
        <f>'Table 1a'!Y81/1000</f>
        <v>2.2987000000000002</v>
      </c>
      <c r="Z9" s="70">
        <f>'Table 1a'!Z81/1000</f>
        <v>2.5215999999999998</v>
      </c>
      <c r="AA9" s="70">
        <f>'Table 1a'!AA81/1000</f>
        <v>2.9506000000000001</v>
      </c>
      <c r="AB9" s="70">
        <f>'Table 1a'!AB81/1000</f>
        <v>3.3402999999999996</v>
      </c>
      <c r="AC9" s="70">
        <f>'Table 1a'!AC81/1000</f>
        <v>3.8525990000000001</v>
      </c>
      <c r="AD9" s="70">
        <f>'Table 1a'!AD81/1000</f>
        <v>4.9183270000000006</v>
      </c>
      <c r="AE9" s="70">
        <f>'Table 1a'!AE81/1000</f>
        <v>6.5839790000000002</v>
      </c>
      <c r="AF9" s="70">
        <f>'Table 1a'!AF81/1000</f>
        <v>7.8012960000000007</v>
      </c>
      <c r="AG9" s="70">
        <f>'Table 1a'!AG81/1000</f>
        <v>9.0823199999999993</v>
      </c>
      <c r="AH9" s="70">
        <f>'Table 1a'!AH81/1000</f>
        <v>10.46</v>
      </c>
      <c r="AI9" s="70">
        <f>'Table 1a'!AI81/1000</f>
        <v>11.936999999999999</v>
      </c>
      <c r="AJ9" s="70">
        <f>'Table 1a'!AJ81/1000</f>
        <v>14.529</v>
      </c>
      <c r="AK9" s="70">
        <f>'Table 1a'!AK81/1000</f>
        <v>16.863</v>
      </c>
      <c r="AL9" s="70">
        <f>'Table 1a'!AL81/1000</f>
        <v>18.21</v>
      </c>
      <c r="AM9" s="70">
        <f>'Table 1a'!AM81/1000</f>
        <v>19.797999999999998</v>
      </c>
      <c r="AN9" s="70">
        <f>'Table 1a'!AN81/1000</f>
        <v>20.863</v>
      </c>
      <c r="AO9" s="70">
        <f>'Table 1a'!AO81/1000</f>
        <v>22.448</v>
      </c>
      <c r="AP9" s="70">
        <f>'Table 1a'!AP81/1000</f>
        <v>24.257598000000002</v>
      </c>
      <c r="AQ9" s="70">
        <f>'Table 1a'!AQ81/1000</f>
        <v>25.406486000000001</v>
      </c>
      <c r="AR9" s="70">
        <f>'Table 1a'!AR81/1000</f>
        <v>26.034205999999998</v>
      </c>
      <c r="AS9" s="70">
        <f>'Table 1a'!AS81/1000</f>
        <v>27.702068000000004</v>
      </c>
      <c r="AT9" s="70">
        <f>'Table 1a'!AT81/1000</f>
        <v>30.508146</v>
      </c>
      <c r="AU9" s="70">
        <f>'Table 1a'!AU81/1000</f>
        <v>35.252113999999999</v>
      </c>
      <c r="AV9" s="70">
        <f>'Table 1a'!AV81/1000</f>
        <v>37.320296999999997</v>
      </c>
      <c r="AW9" s="70">
        <f>'Table 1a'!AW81/1000</f>
        <v>39.538795000000007</v>
      </c>
      <c r="AX9" s="70">
        <f>'Table 1a'!AX81/1000</f>
        <v>39.824572000000003</v>
      </c>
      <c r="AY9" s="70">
        <f>'Table 1a'!AY81/1000</f>
        <v>40.701778000000004</v>
      </c>
      <c r="AZ9" s="70">
        <f>'Table 1a'!AZ81/1000</f>
        <v>42.158667000000001</v>
      </c>
      <c r="BA9" s="70">
        <f>'Table 1a'!BA81/1000</f>
        <v>43.119707999999996</v>
      </c>
      <c r="BB9" s="70">
        <f>'Table 1a'!BB81/1000</f>
        <v>45.018209000000006</v>
      </c>
      <c r="BC9" s="70">
        <f>'Table 1a'!BC81/1000</f>
        <v>46.884318</v>
      </c>
      <c r="BD9" s="70">
        <f>'Table 1a'!BD81/1000</f>
        <v>47.796771</v>
      </c>
      <c r="BE9" s="70">
        <f>'Table 1a'!BE81/1000</f>
        <v>51.093595998929331</v>
      </c>
      <c r="BF9" s="70">
        <f>'Table 1a'!BF81/1000</f>
        <v>53.686528709614699</v>
      </c>
      <c r="BG9" s="70">
        <f>'Table 1a'!BG81/1000</f>
        <v>56.079337540435695</v>
      </c>
      <c r="BH9" s="70">
        <f>'Table 1a'!BH81/1000</f>
        <v>58.408538999999998</v>
      </c>
      <c r="BI9" s="70">
        <f>'Table 1a'!BI81/1000</f>
        <v>60.914807692682672</v>
      </c>
      <c r="BJ9" s="70">
        <f>'Table 1a'!BJ81/1000</f>
        <v>63.129216045855109</v>
      </c>
      <c r="BK9" s="70">
        <f>'Table 1a'!BK81/1000</f>
        <v>67.411978362963168</v>
      </c>
      <c r="BL9" s="70">
        <f>'Table 1a'!BL81/1000</f>
        <v>72.671184816889408</v>
      </c>
      <c r="BM9" s="70">
        <f>'Table 1a'!BM81/1000</f>
        <v>77.814820358342374</v>
      </c>
      <c r="BN9" s="70">
        <f>'Table 1a'!BN81/1000</f>
        <v>80.345367492594733</v>
      </c>
      <c r="BO9" s="70">
        <f>'Table 1a'!BO81/1000</f>
        <v>84.501883808506491</v>
      </c>
      <c r="BP9" s="70">
        <f>'Table 1a'!BP81/1000</f>
        <v>89.391276039061708</v>
      </c>
      <c r="BQ9" s="70">
        <f>'Table 1a'!BQ81/1000</f>
        <v>91.660368819799984</v>
      </c>
      <c r="BR9" s="70">
        <f>'Table 1a'!BR81/1000</f>
        <v>94.520993083800036</v>
      </c>
      <c r="BS9" s="70">
        <f>'Table 1a'!BS81/1000</f>
        <v>97.594637879079997</v>
      </c>
      <c r="BT9" s="70">
        <f>'Table 1a'!BT81/1000</f>
        <v>99.861345809219927</v>
      </c>
      <c r="BU9" s="70">
        <f>'Table 1a'!BU81/1000</f>
        <v>102.00563289946768</v>
      </c>
      <c r="BV9" s="70">
        <f>'Table 1a'!BV81/1000</f>
        <v>104.77346798265999</v>
      </c>
      <c r="BW9" s="70">
        <f>'Table 1a'!BW81/1000</f>
        <v>106.8812999097091</v>
      </c>
      <c r="BX9" s="70">
        <f>'Table 1a'!BX81/1000</f>
        <v>110.62603589934997</v>
      </c>
      <c r="BY9" s="70">
        <f>'Table 1a'!BY81/1000</f>
        <v>112.72833645084</v>
      </c>
      <c r="BZ9" s="70">
        <f>'Table 1a'!BZ81/1000</f>
        <v>118.57719460304996</v>
      </c>
      <c r="CA9" s="70">
        <f>'Table 1a'!CA81/1000</f>
        <v>132.69880076040994</v>
      </c>
      <c r="CB9" s="70">
        <f>'Table 1a'!CB81/1000</f>
        <v>145.65870661648535</v>
      </c>
      <c r="CC9" s="70">
        <f>'Table 1a'!CC81/1000</f>
        <v>155.23223710433905</v>
      </c>
      <c r="CD9" s="70">
        <f>'Table 1a'!CD81/1000</f>
        <v>163.30764655224519</v>
      </c>
      <c r="CE9" s="70">
        <f>'Table 1a'!CE81/1000</f>
        <v>167.8489368570302</v>
      </c>
      <c r="CF9" s="70">
        <f>'Table 1a'!CF81/1000</f>
        <v>172.87149352868502</v>
      </c>
      <c r="CG9" s="70">
        <f>'Table 1a'!CG81/1000</f>
        <v>181.13436661368522</v>
      </c>
      <c r="CH9" s="71">
        <f>'Table 1a'!CH81/1000</f>
        <v>189.75403698497206</v>
      </c>
    </row>
    <row r="10" spans="1:86" x14ac:dyDescent="0.35">
      <c r="B10" s="72" t="s">
        <v>361</v>
      </c>
      <c r="D10" s="70">
        <f>'Table 1a'!D82/1000</f>
        <v>6.25E-2</v>
      </c>
      <c r="E10" s="70">
        <f>'Table 1a'!E82/1000</f>
        <v>7.5200000000000003E-2</v>
      </c>
      <c r="F10" s="70">
        <f>'Table 1a'!F82/1000</f>
        <v>8.4500000000000006E-2</v>
      </c>
      <c r="G10" s="70">
        <f>'Table 1a'!G82/1000</f>
        <v>9.459999999999999E-2</v>
      </c>
      <c r="H10" s="70">
        <f>'Table 1a'!H82/1000</f>
        <v>0.1186</v>
      </c>
      <c r="I10" s="70">
        <f>'Table 1a'!I82/1000</f>
        <v>0.12029999999999999</v>
      </c>
      <c r="J10" s="70">
        <f>'Table 1a'!J82/1000</f>
        <v>0.12540000000000001</v>
      </c>
      <c r="K10" s="70">
        <f>'Table 1a'!K82/1000</f>
        <v>0.11409999999999999</v>
      </c>
      <c r="L10" s="70">
        <f>'Table 1a'!L82/1000</f>
        <v>0.12129999999999999</v>
      </c>
      <c r="M10" s="70">
        <f>'Table 1a'!M82/1000</f>
        <v>0.1196</v>
      </c>
      <c r="N10" s="70">
        <f>'Table 1a'!N82/1000</f>
        <v>0.1318</v>
      </c>
      <c r="O10" s="70">
        <f>'Table 1a'!O82/1000</f>
        <v>0.1585</v>
      </c>
      <c r="P10" s="70">
        <f>'Table 1a'!P82/1000</f>
        <v>0.17949999999999999</v>
      </c>
      <c r="Q10" s="70">
        <f>'Table 1a'!Q82/1000</f>
        <v>0.1711</v>
      </c>
      <c r="R10" s="70">
        <f>'Table 1a'!R82/1000</f>
        <v>0.19980000000000001</v>
      </c>
      <c r="S10" s="70">
        <f>'Table 1a'!S82/1000</f>
        <v>0.21740000000000001</v>
      </c>
      <c r="T10" s="70">
        <f>'Table 1a'!T82/1000</f>
        <v>0.2233</v>
      </c>
      <c r="U10" s="70">
        <f>'Table 1a'!U82/1000</f>
        <v>0.24590000000000001</v>
      </c>
      <c r="V10" s="70">
        <f>'Table 1a'!V82/1000</f>
        <v>0.29749999999999999</v>
      </c>
      <c r="W10" s="70">
        <f>'Table 1a'!W82/1000</f>
        <v>0.38569999999999999</v>
      </c>
      <c r="X10" s="70">
        <f>'Table 1a'!X82/1000</f>
        <v>0.4289</v>
      </c>
      <c r="Y10" s="70">
        <f>'Table 1a'!Y82/1000</f>
        <v>0.47070000000000001</v>
      </c>
      <c r="Z10" s="70">
        <f>'Table 1a'!Z82/1000</f>
        <v>0.56379999999999997</v>
      </c>
      <c r="AA10" s="70">
        <f>'Table 1a'!AA82/1000</f>
        <v>0.68610000000000004</v>
      </c>
      <c r="AB10" s="70">
        <f>'Table 1a'!AB82/1000</f>
        <v>0.84529999999999994</v>
      </c>
      <c r="AC10" s="70">
        <f>'Table 1a'!AC82/1000</f>
        <v>0.97430000000000005</v>
      </c>
      <c r="AD10" s="70">
        <f>'Table 1a'!AD82/1000</f>
        <v>1.2081999999999999</v>
      </c>
      <c r="AE10" s="70">
        <f>'Table 1a'!AE82/1000</f>
        <v>1.6511</v>
      </c>
      <c r="AF10" s="70">
        <f>'Table 1a'!AF82/1000</f>
        <v>2.0819000000000001</v>
      </c>
      <c r="AG10" s="70">
        <f>'Table 1a'!AG82/1000</f>
        <v>2.5093000000000001</v>
      </c>
      <c r="AH10" s="70">
        <f>'Table 1a'!AH82/1000</f>
        <v>2.6920000000000002</v>
      </c>
      <c r="AI10" s="70">
        <f>'Table 1a'!AI82/1000</f>
        <v>2.94</v>
      </c>
      <c r="AJ10" s="70">
        <f>'Table 1a'!AJ82/1000</f>
        <v>3.83</v>
      </c>
      <c r="AK10" s="70">
        <f>'Table 1a'!AK82/1000</f>
        <v>5.8572499999999996</v>
      </c>
      <c r="AL10" s="70">
        <f>'Table 1a'!AL82/1000</f>
        <v>7.9169999999999998</v>
      </c>
      <c r="AM10" s="70">
        <f>'Table 1a'!AM82/1000</f>
        <v>9.4489999999999998</v>
      </c>
      <c r="AN10" s="70">
        <f>'Table 1a'!AN82/1000</f>
        <v>10.782999999999999</v>
      </c>
      <c r="AO10" s="70">
        <f>'Table 1a'!AO82/1000</f>
        <v>12.231999999999999</v>
      </c>
      <c r="AP10" s="70">
        <f>'Table 1a'!AP82/1000</f>
        <v>13.176</v>
      </c>
      <c r="AQ10" s="70">
        <f>'Table 1a'!AQ82/1000</f>
        <v>13.40169</v>
      </c>
      <c r="AR10" s="70">
        <f>'Table 1a'!AR82/1000</f>
        <v>13.25199351</v>
      </c>
      <c r="AS10" s="70">
        <f>'Table 1a'!AS82/1000</f>
        <v>14.200272480999999</v>
      </c>
      <c r="AT10" s="70">
        <f>'Table 1a'!AT82/1000</f>
        <v>16.797837000000005</v>
      </c>
      <c r="AU10" s="70">
        <f>'Table 1a'!AU82/1000</f>
        <v>20.295427899511736</v>
      </c>
      <c r="AV10" s="70">
        <f>'Table 1a'!AV82/1000</f>
        <v>25.526476000000002</v>
      </c>
      <c r="AW10" s="70">
        <f>'Table 1a'!AW82/1000</f>
        <v>28.829948000000002</v>
      </c>
      <c r="AX10" s="70">
        <f>'Table 1a'!AX82/1000</f>
        <v>30.339205213999996</v>
      </c>
      <c r="AY10" s="70">
        <f>'Table 1a'!AY82/1000</f>
        <v>31.886693626000003</v>
      </c>
      <c r="AZ10" s="70">
        <f>'Table 1a'!AZ82/1000</f>
        <v>32.437416757000001</v>
      </c>
      <c r="BA10" s="70">
        <f>'Table 1a'!BA82/1000</f>
        <v>31.640413748</v>
      </c>
      <c r="BB10" s="70">
        <f>'Table 1a'!BB82/1000</f>
        <v>31.212963835000004</v>
      </c>
      <c r="BC10" s="70">
        <f>'Table 1a'!BC82/1000</f>
        <v>30.726584142467686</v>
      </c>
      <c r="BD10" s="70">
        <f>'Table 1a'!BD82/1000</f>
        <v>29.666571453818168</v>
      </c>
      <c r="BE10" s="70">
        <f>'Table 1a'!BE82/1000</f>
        <v>30.918086668030107</v>
      </c>
      <c r="BF10" s="70">
        <f>'Table 1a'!BF82/1000</f>
        <v>32.295353709467577</v>
      </c>
      <c r="BG10" s="70">
        <f>'Table 1a'!BG82/1000</f>
        <v>33.353048856553258</v>
      </c>
      <c r="BH10" s="70">
        <f>'Table 1a'!BH82/1000</f>
        <v>35.028023048480414</v>
      </c>
      <c r="BI10" s="70">
        <f>'Table 1a'!BI82/1000</f>
        <v>35.716781529642006</v>
      </c>
      <c r="BJ10" s="70">
        <f>'Table 1a'!BJ82/1000</f>
        <v>37.172236532855472</v>
      </c>
      <c r="BK10" s="70">
        <f>'Table 1a'!BK82/1000</f>
        <v>38.696081911583093</v>
      </c>
      <c r="BL10" s="70">
        <f>'Table 1a'!BL82/1000</f>
        <v>40.966842600690001</v>
      </c>
      <c r="BM10" s="70">
        <f>'Table 1a'!BM82/1000</f>
        <v>46.695822820729994</v>
      </c>
      <c r="BN10" s="70">
        <f>'Table 1a'!BN82/1000</f>
        <v>48.764863047781709</v>
      </c>
      <c r="BO10" s="70">
        <f>'Table 1a'!BO82/1000</f>
        <v>49.940019439679816</v>
      </c>
      <c r="BP10" s="70">
        <f>'Table 1a'!BP82/1000</f>
        <v>51.405957286050004</v>
      </c>
      <c r="BQ10" s="70">
        <f>'Table 1a'!BQ82/1000</f>
        <v>46.170925824626167</v>
      </c>
      <c r="BR10" s="70">
        <f>'Table 1a'!BR82/1000</f>
        <v>45.839951658789992</v>
      </c>
      <c r="BS10" s="70">
        <f>'Table 1a'!BS82/1000</f>
        <v>45.405969913280003</v>
      </c>
      <c r="BT10" s="70">
        <f>'Table 1a'!BT82/1000</f>
        <v>44.931091629030014</v>
      </c>
      <c r="BU10" s="70">
        <f>'Table 1a'!BU82/1000</f>
        <v>45.555013518459994</v>
      </c>
      <c r="BV10" s="70">
        <f>'Table 1a'!BV82/1000</f>
        <v>47.776703047328404</v>
      </c>
      <c r="BW10" s="70">
        <f>'Table 1a'!BW82/1000</f>
        <v>53.333798484220161</v>
      </c>
      <c r="BX10" s="70">
        <f>'Table 1a'!BX82/1000</f>
        <v>71.329397789125579</v>
      </c>
      <c r="BY10" s="70">
        <f>'Table 1a'!BY82/1000</f>
        <v>71.421794457927632</v>
      </c>
      <c r="BZ10" s="70">
        <f>'Table 1a'!BZ82/1000</f>
        <v>72.230005937932276</v>
      </c>
      <c r="CA10" s="70">
        <f>'Table 1a'!CA82/1000</f>
        <v>82.614806354280134</v>
      </c>
      <c r="CB10" s="70">
        <f>'Table 1a'!CB82/1000</f>
        <v>95.972608308357891</v>
      </c>
      <c r="CC10" s="70">
        <f>'Table 1a'!CC82/1000</f>
        <v>100.70991840525818</v>
      </c>
      <c r="CD10" s="70">
        <f>'Table 1a'!CD82/1000</f>
        <v>106.1111522038029</v>
      </c>
      <c r="CE10" s="70">
        <f>'Table 1a'!CE82/1000</f>
        <v>107.18590141175895</v>
      </c>
      <c r="CF10" s="70">
        <f>'Table 1a'!CF82/1000</f>
        <v>108.83266546793659</v>
      </c>
      <c r="CG10" s="70">
        <f>'Table 1a'!CG82/1000</f>
        <v>112.37875461116069</v>
      </c>
      <c r="CH10" s="71">
        <f>'Table 1a'!CH82/1000</f>
        <v>115.61927340467751</v>
      </c>
    </row>
    <row r="11" spans="1:86" x14ac:dyDescent="0.35">
      <c r="B11" s="72" t="s">
        <v>362</v>
      </c>
      <c r="D11" s="70">
        <f>'Table 1a'!D83/1000</f>
        <v>0.158</v>
      </c>
      <c r="E11" s="70">
        <f>'Table 1a'!E83/1000</f>
        <v>0.16769999999999999</v>
      </c>
      <c r="F11" s="70">
        <f>'Table 1a'!F83/1000</f>
        <v>0.1701</v>
      </c>
      <c r="G11" s="70">
        <f>'Table 1a'!G83/1000</f>
        <v>0.17019999999999999</v>
      </c>
      <c r="H11" s="70">
        <f>'Table 1a'!H83/1000</f>
        <v>0.20710000000000001</v>
      </c>
      <c r="I11" s="70">
        <f>'Table 1a'!I83/1000</f>
        <v>0.22469999999999998</v>
      </c>
      <c r="J11" s="70">
        <f>'Table 1a'!J83/1000</f>
        <v>0.23350000000000001</v>
      </c>
      <c r="K11" s="70">
        <f>'Table 1a'!K83/1000</f>
        <v>0.2447</v>
      </c>
      <c r="L11" s="70">
        <f>'Table 1a'!L83/1000</f>
        <v>0.25580000000000003</v>
      </c>
      <c r="M11" s="70">
        <f>'Table 1a'!M83/1000</f>
        <v>0.26880000000000004</v>
      </c>
      <c r="N11" s="70">
        <f>'Table 1a'!N83/1000</f>
        <v>0.2974</v>
      </c>
      <c r="O11" s="70">
        <f>'Table 1a'!O83/1000</f>
        <v>0.30090000000000006</v>
      </c>
      <c r="P11" s="70">
        <f>'Table 1a'!P83/1000</f>
        <v>0.30270000000000002</v>
      </c>
      <c r="Q11" s="70">
        <f>'Table 1a'!Q83/1000</f>
        <v>0.32719999999999999</v>
      </c>
      <c r="R11" s="70">
        <f>'Table 1a'!R83/1000</f>
        <v>0.32890000000000003</v>
      </c>
      <c r="S11" s="70">
        <f>'Table 1a'!S83/1000</f>
        <v>0.35940000000000005</v>
      </c>
      <c r="T11" s="70">
        <f>'Table 1a'!T83/1000</f>
        <v>0.37030000000000002</v>
      </c>
      <c r="U11" s="70">
        <f>'Table 1a'!U83/1000</f>
        <v>0.40500000000000008</v>
      </c>
      <c r="V11" s="70">
        <f>'Table 1a'!V83/1000</f>
        <v>0.40629999999999999</v>
      </c>
      <c r="W11" s="70">
        <f>'Table 1a'!W83/1000</f>
        <v>0.42669999999999997</v>
      </c>
      <c r="X11" s="70">
        <f>'Table 1a'!X83/1000</f>
        <v>0.57429999999999992</v>
      </c>
      <c r="Y11" s="70">
        <f>'Table 1a'!Y83/1000</f>
        <v>0.62269999999999992</v>
      </c>
      <c r="Z11" s="70">
        <f>'Table 1a'!Z83/1000</f>
        <v>0.55109999999999992</v>
      </c>
      <c r="AA11" s="70">
        <f>'Table 1a'!AA83/1000</f>
        <v>0.59309999999999996</v>
      </c>
      <c r="AB11" s="70">
        <f>'Table 1a'!AB83/1000</f>
        <v>0.71209999999999996</v>
      </c>
      <c r="AC11" s="70">
        <f>'Table 1a'!AC83/1000</f>
        <v>0.67810000000000004</v>
      </c>
      <c r="AD11" s="70">
        <f>'Table 1a'!AD83/1000</f>
        <v>0.77519999999999989</v>
      </c>
      <c r="AE11" s="70">
        <f>'Table 1a'!AE83/1000</f>
        <v>1.1025</v>
      </c>
      <c r="AF11" s="70">
        <f>'Table 1a'!AF83/1000</f>
        <v>1.2310000000000001</v>
      </c>
      <c r="AG11" s="70">
        <f>'Table 1a'!AG83/1000</f>
        <v>1.7755000000000001</v>
      </c>
      <c r="AH11" s="70">
        <f>'Table 1a'!AH83/1000</f>
        <v>2.7210000000000001</v>
      </c>
      <c r="AI11" s="70">
        <f>'Table 1a'!AI83/1000</f>
        <v>3.9000599999999999</v>
      </c>
      <c r="AJ11" s="70">
        <f>'Table 1a'!AJ83/1000</f>
        <v>4.2990600000000008</v>
      </c>
      <c r="AK11" s="70">
        <f>'Table 1a'!AK83/1000</f>
        <v>4.9780600000000002</v>
      </c>
      <c r="AL11" s="70">
        <f>'Table 1a'!AL83/1000</f>
        <v>5.5010600000000007</v>
      </c>
      <c r="AM11" s="70">
        <f>'Table 1a'!AM83/1000</f>
        <v>6.0850600000000004</v>
      </c>
      <c r="AN11" s="70">
        <f>'Table 1a'!AN83/1000</f>
        <v>6.6050600000000008</v>
      </c>
      <c r="AO11" s="70">
        <f>'Table 1a'!AO83/1000</f>
        <v>7.0880600000000005</v>
      </c>
      <c r="AP11" s="70">
        <f>'Table 1a'!AP83/1000</f>
        <v>7.4840600000000004</v>
      </c>
      <c r="AQ11" s="70">
        <f>'Table 1a'!AQ83/1000</f>
        <v>7.8925679999999998</v>
      </c>
      <c r="AR11" s="70">
        <f>'Table 1a'!AR83/1000</f>
        <v>8.0315510000000021</v>
      </c>
      <c r="AS11" s="70">
        <f>'Table 1a'!AS83/1000</f>
        <v>8.4119089999999996</v>
      </c>
      <c r="AT11" s="70">
        <f>'Table 1a'!AT83/1000</f>
        <v>9.1728167156850411</v>
      </c>
      <c r="AU11" s="70">
        <f>'Table 1a'!AU83/1000</f>
        <v>10.755346568931577</v>
      </c>
      <c r="AV11" s="70">
        <f>'Table 1a'!AV83/1000</f>
        <v>12.410679000000002</v>
      </c>
      <c r="AW11" s="70">
        <f>'Table 1a'!AW83/1000</f>
        <v>14.068823</v>
      </c>
      <c r="AX11" s="70">
        <f>'Table 1a'!AX83/1000</f>
        <v>14.698889999999999</v>
      </c>
      <c r="AY11" s="70">
        <f>'Table 1a'!AY83/1000</f>
        <v>16.122347527041317</v>
      </c>
      <c r="AZ11" s="70">
        <f>'Table 1a'!AZ83/1000</f>
        <v>17.621866000000001</v>
      </c>
      <c r="BA11" s="70">
        <f>'Table 1a'!BA83/1000</f>
        <v>18.587272009000003</v>
      </c>
      <c r="BB11" s="70">
        <f>'Table 1a'!BB83/1000</f>
        <v>19.334144725038435</v>
      </c>
      <c r="BC11" s="70">
        <f>'Table 1a'!BC83/1000</f>
        <v>21.437683100000015</v>
      </c>
      <c r="BD11" s="70">
        <f>'Table 1a'!BD83/1000</f>
        <v>23.910498331296751</v>
      </c>
      <c r="BE11" s="70">
        <f>'Table 1a'!BE83/1000</f>
        <v>24.695169227916086</v>
      </c>
      <c r="BF11" s="70">
        <f>'Table 1a'!BF83/1000</f>
        <v>24.320416560955216</v>
      </c>
      <c r="BG11" s="70">
        <f>'Table 1a'!BG83/1000</f>
        <v>16.358236688028089</v>
      </c>
      <c r="BH11" s="70">
        <f>'Table 1a'!BH83/1000</f>
        <v>17.655991089</v>
      </c>
      <c r="BI11" s="70">
        <f>'Table 1a'!BI83/1000</f>
        <v>19.149566420418999</v>
      </c>
      <c r="BJ11" s="70">
        <f>'Table 1a'!BJ83/1000</f>
        <v>18.905719964729798</v>
      </c>
      <c r="BK11" s="70">
        <f>'Table 1a'!BK83/1000</f>
        <v>20.134145588311135</v>
      </c>
      <c r="BL11" s="70">
        <f>'Table 1a'!BL83/1000</f>
        <v>22.11913800687423</v>
      </c>
      <c r="BM11" s="70">
        <f>'Table 1a'!BM83/1000</f>
        <v>23.587287511449777</v>
      </c>
      <c r="BN11" s="70">
        <f>'Table 1a'!BN83/1000</f>
        <v>24.353422629427094</v>
      </c>
      <c r="BO11" s="70">
        <f>'Table 1a'!BO83/1000</f>
        <v>24.608419630379988</v>
      </c>
      <c r="BP11" s="70">
        <f>'Table 1a'!BP83/1000</f>
        <v>25.847787607450236</v>
      </c>
      <c r="BQ11" s="70">
        <f>'Table 1a'!BQ83/1000</f>
        <v>26.405370344340586</v>
      </c>
      <c r="BR11" s="70">
        <f>'Table 1a'!BR83/1000</f>
        <v>28.019137779285046</v>
      </c>
      <c r="BS11" s="70">
        <f>'Table 1a'!BS83/1000</f>
        <v>28.892430007561117</v>
      </c>
      <c r="BT11" s="70">
        <f>'Table 1a'!BT83/1000</f>
        <v>29.133725671540159</v>
      </c>
      <c r="BU11" s="70">
        <f>'Table 1a'!BU83/1000</f>
        <v>30.587981596910012</v>
      </c>
      <c r="BV11" s="70">
        <f>'Table 1a'!BV83/1000</f>
        <v>31.298962817977657</v>
      </c>
      <c r="BW11" s="70">
        <f>'Table 1a'!BW83/1000</f>
        <v>32.103963643813962</v>
      </c>
      <c r="BX11" s="70">
        <f>'Table 1a'!BX83/1000</f>
        <v>31.284639318470006</v>
      </c>
      <c r="BY11" s="70">
        <f>'Table 1a'!BY83/1000</f>
        <v>33.411232542039997</v>
      </c>
      <c r="BZ11" s="70">
        <f>'Table 1a'!BZ83/1000</f>
        <v>42.332180767457913</v>
      </c>
      <c r="CA11" s="70">
        <f>'Table 1a'!CA83/1000</f>
        <v>52.541550447630001</v>
      </c>
      <c r="CB11" s="70">
        <f>'Table 1a'!CB83/1000</f>
        <v>47.561769924869985</v>
      </c>
      <c r="CC11" s="70">
        <f>'Table 1a'!CC83/1000</f>
        <v>53.586415466297943</v>
      </c>
      <c r="CD11" s="70">
        <f>'Table 1a'!CD83/1000</f>
        <v>58.71217573808962</v>
      </c>
      <c r="CE11" s="70">
        <f>'Table 1a'!CE83/1000</f>
        <v>62.916603272976602</v>
      </c>
      <c r="CF11" s="70">
        <f>'Table 1a'!CF83/1000</f>
        <v>66.706147706025192</v>
      </c>
      <c r="CG11" s="70">
        <f>'Table 1a'!CG83/1000</f>
        <v>70.939098988378049</v>
      </c>
      <c r="CH11" s="71">
        <f>'Table 1a'!CH83/1000</f>
        <v>75.525654912695032</v>
      </c>
    </row>
    <row r="12" spans="1:86" x14ac:dyDescent="0.35">
      <c r="B12" s="123" t="s">
        <v>273</v>
      </c>
      <c r="D12" s="78">
        <f>SUM(D9:D11)</f>
        <v>0.47130000000000005</v>
      </c>
      <c r="E12" s="78">
        <f t="shared" ref="E12:BP12" si="0">SUM(E9:E11)</f>
        <v>0.5978</v>
      </c>
      <c r="F12" s="78">
        <f t="shared" si="0"/>
        <v>0.61050000000000004</v>
      </c>
      <c r="G12" s="78">
        <f t="shared" si="0"/>
        <v>0.6421</v>
      </c>
      <c r="H12" s="78">
        <f t="shared" si="0"/>
        <v>0.77520000000000011</v>
      </c>
      <c r="I12" s="78">
        <f t="shared" si="0"/>
        <v>0.81669999999999998</v>
      </c>
      <c r="J12" s="78">
        <f t="shared" si="0"/>
        <v>0.83920000000000006</v>
      </c>
      <c r="K12" s="78">
        <f t="shared" si="0"/>
        <v>0.94230000000000003</v>
      </c>
      <c r="L12" s="78">
        <f t="shared" si="0"/>
        <v>0.98079999999999989</v>
      </c>
      <c r="M12" s="78">
        <f t="shared" si="0"/>
        <v>1.0510999999999999</v>
      </c>
      <c r="N12" s="78">
        <f t="shared" si="0"/>
        <v>1.2869999999999999</v>
      </c>
      <c r="O12" s="78">
        <f t="shared" si="0"/>
        <v>1.3504</v>
      </c>
      <c r="P12" s="78">
        <f t="shared" si="0"/>
        <v>1.3897999999999999</v>
      </c>
      <c r="Q12" s="78">
        <f t="shared" si="0"/>
        <v>1.5530999999999999</v>
      </c>
      <c r="R12" s="78">
        <f t="shared" si="0"/>
        <v>1.6457999999999999</v>
      </c>
      <c r="S12" s="78">
        <f t="shared" si="0"/>
        <v>1.8905999999999996</v>
      </c>
      <c r="T12" s="78">
        <f t="shared" si="0"/>
        <v>1.9621000000000002</v>
      </c>
      <c r="U12" s="78">
        <f t="shared" si="0"/>
        <v>2.3224</v>
      </c>
      <c r="V12" s="78">
        <f t="shared" si="0"/>
        <v>2.4564999999999997</v>
      </c>
      <c r="W12" s="78">
        <f t="shared" si="0"/>
        <v>2.7896000000000001</v>
      </c>
      <c r="X12" s="78">
        <f t="shared" si="0"/>
        <v>3.1722000000000001</v>
      </c>
      <c r="Y12" s="78">
        <f t="shared" si="0"/>
        <v>3.3921000000000001</v>
      </c>
      <c r="Z12" s="78">
        <f t="shared" si="0"/>
        <v>3.6364999999999998</v>
      </c>
      <c r="AA12" s="78">
        <f t="shared" si="0"/>
        <v>4.2298</v>
      </c>
      <c r="AB12" s="78">
        <f t="shared" si="0"/>
        <v>4.8976999999999986</v>
      </c>
      <c r="AC12" s="78">
        <f t="shared" si="0"/>
        <v>5.5049989999999998</v>
      </c>
      <c r="AD12" s="78">
        <f t="shared" si="0"/>
        <v>6.9017270000000002</v>
      </c>
      <c r="AE12" s="78">
        <f t="shared" si="0"/>
        <v>9.3375790000000016</v>
      </c>
      <c r="AF12" s="78">
        <f t="shared" si="0"/>
        <v>11.114196000000002</v>
      </c>
      <c r="AG12" s="78">
        <f t="shared" si="0"/>
        <v>13.36712</v>
      </c>
      <c r="AH12" s="78">
        <f t="shared" si="0"/>
        <v>15.873000000000001</v>
      </c>
      <c r="AI12" s="78">
        <f t="shared" si="0"/>
        <v>18.777059999999999</v>
      </c>
      <c r="AJ12" s="78">
        <f t="shared" si="0"/>
        <v>22.658060000000003</v>
      </c>
      <c r="AK12" s="78">
        <f t="shared" si="0"/>
        <v>27.698309999999999</v>
      </c>
      <c r="AL12" s="78">
        <f t="shared" si="0"/>
        <v>31.628060000000005</v>
      </c>
      <c r="AM12" s="78">
        <f t="shared" si="0"/>
        <v>35.332059999999998</v>
      </c>
      <c r="AN12" s="78">
        <f t="shared" si="0"/>
        <v>38.251060000000003</v>
      </c>
      <c r="AO12" s="78">
        <f t="shared" si="0"/>
        <v>41.768059999999998</v>
      </c>
      <c r="AP12" s="78">
        <f t="shared" si="0"/>
        <v>44.917658000000003</v>
      </c>
      <c r="AQ12" s="78">
        <f t="shared" si="0"/>
        <v>46.700744</v>
      </c>
      <c r="AR12" s="78">
        <f t="shared" si="0"/>
        <v>47.317750509999996</v>
      </c>
      <c r="AS12" s="78">
        <f t="shared" si="0"/>
        <v>50.314249481000004</v>
      </c>
      <c r="AT12" s="78">
        <f t="shared" si="0"/>
        <v>56.478799715685042</v>
      </c>
      <c r="AU12" s="78">
        <f t="shared" si="0"/>
        <v>66.302888468443314</v>
      </c>
      <c r="AV12" s="78">
        <f t="shared" si="0"/>
        <v>75.257452000000001</v>
      </c>
      <c r="AW12" s="78">
        <f t="shared" si="0"/>
        <v>82.437566000000004</v>
      </c>
      <c r="AX12" s="78">
        <f t="shared" si="0"/>
        <v>84.862667213999998</v>
      </c>
      <c r="AY12" s="78">
        <f t="shared" si="0"/>
        <v>88.710819153041314</v>
      </c>
      <c r="AZ12" s="78">
        <f t="shared" si="0"/>
        <v>92.217949757</v>
      </c>
      <c r="BA12" s="78">
        <f t="shared" si="0"/>
        <v>93.347393756999992</v>
      </c>
      <c r="BB12" s="78">
        <f t="shared" si="0"/>
        <v>95.565317560038437</v>
      </c>
      <c r="BC12" s="78">
        <f t="shared" si="0"/>
        <v>99.048585242467709</v>
      </c>
      <c r="BD12" s="78">
        <f t="shared" si="0"/>
        <v>101.37384078511492</v>
      </c>
      <c r="BE12" s="78">
        <f t="shared" si="0"/>
        <v>106.70685189487553</v>
      </c>
      <c r="BF12" s="78">
        <f t="shared" si="0"/>
        <v>110.30229898003748</v>
      </c>
      <c r="BG12" s="78">
        <f t="shared" si="0"/>
        <v>105.79062308501705</v>
      </c>
      <c r="BH12" s="78">
        <f t="shared" si="0"/>
        <v>111.09255313748041</v>
      </c>
      <c r="BI12" s="78">
        <f t="shared" si="0"/>
        <v>115.78115564274367</v>
      </c>
      <c r="BJ12" s="78">
        <f t="shared" si="0"/>
        <v>119.20717254344038</v>
      </c>
      <c r="BK12" s="78">
        <f t="shared" si="0"/>
        <v>126.24220586285739</v>
      </c>
      <c r="BL12" s="78">
        <f t="shared" si="0"/>
        <v>135.75716542445363</v>
      </c>
      <c r="BM12" s="78">
        <f t="shared" si="0"/>
        <v>148.09793069052213</v>
      </c>
      <c r="BN12" s="78">
        <f t="shared" si="0"/>
        <v>153.46365316980354</v>
      </c>
      <c r="BO12" s="78">
        <f t="shared" si="0"/>
        <v>159.05032287856628</v>
      </c>
      <c r="BP12" s="78">
        <f t="shared" si="0"/>
        <v>166.64502093256195</v>
      </c>
      <c r="BQ12" s="78">
        <f t="shared" ref="BQ12:CD12" si="1">SUM(BQ9:BQ11)</f>
        <v>164.23666498876673</v>
      </c>
      <c r="BR12" s="78">
        <f t="shared" si="1"/>
        <v>168.38008252187507</v>
      </c>
      <c r="BS12" s="78">
        <f t="shared" si="1"/>
        <v>171.8930377999211</v>
      </c>
      <c r="BT12" s="78">
        <f t="shared" si="1"/>
        <v>173.92616310979011</v>
      </c>
      <c r="BU12" s="78">
        <f t="shared" si="1"/>
        <v>178.1486280148377</v>
      </c>
      <c r="BV12" s="78">
        <f t="shared" si="1"/>
        <v>183.84913384796607</v>
      </c>
      <c r="BW12" s="78">
        <f t="shared" si="1"/>
        <v>192.31906203774321</v>
      </c>
      <c r="BX12" s="78">
        <f t="shared" si="1"/>
        <v>213.24007300694555</v>
      </c>
      <c r="BY12" s="78">
        <f t="shared" si="1"/>
        <v>217.56136345080762</v>
      </c>
      <c r="BZ12" s="78">
        <f t="shared" si="1"/>
        <v>233.13938130844016</v>
      </c>
      <c r="CA12" s="78">
        <f t="shared" si="1"/>
        <v>267.85515756232007</v>
      </c>
      <c r="CB12" s="78">
        <f>SUM(CB9:CB11)</f>
        <v>289.19308484971322</v>
      </c>
      <c r="CC12" s="78">
        <f t="shared" si="1"/>
        <v>309.52857097589515</v>
      </c>
      <c r="CD12" s="78">
        <f t="shared" si="1"/>
        <v>328.13097449413772</v>
      </c>
      <c r="CE12" s="78">
        <f>SUM(CE9:CE11)</f>
        <v>337.95144154176575</v>
      </c>
      <c r="CF12" s="78">
        <f>SUM(CF9:CF11)</f>
        <v>348.41030670264684</v>
      </c>
      <c r="CG12" s="78">
        <f>SUM(CG9:CG11)</f>
        <v>364.452220213224</v>
      </c>
      <c r="CH12" s="145">
        <f>SUM(CH9:CH11)</f>
        <v>380.89896530234461</v>
      </c>
    </row>
    <row r="13" spans="1:86" ht="51" customHeight="1" x14ac:dyDescent="0.35">
      <c r="B13" s="65" t="s">
        <v>363</v>
      </c>
      <c r="D13" s="70"/>
      <c r="E13" s="70"/>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1"/>
    </row>
    <row r="14" spans="1:86" x14ac:dyDescent="0.35">
      <c r="B14" s="72" t="s">
        <v>358</v>
      </c>
      <c r="D14" s="70"/>
      <c r="E14" s="70"/>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3">
        <f>'Table 2a'!AH18/1000</f>
        <v>3.8212009057648627E-2</v>
      </c>
      <c r="AI14" s="73">
        <f>'Table 2a'!AI18/1000</f>
        <v>4.5189829137708332E-2</v>
      </c>
      <c r="AJ14" s="73">
        <f>'Table 2a'!AJ18/1000</f>
        <v>5.3999241405613699E-2</v>
      </c>
      <c r="AK14" s="73">
        <f>'Table 2a'!AK18/1000</f>
        <v>6.2342414539001766E-2</v>
      </c>
      <c r="AL14" s="73">
        <f>'Table 2a'!AL18/1000</f>
        <v>7.185954155132003E-2</v>
      </c>
      <c r="AM14" s="73">
        <f>'Table 2a'!AM18/1000</f>
        <v>7.86472729167699E-2</v>
      </c>
      <c r="AN14" s="73">
        <f>'Table 2a'!AN18/1000</f>
        <v>8.4034886228206235E-2</v>
      </c>
      <c r="AO14" s="73">
        <f>'Table 2a'!AO18/1000</f>
        <v>9.3675937329378026E-2</v>
      </c>
      <c r="AP14" s="73">
        <f>'Table 2a'!AP18/1000</f>
        <v>0.10099402633497175</v>
      </c>
      <c r="AQ14" s="73">
        <f>'Table 2a'!AQ18/1000</f>
        <v>0.11138888622317154</v>
      </c>
      <c r="AR14" s="73">
        <f>'Table 2a'!AR18/1000</f>
        <v>0.11974097445514689</v>
      </c>
      <c r="AS14" s="73">
        <f>'Table 2a'!AS18/1000</f>
        <v>0.13007975711499967</v>
      </c>
      <c r="AT14" s="73">
        <f>'Table 2a'!AT18/1000</f>
        <v>0.15129442329670836</v>
      </c>
      <c r="AU14" s="73">
        <f>'Table 2a'!AU18/1000</f>
        <v>0.18310452084153347</v>
      </c>
      <c r="AV14" s="73">
        <f>'Table 2a'!AV18/1000</f>
        <v>0.23344177379818212</v>
      </c>
      <c r="AW14" s="73">
        <f>'Table 2a'!AW18/1000</f>
        <v>0.32523502588180236</v>
      </c>
      <c r="AX14" s="73">
        <f>'Table 2a'!AX18/1000</f>
        <v>0.36515245224968751</v>
      </c>
      <c r="AY14" s="73">
        <f>'Table 2a'!AY18/1000</f>
        <v>0.43739160512525266</v>
      </c>
      <c r="AZ14" s="73">
        <f>'Table 2a'!AZ18/1000</f>
        <v>0.44327124191823353</v>
      </c>
      <c r="BA14" s="73">
        <f>'Table 2a'!BA18/1000</f>
        <v>0.4886237591892677</v>
      </c>
      <c r="BB14" s="73">
        <f>'Table 2a'!BB18/1000</f>
        <v>0.52858293270579093</v>
      </c>
      <c r="BC14" s="73">
        <f>'Table 2a'!BC18/1000</f>
        <v>0.56642950568822015</v>
      </c>
      <c r="BD14" s="73">
        <f>'Table 2a'!BD18/1000</f>
        <v>0.66776598548293808</v>
      </c>
      <c r="BE14" s="73">
        <f>'Table 2a'!BE18/1000</f>
        <v>0.68014794552251256</v>
      </c>
      <c r="BF14" s="73">
        <f>'Table 2a'!BF18/1000</f>
        <v>0.76279799999999887</v>
      </c>
      <c r="BG14" s="73">
        <f>'Table 2a'!BG18/1000</f>
        <v>0.79402521823565664</v>
      </c>
      <c r="BH14" s="73">
        <f>'Table 2a'!BH18/1000</f>
        <v>0.84255900000000061</v>
      </c>
      <c r="BI14" s="73">
        <f>'Table 2a'!BI18/1000</f>
        <v>0.92426479697783859</v>
      </c>
      <c r="BJ14" s="73">
        <f>'Table 2a'!BJ18/1000</f>
        <v>0.97307987379439642</v>
      </c>
      <c r="BK14" s="73">
        <f>'Table 2a'!BK18/1000</f>
        <v>1.040024715870719</v>
      </c>
      <c r="BL14" s="73">
        <f>'Table 2a'!BL18/1000</f>
        <v>1.1059393085337212</v>
      </c>
      <c r="BM14" s="73">
        <f>'Table 2a'!BM18/1000</f>
        <v>1.1923924182195147</v>
      </c>
      <c r="BN14" s="73">
        <f>'Table 2a'!BN18/1000</f>
        <v>1.2202959423261623</v>
      </c>
      <c r="BO14" s="73">
        <f>'Table 2a'!BO18/1000</f>
        <v>1.3147165739259212</v>
      </c>
      <c r="BP14" s="73">
        <f>'Table 2a'!BP18/1000</f>
        <v>1.3906353122046253</v>
      </c>
      <c r="BQ14" s="73">
        <f>'Table 2a'!BQ18/1000</f>
        <v>1.4633916564663692</v>
      </c>
      <c r="BR14" s="73">
        <f>'Table 2a'!BR18/1000</f>
        <v>1.7174043496814249</v>
      </c>
      <c r="BS14" s="73">
        <f>'Table 2a'!BS18/1000</f>
        <v>1.8349490892979174</v>
      </c>
      <c r="BT14" s="73">
        <f>'Table 2a'!BT18/1000</f>
        <v>1.8972120008984343</v>
      </c>
      <c r="BU14" s="73">
        <f>'Table 2a'!BU18/1000</f>
        <v>1.9654420231168197</v>
      </c>
      <c r="BV14" s="73">
        <f>'Table 2a'!BV18/1000</f>
        <v>2.1143233711450695</v>
      </c>
      <c r="BW14" s="73">
        <f>'Table 2a'!BW18/1000</f>
        <v>2.2998904607779123</v>
      </c>
      <c r="BX14" s="73">
        <f>'Table 2a'!BX18/1000</f>
        <v>2.2461235014780443</v>
      </c>
      <c r="BY14" s="73">
        <f>'Table 2a'!BY18/1000</f>
        <v>2.446642410453701</v>
      </c>
      <c r="BZ14" s="73">
        <f>'Table 2a'!BZ18/1000</f>
        <v>2.9486471229818121</v>
      </c>
      <c r="CA14" s="73">
        <f>'Table 2a'!CA18/1000</f>
        <v>3.7643655943934489</v>
      </c>
      <c r="CB14" s="73">
        <f>'Table 2a'!CB18/1000</f>
        <v>4.5632279521928734</v>
      </c>
      <c r="CC14" s="73">
        <f>'Table 2a'!CC18/1000</f>
        <v>5.1664516136250773</v>
      </c>
      <c r="CD14" s="73">
        <f>'Table 2a'!CD18/1000</f>
        <v>5.8246855172914076</v>
      </c>
      <c r="CE14" s="73">
        <f>'Table 2a'!CE18/1000</f>
        <v>6.4237584003986576</v>
      </c>
      <c r="CF14" s="73">
        <f>'Table 2a'!CF18/1000</f>
        <v>6.9445778387766497</v>
      </c>
      <c r="CG14" s="73">
        <f>'Table 2a'!CG18/1000</f>
        <v>7.451578242616864</v>
      </c>
      <c r="CH14" s="75">
        <f>'Table 2a'!CH18/1000</f>
        <v>7.9561257688417957</v>
      </c>
    </row>
    <row r="15" spans="1:86" x14ac:dyDescent="0.35">
      <c r="B15" s="72" t="s">
        <v>359</v>
      </c>
      <c r="D15" s="70"/>
      <c r="E15" s="70"/>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3">
        <f>'Table 2a'!AH79/1000</f>
        <v>4.0872273647098112</v>
      </c>
      <c r="AI15" s="73">
        <f>'Table 2a'!AI79/1000</f>
        <v>4.4339729056964119</v>
      </c>
      <c r="AJ15" s="73">
        <f>'Table 2a'!AJ79/1000</f>
        <v>5.8044348053450809</v>
      </c>
      <c r="AK15" s="73">
        <f>'Table 2a'!AK79/1000</f>
        <v>7.6697643336848849</v>
      </c>
      <c r="AL15" s="73">
        <f>'Table 2a'!AL79/1000</f>
        <v>9.0884149574401771</v>
      </c>
      <c r="AM15" s="73">
        <f>'Table 2a'!AM79/1000</f>
        <v>10.708548004269627</v>
      </c>
      <c r="AN15" s="73">
        <f>'Table 2a'!AN79/1000</f>
        <v>11.886313985398557</v>
      </c>
      <c r="AO15" s="73">
        <f>'Table 2a'!AO79/1000</f>
        <v>13.017019488817986</v>
      </c>
      <c r="AP15" s="73">
        <f>'Table 2a'!AP79/1000</f>
        <v>14.194694757319626</v>
      </c>
      <c r="AQ15" s="73">
        <f>'Table 2a'!AQ79/1000</f>
        <v>14.367511717459035</v>
      </c>
      <c r="AR15" s="73">
        <f>'Table 2a'!AR79/1000</f>
        <v>13.821885689247209</v>
      </c>
      <c r="AS15" s="73">
        <f>'Table 2a'!AS79/1000</f>
        <v>14.05693518393573</v>
      </c>
      <c r="AT15" s="73">
        <f>'Table 2a'!AT79/1000</f>
        <v>16.319359410054382</v>
      </c>
      <c r="AU15" s="73">
        <f>'Table 2a'!AU79/1000</f>
        <v>21.223094072210827</v>
      </c>
      <c r="AV15" s="73">
        <f>'Table 2a'!AV79/1000</f>
        <v>25.238697901374167</v>
      </c>
      <c r="AW15" s="73">
        <f>'Table 2a'!AW79/1000</f>
        <v>28.282290239862771</v>
      </c>
      <c r="AX15" s="73">
        <f>'Table 2a'!AX79/1000</f>
        <v>29.274234871308582</v>
      </c>
      <c r="AY15" s="73">
        <f>'Table 2a'!AY79/1000</f>
        <v>30.689238521149569</v>
      </c>
      <c r="AZ15" s="73">
        <f>'Table 2a'!AZ79/1000</f>
        <v>31.142787199387289</v>
      </c>
      <c r="BA15" s="73">
        <f>'Table 2a'!BA79/1000</f>
        <v>30.118971854383787</v>
      </c>
      <c r="BB15" s="73">
        <f>'Table 2a'!BB79/1000</f>
        <v>29.936464944798306</v>
      </c>
      <c r="BC15" s="73">
        <f>'Table 2a'!BC79/1000</f>
        <v>29.598920484797166</v>
      </c>
      <c r="BD15" s="73">
        <f>'Table 2a'!BD79/1000</f>
        <v>29.680475521105301</v>
      </c>
      <c r="BE15" s="73">
        <f>'Table 2a'!BE79/1000</f>
        <v>30.37090463706021</v>
      </c>
      <c r="BF15" s="73">
        <f>'Table 2a'!BF79/1000</f>
        <v>31.767564711638769</v>
      </c>
      <c r="BG15" s="73">
        <f>'Table 2a'!BG79/1000</f>
        <v>32.949344465398681</v>
      </c>
      <c r="BH15" s="73">
        <f>'Table 2a'!BH79/1000</f>
        <v>33.970896257800078</v>
      </c>
      <c r="BI15" s="73">
        <f>'Table 2a'!BI79/1000</f>
        <v>34.999728367404188</v>
      </c>
      <c r="BJ15" s="73">
        <f>'Table 2a'!BJ79/1000</f>
        <v>36.307526404963731</v>
      </c>
      <c r="BK15" s="73">
        <f>'Table 2a'!BK79/1000</f>
        <v>38.263329337690422</v>
      </c>
      <c r="BL15" s="73">
        <f>'Table 2a'!BL79/1000</f>
        <v>40.742530283141413</v>
      </c>
      <c r="BM15" s="73">
        <f>'Table 2a'!BM79/1000</f>
        <v>46.964820391809681</v>
      </c>
      <c r="BN15" s="73">
        <f>'Table 2a'!BN79/1000</f>
        <v>48.626214056627937</v>
      </c>
      <c r="BO15" s="73">
        <f>'Table 2a'!BO79/1000</f>
        <v>50.392838045437848</v>
      </c>
      <c r="BP15" s="73">
        <f>'Table 2a'!BP79/1000</f>
        <v>52.320354503016233</v>
      </c>
      <c r="BQ15" s="73">
        <f>'Table 2a'!BQ79/1000</f>
        <v>51.914522229267241</v>
      </c>
      <c r="BR15" s="73">
        <f>'Table 2a'!BR79/1000</f>
        <v>52.429399181534215</v>
      </c>
      <c r="BS15" s="73">
        <f>'Table 2a'!BS79/1000</f>
        <v>53.760806511951841</v>
      </c>
      <c r="BT15" s="73">
        <f>'Table 2a'!BT79/1000</f>
        <v>54.236053855979272</v>
      </c>
      <c r="BU15" s="73">
        <f>'Table 2a'!BU79/1000</f>
        <v>56.774856304432006</v>
      </c>
      <c r="BV15" s="73">
        <f>'Table 2a'!BV79/1000</f>
        <v>60.103641361849206</v>
      </c>
      <c r="BW15" s="73">
        <f>'Table 2a'!BW79/1000</f>
        <v>66.411279790195351</v>
      </c>
      <c r="BX15" s="73">
        <f>'Table 2a'!BX79/1000</f>
        <v>85.174009648114861</v>
      </c>
      <c r="BY15" s="73">
        <f>'Table 2a'!BY79/1000</f>
        <v>86.249180994052296</v>
      </c>
      <c r="BZ15" s="73">
        <f>'Table 2a'!BZ79/1000</f>
        <v>93.122048242286411</v>
      </c>
      <c r="CA15" s="73">
        <f>'Table 2a'!CA79/1000</f>
        <v>108.88895493237898</v>
      </c>
      <c r="CB15" s="73">
        <f>'Table 2a'!CB79/1000</f>
        <v>119.7203484737621</v>
      </c>
      <c r="CC15" s="73">
        <f>'Table 2a'!CC79/1000</f>
        <v>126.55239920542779</v>
      </c>
      <c r="CD15" s="73">
        <f>'Table 2a'!CD79/1000</f>
        <v>135.57281159785319</v>
      </c>
      <c r="CE15" s="73">
        <f>'Table 2a'!CE79/1000</f>
        <v>139.90148657878476</v>
      </c>
      <c r="CF15" s="73">
        <f>'Table 2a'!CF79/1000</f>
        <v>143.96513670054398</v>
      </c>
      <c r="CG15" s="73">
        <f>'Table 2a'!CG79/1000</f>
        <v>149.60132323514753</v>
      </c>
      <c r="CH15" s="75">
        <f>'Table 2a'!CH79/1000</f>
        <v>155.47566387071555</v>
      </c>
    </row>
    <row r="16" spans="1:86" x14ac:dyDescent="0.35">
      <c r="B16" s="72" t="s">
        <v>345</v>
      </c>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3">
        <f>'Table 2a'!AH130/1000</f>
        <v>8.9100543624361954</v>
      </c>
      <c r="AI16" s="73">
        <f>'Table 2a'!AI130/1000</f>
        <v>10.30681680916588</v>
      </c>
      <c r="AJ16" s="73">
        <f>'Table 2a'!AJ130/1000</f>
        <v>12.313740307095463</v>
      </c>
      <c r="AK16" s="73">
        <f>'Table 2a'!AK130/1000</f>
        <v>14.493238721276105</v>
      </c>
      <c r="AL16" s="73">
        <f>'Table 2a'!AL130/1000</f>
        <v>16.239318895258503</v>
      </c>
      <c r="AM16" s="73">
        <f>'Table 2a'!AM130/1000</f>
        <v>17.595902157313606</v>
      </c>
      <c r="AN16" s="73">
        <f>'Table 2a'!AN130/1000</f>
        <v>18.637940530623233</v>
      </c>
      <c r="AO16" s="73">
        <f>'Table 2a'!AO130/1000</f>
        <v>20.344244861138339</v>
      </c>
      <c r="AP16" s="73">
        <f>'Table 2a'!AP130/1000</f>
        <v>21.827393655278737</v>
      </c>
      <c r="AQ16" s="73">
        <f>'Table 2a'!AQ130/1000</f>
        <v>23.018209763317806</v>
      </c>
      <c r="AR16" s="73">
        <f>'Table 2a'!AR130/1000</f>
        <v>24.111016892964305</v>
      </c>
      <c r="AS16" s="73">
        <f>'Table 2a'!AS130/1000</f>
        <v>26.101131256615957</v>
      </c>
      <c r="AT16" s="73">
        <f>'Table 2a'!AT130/1000</f>
        <v>28.882238575136881</v>
      </c>
      <c r="AU16" s="73">
        <f>'Table 2a'!AU130/1000</f>
        <v>32.769179029366185</v>
      </c>
      <c r="AV16" s="73">
        <f>'Table 2a'!AV130/1000</f>
        <v>35.520090726400312</v>
      </c>
      <c r="AW16" s="73">
        <f>'Table 2a'!AW130/1000</f>
        <v>38.027385195152178</v>
      </c>
      <c r="AX16" s="73">
        <f>'Table 2a'!AX130/1000</f>
        <v>39.174223848013305</v>
      </c>
      <c r="AY16" s="73">
        <f>'Table 2a'!AY130/1000</f>
        <v>41.009677420196041</v>
      </c>
      <c r="AZ16" s="73">
        <f>'Table 2a'!AZ130/1000</f>
        <v>43.344847705346645</v>
      </c>
      <c r="BA16" s="73">
        <f>'Table 2a'!BA130/1000</f>
        <v>45.296793622831608</v>
      </c>
      <c r="BB16" s="73">
        <f>'Table 2a'!BB130/1000</f>
        <v>47.433782529303187</v>
      </c>
      <c r="BC16" s="73">
        <f>'Table 2a'!BC130/1000</f>
        <v>50.591433705644626</v>
      </c>
      <c r="BD16" s="73">
        <f>'Table 2a'!BD130/1000</f>
        <v>53.270351131481974</v>
      </c>
      <c r="BE16" s="73">
        <f>'Table 2a'!BE130/1000</f>
        <v>57.415151294864764</v>
      </c>
      <c r="BF16" s="73">
        <f>'Table 2a'!BF130/1000</f>
        <v>60.917041156778012</v>
      </c>
      <c r="BG16" s="73">
        <f>'Table 2a'!BG130/1000</f>
        <v>64.096181623095063</v>
      </c>
      <c r="BH16" s="73">
        <f>'Table 2a'!BH130/1000</f>
        <v>68.865767916761982</v>
      </c>
      <c r="BI16" s="73">
        <f>'Table 2a'!BI130/1000</f>
        <v>73.072376338061602</v>
      </c>
      <c r="BJ16" s="73">
        <f>'Table 2a'!BJ130/1000</f>
        <v>75.435472948720388</v>
      </c>
      <c r="BK16" s="73">
        <f>'Table 2a'!BK130/1000</f>
        <v>80.664915636812808</v>
      </c>
      <c r="BL16" s="73">
        <f>'Table 2a'!BL130/1000</f>
        <v>87.690903575046477</v>
      </c>
      <c r="BM16" s="73">
        <f>'Table 2a'!BM130/1000</f>
        <v>93.817217961027325</v>
      </c>
      <c r="BN16" s="73">
        <f>'Table 2a'!BN130/1000</f>
        <v>97.481017197801009</v>
      </c>
      <c r="BO16" s="73">
        <f>'Table 2a'!BO130/1000</f>
        <v>101.38614626106553</v>
      </c>
      <c r="BP16" s="73">
        <f>'Table 2a'!BP130/1000</f>
        <v>107.13380979268361</v>
      </c>
      <c r="BQ16" s="73">
        <f>'Table 2a'!BQ130/1000</f>
        <v>110.08018108297058</v>
      </c>
      <c r="BR16" s="73">
        <f>'Table 2a'!BR130/1000</f>
        <v>113.50184827687684</v>
      </c>
      <c r="BS16" s="73">
        <f>'Table 2a'!BS130/1000</f>
        <v>115.595307614459</v>
      </c>
      <c r="BT16" s="73">
        <f>'Table 2a'!BT130/1000</f>
        <v>117.10617188378923</v>
      </c>
      <c r="BU16" s="73">
        <f>'Table 2a'!BU130/1000</f>
        <v>118.71096898566957</v>
      </c>
      <c r="BV16" s="73">
        <f>'Table 2a'!BV130/1000</f>
        <v>121.13048772844834</v>
      </c>
      <c r="BW16" s="73">
        <f>'Table 2a'!BW130/1000</f>
        <v>123.58700996599359</v>
      </c>
      <c r="BX16" s="73">
        <f>'Table 2a'!BX130/1000</f>
        <v>125.80886286718756</v>
      </c>
      <c r="BY16" s="73">
        <f>'Table 2a'!BY130/1000</f>
        <v>128.85899000241645</v>
      </c>
      <c r="BZ16" s="73">
        <f>'Table 2a'!BZ130/1000</f>
        <v>137.06476557958061</v>
      </c>
      <c r="CA16" s="73">
        <f>'Table 2a'!CA130/1000</f>
        <v>155.19957482773793</v>
      </c>
      <c r="CB16" s="73">
        <f>'Table 2a'!CB130/1000</f>
        <v>164.90818461966006</v>
      </c>
      <c r="CC16" s="73">
        <f>'Table 2a'!CC130/1000</f>
        <v>177.80994591809727</v>
      </c>
      <c r="CD16" s="73">
        <f>'Table 2a'!CD130/1000</f>
        <v>186.73347737899303</v>
      </c>
      <c r="CE16" s="73">
        <f>'Table 2a'!CE130/1000</f>
        <v>191.62626221123773</v>
      </c>
      <c r="CF16" s="73">
        <f>'Table 2a'!CF130/1000</f>
        <v>197.50060103445259</v>
      </c>
      <c r="CG16" s="73">
        <f>'Table 2a'!CG130/1000</f>
        <v>207.39931873545956</v>
      </c>
      <c r="CH16" s="75">
        <f>'Table 2a'!CH130/1000</f>
        <v>217.4671756627873</v>
      </c>
    </row>
    <row r="17" spans="2:86" ht="26.25" customHeight="1" x14ac:dyDescent="0.35">
      <c r="B17" s="123" t="s">
        <v>273</v>
      </c>
      <c r="D17" s="70"/>
      <c r="E17" s="70"/>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8">
        <f>SUM(AH14:AH16)</f>
        <v>13.035493736203655</v>
      </c>
      <c r="AI17" s="78">
        <f t="shared" ref="AI17:CA17" si="2">SUM(AI14:AI16)</f>
        <v>14.785979544</v>
      </c>
      <c r="AJ17" s="78">
        <f t="shared" si="2"/>
        <v>18.17217435384616</v>
      </c>
      <c r="AK17" s="78">
        <f t="shared" si="2"/>
        <v>22.225345469499992</v>
      </c>
      <c r="AL17" s="78">
        <f t="shared" si="2"/>
        <v>25.399593394249997</v>
      </c>
      <c r="AM17" s="78">
        <f t="shared" si="2"/>
        <v>28.383097434500002</v>
      </c>
      <c r="AN17" s="78">
        <f t="shared" si="2"/>
        <v>30.608289402249994</v>
      </c>
      <c r="AO17" s="78">
        <f t="shared" si="2"/>
        <v>33.454940287285702</v>
      </c>
      <c r="AP17" s="78">
        <f t="shared" si="2"/>
        <v>36.123082438933338</v>
      </c>
      <c r="AQ17" s="78">
        <f t="shared" si="2"/>
        <v>37.497110367000012</v>
      </c>
      <c r="AR17" s="78">
        <f t="shared" si="2"/>
        <v>38.052643556666659</v>
      </c>
      <c r="AS17" s="78">
        <f t="shared" si="2"/>
        <v>40.288146197666691</v>
      </c>
      <c r="AT17" s="78">
        <f t="shared" si="2"/>
        <v>45.352892408487975</v>
      </c>
      <c r="AU17" s="78">
        <f t="shared" si="2"/>
        <v>54.175377622418544</v>
      </c>
      <c r="AV17" s="78">
        <f t="shared" si="2"/>
        <v>60.992230401572662</v>
      </c>
      <c r="AW17" s="78">
        <f t="shared" si="2"/>
        <v>66.634910460896748</v>
      </c>
      <c r="AX17" s="78">
        <f t="shared" si="2"/>
        <v>68.81361117157158</v>
      </c>
      <c r="AY17" s="78">
        <f t="shared" si="2"/>
        <v>72.13630754647086</v>
      </c>
      <c r="AZ17" s="78">
        <f t="shared" si="2"/>
        <v>74.930906146652163</v>
      </c>
      <c r="BA17" s="78">
        <f t="shared" si="2"/>
        <v>75.904389236404654</v>
      </c>
      <c r="BB17" s="78">
        <f t="shared" si="2"/>
        <v>77.898830406807292</v>
      </c>
      <c r="BC17" s="78">
        <f t="shared" si="2"/>
        <v>80.756783696130015</v>
      </c>
      <c r="BD17" s="78">
        <f t="shared" si="2"/>
        <v>83.618592638070211</v>
      </c>
      <c r="BE17" s="78">
        <f t="shared" si="2"/>
        <v>88.466203877447484</v>
      </c>
      <c r="BF17" s="78">
        <f t="shared" si="2"/>
        <v>93.447403868416785</v>
      </c>
      <c r="BG17" s="78">
        <f t="shared" si="2"/>
        <v>97.839551306729405</v>
      </c>
      <c r="BH17" s="78">
        <f t="shared" si="2"/>
        <v>103.67922317456205</v>
      </c>
      <c r="BI17" s="78">
        <f t="shared" si="2"/>
        <v>108.99636950244363</v>
      </c>
      <c r="BJ17" s="78">
        <f t="shared" si="2"/>
        <v>112.71607922747852</v>
      </c>
      <c r="BK17" s="78">
        <f t="shared" si="2"/>
        <v>119.96826969037394</v>
      </c>
      <c r="BL17" s="78">
        <f t="shared" si="2"/>
        <v>129.53937316672162</v>
      </c>
      <c r="BM17" s="78">
        <f t="shared" si="2"/>
        <v>141.97443077105652</v>
      </c>
      <c r="BN17" s="78">
        <f t="shared" si="2"/>
        <v>147.32752719675511</v>
      </c>
      <c r="BO17" s="78">
        <f t="shared" si="2"/>
        <v>153.09370088042931</v>
      </c>
      <c r="BP17" s="78">
        <f t="shared" si="2"/>
        <v>160.84479960790446</v>
      </c>
      <c r="BQ17" s="78">
        <f t="shared" si="2"/>
        <v>163.45809496870419</v>
      </c>
      <c r="BR17" s="78">
        <f t="shared" si="2"/>
        <v>167.6486518080925</v>
      </c>
      <c r="BS17" s="78">
        <f t="shared" si="2"/>
        <v>171.19106321570877</v>
      </c>
      <c r="BT17" s="78">
        <f t="shared" si="2"/>
        <v>173.23943774066694</v>
      </c>
      <c r="BU17" s="78">
        <f t="shared" si="2"/>
        <v>177.45126731321841</v>
      </c>
      <c r="BV17" s="78">
        <f t="shared" si="2"/>
        <v>183.3484524614426</v>
      </c>
      <c r="BW17" s="78">
        <f t="shared" si="2"/>
        <v>192.29818021696684</v>
      </c>
      <c r="BX17" s="78">
        <f t="shared" si="2"/>
        <v>213.22899601678046</v>
      </c>
      <c r="BY17" s="78">
        <f t="shared" si="2"/>
        <v>217.55481340692245</v>
      </c>
      <c r="BZ17" s="78">
        <f t="shared" si="2"/>
        <v>233.13546094484883</v>
      </c>
      <c r="CA17" s="78">
        <f t="shared" si="2"/>
        <v>267.85289535451034</v>
      </c>
      <c r="CB17" s="78">
        <f>SUM(CB14:CB16)</f>
        <v>289.19176104561507</v>
      </c>
      <c r="CC17" s="78">
        <f t="shared" ref="CC17:CH17" si="3">SUM(CC14:CC16)</f>
        <v>309.52879673715017</v>
      </c>
      <c r="CD17" s="78">
        <f t="shared" si="3"/>
        <v>328.1309744941376</v>
      </c>
      <c r="CE17" s="78">
        <f t="shared" si="3"/>
        <v>337.95150719042113</v>
      </c>
      <c r="CF17" s="78">
        <f t="shared" si="3"/>
        <v>348.41031557377323</v>
      </c>
      <c r="CG17" s="78">
        <f t="shared" si="3"/>
        <v>364.452220213224</v>
      </c>
      <c r="CH17" s="145">
        <f t="shared" si="3"/>
        <v>380.89896530234466</v>
      </c>
    </row>
    <row r="18" spans="2:86" ht="16" thickBot="1" x14ac:dyDescent="0.4">
      <c r="B18" s="137"/>
      <c r="C18" s="13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74"/>
    </row>
    <row r="19" spans="2:86" x14ac:dyDescent="0.35">
      <c r="D19" s="70"/>
      <c r="E19" s="70"/>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1"/>
    </row>
    <row r="20" spans="2:86" ht="31" x14ac:dyDescent="0.35">
      <c r="B20" s="65" t="s">
        <v>364</v>
      </c>
      <c r="D20" s="70"/>
      <c r="E20" s="70"/>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1"/>
    </row>
    <row r="21" spans="2:86" x14ac:dyDescent="0.35">
      <c r="B21" s="72" t="s">
        <v>358</v>
      </c>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v>13.556022542062589</v>
      </c>
      <c r="AI21" s="70">
        <v>17.317076832568343</v>
      </c>
      <c r="AJ21" s="70">
        <v>15.844204087124444</v>
      </c>
      <c r="AK21" s="70">
        <v>16.942050075250712</v>
      </c>
      <c r="AL21" s="70">
        <v>17.769561114364212</v>
      </c>
      <c r="AM21" s="70">
        <v>18.770864834943644</v>
      </c>
      <c r="AN21" s="70">
        <v>19.274771674876117</v>
      </c>
      <c r="AO21" s="70">
        <v>19.486536039176674</v>
      </c>
      <c r="AP21" s="70">
        <v>19.224303700526573</v>
      </c>
      <c r="AQ21" s="70">
        <v>18.659858921292983</v>
      </c>
      <c r="AR21" s="70">
        <v>17.711158477087299</v>
      </c>
      <c r="AS21" s="70">
        <v>16.850400925412441</v>
      </c>
      <c r="AT21" s="70">
        <v>16.338339932263445</v>
      </c>
      <c r="AU21" s="70">
        <v>18.142510632044679</v>
      </c>
      <c r="AV21" s="70">
        <v>20.30920909548799</v>
      </c>
      <c r="AW21" s="70">
        <v>21.609504643725984</v>
      </c>
      <c r="AX21" s="70">
        <v>21.536739829449825</v>
      </c>
      <c r="AY21" s="70">
        <v>21.673224380436849</v>
      </c>
      <c r="AZ21" s="70">
        <v>21.674236920094231</v>
      </c>
      <c r="BA21" s="70">
        <v>21.874391778820851</v>
      </c>
      <c r="BB21" s="70">
        <v>22.094595882168722</v>
      </c>
      <c r="BC21" s="70">
        <v>23.765802577381013</v>
      </c>
      <c r="BD21" s="70">
        <v>23.738150620487048</v>
      </c>
      <c r="BE21" s="70">
        <v>24.209504485347502</v>
      </c>
      <c r="BF21" s="70">
        <v>24.751846006853182</v>
      </c>
      <c r="BG21" s="70">
        <v>8.4977091166445557</v>
      </c>
      <c r="BH21" s="70">
        <v>7.3251306238587501</v>
      </c>
      <c r="BI21" s="70">
        <v>5.8098519130072708</v>
      </c>
      <c r="BJ21" s="70">
        <v>4.9275168492144372</v>
      </c>
      <c r="BK21" s="70">
        <v>4.422547026466261</v>
      </c>
      <c r="BL21" s="70">
        <v>3.9322077381051472</v>
      </c>
      <c r="BM21" s="70">
        <v>3.135999284408423</v>
      </c>
      <c r="BN21" s="70">
        <v>2.7619037833346578</v>
      </c>
      <c r="BO21" s="70">
        <v>2.5761628106658394</v>
      </c>
      <c r="BP21" s="70">
        <v>2.4134278099664872</v>
      </c>
      <c r="BQ21" s="70">
        <v>2.2977299053015954</v>
      </c>
      <c r="BR21" s="70">
        <v>2.5445990587596992</v>
      </c>
      <c r="BS21" s="70">
        <v>2.6347443304396281</v>
      </c>
      <c r="BT21" s="70">
        <v>2.6385457999999891</v>
      </c>
      <c r="BU21" s="70">
        <v>2.6743597452848249</v>
      </c>
      <c r="BV21" s="70">
        <v>2.795699774952956</v>
      </c>
      <c r="BW21" s="70">
        <v>2.9401902577482808</v>
      </c>
      <c r="BX21" s="70">
        <v>2.7210492665872947</v>
      </c>
      <c r="BY21" s="70">
        <v>2.9506560279133742</v>
      </c>
      <c r="BZ21" s="70">
        <v>3.3180700075421306</v>
      </c>
      <c r="CA21" s="70">
        <v>4.0208973328328597</v>
      </c>
      <c r="CB21" s="70">
        <v>4.698891760827367</v>
      </c>
      <c r="CC21" s="70">
        <v>5.1664516136250773</v>
      </c>
      <c r="CD21" s="70">
        <v>5.6976321070262204</v>
      </c>
      <c r="CE21" s="70">
        <v>6.1597482953971587</v>
      </c>
      <c r="CF21" s="70">
        <v>6.5360052478652761</v>
      </c>
      <c r="CG21" s="70">
        <v>6.8861011227050311</v>
      </c>
      <c r="CH21" s="71">
        <v>7.2115870997106466</v>
      </c>
    </row>
    <row r="22" spans="2:86" x14ac:dyDescent="0.35">
      <c r="B22" s="72" t="s">
        <v>359</v>
      </c>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v>27.80689073441205</v>
      </c>
      <c r="AI22" s="70">
        <v>26.082623127634974</v>
      </c>
      <c r="AJ22" s="70">
        <v>28.589745373040014</v>
      </c>
      <c r="AK22" s="70">
        <v>34.246133520125873</v>
      </c>
      <c r="AL22" s="70">
        <v>37.770266448366783</v>
      </c>
      <c r="AM22" s="70">
        <v>42.361824406453565</v>
      </c>
      <c r="AN22" s="70">
        <v>44.357189746703263</v>
      </c>
      <c r="AO22" s="70">
        <v>46.055060463859093</v>
      </c>
      <c r="AP22" s="70">
        <v>48.335370326488061</v>
      </c>
      <c r="AQ22" s="70">
        <v>46.393139575197452</v>
      </c>
      <c r="AR22" s="70">
        <v>41.572170047105558</v>
      </c>
      <c r="AS22" s="70">
        <v>39.588655733909967</v>
      </c>
      <c r="AT22" s="70">
        <v>42.548527584043043</v>
      </c>
      <c r="AU22" s="70">
        <v>50.942931576789761</v>
      </c>
      <c r="AV22" s="70">
        <v>59.463201543223398</v>
      </c>
      <c r="AW22" s="70">
        <v>64.92377293122496</v>
      </c>
      <c r="AX22" s="70">
        <v>66.422711598779685</v>
      </c>
      <c r="AY22" s="70">
        <v>67.864209484785206</v>
      </c>
      <c r="AZ22" s="70">
        <v>67.095555881129613</v>
      </c>
      <c r="BA22" s="70">
        <v>65.294310690028027</v>
      </c>
      <c r="BB22" s="70">
        <v>64.210525734292403</v>
      </c>
      <c r="BC22" s="70">
        <v>62.178191292577338</v>
      </c>
      <c r="BD22" s="70">
        <v>59.870485199079447</v>
      </c>
      <c r="BE22" s="70">
        <v>59.908621210891383</v>
      </c>
      <c r="BF22" s="70">
        <v>60.396587595399971</v>
      </c>
      <c r="BG22" s="70">
        <v>61.26896924563691</v>
      </c>
      <c r="BH22" s="70">
        <v>61.33596763950554</v>
      </c>
      <c r="BI22" s="70">
        <v>61.755003058304766</v>
      </c>
      <c r="BJ22" s="70">
        <v>62.086261988095536</v>
      </c>
      <c r="BK22" s="70">
        <v>64.077764961860609</v>
      </c>
      <c r="BL22" s="70">
        <v>65.721500431326646</v>
      </c>
      <c r="BM22" s="70">
        <v>74.897240589588961</v>
      </c>
      <c r="BN22" s="70">
        <v>76.408756870482051</v>
      </c>
      <c r="BO22" s="70">
        <v>77.446620888452713</v>
      </c>
      <c r="BP22" s="70">
        <v>79.011647828089494</v>
      </c>
      <c r="BQ22" s="70">
        <v>72.932259988637526</v>
      </c>
      <c r="BR22" s="70">
        <v>72.628944028481186</v>
      </c>
      <c r="BS22" s="70">
        <v>73.959853315966001</v>
      </c>
      <c r="BT22" s="70">
        <v>73.147264928393525</v>
      </c>
      <c r="BU22" s="70">
        <v>75.613855963265721</v>
      </c>
      <c r="BV22" s="70">
        <v>78.263327563207653</v>
      </c>
      <c r="BW22" s="70">
        <v>84.253631661434682</v>
      </c>
      <c r="BX22" s="70">
        <v>102.69066194169076</v>
      </c>
      <c r="BY22" s="70">
        <v>103.73897300743364</v>
      </c>
      <c r="BZ22" s="70">
        <v>104.64975880102607</v>
      </c>
      <c r="CA22" s="70">
        <v>116.23959983687762</v>
      </c>
      <c r="CB22" s="70">
        <v>123.24385593205653</v>
      </c>
      <c r="CC22" s="70">
        <v>126.55239920542779</v>
      </c>
      <c r="CD22" s="70">
        <v>132.61557244706779</v>
      </c>
      <c r="CE22" s="70">
        <v>134.15167410774933</v>
      </c>
      <c r="CF22" s="70">
        <v>135.4951893159506</v>
      </c>
      <c r="CG22" s="70">
        <v>138.24854364354496</v>
      </c>
      <c r="CH22" s="71">
        <v>140.92616487788655</v>
      </c>
    </row>
    <row r="23" spans="2:86" x14ac:dyDescent="0.35">
      <c r="B23" s="72" t="s">
        <v>345</v>
      </c>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v>59.175216596806933</v>
      </c>
      <c r="AI23" s="70">
        <v>58.360149569408264</v>
      </c>
      <c r="AJ23" s="70">
        <v>58.679184741006218</v>
      </c>
      <c r="AK23" s="70">
        <v>62.850775657382755</v>
      </c>
      <c r="AL23" s="70">
        <v>65.740927256713405</v>
      </c>
      <c r="AM23" s="70">
        <v>68.197981291584441</v>
      </c>
      <c r="AN23" s="70">
        <v>68.648883054750769</v>
      </c>
      <c r="AO23" s="70">
        <v>71.441473931840846</v>
      </c>
      <c r="AP23" s="70">
        <v>74.002222445387716</v>
      </c>
      <c r="AQ23" s="70">
        <v>74.03175264844252</v>
      </c>
      <c r="AR23" s="70">
        <v>72.65550576666449</v>
      </c>
      <c r="AS23" s="70">
        <v>73.360425779244423</v>
      </c>
      <c r="AT23" s="70">
        <v>75.53798909333085</v>
      </c>
      <c r="AU23" s="70">
        <v>79.769068253891177</v>
      </c>
      <c r="AV23" s="70">
        <v>84.677177264627488</v>
      </c>
      <c r="AW23" s="70">
        <v>88.62203178852964</v>
      </c>
      <c r="AX23" s="70">
        <v>89.405967800354588</v>
      </c>
      <c r="AY23" s="70">
        <v>90.182601090336718</v>
      </c>
      <c r="AZ23" s="70">
        <v>91.94262876709162</v>
      </c>
      <c r="BA23" s="70">
        <v>95.284304935534848</v>
      </c>
      <c r="BB23" s="70">
        <v>97.89489766059296</v>
      </c>
      <c r="BC23" s="70">
        <v>102.63775296213943</v>
      </c>
      <c r="BD23" s="70">
        <v>107.69519848335149</v>
      </c>
      <c r="BE23" s="70">
        <v>113.29212944546427</v>
      </c>
      <c r="BF23" s="70">
        <v>114.80194784348029</v>
      </c>
      <c r="BG23" s="70">
        <v>117.41337494459972</v>
      </c>
      <c r="BH23" s="70">
        <v>122.20999715958366</v>
      </c>
      <c r="BI23" s="70">
        <v>126.0437168004875</v>
      </c>
      <c r="BJ23" s="70">
        <v>126.50728443821768</v>
      </c>
      <c r="BK23" s="70">
        <v>132.50948668910146</v>
      </c>
      <c r="BL23" s="70">
        <v>138.73919160228371</v>
      </c>
      <c r="BM23" s="70">
        <v>146.40036115314777</v>
      </c>
      <c r="BN23" s="70">
        <v>149.5038816052631</v>
      </c>
      <c r="BO23" s="70">
        <v>152.02246097627125</v>
      </c>
      <c r="BP23" s="70">
        <v>157.55716180824177</v>
      </c>
      <c r="BQ23" s="70">
        <v>155.498342685701</v>
      </c>
      <c r="BR23" s="70">
        <v>158.07855935721153</v>
      </c>
      <c r="BS23" s="70">
        <v>159.88220927968891</v>
      </c>
      <c r="BT23" s="70">
        <v>158.78551639569875</v>
      </c>
      <c r="BU23" s="70">
        <v>158.97358600411704</v>
      </c>
      <c r="BV23" s="70">
        <v>158.33819816319757</v>
      </c>
      <c r="BW23" s="70">
        <v>156.79415812840526</v>
      </c>
      <c r="BX23" s="70">
        <v>151.68272804667097</v>
      </c>
      <c r="BY23" s="70">
        <v>154.98928953942962</v>
      </c>
      <c r="BZ23" s="70">
        <v>154.03220750366637</v>
      </c>
      <c r="CA23" s="70">
        <v>165.67645895796329</v>
      </c>
      <c r="CB23" s="70">
        <v>169.76162203317136</v>
      </c>
      <c r="CC23" s="70">
        <v>177.80994591809727</v>
      </c>
      <c r="CD23" s="70">
        <v>182.66027462130822</v>
      </c>
      <c r="CE23" s="70">
        <v>183.7506127154077</v>
      </c>
      <c r="CF23" s="70">
        <v>185.88098438610427</v>
      </c>
      <c r="CG23" s="70">
        <v>191.66042885043336</v>
      </c>
      <c r="CH23" s="71">
        <v>197.11647655974235</v>
      </c>
    </row>
    <row r="24" spans="2:86" ht="26.25" customHeight="1" x14ac:dyDescent="0.35">
      <c r="B24" s="72" t="s">
        <v>360</v>
      </c>
      <c r="D24" s="70">
        <v>10.842260672396444</v>
      </c>
      <c r="E24" s="70">
        <v>14.959012579017783</v>
      </c>
      <c r="F24" s="70">
        <v>14.635280503260775</v>
      </c>
      <c r="G24" s="70">
        <v>14.457428330806142</v>
      </c>
      <c r="H24" s="70">
        <v>15.78866383551351</v>
      </c>
      <c r="I24" s="70">
        <v>16.230306285812471</v>
      </c>
      <c r="J24" s="70">
        <v>16.195691725448835</v>
      </c>
      <c r="K24" s="70">
        <v>18.918837028538643</v>
      </c>
      <c r="L24" s="70">
        <v>18.4384389518864</v>
      </c>
      <c r="M24" s="70">
        <v>19.348365599876072</v>
      </c>
      <c r="N24" s="70">
        <v>24.450949464978123</v>
      </c>
      <c r="O24" s="70">
        <v>25.262288038082392</v>
      </c>
      <c r="P24" s="70">
        <v>25.229847460742082</v>
      </c>
      <c r="Q24" s="70">
        <v>28.283079192361384</v>
      </c>
      <c r="R24" s="70">
        <v>29.048639409890658</v>
      </c>
      <c r="S24" s="70">
        <v>33.59748215226417</v>
      </c>
      <c r="T24" s="70">
        <v>33.422930674016904</v>
      </c>
      <c r="U24" s="70">
        <v>38.736924047011492</v>
      </c>
      <c r="V24" s="70">
        <v>38.65218456505815</v>
      </c>
      <c r="W24" s="70">
        <v>42.443775800854603</v>
      </c>
      <c r="X24" s="70">
        <v>44.243489071645293</v>
      </c>
      <c r="Y24" s="70">
        <v>43.85953298336932</v>
      </c>
      <c r="Z24" s="70">
        <v>43.792721826162861</v>
      </c>
      <c r="AA24" s="70">
        <v>47.636396488944733</v>
      </c>
      <c r="AB24" s="70">
        <v>49.701653078459323</v>
      </c>
      <c r="AC24" s="70">
        <v>52.694321543143801</v>
      </c>
      <c r="AD24" s="70">
        <v>55.906706012130833</v>
      </c>
      <c r="AE24" s="70">
        <v>60.136577195387581</v>
      </c>
      <c r="AF24" s="70">
        <v>62.530830623745793</v>
      </c>
      <c r="AG24" s="70">
        <v>64.003005979737338</v>
      </c>
      <c r="AH24" s="70">
        <v>66.252683076578165</v>
      </c>
      <c r="AI24" s="70">
        <v>64.691028512183138</v>
      </c>
      <c r="AJ24" s="70">
        <v>66.11910846775092</v>
      </c>
      <c r="AK24" s="70">
        <v>69.428025387804567</v>
      </c>
      <c r="AL24" s="70">
        <v>69.827948513506129</v>
      </c>
      <c r="AM24" s="70">
        <v>72.469270549522747</v>
      </c>
      <c r="AN24" s="70">
        <v>72.148987722423271</v>
      </c>
      <c r="AO24" s="70">
        <v>73.620751481445652</v>
      </c>
      <c r="AP24" s="70">
        <v>76.449924810085932</v>
      </c>
      <c r="AQ24" s="70">
        <v>75.665920499622487</v>
      </c>
      <c r="AR24" s="70">
        <v>72.592689937830357</v>
      </c>
      <c r="AS24" s="70">
        <v>71.465124213684646</v>
      </c>
      <c r="AT24" s="70">
        <v>72.612257557183085</v>
      </c>
      <c r="AU24" s="70">
        <v>79.143402247757265</v>
      </c>
      <c r="AV24" s="70">
        <v>81.550827180279924</v>
      </c>
      <c r="AW24" s="70">
        <v>84.008179839810424</v>
      </c>
      <c r="AX24" s="70">
        <v>83.234502759225705</v>
      </c>
      <c r="AY24" s="70">
        <v>82.45809287696801</v>
      </c>
      <c r="AZ24" s="70">
        <v>82.615096342281504</v>
      </c>
      <c r="BA24" s="70">
        <v>84.280022037668317</v>
      </c>
      <c r="BB24" s="70">
        <v>86.771594312014102</v>
      </c>
      <c r="BC24" s="70">
        <v>89.264541899591947</v>
      </c>
      <c r="BD24" s="70">
        <v>90.197880328720046</v>
      </c>
      <c r="BE24" s="70">
        <v>94.524387545352496</v>
      </c>
      <c r="BF24" s="70">
        <v>97.320200877477049</v>
      </c>
      <c r="BG24" s="70">
        <v>99.223665426354813</v>
      </c>
      <c r="BH24" s="70">
        <v>100.3532775701659</v>
      </c>
      <c r="BI24" s="70">
        <v>101.86138540130608</v>
      </c>
      <c r="BJ24" s="70">
        <v>102.48404313500879</v>
      </c>
      <c r="BK24" s="70">
        <v>107.33706771495159</v>
      </c>
      <c r="BL24" s="70">
        <v>111.55329360692419</v>
      </c>
      <c r="BM24" s="70">
        <v>117.92372968936326</v>
      </c>
      <c r="BN24" s="70">
        <v>119.72176964715855</v>
      </c>
      <c r="BO24" s="70">
        <v>123.28337314251787</v>
      </c>
      <c r="BP24" s="70">
        <v>128.19421208293858</v>
      </c>
      <c r="BQ24" s="70">
        <v>128.76932238531387</v>
      </c>
      <c r="BR24" s="70">
        <v>130.93722269122682</v>
      </c>
      <c r="BS24" s="70">
        <v>134.26296163092132</v>
      </c>
      <c r="BT24" s="70">
        <v>134.68133831067124</v>
      </c>
      <c r="BU24" s="70">
        <v>135.85308243043508</v>
      </c>
      <c r="BV24" s="70">
        <v>136.42967478947239</v>
      </c>
      <c r="BW24" s="70">
        <v>135.59650864336209</v>
      </c>
      <c r="BX24" s="70">
        <v>133.37708182839938</v>
      </c>
      <c r="BY24" s="70">
        <v>135.58762781820531</v>
      </c>
      <c r="BZ24" s="70">
        <v>133.2560338688576</v>
      </c>
      <c r="CA24" s="70">
        <v>141.65675029944566</v>
      </c>
      <c r="CB24" s="70">
        <v>149.94560976763333</v>
      </c>
      <c r="CC24" s="70">
        <v>155.23223710433905</v>
      </c>
      <c r="CD24" s="70">
        <v>159.7454296127643</v>
      </c>
      <c r="CE24" s="70">
        <v>160.95051187248154</v>
      </c>
      <c r="CF24" s="70">
        <v>162.70088911680102</v>
      </c>
      <c r="CG24" s="70">
        <v>167.3886423369191</v>
      </c>
      <c r="CH24" s="71">
        <v>171.99674879423742</v>
      </c>
    </row>
    <row r="25" spans="2:86" x14ac:dyDescent="0.35">
      <c r="B25" s="72" t="s">
        <v>361</v>
      </c>
      <c r="D25" s="70">
        <v>2.7019190272120324</v>
      </c>
      <c r="E25" s="70">
        <v>3.1696752492029794</v>
      </c>
      <c r="F25" s="70">
        <v>3.474799669922831</v>
      </c>
      <c r="G25" s="70">
        <v>3.6248945669076615</v>
      </c>
      <c r="H25" s="70">
        <v>4.1658187561555113</v>
      </c>
      <c r="I25" s="70">
        <v>4.1392958367251227</v>
      </c>
      <c r="J25" s="70">
        <v>4.2284816622346124</v>
      </c>
      <c r="K25" s="70">
        <v>3.6994675320587129</v>
      </c>
      <c r="L25" s="70">
        <v>3.7047915270230587</v>
      </c>
      <c r="M25" s="70">
        <v>3.491873435559345</v>
      </c>
      <c r="N25" s="70">
        <v>3.7568607361670749</v>
      </c>
      <c r="O25" s="70">
        <v>4.4939087026218401</v>
      </c>
      <c r="P25" s="70">
        <v>4.9898166804795094</v>
      </c>
      <c r="Q25" s="70">
        <v>4.5878221936035581</v>
      </c>
      <c r="R25" s="70">
        <v>5.1955224725594427</v>
      </c>
      <c r="S25" s="70">
        <v>5.5595163798920932</v>
      </c>
      <c r="T25" s="70">
        <v>5.453664902819126</v>
      </c>
      <c r="U25" s="70">
        <v>5.6987194873826663</v>
      </c>
      <c r="V25" s="70">
        <v>6.5607490774831971</v>
      </c>
      <c r="W25" s="70">
        <v>8.2796704058211699</v>
      </c>
      <c r="X25" s="70">
        <v>8.7487471013502383</v>
      </c>
      <c r="Y25" s="70">
        <v>8.9810250033810153</v>
      </c>
      <c r="Z25" s="70">
        <v>9.791535757293234</v>
      </c>
      <c r="AA25" s="70">
        <v>11.0768425510286</v>
      </c>
      <c r="AB25" s="70">
        <v>12.577555113978287</v>
      </c>
      <c r="AC25" s="70">
        <v>13.326089084144238</v>
      </c>
      <c r="AD25" s="70">
        <v>13.733629789938014</v>
      </c>
      <c r="AE25" s="70">
        <v>15.080774499326992</v>
      </c>
      <c r="AF25" s="70">
        <v>16.687347368382941</v>
      </c>
      <c r="AG25" s="70">
        <v>17.683008626094978</v>
      </c>
      <c r="AH25" s="70">
        <v>17.050881724870788</v>
      </c>
      <c r="AI25" s="70">
        <v>15.932949972842291</v>
      </c>
      <c r="AJ25" s="70">
        <v>17.429705102311654</v>
      </c>
      <c r="AK25" s="70">
        <v>24.115359171127217</v>
      </c>
      <c r="AL25" s="70">
        <v>30.358477121440309</v>
      </c>
      <c r="AM25" s="70">
        <v>34.587440015276314</v>
      </c>
      <c r="AN25" s="70">
        <v>37.290060615006958</v>
      </c>
      <c r="AO25" s="70">
        <v>40.116225593417816</v>
      </c>
      <c r="AP25" s="70">
        <v>41.525307217049772</v>
      </c>
      <c r="AQ25" s="70">
        <v>39.913084009358307</v>
      </c>
      <c r="AR25" s="70">
        <v>36.951303831949794</v>
      </c>
      <c r="AS25" s="70">
        <v>36.633519083226304</v>
      </c>
      <c r="AT25" s="70">
        <v>39.980432329371311</v>
      </c>
      <c r="AU25" s="70">
        <v>45.564621005180364</v>
      </c>
      <c r="AV25" s="70">
        <v>55.779439075674112</v>
      </c>
      <c r="AW25" s="70">
        <v>61.25506496483726</v>
      </c>
      <c r="AX25" s="70">
        <v>63.409812918953591</v>
      </c>
      <c r="AY25" s="70">
        <v>64.59953529676595</v>
      </c>
      <c r="AZ25" s="70">
        <v>63.565110122535224</v>
      </c>
      <c r="BA25" s="70">
        <v>61.84306183062241</v>
      </c>
      <c r="BB25" s="70">
        <v>60.162291999803635</v>
      </c>
      <c r="BC25" s="70">
        <v>58.501319302898771</v>
      </c>
      <c r="BD25" s="70">
        <v>55.98415553542128</v>
      </c>
      <c r="BE25" s="70">
        <v>57.199207635158722</v>
      </c>
      <c r="BF25" s="70">
        <v>58.543369928323962</v>
      </c>
      <c r="BG25" s="70">
        <v>59.013032354479463</v>
      </c>
      <c r="BH25" s="70">
        <v>60.182585969464562</v>
      </c>
      <c r="BI25" s="70">
        <v>59.725393323734409</v>
      </c>
      <c r="BJ25" s="70">
        <v>60.345452246559852</v>
      </c>
      <c r="BK25" s="70">
        <v>61.614034557527482</v>
      </c>
      <c r="BL25" s="70">
        <v>62.885808622750254</v>
      </c>
      <c r="BM25" s="70">
        <v>70.764740734170672</v>
      </c>
      <c r="BN25" s="70">
        <v>72.66399896944715</v>
      </c>
      <c r="BO25" s="70">
        <v>72.859607074308371</v>
      </c>
      <c r="BP25" s="70">
        <v>73.720238513820263</v>
      </c>
      <c r="BQ25" s="70">
        <v>64.863352710570894</v>
      </c>
      <c r="BR25" s="70">
        <v>63.500771232700551</v>
      </c>
      <c r="BS25" s="70">
        <v>62.465931825423262</v>
      </c>
      <c r="BT25" s="70">
        <v>60.597816936274981</v>
      </c>
      <c r="BU25" s="70">
        <v>60.671051497149492</v>
      </c>
      <c r="BV25" s="70">
        <v>62.211933848929803</v>
      </c>
      <c r="BW25" s="70">
        <v>67.662695656379711</v>
      </c>
      <c r="BX25" s="70">
        <v>85.998805329573912</v>
      </c>
      <c r="BY25" s="70">
        <v>85.904857553654509</v>
      </c>
      <c r="BZ25" s="70">
        <v>81.171460919057012</v>
      </c>
      <c r="CA25" s="70">
        <v>88.191791694449421</v>
      </c>
      <c r="CB25" s="70">
        <v>98.797192478696985</v>
      </c>
      <c r="CC25" s="70">
        <v>100.70991840525818</v>
      </c>
      <c r="CD25" s="70">
        <v>103.79655792834565</v>
      </c>
      <c r="CE25" s="70">
        <v>102.78066707345592</v>
      </c>
      <c r="CF25" s="70">
        <v>102.42967811026897</v>
      </c>
      <c r="CG25" s="70">
        <v>103.85068009758209</v>
      </c>
      <c r="CH25" s="71">
        <v>104.79955757216113</v>
      </c>
    </row>
    <row r="26" spans="2:86" x14ac:dyDescent="0.35">
      <c r="B26" s="72" t="s">
        <v>362</v>
      </c>
      <c r="D26" s="70">
        <v>6.830451300792018</v>
      </c>
      <c r="E26" s="70">
        <v>7.0685444054699413</v>
      </c>
      <c r="F26" s="70">
        <v>6.9948334183890362</v>
      </c>
      <c r="G26" s="70">
        <v>6.5217447704829175</v>
      </c>
      <c r="H26" s="70">
        <v>7.2743765969629548</v>
      </c>
      <c r="I26" s="70">
        <v>7.7315026975239816</v>
      </c>
      <c r="J26" s="70">
        <v>7.8736081988180375</v>
      </c>
      <c r="K26" s="70">
        <v>7.9339150315054088</v>
      </c>
      <c r="L26" s="70">
        <v>7.8127425606966083</v>
      </c>
      <c r="M26" s="70">
        <v>7.8479563501534457</v>
      </c>
      <c r="N26" s="70">
        <v>8.4771652726562063</v>
      </c>
      <c r="O26" s="70">
        <v>8.5313383509079603</v>
      </c>
      <c r="P26" s="70">
        <v>8.414582223850406</v>
      </c>
      <c r="Q26" s="70">
        <v>8.773439051707097</v>
      </c>
      <c r="R26" s="70">
        <v>8.5525892954194234</v>
      </c>
      <c r="S26" s="70">
        <v>9.1908472260037648</v>
      </c>
      <c r="T26" s="70">
        <v>9.043851829439868</v>
      </c>
      <c r="U26" s="70">
        <v>9.3858535680763744</v>
      </c>
      <c r="V26" s="70">
        <v>8.9601087401056247</v>
      </c>
      <c r="W26" s="70">
        <v>9.1598013019546105</v>
      </c>
      <c r="X26" s="70">
        <v>11.714631523211565</v>
      </c>
      <c r="Y26" s="70">
        <v>11.881207286180915</v>
      </c>
      <c r="Z26" s="70">
        <v>9.5709743807100054</v>
      </c>
      <c r="AA26" s="70">
        <v>9.5753903469101598</v>
      </c>
      <c r="AB26" s="70">
        <v>10.595619302808396</v>
      </c>
      <c r="AC26" s="70">
        <v>9.2747829292396666</v>
      </c>
      <c r="AD26" s="70">
        <v>8.8117114825028526</v>
      </c>
      <c r="AE26" s="70">
        <v>10.069986000549942</v>
      </c>
      <c r="AF26" s="70">
        <v>9.8670083147506595</v>
      </c>
      <c r="AG26" s="70">
        <v>12.511928352780309</v>
      </c>
      <c r="AH26" s="70">
        <v>17.23456507183262</v>
      </c>
      <c r="AI26" s="70">
        <v>21.135871044586157</v>
      </c>
      <c r="AJ26" s="70">
        <v>19.564320631108082</v>
      </c>
      <c r="AK26" s="70">
        <v>20.495574693827574</v>
      </c>
      <c r="AL26" s="70">
        <v>21.094329184497973</v>
      </c>
      <c r="AM26" s="70">
        <v>22.273959968182591</v>
      </c>
      <c r="AN26" s="70">
        <v>22.841796138899927</v>
      </c>
      <c r="AO26" s="70">
        <v>23.24609336001317</v>
      </c>
      <c r="AP26" s="70">
        <v>23.58666444526666</v>
      </c>
      <c r="AQ26" s="70">
        <v>23.505746635952114</v>
      </c>
      <c r="AR26" s="70">
        <v>22.394840521077217</v>
      </c>
      <c r="AS26" s="70">
        <v>21.700839141655841</v>
      </c>
      <c r="AT26" s="70">
        <v>21.832166723082956</v>
      </c>
      <c r="AU26" s="70">
        <v>24.146487209787981</v>
      </c>
      <c r="AV26" s="70">
        <v>27.119321647384783</v>
      </c>
      <c r="AW26" s="70">
        <v>29.892064558832939</v>
      </c>
      <c r="AX26" s="70">
        <v>30.721103550404884</v>
      </c>
      <c r="AY26" s="70">
        <v>32.662406781824821</v>
      </c>
      <c r="AZ26" s="70">
        <v>34.532215103498764</v>
      </c>
      <c r="BA26" s="70">
        <v>36.329923536092956</v>
      </c>
      <c r="BB26" s="70">
        <v>37.266132965236409</v>
      </c>
      <c r="BC26" s="70">
        <v>40.815885629607017</v>
      </c>
      <c r="BD26" s="70">
        <v>45.121798438776644</v>
      </c>
      <c r="BE26" s="70">
        <v>45.686659961191978</v>
      </c>
      <c r="BF26" s="70">
        <v>44.086810639932473</v>
      </c>
      <c r="BG26" s="70">
        <v>28.94335552604695</v>
      </c>
      <c r="BH26" s="70">
        <v>30.335231883317487</v>
      </c>
      <c r="BI26" s="70">
        <v>32.021793046759022</v>
      </c>
      <c r="BJ26" s="70">
        <v>30.691567893958958</v>
      </c>
      <c r="BK26" s="70">
        <v>32.058696404949281</v>
      </c>
      <c r="BL26" s="70">
        <v>33.953797542041137</v>
      </c>
      <c r="BM26" s="70">
        <v>35.745130603611265</v>
      </c>
      <c r="BN26" s="70">
        <v>36.288773642474119</v>
      </c>
      <c r="BO26" s="70">
        <v>35.902264458563415</v>
      </c>
      <c r="BP26" s="70">
        <v>37.067786849538827</v>
      </c>
      <c r="BQ26" s="70">
        <v>37.095657483755467</v>
      </c>
      <c r="BR26" s="70">
        <v>38.814108520525053</v>
      </c>
      <c r="BS26" s="70">
        <v>39.74791346975001</v>
      </c>
      <c r="BT26" s="70">
        <v>39.292171877146053</v>
      </c>
      <c r="BU26" s="70">
        <v>40.737667785083005</v>
      </c>
      <c r="BV26" s="70">
        <v>40.75561686295601</v>
      </c>
      <c r="BW26" s="70">
        <v>40.729158303576718</v>
      </c>
      <c r="BX26" s="70">
        <v>37.718552096975692</v>
      </c>
      <c r="BY26" s="70">
        <v>40.186433202916938</v>
      </c>
      <c r="BZ26" s="70">
        <v>47.572541524320052</v>
      </c>
      <c r="CA26" s="70">
        <v>56.088414133778628</v>
      </c>
      <c r="CB26" s="70">
        <v>48.961567479725005</v>
      </c>
      <c r="CC26" s="70">
        <v>53.586415466297943</v>
      </c>
      <c r="CD26" s="70">
        <v>57.431491634292357</v>
      </c>
      <c r="CE26" s="70">
        <v>60.330793222056052</v>
      </c>
      <c r="CF26" s="70">
        <v>62.781603373641616</v>
      </c>
      <c r="CG26" s="70">
        <v>65.555751182182163</v>
      </c>
      <c r="CH26" s="71">
        <v>68.457922170940961</v>
      </c>
    </row>
    <row r="27" spans="2:86" x14ac:dyDescent="0.35">
      <c r="B27" s="123" t="s">
        <v>273</v>
      </c>
      <c r="D27" s="78">
        <f>SUM(D24:D26)</f>
        <v>20.374631000400495</v>
      </c>
      <c r="E27" s="78">
        <f t="shared" ref="E27:BP27" si="4">SUM(E24:E26)</f>
        <v>25.197232233690706</v>
      </c>
      <c r="F27" s="78">
        <f t="shared" si="4"/>
        <v>25.10491359157264</v>
      </c>
      <c r="G27" s="78">
        <f t="shared" si="4"/>
        <v>24.60406766819672</v>
      </c>
      <c r="H27" s="78">
        <f t="shared" si="4"/>
        <v>27.228859188631976</v>
      </c>
      <c r="I27" s="78">
        <f t="shared" si="4"/>
        <v>28.101104820061575</v>
      </c>
      <c r="J27" s="78">
        <f t="shared" si="4"/>
        <v>28.297781586501483</v>
      </c>
      <c r="K27" s="78">
        <f t="shared" si="4"/>
        <v>30.552219592102766</v>
      </c>
      <c r="L27" s="78">
        <f t="shared" si="4"/>
        <v>29.955973039606068</v>
      </c>
      <c r="M27" s="78">
        <f t="shared" si="4"/>
        <v>30.688195385588863</v>
      </c>
      <c r="N27" s="78">
        <f t="shared" si="4"/>
        <v>36.684975473801401</v>
      </c>
      <c r="O27" s="78">
        <f t="shared" si="4"/>
        <v>38.287535091612192</v>
      </c>
      <c r="P27" s="78">
        <f t="shared" si="4"/>
        <v>38.634246365072002</v>
      </c>
      <c r="Q27" s="78">
        <f t="shared" si="4"/>
        <v>41.644340437672042</v>
      </c>
      <c r="R27" s="78">
        <f t="shared" si="4"/>
        <v>42.796751177869524</v>
      </c>
      <c r="S27" s="78">
        <f t="shared" si="4"/>
        <v>48.347845758160034</v>
      </c>
      <c r="T27" s="78">
        <f t="shared" si="4"/>
        <v>47.920447406275898</v>
      </c>
      <c r="U27" s="78">
        <f t="shared" si="4"/>
        <v>53.821497102470531</v>
      </c>
      <c r="V27" s="78">
        <f t="shared" si="4"/>
        <v>54.173042382646969</v>
      </c>
      <c r="W27" s="78">
        <f t="shared" si="4"/>
        <v>59.883247508630383</v>
      </c>
      <c r="X27" s="78">
        <f t="shared" si="4"/>
        <v>64.706867696207098</v>
      </c>
      <c r="Y27" s="78">
        <f t="shared" si="4"/>
        <v>64.72176527293125</v>
      </c>
      <c r="Z27" s="78">
        <f t="shared" si="4"/>
        <v>63.155231964166099</v>
      </c>
      <c r="AA27" s="78">
        <f t="shared" si="4"/>
        <v>68.288629386883485</v>
      </c>
      <c r="AB27" s="78">
        <f t="shared" si="4"/>
        <v>72.874827495246009</v>
      </c>
      <c r="AC27" s="78">
        <f t="shared" si="4"/>
        <v>75.295193556527707</v>
      </c>
      <c r="AD27" s="78">
        <f t="shared" si="4"/>
        <v>78.452047284571705</v>
      </c>
      <c r="AE27" s="78">
        <f t="shared" si="4"/>
        <v>85.287337695264526</v>
      </c>
      <c r="AF27" s="78">
        <f t="shared" si="4"/>
        <v>89.085186306879393</v>
      </c>
      <c r="AG27" s="78">
        <f t="shared" si="4"/>
        <v>94.197942958612629</v>
      </c>
      <c r="AH27" s="78">
        <f t="shared" si="4"/>
        <v>100.53812987328158</v>
      </c>
      <c r="AI27" s="78">
        <f t="shared" si="4"/>
        <v>101.75984952961159</v>
      </c>
      <c r="AJ27" s="78">
        <f t="shared" si="4"/>
        <v>103.11313420117065</v>
      </c>
      <c r="AK27" s="78">
        <f t="shared" si="4"/>
        <v>114.03895925275937</v>
      </c>
      <c r="AL27" s="78">
        <f t="shared" si="4"/>
        <v>121.28075481944441</v>
      </c>
      <c r="AM27" s="78">
        <f t="shared" si="4"/>
        <v>129.33067053298166</v>
      </c>
      <c r="AN27" s="78">
        <f t="shared" si="4"/>
        <v>132.28084447633015</v>
      </c>
      <c r="AO27" s="78">
        <f t="shared" si="4"/>
        <v>136.98307043487662</v>
      </c>
      <c r="AP27" s="78">
        <f t="shared" si="4"/>
        <v>141.56189647240237</v>
      </c>
      <c r="AQ27" s="78">
        <f t="shared" si="4"/>
        <v>139.08475114493291</v>
      </c>
      <c r="AR27" s="78">
        <f t="shared" si="4"/>
        <v>131.93883429085736</v>
      </c>
      <c r="AS27" s="78">
        <f t="shared" si="4"/>
        <v>129.7994824385668</v>
      </c>
      <c r="AT27" s="78">
        <f t="shared" si="4"/>
        <v>134.42485660963735</v>
      </c>
      <c r="AU27" s="78">
        <f t="shared" si="4"/>
        <v>148.85451046272561</v>
      </c>
      <c r="AV27" s="78">
        <f t="shared" si="4"/>
        <v>164.44958790333882</v>
      </c>
      <c r="AW27" s="78">
        <f t="shared" si="4"/>
        <v>175.15530936348063</v>
      </c>
      <c r="AX27" s="78">
        <f t="shared" si="4"/>
        <v>177.36541922858416</v>
      </c>
      <c r="AY27" s="78">
        <f t="shared" si="4"/>
        <v>179.72003495555879</v>
      </c>
      <c r="AZ27" s="78">
        <f t="shared" si="4"/>
        <v>180.71242156831551</v>
      </c>
      <c r="BA27" s="78">
        <f t="shared" si="4"/>
        <v>182.4530074043837</v>
      </c>
      <c r="BB27" s="78">
        <f t="shared" si="4"/>
        <v>184.20001927705414</v>
      </c>
      <c r="BC27" s="78">
        <f t="shared" si="4"/>
        <v>188.58174683209774</v>
      </c>
      <c r="BD27" s="78">
        <f t="shared" si="4"/>
        <v>191.30383430291795</v>
      </c>
      <c r="BE27" s="78">
        <f t="shared" si="4"/>
        <v>197.4102551417032</v>
      </c>
      <c r="BF27" s="78">
        <f t="shared" si="4"/>
        <v>199.95038144573348</v>
      </c>
      <c r="BG27" s="78">
        <f t="shared" si="4"/>
        <v>187.18005330688123</v>
      </c>
      <c r="BH27" s="78">
        <f t="shared" si="4"/>
        <v>190.87109542294795</v>
      </c>
      <c r="BI27" s="78">
        <f t="shared" si="4"/>
        <v>193.60857177179952</v>
      </c>
      <c r="BJ27" s="78">
        <f t="shared" si="4"/>
        <v>193.52106327552761</v>
      </c>
      <c r="BK27" s="78">
        <f t="shared" si="4"/>
        <v>201.00979867742834</v>
      </c>
      <c r="BL27" s="78">
        <f t="shared" si="4"/>
        <v>208.39289977171558</v>
      </c>
      <c r="BM27" s="78">
        <f t="shared" si="4"/>
        <v>224.43360102714522</v>
      </c>
      <c r="BN27" s="78">
        <f t="shared" si="4"/>
        <v>228.67454225907983</v>
      </c>
      <c r="BO27" s="78">
        <f t="shared" si="4"/>
        <v>232.04524467538965</v>
      </c>
      <c r="BP27" s="78">
        <f t="shared" si="4"/>
        <v>238.98223744629769</v>
      </c>
      <c r="BQ27" s="78">
        <f t="shared" ref="BQ27:CH27" si="5">SUM(BQ24:BQ26)</f>
        <v>230.72833257964024</v>
      </c>
      <c r="BR27" s="78">
        <f t="shared" si="5"/>
        <v>233.25210244445242</v>
      </c>
      <c r="BS27" s="78">
        <f t="shared" si="5"/>
        <v>236.47680692609461</v>
      </c>
      <c r="BT27" s="78">
        <f t="shared" si="5"/>
        <v>234.57132712409228</v>
      </c>
      <c r="BU27" s="78">
        <f t="shared" si="5"/>
        <v>237.26180171266756</v>
      </c>
      <c r="BV27" s="78">
        <f t="shared" si="5"/>
        <v>239.39722550135821</v>
      </c>
      <c r="BW27" s="78">
        <f t="shared" si="5"/>
        <v>243.98836260331851</v>
      </c>
      <c r="BX27" s="78">
        <f t="shared" si="5"/>
        <v>257.09443925494901</v>
      </c>
      <c r="BY27" s="78">
        <f>SUM(BY24:BY26)</f>
        <v>261.67891857477673</v>
      </c>
      <c r="BZ27" s="78">
        <f t="shared" si="5"/>
        <v>262.00003631223467</v>
      </c>
      <c r="CA27" s="78">
        <f t="shared" si="5"/>
        <v>285.93695612767374</v>
      </c>
      <c r="CB27" s="78">
        <f t="shared" si="5"/>
        <v>297.70436972605535</v>
      </c>
      <c r="CC27" s="78">
        <f t="shared" si="5"/>
        <v>309.52857097589515</v>
      </c>
      <c r="CD27" s="78">
        <f t="shared" si="5"/>
        <v>320.9734791754023</v>
      </c>
      <c r="CE27" s="78">
        <f t="shared" si="5"/>
        <v>324.06197216799353</v>
      </c>
      <c r="CF27" s="78">
        <f t="shared" si="5"/>
        <v>327.91217060071165</v>
      </c>
      <c r="CG27" s="78">
        <f t="shared" si="5"/>
        <v>336.7950736166834</v>
      </c>
      <c r="CH27" s="145">
        <f t="shared" si="5"/>
        <v>345.25422853733949</v>
      </c>
    </row>
    <row r="28" spans="2:86" ht="51" customHeight="1" x14ac:dyDescent="0.35">
      <c r="B28" s="65" t="s">
        <v>365</v>
      </c>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1"/>
    </row>
    <row r="29" spans="2:86" x14ac:dyDescent="0.35">
      <c r="B29" s="72" t="s">
        <v>358</v>
      </c>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v>0.24203136958085361</v>
      </c>
      <c r="AI29" s="70">
        <v>0.24490043773210807</v>
      </c>
      <c r="AJ29" s="70">
        <v>0.24574173719278949</v>
      </c>
      <c r="AK29" s="70">
        <v>0.25667501271131182</v>
      </c>
      <c r="AL29" s="70">
        <v>0.2755521344123959</v>
      </c>
      <c r="AM29" s="70">
        <v>0.28788314471095822</v>
      </c>
      <c r="AN29" s="70">
        <v>0.29061170372113737</v>
      </c>
      <c r="AO29" s="70">
        <v>0.30722081708471205</v>
      </c>
      <c r="AP29" s="70">
        <v>0.31829143675216431</v>
      </c>
      <c r="AQ29" s="70">
        <v>0.33173980099034528</v>
      </c>
      <c r="AR29" s="70">
        <v>0.33388071952246767</v>
      </c>
      <c r="AS29" s="70">
        <v>0.33557660749043644</v>
      </c>
      <c r="AT29" s="70">
        <v>0.36009496058482443</v>
      </c>
      <c r="AU29" s="70">
        <v>0.41108214804775506</v>
      </c>
      <c r="AV29" s="70">
        <v>0.51010767014189484</v>
      </c>
      <c r="AW29" s="70">
        <v>0.69102769936422814</v>
      </c>
      <c r="AX29" s="70">
        <v>0.76317914463248082</v>
      </c>
      <c r="AY29" s="70">
        <v>0.88611553035899804</v>
      </c>
      <c r="AZ29" s="70">
        <v>0.8686445507595778</v>
      </c>
      <c r="BA29" s="70">
        <v>0.95504406459802138</v>
      </c>
      <c r="BB29" s="70">
        <v>1.01883181974213</v>
      </c>
      <c r="BC29" s="70">
        <v>1.0784431234271401</v>
      </c>
      <c r="BD29" s="70">
        <v>1.2601494867965004</v>
      </c>
      <c r="BE29" s="70">
        <v>1.2582901385937384</v>
      </c>
      <c r="BF29" s="70">
        <v>1.3827613066672868</v>
      </c>
      <c r="BG29" s="70">
        <v>1.4049041242239155</v>
      </c>
      <c r="BH29" s="70">
        <v>1.4476232181777646</v>
      </c>
      <c r="BI29" s="70">
        <v>1.5455501915526664</v>
      </c>
      <c r="BJ29" s="70">
        <v>1.5796990047732662</v>
      </c>
      <c r="BK29" s="70">
        <v>1.6559846790369688</v>
      </c>
      <c r="BL29" s="70">
        <v>1.6976628729414687</v>
      </c>
      <c r="BM29" s="70">
        <v>1.8069997535461708</v>
      </c>
      <c r="BN29" s="70">
        <v>1.8183498846028734</v>
      </c>
      <c r="BO29" s="70">
        <v>1.918095628817754</v>
      </c>
      <c r="BP29" s="70">
        <v>1.9942818364611239</v>
      </c>
      <c r="BQ29" s="70">
        <v>2.0558498117977306</v>
      </c>
      <c r="BR29" s="70">
        <v>2.3790710237857113</v>
      </c>
      <c r="BS29" s="70">
        <v>2.5243774097133089</v>
      </c>
      <c r="BT29" s="70">
        <v>2.5587383113003885</v>
      </c>
      <c r="BU29" s="70">
        <v>2.6176138472851318</v>
      </c>
      <c r="BV29" s="70">
        <v>2.7531440495301949</v>
      </c>
      <c r="BW29" s="70">
        <v>2.9177893327187077</v>
      </c>
      <c r="BX29" s="70">
        <v>2.7080550759849507</v>
      </c>
      <c r="BY29" s="70">
        <v>2.9427777522247038</v>
      </c>
      <c r="BZ29" s="70">
        <v>3.3136643365761271</v>
      </c>
      <c r="CA29" s="70">
        <v>4.0184824126904175</v>
      </c>
      <c r="CB29" s="70">
        <v>4.6975289956531086</v>
      </c>
      <c r="CC29" s="70">
        <v>5.1664516136250773</v>
      </c>
      <c r="CD29" s="70">
        <v>5.6976321070262204</v>
      </c>
      <c r="CE29" s="70">
        <v>6.1597482953971587</v>
      </c>
      <c r="CF29" s="70">
        <v>6.5360052478652761</v>
      </c>
      <c r="CG29" s="70">
        <v>6.8861011227050311</v>
      </c>
      <c r="CH29" s="71">
        <v>7.2115870997106466</v>
      </c>
    </row>
    <row r="30" spans="2:86" x14ac:dyDescent="0.35">
      <c r="B30" s="72" t="s">
        <v>359</v>
      </c>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v>25.888124211858209</v>
      </c>
      <c r="AI30" s="70">
        <v>24.029343022924863</v>
      </c>
      <c r="AJ30" s="70">
        <v>26.415035755289427</v>
      </c>
      <c r="AK30" s="70">
        <v>31.577808982835329</v>
      </c>
      <c r="AL30" s="70">
        <v>34.850377359555836</v>
      </c>
      <c r="AM30" s="70">
        <v>39.19793224133587</v>
      </c>
      <c r="AN30" s="70">
        <v>41.105570713578516</v>
      </c>
      <c r="AO30" s="70">
        <v>42.690785674242854</v>
      </c>
      <c r="AP30" s="70">
        <v>44.735812131902186</v>
      </c>
      <c r="AQ30" s="70">
        <v>42.789506561066723</v>
      </c>
      <c r="AR30" s="70">
        <v>38.540367322731385</v>
      </c>
      <c r="AS30" s="70">
        <v>36.263740995209488</v>
      </c>
      <c r="AT30" s="70">
        <v>38.841610652155268</v>
      </c>
      <c r="AU30" s="70">
        <v>47.647294885605284</v>
      </c>
      <c r="AV30" s="70">
        <v>55.150597831798024</v>
      </c>
      <c r="AW30" s="70">
        <v>60.091455107625471</v>
      </c>
      <c r="AX30" s="70">
        <v>61.183994222716457</v>
      </c>
      <c r="AY30" s="70">
        <v>62.173600384247962</v>
      </c>
      <c r="AZ30" s="70">
        <v>61.028124177753348</v>
      </c>
      <c r="BA30" s="70">
        <v>58.869313577897543</v>
      </c>
      <c r="BB30" s="70">
        <v>57.701868844357406</v>
      </c>
      <c r="BC30" s="70">
        <v>56.354324654948954</v>
      </c>
      <c r="BD30" s="70">
        <v>56.010394073527699</v>
      </c>
      <c r="BE30" s="70">
        <v>56.186907652312826</v>
      </c>
      <c r="BF30" s="70">
        <v>57.586620953782365</v>
      </c>
      <c r="BG30" s="70">
        <v>58.298740224865966</v>
      </c>
      <c r="BH30" s="70">
        <v>58.36630807468616</v>
      </c>
      <c r="BI30" s="70">
        <v>58.526341216725861</v>
      </c>
      <c r="BJ30" s="70">
        <v>58.941680813983119</v>
      </c>
      <c r="BK30" s="70">
        <v>60.924982055943318</v>
      </c>
      <c r="BL30" s="70">
        <v>62.541479878390334</v>
      </c>
      <c r="BM30" s="70">
        <v>71.172390545774917</v>
      </c>
      <c r="BN30" s="70">
        <v>72.457399596032701</v>
      </c>
      <c r="BO30" s="70">
        <v>73.520243294751097</v>
      </c>
      <c r="BP30" s="70">
        <v>75.031556977476555</v>
      </c>
      <c r="BQ30" s="70">
        <v>72.932259988637526</v>
      </c>
      <c r="BR30" s="70">
        <v>72.628944028481186</v>
      </c>
      <c r="BS30" s="70">
        <v>73.959853315966001</v>
      </c>
      <c r="BT30" s="70">
        <v>73.147264928393525</v>
      </c>
      <c r="BU30" s="70">
        <v>75.613855963265721</v>
      </c>
      <c r="BV30" s="70">
        <v>78.263327563207653</v>
      </c>
      <c r="BW30" s="70">
        <v>84.253631661434682</v>
      </c>
      <c r="BX30" s="70">
        <v>102.69066194169076</v>
      </c>
      <c r="BY30" s="70">
        <v>103.73897300743364</v>
      </c>
      <c r="BZ30" s="70">
        <v>104.64975880102607</v>
      </c>
      <c r="CA30" s="70">
        <v>116.23959983687762</v>
      </c>
      <c r="CB30" s="70">
        <v>123.24385593205653</v>
      </c>
      <c r="CC30" s="70">
        <v>126.55239920542779</v>
      </c>
      <c r="CD30" s="70">
        <v>132.61557244706779</v>
      </c>
      <c r="CE30" s="70">
        <v>134.15167410774933</v>
      </c>
      <c r="CF30" s="70">
        <v>135.4951893159506</v>
      </c>
      <c r="CG30" s="70">
        <v>138.24854364354496</v>
      </c>
      <c r="CH30" s="71">
        <v>140.92616487788655</v>
      </c>
    </row>
    <row r="31" spans="2:86" x14ac:dyDescent="0.35">
      <c r="B31" s="72" t="s">
        <v>345</v>
      </c>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v>56.435469203591587</v>
      </c>
      <c r="AI31" s="70">
        <v>55.856461428465984</v>
      </c>
      <c r="AJ31" s="70">
        <v>56.0378230441573</v>
      </c>
      <c r="AK31" s="70">
        <v>59.671288969475754</v>
      </c>
      <c r="AL31" s="70">
        <v>62.271187463619881</v>
      </c>
      <c r="AM31" s="70">
        <v>64.408636933088729</v>
      </c>
      <c r="AN31" s="70">
        <v>64.454227221166221</v>
      </c>
      <c r="AO31" s="70">
        <v>66.721248886294688</v>
      </c>
      <c r="AP31" s="70">
        <v>68.790924960756868</v>
      </c>
      <c r="AQ31" s="70">
        <v>68.553125764611423</v>
      </c>
      <c r="AR31" s="70">
        <v>67.230149957204304</v>
      </c>
      <c r="AS31" s="70">
        <v>67.335066370198277</v>
      </c>
      <c r="AT31" s="70">
        <v>68.74244492752355</v>
      </c>
      <c r="AU31" s="70">
        <v>73.569043752947707</v>
      </c>
      <c r="AV31" s="70">
        <v>77.617088102394675</v>
      </c>
      <c r="AW31" s="70">
        <v>80.796883524449541</v>
      </c>
      <c r="AX31" s="70">
        <v>81.875256386132378</v>
      </c>
      <c r="AY31" s="70">
        <v>83.08186904191318</v>
      </c>
      <c r="AZ31" s="70">
        <v>84.939563414534248</v>
      </c>
      <c r="BA31" s="70">
        <v>88.535264774241085</v>
      </c>
      <c r="BB31" s="70">
        <v>91.427558442340469</v>
      </c>
      <c r="BC31" s="70">
        <v>96.322637214813341</v>
      </c>
      <c r="BD31" s="70">
        <v>100.5271413925913</v>
      </c>
      <c r="BE31" s="70">
        <v>106.21941763669501</v>
      </c>
      <c r="BF31" s="70">
        <v>110.42730503783621</v>
      </c>
      <c r="BG31" s="70">
        <v>113.40822412338798</v>
      </c>
      <c r="BH31" s="70">
        <v>118.32012307024904</v>
      </c>
      <c r="BI31" s="70">
        <v>122.19120063404034</v>
      </c>
      <c r="BJ31" s="70">
        <v>122.46203497871633</v>
      </c>
      <c r="BK31" s="70">
        <v>128.43912494765783</v>
      </c>
      <c r="BL31" s="70">
        <v>134.60918709130729</v>
      </c>
      <c r="BM31" s="70">
        <v>142.17441099391024</v>
      </c>
      <c r="BN31" s="70">
        <v>145.25541733319582</v>
      </c>
      <c r="BO31" s="70">
        <v>147.91653792369758</v>
      </c>
      <c r="BP31" s="70">
        <v>153.63841912062097</v>
      </c>
      <c r="BQ31" s="70">
        <v>154.64644653540574</v>
      </c>
      <c r="BR31" s="70">
        <v>157.23085738762086</v>
      </c>
      <c r="BS31" s="70">
        <v>159.02685524776663</v>
      </c>
      <c r="BT31" s="70">
        <v>157.93914878615672</v>
      </c>
      <c r="BU31" s="70">
        <v>158.10157337978882</v>
      </c>
      <c r="BV31" s="70">
        <v>157.72879686121871</v>
      </c>
      <c r="BW31" s="70">
        <v>156.79044958489348</v>
      </c>
      <c r="BX31" s="70">
        <v>151.68236718381183</v>
      </c>
      <c r="BY31" s="70">
        <v>154.98928953942962</v>
      </c>
      <c r="BZ31" s="70">
        <v>154.03220750366637</v>
      </c>
      <c r="CA31" s="70">
        <v>165.67645895796329</v>
      </c>
      <c r="CB31" s="70">
        <v>169.76162203317136</v>
      </c>
      <c r="CC31" s="70">
        <v>177.80994591809727</v>
      </c>
      <c r="CD31" s="70">
        <v>182.66027462130822</v>
      </c>
      <c r="CE31" s="70">
        <v>183.7506127154077</v>
      </c>
      <c r="CF31" s="70">
        <v>185.88098438610427</v>
      </c>
      <c r="CG31" s="70">
        <v>191.66042885043336</v>
      </c>
      <c r="CH31" s="71">
        <v>197.11647655974235</v>
      </c>
    </row>
    <row r="32" spans="2:86" x14ac:dyDescent="0.35">
      <c r="B32" s="123" t="s">
        <v>273</v>
      </c>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8">
        <f t="shared" ref="AH32:BW32" si="6">SUM(AH29:AH31)</f>
        <v>82.56562478503065</v>
      </c>
      <c r="AI32" s="78">
        <f t="shared" si="6"/>
        <v>80.130704889122953</v>
      </c>
      <c r="AJ32" s="78">
        <f t="shared" si="6"/>
        <v>82.698600536639518</v>
      </c>
      <c r="AK32" s="78">
        <f t="shared" si="6"/>
        <v>91.505772965022402</v>
      </c>
      <c r="AL32" s="78">
        <f t="shared" si="6"/>
        <v>97.397116957588111</v>
      </c>
      <c r="AM32" s="78">
        <f t="shared" si="6"/>
        <v>103.89445231913555</v>
      </c>
      <c r="AN32" s="78">
        <f t="shared" si="6"/>
        <v>105.85040963846588</v>
      </c>
      <c r="AO32" s="78">
        <f t="shared" si="6"/>
        <v>109.71925537762226</v>
      </c>
      <c r="AP32" s="78">
        <f t="shared" si="6"/>
        <v>113.84502852941122</v>
      </c>
      <c r="AQ32" s="78">
        <f t="shared" si="6"/>
        <v>111.67437212666849</v>
      </c>
      <c r="AR32" s="78">
        <f t="shared" si="6"/>
        <v>106.10439799945816</v>
      </c>
      <c r="AS32" s="78">
        <f t="shared" si="6"/>
        <v>103.9343839728982</v>
      </c>
      <c r="AT32" s="78">
        <f t="shared" si="6"/>
        <v>107.94415054026365</v>
      </c>
      <c r="AU32" s="78">
        <f t="shared" si="6"/>
        <v>121.62742078660074</v>
      </c>
      <c r="AV32" s="78">
        <f t="shared" si="6"/>
        <v>133.27779360433459</v>
      </c>
      <c r="AW32" s="78">
        <f t="shared" si="6"/>
        <v>141.57936633143925</v>
      </c>
      <c r="AX32" s="78">
        <f t="shared" si="6"/>
        <v>143.82242975348132</v>
      </c>
      <c r="AY32" s="78">
        <f t="shared" si="6"/>
        <v>146.14158495652015</v>
      </c>
      <c r="AZ32" s="78">
        <f t="shared" si="6"/>
        <v>146.83633214304717</v>
      </c>
      <c r="BA32" s="78">
        <f t="shared" si="6"/>
        <v>148.35962241673664</v>
      </c>
      <c r="BB32" s="78">
        <f t="shared" si="6"/>
        <v>150.14825910644001</v>
      </c>
      <c r="BC32" s="78">
        <f t="shared" si="6"/>
        <v>153.75540499318944</v>
      </c>
      <c r="BD32" s="78">
        <f t="shared" si="6"/>
        <v>157.79768495291552</v>
      </c>
      <c r="BE32" s="78">
        <f t="shared" si="6"/>
        <v>163.66461542760157</v>
      </c>
      <c r="BF32" s="78">
        <f t="shared" si="6"/>
        <v>169.39668729828585</v>
      </c>
      <c r="BG32" s="78">
        <f t="shared" si="6"/>
        <v>173.11186847247785</v>
      </c>
      <c r="BH32" s="78">
        <f t="shared" si="6"/>
        <v>178.13405436311297</v>
      </c>
      <c r="BI32" s="78">
        <f t="shared" si="6"/>
        <v>182.26309204231887</v>
      </c>
      <c r="BJ32" s="78">
        <f t="shared" si="6"/>
        <v>182.98341479747273</v>
      </c>
      <c r="BK32" s="78">
        <f t="shared" si="6"/>
        <v>191.02009168263811</v>
      </c>
      <c r="BL32" s="78">
        <f t="shared" si="6"/>
        <v>198.84832984263909</v>
      </c>
      <c r="BM32" s="78">
        <f t="shared" si="6"/>
        <v>215.15380129323131</v>
      </c>
      <c r="BN32" s="78">
        <f t="shared" si="6"/>
        <v>219.53116681383139</v>
      </c>
      <c r="BO32" s="78">
        <f t="shared" si="6"/>
        <v>223.35487684726644</v>
      </c>
      <c r="BP32" s="78">
        <f t="shared" si="6"/>
        <v>230.66425793455863</v>
      </c>
      <c r="BQ32" s="78">
        <f t="shared" si="6"/>
        <v>229.63455633584101</v>
      </c>
      <c r="BR32" s="78">
        <f t="shared" si="6"/>
        <v>232.23887243988776</v>
      </c>
      <c r="BS32" s="78">
        <f t="shared" si="6"/>
        <v>235.51108597344594</v>
      </c>
      <c r="BT32" s="78">
        <f t="shared" si="6"/>
        <v>233.64515202585062</v>
      </c>
      <c r="BU32" s="78">
        <f t="shared" si="6"/>
        <v>236.33304319033965</v>
      </c>
      <c r="BV32" s="78">
        <f t="shared" si="6"/>
        <v>238.74526847395657</v>
      </c>
      <c r="BW32" s="78">
        <f t="shared" si="6"/>
        <v>243.96187057904689</v>
      </c>
      <c r="BX32" s="78">
        <f t="shared" ref="BX32:CC32" si="7">SUM(BX29:BX31)</f>
        <v>257.08108420148756</v>
      </c>
      <c r="BY32" s="78">
        <f t="shared" si="7"/>
        <v>261.67104029908796</v>
      </c>
      <c r="BZ32" s="78">
        <f t="shared" si="7"/>
        <v>261.99563064126858</v>
      </c>
      <c r="CA32" s="78">
        <f t="shared" si="7"/>
        <v>285.93454120753131</v>
      </c>
      <c r="CB32" s="78">
        <f t="shared" si="7"/>
        <v>297.703006960881</v>
      </c>
      <c r="CC32" s="78">
        <f t="shared" si="7"/>
        <v>309.52879673715017</v>
      </c>
      <c r="CD32" s="78">
        <f>SUM(CD29:CD31)</f>
        <v>320.97347917540219</v>
      </c>
      <c r="CE32" s="78">
        <f t="shared" ref="CE32:CH32" si="8">SUM(CE29:CE31)</f>
        <v>324.06203511855415</v>
      </c>
      <c r="CF32" s="78">
        <f t="shared" si="8"/>
        <v>327.91217894992013</v>
      </c>
      <c r="CG32" s="78">
        <f t="shared" si="8"/>
        <v>336.79507361668334</v>
      </c>
      <c r="CH32" s="145">
        <f t="shared" si="8"/>
        <v>345.25422853733954</v>
      </c>
    </row>
    <row r="33" spans="2:86" ht="16" thickBot="1" x14ac:dyDescent="0.4">
      <c r="B33" s="137"/>
      <c r="C33" s="137"/>
      <c r="D33" s="147"/>
      <c r="E33" s="147"/>
      <c r="F33" s="147"/>
      <c r="G33" s="147"/>
      <c r="H33" s="147"/>
      <c r="I33" s="147"/>
      <c r="J33" s="147"/>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c r="BI33" s="147"/>
      <c r="BJ33" s="147"/>
      <c r="BK33" s="147"/>
      <c r="BL33" s="147"/>
      <c r="BM33" s="147"/>
      <c r="BN33" s="147"/>
      <c r="BO33" s="147"/>
      <c r="BP33" s="147"/>
      <c r="BQ33" s="147"/>
      <c r="BR33" s="147"/>
      <c r="BS33" s="147"/>
      <c r="BT33" s="147"/>
      <c r="BU33" s="147"/>
      <c r="BV33" s="147"/>
      <c r="BW33" s="147"/>
      <c r="BX33" s="147"/>
      <c r="BY33" s="147"/>
      <c r="BZ33" s="147"/>
      <c r="CA33" s="147"/>
      <c r="CB33" s="147"/>
      <c r="CC33" s="147"/>
      <c r="CD33" s="147"/>
      <c r="CE33" s="147"/>
      <c r="CF33" s="147"/>
      <c r="CG33" s="147"/>
      <c r="CH33" s="174"/>
    </row>
    <row r="34" spans="2:86" x14ac:dyDescent="0.35">
      <c r="AL34" s="175"/>
      <c r="AT34" s="176"/>
      <c r="CH34" s="66"/>
    </row>
    <row r="35" spans="2:86" ht="31" x14ac:dyDescent="0.35">
      <c r="B35" s="65" t="s">
        <v>366</v>
      </c>
      <c r="CH35" s="66"/>
    </row>
    <row r="36" spans="2:86" x14ac:dyDescent="0.35">
      <c r="B36" s="72" t="s">
        <v>358</v>
      </c>
      <c r="AH36" s="177">
        <v>1.1127270003920617E-2</v>
      </c>
      <c r="AI36" s="177">
        <v>1.3740302857657781E-2</v>
      </c>
      <c r="AJ36" s="177">
        <v>1.3013000718117455E-2</v>
      </c>
      <c r="AK36" s="177">
        <v>1.3774443581265111E-2</v>
      </c>
      <c r="AL36" s="177">
        <v>1.4131969875502462E-2</v>
      </c>
      <c r="AM36" s="177">
        <v>1.4298423062705635E-2</v>
      </c>
      <c r="AN36" s="177">
        <v>1.4412568057008279E-2</v>
      </c>
      <c r="AO36" s="177">
        <v>1.3995035384026954E-2</v>
      </c>
      <c r="AP36" s="177">
        <v>1.3370920600450394E-2</v>
      </c>
      <c r="AQ36" s="177">
        <v>1.2217364212998441E-2</v>
      </c>
      <c r="AR36" s="177">
        <v>1.1103984614601431E-2</v>
      </c>
      <c r="AS36" s="177">
        <v>1.0341447752090425E-2</v>
      </c>
      <c r="AT36" s="177">
        <v>1.0073279543077273E-2</v>
      </c>
      <c r="AU36" s="177">
        <v>1.1277185629794385E-2</v>
      </c>
      <c r="AV36" s="177">
        <v>1.2539228180788302E-2</v>
      </c>
      <c r="AW36" s="177">
        <v>1.298562619186697E-2</v>
      </c>
      <c r="AX36" s="177">
        <v>1.2510493485445666E-2</v>
      </c>
      <c r="AY36" s="177">
        <v>1.234931384280522E-2</v>
      </c>
      <c r="AZ36" s="177">
        <v>1.1937146889477538E-2</v>
      </c>
      <c r="BA36" s="177">
        <v>1.1532985330501436E-2</v>
      </c>
      <c r="BB36" s="177">
        <v>1.1303599781165213E-2</v>
      </c>
      <c r="BC36" s="177">
        <v>1.1765131225198382E-2</v>
      </c>
      <c r="BD36" s="177">
        <v>1.1255113812221353E-2</v>
      </c>
      <c r="BE36" s="177">
        <v>1.1285112925047299E-2</v>
      </c>
      <c r="BF36" s="177">
        <v>1.1283196514850272E-2</v>
      </c>
      <c r="BG36" s="177">
        <v>3.7592101587438933E-3</v>
      </c>
      <c r="BH36" s="177">
        <v>3.1665078500939903E-3</v>
      </c>
      <c r="BI36" s="177">
        <v>2.4406387396345252E-3</v>
      </c>
      <c r="BJ36" s="177">
        <v>2.0324139071171495E-3</v>
      </c>
      <c r="BK36" s="177">
        <v>1.7669629037189208E-3</v>
      </c>
      <c r="BL36" s="177">
        <v>1.6077841243065053E-3</v>
      </c>
      <c r="BM36" s="177">
        <v>1.3205312130059996E-3</v>
      </c>
      <c r="BN36" s="177">
        <v>1.1350885811026964E-3</v>
      </c>
      <c r="BO36" s="177">
        <v>1.0504702368577879E-3</v>
      </c>
      <c r="BP36" s="177">
        <v>9.708098627884687E-4</v>
      </c>
      <c r="BQ36" s="177">
        <v>9.0247803059132251E-4</v>
      </c>
      <c r="BR36" s="177">
        <v>9.7287333628372458E-4</v>
      </c>
      <c r="BS36" s="177">
        <v>9.8525436670369592E-4</v>
      </c>
      <c r="BT36" s="177">
        <v>9.6510729519524259E-4</v>
      </c>
      <c r="BU36" s="177">
        <v>9.4960450291287611E-4</v>
      </c>
      <c r="BV36" s="177">
        <v>9.8043954723086896E-4</v>
      </c>
      <c r="BW36" s="177">
        <v>1.0239425563314678E-3</v>
      </c>
      <c r="BX36" s="118">
        <v>1.0696234417710583E-3</v>
      </c>
      <c r="BY36" s="118">
        <v>1.0219940419625387E-3</v>
      </c>
      <c r="BZ36" s="118">
        <v>1.1208014036831499E-3</v>
      </c>
      <c r="CA36" s="118">
        <v>1.3505381001616792E-3</v>
      </c>
      <c r="CB36" s="118">
        <v>1.5595611877099933E-3</v>
      </c>
      <c r="CC36" s="118">
        <v>1.697867076984304E-3</v>
      </c>
      <c r="CD36" s="118">
        <v>1.8403749566868958E-3</v>
      </c>
      <c r="CE36" s="118">
        <v>1.9599639725297723E-3</v>
      </c>
      <c r="CF36" s="118">
        <v>2.0495165676454328E-3</v>
      </c>
      <c r="CG36" s="118">
        <v>2.1265937849309986E-3</v>
      </c>
      <c r="CH36" s="119">
        <v>2.1930576238672886E-3</v>
      </c>
    </row>
    <row r="37" spans="2:86" x14ac:dyDescent="0.35">
      <c r="B37" s="72" t="s">
        <v>359</v>
      </c>
      <c r="AH37" s="177">
        <v>2.2824894264615394E-2</v>
      </c>
      <c r="AI37" s="177">
        <v>2.0695360109613894E-2</v>
      </c>
      <c r="AJ37" s="177">
        <v>2.3481039187856479E-2</v>
      </c>
      <c r="AK37" s="177">
        <v>2.7843232191749098E-2</v>
      </c>
      <c r="AL37" s="177">
        <v>3.0038348398292374E-2</v>
      </c>
      <c r="AM37" s="177">
        <v>3.2268480562703955E-2</v>
      </c>
      <c r="AN37" s="177">
        <v>3.3167760782105322E-2</v>
      </c>
      <c r="AO37" s="177">
        <v>3.307628403064506E-2</v>
      </c>
      <c r="AP37" s="177">
        <v>3.3618299465958568E-2</v>
      </c>
      <c r="AQ37" s="177">
        <v>3.0375464550156637E-2</v>
      </c>
      <c r="AR37" s="177">
        <v>2.6063610530945355E-2</v>
      </c>
      <c r="AS37" s="177">
        <v>2.4296396071519833E-2</v>
      </c>
      <c r="AT37" s="177">
        <v>2.6232971910079665E-2</v>
      </c>
      <c r="AU37" s="177">
        <v>3.1665567548443879E-2</v>
      </c>
      <c r="AV37" s="177">
        <v>3.6713524835210502E-2</v>
      </c>
      <c r="AW37" s="177">
        <v>3.9014121801968928E-2</v>
      </c>
      <c r="AX37" s="177">
        <v>3.8584340402620612E-2</v>
      </c>
      <c r="AY37" s="177">
        <v>3.8668746602281014E-2</v>
      </c>
      <c r="AZ37" s="177">
        <v>3.6953065943541911E-2</v>
      </c>
      <c r="BA37" s="177">
        <v>3.442556643254422E-2</v>
      </c>
      <c r="BB37" s="177">
        <v>3.2850118124333319E-2</v>
      </c>
      <c r="BC37" s="177">
        <v>3.0780975206740727E-2</v>
      </c>
      <c r="BD37" s="177">
        <v>2.8386757489313102E-2</v>
      </c>
      <c r="BE37" s="177">
        <v>2.7926038550602276E-2</v>
      </c>
      <c r="BF37" s="177">
        <v>2.7531949191853602E-2</v>
      </c>
      <c r="BG37" s="177">
        <v>2.710412046851891E-2</v>
      </c>
      <c r="BH37" s="177">
        <v>2.651431530667956E-2</v>
      </c>
      <c r="BI37" s="177">
        <v>2.5942425915006034E-2</v>
      </c>
      <c r="BJ37" s="177">
        <v>2.560822949304396E-2</v>
      </c>
      <c r="BK37" s="177">
        <v>2.5601318191362712E-2</v>
      </c>
      <c r="BL37" s="177">
        <v>2.6871923371476925E-2</v>
      </c>
      <c r="BM37" s="177">
        <v>3.1538318410435931E-2</v>
      </c>
      <c r="BN37" s="177">
        <v>3.1402508640333497E-2</v>
      </c>
      <c r="BO37" s="177">
        <v>3.1580057693442513E-2</v>
      </c>
      <c r="BP37" s="177">
        <v>3.1782714473545207E-2</v>
      </c>
      <c r="BQ37" s="177">
        <v>2.864556108585815E-2</v>
      </c>
      <c r="BR37" s="177">
        <v>2.7768132211049869E-2</v>
      </c>
      <c r="BS37" s="177">
        <v>2.7657054841507718E-2</v>
      </c>
      <c r="BT37" s="177">
        <v>2.6755252459886043E-2</v>
      </c>
      <c r="BU37" s="177">
        <v>2.6848765665097748E-2</v>
      </c>
      <c r="BV37" s="177">
        <v>2.7446602860689395E-2</v>
      </c>
      <c r="BW37" s="177">
        <v>2.934193756892764E-2</v>
      </c>
      <c r="BX37" s="118">
        <v>4.0366905742055849E-2</v>
      </c>
      <c r="BY37" s="118">
        <v>3.5931200156829116E-2</v>
      </c>
      <c r="BZ37" s="118">
        <v>3.5349343531837399E-2</v>
      </c>
      <c r="CA37" s="118">
        <v>3.9042530891145261E-2</v>
      </c>
      <c r="CB37" s="118">
        <v>4.0904609877950082E-2</v>
      </c>
      <c r="CC37" s="118">
        <v>4.1589308909351419E-2</v>
      </c>
      <c r="CD37" s="118">
        <v>4.2835755944527688E-2</v>
      </c>
      <c r="CE37" s="118">
        <v>4.2685583159659091E-2</v>
      </c>
      <c r="CF37" s="118">
        <v>4.2487670191206577E-2</v>
      </c>
      <c r="CG37" s="118">
        <v>4.2694478116033642E-2</v>
      </c>
      <c r="CH37" s="119">
        <v>4.285592006511689E-2</v>
      </c>
    </row>
    <row r="38" spans="2:86" x14ac:dyDescent="0.35">
      <c r="B38" s="72" t="s">
        <v>345</v>
      </c>
      <c r="AH38" s="177">
        <v>4.8573142348357946E-2</v>
      </c>
      <c r="AI38" s="177">
        <v>4.630609066732113E-2</v>
      </c>
      <c r="AJ38" s="177">
        <v>4.8193791810204126E-2</v>
      </c>
      <c r="AK38" s="177">
        <v>5.1099746458431961E-2</v>
      </c>
      <c r="AL38" s="177">
        <v>5.2283159814705056E-2</v>
      </c>
      <c r="AM38" s="177">
        <v>5.1948783239559565E-2</v>
      </c>
      <c r="AN38" s="177">
        <v>5.1331694909457694E-2</v>
      </c>
      <c r="AO38" s="177">
        <v>5.1308552405263483E-2</v>
      </c>
      <c r="AP38" s="177">
        <v>5.1470152364844528E-2</v>
      </c>
      <c r="AQ38" s="177">
        <v>4.8471582194039506E-2</v>
      </c>
      <c r="AR38" s="177">
        <v>4.5551261891921449E-2</v>
      </c>
      <c r="AS38" s="177">
        <v>4.50228462589886E-2</v>
      </c>
      <c r="AT38" s="177">
        <v>4.657237414655932E-2</v>
      </c>
      <c r="AU38" s="177">
        <v>4.9583577954529584E-2</v>
      </c>
      <c r="AV38" s="177">
        <v>5.2281033812494264E-2</v>
      </c>
      <c r="AW38" s="177">
        <v>5.3254926299466092E-2</v>
      </c>
      <c r="AX38" s="177">
        <v>5.1935101904180561E-2</v>
      </c>
      <c r="AY38" s="177">
        <v>5.13856740684299E-2</v>
      </c>
      <c r="AZ38" s="177">
        <v>5.0637661157055591E-2</v>
      </c>
      <c r="BA38" s="177">
        <v>5.0237396411292885E-2</v>
      </c>
      <c r="BB38" s="177">
        <v>5.0083049704770316E-2</v>
      </c>
      <c r="BC38" s="177">
        <v>5.0810261018003275E-2</v>
      </c>
      <c r="BD38" s="177">
        <v>5.1062179836106364E-2</v>
      </c>
      <c r="BE38" s="177">
        <v>5.2810435466985509E-2</v>
      </c>
      <c r="BF38" s="177">
        <v>5.2332781055883008E-2</v>
      </c>
      <c r="BG38" s="177">
        <v>5.1941240374962484E-2</v>
      </c>
      <c r="BH38" s="177">
        <v>5.2828943978876414E-2</v>
      </c>
      <c r="BI38" s="177">
        <v>5.2949228778459555E-2</v>
      </c>
      <c r="BJ38" s="177">
        <v>5.2179459170159662E-2</v>
      </c>
      <c r="BK38" s="177">
        <v>5.2942195067524761E-2</v>
      </c>
      <c r="BL38" s="177">
        <v>5.6727081714344936E-2</v>
      </c>
      <c r="BM38" s="177">
        <v>6.1647414098358701E-2</v>
      </c>
      <c r="BN38" s="177">
        <v>6.144317910878546E-2</v>
      </c>
      <c r="BO38" s="177">
        <v>6.1989510107155227E-2</v>
      </c>
      <c r="BP38" s="177">
        <v>6.3377924959986162E-2</v>
      </c>
      <c r="BQ38" s="177">
        <v>6.1074993080523145E-2</v>
      </c>
      <c r="BR38" s="177">
        <v>6.0437975447391871E-2</v>
      </c>
      <c r="BS38" s="177">
        <v>5.9787449974230869E-2</v>
      </c>
      <c r="BT38" s="177">
        <v>5.8079363354175351E-2</v>
      </c>
      <c r="BU38" s="177">
        <v>5.6447915573018453E-2</v>
      </c>
      <c r="BV38" s="177">
        <v>5.552850585291811E-2</v>
      </c>
      <c r="BW38" s="177">
        <v>5.4604701402824904E-2</v>
      </c>
      <c r="BX38" s="118">
        <v>5.9625308377450746E-2</v>
      </c>
      <c r="BY38" s="118">
        <v>5.3682343512374386E-2</v>
      </c>
      <c r="BZ38" s="118">
        <v>5.2030100025046391E-2</v>
      </c>
      <c r="CA38" s="118">
        <v>5.5647372116552143E-2</v>
      </c>
      <c r="CB38" s="118">
        <v>5.6343846668860199E-2</v>
      </c>
      <c r="CC38" s="118">
        <v>5.8434236050624373E-2</v>
      </c>
      <c r="CD38" s="118">
        <v>5.9000544205031376E-2</v>
      </c>
      <c r="CE38" s="118">
        <v>5.8467418404350449E-2</v>
      </c>
      <c r="CF38" s="118">
        <v>5.8287308939048064E-2</v>
      </c>
      <c r="CG38" s="118">
        <v>5.9189353967899962E-2</v>
      </c>
      <c r="CH38" s="119">
        <v>5.9943502828461365E-2</v>
      </c>
    </row>
    <row r="39" spans="2:86" ht="26.25" customHeight="1" x14ac:dyDescent="0.35">
      <c r="B39" s="72" t="s">
        <v>360</v>
      </c>
      <c r="D39" s="178"/>
      <c r="E39" s="178"/>
      <c r="F39" s="178"/>
      <c r="G39" s="178"/>
      <c r="H39" s="178"/>
      <c r="I39" s="178"/>
      <c r="J39" s="178"/>
      <c r="K39" s="177">
        <v>2.980842911877395E-2</v>
      </c>
      <c r="L39" s="177">
        <v>2.8524853524853521E-2</v>
      </c>
      <c r="M39" s="177">
        <v>2.9437633262260125E-2</v>
      </c>
      <c r="N39" s="177">
        <v>3.6753931188140021E-2</v>
      </c>
      <c r="O39" s="177">
        <v>3.5814776107404134E-2</v>
      </c>
      <c r="P39" s="177">
        <v>3.406395436120703E-2</v>
      </c>
      <c r="Q39" s="177">
        <v>3.747468646747433E-2</v>
      </c>
      <c r="R39" s="177">
        <v>3.7923074311708591E-2</v>
      </c>
      <c r="S39" s="177">
        <v>4.1147546117949185E-2</v>
      </c>
      <c r="T39" s="177">
        <v>3.9252524093620927E-2</v>
      </c>
      <c r="U39" s="177">
        <v>4.4605449256798227E-2</v>
      </c>
      <c r="V39" s="177">
        <v>4.3859166207897503E-2</v>
      </c>
      <c r="W39" s="177">
        <v>4.6500470366886169E-2</v>
      </c>
      <c r="X39" s="177">
        <v>4.6366959533123836E-2</v>
      </c>
      <c r="Y39" s="177">
        <v>4.5200173037596353E-2</v>
      </c>
      <c r="Z39" s="177">
        <v>4.3672387814129097E-2</v>
      </c>
      <c r="AA39" s="177">
        <v>4.5681286866591328E-2</v>
      </c>
      <c r="AB39" s="177">
        <v>4.5174596305212193E-2</v>
      </c>
      <c r="AC39" s="177">
        <v>4.6489109579949561E-2</v>
      </c>
      <c r="AD39" s="177">
        <v>5.0088876894248006E-2</v>
      </c>
      <c r="AE39" s="177">
        <v>5.4483292509350904E-2</v>
      </c>
      <c r="AF39" s="177">
        <v>5.4910862098091109E-2</v>
      </c>
      <c r="AG39" s="177">
        <v>5.4684111339237867E-2</v>
      </c>
      <c r="AH39" s="177">
        <v>5.4382580936981721E-2</v>
      </c>
      <c r="AI39" s="177">
        <v>5.132935151382241E-2</v>
      </c>
      <c r="AJ39" s="177">
        <v>5.4304274373196584E-2</v>
      </c>
      <c r="AK39" s="177">
        <v>5.6447266677601513E-2</v>
      </c>
      <c r="AL39" s="177">
        <v>5.5533530541916988E-2</v>
      </c>
      <c r="AM39" s="177">
        <v>5.5202373384191566E-2</v>
      </c>
      <c r="AN39" s="177">
        <v>5.3948872304883662E-2</v>
      </c>
      <c r="AO39" s="177">
        <v>5.2873687756000931E-2</v>
      </c>
      <c r="AP39" s="177">
        <v>5.3172582501287806E-2</v>
      </c>
      <c r="AQ39" s="177">
        <v>4.9541537969549479E-2</v>
      </c>
      <c r="AR39" s="177">
        <v>4.5511879600930713E-2</v>
      </c>
      <c r="AS39" s="177">
        <v>4.3859659566787584E-2</v>
      </c>
      <c r="AT39" s="177">
        <v>4.4768536562459646E-2</v>
      </c>
      <c r="AU39" s="177">
        <v>4.9194670827146569E-2</v>
      </c>
      <c r="AV39" s="177">
        <v>5.0350775627828158E-2</v>
      </c>
      <c r="AW39" s="177">
        <v>5.048236127780191E-2</v>
      </c>
      <c r="AX39" s="177">
        <v>4.8350154795002855E-2</v>
      </c>
      <c r="AY39" s="177">
        <v>4.6984281154585389E-2</v>
      </c>
      <c r="AZ39" s="177">
        <v>4.550049646323906E-2</v>
      </c>
      <c r="BA39" s="177">
        <v>4.4435533003293524E-2</v>
      </c>
      <c r="BB39" s="177">
        <v>4.4392365432137725E-2</v>
      </c>
      <c r="BC39" s="177">
        <v>4.4189925662575763E-2</v>
      </c>
      <c r="BD39" s="177">
        <v>4.2766069899510838E-2</v>
      </c>
      <c r="BE39" s="177">
        <v>4.4061966995890191E-2</v>
      </c>
      <c r="BF39" s="177">
        <v>4.4363679018576851E-2</v>
      </c>
      <c r="BG39" s="177">
        <v>4.3894490378348437E-2</v>
      </c>
      <c r="BH39" s="177">
        <v>4.3380720088947188E-2</v>
      </c>
      <c r="BI39" s="177">
        <v>4.279056454548899E-2</v>
      </c>
      <c r="BJ39" s="177">
        <v>4.2270782809883646E-2</v>
      </c>
      <c r="BK39" s="177">
        <v>4.2884929365653218E-2</v>
      </c>
      <c r="BL39" s="177">
        <v>4.5611429105661142E-2</v>
      </c>
      <c r="BM39" s="177">
        <v>4.9656250428087044E-2</v>
      </c>
      <c r="BN39" s="177">
        <v>4.9203312025526406E-2</v>
      </c>
      <c r="BO39" s="177">
        <v>5.0270702476360798E-2</v>
      </c>
      <c r="BP39" s="177">
        <v>5.156657469868204E-2</v>
      </c>
      <c r="BQ39" s="177">
        <v>5.0576651415268715E-2</v>
      </c>
      <c r="BR39" s="177">
        <v>5.006106256497226E-2</v>
      </c>
      <c r="BS39" s="177">
        <v>5.0207212785372435E-2</v>
      </c>
      <c r="BT39" s="177">
        <v>4.926271968835555E-2</v>
      </c>
      <c r="BU39" s="177">
        <v>4.8238349024654438E-2</v>
      </c>
      <c r="BV39" s="177">
        <v>4.7845283595122738E-2</v>
      </c>
      <c r="BW39" s="177">
        <v>4.7222466411489264E-2</v>
      </c>
      <c r="BX39" s="118">
        <v>5.2429500292583482E-2</v>
      </c>
      <c r="BY39" s="118">
        <v>4.6962352264432815E-2</v>
      </c>
      <c r="BZ39" s="118">
        <v>4.5012175593033672E-2</v>
      </c>
      <c r="CA39" s="118">
        <v>4.7579637724722568E-2</v>
      </c>
      <c r="CB39" s="118">
        <v>4.9766916363260492E-2</v>
      </c>
      <c r="CC39" s="118">
        <v>5.1014453318599301E-2</v>
      </c>
      <c r="CD39" s="118">
        <v>5.1598889254709068E-2</v>
      </c>
      <c r="CE39" s="118">
        <v>5.1212677775488484E-2</v>
      </c>
      <c r="CF39" s="118">
        <v>5.1018650562503286E-2</v>
      </c>
      <c r="CG39" s="118">
        <v>5.1693642036133365E-2</v>
      </c>
      <c r="CH39" s="119">
        <v>5.2304544895356492E-2</v>
      </c>
    </row>
    <row r="40" spans="2:86" x14ac:dyDescent="0.35">
      <c r="B40" s="72" t="s">
        <v>361</v>
      </c>
      <c r="D40" s="178"/>
      <c r="E40" s="178"/>
      <c r="F40" s="178"/>
      <c r="G40" s="178"/>
      <c r="H40" s="178"/>
      <c r="I40" s="178"/>
      <c r="J40" s="178"/>
      <c r="K40" s="177">
        <v>5.8288633461047257E-3</v>
      </c>
      <c r="L40" s="177">
        <v>5.7314307314307311E-3</v>
      </c>
      <c r="M40" s="177">
        <v>5.3127221037668803E-3</v>
      </c>
      <c r="N40" s="177">
        <v>5.6471999657226098E-3</v>
      </c>
      <c r="O40" s="177">
        <v>6.3710909237076939E-3</v>
      </c>
      <c r="P40" s="177">
        <v>6.7369764299654699E-3</v>
      </c>
      <c r="Q40" s="177">
        <v>6.0788005826553455E-3</v>
      </c>
      <c r="R40" s="177">
        <v>6.7827681026581118E-3</v>
      </c>
      <c r="S40" s="177">
        <v>6.8088571518055696E-3</v>
      </c>
      <c r="T40" s="177">
        <v>6.4048875631023405E-3</v>
      </c>
      <c r="U40" s="177">
        <v>6.5620580151042086E-3</v>
      </c>
      <c r="V40" s="177">
        <v>7.4445723437265403E-3</v>
      </c>
      <c r="W40" s="177">
        <v>9.0710253998118537E-3</v>
      </c>
      <c r="X40" s="177">
        <v>9.1686440496804127E-3</v>
      </c>
      <c r="Y40" s="177">
        <v>9.2555450684285046E-3</v>
      </c>
      <c r="Z40" s="177">
        <v>9.7646304923881596E-3</v>
      </c>
      <c r="AA40" s="177">
        <v>1.0622222910312583E-2</v>
      </c>
      <c r="AB40" s="177">
        <v>1.1431933136782884E-2</v>
      </c>
      <c r="AC40" s="177">
        <v>1.1756826875505305E-2</v>
      </c>
      <c r="AD40" s="177">
        <v>1.2304464722176958E-2</v>
      </c>
      <c r="AE40" s="177">
        <v>1.3663069742808912E-2</v>
      </c>
      <c r="AF40" s="177">
        <v>1.4653837490849711E-2</v>
      </c>
      <c r="AG40" s="177">
        <v>1.5108346830275699E-2</v>
      </c>
      <c r="AH40" s="177">
        <v>1.3995975896974645E-2</v>
      </c>
      <c r="AI40" s="177">
        <v>1.2642061946103535E-2</v>
      </c>
      <c r="AJ40" s="177">
        <v>1.4315188302659711E-2</v>
      </c>
      <c r="AK40" s="177">
        <v>1.9606579656489442E-2</v>
      </c>
      <c r="AL40" s="177">
        <v>2.4143819950596199E-2</v>
      </c>
      <c r="AM40" s="177">
        <v>2.6346460556986872E-2</v>
      </c>
      <c r="AN40" s="177">
        <v>2.7883367208146503E-2</v>
      </c>
      <c r="AO40" s="177">
        <v>2.8811072194912839E-2</v>
      </c>
      <c r="AP40" s="177">
        <v>2.8881752720816299E-2</v>
      </c>
      <c r="AQ40" s="177">
        <v>2.6132710127293152E-2</v>
      </c>
      <c r="AR40" s="177">
        <v>2.316656529104192E-2</v>
      </c>
      <c r="AS40" s="177">
        <v>2.2482766152053409E-2</v>
      </c>
      <c r="AT40" s="177">
        <v>2.4649632262305866E-2</v>
      </c>
      <c r="AU40" s="177">
        <v>2.832246868407854E-2</v>
      </c>
      <c r="AV40" s="177">
        <v>3.4439111394133345E-2</v>
      </c>
      <c r="AW40" s="177">
        <v>3.6809514568065166E-2</v>
      </c>
      <c r="AX40" s="177">
        <v>3.6834175354207382E-2</v>
      </c>
      <c r="AY40" s="177">
        <v>3.6808548717800725E-2</v>
      </c>
      <c r="AZ40" s="177">
        <v>3.500866302125942E-2</v>
      </c>
      <c r="BA40" s="177">
        <v>3.2605940869013215E-2</v>
      </c>
      <c r="BB40" s="177">
        <v>3.0779040916163923E-2</v>
      </c>
      <c r="BC40" s="177">
        <v>2.8960759738907292E-2</v>
      </c>
      <c r="BD40" s="177">
        <v>2.6544108355621359E-2</v>
      </c>
      <c r="BE40" s="177">
        <v>2.6663061929940543E-2</v>
      </c>
      <c r="BF40" s="177">
        <v>2.6687154863518598E-2</v>
      </c>
      <c r="BG40" s="177">
        <v>2.6106140805727998E-2</v>
      </c>
      <c r="BH40" s="177">
        <v>2.6015731417889418E-2</v>
      </c>
      <c r="BI40" s="177">
        <v>2.5089814829783424E-2</v>
      </c>
      <c r="BJ40" s="177">
        <v>2.4890211465585326E-2</v>
      </c>
      <c r="BK40" s="177">
        <v>2.4616971342551589E-2</v>
      </c>
      <c r="BL40" s="177">
        <v>2.5712477946690668E-2</v>
      </c>
      <c r="BM40" s="177">
        <v>2.9798172909142533E-2</v>
      </c>
      <c r="BN40" s="177">
        <v>2.986348618846274E-2</v>
      </c>
      <c r="BO40" s="177">
        <v>2.9709631853948013E-2</v>
      </c>
      <c r="BP40" s="177">
        <v>2.9654226383232424E-2</v>
      </c>
      <c r="BQ40" s="177">
        <v>2.5476341095061302E-2</v>
      </c>
      <c r="BR40" s="177">
        <v>2.4278169463702929E-2</v>
      </c>
      <c r="BS40" s="177">
        <v>2.3358939002231158E-2</v>
      </c>
      <c r="BT40" s="177">
        <v>2.2165010437986351E-2</v>
      </c>
      <c r="BU40" s="177">
        <v>2.1542914635822939E-2</v>
      </c>
      <c r="BV40" s="177">
        <v>2.1817450071593573E-2</v>
      </c>
      <c r="BW40" s="177">
        <v>2.3564023918551145E-2</v>
      </c>
      <c r="BX40" s="118">
        <v>3.380546588198536E-2</v>
      </c>
      <c r="BY40" s="118">
        <v>2.9754146794793043E-2</v>
      </c>
      <c r="BZ40" s="118">
        <v>2.7418676257672626E-2</v>
      </c>
      <c r="CA40" s="118">
        <v>2.9621839342254912E-2</v>
      </c>
      <c r="CB40" s="118">
        <v>3.2790767416476831E-2</v>
      </c>
      <c r="CC40" s="118">
        <v>3.3096613996174765E-2</v>
      </c>
      <c r="CD40" s="118">
        <v>3.352701301406593E-2</v>
      </c>
      <c r="CE40" s="118">
        <v>3.2703674708117601E-2</v>
      </c>
      <c r="CF40" s="118">
        <v>3.2119209569813401E-2</v>
      </c>
      <c r="CG40" s="118">
        <v>3.2071589847582828E-2</v>
      </c>
      <c r="CH40" s="119">
        <v>3.1869748716030682E-2</v>
      </c>
    </row>
    <row r="41" spans="2:86" x14ac:dyDescent="0.35">
      <c r="B41" s="72" t="s">
        <v>362</v>
      </c>
      <c r="D41" s="178"/>
      <c r="E41" s="178"/>
      <c r="F41" s="178"/>
      <c r="G41" s="178"/>
      <c r="H41" s="178"/>
      <c r="I41" s="178"/>
      <c r="J41" s="178"/>
      <c r="K41" s="177">
        <v>1.2500638569604088E-2</v>
      </c>
      <c r="L41" s="177">
        <v>1.2086562086562088E-2</v>
      </c>
      <c r="M41" s="177">
        <v>1.1940298507462688E-2</v>
      </c>
      <c r="N41" s="177">
        <v>1.274261964951369E-2</v>
      </c>
      <c r="O41" s="177">
        <v>1.2095023715732777E-2</v>
      </c>
      <c r="P41" s="177">
        <v>1.1360906770755142E-2</v>
      </c>
      <c r="Q41" s="177">
        <v>1.1624684691086084E-2</v>
      </c>
      <c r="R41" s="177">
        <v>1.1165427572393661E-2</v>
      </c>
      <c r="S41" s="177">
        <v>1.1256224748661094E-2</v>
      </c>
      <c r="T41" s="177">
        <v>1.0621271225332723E-2</v>
      </c>
      <c r="U41" s="177">
        <v>1.0807781602753985E-2</v>
      </c>
      <c r="V41" s="177">
        <v>1.0167158800860818E-2</v>
      </c>
      <c r="W41" s="177">
        <v>1.003527751646284E-2</v>
      </c>
      <c r="X41" s="177">
        <v>1.227687637615169E-2</v>
      </c>
      <c r="Y41" s="177">
        <v>1.2244376278118608E-2</v>
      </c>
      <c r="Z41" s="177">
        <v>9.5446751762240413E-3</v>
      </c>
      <c r="AA41" s="177">
        <v>9.1823938319580117E-3</v>
      </c>
      <c r="AB41" s="177">
        <v>9.6305212193340713E-3</v>
      </c>
      <c r="AC41" s="177">
        <v>8.1825970484246599E-3</v>
      </c>
      <c r="AD41" s="177">
        <v>7.8947368421052617E-3</v>
      </c>
      <c r="AE41" s="177">
        <v>9.1233325609877212E-3</v>
      </c>
      <c r="AF41" s="177">
        <v>8.6646207556731816E-3</v>
      </c>
      <c r="AG41" s="177">
        <v>1.0690180447596741E-2</v>
      </c>
      <c r="AH41" s="177">
        <v>1.4146749782937595E-2</v>
      </c>
      <c r="AI41" s="177">
        <v>1.6770340174666856E-2</v>
      </c>
      <c r="AJ41" s="177">
        <v>1.6068369040321738E-2</v>
      </c>
      <c r="AK41" s="177">
        <v>1.6663575897355218E-2</v>
      </c>
      <c r="AL41" s="177">
        <v>1.6776127595986706E-2</v>
      </c>
      <c r="AM41" s="177">
        <v>1.6966852923790725E-2</v>
      </c>
      <c r="AN41" s="177">
        <v>1.7079784235541146E-2</v>
      </c>
      <c r="AO41" s="177">
        <v>1.6695111869021739E-2</v>
      </c>
      <c r="AP41" s="177">
        <v>1.6405037209149397E-2</v>
      </c>
      <c r="AQ41" s="177">
        <v>1.5390162860351927E-2</v>
      </c>
      <c r="AR41" s="177">
        <v>1.4040412145495614E-2</v>
      </c>
      <c r="AS41" s="177">
        <v>1.3318264363757843E-2</v>
      </c>
      <c r="AT41" s="177">
        <v>1.3460456774950754E-2</v>
      </c>
      <c r="AU41" s="177">
        <v>1.5009191621542732E-2</v>
      </c>
      <c r="AV41" s="177">
        <v>1.6743899806531518E-2</v>
      </c>
      <c r="AW41" s="177">
        <v>1.7962798447434949E-2</v>
      </c>
      <c r="AX41" s="177">
        <v>1.7845605643036649E-2</v>
      </c>
      <c r="AY41" s="177">
        <v>1.8610904641130018E-2</v>
      </c>
      <c r="AZ41" s="177">
        <v>1.901871450557658E-2</v>
      </c>
      <c r="BA41" s="177">
        <v>1.9154474302031769E-2</v>
      </c>
      <c r="BB41" s="177">
        <v>1.9065361261967222E-2</v>
      </c>
      <c r="BC41" s="177">
        <v>2.0205682048459305E-2</v>
      </c>
      <c r="BD41" s="177">
        <v>2.1393872882508613E-2</v>
      </c>
      <c r="BE41" s="177">
        <v>2.129655801680436E-2</v>
      </c>
      <c r="BF41" s="177">
        <v>2.0097092880491458E-2</v>
      </c>
      <c r="BG41" s="177">
        <v>1.280393981814887E-2</v>
      </c>
      <c r="BH41" s="177">
        <v>1.3113315628813361E-2</v>
      </c>
      <c r="BI41" s="177">
        <v>1.3451914057827681E-2</v>
      </c>
      <c r="BJ41" s="177">
        <v>1.2659108294851779E-2</v>
      </c>
      <c r="BK41" s="177">
        <v>1.2808575454401595E-2</v>
      </c>
      <c r="BL41" s="177">
        <v>1.3882882157776588E-2</v>
      </c>
      <c r="BM41" s="177">
        <v>1.5051840384571065E-2</v>
      </c>
      <c r="BN41" s="177">
        <v>1.4913978116232513E-2</v>
      </c>
      <c r="BO41" s="177">
        <v>1.4639703707146661E-2</v>
      </c>
      <c r="BP41" s="177">
        <v>1.4910648214405344E-2</v>
      </c>
      <c r="BQ41" s="177">
        <v>1.4570039686642645E-2</v>
      </c>
      <c r="BR41" s="177">
        <v>1.4839748966050273E-2</v>
      </c>
      <c r="BS41" s="177">
        <v>1.4863607394838722E-2</v>
      </c>
      <c r="BT41" s="177">
        <v>1.4371992982914739E-2</v>
      </c>
      <c r="BU41" s="177">
        <v>1.4465022080551709E-2</v>
      </c>
      <c r="BV41" s="177">
        <v>1.429281459412206E-2</v>
      </c>
      <c r="BW41" s="177">
        <v>1.418422442584796E-2</v>
      </c>
      <c r="BX41" s="118">
        <v>1.4826871386708794E-2</v>
      </c>
      <c r="BY41" s="118">
        <v>1.3919038651940219E-2</v>
      </c>
      <c r="BZ41" s="118">
        <v>1.6069393109860667E-2</v>
      </c>
      <c r="CA41" s="118">
        <v>1.8838964040881569E-2</v>
      </c>
      <c r="CB41" s="118">
        <v>1.625033395478297E-2</v>
      </c>
      <c r="CC41" s="118">
        <v>1.761027052956201E-2</v>
      </c>
      <c r="CD41" s="118">
        <v>1.8550772837470988E-2</v>
      </c>
      <c r="CE41" s="118">
        <v>1.9196593022759077E-2</v>
      </c>
      <c r="CF41" s="118">
        <v>1.9686632947494714E-2</v>
      </c>
      <c r="CG41" s="118">
        <v>2.0245193985148402E-2</v>
      </c>
      <c r="CH41" s="119">
        <v>2.0818186906058359E-2</v>
      </c>
    </row>
    <row r="42" spans="2:86" x14ac:dyDescent="0.35">
      <c r="B42" s="123" t="s">
        <v>273</v>
      </c>
      <c r="D42" s="179"/>
      <c r="E42" s="179"/>
      <c r="F42" s="179"/>
      <c r="G42" s="179"/>
      <c r="H42" s="179"/>
      <c r="I42" s="179"/>
      <c r="J42" s="179"/>
      <c r="K42" s="180">
        <f>SUM(K39:K41)</f>
        <v>4.8137931034482766E-2</v>
      </c>
      <c r="L42" s="180">
        <f t="shared" ref="L42:BW42" si="9">SUM(L39:L41)</f>
        <v>4.6342846342846342E-2</v>
      </c>
      <c r="M42" s="180">
        <f t="shared" si="9"/>
        <v>4.6690653873489696E-2</v>
      </c>
      <c r="N42" s="180">
        <f t="shared" si="9"/>
        <v>5.5143750803376322E-2</v>
      </c>
      <c r="O42" s="180">
        <f t="shared" si="9"/>
        <v>5.4280890746844605E-2</v>
      </c>
      <c r="P42" s="180">
        <f t="shared" si="9"/>
        <v>5.2161837561927646E-2</v>
      </c>
      <c r="Q42" s="180">
        <f t="shared" si="9"/>
        <v>5.5178171741215754E-2</v>
      </c>
      <c r="R42" s="180">
        <f t="shared" si="9"/>
        <v>5.5871269986760362E-2</v>
      </c>
      <c r="S42" s="180">
        <f t="shared" si="9"/>
        <v>5.9212628018415848E-2</v>
      </c>
      <c r="T42" s="180">
        <f t="shared" si="9"/>
        <v>5.6278682882055994E-2</v>
      </c>
      <c r="U42" s="180">
        <f t="shared" si="9"/>
        <v>6.197528887465642E-2</v>
      </c>
      <c r="V42" s="180">
        <f t="shared" si="9"/>
        <v>6.1470897352484857E-2</v>
      </c>
      <c r="W42" s="180">
        <f t="shared" si="9"/>
        <v>6.5606773283160863E-2</v>
      </c>
      <c r="X42" s="180">
        <f t="shared" si="9"/>
        <v>6.7812479958955937E-2</v>
      </c>
      <c r="Y42" s="180">
        <f t="shared" si="9"/>
        <v>6.6700094384143468E-2</v>
      </c>
      <c r="Z42" s="180">
        <f t="shared" si="9"/>
        <v>6.2981693482741297E-2</v>
      </c>
      <c r="AA42" s="180">
        <f t="shared" si="9"/>
        <v>6.5485903608861917E-2</v>
      </c>
      <c r="AB42" s="180">
        <f t="shared" si="9"/>
        <v>6.623705066132915E-2</v>
      </c>
      <c r="AC42" s="180">
        <f t="shared" si="9"/>
        <v>6.6428533503879533E-2</v>
      </c>
      <c r="AD42" s="180">
        <f t="shared" si="9"/>
        <v>7.0288078458530232E-2</v>
      </c>
      <c r="AE42" s="180">
        <f t="shared" si="9"/>
        <v>7.7269694813147535E-2</v>
      </c>
      <c r="AF42" s="180">
        <f t="shared" si="9"/>
        <v>7.8229320344613995E-2</v>
      </c>
      <c r="AG42" s="180">
        <f t="shared" si="9"/>
        <v>8.0482638617110316E-2</v>
      </c>
      <c r="AH42" s="180">
        <f t="shared" si="9"/>
        <v>8.2525306616893959E-2</v>
      </c>
      <c r="AI42" s="180">
        <f t="shared" si="9"/>
        <v>8.0741753634592808E-2</v>
      </c>
      <c r="AJ42" s="180">
        <f t="shared" si="9"/>
        <v>8.4687831716178025E-2</v>
      </c>
      <c r="AK42" s="180">
        <f t="shared" si="9"/>
        <v>9.2717422231446175E-2</v>
      </c>
      <c r="AL42" s="180">
        <f t="shared" si="9"/>
        <v>9.6453478088499897E-2</v>
      </c>
      <c r="AM42" s="180">
        <f t="shared" si="9"/>
        <v>9.8515686864969171E-2</v>
      </c>
      <c r="AN42" s="180">
        <f t="shared" si="9"/>
        <v>9.8912023748571304E-2</v>
      </c>
      <c r="AO42" s="180">
        <f t="shared" si="9"/>
        <v>9.8379871819935516E-2</v>
      </c>
      <c r="AP42" s="180">
        <f t="shared" si="9"/>
        <v>9.8459372431253495E-2</v>
      </c>
      <c r="AQ42" s="180">
        <f t="shared" si="9"/>
        <v>9.1064410957194558E-2</v>
      </c>
      <c r="AR42" s="180">
        <f t="shared" si="9"/>
        <v>8.2718857037468257E-2</v>
      </c>
      <c r="AS42" s="180">
        <f t="shared" si="9"/>
        <v>7.9660690082598837E-2</v>
      </c>
      <c r="AT42" s="180">
        <f t="shared" si="9"/>
        <v>8.287862559971626E-2</v>
      </c>
      <c r="AU42" s="180">
        <f t="shared" si="9"/>
        <v>9.2526331132767842E-2</v>
      </c>
      <c r="AV42" s="180">
        <f t="shared" si="9"/>
        <v>0.10153378682849301</v>
      </c>
      <c r="AW42" s="180">
        <f t="shared" si="9"/>
        <v>0.10525467429330203</v>
      </c>
      <c r="AX42" s="180">
        <f t="shared" si="9"/>
        <v>0.10302993579224688</v>
      </c>
      <c r="AY42" s="180">
        <f t="shared" si="9"/>
        <v>0.10240373451351614</v>
      </c>
      <c r="AZ42" s="180">
        <f t="shared" si="9"/>
        <v>9.9527873990075066E-2</v>
      </c>
      <c r="BA42" s="180">
        <f t="shared" si="9"/>
        <v>9.6195948174338505E-2</v>
      </c>
      <c r="BB42" s="180">
        <f t="shared" si="9"/>
        <v>9.4236767610268862E-2</v>
      </c>
      <c r="BC42" s="180">
        <f t="shared" si="9"/>
        <v>9.3356367449942371E-2</v>
      </c>
      <c r="BD42" s="180">
        <f t="shared" si="9"/>
        <v>9.0704051137640809E-2</v>
      </c>
      <c r="BE42" s="180">
        <f t="shared" si="9"/>
        <v>9.2021586942635097E-2</v>
      </c>
      <c r="BF42" s="180">
        <f t="shared" si="9"/>
        <v>9.1147926762586901E-2</v>
      </c>
      <c r="BG42" s="180">
        <f t="shared" si="9"/>
        <v>8.2804571002225297E-2</v>
      </c>
      <c r="BH42" s="180">
        <f t="shared" si="9"/>
        <v>8.2509767135649961E-2</v>
      </c>
      <c r="BI42" s="180">
        <f t="shared" si="9"/>
        <v>8.1332293433100097E-2</v>
      </c>
      <c r="BJ42" s="180">
        <f t="shared" si="9"/>
        <v>7.9820102570320753E-2</v>
      </c>
      <c r="BK42" s="180">
        <f t="shared" si="9"/>
        <v>8.0310476162606392E-2</v>
      </c>
      <c r="BL42" s="180">
        <f t="shared" si="9"/>
        <v>8.5206789210128392E-2</v>
      </c>
      <c r="BM42" s="180">
        <f t="shared" si="9"/>
        <v>9.450626372180064E-2</v>
      </c>
      <c r="BN42" s="180">
        <f t="shared" si="9"/>
        <v>9.3980776330221671E-2</v>
      </c>
      <c r="BO42" s="180">
        <f t="shared" si="9"/>
        <v>9.4620038037455473E-2</v>
      </c>
      <c r="BP42" s="180">
        <f t="shared" si="9"/>
        <v>9.6131449296319796E-2</v>
      </c>
      <c r="BQ42" s="180">
        <f t="shared" si="9"/>
        <v>9.0623032196972653E-2</v>
      </c>
      <c r="BR42" s="180">
        <f t="shared" si="9"/>
        <v>8.917898099472546E-2</v>
      </c>
      <c r="BS42" s="180">
        <f t="shared" si="9"/>
        <v>8.8429759182442308E-2</v>
      </c>
      <c r="BT42" s="180">
        <f t="shared" si="9"/>
        <v>8.579972310925664E-2</v>
      </c>
      <c r="BU42" s="180">
        <f t="shared" si="9"/>
        <v>8.4246285741029089E-2</v>
      </c>
      <c r="BV42" s="180">
        <f t="shared" si="9"/>
        <v>8.395554826083837E-2</v>
      </c>
      <c r="BW42" s="180">
        <f t="shared" si="9"/>
        <v>8.4970714755888369E-2</v>
      </c>
      <c r="BX42" s="156">
        <f t="shared" ref="BX42:CH42" si="10">SUM(BX39:BX41)</f>
        <v>0.10106183756127764</v>
      </c>
      <c r="BY42" s="156">
        <f t="shared" si="10"/>
        <v>9.0635537711166073E-2</v>
      </c>
      <c r="BZ42" s="156">
        <f t="shared" si="10"/>
        <v>8.8500244960566965E-2</v>
      </c>
      <c r="CA42" s="156">
        <f t="shared" si="10"/>
        <v>9.6040441107859059E-2</v>
      </c>
      <c r="CB42" s="156">
        <f t="shared" si="10"/>
        <v>9.880801773452029E-2</v>
      </c>
      <c r="CC42" s="156">
        <f t="shared" si="10"/>
        <v>0.10172133784433607</v>
      </c>
      <c r="CD42" s="156">
        <f t="shared" si="10"/>
        <v>0.10367667510624599</v>
      </c>
      <c r="CE42" s="156">
        <f t="shared" si="10"/>
        <v>0.10311294550636516</v>
      </c>
      <c r="CF42" s="156">
        <f t="shared" si="10"/>
        <v>0.10282449307981141</v>
      </c>
      <c r="CG42" s="156">
        <f t="shared" si="10"/>
        <v>0.10401042586886459</v>
      </c>
      <c r="CH42" s="157">
        <f t="shared" si="10"/>
        <v>0.10499248051744553</v>
      </c>
    </row>
    <row r="43" spans="2:86" ht="51" customHeight="1" x14ac:dyDescent="0.35">
      <c r="B43" s="65" t="s">
        <v>367</v>
      </c>
      <c r="CH43" s="66"/>
    </row>
    <row r="44" spans="2:86" x14ac:dyDescent="0.35">
      <c r="B44" s="72" t="s">
        <v>358</v>
      </c>
      <c r="AH44" s="177">
        <v>1.9866803779562667E-4</v>
      </c>
      <c r="AI44" s="177">
        <v>1.9431721744651132E-4</v>
      </c>
      <c r="AJ44" s="177">
        <v>2.0183010676818252E-4</v>
      </c>
      <c r="AK44" s="177">
        <v>2.0868522201320137E-4</v>
      </c>
      <c r="AL44" s="177">
        <v>2.1914409914708312E-4</v>
      </c>
      <c r="AM44" s="177">
        <v>2.1929064174158749E-4</v>
      </c>
      <c r="AN44" s="177">
        <v>2.1730275350049968E-4</v>
      </c>
      <c r="AO44" s="177">
        <v>2.2064291966341081E-4</v>
      </c>
      <c r="AP44" s="177">
        <v>2.2137860465135575E-4</v>
      </c>
      <c r="AQ44" s="177">
        <v>2.1720346277761827E-4</v>
      </c>
      <c r="AR44" s="177">
        <v>2.0932602333640466E-4</v>
      </c>
      <c r="AS44" s="177">
        <v>2.0595046779880473E-4</v>
      </c>
      <c r="AT44" s="177">
        <v>2.220138162789353E-4</v>
      </c>
      <c r="AU44" s="177">
        <v>2.5552415465811891E-4</v>
      </c>
      <c r="AV44" s="177">
        <v>3.1494857542732E-4</v>
      </c>
      <c r="AW44" s="177">
        <v>4.1525372932484154E-4</v>
      </c>
      <c r="AX44" s="177">
        <v>4.4332372461020498E-4</v>
      </c>
      <c r="AY44" s="177">
        <v>5.0490497368100868E-4</v>
      </c>
      <c r="AZ44" s="177">
        <v>4.7840842726730828E-4</v>
      </c>
      <c r="BA44" s="177">
        <v>5.0353442044756081E-4</v>
      </c>
      <c r="BB44" s="177">
        <v>5.2123456776937826E-4</v>
      </c>
      <c r="BC44" s="177">
        <v>5.338773990367523E-4</v>
      </c>
      <c r="BD44" s="177">
        <v>5.97482344815282E-4</v>
      </c>
      <c r="BE44" s="177">
        <v>5.8654427706680628E-4</v>
      </c>
      <c r="BF44" s="177">
        <v>6.3033551323559214E-4</v>
      </c>
      <c r="BG44" s="177">
        <v>6.2150042833298896E-4</v>
      </c>
      <c r="BH44" s="177">
        <v>6.2577864064402092E-4</v>
      </c>
      <c r="BI44" s="177">
        <v>6.4926434064659067E-4</v>
      </c>
      <c r="BJ44" s="177">
        <v>6.5156595595855797E-4</v>
      </c>
      <c r="BK44" s="177">
        <v>6.6162405497883743E-4</v>
      </c>
      <c r="BL44" s="177">
        <v>6.9413306654422715E-4</v>
      </c>
      <c r="BM44" s="177">
        <v>7.6090565081299159E-4</v>
      </c>
      <c r="BN44" s="177">
        <v>7.4730633373843174E-4</v>
      </c>
      <c r="BO44" s="177">
        <v>7.8213316378063019E-4</v>
      </c>
      <c r="BP44" s="177">
        <v>8.0220691417459201E-4</v>
      </c>
      <c r="BQ44" s="177">
        <v>8.0747492778061153E-4</v>
      </c>
      <c r="BR44" s="177">
        <v>9.0958721225594676E-4</v>
      </c>
      <c r="BS44" s="177">
        <v>9.4398300335774943E-4</v>
      </c>
      <c r="BT44" s="177">
        <v>9.3591591653689342E-4</v>
      </c>
      <c r="BU44" s="177">
        <v>9.2945532127889805E-4</v>
      </c>
      <c r="BV44" s="177">
        <v>9.6551544252571509E-4</v>
      </c>
      <c r="BW44" s="177">
        <v>1.0161412719150854E-3</v>
      </c>
      <c r="BX44" s="118">
        <v>1.0645155258484113E-3</v>
      </c>
      <c r="BY44" s="118">
        <v>1.0192653095252124E-3</v>
      </c>
      <c r="BZ44" s="118">
        <v>1.1193132246538834E-3</v>
      </c>
      <c r="CA44" s="118">
        <v>1.3497269773223605E-3</v>
      </c>
      <c r="CB44" s="118">
        <v>1.5591088862351103E-3</v>
      </c>
      <c r="CC44" s="118">
        <v>1.697867076984304E-3</v>
      </c>
      <c r="CD44" s="118">
        <v>1.8403749566868958E-3</v>
      </c>
      <c r="CE44" s="118">
        <v>1.9599639725297723E-3</v>
      </c>
      <c r="CF44" s="118">
        <v>2.0495165676454328E-3</v>
      </c>
      <c r="CG44" s="118">
        <v>2.1265937849309986E-3</v>
      </c>
      <c r="CH44" s="119">
        <v>2.1930576238672886E-3</v>
      </c>
    </row>
    <row r="45" spans="2:86" x14ac:dyDescent="0.35">
      <c r="B45" s="72" t="s">
        <v>359</v>
      </c>
      <c r="AH45" s="177">
        <v>2.1249901813496921E-2</v>
      </c>
      <c r="AI45" s="177">
        <v>1.9066176918761474E-2</v>
      </c>
      <c r="AJ45" s="177">
        <v>2.1694928780424751E-2</v>
      </c>
      <c r="AK45" s="177">
        <v>2.5673796637482503E-2</v>
      </c>
      <c r="AL45" s="177">
        <v>2.7716187238694082E-2</v>
      </c>
      <c r="AM45" s="177">
        <v>2.985843344450103E-2</v>
      </c>
      <c r="AN45" s="177">
        <v>3.0736386683315898E-2</v>
      </c>
      <c r="AO45" s="177">
        <v>3.0660095508087185E-2</v>
      </c>
      <c r="AP45" s="177">
        <v>3.1114728592013734E-2</v>
      </c>
      <c r="AQ45" s="177">
        <v>2.8016020290190617E-2</v>
      </c>
      <c r="AR45" s="177">
        <v>2.416282629655947E-2</v>
      </c>
      <c r="AS45" s="177">
        <v>2.2255825511648428E-2</v>
      </c>
      <c r="AT45" s="177">
        <v>2.3947500396285619E-2</v>
      </c>
      <c r="AU45" s="177">
        <v>2.9617035926298701E-2</v>
      </c>
      <c r="AV45" s="177">
        <v>3.405085482493958E-2</v>
      </c>
      <c r="AW45" s="177">
        <v>3.6110275835477608E-2</v>
      </c>
      <c r="AX45" s="177">
        <v>3.5541217807263326E-2</v>
      </c>
      <c r="AY45" s="177">
        <v>3.542626101242613E-2</v>
      </c>
      <c r="AZ45" s="177">
        <v>3.3611410883108039E-2</v>
      </c>
      <c r="BA45" s="177">
        <v>3.1038071219330606E-2</v>
      </c>
      <c r="BB45" s="177">
        <v>2.9520287925622873E-2</v>
      </c>
      <c r="BC45" s="177">
        <v>2.7897901723038347E-2</v>
      </c>
      <c r="BD45" s="177">
        <v>2.6556548993368397E-2</v>
      </c>
      <c r="BE45" s="177">
        <v>2.6191184464321469E-2</v>
      </c>
      <c r="BF45" s="177">
        <v>2.625101823386498E-2</v>
      </c>
      <c r="BG45" s="177">
        <v>2.5790152791417838E-2</v>
      </c>
      <c r="BH45" s="177">
        <v>2.5230590714318133E-2</v>
      </c>
      <c r="BI45" s="177">
        <v>2.4586109560350719E-2</v>
      </c>
      <c r="BJ45" s="177">
        <v>2.4311208964064187E-2</v>
      </c>
      <c r="BK45" s="177">
        <v>2.4341670661354134E-2</v>
      </c>
      <c r="BL45" s="177">
        <v>2.5571690296191042E-2</v>
      </c>
      <c r="BM45" s="177">
        <v>2.9969829294038991E-2</v>
      </c>
      <c r="BN45" s="177">
        <v>2.9778577875928202E-2</v>
      </c>
      <c r="BO45" s="177">
        <v>2.9979016492252743E-2</v>
      </c>
      <c r="BP45" s="177">
        <v>3.018170886790298E-2</v>
      </c>
      <c r="BQ45" s="177">
        <v>2.864556108585815E-2</v>
      </c>
      <c r="BR45" s="177">
        <v>2.7768132211049869E-2</v>
      </c>
      <c r="BS45" s="177">
        <v>2.7657054841507718E-2</v>
      </c>
      <c r="BT45" s="177">
        <v>2.6755252459886043E-2</v>
      </c>
      <c r="BU45" s="177">
        <v>2.6848765665097748E-2</v>
      </c>
      <c r="BV45" s="177">
        <v>2.7446602860689395E-2</v>
      </c>
      <c r="BW45" s="177">
        <v>2.934193756892764E-2</v>
      </c>
      <c r="BX45" s="118">
        <v>4.0366905742055849E-2</v>
      </c>
      <c r="BY45" s="118">
        <v>3.5931200156829116E-2</v>
      </c>
      <c r="BZ45" s="118">
        <v>3.5349343531837399E-2</v>
      </c>
      <c r="CA45" s="118">
        <v>3.9042530891145261E-2</v>
      </c>
      <c r="CB45" s="118">
        <v>4.0904609877950082E-2</v>
      </c>
      <c r="CC45" s="118">
        <v>4.1589308909351419E-2</v>
      </c>
      <c r="CD45" s="118">
        <v>4.2835755944527688E-2</v>
      </c>
      <c r="CE45" s="118">
        <v>4.2685583159659091E-2</v>
      </c>
      <c r="CF45" s="118">
        <v>4.2487670191206577E-2</v>
      </c>
      <c r="CG45" s="118">
        <v>4.2694478116033642E-2</v>
      </c>
      <c r="CH45" s="119">
        <v>4.285592006511689E-2</v>
      </c>
    </row>
    <row r="46" spans="2:86" x14ac:dyDescent="0.35">
      <c r="B46" s="72" t="s">
        <v>345</v>
      </c>
      <c r="AH46" s="177">
        <v>4.6324259322953483E-2</v>
      </c>
      <c r="AI46" s="177">
        <v>4.4319529445107565E-2</v>
      </c>
      <c r="AJ46" s="177">
        <v>4.6024415458517584E-2</v>
      </c>
      <c r="AK46" s="177">
        <v>4.8514719274269869E-2</v>
      </c>
      <c r="AL46" s="177">
        <v>4.952370740525907E-2</v>
      </c>
      <c r="AM46" s="177">
        <v>4.9062307350223641E-2</v>
      </c>
      <c r="AN46" s="177">
        <v>4.8195172013258326E-2</v>
      </c>
      <c r="AO46" s="177">
        <v>4.7918533963803238E-2</v>
      </c>
      <c r="AP46" s="177">
        <v>4.7845581822379711E-2</v>
      </c>
      <c r="AQ46" s="177">
        <v>4.4884503625588511E-2</v>
      </c>
      <c r="AR46" s="177">
        <v>4.2149843090609262E-2</v>
      </c>
      <c r="AS46" s="177">
        <v>4.132495563952894E-2</v>
      </c>
      <c r="AT46" s="177">
        <v>4.2382632941926325E-2</v>
      </c>
      <c r="AU46" s="177">
        <v>4.5729710723887478E-2</v>
      </c>
      <c r="AV46" s="177">
        <v>4.7922022658208802E-2</v>
      </c>
      <c r="AW46" s="177">
        <v>4.855262275625262E-2</v>
      </c>
      <c r="AX46" s="177">
        <v>4.7560581116239883E-2</v>
      </c>
      <c r="AY46" s="177">
        <v>4.7339706240089624E-2</v>
      </c>
      <c r="AZ46" s="177">
        <v>4.6780703235155909E-2</v>
      </c>
      <c r="BA46" s="177">
        <v>4.6679053762857338E-2</v>
      </c>
      <c r="BB46" s="177">
        <v>4.6774357635359878E-2</v>
      </c>
      <c r="BC46" s="177">
        <v>4.7683997336072287E-2</v>
      </c>
      <c r="BD46" s="177">
        <v>4.7663545306448514E-2</v>
      </c>
      <c r="BE46" s="177">
        <v>4.9513533975400474E-2</v>
      </c>
      <c r="BF46" s="177">
        <v>5.0338588200744383E-2</v>
      </c>
      <c r="BG46" s="177">
        <v>5.01694447712615E-2</v>
      </c>
      <c r="BH46" s="177">
        <v>5.1147429003616254E-2</v>
      </c>
      <c r="BI46" s="177">
        <v>5.1330839817486477E-2</v>
      </c>
      <c r="BJ46" s="177">
        <v>5.0510947116150264E-2</v>
      </c>
      <c r="BK46" s="177">
        <v>5.1315942557646002E-2</v>
      </c>
      <c r="BL46" s="177">
        <v>5.503842329945105E-2</v>
      </c>
      <c r="BM46" s="177">
        <v>5.9867917809049584E-2</v>
      </c>
      <c r="BN46" s="177">
        <v>5.969714316374472E-2</v>
      </c>
      <c r="BO46" s="177">
        <v>6.0315256467711485E-2</v>
      </c>
      <c r="BP46" s="177">
        <v>6.1801596869640138E-2</v>
      </c>
      <c r="BQ46" s="177">
        <v>6.0740394327983567E-2</v>
      </c>
      <c r="BR46" s="177">
        <v>6.0113874626678714E-2</v>
      </c>
      <c r="BS46" s="177">
        <v>5.9467593020638559E-2</v>
      </c>
      <c r="BT46" s="177">
        <v>5.7769785421366307E-2</v>
      </c>
      <c r="BU46" s="177">
        <v>5.6138283663504818E-2</v>
      </c>
      <c r="BV46" s="177">
        <v>5.531479151136149E-2</v>
      </c>
      <c r="BW46" s="177">
        <v>5.4603409875681824E-2</v>
      </c>
      <c r="BX46" s="118">
        <v>5.9625166525049129E-2</v>
      </c>
      <c r="BY46" s="118">
        <v>5.3682343512374386E-2</v>
      </c>
      <c r="BZ46" s="118">
        <v>5.2030100025046391E-2</v>
      </c>
      <c r="CA46" s="118">
        <v>5.5647372116552143E-2</v>
      </c>
      <c r="CB46" s="118">
        <v>5.6343846668860199E-2</v>
      </c>
      <c r="CC46" s="118">
        <v>5.8434236050624373E-2</v>
      </c>
      <c r="CD46" s="118">
        <v>5.9000544205031376E-2</v>
      </c>
      <c r="CE46" s="118">
        <v>5.8467418404350449E-2</v>
      </c>
      <c r="CF46" s="118">
        <v>5.8287308939048064E-2</v>
      </c>
      <c r="CG46" s="118">
        <v>5.9189353967899962E-2</v>
      </c>
      <c r="CH46" s="119">
        <v>5.9943502828461365E-2</v>
      </c>
    </row>
    <row r="47" spans="2:86" x14ac:dyDescent="0.35">
      <c r="B47" s="123" t="s">
        <v>273</v>
      </c>
      <c r="AH47" s="180">
        <f t="shared" ref="AH47:BW47" si="11">SUM(AH44:AH46)</f>
        <v>6.7772829174246027E-2</v>
      </c>
      <c r="AI47" s="180">
        <f t="shared" si="11"/>
        <v>6.3580023581315551E-2</v>
      </c>
      <c r="AJ47" s="180">
        <f t="shared" si="11"/>
        <v>6.7921174345710517E-2</v>
      </c>
      <c r="AK47" s="180">
        <f t="shared" si="11"/>
        <v>7.4397201133765578E-2</v>
      </c>
      <c r="AL47" s="180">
        <f t="shared" si="11"/>
        <v>7.7459038743100228E-2</v>
      </c>
      <c r="AM47" s="180">
        <f t="shared" si="11"/>
        <v>7.9140031436466252E-2</v>
      </c>
      <c r="AN47" s="180">
        <f t="shared" si="11"/>
        <v>7.9148861450074728E-2</v>
      </c>
      <c r="AO47" s="180">
        <f t="shared" si="11"/>
        <v>7.8799272391553835E-2</v>
      </c>
      <c r="AP47" s="180">
        <f t="shared" si="11"/>
        <v>7.9181689019044793E-2</v>
      </c>
      <c r="AQ47" s="180">
        <f t="shared" si="11"/>
        <v>7.3117727378556749E-2</v>
      </c>
      <c r="AR47" s="180">
        <f t="shared" si="11"/>
        <v>6.652199541050513E-2</v>
      </c>
      <c r="AS47" s="180">
        <f t="shared" si="11"/>
        <v>6.3786731618976175E-2</v>
      </c>
      <c r="AT47" s="180">
        <f t="shared" si="11"/>
        <v>6.6552147154490884E-2</v>
      </c>
      <c r="AU47" s="180">
        <f t="shared" si="11"/>
        <v>7.5602270804844302E-2</v>
      </c>
      <c r="AV47" s="180">
        <f t="shared" si="11"/>
        <v>8.2287826058575708E-2</v>
      </c>
      <c r="AW47" s="180">
        <f t="shared" si="11"/>
        <v>8.5078152321055062E-2</v>
      </c>
      <c r="AX47" s="180">
        <f t="shared" si="11"/>
        <v>8.3545122648113423E-2</v>
      </c>
      <c r="AY47" s="180">
        <f t="shared" si="11"/>
        <v>8.3270872226196765E-2</v>
      </c>
      <c r="AZ47" s="180">
        <f t="shared" si="11"/>
        <v>8.0870522545531259E-2</v>
      </c>
      <c r="BA47" s="180">
        <f t="shared" si="11"/>
        <v>7.8220659402635506E-2</v>
      </c>
      <c r="BB47" s="180">
        <f t="shared" si="11"/>
        <v>7.6815880128752123E-2</v>
      </c>
      <c r="BC47" s="180">
        <f t="shared" si="11"/>
        <v>7.6115776458147391E-2</v>
      </c>
      <c r="BD47" s="180">
        <f t="shared" si="11"/>
        <v>7.4817576644632192E-2</v>
      </c>
      <c r="BE47" s="180">
        <f t="shared" si="11"/>
        <v>7.6291262716788752E-2</v>
      </c>
      <c r="BF47" s="180">
        <f t="shared" si="11"/>
        <v>7.7219941947844956E-2</v>
      </c>
      <c r="BG47" s="180">
        <f t="shared" si="11"/>
        <v>7.6581097991012329E-2</v>
      </c>
      <c r="BH47" s="180">
        <f t="shared" si="11"/>
        <v>7.7003798358578401E-2</v>
      </c>
      <c r="BI47" s="180">
        <f t="shared" si="11"/>
        <v>7.6566213718483794E-2</v>
      </c>
      <c r="BJ47" s="180">
        <f t="shared" si="11"/>
        <v>7.5473722036173002E-2</v>
      </c>
      <c r="BK47" s="180">
        <f t="shared" si="11"/>
        <v>7.6319237273978976E-2</v>
      </c>
      <c r="BL47" s="180">
        <f t="shared" si="11"/>
        <v>8.1304246662186316E-2</v>
      </c>
      <c r="BM47" s="180">
        <f t="shared" si="11"/>
        <v>9.0598652753901568E-2</v>
      </c>
      <c r="BN47" s="180">
        <f t="shared" si="11"/>
        <v>9.0223027373411355E-2</v>
      </c>
      <c r="BO47" s="180">
        <f t="shared" si="11"/>
        <v>9.107640612374486E-2</v>
      </c>
      <c r="BP47" s="180">
        <f t="shared" si="11"/>
        <v>9.2785512651717708E-2</v>
      </c>
      <c r="BQ47" s="180">
        <f t="shared" si="11"/>
        <v>9.0193430341622333E-2</v>
      </c>
      <c r="BR47" s="180">
        <f t="shared" si="11"/>
        <v>8.8791594049984532E-2</v>
      </c>
      <c r="BS47" s="180">
        <f t="shared" si="11"/>
        <v>8.8068630865504025E-2</v>
      </c>
      <c r="BT47" s="180">
        <f t="shared" si="11"/>
        <v>8.5460953797789244E-2</v>
      </c>
      <c r="BU47" s="180">
        <f t="shared" si="11"/>
        <v>8.3916504649881457E-2</v>
      </c>
      <c r="BV47" s="180">
        <f t="shared" si="11"/>
        <v>8.3726909814576603E-2</v>
      </c>
      <c r="BW47" s="180">
        <f t="shared" si="11"/>
        <v>8.496148871652455E-2</v>
      </c>
      <c r="BX47" s="156">
        <f t="shared" ref="BX47:CH47" si="12">SUM(BX44:BX46)</f>
        <v>0.10105658779295339</v>
      </c>
      <c r="BY47" s="156">
        <f t="shared" si="12"/>
        <v>9.0632808978728718E-2</v>
      </c>
      <c r="BZ47" s="156">
        <f t="shared" si="12"/>
        <v>8.849875678153768E-2</v>
      </c>
      <c r="CA47" s="156">
        <f t="shared" si="12"/>
        <v>9.6039629985019762E-2</v>
      </c>
      <c r="CB47" s="156">
        <f t="shared" si="12"/>
        <v>9.8807565433045391E-2</v>
      </c>
      <c r="CC47" s="156">
        <f t="shared" si="12"/>
        <v>0.1017214120369601</v>
      </c>
      <c r="CD47" s="156">
        <f t="shared" si="12"/>
        <v>0.10367667510624595</v>
      </c>
      <c r="CE47" s="156">
        <f t="shared" si="12"/>
        <v>0.10311296553653931</v>
      </c>
      <c r="CF47" s="156">
        <f t="shared" si="12"/>
        <v>0.10282449569790007</v>
      </c>
      <c r="CG47" s="156">
        <f t="shared" si="12"/>
        <v>0.10401042586886461</v>
      </c>
      <c r="CH47" s="157">
        <f t="shared" si="12"/>
        <v>0.10499248051744554</v>
      </c>
    </row>
    <row r="48" spans="2:86" ht="16" thickBot="1" x14ac:dyDescent="0.4">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8"/>
    </row>
    <row r="49" spans="1:86" x14ac:dyDescent="0.35">
      <c r="AW49" s="181"/>
      <c r="BL49" s="182"/>
      <c r="CH49" s="66"/>
    </row>
    <row r="50" spans="1:86" ht="31" x14ac:dyDescent="0.35">
      <c r="B50" s="65" t="s">
        <v>368</v>
      </c>
      <c r="CH50" s="66"/>
    </row>
    <row r="51" spans="1:86" x14ac:dyDescent="0.35">
      <c r="B51" s="72" t="s">
        <v>358</v>
      </c>
      <c r="AH51" s="177">
        <v>2.686402791329244E-2</v>
      </c>
      <c r="AI51" s="177">
        <v>3.3557056716006853E-2</v>
      </c>
      <c r="AJ51" s="177">
        <v>3.0401431319416427E-2</v>
      </c>
      <c r="AK51" s="177">
        <v>3.2168006042976198E-2</v>
      </c>
      <c r="AL51" s="177">
        <v>3.2767511486101866E-2</v>
      </c>
      <c r="AM51" s="177">
        <v>3.3480955850309795E-2</v>
      </c>
      <c r="AN51" s="177">
        <v>3.4006098193228355E-2</v>
      </c>
      <c r="AO51" s="177">
        <v>3.4690290272637619E-2</v>
      </c>
      <c r="AP51" s="177">
        <v>3.4084972885312849E-2</v>
      </c>
      <c r="AQ51" s="177">
        <v>3.2976948467488179E-2</v>
      </c>
      <c r="AR51" s="177">
        <v>3.2243904215251667E-2</v>
      </c>
      <c r="AS51" s="177">
        <v>2.9884751333040104E-2</v>
      </c>
      <c r="AT51" s="177">
        <v>2.8906039567892786E-2</v>
      </c>
      <c r="AU51" s="177">
        <v>3.0704713728467999E-2</v>
      </c>
      <c r="AV51" s="177">
        <v>3.2837462373803146E-2</v>
      </c>
      <c r="AW51" s="177">
        <v>3.4380003806232816E-2</v>
      </c>
      <c r="AX51" s="177">
        <v>3.3428768476404219E-2</v>
      </c>
      <c r="AY51" s="177">
        <v>3.3158188616008513E-2</v>
      </c>
      <c r="AZ51" s="177">
        <v>3.3695802192378728E-2</v>
      </c>
      <c r="BA51" s="177">
        <v>3.251387415935407E-2</v>
      </c>
      <c r="BB51" s="177">
        <v>3.230667620457893E-2</v>
      </c>
      <c r="BC51" s="177">
        <v>3.4001941024356129E-2</v>
      </c>
      <c r="BD51" s="177">
        <v>3.224439492586683E-2</v>
      </c>
      <c r="BE51" s="177">
        <v>3.130288932603343E-2</v>
      </c>
      <c r="BF51" s="177">
        <v>3.0155422792636007E-2</v>
      </c>
      <c r="BG51" s="177">
        <v>9.7143476670575376E-3</v>
      </c>
      <c r="BH51" s="177">
        <v>7.9708792862658133E-3</v>
      </c>
      <c r="BI51" s="177">
        <v>6.1482717435461078E-3</v>
      </c>
      <c r="BJ51" s="177">
        <v>5.1234128883634947E-3</v>
      </c>
      <c r="BK51" s="177">
        <v>4.4144010024716697E-3</v>
      </c>
      <c r="BL51" s="177">
        <v>3.7353951289662637E-3</v>
      </c>
      <c r="BM51" s="177">
        <v>2.8727492985498736E-3</v>
      </c>
      <c r="BN51" s="177">
        <v>2.4945602711971249E-3</v>
      </c>
      <c r="BO51" s="177">
        <v>2.3685485869828792E-3</v>
      </c>
      <c r="BP51" s="177">
        <v>2.2168733006850726E-3</v>
      </c>
      <c r="BQ51" s="177">
        <v>2.1390857426777541E-3</v>
      </c>
      <c r="BR51" s="177">
        <v>2.3366102428253703E-3</v>
      </c>
      <c r="BS51" s="177">
        <v>2.4130971935143503E-3</v>
      </c>
      <c r="BT51" s="177">
        <v>2.4111155246179634E-3</v>
      </c>
      <c r="BU51" s="177">
        <v>2.3941609498384663E-3</v>
      </c>
      <c r="BV51" s="177">
        <v>2.5081186671236243E-3</v>
      </c>
      <c r="BW51" s="177">
        <v>2.619073643868354E-3</v>
      </c>
      <c r="BX51" s="118">
        <v>2.0464058332311744E-3</v>
      </c>
      <c r="BY51" s="118">
        <v>2.3568604953138317E-3</v>
      </c>
      <c r="BZ51" s="118">
        <v>2.5439417543905618E-3</v>
      </c>
      <c r="CA51" s="118">
        <v>3.0603160409094429E-3</v>
      </c>
      <c r="CB51" s="118">
        <v>3.5437608206269362E-3</v>
      </c>
      <c r="CC51" s="118">
        <v>3.7717160908190919E-3</v>
      </c>
      <c r="CD51" s="118">
        <v>4.1139094973019034E-3</v>
      </c>
      <c r="CE51" s="118">
        <v>4.3736404186040826E-3</v>
      </c>
      <c r="CF51" s="118">
        <v>4.6062615606306395E-3</v>
      </c>
      <c r="CG51" s="118">
        <v>4.8038668675674115E-3</v>
      </c>
      <c r="CH51" s="119">
        <v>4.9522298319930958E-3</v>
      </c>
    </row>
    <row r="52" spans="1:86" x14ac:dyDescent="0.35">
      <c r="B52" s="72" t="s">
        <v>359</v>
      </c>
      <c r="AH52" s="177">
        <v>5.510503442682084E-2</v>
      </c>
      <c r="AI52" s="177">
        <v>5.0542945097418461E-2</v>
      </c>
      <c r="AJ52" s="177">
        <v>5.4857232059033936E-2</v>
      </c>
      <c r="AK52" s="177">
        <v>6.5023407741738523E-2</v>
      </c>
      <c r="AL52" s="177">
        <v>6.9649308258915243E-2</v>
      </c>
      <c r="AM52" s="177">
        <v>7.5559351429068361E-2</v>
      </c>
      <c r="AN52" s="177">
        <v>7.8258511983735235E-2</v>
      </c>
      <c r="AO52" s="177">
        <v>8.1988066673477994E-2</v>
      </c>
      <c r="AP52" s="177">
        <v>8.5699321683873189E-2</v>
      </c>
      <c r="AQ52" s="177">
        <v>8.1989053586599275E-2</v>
      </c>
      <c r="AR52" s="177">
        <v>7.5683873008823663E-2</v>
      </c>
      <c r="AS52" s="177">
        <v>7.0211809051556648E-2</v>
      </c>
      <c r="AT52" s="177">
        <v>7.5277502304332292E-2</v>
      </c>
      <c r="AU52" s="177">
        <v>8.6216740465427905E-2</v>
      </c>
      <c r="AV52" s="177">
        <v>9.6144593032688644E-2</v>
      </c>
      <c r="AW52" s="177">
        <v>0.10329156532232507</v>
      </c>
      <c r="AX52" s="177">
        <v>0.10309960863130778</v>
      </c>
      <c r="AY52" s="177">
        <v>0.10382646434482516</v>
      </c>
      <c r="AZ52" s="177">
        <v>0.10430995043992569</v>
      </c>
      <c r="BA52" s="177">
        <v>9.7052801401903865E-2</v>
      </c>
      <c r="BB52" s="177">
        <v>9.3888508976881502E-2</v>
      </c>
      <c r="BC52" s="177">
        <v>8.8958880578411781E-2</v>
      </c>
      <c r="BD52" s="177">
        <v>8.1324261524243935E-2</v>
      </c>
      <c r="BE52" s="177">
        <v>7.7461847291207531E-2</v>
      </c>
      <c r="BF52" s="177">
        <v>7.3581769766484978E-2</v>
      </c>
      <c r="BG52" s="177">
        <v>7.0041002849647052E-2</v>
      </c>
      <c r="BH52" s="177">
        <v>6.6743054706546692E-2</v>
      </c>
      <c r="BI52" s="177">
        <v>6.5352189007765432E-2</v>
      </c>
      <c r="BJ52" s="177">
        <v>6.4554534178981632E-2</v>
      </c>
      <c r="BK52" s="177">
        <v>6.395973817598917E-2</v>
      </c>
      <c r="BL52" s="177">
        <v>6.2432045540358784E-2</v>
      </c>
      <c r="BM52" s="177">
        <v>6.8610026933616119E-2</v>
      </c>
      <c r="BN52" s="177">
        <v>6.9012631942786715E-2</v>
      </c>
      <c r="BO52" s="177">
        <v>7.1205159748631036E-2</v>
      </c>
      <c r="BP52" s="177">
        <v>7.2576777225275932E-2</v>
      </c>
      <c r="BQ52" s="177">
        <v>6.7896734582685608E-2</v>
      </c>
      <c r="BR52" s="177">
        <v>6.6692445695259492E-2</v>
      </c>
      <c r="BS52" s="177">
        <v>6.7738001144008922E-2</v>
      </c>
      <c r="BT52" s="177">
        <v>6.6842313691198169E-2</v>
      </c>
      <c r="BU52" s="177">
        <v>6.7691619099913211E-2</v>
      </c>
      <c r="BV52" s="177">
        <v>7.021272976845129E-2</v>
      </c>
      <c r="BW52" s="177">
        <v>7.5051764253396075E-2</v>
      </c>
      <c r="BX52" s="118">
        <v>7.7230049524024208E-2</v>
      </c>
      <c r="BY52" s="118">
        <v>8.2862348234657157E-2</v>
      </c>
      <c r="BZ52" s="118">
        <v>8.0234259794306359E-2</v>
      </c>
      <c r="CA52" s="118">
        <v>8.8470279771870566E-2</v>
      </c>
      <c r="CB52" s="118">
        <v>9.294675644073816E-2</v>
      </c>
      <c r="CC52" s="118">
        <v>9.2388307509950432E-2</v>
      </c>
      <c r="CD52" s="118">
        <v>9.5753543354850035E-2</v>
      </c>
      <c r="CE52" s="118">
        <v>9.5252460971414557E-2</v>
      </c>
      <c r="CF52" s="118">
        <v>9.5490480580669737E-2</v>
      </c>
      <c r="CG52" s="118">
        <v>9.6444647916786197E-2</v>
      </c>
      <c r="CH52" s="119">
        <v>9.6774641721327825E-2</v>
      </c>
    </row>
    <row r="53" spans="1:86" x14ac:dyDescent="0.35">
      <c r="B53" s="72" t="s">
        <v>345</v>
      </c>
      <c r="AH53" s="177">
        <v>0.11726778009546392</v>
      </c>
      <c r="AI53" s="177">
        <v>0.11309038286254582</v>
      </c>
      <c r="AJ53" s="177">
        <v>0.11259203649318895</v>
      </c>
      <c r="AK53" s="177">
        <v>0.11933527065333685</v>
      </c>
      <c r="AL53" s="177">
        <v>0.12122790062890189</v>
      </c>
      <c r="AM53" s="177">
        <v>0.12164242941290392</v>
      </c>
      <c r="AN53" s="177">
        <v>0.12111586572297538</v>
      </c>
      <c r="AO53" s="177">
        <v>0.12718142738237764</v>
      </c>
      <c r="AP53" s="177">
        <v>0.13120702756245159</v>
      </c>
      <c r="AQ53" s="177">
        <v>0.13083385583690973</v>
      </c>
      <c r="AR53" s="177">
        <v>0.13227238476137587</v>
      </c>
      <c r="AS53" s="177">
        <v>0.13010717619141768</v>
      </c>
      <c r="AT53" s="177">
        <v>0.13364295948446347</v>
      </c>
      <c r="AU53" s="177">
        <v>0.13500261649543907</v>
      </c>
      <c r="AV53" s="177">
        <v>0.1369124523399001</v>
      </c>
      <c r="AW53" s="177">
        <v>0.14099470767324312</v>
      </c>
      <c r="AX53" s="177">
        <v>0.13877362226942286</v>
      </c>
      <c r="AY53" s="177">
        <v>0.13797170390275668</v>
      </c>
      <c r="AZ53" s="177">
        <v>0.14293839471280267</v>
      </c>
      <c r="BA53" s="177">
        <v>0.1416296247850464</v>
      </c>
      <c r="BB53" s="177">
        <v>0.14314173373741443</v>
      </c>
      <c r="BC53" s="177">
        <v>0.14684472833299461</v>
      </c>
      <c r="BD53" s="177">
        <v>0.14628631214934765</v>
      </c>
      <c r="BE53" s="177">
        <v>0.14648672349689842</v>
      </c>
      <c r="BF53" s="177">
        <v>0.13986436703265606</v>
      </c>
      <c r="BG53" s="177">
        <v>0.13422374540219667</v>
      </c>
      <c r="BH53" s="177">
        <v>0.13298344902698533</v>
      </c>
      <c r="BI53" s="177">
        <v>0.13338567558339681</v>
      </c>
      <c r="BJ53" s="177">
        <v>0.13153664845731808</v>
      </c>
      <c r="BK53" s="177">
        <v>0.13226541343185383</v>
      </c>
      <c r="BL53" s="177">
        <v>0.13179509706107745</v>
      </c>
      <c r="BM53" s="177">
        <v>0.13411085165138686</v>
      </c>
      <c r="BN53" s="177">
        <v>0.13503238081377375</v>
      </c>
      <c r="BO53" s="177">
        <v>0.13977089632853687</v>
      </c>
      <c r="BP53" s="177">
        <v>0.14472538349894098</v>
      </c>
      <c r="BQ53" s="177">
        <v>0.14476213548055947</v>
      </c>
      <c r="BR53" s="177">
        <v>0.14515763483194002</v>
      </c>
      <c r="BS53" s="177">
        <v>0.1464321627143669</v>
      </c>
      <c r="BT53" s="177">
        <v>0.14509894945395718</v>
      </c>
      <c r="BU53" s="177">
        <v>0.14231755931037185</v>
      </c>
      <c r="BV53" s="177">
        <v>0.1420506572593325</v>
      </c>
      <c r="BW53" s="177">
        <v>0.13966968497512475</v>
      </c>
      <c r="BX53" s="118">
        <v>0.11407526621685558</v>
      </c>
      <c r="BY53" s="118">
        <v>0.12379895530234376</v>
      </c>
      <c r="BZ53" s="118">
        <v>0.11809544804625483</v>
      </c>
      <c r="CA53" s="118">
        <v>0.12609680948827298</v>
      </c>
      <c r="CB53" s="118">
        <v>0.12802903655335618</v>
      </c>
      <c r="CC53" s="118">
        <v>0.1298083644794642</v>
      </c>
      <c r="CD53" s="118">
        <v>0.13188774291300789</v>
      </c>
      <c r="CE53" s="118">
        <v>0.13046947183148744</v>
      </c>
      <c r="CF53" s="118">
        <v>0.13099996110155282</v>
      </c>
      <c r="CG53" s="118">
        <v>0.1337057309458563</v>
      </c>
      <c r="CH53" s="119">
        <v>0.13536078564948498</v>
      </c>
    </row>
    <row r="54" spans="1:86" ht="26.25" customHeight="1" x14ac:dyDescent="0.35">
      <c r="B54" s="72" t="s">
        <v>360</v>
      </c>
      <c r="S54" s="177">
        <v>0.11022736806779089</v>
      </c>
      <c r="T54" s="177">
        <v>0.10601952277657267</v>
      </c>
      <c r="U54" s="177">
        <v>0.11593951584934452</v>
      </c>
      <c r="V54" s="177">
        <v>0.10958484431661872</v>
      </c>
      <c r="W54" s="177">
        <v>0.10832785448170064</v>
      </c>
      <c r="X54" s="177">
        <v>0.11207564718648272</v>
      </c>
      <c r="Y54" s="177">
        <v>0.11264272063507622</v>
      </c>
      <c r="Z54" s="177">
        <v>0.11062560322891987</v>
      </c>
      <c r="AA54" s="177">
        <v>0.11610136145431653</v>
      </c>
      <c r="AB54" s="177">
        <v>0.11746316418750219</v>
      </c>
      <c r="AC54" s="177">
        <v>0.11549596786281741</v>
      </c>
      <c r="AD54" s="177">
        <v>0.11204754527850554</v>
      </c>
      <c r="AE54" s="177">
        <v>0.11729248392211356</v>
      </c>
      <c r="AF54" s="177">
        <v>0.12164435851057194</v>
      </c>
      <c r="AG54" s="177">
        <v>0.1294091161677329</v>
      </c>
      <c r="AH54" s="177">
        <v>0.13129322572142238</v>
      </c>
      <c r="AI54" s="177">
        <v>0.12535836930153429</v>
      </c>
      <c r="AJ54" s="177">
        <v>0.12686756140795136</v>
      </c>
      <c r="AK54" s="177">
        <v>0.1318235473456274</v>
      </c>
      <c r="AL54" s="177">
        <v>0.12876446920895765</v>
      </c>
      <c r="AM54" s="177">
        <v>0.12926098339677336</v>
      </c>
      <c r="AN54" s="177">
        <v>0.12729103111653448</v>
      </c>
      <c r="AO54" s="177">
        <v>0.13106101740435197</v>
      </c>
      <c r="AP54" s="177">
        <v>0.13554683981426122</v>
      </c>
      <c r="AQ54" s="177">
        <v>0.13372186636490435</v>
      </c>
      <c r="AR54" s="177">
        <v>0.13215802591970272</v>
      </c>
      <c r="AS54" s="177">
        <v>0.12674579528193117</v>
      </c>
      <c r="AT54" s="177">
        <v>0.12846671074073918</v>
      </c>
      <c r="AU54" s="177">
        <v>0.13394372800984852</v>
      </c>
      <c r="AV54" s="177">
        <v>0.13185753352058932</v>
      </c>
      <c r="AW54" s="177">
        <v>0.13365422254072457</v>
      </c>
      <c r="AX54" s="177">
        <v>0.12919443444183837</v>
      </c>
      <c r="AY54" s="177">
        <v>0.12615386379697244</v>
      </c>
      <c r="AZ54" s="177">
        <v>0.12843736804745268</v>
      </c>
      <c r="BA54" s="177">
        <v>0.12527297025618378</v>
      </c>
      <c r="BB54" s="177">
        <v>0.12687726067240299</v>
      </c>
      <c r="BC54" s="177">
        <v>0.12771155862940636</v>
      </c>
      <c r="BD54" s="177">
        <v>0.12251906735671607</v>
      </c>
      <c r="BE54" s="177">
        <v>0.12222003319952668</v>
      </c>
      <c r="BF54" s="177">
        <v>0.1185661789796216</v>
      </c>
      <c r="BG54" s="177">
        <v>0.11342976907310461</v>
      </c>
      <c r="BH54" s="177">
        <v>0.10919994503409196</v>
      </c>
      <c r="BI54" s="177">
        <v>0.10779474021002065</v>
      </c>
      <c r="BJ54" s="177">
        <v>0.10655835048706382</v>
      </c>
      <c r="BK54" s="177">
        <v>0.10713936030248486</v>
      </c>
      <c r="BL54" s="177">
        <v>0.10596989205871545</v>
      </c>
      <c r="BM54" s="177">
        <v>0.10802467763043769</v>
      </c>
      <c r="BN54" s="177">
        <v>0.1081330826806098</v>
      </c>
      <c r="BO54" s="177">
        <v>0.11334790567049693</v>
      </c>
      <c r="BP54" s="177">
        <v>0.11775381260439381</v>
      </c>
      <c r="BQ54" s="177">
        <v>0.11987859015681195</v>
      </c>
      <c r="BR54" s="177">
        <v>0.12023475944243819</v>
      </c>
      <c r="BS54" s="177">
        <v>0.12296812717704604</v>
      </c>
      <c r="BT54" s="177">
        <v>0.12307243849137842</v>
      </c>
      <c r="BU54" s="177">
        <v>0.12161944384766894</v>
      </c>
      <c r="BV54" s="177">
        <v>0.1223957655091341</v>
      </c>
      <c r="BW54" s="177">
        <v>0.1207871637056494</v>
      </c>
      <c r="BX54" s="118">
        <v>0.10030823095507954</v>
      </c>
      <c r="BY54" s="118">
        <v>0.10830172023949128</v>
      </c>
      <c r="BZ54" s="118">
        <v>0.1021664967324127</v>
      </c>
      <c r="CA54" s="118">
        <v>0.10781534303415587</v>
      </c>
      <c r="CB54" s="118">
        <v>0.11308440461416211</v>
      </c>
      <c r="CC54" s="118">
        <v>0.1133257350085711</v>
      </c>
      <c r="CD54" s="118">
        <v>0.11534234357183276</v>
      </c>
      <c r="CE54" s="118">
        <v>0.11428058913487046</v>
      </c>
      <c r="CF54" s="118">
        <v>0.11466374689095055</v>
      </c>
      <c r="CG54" s="118">
        <v>0.11677330010128313</v>
      </c>
      <c r="CH54" s="119">
        <v>0.11811095374814523</v>
      </c>
    </row>
    <row r="55" spans="1:86" x14ac:dyDescent="0.35">
      <c r="B55" s="72" t="s">
        <v>361</v>
      </c>
      <c r="S55" s="177">
        <v>1.8239785216880612E-2</v>
      </c>
      <c r="T55" s="177">
        <v>1.7299349240780911E-2</v>
      </c>
      <c r="U55" s="177">
        <v>1.7056253034611918E-2</v>
      </c>
      <c r="V55" s="177">
        <v>1.8600725271976992E-2</v>
      </c>
      <c r="W55" s="177">
        <v>2.1131930747315363E-2</v>
      </c>
      <c r="X55" s="177">
        <v>2.2161938717511497E-2</v>
      </c>
      <c r="Y55" s="177">
        <v>2.3065614740040184E-2</v>
      </c>
      <c r="Z55" s="177">
        <v>2.4734579275247869E-2</v>
      </c>
      <c r="AA55" s="177">
        <v>2.6996930825529238E-2</v>
      </c>
      <c r="AB55" s="177">
        <v>2.9725357808488936E-2</v>
      </c>
      <c r="AC55" s="177">
        <v>2.9208262133884944E-2</v>
      </c>
      <c r="AD55" s="177">
        <v>2.7524775031324753E-2</v>
      </c>
      <c r="AE55" s="177">
        <v>2.9414070154810894E-2</v>
      </c>
      <c r="AF55" s="177">
        <v>3.2462733112954528E-2</v>
      </c>
      <c r="AG55" s="177">
        <v>3.5753672541783625E-2</v>
      </c>
      <c r="AH55" s="177">
        <v>3.3789805319509474E-2</v>
      </c>
      <c r="AI55" s="177">
        <v>3.0874893670646799E-2</v>
      </c>
      <c r="AJ55" s="177">
        <v>3.3443647889906655E-2</v>
      </c>
      <c r="AK55" s="177">
        <v>4.5788025421940104E-2</v>
      </c>
      <c r="AL55" s="177">
        <v>5.5981784883433153E-2</v>
      </c>
      <c r="AM55" s="177">
        <v>6.1692445303369606E-2</v>
      </c>
      <c r="AN55" s="177">
        <v>6.5790115924344097E-2</v>
      </c>
      <c r="AO55" s="177">
        <v>7.1415643482271612E-2</v>
      </c>
      <c r="AP55" s="177">
        <v>7.3624979744190078E-2</v>
      </c>
      <c r="AQ55" s="177">
        <v>7.0537066764914863E-2</v>
      </c>
      <c r="AR55" s="177">
        <v>6.7271392942896441E-2</v>
      </c>
      <c r="AS55" s="177">
        <v>6.4970775063596928E-2</v>
      </c>
      <c r="AT55" s="177">
        <v>7.0733989110616111E-2</v>
      </c>
      <c r="AU55" s="177">
        <v>7.7114390201271102E-2</v>
      </c>
      <c r="AV55" s="177">
        <v>9.018840779408907E-2</v>
      </c>
      <c r="AW55" s="177">
        <v>9.7454772858644692E-2</v>
      </c>
      <c r="AX55" s="177">
        <v>9.8423065514366442E-2</v>
      </c>
      <c r="AY55" s="177">
        <v>9.8831790705314976E-2</v>
      </c>
      <c r="AZ55" s="177">
        <v>9.8821351124014842E-2</v>
      </c>
      <c r="BA55" s="177">
        <v>9.192290008890025E-2</v>
      </c>
      <c r="BB55" s="177">
        <v>8.7969189286308175E-2</v>
      </c>
      <c r="BC55" s="177">
        <v>8.369834775440585E-2</v>
      </c>
      <c r="BD55" s="177">
        <v>7.6045318337365886E-2</v>
      </c>
      <c r="BE55" s="177">
        <v>7.3958575534821783E-2</v>
      </c>
      <c r="BF55" s="177">
        <v>7.1323976054372101E-2</v>
      </c>
      <c r="BG55" s="177">
        <v>6.7462077756445249E-2</v>
      </c>
      <c r="BH55" s="177">
        <v>6.5487996396331141E-2</v>
      </c>
      <c r="BI55" s="177">
        <v>6.3204355918672822E-2</v>
      </c>
      <c r="BJ55" s="177">
        <v>6.274451762522909E-2</v>
      </c>
      <c r="BK55" s="177">
        <v>6.1500545791686088E-2</v>
      </c>
      <c r="BL55" s="177">
        <v>5.9738284153756649E-2</v>
      </c>
      <c r="BM55" s="177">
        <v>6.4824427836086412E-2</v>
      </c>
      <c r="BN55" s="177">
        <v>6.5630354710125668E-2</v>
      </c>
      <c r="BO55" s="177">
        <v>6.6987815626209507E-2</v>
      </c>
      <c r="BP55" s="177">
        <v>6.7716311134946666E-2</v>
      </c>
      <c r="BQ55" s="177">
        <v>6.0384935881856332E-2</v>
      </c>
      <c r="BR55" s="177">
        <v>5.8310385669151803E-2</v>
      </c>
      <c r="BS55" s="177">
        <v>5.721100261482906E-2</v>
      </c>
      <c r="BT55" s="177">
        <v>5.5374569269561504E-2</v>
      </c>
      <c r="BU55" s="177">
        <v>5.4314406480360733E-2</v>
      </c>
      <c r="BV55" s="177">
        <v>5.581247099645617E-2</v>
      </c>
      <c r="BW55" s="177">
        <v>6.0272828399352406E-2</v>
      </c>
      <c r="BX55" s="118">
        <v>6.4676688892911782E-2</v>
      </c>
      <c r="BY55" s="118">
        <v>6.8617203499300713E-2</v>
      </c>
      <c r="BZ55" s="118">
        <v>6.2233608160013748E-2</v>
      </c>
      <c r="CA55" s="118">
        <v>6.7123015699810884E-2</v>
      </c>
      <c r="CB55" s="118">
        <v>7.450982863931678E-2</v>
      </c>
      <c r="CC55" s="118">
        <v>7.352226405303855E-2</v>
      </c>
      <c r="CD55" s="118">
        <v>7.4945106568408915E-2</v>
      </c>
      <c r="CE55" s="118">
        <v>7.2977929974746267E-2</v>
      </c>
      <c r="CF55" s="118">
        <v>7.2187501547860911E-2</v>
      </c>
      <c r="CG55" s="118">
        <v>7.2448085267028811E-2</v>
      </c>
      <c r="CH55" s="119">
        <v>7.1966335317416877E-2</v>
      </c>
    </row>
    <row r="56" spans="1:86" x14ac:dyDescent="0.35">
      <c r="B56" s="72" t="s">
        <v>362</v>
      </c>
      <c r="S56" s="177">
        <v>3.0153536370500885E-2</v>
      </c>
      <c r="T56" s="177">
        <v>2.8687635574837313E-2</v>
      </c>
      <c r="U56" s="177">
        <v>2.8091836026912679E-2</v>
      </c>
      <c r="V56" s="177">
        <v>2.5403276228585722E-2</v>
      </c>
      <c r="W56" s="177">
        <v>2.3378259916721451E-2</v>
      </c>
      <c r="X56" s="177">
        <v>2.967498579031674E-2</v>
      </c>
      <c r="Y56" s="177">
        <v>3.051403930024011E-2</v>
      </c>
      <c r="Z56" s="177">
        <v>2.4177415109239268E-2</v>
      </c>
      <c r="AA56" s="177">
        <v>2.3337530495002756E-2</v>
      </c>
      <c r="AB56" s="177">
        <v>2.5041319407813761E-2</v>
      </c>
      <c r="AC56" s="177">
        <v>2.0328566717630486E-2</v>
      </c>
      <c r="AD56" s="177">
        <v>1.7660325777423394E-2</v>
      </c>
      <c r="AE56" s="177">
        <v>1.9640852974186308E-2</v>
      </c>
      <c r="AF56" s="177">
        <v>1.9194785754381587E-2</v>
      </c>
      <c r="AG56" s="177">
        <v>2.5298149124431842E-2</v>
      </c>
      <c r="AH56" s="177">
        <v>3.4153811394645343E-2</v>
      </c>
      <c r="AI56" s="177">
        <v>4.0957121703790053E-2</v>
      </c>
      <c r="AJ56" s="177">
        <v>3.753949057378124E-2</v>
      </c>
      <c r="AK56" s="177">
        <v>3.8915111670484129E-2</v>
      </c>
      <c r="AL56" s="177">
        <v>3.8898466281528203E-2</v>
      </c>
      <c r="AM56" s="177">
        <v>3.9729307992139092E-2</v>
      </c>
      <c r="AN56" s="177">
        <v>4.0299328859060408E-2</v>
      </c>
      <c r="AO56" s="177">
        <v>4.1383123441869701E-2</v>
      </c>
      <c r="AP56" s="177">
        <v>4.181950257318634E-2</v>
      </c>
      <c r="AQ56" s="177">
        <v>4.1540924761177926E-2</v>
      </c>
      <c r="AR56" s="177">
        <v>4.0770743122852088E-2</v>
      </c>
      <c r="AS56" s="177">
        <v>3.8487166230486265E-2</v>
      </c>
      <c r="AT56" s="177">
        <v>3.8625801505333276E-2</v>
      </c>
      <c r="AU56" s="177">
        <v>4.0865952478215319E-2</v>
      </c>
      <c r="AV56" s="177">
        <v>4.38485664317134E-2</v>
      </c>
      <c r="AW56" s="177">
        <v>4.755728140243181E-2</v>
      </c>
      <c r="AX56" s="177">
        <v>4.7684499420930206E-2</v>
      </c>
      <c r="AY56" s="177">
        <v>4.9970702361302882E-2</v>
      </c>
      <c r="AZ56" s="177">
        <v>5.3685428173639659E-2</v>
      </c>
      <c r="BA56" s="177">
        <v>5.4000430001220207E-2</v>
      </c>
      <c r="BB56" s="177">
        <v>5.4490468960163789E-2</v>
      </c>
      <c r="BC56" s="177">
        <v>5.8395643551950267E-2</v>
      </c>
      <c r="BD56" s="177">
        <v>6.1290582905376464E-2</v>
      </c>
      <c r="BE56" s="177">
        <v>5.9072851379790944E-2</v>
      </c>
      <c r="BF56" s="177">
        <v>5.3711404557783421E-2</v>
      </c>
      <c r="BG56" s="177">
        <v>3.3087249089351449E-2</v>
      </c>
      <c r="BH56" s="177">
        <v>3.3009441589374758E-2</v>
      </c>
      <c r="BI56" s="177">
        <v>3.3887040206014865E-2</v>
      </c>
      <c r="BJ56" s="177">
        <v>3.1911727412370236E-2</v>
      </c>
      <c r="BK56" s="177">
        <v>3.1999646516143759E-2</v>
      </c>
      <c r="BL56" s="177">
        <v>3.2254361517930492E-2</v>
      </c>
      <c r="BM56" s="177">
        <v>3.2744522417028805E-2</v>
      </c>
      <c r="BN56" s="177">
        <v>3.2776135637022127E-2</v>
      </c>
      <c r="BO56" s="177">
        <v>3.3008883367444244E-2</v>
      </c>
      <c r="BP56" s="177">
        <v>3.4048910285561416E-2</v>
      </c>
      <c r="BQ56" s="177">
        <v>3.4534429767254661E-2</v>
      </c>
      <c r="BR56" s="177">
        <v>3.5641545658434914E-2</v>
      </c>
      <c r="BS56" s="177">
        <v>3.6404131260015161E-2</v>
      </c>
      <c r="BT56" s="177">
        <v>3.5905370908833417E-2</v>
      </c>
      <c r="BU56" s="177">
        <v>3.6469489032093849E-2</v>
      </c>
      <c r="BV56" s="177">
        <v>3.6563269189317162E-2</v>
      </c>
      <c r="BW56" s="177">
        <v>3.6280871541807654E-2</v>
      </c>
      <c r="BX56" s="118">
        <v>2.8366801726119616E-2</v>
      </c>
      <c r="BY56" s="118">
        <v>3.2099240293522839E-2</v>
      </c>
      <c r="BZ56" s="118">
        <v>3.6473544702525368E-2</v>
      </c>
      <c r="CA56" s="118">
        <v>4.2689046567086206E-2</v>
      </c>
      <c r="CB56" s="118">
        <v>3.6925320561242425E-2</v>
      </c>
      <c r="CC56" s="118">
        <v>3.91202242038882E-2</v>
      </c>
      <c r="CD56" s="118">
        <v>4.1467745624918222E-2</v>
      </c>
      <c r="CE56" s="118">
        <v>4.2837009414751812E-2</v>
      </c>
      <c r="CF56" s="118">
        <v>4.4245448919921854E-2</v>
      </c>
      <c r="CG56" s="118">
        <v>4.5732860361897977E-2</v>
      </c>
      <c r="CH56" s="119">
        <v>4.7010368137243741E-2</v>
      </c>
    </row>
    <row r="57" spans="1:86" x14ac:dyDescent="0.35">
      <c r="B57" s="123" t="s">
        <v>273</v>
      </c>
      <c r="S57" s="180">
        <f>SUM(S54:S56)</f>
        <v>0.1586206896551724</v>
      </c>
      <c r="T57" s="180">
        <f t="shared" ref="T57:CE57" si="13">SUM(T54:T56)</f>
        <v>0.15200650759219089</v>
      </c>
      <c r="U57" s="180">
        <f t="shared" si="13"/>
        <v>0.1610876049108691</v>
      </c>
      <c r="V57" s="180">
        <f t="shared" si="13"/>
        <v>0.15358884581718141</v>
      </c>
      <c r="W57" s="180">
        <f t="shared" si="13"/>
        <v>0.15283804514573746</v>
      </c>
      <c r="X57" s="180">
        <f t="shared" si="13"/>
        <v>0.16391257169431095</v>
      </c>
      <c r="Y57" s="180">
        <f t="shared" si="13"/>
        <v>0.1662223746753565</v>
      </c>
      <c r="Z57" s="180">
        <f t="shared" si="13"/>
        <v>0.159537597613407</v>
      </c>
      <c r="AA57" s="180">
        <f t="shared" si="13"/>
        <v>0.16643582277484853</v>
      </c>
      <c r="AB57" s="180">
        <f t="shared" si="13"/>
        <v>0.1722298414038049</v>
      </c>
      <c r="AC57" s="180">
        <f t="shared" si="13"/>
        <v>0.16503279671433282</v>
      </c>
      <c r="AD57" s="180">
        <f t="shared" si="13"/>
        <v>0.15723264608725368</v>
      </c>
      <c r="AE57" s="180">
        <f t="shared" si="13"/>
        <v>0.16634740705111076</v>
      </c>
      <c r="AF57" s="180">
        <f t="shared" si="13"/>
        <v>0.17330187737790806</v>
      </c>
      <c r="AG57" s="180">
        <f t="shared" si="13"/>
        <v>0.19046093783394838</v>
      </c>
      <c r="AH57" s="180">
        <f t="shared" si="13"/>
        <v>0.19923684243557721</v>
      </c>
      <c r="AI57" s="180">
        <f t="shared" si="13"/>
        <v>0.19719038467597116</v>
      </c>
      <c r="AJ57" s="180">
        <f t="shared" si="13"/>
        <v>0.19785069987163928</v>
      </c>
      <c r="AK57" s="180">
        <f t="shared" si="13"/>
        <v>0.21652668443805162</v>
      </c>
      <c r="AL57" s="180">
        <f t="shared" si="13"/>
        <v>0.22364472037391903</v>
      </c>
      <c r="AM57" s="180">
        <f t="shared" si="13"/>
        <v>0.23068273669228206</v>
      </c>
      <c r="AN57" s="180">
        <f t="shared" si="13"/>
        <v>0.23338047589993899</v>
      </c>
      <c r="AO57" s="180">
        <f t="shared" si="13"/>
        <v>0.24385978432849328</v>
      </c>
      <c r="AP57" s="180">
        <f t="shared" si="13"/>
        <v>0.25099132213163766</v>
      </c>
      <c r="AQ57" s="180">
        <f t="shared" si="13"/>
        <v>0.24579985789099715</v>
      </c>
      <c r="AR57" s="180">
        <f t="shared" si="13"/>
        <v>0.24020016198545124</v>
      </c>
      <c r="AS57" s="180">
        <f t="shared" si="13"/>
        <v>0.23020373657601434</v>
      </c>
      <c r="AT57" s="180">
        <f t="shared" si="13"/>
        <v>0.23782650135668859</v>
      </c>
      <c r="AU57" s="180">
        <f t="shared" si="13"/>
        <v>0.25192407068933498</v>
      </c>
      <c r="AV57" s="180">
        <f t="shared" si="13"/>
        <v>0.26589450774639178</v>
      </c>
      <c r="AW57" s="180">
        <f t="shared" si="13"/>
        <v>0.27866627680180106</v>
      </c>
      <c r="AX57" s="180">
        <f t="shared" si="13"/>
        <v>0.27530199937713501</v>
      </c>
      <c r="AY57" s="180">
        <f t="shared" si="13"/>
        <v>0.27495635686359032</v>
      </c>
      <c r="AZ57" s="180">
        <f t="shared" si="13"/>
        <v>0.28094414734510714</v>
      </c>
      <c r="BA57" s="180">
        <f t="shared" si="13"/>
        <v>0.27119630034630426</v>
      </c>
      <c r="BB57" s="180">
        <f t="shared" si="13"/>
        <v>0.26933691891887496</v>
      </c>
      <c r="BC57" s="180">
        <f t="shared" si="13"/>
        <v>0.2698055499357625</v>
      </c>
      <c r="BD57" s="180">
        <f t="shared" si="13"/>
        <v>0.25985496859945845</v>
      </c>
      <c r="BE57" s="180">
        <f t="shared" si="13"/>
        <v>0.25525146011413941</v>
      </c>
      <c r="BF57" s="180">
        <f t="shared" si="13"/>
        <v>0.24360155959177712</v>
      </c>
      <c r="BG57" s="180">
        <f t="shared" si="13"/>
        <v>0.2139790959189013</v>
      </c>
      <c r="BH57" s="180">
        <f t="shared" si="13"/>
        <v>0.20769738301979784</v>
      </c>
      <c r="BI57" s="180">
        <f t="shared" si="13"/>
        <v>0.20488613633470831</v>
      </c>
      <c r="BJ57" s="180">
        <f t="shared" si="13"/>
        <v>0.20121459552466314</v>
      </c>
      <c r="BK57" s="180">
        <f t="shared" si="13"/>
        <v>0.20063955261031471</v>
      </c>
      <c r="BL57" s="180">
        <f t="shared" si="13"/>
        <v>0.19796253773040257</v>
      </c>
      <c r="BM57" s="180">
        <f t="shared" si="13"/>
        <v>0.2055936278835529</v>
      </c>
      <c r="BN57" s="180">
        <f t="shared" si="13"/>
        <v>0.20653957302775761</v>
      </c>
      <c r="BO57" s="180">
        <f t="shared" si="13"/>
        <v>0.21334460466415067</v>
      </c>
      <c r="BP57" s="180">
        <f t="shared" si="13"/>
        <v>0.21951903402490189</v>
      </c>
      <c r="BQ57" s="180">
        <f t="shared" si="13"/>
        <v>0.21479795580592292</v>
      </c>
      <c r="BR57" s="180">
        <f t="shared" si="13"/>
        <v>0.21418669077002492</v>
      </c>
      <c r="BS57" s="180">
        <f t="shared" si="13"/>
        <v>0.21658326105189027</v>
      </c>
      <c r="BT57" s="180">
        <f t="shared" si="13"/>
        <v>0.21435237866977333</v>
      </c>
      <c r="BU57" s="180">
        <f t="shared" si="13"/>
        <v>0.21240333936012351</v>
      </c>
      <c r="BV57" s="180">
        <f t="shared" si="13"/>
        <v>0.21477150569490741</v>
      </c>
      <c r="BW57" s="180">
        <f t="shared" si="13"/>
        <v>0.21734086364680946</v>
      </c>
      <c r="BX57" s="156">
        <f t="shared" si="13"/>
        <v>0.19335172157411093</v>
      </c>
      <c r="BY57" s="156">
        <f t="shared" si="13"/>
        <v>0.20901816403231482</v>
      </c>
      <c r="BZ57" s="156">
        <f t="shared" si="13"/>
        <v>0.20087364959495183</v>
      </c>
      <c r="CA57" s="156">
        <f t="shared" si="13"/>
        <v>0.21762740530105296</v>
      </c>
      <c r="CB57" s="156">
        <f t="shared" si="13"/>
        <v>0.22451955381472133</v>
      </c>
      <c r="CC57" s="156">
        <f t="shared" si="13"/>
        <v>0.22596822326549784</v>
      </c>
      <c r="CD57" s="156">
        <f t="shared" si="13"/>
        <v>0.2317551957651599</v>
      </c>
      <c r="CE57" s="156">
        <f t="shared" si="13"/>
        <v>0.23009552852436854</v>
      </c>
      <c r="CF57" s="156">
        <f t="shared" ref="CF57:CH57" si="14">SUM(CF54:CF56)</f>
        <v>0.23109669735873331</v>
      </c>
      <c r="CG57" s="156">
        <f t="shared" si="14"/>
        <v>0.23495424573020993</v>
      </c>
      <c r="CH57" s="157">
        <f t="shared" si="14"/>
        <v>0.23708765720280583</v>
      </c>
    </row>
    <row r="58" spans="1:86" ht="51" customHeight="1" x14ac:dyDescent="0.35">
      <c r="B58" s="65" t="s">
        <v>369</v>
      </c>
      <c r="CH58" s="66"/>
    </row>
    <row r="59" spans="1:86" x14ac:dyDescent="0.35">
      <c r="B59" s="72" t="s">
        <v>358</v>
      </c>
      <c r="AH59" s="177">
        <v>4.7963460138383346E-4</v>
      </c>
      <c r="AI59" s="177">
        <v>4.7456842504130649E-4</v>
      </c>
      <c r="AJ59" s="177">
        <v>4.7152261511525137E-4</v>
      </c>
      <c r="AK59" s="177">
        <v>4.8735090046983504E-4</v>
      </c>
      <c r="AL59" s="177">
        <v>5.0812497119466016E-4</v>
      </c>
      <c r="AM59" s="177">
        <v>5.1348741482453266E-4</v>
      </c>
      <c r="AN59" s="177">
        <v>5.1272047729228939E-4</v>
      </c>
      <c r="AO59" s="177">
        <v>5.4692015559045784E-4</v>
      </c>
      <c r="AP59" s="177">
        <v>5.6433539338164042E-4</v>
      </c>
      <c r="AQ59" s="177">
        <v>5.862727241410119E-4</v>
      </c>
      <c r="AR59" s="177">
        <v>6.0784380386687286E-4</v>
      </c>
      <c r="AS59" s="177">
        <v>5.9515637120019613E-4</v>
      </c>
      <c r="AT59" s="177">
        <v>6.3708548249196079E-4</v>
      </c>
      <c r="AU59" s="177">
        <v>6.9572287599467097E-4</v>
      </c>
      <c r="AV59" s="177">
        <v>8.2478058826004604E-4</v>
      </c>
      <c r="AW59" s="177">
        <v>1.0994021068989261E-3</v>
      </c>
      <c r="AX59" s="177">
        <v>1.1845868564123868E-3</v>
      </c>
      <c r="AY59" s="177">
        <v>1.3556813409701727E-3</v>
      </c>
      <c r="AZ59" s="177">
        <v>1.3504362375381456E-3</v>
      </c>
      <c r="BA59" s="177">
        <v>1.4195678145914588E-3</v>
      </c>
      <c r="BB59" s="177">
        <v>1.4897339549846567E-3</v>
      </c>
      <c r="BC59" s="177">
        <v>1.5429379824854613E-3</v>
      </c>
      <c r="BD59" s="177">
        <v>1.7117069635082247E-3</v>
      </c>
      <c r="BE59" s="177">
        <v>1.6269691505779568E-3</v>
      </c>
      <c r="BF59" s="177">
        <v>1.6846319992579446E-3</v>
      </c>
      <c r="BG59" s="177">
        <v>1.6060478082101158E-3</v>
      </c>
      <c r="BH59" s="177">
        <v>1.5752387932178812E-3</v>
      </c>
      <c r="BI59" s="177">
        <v>1.6355774145776652E-3</v>
      </c>
      <c r="BJ59" s="177">
        <v>1.6425007744175701E-3</v>
      </c>
      <c r="BK59" s="177">
        <v>1.6529344704468998E-3</v>
      </c>
      <c r="BL59" s="177">
        <v>1.6126924233327131E-3</v>
      </c>
      <c r="BM59" s="177">
        <v>1.65531200861189E-3</v>
      </c>
      <c r="BN59" s="177">
        <v>1.6423393923555021E-3</v>
      </c>
      <c r="BO59" s="177">
        <v>1.7635153618882149E-3</v>
      </c>
      <c r="BP59" s="177">
        <v>1.8318634346694014E-3</v>
      </c>
      <c r="BQ59" s="177">
        <v>1.9139059866681957E-3</v>
      </c>
      <c r="BR59" s="177">
        <v>2.1846120328663132E-3</v>
      </c>
      <c r="BS59" s="177">
        <v>2.3120148594204526E-3</v>
      </c>
      <c r="BT59" s="177">
        <v>2.3381870672137452E-3</v>
      </c>
      <c r="BU59" s="177">
        <v>2.3433604495340802E-3</v>
      </c>
      <c r="BV59" s="177">
        <v>2.4699404584754476E-3</v>
      </c>
      <c r="BW59" s="177">
        <v>2.5991192643214475E-3</v>
      </c>
      <c r="BX59" s="118">
        <v>2.0366333576743076E-3</v>
      </c>
      <c r="BY59" s="118">
        <v>2.3505676585459522E-3</v>
      </c>
      <c r="BZ59" s="118">
        <v>2.5405639563630799E-3</v>
      </c>
      <c r="CA59" s="118">
        <v>3.0584780385339329E-3</v>
      </c>
      <c r="CB59" s="118">
        <v>3.5427330647053138E-3</v>
      </c>
      <c r="CC59" s="118">
        <v>3.7717160908190919E-3</v>
      </c>
      <c r="CD59" s="118">
        <v>4.1139094973019034E-3</v>
      </c>
      <c r="CE59" s="118">
        <v>4.3736404186040826E-3</v>
      </c>
      <c r="CF59" s="118">
        <v>4.6062615606306395E-3</v>
      </c>
      <c r="CG59" s="118">
        <v>4.8038668675674115E-3</v>
      </c>
      <c r="CH59" s="119">
        <v>4.9522298319930958E-3</v>
      </c>
    </row>
    <row r="60" spans="1:86" x14ac:dyDescent="0.35">
      <c r="B60" s="72" t="s">
        <v>359</v>
      </c>
      <c r="AH60" s="177">
        <v>5.1302606593653884E-2</v>
      </c>
      <c r="AI60" s="177">
        <v>4.6564095919015489E-2</v>
      </c>
      <c r="AJ60" s="177">
        <v>5.0684457919028654E-2</v>
      </c>
      <c r="AK60" s="177">
        <v>5.9957038591668961E-2</v>
      </c>
      <c r="AL60" s="177">
        <v>6.4264960348464351E-2</v>
      </c>
      <c r="AM60" s="177">
        <v>6.9916024132914784E-2</v>
      </c>
      <c r="AN60" s="177">
        <v>7.2521744877355437E-2</v>
      </c>
      <c r="AO60" s="177">
        <v>7.5998922744866484E-2</v>
      </c>
      <c r="AP60" s="177">
        <v>7.9317252123756718E-2</v>
      </c>
      <c r="AQ60" s="177">
        <v>7.5620472735909022E-2</v>
      </c>
      <c r="AR60" s="177">
        <v>7.0164349440067456E-2</v>
      </c>
      <c r="AS60" s="177">
        <v>6.4314961219302941E-2</v>
      </c>
      <c r="AT60" s="177">
        <v>6.8719168474073E-2</v>
      </c>
      <c r="AU60" s="177">
        <v>8.0639145213692323E-2</v>
      </c>
      <c r="AV60" s="177">
        <v>8.9171649800816738E-2</v>
      </c>
      <c r="AW60" s="177">
        <v>9.5603508242473767E-2</v>
      </c>
      <c r="AX60" s="177">
        <v>9.4968207515607583E-2</v>
      </c>
      <c r="AY60" s="177">
        <v>9.512031676920607E-2</v>
      </c>
      <c r="AZ60" s="177">
        <v>9.4877231805056889E-2</v>
      </c>
      <c r="BA60" s="177">
        <v>8.7502750836370616E-2</v>
      </c>
      <c r="BB60" s="177">
        <v>8.4371563213708214E-2</v>
      </c>
      <c r="BC60" s="177">
        <v>8.0626623786258567E-2</v>
      </c>
      <c r="BD60" s="177">
        <v>7.6080959099719569E-2</v>
      </c>
      <c r="BE60" s="177">
        <v>7.2649671655894824E-2</v>
      </c>
      <c r="BF60" s="177">
        <v>7.0158359161566028E-2</v>
      </c>
      <c r="BG60" s="177">
        <v>6.6645518612367546E-2</v>
      </c>
      <c r="BH60" s="177">
        <v>6.3511604084303633E-2</v>
      </c>
      <c r="BI60" s="177">
        <v>6.1935459860916989E-2</v>
      </c>
      <c r="BJ60" s="177">
        <v>6.1284938516711844E-2</v>
      </c>
      <c r="BK60" s="177">
        <v>6.0812762476880007E-2</v>
      </c>
      <c r="BL60" s="177">
        <v>5.9411189554460397E-2</v>
      </c>
      <c r="BM60" s="177">
        <v>6.5197857675870635E-2</v>
      </c>
      <c r="BN60" s="177">
        <v>6.5443753499727378E-2</v>
      </c>
      <c r="BO60" s="177">
        <v>6.7595210849819176E-2</v>
      </c>
      <c r="BP60" s="177">
        <v>6.892083313422509E-2</v>
      </c>
      <c r="BQ60" s="177">
        <v>6.7896734582685608E-2</v>
      </c>
      <c r="BR60" s="177">
        <v>6.6692445695259492E-2</v>
      </c>
      <c r="BS60" s="177">
        <v>6.7738001144008922E-2</v>
      </c>
      <c r="BT60" s="177">
        <v>6.6842313691198169E-2</v>
      </c>
      <c r="BU60" s="177">
        <v>6.7691619099913211E-2</v>
      </c>
      <c r="BV60" s="177">
        <v>7.021272976845129E-2</v>
      </c>
      <c r="BW60" s="177">
        <v>7.5051764253396075E-2</v>
      </c>
      <c r="BX60" s="118">
        <v>7.7230049524024208E-2</v>
      </c>
      <c r="BY60" s="118">
        <v>8.2862348234657157E-2</v>
      </c>
      <c r="BZ60" s="118">
        <v>8.0234259794306359E-2</v>
      </c>
      <c r="CA60" s="118">
        <v>8.8470279771870566E-2</v>
      </c>
      <c r="CB60" s="118">
        <v>9.294675644073816E-2</v>
      </c>
      <c r="CC60" s="118">
        <v>9.2388307509950432E-2</v>
      </c>
      <c r="CD60" s="118">
        <v>9.5753543354850035E-2</v>
      </c>
      <c r="CE60" s="118">
        <v>9.5252460971414557E-2</v>
      </c>
      <c r="CF60" s="118">
        <v>9.5490480580669737E-2</v>
      </c>
      <c r="CG60" s="118">
        <v>9.6444647916786197E-2</v>
      </c>
      <c r="CH60" s="119">
        <v>9.6774641721327825E-2</v>
      </c>
    </row>
    <row r="61" spans="1:86" x14ac:dyDescent="0.35">
      <c r="B61" s="72" t="s">
        <v>345</v>
      </c>
      <c r="AH61" s="177">
        <v>0.11183841095578198</v>
      </c>
      <c r="AI61" s="177">
        <v>0.10823873233531689</v>
      </c>
      <c r="AJ61" s="177">
        <v>0.10752386293426938</v>
      </c>
      <c r="AK61" s="177">
        <v>0.11329835383772879</v>
      </c>
      <c r="AL61" s="177">
        <v>0.1148296143801734</v>
      </c>
      <c r="AM61" s="177">
        <v>0.11488350422304085</v>
      </c>
      <c r="AN61" s="177">
        <v>0.11371531745346694</v>
      </c>
      <c r="AO61" s="177">
        <v>0.11877839584034434</v>
      </c>
      <c r="AP61" s="177">
        <v>0.12196732056302065</v>
      </c>
      <c r="AQ61" s="177">
        <v>0.12115166064011056</v>
      </c>
      <c r="AR61" s="177">
        <v>0.12239529776674453</v>
      </c>
      <c r="AS61" s="177">
        <v>0.11942099914265825</v>
      </c>
      <c r="AT61" s="177">
        <v>0.1216201793638043</v>
      </c>
      <c r="AU61" s="177">
        <v>0.12450958268816041</v>
      </c>
      <c r="AV61" s="177">
        <v>0.12549716722808243</v>
      </c>
      <c r="AW61" s="177">
        <v>0.12854515681407902</v>
      </c>
      <c r="AX61" s="177">
        <v>0.12708464750712337</v>
      </c>
      <c r="AY61" s="177">
        <v>0.12710818823750616</v>
      </c>
      <c r="AZ61" s="177">
        <v>0.13205109539379864</v>
      </c>
      <c r="BA61" s="177">
        <v>0.1315979199166534</v>
      </c>
      <c r="BB61" s="177">
        <v>0.1336852025954314</v>
      </c>
      <c r="BC61" s="177">
        <v>0.13780963715509648</v>
      </c>
      <c r="BD61" s="177">
        <v>0.13654967902316992</v>
      </c>
      <c r="BE61" s="177">
        <v>0.13734170712042398</v>
      </c>
      <c r="BF61" s="177">
        <v>0.13453469572917284</v>
      </c>
      <c r="BG61" s="177">
        <v>0.12964516698745152</v>
      </c>
      <c r="BH61" s="177">
        <v>0.12875066214617936</v>
      </c>
      <c r="BI61" s="177">
        <v>0.12930875303143091</v>
      </c>
      <c r="BJ61" s="177">
        <v>0.12733057796549241</v>
      </c>
      <c r="BK61" s="177">
        <v>0.12820254901360748</v>
      </c>
      <c r="BL61" s="177">
        <v>0.12787180517000765</v>
      </c>
      <c r="BM61" s="177">
        <v>0.13023964689186585</v>
      </c>
      <c r="BN61" s="177">
        <v>0.1311951543866085</v>
      </c>
      <c r="BO61" s="177">
        <v>0.13599587162739221</v>
      </c>
      <c r="BP61" s="177">
        <v>0.14112579125070127</v>
      </c>
      <c r="BQ61" s="177">
        <v>0.14396905753648342</v>
      </c>
      <c r="BR61" s="177">
        <v>0.14437922178561352</v>
      </c>
      <c r="BS61" s="177">
        <v>0.14564876510343119</v>
      </c>
      <c r="BT61" s="177">
        <v>0.14432553476359988</v>
      </c>
      <c r="BU61" s="177">
        <v>0.14153690944581507</v>
      </c>
      <c r="BV61" s="177">
        <v>0.14150394233845434</v>
      </c>
      <c r="BW61" s="177">
        <v>0.13966638146490354</v>
      </c>
      <c r="BX61" s="118">
        <v>0.1140749948245405</v>
      </c>
      <c r="BY61" s="118">
        <v>0.12379895530234376</v>
      </c>
      <c r="BZ61" s="118">
        <v>0.11809544804625483</v>
      </c>
      <c r="CA61" s="118">
        <v>0.12609680948827298</v>
      </c>
      <c r="CB61" s="118">
        <v>0.12802903655335618</v>
      </c>
      <c r="CC61" s="118">
        <v>0.1298083644794642</v>
      </c>
      <c r="CD61" s="118">
        <v>0.13188774291300789</v>
      </c>
      <c r="CE61" s="118">
        <v>0.13046947183148744</v>
      </c>
      <c r="CF61" s="118">
        <v>0.13099996110155282</v>
      </c>
      <c r="CG61" s="118">
        <v>0.1337057309458563</v>
      </c>
      <c r="CH61" s="119">
        <v>0.13536078564948498</v>
      </c>
    </row>
    <row r="62" spans="1:86" x14ac:dyDescent="0.35">
      <c r="B62" s="123" t="s">
        <v>273</v>
      </c>
      <c r="AH62" s="180">
        <f>SUM(AH59:AH61)</f>
        <v>0.1636206521508197</v>
      </c>
      <c r="AI62" s="180">
        <f t="shared" ref="AI62:CH62" si="15">SUM(AI59:AI61)</f>
        <v>0.15527739667937368</v>
      </c>
      <c r="AJ62" s="180">
        <f t="shared" si="15"/>
        <v>0.1586798434684133</v>
      </c>
      <c r="AK62" s="180">
        <f t="shared" si="15"/>
        <v>0.17374274332986758</v>
      </c>
      <c r="AL62" s="180">
        <f t="shared" si="15"/>
        <v>0.17960269969983242</v>
      </c>
      <c r="AM62" s="180">
        <f t="shared" si="15"/>
        <v>0.18531301577078016</v>
      </c>
      <c r="AN62" s="180">
        <f t="shared" si="15"/>
        <v>0.18674978280811466</v>
      </c>
      <c r="AO62" s="180">
        <f t="shared" si="15"/>
        <v>0.19532423874080129</v>
      </c>
      <c r="AP62" s="180">
        <f t="shared" si="15"/>
        <v>0.20184890808015901</v>
      </c>
      <c r="AQ62" s="180">
        <f t="shared" si="15"/>
        <v>0.19735840610016059</v>
      </c>
      <c r="AR62" s="180">
        <f t="shared" si="15"/>
        <v>0.19316749101067887</v>
      </c>
      <c r="AS62" s="180">
        <f t="shared" si="15"/>
        <v>0.18433111673316138</v>
      </c>
      <c r="AT62" s="180">
        <f t="shared" si="15"/>
        <v>0.19097643332036926</v>
      </c>
      <c r="AU62" s="180">
        <f t="shared" si="15"/>
        <v>0.20584445077784741</v>
      </c>
      <c r="AV62" s="180">
        <f t="shared" si="15"/>
        <v>0.21549359761715922</v>
      </c>
      <c r="AW62" s="180">
        <f t="shared" si="15"/>
        <v>0.22524806716345169</v>
      </c>
      <c r="AX62" s="180">
        <f t="shared" si="15"/>
        <v>0.22323744187914335</v>
      </c>
      <c r="AY62" s="180">
        <f t="shared" si="15"/>
        <v>0.2235841863476824</v>
      </c>
      <c r="AZ62" s="180">
        <f t="shared" si="15"/>
        <v>0.22827876343639369</v>
      </c>
      <c r="BA62" s="180">
        <f t="shared" si="15"/>
        <v>0.22052023856761549</v>
      </c>
      <c r="BB62" s="180">
        <f t="shared" si="15"/>
        <v>0.21954649976412427</v>
      </c>
      <c r="BC62" s="180">
        <f t="shared" si="15"/>
        <v>0.21997919892384049</v>
      </c>
      <c r="BD62" s="180">
        <f t="shared" si="15"/>
        <v>0.21434234508639771</v>
      </c>
      <c r="BE62" s="180">
        <f t="shared" si="15"/>
        <v>0.21161834792689677</v>
      </c>
      <c r="BF62" s="180">
        <f t="shared" si="15"/>
        <v>0.2063776868899968</v>
      </c>
      <c r="BG62" s="180">
        <f t="shared" si="15"/>
        <v>0.19789673340802916</v>
      </c>
      <c r="BH62" s="180">
        <f t="shared" si="15"/>
        <v>0.1938375050237009</v>
      </c>
      <c r="BI62" s="180">
        <f t="shared" si="15"/>
        <v>0.19287979030692556</v>
      </c>
      <c r="BJ62" s="180">
        <f t="shared" si="15"/>
        <v>0.19025801725662184</v>
      </c>
      <c r="BK62" s="180">
        <f t="shared" si="15"/>
        <v>0.19066824596093437</v>
      </c>
      <c r="BL62" s="180">
        <f t="shared" si="15"/>
        <v>0.18889568714780075</v>
      </c>
      <c r="BM62" s="180">
        <f t="shared" si="15"/>
        <v>0.19709281657634836</v>
      </c>
      <c r="BN62" s="180">
        <f t="shared" si="15"/>
        <v>0.1982812472786914</v>
      </c>
      <c r="BO62" s="180">
        <f t="shared" si="15"/>
        <v>0.2053545978390996</v>
      </c>
      <c r="BP62" s="180">
        <f t="shared" si="15"/>
        <v>0.21187848781959576</v>
      </c>
      <c r="BQ62" s="180">
        <f t="shared" si="15"/>
        <v>0.21377969810583725</v>
      </c>
      <c r="BR62" s="180">
        <f t="shared" si="15"/>
        <v>0.21325627951373932</v>
      </c>
      <c r="BS62" s="180">
        <f t="shared" si="15"/>
        <v>0.21569878110686058</v>
      </c>
      <c r="BT62" s="180">
        <f t="shared" si="15"/>
        <v>0.21350603552201181</v>
      </c>
      <c r="BU62" s="180">
        <f t="shared" si="15"/>
        <v>0.21157188899526236</v>
      </c>
      <c r="BV62" s="180">
        <f t="shared" si="15"/>
        <v>0.21418661256538107</v>
      </c>
      <c r="BW62" s="180">
        <f t="shared" si="15"/>
        <v>0.21731726498262105</v>
      </c>
      <c r="BX62" s="156">
        <f t="shared" si="15"/>
        <v>0.193341677706239</v>
      </c>
      <c r="BY62" s="156">
        <f t="shared" si="15"/>
        <v>0.20901187119554687</v>
      </c>
      <c r="BZ62" s="156">
        <f t="shared" si="15"/>
        <v>0.20087027179692427</v>
      </c>
      <c r="CA62" s="156">
        <f t="shared" si="15"/>
        <v>0.21762556729867749</v>
      </c>
      <c r="CB62" s="156">
        <f t="shared" si="15"/>
        <v>0.22451852605879966</v>
      </c>
      <c r="CC62" s="156">
        <f t="shared" si="15"/>
        <v>0.22596838808023373</v>
      </c>
      <c r="CD62" s="156">
        <f t="shared" si="15"/>
        <v>0.23175519576515985</v>
      </c>
      <c r="CE62" s="156">
        <f t="shared" si="15"/>
        <v>0.23009557322150609</v>
      </c>
      <c r="CF62" s="156">
        <f t="shared" si="15"/>
        <v>0.2310967032428532</v>
      </c>
      <c r="CG62" s="156">
        <f t="shared" si="15"/>
        <v>0.2349542457302099</v>
      </c>
      <c r="CH62" s="157">
        <f t="shared" si="15"/>
        <v>0.23708765720280589</v>
      </c>
    </row>
    <row r="63" spans="1:86" ht="16" thickBot="1" x14ac:dyDescent="0.4">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8"/>
    </row>
  </sheetData>
  <hyperlinks>
    <hyperlink ref="B1" location="Notes!A1" display="Information relating to this table can be found in the 'Notes' tab" xr:uid="{DD84ED97-5A92-4E91-9B91-0455969753A4}"/>
    <hyperlink ref="A1" location="Contents!A1" display="Contents page" xr:uid="{3FEA4E03-3668-4A3A-B6DE-50EA1F73F817}"/>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3DC71-E7CA-4905-8659-95BE0CD71AA0}">
  <dimension ref="A1:CL189"/>
  <sheetViews>
    <sheetView topLeftCell="A68" zoomScale="60" zoomScaleNormal="60" workbookViewId="0">
      <pane xSplit="2" topLeftCell="BO1" activePane="topRight" state="frozen"/>
      <selection activeCell="B8" sqref="B8"/>
      <selection pane="topRight" activeCell="CN103" sqref="CN103"/>
    </sheetView>
  </sheetViews>
  <sheetFormatPr defaultColWidth="9" defaultRowHeight="15.5" x14ac:dyDescent="0.35"/>
  <cols>
    <col min="1" max="1" width="23" style="191" bestFit="1" customWidth="1"/>
    <col min="2" max="2" width="90" style="52" bestFit="1" customWidth="1"/>
    <col min="3" max="3" width="25.54296875" style="191" customWidth="1"/>
    <col min="4" max="70" width="12.54296875" style="67" customWidth="1"/>
    <col min="71" max="72" width="11.453125" style="67" customWidth="1"/>
    <col min="73" max="76" width="12.54296875" style="67" customWidth="1"/>
    <col min="77" max="79" width="12.54296875" style="52" customWidth="1"/>
    <col min="80" max="80" width="13.453125" style="52" bestFit="1" customWidth="1"/>
    <col min="81" max="81" width="11" style="52" customWidth="1"/>
    <col min="82" max="84" width="12.54296875" style="52" customWidth="1"/>
    <col min="85" max="86" width="11.54296875" style="52" customWidth="1"/>
    <col min="87" max="87" width="10.1796875" style="52" bestFit="1" customWidth="1"/>
    <col min="88" max="88" width="19" style="52" bestFit="1" customWidth="1"/>
    <col min="89" max="16384" width="9" style="52"/>
  </cols>
  <sheetData>
    <row r="1" spans="1:88" s="45" customFormat="1" ht="25.5" customHeight="1" thickBot="1" x14ac:dyDescent="0.3">
      <c r="A1" s="42" t="s">
        <v>47</v>
      </c>
      <c r="B1" s="141" t="s">
        <v>220</v>
      </c>
      <c r="C1" s="142"/>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row>
    <row r="2" spans="1:88" ht="33" customHeight="1" x14ac:dyDescent="0.35">
      <c r="A2" s="46" t="s">
        <v>221</v>
      </c>
      <c r="B2" s="47" t="s">
        <v>370</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8" s="54" customFormat="1" x14ac:dyDescent="0.35">
      <c r="A3" s="144">
        <v>2025</v>
      </c>
      <c r="B3" s="53" t="s">
        <v>371</v>
      </c>
      <c r="C3" s="184" t="s">
        <v>372</v>
      </c>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8" x14ac:dyDescent="0.35">
      <c r="A4" s="58"/>
      <c r="B4" s="59"/>
      <c r="C4" s="170"/>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8" x14ac:dyDescent="0.35">
      <c r="A5" s="186"/>
      <c r="B5" s="83" t="s">
        <v>373</v>
      </c>
      <c r="C5" s="187" t="s">
        <v>374</v>
      </c>
      <c r="D5" s="188">
        <v>0</v>
      </c>
      <c r="E5" s="188">
        <v>0</v>
      </c>
      <c r="F5" s="188">
        <v>0</v>
      </c>
      <c r="G5" s="188">
        <v>0</v>
      </c>
      <c r="H5" s="188">
        <v>0</v>
      </c>
      <c r="I5" s="188">
        <v>0</v>
      </c>
      <c r="J5" s="188">
        <v>0</v>
      </c>
      <c r="K5" s="188">
        <v>0</v>
      </c>
      <c r="L5" s="188">
        <v>0</v>
      </c>
      <c r="M5" s="188">
        <v>0</v>
      </c>
      <c r="N5" s="188">
        <v>0</v>
      </c>
      <c r="O5" s="188">
        <v>0</v>
      </c>
      <c r="P5" s="188">
        <v>0</v>
      </c>
      <c r="Q5" s="188">
        <v>0</v>
      </c>
      <c r="R5" s="188">
        <v>0</v>
      </c>
      <c r="S5" s="188">
        <v>0</v>
      </c>
      <c r="T5" s="188">
        <v>0</v>
      </c>
      <c r="U5" s="188">
        <v>0</v>
      </c>
      <c r="V5" s="188">
        <v>0</v>
      </c>
      <c r="W5" s="188">
        <v>0</v>
      </c>
      <c r="X5" s="188">
        <v>0</v>
      </c>
      <c r="Y5" s="188">
        <v>0</v>
      </c>
      <c r="Z5" s="188">
        <v>0</v>
      </c>
      <c r="AA5" s="188">
        <v>0</v>
      </c>
      <c r="AB5" s="188">
        <v>0</v>
      </c>
      <c r="AC5" s="188">
        <v>0</v>
      </c>
      <c r="AD5" s="188">
        <v>0</v>
      </c>
      <c r="AE5" s="188">
        <v>0</v>
      </c>
      <c r="AF5" s="188">
        <v>0</v>
      </c>
      <c r="AG5" s="188">
        <v>0</v>
      </c>
      <c r="AH5" s="188">
        <v>0</v>
      </c>
      <c r="AI5" s="188">
        <v>0</v>
      </c>
      <c r="AJ5" s="188">
        <v>0</v>
      </c>
      <c r="AK5" s="188">
        <v>0</v>
      </c>
      <c r="AL5" s="188">
        <v>0</v>
      </c>
      <c r="AM5" s="188">
        <v>0</v>
      </c>
      <c r="AN5" s="188">
        <v>0</v>
      </c>
      <c r="AO5" s="188">
        <v>0</v>
      </c>
      <c r="AP5" s="188">
        <v>0</v>
      </c>
      <c r="AQ5" s="188">
        <v>0</v>
      </c>
      <c r="AR5" s="188">
        <v>0</v>
      </c>
      <c r="AS5" s="188">
        <v>0</v>
      </c>
      <c r="AT5" s="188">
        <v>0</v>
      </c>
      <c r="AU5" s="188">
        <v>0</v>
      </c>
      <c r="AV5" s="188">
        <v>0</v>
      </c>
      <c r="AW5" s="188">
        <v>0</v>
      </c>
      <c r="AX5" s="188">
        <v>0</v>
      </c>
      <c r="AY5" s="188">
        <v>0</v>
      </c>
      <c r="AZ5" s="188">
        <v>0</v>
      </c>
      <c r="BA5" s="188">
        <v>0</v>
      </c>
      <c r="BB5" s="188">
        <v>0</v>
      </c>
      <c r="BC5" s="188">
        <v>0</v>
      </c>
      <c r="BD5" s="188">
        <v>0</v>
      </c>
      <c r="BE5" s="188">
        <v>0</v>
      </c>
      <c r="BF5" s="188">
        <v>0</v>
      </c>
      <c r="BG5" s="188">
        <v>0</v>
      </c>
      <c r="BH5" s="188">
        <v>0</v>
      </c>
      <c r="BI5" s="188">
        <v>0</v>
      </c>
      <c r="BJ5" s="188">
        <v>0</v>
      </c>
      <c r="BK5" s="188">
        <v>0</v>
      </c>
      <c r="BL5" s="188">
        <v>0</v>
      </c>
      <c r="BM5" s="188">
        <v>93.921000000000006</v>
      </c>
      <c r="BN5" s="188">
        <v>102.098</v>
      </c>
      <c r="BO5" s="188">
        <v>89.876000000000005</v>
      </c>
      <c r="BP5" s="188">
        <v>92.341999999999999</v>
      </c>
      <c r="BQ5" s="188">
        <v>104.479</v>
      </c>
      <c r="BR5" s="188">
        <v>93.626999999999995</v>
      </c>
      <c r="BS5" s="188">
        <v>93.218000000000004</v>
      </c>
      <c r="BT5" s="188">
        <v>99.73</v>
      </c>
      <c r="BU5" s="188">
        <v>106.14100000000001</v>
      </c>
      <c r="BV5" s="188">
        <v>123.02200000000001</v>
      </c>
      <c r="BW5" s="188">
        <v>145.50171044000001</v>
      </c>
      <c r="BX5" s="188">
        <v>104</v>
      </c>
      <c r="BY5" s="188">
        <v>146</v>
      </c>
      <c r="BZ5" s="188">
        <v>177</v>
      </c>
      <c r="CA5" s="188">
        <v>249</v>
      </c>
      <c r="CB5" s="188">
        <v>306.31884918000003</v>
      </c>
      <c r="CC5" s="188">
        <v>337.15684450660348</v>
      </c>
      <c r="CD5" s="188">
        <v>413.52394399752791</v>
      </c>
      <c r="CE5" s="188">
        <v>483.79455793029916</v>
      </c>
      <c r="CF5" s="188">
        <v>522.73608359754462</v>
      </c>
      <c r="CG5" s="188">
        <v>559.51043115076004</v>
      </c>
      <c r="CH5" s="189">
        <v>596.91869316462032</v>
      </c>
      <c r="CJ5" s="67"/>
    </row>
    <row r="6" spans="1:88" x14ac:dyDescent="0.35">
      <c r="A6" s="190"/>
      <c r="B6" s="52" t="s">
        <v>375</v>
      </c>
      <c r="C6" s="187" t="s">
        <v>374</v>
      </c>
      <c r="D6" s="188">
        <v>0</v>
      </c>
      <c r="E6" s="188">
        <v>0</v>
      </c>
      <c r="F6" s="188">
        <v>0</v>
      </c>
      <c r="G6" s="188">
        <v>0</v>
      </c>
      <c r="H6" s="188">
        <v>0</v>
      </c>
      <c r="I6" s="188">
        <v>0</v>
      </c>
      <c r="J6" s="188">
        <v>0</v>
      </c>
      <c r="K6" s="188">
        <v>0</v>
      </c>
      <c r="L6" s="188">
        <v>0</v>
      </c>
      <c r="M6" s="188">
        <v>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0</v>
      </c>
      <c r="BB6" s="188">
        <v>0</v>
      </c>
      <c r="BC6" s="188">
        <v>0</v>
      </c>
      <c r="BD6" s="188">
        <v>0</v>
      </c>
      <c r="BE6" s="188">
        <v>0</v>
      </c>
      <c r="BF6" s="188">
        <v>0</v>
      </c>
      <c r="BG6" s="188">
        <v>0</v>
      </c>
      <c r="BH6" s="188">
        <v>0</v>
      </c>
      <c r="BI6" s="188">
        <v>0</v>
      </c>
      <c r="BJ6" s="188">
        <v>0</v>
      </c>
      <c r="BK6" s="188">
        <v>0</v>
      </c>
      <c r="BL6" s="188">
        <v>0</v>
      </c>
      <c r="BM6" s="188">
        <v>0</v>
      </c>
      <c r="BN6" s="188">
        <v>0</v>
      </c>
      <c r="BO6" s="188">
        <v>0</v>
      </c>
      <c r="BP6" s="188">
        <v>0</v>
      </c>
      <c r="BQ6" s="188">
        <v>4.7691617500000003</v>
      </c>
      <c r="BR6" s="188">
        <v>6.040064700000003</v>
      </c>
      <c r="BS6" s="188">
        <v>6.9357352999999913</v>
      </c>
      <c r="BT6" s="188">
        <v>7.3484010500000174</v>
      </c>
      <c r="BU6" s="188">
        <v>8.2211221899999884</v>
      </c>
      <c r="BV6" s="188">
        <v>9.1482867099999936</v>
      </c>
      <c r="BW6" s="188">
        <v>10.039949220000002</v>
      </c>
      <c r="BX6" s="188">
        <v>10.679680190000001</v>
      </c>
      <c r="BY6" s="188">
        <v>12.88883869999999</v>
      </c>
      <c r="BZ6" s="188">
        <v>16.58689783000003</v>
      </c>
      <c r="CA6" s="188">
        <v>20.355264752545114</v>
      </c>
      <c r="CB6" s="188">
        <v>21.383050794610032</v>
      </c>
      <c r="CC6" s="188">
        <v>22.665818319012022</v>
      </c>
      <c r="CD6" s="188">
        <v>25.628094194619997</v>
      </c>
      <c r="CE6" s="188">
        <v>28.23283782190769</v>
      </c>
      <c r="CF6" s="188">
        <v>30.690398194024645</v>
      </c>
      <c r="CG6" s="188">
        <v>33.347986268169997</v>
      </c>
      <c r="CH6" s="189">
        <v>36.0665158386144</v>
      </c>
    </row>
    <row r="7" spans="1:88" x14ac:dyDescent="0.35">
      <c r="A7" s="190"/>
      <c r="B7" s="52" t="s">
        <v>376</v>
      </c>
      <c r="C7" s="187" t="s">
        <v>374</v>
      </c>
      <c r="D7" s="188">
        <v>0</v>
      </c>
      <c r="E7" s="188">
        <v>0</v>
      </c>
      <c r="F7" s="188">
        <v>0</v>
      </c>
      <c r="G7" s="188">
        <v>0</v>
      </c>
      <c r="H7" s="188">
        <v>0</v>
      </c>
      <c r="I7" s="188">
        <v>0</v>
      </c>
      <c r="J7" s="188">
        <v>0</v>
      </c>
      <c r="K7" s="188">
        <v>0</v>
      </c>
      <c r="L7" s="188">
        <v>0</v>
      </c>
      <c r="M7" s="188">
        <v>0</v>
      </c>
      <c r="N7" s="188">
        <v>0</v>
      </c>
      <c r="O7" s="188">
        <v>0</v>
      </c>
      <c r="P7" s="188">
        <v>0</v>
      </c>
      <c r="Q7" s="188">
        <v>0</v>
      </c>
      <c r="R7" s="188">
        <v>0</v>
      </c>
      <c r="S7" s="188">
        <v>0</v>
      </c>
      <c r="T7" s="188">
        <v>0</v>
      </c>
      <c r="U7" s="188">
        <v>0</v>
      </c>
      <c r="V7" s="188">
        <v>0</v>
      </c>
      <c r="W7" s="188">
        <v>0</v>
      </c>
      <c r="X7" s="188">
        <v>0</v>
      </c>
      <c r="Y7" s="188">
        <v>0</v>
      </c>
      <c r="Z7" s="188">
        <v>0</v>
      </c>
      <c r="AA7" s="188">
        <v>6</v>
      </c>
      <c r="AB7" s="188">
        <v>23.2</v>
      </c>
      <c r="AC7" s="188">
        <v>35.799999999999997</v>
      </c>
      <c r="AD7" s="188">
        <v>62.4</v>
      </c>
      <c r="AE7" s="188">
        <v>95.9</v>
      </c>
      <c r="AF7" s="188">
        <v>127.3</v>
      </c>
      <c r="AG7" s="188">
        <v>166.7</v>
      </c>
      <c r="AH7" s="188">
        <v>168</v>
      </c>
      <c r="AI7" s="188">
        <v>201</v>
      </c>
      <c r="AJ7" s="188">
        <v>260</v>
      </c>
      <c r="AK7" s="188">
        <v>330</v>
      </c>
      <c r="AL7" s="188">
        <v>403</v>
      </c>
      <c r="AM7" s="188">
        <v>495</v>
      </c>
      <c r="AN7" s="188">
        <v>576</v>
      </c>
      <c r="AO7" s="188">
        <v>686</v>
      </c>
      <c r="AP7" s="188">
        <v>779</v>
      </c>
      <c r="AQ7" s="188">
        <v>897.38499999999999</v>
      </c>
      <c r="AR7" s="188">
        <v>1003.467</v>
      </c>
      <c r="AS7" s="188">
        <v>1158.527</v>
      </c>
      <c r="AT7" s="188">
        <v>1382.009</v>
      </c>
      <c r="AU7" s="188">
        <v>1706.221</v>
      </c>
      <c r="AV7" s="188">
        <v>1553.4739999999999</v>
      </c>
      <c r="AW7" s="188">
        <v>1795.461</v>
      </c>
      <c r="AX7" s="188">
        <v>1962.682</v>
      </c>
      <c r="AY7" s="188">
        <v>2194.1619999999998</v>
      </c>
      <c r="AZ7" s="188">
        <v>2392.893</v>
      </c>
      <c r="BA7" s="188">
        <v>2521.25</v>
      </c>
      <c r="BB7" s="188">
        <v>2679.9749999999999</v>
      </c>
      <c r="BC7" s="188">
        <v>2822.8040000000001</v>
      </c>
      <c r="BD7" s="188">
        <v>2955.1210000000001</v>
      </c>
      <c r="BE7" s="188">
        <v>3124.4597597447382</v>
      </c>
      <c r="BF7" s="188">
        <v>3250.6787885787207</v>
      </c>
      <c r="BG7" s="188">
        <v>3457.0445494205601</v>
      </c>
      <c r="BH7" s="188">
        <v>3673.5859999999998</v>
      </c>
      <c r="BI7" s="188">
        <v>3924.14037813</v>
      </c>
      <c r="BJ7" s="188">
        <v>4149.40578293</v>
      </c>
      <c r="BK7" s="188">
        <v>4444.4350972342991</v>
      </c>
      <c r="BL7" s="188">
        <v>4734.8039219600005</v>
      </c>
      <c r="BM7" s="188">
        <v>5106.2537628999999</v>
      </c>
      <c r="BN7" s="188">
        <v>5227.7472379531791</v>
      </c>
      <c r="BO7" s="188">
        <v>5339.4256940699997</v>
      </c>
      <c r="BP7" s="188">
        <v>5475.6249157700013</v>
      </c>
      <c r="BQ7" s="188">
        <v>5360.0751764300812</v>
      </c>
      <c r="BR7" s="188">
        <v>5421.7736767999995</v>
      </c>
      <c r="BS7" s="188">
        <v>5489.5433917499959</v>
      </c>
      <c r="BT7" s="188">
        <v>5482.7675999399999</v>
      </c>
      <c r="BU7" s="188">
        <v>5529.3185711499982</v>
      </c>
      <c r="BV7" s="188">
        <v>5675.5506973500005</v>
      </c>
      <c r="BW7" s="188">
        <v>5908.4831024900022</v>
      </c>
      <c r="BX7" s="188">
        <v>5345.8708522599982</v>
      </c>
      <c r="BY7" s="188">
        <v>5307.254480399999</v>
      </c>
      <c r="BZ7" s="188">
        <v>5668.0533127399995</v>
      </c>
      <c r="CA7" s="188">
        <v>6695.9440340099991</v>
      </c>
      <c r="CB7" s="188">
        <v>7766.5592604199992</v>
      </c>
      <c r="CC7" s="188">
        <v>8533.103328311292</v>
      </c>
      <c r="CD7" s="188">
        <v>9249.9433766262282</v>
      </c>
      <c r="CE7" s="188">
        <v>9723.8882121199476</v>
      </c>
      <c r="CF7" s="188">
        <v>10136.463059242369</v>
      </c>
      <c r="CG7" s="188">
        <v>10620.286033284741</v>
      </c>
      <c r="CH7" s="189">
        <v>11113.885634824255</v>
      </c>
    </row>
    <row r="8" spans="1:88" x14ac:dyDescent="0.35">
      <c r="A8" s="190"/>
      <c r="B8" s="52" t="s">
        <v>377</v>
      </c>
      <c r="C8" s="187" t="s">
        <v>378</v>
      </c>
      <c r="D8" s="188">
        <v>15.7</v>
      </c>
      <c r="E8" s="188">
        <v>21.3</v>
      </c>
      <c r="F8" s="188">
        <v>21.7</v>
      </c>
      <c r="G8" s="188">
        <v>24</v>
      </c>
      <c r="H8" s="188">
        <v>28</v>
      </c>
      <c r="I8" s="188">
        <v>30.5</v>
      </c>
      <c r="J8" s="188">
        <v>32</v>
      </c>
      <c r="K8" s="188">
        <v>35.700000000000003</v>
      </c>
      <c r="L8" s="188">
        <v>38.200000000000003</v>
      </c>
      <c r="M8" s="188">
        <v>43.8</v>
      </c>
      <c r="N8" s="188">
        <v>57.5</v>
      </c>
      <c r="O8" s="188">
        <v>61.5</v>
      </c>
      <c r="P8" s="188">
        <v>65.5</v>
      </c>
      <c r="Q8" s="188">
        <v>80</v>
      </c>
      <c r="R8" s="188">
        <v>84</v>
      </c>
      <c r="S8" s="188">
        <v>99</v>
      </c>
      <c r="T8" s="188">
        <v>108</v>
      </c>
      <c r="U8" s="188">
        <v>136</v>
      </c>
      <c r="V8" s="188">
        <v>141</v>
      </c>
      <c r="W8" s="188">
        <v>148</v>
      </c>
      <c r="X8" s="188">
        <v>154</v>
      </c>
      <c r="Y8" s="188">
        <v>162</v>
      </c>
      <c r="Z8" s="188">
        <v>168</v>
      </c>
      <c r="AA8" s="188">
        <v>196</v>
      </c>
      <c r="AB8" s="188">
        <v>220</v>
      </c>
      <c r="AC8" s="188">
        <v>245</v>
      </c>
      <c r="AD8" s="188">
        <v>310</v>
      </c>
      <c r="AE8" s="188">
        <v>393</v>
      </c>
      <c r="AF8" s="188">
        <v>434</v>
      </c>
      <c r="AG8" s="188">
        <v>466</v>
      </c>
      <c r="AH8" s="188">
        <v>505</v>
      </c>
      <c r="AI8" s="188">
        <v>563</v>
      </c>
      <c r="AJ8" s="188">
        <v>638</v>
      </c>
      <c r="AK8" s="188">
        <v>691</v>
      </c>
      <c r="AL8" s="188">
        <v>725</v>
      </c>
      <c r="AM8" s="188">
        <v>771</v>
      </c>
      <c r="AN8" s="188">
        <v>785</v>
      </c>
      <c r="AO8" s="188">
        <v>800</v>
      </c>
      <c r="AP8" s="188">
        <v>825</v>
      </c>
      <c r="AQ8" s="188">
        <v>839.25</v>
      </c>
      <c r="AR8" s="188">
        <v>850.16399999999999</v>
      </c>
      <c r="AS8" s="188">
        <v>852.303</v>
      </c>
      <c r="AT8" s="188">
        <v>889.38600000000008</v>
      </c>
      <c r="AU8" s="188">
        <v>1010.599</v>
      </c>
      <c r="AV8" s="188">
        <v>1010</v>
      </c>
      <c r="AW8" s="188">
        <v>1040</v>
      </c>
      <c r="AX8" s="188">
        <v>1022</v>
      </c>
      <c r="AY8" s="188">
        <v>1016.385</v>
      </c>
      <c r="AZ8" s="188">
        <v>981.24099999999999</v>
      </c>
      <c r="BA8" s="188">
        <v>987.07300000000009</v>
      </c>
      <c r="BB8" s="188">
        <v>974.40599999999995</v>
      </c>
      <c r="BC8" s="188">
        <v>1001.69</v>
      </c>
      <c r="BD8" s="188">
        <v>985.85</v>
      </c>
      <c r="BE8" s="188">
        <v>1099.2956646600001</v>
      </c>
      <c r="BF8" s="188">
        <v>1087.4146320899999</v>
      </c>
      <c r="BG8" s="188">
        <v>1006.6780681472775</v>
      </c>
      <c r="BH8" s="188">
        <v>922.80799999999999</v>
      </c>
      <c r="BI8" s="188">
        <v>874.53990901000009</v>
      </c>
      <c r="BJ8" s="188">
        <v>796.5477357499999</v>
      </c>
      <c r="BK8" s="188">
        <v>736.17217767890315</v>
      </c>
      <c r="BL8" s="188">
        <v>674.75018944999999</v>
      </c>
      <c r="BM8" s="188">
        <v>649.6405096899997</v>
      </c>
      <c r="BN8" s="188">
        <v>613.52423453000017</v>
      </c>
      <c r="BO8" s="188">
        <v>593.95801391999976</v>
      </c>
      <c r="BP8" s="188">
        <v>592.53994551999972</v>
      </c>
      <c r="BQ8" s="188">
        <v>582.23100191999993</v>
      </c>
      <c r="BR8" s="188">
        <v>570.66566029000023</v>
      </c>
      <c r="BS8" s="188">
        <v>568.92046535000077</v>
      </c>
      <c r="BT8" s="188">
        <v>557.33749349999994</v>
      </c>
      <c r="BU8" s="188">
        <v>502.5517041300003</v>
      </c>
      <c r="BV8" s="188">
        <v>463.2592920300001</v>
      </c>
      <c r="BW8" s="188">
        <v>506.29077260913101</v>
      </c>
      <c r="BX8" s="188">
        <v>497.79444589000013</v>
      </c>
      <c r="BY8" s="188">
        <v>341.42066497999991</v>
      </c>
      <c r="BZ8" s="188">
        <v>398.83164910999994</v>
      </c>
      <c r="CA8" s="188">
        <v>330.25930045000001</v>
      </c>
      <c r="CB8" s="188">
        <v>349.43869832000007</v>
      </c>
      <c r="CC8" s="188">
        <v>304.69553541338786</v>
      </c>
      <c r="CD8" s="188">
        <v>290.87614757689283</v>
      </c>
      <c r="CE8" s="188">
        <v>285.57514911049054</v>
      </c>
      <c r="CF8" s="188">
        <v>279.02773484471919</v>
      </c>
      <c r="CG8" s="188">
        <v>269.99318375547244</v>
      </c>
      <c r="CH8" s="189">
        <v>260.59662368643285</v>
      </c>
    </row>
    <row r="9" spans="1:88" x14ac:dyDescent="0.35">
      <c r="A9" s="190"/>
      <c r="B9" s="52" t="s">
        <v>379</v>
      </c>
      <c r="C9" s="187" t="s">
        <v>374</v>
      </c>
      <c r="D9" s="188">
        <v>0</v>
      </c>
      <c r="E9" s="188">
        <v>0</v>
      </c>
      <c r="F9" s="188">
        <v>0</v>
      </c>
      <c r="G9" s="188">
        <v>0</v>
      </c>
      <c r="H9" s="188">
        <v>0</v>
      </c>
      <c r="I9" s="188">
        <v>0</v>
      </c>
      <c r="J9" s="188">
        <v>0</v>
      </c>
      <c r="K9" s="188">
        <v>0</v>
      </c>
      <c r="L9" s="188">
        <v>0</v>
      </c>
      <c r="M9" s="188">
        <v>0</v>
      </c>
      <c r="N9" s="188">
        <v>0</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0</v>
      </c>
      <c r="AF9" s="188">
        <v>1.9</v>
      </c>
      <c r="AG9" s="188">
        <v>2.9</v>
      </c>
      <c r="AH9" s="188">
        <v>4</v>
      </c>
      <c r="AI9" s="188">
        <v>4</v>
      </c>
      <c r="AJ9" s="188">
        <v>5</v>
      </c>
      <c r="AK9" s="188">
        <v>6</v>
      </c>
      <c r="AL9" s="188">
        <v>8</v>
      </c>
      <c r="AM9" s="188">
        <v>10</v>
      </c>
      <c r="AN9" s="188">
        <v>11</v>
      </c>
      <c r="AO9" s="188">
        <v>13</v>
      </c>
      <c r="AP9" s="188">
        <v>104</v>
      </c>
      <c r="AQ9" s="188">
        <v>183.72300000000001</v>
      </c>
      <c r="AR9" s="188">
        <v>173.41800000000001</v>
      </c>
      <c r="AS9" s="188">
        <v>183.63200000000001</v>
      </c>
      <c r="AT9" s="188">
        <v>208.02</v>
      </c>
      <c r="AU9" s="188">
        <v>284.64699999999999</v>
      </c>
      <c r="AV9" s="188">
        <v>345.29700000000008</v>
      </c>
      <c r="AW9" s="188">
        <v>441.75</v>
      </c>
      <c r="AX9" s="188">
        <v>526.322</v>
      </c>
      <c r="AY9" s="188">
        <v>617.35</v>
      </c>
      <c r="AZ9" s="188">
        <v>736.40099999999995</v>
      </c>
      <c r="BA9" s="188">
        <v>745.90700000000004</v>
      </c>
      <c r="BB9" s="188">
        <v>782.37199999999996</v>
      </c>
      <c r="BC9" s="188">
        <v>834.52800000000002</v>
      </c>
      <c r="BD9" s="188">
        <v>867.01099999999997</v>
      </c>
      <c r="BE9" s="188">
        <v>931.78101869</v>
      </c>
      <c r="BF9" s="188">
        <v>993.10799999999995</v>
      </c>
      <c r="BG9" s="188">
        <v>1053.6691153298639</v>
      </c>
      <c r="BH9" s="188">
        <v>1096.0409999999999</v>
      </c>
      <c r="BI9" s="188">
        <v>1149.1385723000005</v>
      </c>
      <c r="BJ9" s="188">
        <v>1181.2635561100005</v>
      </c>
      <c r="BK9" s="188">
        <v>1279.8853888127107</v>
      </c>
      <c r="BL9" s="188">
        <v>1362.9964772500002</v>
      </c>
      <c r="BM9" s="188">
        <v>1494.8980367000004</v>
      </c>
      <c r="BN9" s="188">
        <v>1572.0826307400002</v>
      </c>
      <c r="BO9" s="188">
        <v>1732.9771967700003</v>
      </c>
      <c r="BP9" s="188">
        <v>1927.2231981999998</v>
      </c>
      <c r="BQ9" s="188">
        <v>2088.2668163797011</v>
      </c>
      <c r="BR9" s="188">
        <v>2319.2115774999988</v>
      </c>
      <c r="BS9" s="188">
        <v>2545.4439678199992</v>
      </c>
      <c r="BT9" s="188">
        <v>2666.973573598962</v>
      </c>
      <c r="BU9" s="188">
        <v>2830.0153530399994</v>
      </c>
      <c r="BV9" s="188">
        <v>2885.0112320200001</v>
      </c>
      <c r="BW9" s="188">
        <v>2940.7993120999995</v>
      </c>
      <c r="BX9" s="188">
        <v>3038.5844548800005</v>
      </c>
      <c r="BY9" s="188">
        <v>3074.7655140199995</v>
      </c>
      <c r="BZ9" s="188">
        <v>3249.8153584200004</v>
      </c>
      <c r="CA9" s="188">
        <v>3737.83555217</v>
      </c>
      <c r="CB9" s="188">
        <v>4239.2964173800001</v>
      </c>
      <c r="CC9" s="188">
        <v>4569.3774413026795</v>
      </c>
      <c r="CD9" s="188">
        <v>4994.557713380188</v>
      </c>
      <c r="CE9" s="188">
        <v>5379.8967968024681</v>
      </c>
      <c r="CF9" s="188">
        <v>5661.3755657816773</v>
      </c>
      <c r="CG9" s="188">
        <v>5951.1562486576031</v>
      </c>
      <c r="CH9" s="189">
        <v>6223.903046273238</v>
      </c>
    </row>
    <row r="10" spans="1:88" x14ac:dyDescent="0.35">
      <c r="A10" s="190"/>
      <c r="B10" s="52" t="s">
        <v>267</v>
      </c>
      <c r="C10" s="187" t="s">
        <v>374</v>
      </c>
      <c r="D10" s="188">
        <v>59.9</v>
      </c>
      <c r="E10" s="188">
        <v>60.9</v>
      </c>
      <c r="F10" s="188">
        <v>61.9</v>
      </c>
      <c r="G10" s="188">
        <v>63.1</v>
      </c>
      <c r="H10" s="188">
        <v>87.2</v>
      </c>
      <c r="I10" s="188">
        <v>103.5</v>
      </c>
      <c r="J10" s="188">
        <v>105</v>
      </c>
      <c r="K10" s="188">
        <v>106.6</v>
      </c>
      <c r="L10" s="188">
        <v>113.8</v>
      </c>
      <c r="M10" s="188">
        <v>122.2</v>
      </c>
      <c r="N10" s="188">
        <v>125.9</v>
      </c>
      <c r="O10" s="188">
        <v>127.4</v>
      </c>
      <c r="P10" s="188">
        <v>131</v>
      </c>
      <c r="Q10" s="188">
        <v>134</v>
      </c>
      <c r="R10" s="188">
        <v>135.30000000000001</v>
      </c>
      <c r="S10" s="188">
        <v>139.80000000000001</v>
      </c>
      <c r="T10" s="188">
        <v>143.1</v>
      </c>
      <c r="U10" s="188">
        <v>146.30000000000001</v>
      </c>
      <c r="V10" s="188">
        <v>149.19999999999999</v>
      </c>
      <c r="W10" s="188">
        <v>160.19999999999999</v>
      </c>
      <c r="X10" s="188">
        <v>297.10000000000002</v>
      </c>
      <c r="Y10" s="188">
        <v>339.2</v>
      </c>
      <c r="Z10" s="188">
        <v>339</v>
      </c>
      <c r="AA10" s="188">
        <v>343.7</v>
      </c>
      <c r="AB10" s="188">
        <v>339</v>
      </c>
      <c r="AC10" s="188">
        <v>344.2</v>
      </c>
      <c r="AD10" s="188">
        <v>344.1</v>
      </c>
      <c r="AE10" s="188">
        <v>531.70000000000005</v>
      </c>
      <c r="AF10" s="188">
        <v>526.5</v>
      </c>
      <c r="AG10" s="188">
        <v>867.5</v>
      </c>
      <c r="AH10" s="188">
        <v>1776</v>
      </c>
      <c r="AI10" s="188">
        <v>2787</v>
      </c>
      <c r="AJ10" s="188">
        <v>2944</v>
      </c>
      <c r="AK10" s="188">
        <v>3372</v>
      </c>
      <c r="AL10" s="188">
        <v>3660</v>
      </c>
      <c r="AM10" s="188">
        <v>3988</v>
      </c>
      <c r="AN10" s="188">
        <v>4276</v>
      </c>
      <c r="AO10" s="188">
        <v>4468</v>
      </c>
      <c r="AP10" s="188">
        <v>4513</v>
      </c>
      <c r="AQ10" s="188">
        <v>4597.5079999999998</v>
      </c>
      <c r="AR10" s="188">
        <v>4514.5259999999998</v>
      </c>
      <c r="AS10" s="188">
        <v>4537.3530000000001</v>
      </c>
      <c r="AT10" s="188">
        <v>4590.7730000000001</v>
      </c>
      <c r="AU10" s="188">
        <v>5188.9120000000003</v>
      </c>
      <c r="AV10" s="188">
        <v>5953.1810000000005</v>
      </c>
      <c r="AW10" s="188">
        <v>6331.3990000000003</v>
      </c>
      <c r="AX10" s="188">
        <v>6403.6940000000004</v>
      </c>
      <c r="AY10" s="188">
        <v>6642.2250000000004</v>
      </c>
      <c r="AZ10" s="188">
        <v>6941.3710000000001</v>
      </c>
      <c r="BA10" s="188">
        <v>7088.2730000000001</v>
      </c>
      <c r="BB10" s="188">
        <v>7294.9489999999996</v>
      </c>
      <c r="BC10" s="188">
        <v>8283.3439999999991</v>
      </c>
      <c r="BD10" s="188">
        <v>8659.5450000000001</v>
      </c>
      <c r="BE10" s="188">
        <v>8795.2162844499999</v>
      </c>
      <c r="BF10" s="188">
        <v>8945.096379300001</v>
      </c>
      <c r="BG10" s="188">
        <v>0</v>
      </c>
      <c r="BH10" s="188">
        <v>0</v>
      </c>
      <c r="BI10" s="188">
        <v>0</v>
      </c>
      <c r="BJ10" s="188">
        <v>0</v>
      </c>
      <c r="BK10" s="188">
        <v>0</v>
      </c>
      <c r="BL10" s="188">
        <v>0</v>
      </c>
      <c r="BM10" s="188">
        <v>0</v>
      </c>
      <c r="BN10" s="188">
        <v>0</v>
      </c>
      <c r="BO10" s="188">
        <v>0</v>
      </c>
      <c r="BP10" s="188">
        <v>0</v>
      </c>
      <c r="BQ10" s="188">
        <v>0</v>
      </c>
      <c r="BR10" s="188">
        <v>0</v>
      </c>
      <c r="BS10" s="188">
        <v>0</v>
      </c>
      <c r="BT10" s="188">
        <v>0</v>
      </c>
      <c r="BU10" s="188">
        <v>0</v>
      </c>
      <c r="BV10" s="188">
        <v>0</v>
      </c>
      <c r="BW10" s="188">
        <v>0</v>
      </c>
      <c r="BX10" s="188">
        <v>0</v>
      </c>
      <c r="BY10" s="188">
        <v>0</v>
      </c>
      <c r="BZ10" s="188">
        <v>0</v>
      </c>
      <c r="CA10" s="188">
        <v>0</v>
      </c>
      <c r="CB10" s="188">
        <v>0</v>
      </c>
      <c r="CC10" s="188">
        <v>0</v>
      </c>
      <c r="CD10" s="188">
        <v>0</v>
      </c>
      <c r="CE10" s="188">
        <v>0</v>
      </c>
      <c r="CF10" s="188">
        <v>0</v>
      </c>
      <c r="CG10" s="188">
        <v>0</v>
      </c>
      <c r="CH10" s="189">
        <v>0</v>
      </c>
    </row>
    <row r="11" spans="1:88" ht="27" customHeight="1" x14ac:dyDescent="0.35">
      <c r="A11" s="190"/>
      <c r="B11" s="52" t="s">
        <v>380</v>
      </c>
      <c r="D11" s="188">
        <f t="shared" ref="D11:BO11" si="0">SUM(D12:D13)</f>
        <v>0</v>
      </c>
      <c r="E11" s="188">
        <f t="shared" si="0"/>
        <v>0</v>
      </c>
      <c r="F11" s="188">
        <f t="shared" si="0"/>
        <v>0</v>
      </c>
      <c r="G11" s="188">
        <f t="shared" si="0"/>
        <v>0</v>
      </c>
      <c r="H11" s="188">
        <f t="shared" si="0"/>
        <v>0</v>
      </c>
      <c r="I11" s="188">
        <f t="shared" si="0"/>
        <v>0</v>
      </c>
      <c r="J11" s="188">
        <f t="shared" si="0"/>
        <v>0</v>
      </c>
      <c r="K11" s="188">
        <f t="shared" si="0"/>
        <v>0</v>
      </c>
      <c r="L11" s="188">
        <f t="shared" si="0"/>
        <v>0</v>
      </c>
      <c r="M11" s="188">
        <f t="shared" si="0"/>
        <v>0</v>
      </c>
      <c r="N11" s="188">
        <f t="shared" si="0"/>
        <v>0</v>
      </c>
      <c r="O11" s="188">
        <f t="shared" si="0"/>
        <v>0</v>
      </c>
      <c r="P11" s="188">
        <f t="shared" si="0"/>
        <v>0</v>
      </c>
      <c r="Q11" s="188">
        <f t="shared" si="0"/>
        <v>0</v>
      </c>
      <c r="R11" s="188">
        <f t="shared" si="0"/>
        <v>0</v>
      </c>
      <c r="S11" s="188">
        <f t="shared" si="0"/>
        <v>0</v>
      </c>
      <c r="T11" s="188">
        <f t="shared" si="0"/>
        <v>0</v>
      </c>
      <c r="U11" s="188">
        <f t="shared" si="0"/>
        <v>0</v>
      </c>
      <c r="V11" s="188">
        <f t="shared" si="0"/>
        <v>0</v>
      </c>
      <c r="W11" s="188">
        <f t="shared" si="0"/>
        <v>0</v>
      </c>
      <c r="X11" s="188">
        <f t="shared" si="0"/>
        <v>0</v>
      </c>
      <c r="Y11" s="188">
        <f t="shared" si="0"/>
        <v>0</v>
      </c>
      <c r="Z11" s="188">
        <f t="shared" si="0"/>
        <v>0</v>
      </c>
      <c r="AA11" s="188">
        <f t="shared" si="0"/>
        <v>0</v>
      </c>
      <c r="AB11" s="188">
        <f t="shared" si="0"/>
        <v>80.5</v>
      </c>
      <c r="AC11" s="188">
        <f t="shared" si="0"/>
        <v>79.8</v>
      </c>
      <c r="AD11" s="188">
        <f t="shared" si="0"/>
        <v>91.9</v>
      </c>
      <c r="AE11" s="188">
        <f t="shared" si="0"/>
        <v>0.1</v>
      </c>
      <c r="AF11" s="188">
        <f t="shared" si="0"/>
        <v>0</v>
      </c>
      <c r="AG11" s="188">
        <f t="shared" si="0"/>
        <v>98</v>
      </c>
      <c r="AH11" s="188">
        <f t="shared" si="0"/>
        <v>101</v>
      </c>
      <c r="AI11" s="188">
        <f t="shared" si="0"/>
        <v>101</v>
      </c>
      <c r="AJ11" s="188">
        <f t="shared" si="0"/>
        <v>103</v>
      </c>
      <c r="AK11" s="188">
        <f t="shared" si="0"/>
        <v>107</v>
      </c>
      <c r="AL11" s="188">
        <f t="shared" si="0"/>
        <v>108</v>
      </c>
      <c r="AM11" s="188">
        <f t="shared" si="0"/>
        <v>109</v>
      </c>
      <c r="AN11" s="188">
        <f t="shared" si="0"/>
        <v>111</v>
      </c>
      <c r="AO11" s="188">
        <f t="shared" si="0"/>
        <v>112</v>
      </c>
      <c r="AP11" s="188">
        <f t="shared" si="0"/>
        <v>115</v>
      </c>
      <c r="AQ11" s="188">
        <f t="shared" si="0"/>
        <v>115.869</v>
      </c>
      <c r="AR11" s="188">
        <f t="shared" si="0"/>
        <v>117.608</v>
      </c>
      <c r="AS11" s="188">
        <f t="shared" si="0"/>
        <v>120.767</v>
      </c>
      <c r="AT11" s="188">
        <f t="shared" si="0"/>
        <v>121.69999999999999</v>
      </c>
      <c r="AU11" s="188">
        <f t="shared" si="0"/>
        <v>124.99799999999999</v>
      </c>
      <c r="AV11" s="188">
        <f t="shared" si="0"/>
        <v>127.76300000000001</v>
      </c>
      <c r="AW11" s="188">
        <f t="shared" si="0"/>
        <v>136.01</v>
      </c>
      <c r="AX11" s="188">
        <f t="shared" si="0"/>
        <v>135.90600000000001</v>
      </c>
      <c r="AY11" s="188">
        <f t="shared" si="0"/>
        <v>138.93899999999999</v>
      </c>
      <c r="AZ11" s="188">
        <f t="shared" si="0"/>
        <v>144.053</v>
      </c>
      <c r="BA11" s="188">
        <f t="shared" si="0"/>
        <v>139.03800000000001</v>
      </c>
      <c r="BB11" s="188">
        <f t="shared" si="0"/>
        <v>140.483</v>
      </c>
      <c r="BC11" s="188">
        <f t="shared" si="0"/>
        <v>134.304</v>
      </c>
      <c r="BD11" s="188">
        <f t="shared" si="0"/>
        <v>135.184</v>
      </c>
      <c r="BE11" s="188">
        <f t="shared" si="0"/>
        <v>136.494</v>
      </c>
      <c r="BF11" s="188">
        <f t="shared" si="0"/>
        <v>137.20599999999999</v>
      </c>
      <c r="BG11" s="188">
        <f t="shared" si="0"/>
        <v>140.86000000000001</v>
      </c>
      <c r="BH11" s="188">
        <f t="shared" si="0"/>
        <v>142.22499999999999</v>
      </c>
      <c r="BI11" s="188">
        <f t="shared" si="0"/>
        <v>142.98906689999998</v>
      </c>
      <c r="BJ11" s="188">
        <f t="shared" si="0"/>
        <v>145.06664781979541</v>
      </c>
      <c r="BK11" s="188">
        <f t="shared" si="0"/>
        <v>147.31015170999999</v>
      </c>
      <c r="BL11" s="188">
        <f t="shared" si="0"/>
        <v>1044.2802145123819</v>
      </c>
      <c r="BM11" s="188">
        <f t="shared" si="0"/>
        <v>153.69645450000002</v>
      </c>
      <c r="BN11" s="188">
        <f t="shared" si="0"/>
        <v>154.66018952125</v>
      </c>
      <c r="BO11" s="188">
        <f t="shared" si="0"/>
        <v>155.47796661000001</v>
      </c>
      <c r="BP11" s="188">
        <f t="shared" ref="BP11:CH11" si="1">SUM(BP12:BP13)</f>
        <v>155.86012674</v>
      </c>
      <c r="BQ11" s="188">
        <f t="shared" si="1"/>
        <v>154.67662793</v>
      </c>
      <c r="BR11" s="188">
        <f t="shared" si="1"/>
        <v>157.88766478999997</v>
      </c>
      <c r="BS11" s="188">
        <f t="shared" si="1"/>
        <v>163.22263040000036</v>
      </c>
      <c r="BT11" s="188">
        <f t="shared" si="1"/>
        <v>159.51625865999998</v>
      </c>
      <c r="BU11" s="188">
        <f t="shared" si="1"/>
        <v>159.21703019767003</v>
      </c>
      <c r="BV11" s="188">
        <f t="shared" si="1"/>
        <v>158.11606062999999</v>
      </c>
      <c r="BW11" s="188">
        <f t="shared" si="1"/>
        <v>158.84593814999999</v>
      </c>
      <c r="BX11" s="188">
        <f t="shared" si="1"/>
        <v>158.51716103000001</v>
      </c>
      <c r="BY11" s="188">
        <f t="shared" si="1"/>
        <v>161.20123776</v>
      </c>
      <c r="BZ11" s="188">
        <f t="shared" si="1"/>
        <v>166.62263198999995</v>
      </c>
      <c r="CA11" s="188">
        <f t="shared" si="1"/>
        <v>173.50167181</v>
      </c>
      <c r="CB11" s="188">
        <f t="shared" si="1"/>
        <v>180.84765360999998</v>
      </c>
      <c r="CC11" s="188">
        <f t="shared" si="1"/>
        <v>185.74564104326913</v>
      </c>
      <c r="CD11" s="188">
        <f t="shared" si="1"/>
        <v>187.89466278463027</v>
      </c>
      <c r="CE11" s="188">
        <f t="shared" si="1"/>
        <v>189.65731222031053</v>
      </c>
      <c r="CF11" s="188">
        <f t="shared" si="1"/>
        <v>193.76988990192973</v>
      </c>
      <c r="CG11" s="188">
        <f t="shared" si="1"/>
        <v>197.33085866564534</v>
      </c>
      <c r="CH11" s="189">
        <f t="shared" si="1"/>
        <v>201.04827843206118</v>
      </c>
    </row>
    <row r="12" spans="1:88" x14ac:dyDescent="0.35">
      <c r="A12" s="190"/>
      <c r="B12" s="72" t="s">
        <v>381</v>
      </c>
      <c r="C12" s="187" t="s">
        <v>378</v>
      </c>
      <c r="D12" s="188">
        <v>0</v>
      </c>
      <c r="E12" s="188">
        <v>0</v>
      </c>
      <c r="F12" s="188">
        <v>0</v>
      </c>
      <c r="G12" s="188">
        <v>0</v>
      </c>
      <c r="H12" s="188">
        <v>0</v>
      </c>
      <c r="I12" s="188">
        <v>0</v>
      </c>
      <c r="J12" s="188">
        <v>0</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v>77.2</v>
      </c>
      <c r="AD12" s="188">
        <v>88.5</v>
      </c>
      <c r="AE12" s="188">
        <v>0.1</v>
      </c>
      <c r="AF12" s="188">
        <v>0</v>
      </c>
      <c r="AG12" s="188">
        <v>0</v>
      </c>
      <c r="AH12" s="188">
        <v>96</v>
      </c>
      <c r="AI12" s="188">
        <v>96</v>
      </c>
      <c r="AJ12" s="188">
        <v>98</v>
      </c>
      <c r="AK12" s="188">
        <v>101</v>
      </c>
      <c r="AL12" s="188">
        <v>102</v>
      </c>
      <c r="AM12" s="188">
        <v>103</v>
      </c>
      <c r="AN12" s="188">
        <v>105</v>
      </c>
      <c r="AO12" s="188">
        <v>105</v>
      </c>
      <c r="AP12" s="188">
        <v>107</v>
      </c>
      <c r="AQ12" s="188">
        <v>107</v>
      </c>
      <c r="AR12" s="188">
        <v>109</v>
      </c>
      <c r="AS12" s="188">
        <v>112</v>
      </c>
      <c r="AT12" s="188">
        <v>112.35899999999999</v>
      </c>
      <c r="AU12" s="188">
        <v>114.324</v>
      </c>
      <c r="AV12" s="188">
        <v>115.11</v>
      </c>
      <c r="AW12" s="188">
        <v>122.089</v>
      </c>
      <c r="AX12" s="188">
        <v>123.30500000000001</v>
      </c>
      <c r="AY12" s="188">
        <v>124.179</v>
      </c>
      <c r="AZ12" s="188">
        <v>128.614</v>
      </c>
      <c r="BA12" s="188">
        <v>123.26300000000001</v>
      </c>
      <c r="BB12" s="188">
        <v>124.417</v>
      </c>
      <c r="BC12" s="188">
        <v>118.181</v>
      </c>
      <c r="BD12" s="188">
        <v>118.962</v>
      </c>
      <c r="BE12" s="188">
        <v>120.14100000000001</v>
      </c>
      <c r="BF12" s="188">
        <v>120.018</v>
      </c>
      <c r="BG12" s="188">
        <v>122.324</v>
      </c>
      <c r="BH12" s="188">
        <v>123.015</v>
      </c>
      <c r="BI12" s="188">
        <v>123.87321689999997</v>
      </c>
      <c r="BJ12" s="188">
        <v>125.86199999999999</v>
      </c>
      <c r="BK12" s="188">
        <v>127.27833854999997</v>
      </c>
      <c r="BL12" s="188">
        <v>822.81408871238204</v>
      </c>
      <c r="BM12" s="188">
        <v>121.23222758000001</v>
      </c>
      <c r="BN12" s="188">
        <v>122.38864807125002</v>
      </c>
      <c r="BO12" s="188">
        <v>123.35264574</v>
      </c>
      <c r="BP12" s="188">
        <v>123.46082752000001</v>
      </c>
      <c r="BQ12" s="188">
        <v>122.52528203</v>
      </c>
      <c r="BR12" s="188">
        <v>124.59394418000001</v>
      </c>
      <c r="BS12" s="188">
        <v>127.56960417000036</v>
      </c>
      <c r="BT12" s="188">
        <v>126.42016188999996</v>
      </c>
      <c r="BU12" s="188">
        <v>126.05015876767001</v>
      </c>
      <c r="BV12" s="188">
        <v>125.70243364</v>
      </c>
      <c r="BW12" s="188">
        <v>124.05207192999998</v>
      </c>
      <c r="BX12" s="188">
        <v>122.74767937000001</v>
      </c>
      <c r="BY12" s="188">
        <v>124.10338623</v>
      </c>
      <c r="BZ12" s="188">
        <v>125.87573984999996</v>
      </c>
      <c r="CA12" s="188">
        <v>127.97784556000001</v>
      </c>
      <c r="CB12" s="188">
        <v>130.27787214999998</v>
      </c>
      <c r="CC12" s="188">
        <v>131.87097128868899</v>
      </c>
      <c r="CD12" s="188">
        <v>130.94990400345887</v>
      </c>
      <c r="CE12" s="188">
        <v>129.85039884495501</v>
      </c>
      <c r="CF12" s="188">
        <v>131.42697308665035</v>
      </c>
      <c r="CG12" s="188">
        <v>134.16084225825733</v>
      </c>
      <c r="CH12" s="189">
        <v>136.95797667610623</v>
      </c>
    </row>
    <row r="13" spans="1:88" x14ac:dyDescent="0.35">
      <c r="A13" s="190"/>
      <c r="B13" s="72" t="s">
        <v>382</v>
      </c>
      <c r="C13" s="187" t="s">
        <v>374</v>
      </c>
      <c r="D13" s="188">
        <v>0</v>
      </c>
      <c r="E13" s="188">
        <v>0</v>
      </c>
      <c r="F13" s="188">
        <v>0</v>
      </c>
      <c r="G13" s="188">
        <v>0</v>
      </c>
      <c r="H13" s="188">
        <v>0</v>
      </c>
      <c r="I13" s="188">
        <v>0</v>
      </c>
      <c r="J13" s="188">
        <v>0</v>
      </c>
      <c r="K13" s="188">
        <v>0</v>
      </c>
      <c r="L13" s="188">
        <v>0</v>
      </c>
      <c r="M13" s="188">
        <v>0</v>
      </c>
      <c r="N13" s="188">
        <v>0</v>
      </c>
      <c r="O13" s="188">
        <v>0</v>
      </c>
      <c r="P13" s="188">
        <v>0</v>
      </c>
      <c r="Q13" s="188">
        <v>0</v>
      </c>
      <c r="R13" s="188">
        <v>0</v>
      </c>
      <c r="S13" s="188">
        <v>0</v>
      </c>
      <c r="T13" s="188">
        <v>0</v>
      </c>
      <c r="U13" s="188">
        <v>0</v>
      </c>
      <c r="V13" s="188">
        <v>0</v>
      </c>
      <c r="W13" s="188">
        <v>0</v>
      </c>
      <c r="X13" s="188">
        <v>0</v>
      </c>
      <c r="Y13" s="188">
        <v>0</v>
      </c>
      <c r="Z13" s="188">
        <v>0</v>
      </c>
      <c r="AA13" s="188">
        <v>0</v>
      </c>
      <c r="AB13" s="188">
        <v>80.5</v>
      </c>
      <c r="AC13" s="188">
        <v>2.6</v>
      </c>
      <c r="AD13" s="188">
        <v>3.4</v>
      </c>
      <c r="AE13" s="188">
        <v>0</v>
      </c>
      <c r="AF13" s="188">
        <v>0</v>
      </c>
      <c r="AG13" s="188">
        <v>98</v>
      </c>
      <c r="AH13" s="188">
        <v>5</v>
      </c>
      <c r="AI13" s="188">
        <v>5</v>
      </c>
      <c r="AJ13" s="188">
        <v>5</v>
      </c>
      <c r="AK13" s="188">
        <v>6</v>
      </c>
      <c r="AL13" s="188">
        <v>6</v>
      </c>
      <c r="AM13" s="188">
        <v>6</v>
      </c>
      <c r="AN13" s="188">
        <v>6</v>
      </c>
      <c r="AO13" s="188">
        <v>7</v>
      </c>
      <c r="AP13" s="188">
        <v>8</v>
      </c>
      <c r="AQ13" s="188">
        <v>8.8689999999999998</v>
      </c>
      <c r="AR13" s="188">
        <v>8.6080000000000005</v>
      </c>
      <c r="AS13" s="188">
        <v>8.7669999999999995</v>
      </c>
      <c r="AT13" s="188">
        <v>9.3409999999999993</v>
      </c>
      <c r="AU13" s="188">
        <v>10.673999999999999</v>
      </c>
      <c r="AV13" s="188">
        <v>12.653</v>
      </c>
      <c r="AW13" s="188">
        <v>13.920999999999999</v>
      </c>
      <c r="AX13" s="188">
        <v>12.601000000000001</v>
      </c>
      <c r="AY13" s="188">
        <v>14.76</v>
      </c>
      <c r="AZ13" s="188">
        <v>15.439</v>
      </c>
      <c r="BA13" s="188">
        <v>15.775</v>
      </c>
      <c r="BB13" s="188">
        <v>16.065999999999999</v>
      </c>
      <c r="BC13" s="188">
        <v>16.123000000000001</v>
      </c>
      <c r="BD13" s="188">
        <v>16.222000000000001</v>
      </c>
      <c r="BE13" s="188">
        <v>16.353000000000002</v>
      </c>
      <c r="BF13" s="188">
        <v>17.187999999999999</v>
      </c>
      <c r="BG13" s="188">
        <v>18.536000000000001</v>
      </c>
      <c r="BH13" s="188">
        <v>19.21</v>
      </c>
      <c r="BI13" s="188">
        <v>19.115849999999998</v>
      </c>
      <c r="BJ13" s="188">
        <v>19.204647819795415</v>
      </c>
      <c r="BK13" s="188">
        <v>20.031813160000006</v>
      </c>
      <c r="BL13" s="188">
        <v>221.46612579999999</v>
      </c>
      <c r="BM13" s="188">
        <v>32.464226920000009</v>
      </c>
      <c r="BN13" s="188">
        <v>32.271541450000001</v>
      </c>
      <c r="BO13" s="188">
        <v>32.125320869999996</v>
      </c>
      <c r="BP13" s="188">
        <v>32.399299220000003</v>
      </c>
      <c r="BQ13" s="188">
        <v>32.151345900000003</v>
      </c>
      <c r="BR13" s="188">
        <v>33.293720609999951</v>
      </c>
      <c r="BS13" s="188">
        <v>35.653026229999981</v>
      </c>
      <c r="BT13" s="188">
        <v>33.09609677000001</v>
      </c>
      <c r="BU13" s="188">
        <v>33.166871430000008</v>
      </c>
      <c r="BV13" s="188">
        <v>32.413626989999997</v>
      </c>
      <c r="BW13" s="188">
        <v>34.793866219999998</v>
      </c>
      <c r="BX13" s="188">
        <v>35.769481659999997</v>
      </c>
      <c r="BY13" s="188">
        <v>37.097851530000007</v>
      </c>
      <c r="BZ13" s="188">
        <v>40.746892139999986</v>
      </c>
      <c r="CA13" s="188">
        <v>45.523826249999992</v>
      </c>
      <c r="CB13" s="188">
        <v>50.569781460000002</v>
      </c>
      <c r="CC13" s="188">
        <v>53.874669754580133</v>
      </c>
      <c r="CD13" s="188">
        <v>56.944758781171416</v>
      </c>
      <c r="CE13" s="188">
        <v>59.806913375355514</v>
      </c>
      <c r="CF13" s="188">
        <v>62.342916815279388</v>
      </c>
      <c r="CG13" s="188">
        <v>63.170016407388012</v>
      </c>
      <c r="CH13" s="189">
        <v>64.090301755954968</v>
      </c>
    </row>
    <row r="14" spans="1:88" x14ac:dyDescent="0.35">
      <c r="A14" s="190"/>
      <c r="B14" s="74" t="s">
        <v>383</v>
      </c>
      <c r="C14" s="187" t="s">
        <v>384</v>
      </c>
      <c r="D14" s="188">
        <v>0</v>
      </c>
      <c r="E14" s="188">
        <v>0</v>
      </c>
      <c r="F14" s="188">
        <v>0</v>
      </c>
      <c r="G14" s="188">
        <v>0</v>
      </c>
      <c r="H14" s="188">
        <v>0</v>
      </c>
      <c r="I14" s="188">
        <v>0</v>
      </c>
      <c r="J14" s="188">
        <v>0</v>
      </c>
      <c r="K14" s="188">
        <v>0</v>
      </c>
      <c r="L14" s="188">
        <v>0</v>
      </c>
      <c r="M14" s="188">
        <v>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0</v>
      </c>
      <c r="AF14" s="188">
        <v>0</v>
      </c>
      <c r="AG14" s="188">
        <v>0</v>
      </c>
      <c r="AH14" s="188">
        <v>0</v>
      </c>
      <c r="AI14" s="188">
        <v>0</v>
      </c>
      <c r="AJ14" s="188">
        <v>0</v>
      </c>
      <c r="AK14" s="188">
        <v>0</v>
      </c>
      <c r="AL14" s="188">
        <v>0</v>
      </c>
      <c r="AM14" s="188">
        <v>0</v>
      </c>
      <c r="AN14" s="188">
        <v>0</v>
      </c>
      <c r="AO14" s="188">
        <v>0</v>
      </c>
      <c r="AP14" s="188">
        <v>0</v>
      </c>
      <c r="AQ14" s="188">
        <v>0</v>
      </c>
      <c r="AR14" s="188">
        <v>2.5100000000000001E-3</v>
      </c>
      <c r="AS14" s="188">
        <v>0.40648099999999998</v>
      </c>
      <c r="AT14" s="188">
        <v>8.6</v>
      </c>
      <c r="AU14" s="188">
        <v>23.253</v>
      </c>
      <c r="AV14" s="188">
        <v>15.308</v>
      </c>
      <c r="AW14" s="188">
        <v>12.185</v>
      </c>
      <c r="AX14" s="188">
        <v>0</v>
      </c>
      <c r="AY14" s="188">
        <v>59.960999999999999</v>
      </c>
      <c r="AZ14" s="188">
        <v>41.031999999999996</v>
      </c>
      <c r="BA14" s="188">
        <v>0.58599999999999997</v>
      </c>
      <c r="BB14" s="188">
        <v>0</v>
      </c>
      <c r="BC14" s="188">
        <v>0.97199999999999998</v>
      </c>
      <c r="BD14" s="188">
        <v>29.518000000000001</v>
      </c>
      <c r="BE14" s="188">
        <v>16</v>
      </c>
      <c r="BF14" s="188">
        <v>14.147</v>
      </c>
      <c r="BG14" s="188">
        <v>6.3209999999999997</v>
      </c>
      <c r="BH14" s="188">
        <v>1.7869999999999999</v>
      </c>
      <c r="BI14" s="188">
        <v>8.8140000000000001</v>
      </c>
      <c r="BJ14" s="188">
        <v>3.4359999999999999</v>
      </c>
      <c r="BK14" s="188">
        <v>3.99</v>
      </c>
      <c r="BL14" s="188">
        <v>211.09399999999999</v>
      </c>
      <c r="BM14" s="188">
        <v>298.26100000000002</v>
      </c>
      <c r="BN14" s="188">
        <v>435.41003044000001</v>
      </c>
      <c r="BO14" s="188">
        <v>128.72999999999999</v>
      </c>
      <c r="BP14" s="188">
        <v>141.73699999999999</v>
      </c>
      <c r="BQ14" s="188">
        <v>8.4069999999999965</v>
      </c>
      <c r="BR14" s="188">
        <v>11.036000000000001</v>
      </c>
      <c r="BS14" s="188">
        <v>3.7847469900000021</v>
      </c>
      <c r="BT14" s="188">
        <v>3.1778794199999973</v>
      </c>
      <c r="BU14" s="188">
        <v>114.2644971</v>
      </c>
      <c r="BV14" s="188">
        <v>26.955252089999995</v>
      </c>
      <c r="BW14" s="188">
        <v>0.22715072999999997</v>
      </c>
      <c r="BX14" s="188">
        <v>98.749115619999998</v>
      </c>
      <c r="BY14" s="188">
        <v>0.41659831000000003</v>
      </c>
      <c r="BZ14" s="188">
        <v>139.73607610000002</v>
      </c>
      <c r="CA14" s="188">
        <v>29.95516714</v>
      </c>
      <c r="CB14" s="188">
        <v>36.063532970000004</v>
      </c>
      <c r="CC14" s="188">
        <v>39.442317081482088</v>
      </c>
      <c r="CD14" s="188">
        <v>39.382317081482086</v>
      </c>
      <c r="CE14" s="188">
        <v>39.382317081482086</v>
      </c>
      <c r="CF14" s="188">
        <v>39.382317081482086</v>
      </c>
      <c r="CG14" s="188">
        <v>39.382317081482086</v>
      </c>
      <c r="CH14" s="189">
        <v>39.382317081482086</v>
      </c>
    </row>
    <row r="15" spans="1:88" x14ac:dyDescent="0.35">
      <c r="A15" s="190"/>
      <c r="B15" s="74" t="s">
        <v>385</v>
      </c>
      <c r="C15" s="187" t="s">
        <v>374</v>
      </c>
      <c r="D15" s="188">
        <v>0</v>
      </c>
      <c r="E15" s="188">
        <v>0</v>
      </c>
      <c r="F15" s="188">
        <v>0</v>
      </c>
      <c r="G15" s="188">
        <v>0</v>
      </c>
      <c r="H15" s="188">
        <v>0</v>
      </c>
      <c r="I15" s="188">
        <v>0</v>
      </c>
      <c r="J15" s="188">
        <v>0</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8">
        <v>0</v>
      </c>
      <c r="BF15" s="188">
        <v>0</v>
      </c>
      <c r="BG15" s="188">
        <v>0</v>
      </c>
      <c r="BH15" s="188">
        <v>0</v>
      </c>
      <c r="BI15" s="188">
        <v>0</v>
      </c>
      <c r="BJ15" s="188">
        <v>0</v>
      </c>
      <c r="BK15" s="188">
        <v>0</v>
      </c>
      <c r="BL15" s="188">
        <v>0</v>
      </c>
      <c r="BM15" s="188">
        <v>0</v>
      </c>
      <c r="BN15" s="188">
        <v>0</v>
      </c>
      <c r="BO15" s="188">
        <v>0</v>
      </c>
      <c r="BP15" s="188">
        <v>0</v>
      </c>
      <c r="BQ15" s="188">
        <v>0</v>
      </c>
      <c r="BR15" s="188">
        <v>0</v>
      </c>
      <c r="BS15" s="188">
        <v>0</v>
      </c>
      <c r="BT15" s="188">
        <v>0</v>
      </c>
      <c r="BU15" s="188">
        <v>0</v>
      </c>
      <c r="BV15" s="188">
        <v>0</v>
      </c>
      <c r="BW15" s="188">
        <v>0</v>
      </c>
      <c r="BX15" s="188">
        <v>0</v>
      </c>
      <c r="BY15" s="188">
        <v>0</v>
      </c>
      <c r="BZ15" s="188">
        <v>8199.3156072966649</v>
      </c>
      <c r="CA15" s="188">
        <v>10414.791315033137</v>
      </c>
      <c r="CB15" s="188">
        <v>-3.9066599799999961</v>
      </c>
      <c r="CC15" s="188">
        <v>-18.762231576671912</v>
      </c>
      <c r="CD15" s="188">
        <v>0</v>
      </c>
      <c r="CE15" s="188">
        <v>0</v>
      </c>
      <c r="CF15" s="188">
        <v>0</v>
      </c>
      <c r="CG15" s="188">
        <v>0</v>
      </c>
      <c r="CH15" s="189">
        <v>0</v>
      </c>
    </row>
    <row r="16" spans="1:88" x14ac:dyDescent="0.35">
      <c r="A16" s="190"/>
      <c r="B16" s="52" t="s">
        <v>26</v>
      </c>
      <c r="C16" s="187" t="s">
        <v>384</v>
      </c>
      <c r="D16" s="188">
        <v>0</v>
      </c>
      <c r="E16" s="188">
        <v>0</v>
      </c>
      <c r="F16" s="188">
        <v>0</v>
      </c>
      <c r="G16" s="188">
        <v>0</v>
      </c>
      <c r="H16" s="188">
        <v>0</v>
      </c>
      <c r="I16" s="188">
        <v>0</v>
      </c>
      <c r="J16" s="188">
        <v>0</v>
      </c>
      <c r="K16" s="188">
        <v>0</v>
      </c>
      <c r="L16" s="188">
        <v>0</v>
      </c>
      <c r="M16" s="188">
        <v>0</v>
      </c>
      <c r="N16" s="188">
        <v>0</v>
      </c>
      <c r="O16" s="188">
        <v>0</v>
      </c>
      <c r="P16" s="188">
        <v>0</v>
      </c>
      <c r="Q16" s="188">
        <v>0</v>
      </c>
      <c r="R16" s="188">
        <v>0</v>
      </c>
      <c r="S16" s="188">
        <v>0</v>
      </c>
      <c r="T16" s="188">
        <v>0</v>
      </c>
      <c r="U16" s="188">
        <v>0</v>
      </c>
      <c r="V16" s="188">
        <v>0</v>
      </c>
      <c r="W16" s="188">
        <v>0</v>
      </c>
      <c r="X16" s="188">
        <v>0</v>
      </c>
      <c r="Y16" s="188">
        <v>0</v>
      </c>
      <c r="Z16" s="188">
        <v>18</v>
      </c>
      <c r="AA16" s="188">
        <v>21</v>
      </c>
      <c r="AB16" s="188">
        <v>27</v>
      </c>
      <c r="AC16" s="188">
        <v>33</v>
      </c>
      <c r="AD16" s="188">
        <v>99</v>
      </c>
      <c r="AE16" s="188">
        <v>137</v>
      </c>
      <c r="AF16" s="188">
        <v>148</v>
      </c>
      <c r="AG16" s="188">
        <v>369</v>
      </c>
      <c r="AH16" s="188">
        <v>386</v>
      </c>
      <c r="AI16" s="188">
        <v>445</v>
      </c>
      <c r="AJ16" s="188">
        <v>599</v>
      </c>
      <c r="AK16" s="188">
        <v>890.6</v>
      </c>
      <c r="AL16" s="188">
        <v>1083</v>
      </c>
      <c r="AM16" s="188">
        <v>1218</v>
      </c>
      <c r="AN16" s="188">
        <v>1354</v>
      </c>
      <c r="AO16" s="188">
        <v>1479</v>
      </c>
      <c r="AP16" s="188">
        <v>1635</v>
      </c>
      <c r="AQ16" s="188">
        <v>1701</v>
      </c>
      <c r="AR16" s="188">
        <v>1365.134</v>
      </c>
      <c r="AS16" s="188">
        <v>1699.6620000000003</v>
      </c>
      <c r="AT16" s="188">
        <v>2122.81</v>
      </c>
      <c r="AU16" s="188">
        <v>1404.1669999999999</v>
      </c>
      <c r="AV16" s="188">
        <v>1692.576</v>
      </c>
      <c r="AW16" s="188">
        <v>1939.9</v>
      </c>
      <c r="AX16" s="188">
        <v>2077.2112939999997</v>
      </c>
      <c r="AY16" s="188">
        <v>2188.670932</v>
      </c>
      <c r="AZ16" s="188">
        <v>2310.6117920000006</v>
      </c>
      <c r="BA16" s="188">
        <v>2394.678625</v>
      </c>
      <c r="BB16" s="188">
        <v>2452.404614999999</v>
      </c>
      <c r="BC16" s="188">
        <v>2510.8873257930913</v>
      </c>
      <c r="BD16" s="188">
        <v>2574.5184790181656</v>
      </c>
      <c r="BE16" s="188">
        <v>2685.8228541801273</v>
      </c>
      <c r="BF16" s="188">
        <v>2833.9392983749794</v>
      </c>
      <c r="BG16" s="188">
        <v>3226.13099526</v>
      </c>
      <c r="BH16" s="188">
        <v>3556.9849629183473</v>
      </c>
      <c r="BI16" s="188">
        <v>3774.089575</v>
      </c>
      <c r="BJ16" s="188">
        <v>3941.0267050000002</v>
      </c>
      <c r="BK16" s="188">
        <v>4026.6875790000004</v>
      </c>
      <c r="BL16" s="188">
        <v>4234.4436619999997</v>
      </c>
      <c r="BM16" s="188">
        <v>4697.6782249999997</v>
      </c>
      <c r="BN16" s="188">
        <v>4924.7733250000001</v>
      </c>
      <c r="BO16" s="188">
        <v>4918.3788950000007</v>
      </c>
      <c r="BP16" s="188">
        <v>4911.948089999999</v>
      </c>
      <c r="BQ16" s="188">
        <v>0</v>
      </c>
      <c r="BR16" s="188">
        <v>0</v>
      </c>
      <c r="BS16" s="188">
        <v>0</v>
      </c>
      <c r="BT16" s="188">
        <v>0</v>
      </c>
      <c r="BU16" s="188">
        <v>0</v>
      </c>
      <c r="BV16" s="188">
        <v>0</v>
      </c>
      <c r="BW16" s="188">
        <v>0</v>
      </c>
      <c r="BX16" s="188">
        <v>0</v>
      </c>
      <c r="BY16" s="188">
        <v>0</v>
      </c>
      <c r="BZ16" s="188">
        <v>0</v>
      </c>
      <c r="CA16" s="188">
        <v>0</v>
      </c>
      <c r="CB16" s="188">
        <v>0</v>
      </c>
      <c r="CC16" s="188">
        <v>0</v>
      </c>
      <c r="CD16" s="188">
        <v>0</v>
      </c>
      <c r="CE16" s="188">
        <v>0</v>
      </c>
      <c r="CF16" s="188">
        <v>0</v>
      </c>
      <c r="CG16" s="188">
        <v>0</v>
      </c>
      <c r="CH16" s="189">
        <v>0</v>
      </c>
    </row>
    <row r="17" spans="1:88" ht="27" customHeight="1" x14ac:dyDescent="0.35">
      <c r="A17" s="190"/>
      <c r="B17" s="52" t="s">
        <v>386</v>
      </c>
      <c r="C17" s="187" t="s">
        <v>378</v>
      </c>
      <c r="D17" s="188">
        <v>0</v>
      </c>
      <c r="E17" s="188">
        <v>0</v>
      </c>
      <c r="F17" s="188">
        <v>0</v>
      </c>
      <c r="G17" s="188">
        <v>0</v>
      </c>
      <c r="H17" s="188">
        <v>0</v>
      </c>
      <c r="I17" s="188">
        <v>0</v>
      </c>
      <c r="J17" s="188">
        <v>0</v>
      </c>
      <c r="K17" s="188">
        <v>0</v>
      </c>
      <c r="L17" s="188">
        <v>0</v>
      </c>
      <c r="M17" s="188">
        <v>0</v>
      </c>
      <c r="N17" s="188">
        <v>0</v>
      </c>
      <c r="O17" s="188">
        <v>0</v>
      </c>
      <c r="P17" s="188">
        <v>0</v>
      </c>
      <c r="Q17" s="188">
        <v>0</v>
      </c>
      <c r="R17" s="188">
        <v>0</v>
      </c>
      <c r="S17" s="188">
        <v>0</v>
      </c>
      <c r="T17" s="188">
        <v>0</v>
      </c>
      <c r="U17" s="188">
        <v>0</v>
      </c>
      <c r="V17" s="188">
        <v>0</v>
      </c>
      <c r="W17" s="188">
        <v>0</v>
      </c>
      <c r="X17" s="188">
        <v>0</v>
      </c>
      <c r="Y17" s="188">
        <v>0</v>
      </c>
      <c r="Z17" s="188">
        <v>11</v>
      </c>
      <c r="AA17" s="188">
        <v>13.4</v>
      </c>
      <c r="AB17" s="188">
        <v>13.1</v>
      </c>
      <c r="AC17" s="188">
        <v>13.4</v>
      </c>
      <c r="AD17" s="188">
        <v>13.9</v>
      </c>
      <c r="AE17" s="188">
        <v>15.1</v>
      </c>
      <c r="AF17" s="188">
        <v>15</v>
      </c>
      <c r="AG17" s="188">
        <v>15.2</v>
      </c>
      <c r="AH17" s="188">
        <v>16</v>
      </c>
      <c r="AI17" s="188">
        <v>16</v>
      </c>
      <c r="AJ17" s="188">
        <v>16</v>
      </c>
      <c r="AK17" s="188">
        <v>17</v>
      </c>
      <c r="AL17" s="188">
        <v>17</v>
      </c>
      <c r="AM17" s="188">
        <v>17</v>
      </c>
      <c r="AN17" s="188">
        <v>17</v>
      </c>
      <c r="AO17" s="188">
        <v>18</v>
      </c>
      <c r="AP17" s="188">
        <v>18</v>
      </c>
      <c r="AQ17" s="188">
        <v>2.6080000000000001</v>
      </c>
      <c r="AR17" s="188">
        <v>0</v>
      </c>
      <c r="AS17" s="188">
        <v>0</v>
      </c>
      <c r="AT17" s="188">
        <v>0</v>
      </c>
      <c r="AU17" s="188">
        <v>0</v>
      </c>
      <c r="AV17" s="188">
        <v>0</v>
      </c>
      <c r="AW17" s="188">
        <v>0</v>
      </c>
      <c r="AX17" s="188">
        <v>0</v>
      </c>
      <c r="AY17" s="188">
        <v>0</v>
      </c>
      <c r="AZ17" s="188">
        <v>0</v>
      </c>
      <c r="BA17" s="188">
        <v>0</v>
      </c>
      <c r="BB17" s="188">
        <v>0</v>
      </c>
      <c r="BC17" s="188">
        <v>0</v>
      </c>
      <c r="BD17" s="188">
        <v>0</v>
      </c>
      <c r="BE17" s="188">
        <v>0</v>
      </c>
      <c r="BF17" s="188">
        <v>0</v>
      </c>
      <c r="BG17" s="188">
        <v>0</v>
      </c>
      <c r="BH17" s="188">
        <v>0</v>
      </c>
      <c r="BI17" s="188">
        <v>0</v>
      </c>
      <c r="BJ17" s="188">
        <v>0</v>
      </c>
      <c r="BK17" s="188">
        <v>0</v>
      </c>
      <c r="BL17" s="188">
        <v>0</v>
      </c>
      <c r="BM17" s="188">
        <v>0</v>
      </c>
      <c r="BN17" s="188">
        <v>0</v>
      </c>
      <c r="BO17" s="188">
        <v>0</v>
      </c>
      <c r="BP17" s="188">
        <v>0</v>
      </c>
      <c r="BQ17" s="188">
        <v>0</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0</v>
      </c>
      <c r="CH17" s="189">
        <v>0</v>
      </c>
    </row>
    <row r="18" spans="1:88" x14ac:dyDescent="0.35">
      <c r="A18" s="190"/>
      <c r="B18" s="52" t="s">
        <v>387</v>
      </c>
      <c r="C18" s="187" t="s">
        <v>374</v>
      </c>
      <c r="D18" s="188">
        <v>0</v>
      </c>
      <c r="E18" s="188">
        <v>0</v>
      </c>
      <c r="F18" s="188">
        <v>0</v>
      </c>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1973.203</v>
      </c>
      <c r="AW18" s="188">
        <v>2772.2469999999998</v>
      </c>
      <c r="AX18" s="188">
        <v>3124.558</v>
      </c>
      <c r="AY18" s="188">
        <v>3801.788</v>
      </c>
      <c r="AZ18" s="188">
        <v>4497.8189999999995</v>
      </c>
      <c r="BA18" s="188">
        <v>4953.4069999999992</v>
      </c>
      <c r="BB18" s="188">
        <v>5316.1329999999989</v>
      </c>
      <c r="BC18" s="188">
        <v>5659.9930000000004</v>
      </c>
      <c r="BD18" s="188">
        <v>6043.639000000001</v>
      </c>
      <c r="BE18" s="188">
        <v>6580.0587643462241</v>
      </c>
      <c r="BF18" s="188">
        <v>7051.9688886240428</v>
      </c>
      <c r="BG18" s="188">
        <v>7582.0869577400717</v>
      </c>
      <c r="BH18" s="188">
        <v>8079.1630000000005</v>
      </c>
      <c r="BI18" s="188">
        <v>8618.3022954000007</v>
      </c>
      <c r="BJ18" s="188">
        <v>9155.4464638600002</v>
      </c>
      <c r="BK18" s="188">
        <v>9867.029829797455</v>
      </c>
      <c r="BL18" s="188">
        <v>10525.20336705</v>
      </c>
      <c r="BM18" s="188">
        <v>11458.592503259999</v>
      </c>
      <c r="BN18" s="188">
        <v>11876.615118280002</v>
      </c>
      <c r="BO18" s="188">
        <v>12565.735437840005</v>
      </c>
      <c r="BP18" s="188">
        <v>13430.149580209998</v>
      </c>
      <c r="BQ18" s="188">
        <v>13762.514588680802</v>
      </c>
      <c r="BR18" s="188">
        <v>13798.261242919998</v>
      </c>
      <c r="BS18" s="188">
        <v>13233.124968690001</v>
      </c>
      <c r="BT18" s="188">
        <v>11513.612393931196</v>
      </c>
      <c r="BU18" s="188">
        <v>9379.593293240021</v>
      </c>
      <c r="BV18" s="188">
        <v>8126.2184717899954</v>
      </c>
      <c r="BW18" s="188">
        <v>7233.1409551300003</v>
      </c>
      <c r="BX18" s="188">
        <v>5812.8455862999999</v>
      </c>
      <c r="BY18" s="188">
        <v>5695.7842011700013</v>
      </c>
      <c r="BZ18" s="188">
        <v>5974.8204106012308</v>
      </c>
      <c r="CA18" s="188">
        <v>6862.2812016099997</v>
      </c>
      <c r="CB18" s="188">
        <v>7722.5930905599998</v>
      </c>
      <c r="CC18" s="188">
        <v>8190.1158723086282</v>
      </c>
      <c r="CD18" s="188">
        <v>8683.8454347695788</v>
      </c>
      <c r="CE18" s="188">
        <v>9081.2469641085863</v>
      </c>
      <c r="CF18" s="188">
        <v>9219.9061747951928</v>
      </c>
      <c r="CG18" s="188">
        <v>9073.447121698915</v>
      </c>
      <c r="CH18" s="189">
        <v>9310.3895356728226</v>
      </c>
    </row>
    <row r="19" spans="1:88" x14ac:dyDescent="0.35">
      <c r="A19" s="190"/>
      <c r="B19" s="52" t="s">
        <v>388</v>
      </c>
      <c r="C19" s="187" t="s">
        <v>384</v>
      </c>
      <c r="D19" s="188">
        <v>0</v>
      </c>
      <c r="E19" s="188">
        <v>0</v>
      </c>
      <c r="F19" s="188">
        <v>0</v>
      </c>
      <c r="G19" s="188">
        <v>0</v>
      </c>
      <c r="H19" s="188">
        <v>0</v>
      </c>
      <c r="I19" s="188">
        <v>0</v>
      </c>
      <c r="J19" s="188">
        <v>0</v>
      </c>
      <c r="K19" s="188">
        <v>0</v>
      </c>
      <c r="L19" s="188">
        <v>0</v>
      </c>
      <c r="M19" s="188">
        <v>0</v>
      </c>
      <c r="N19" s="188">
        <v>0</v>
      </c>
      <c r="O19" s="188">
        <v>0</v>
      </c>
      <c r="P19" s="188">
        <v>0</v>
      </c>
      <c r="Q19" s="188">
        <v>0</v>
      </c>
      <c r="R19" s="188">
        <v>0</v>
      </c>
      <c r="S19" s="188">
        <v>0</v>
      </c>
      <c r="T19" s="188">
        <v>0</v>
      </c>
      <c r="U19" s="188">
        <v>0</v>
      </c>
      <c r="V19" s="188">
        <v>0</v>
      </c>
      <c r="W19" s="188">
        <v>0</v>
      </c>
      <c r="X19" s="188">
        <v>0</v>
      </c>
      <c r="Y19" s="188">
        <v>0</v>
      </c>
      <c r="Z19" s="188">
        <v>0</v>
      </c>
      <c r="AA19" s="188">
        <v>0</v>
      </c>
      <c r="AB19" s="188">
        <v>0</v>
      </c>
      <c r="AC19" s="188">
        <v>0</v>
      </c>
      <c r="AD19" s="188">
        <v>0</v>
      </c>
      <c r="AE19" s="188">
        <v>0</v>
      </c>
      <c r="AF19" s="188">
        <v>0</v>
      </c>
      <c r="AG19" s="188">
        <v>0</v>
      </c>
      <c r="AH19" s="188">
        <v>0</v>
      </c>
      <c r="AI19" s="188">
        <v>0</v>
      </c>
      <c r="AJ19" s="188">
        <v>0</v>
      </c>
      <c r="AK19" s="188">
        <v>0</v>
      </c>
      <c r="AL19" s="188">
        <v>0</v>
      </c>
      <c r="AM19" s="188">
        <v>0</v>
      </c>
      <c r="AN19" s="188">
        <v>0</v>
      </c>
      <c r="AO19" s="188">
        <v>0</v>
      </c>
      <c r="AP19" s="188">
        <v>0</v>
      </c>
      <c r="AQ19" s="188">
        <v>0</v>
      </c>
      <c r="AR19" s="188">
        <v>0</v>
      </c>
      <c r="AS19" s="188">
        <v>0</v>
      </c>
      <c r="AT19" s="188">
        <v>0</v>
      </c>
      <c r="AU19" s="188">
        <v>0</v>
      </c>
      <c r="AV19" s="188">
        <v>2.8769999999999998</v>
      </c>
      <c r="AW19" s="188">
        <v>7.2039999999999997</v>
      </c>
      <c r="AX19" s="188">
        <v>11.369</v>
      </c>
      <c r="AY19" s="188">
        <v>19.163</v>
      </c>
      <c r="AZ19" s="188">
        <v>34.027000000000001</v>
      </c>
      <c r="BA19" s="188">
        <v>42.026000000000003</v>
      </c>
      <c r="BB19" s="188">
        <v>48.832000000000001</v>
      </c>
      <c r="BC19" s="188">
        <v>39.287999999999997</v>
      </c>
      <c r="BD19" s="188">
        <v>-6.0999999999999999E-2</v>
      </c>
      <c r="BE19" s="188">
        <v>-8.6436562195121955E-2</v>
      </c>
      <c r="BF19" s="188">
        <v>-0.14737339999999999</v>
      </c>
      <c r="BG19" s="188">
        <v>8.5208560000000017E-2</v>
      </c>
      <c r="BH19" s="188">
        <v>-2.9000000000000001E-2</v>
      </c>
      <c r="BI19" s="188">
        <v>0</v>
      </c>
      <c r="BJ19" s="188">
        <v>0</v>
      </c>
      <c r="BK19" s="188">
        <v>0</v>
      </c>
      <c r="BL19" s="188">
        <v>0</v>
      </c>
      <c r="BM19" s="188">
        <v>0</v>
      </c>
      <c r="BN19" s="188">
        <v>0</v>
      </c>
      <c r="BO19" s="188">
        <v>0</v>
      </c>
      <c r="BP19" s="188">
        <v>0</v>
      </c>
      <c r="BQ19" s="188">
        <v>0</v>
      </c>
      <c r="BR19" s="188">
        <v>0</v>
      </c>
      <c r="BS19" s="188">
        <v>0</v>
      </c>
      <c r="BT19" s="188">
        <v>0</v>
      </c>
      <c r="BU19" s="188">
        <v>0</v>
      </c>
      <c r="BV19" s="188">
        <v>0</v>
      </c>
      <c r="BW19" s="188">
        <v>0</v>
      </c>
      <c r="BX19" s="188">
        <v>0</v>
      </c>
      <c r="BY19" s="188">
        <v>0</v>
      </c>
      <c r="BZ19" s="188">
        <v>0</v>
      </c>
      <c r="CA19" s="188">
        <v>0</v>
      </c>
      <c r="CB19" s="188">
        <v>0</v>
      </c>
      <c r="CC19" s="188">
        <v>0</v>
      </c>
      <c r="CD19" s="188">
        <v>0</v>
      </c>
      <c r="CE19" s="188">
        <v>0</v>
      </c>
      <c r="CF19" s="188">
        <v>0</v>
      </c>
      <c r="CG19" s="188">
        <v>0</v>
      </c>
      <c r="CH19" s="189">
        <v>0</v>
      </c>
    </row>
    <row r="20" spans="1:88" x14ac:dyDescent="0.35">
      <c r="A20" s="190"/>
      <c r="B20" s="52" t="s">
        <v>389</v>
      </c>
      <c r="C20" s="187" t="s">
        <v>384</v>
      </c>
      <c r="D20" s="188">
        <v>0</v>
      </c>
      <c r="E20" s="188">
        <v>0</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V20" s="188">
        <v>0</v>
      </c>
      <c r="W20" s="188">
        <v>0</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8">
        <v>6.8540000000000001</v>
      </c>
      <c r="BF20" s="188">
        <v>13.107519600000002</v>
      </c>
      <c r="BG20" s="188">
        <v>14.986460219999998</v>
      </c>
      <c r="BH20" s="188">
        <v>16.622024122071426</v>
      </c>
      <c r="BI20" s="188">
        <v>17.693564299999998</v>
      </c>
      <c r="BJ20" s="188">
        <v>19.498030839999998</v>
      </c>
      <c r="BK20" s="188">
        <v>20.507303</v>
      </c>
      <c r="BL20" s="188">
        <v>21.180479929999997</v>
      </c>
      <c r="BM20" s="188">
        <v>21.798681950000002</v>
      </c>
      <c r="BN20" s="188">
        <v>21.362664119999998</v>
      </c>
      <c r="BO20" s="188">
        <v>22.339751259999996</v>
      </c>
      <c r="BP20" s="188">
        <v>56.572572000000001</v>
      </c>
      <c r="BQ20" s="188">
        <v>176.393889</v>
      </c>
      <c r="BR20" s="188">
        <v>199.015096</v>
      </c>
      <c r="BS20" s="188">
        <v>161.313669</v>
      </c>
      <c r="BT20" s="188">
        <v>183.056162</v>
      </c>
      <c r="BU20" s="188">
        <v>163.743438</v>
      </c>
      <c r="BV20" s="188">
        <v>151.43220199999999</v>
      </c>
      <c r="BW20" s="188">
        <v>132.03679</v>
      </c>
      <c r="BX20" s="188">
        <v>171.42592473000013</v>
      </c>
      <c r="BY20" s="188">
        <v>141.53542577000002</v>
      </c>
      <c r="BZ20" s="188">
        <v>111.21140532000005</v>
      </c>
      <c r="CA20" s="188">
        <v>112.275954</v>
      </c>
      <c r="CB20" s="188">
        <v>105.971856</v>
      </c>
      <c r="CC20" s="188">
        <v>0</v>
      </c>
      <c r="CD20" s="188">
        <v>0</v>
      </c>
      <c r="CE20" s="188">
        <v>0</v>
      </c>
      <c r="CF20" s="188">
        <v>0</v>
      </c>
      <c r="CG20" s="188">
        <v>0</v>
      </c>
      <c r="CH20" s="189">
        <v>0</v>
      </c>
    </row>
    <row r="21" spans="1:88" x14ac:dyDescent="0.35">
      <c r="A21" s="190"/>
      <c r="B21" s="52" t="s">
        <v>390</v>
      </c>
      <c r="C21" s="187" t="s">
        <v>384</v>
      </c>
      <c r="D21" s="188">
        <v>0</v>
      </c>
      <c r="E21" s="188">
        <v>0</v>
      </c>
      <c r="F21" s="188">
        <v>0</v>
      </c>
      <c r="G21" s="188">
        <v>0</v>
      </c>
      <c r="H21" s="188">
        <v>0</v>
      </c>
      <c r="I21" s="188">
        <v>0</v>
      </c>
      <c r="J21" s="188">
        <v>0</v>
      </c>
      <c r="K21" s="188">
        <v>0</v>
      </c>
      <c r="L21" s="188">
        <v>0</v>
      </c>
      <c r="M21" s="188">
        <v>0</v>
      </c>
      <c r="N21" s="188">
        <v>0</v>
      </c>
      <c r="O21" s="188">
        <v>0</v>
      </c>
      <c r="P21" s="188">
        <v>0</v>
      </c>
      <c r="Q21" s="188">
        <v>0</v>
      </c>
      <c r="R21" s="188">
        <v>0</v>
      </c>
      <c r="S21" s="188">
        <v>0</v>
      </c>
      <c r="T21" s="188">
        <v>0</v>
      </c>
      <c r="U21" s="188">
        <v>0</v>
      </c>
      <c r="V21" s="188">
        <v>0</v>
      </c>
      <c r="W21" s="188">
        <v>0</v>
      </c>
      <c r="X21" s="188">
        <v>0</v>
      </c>
      <c r="Y21" s="188">
        <v>0</v>
      </c>
      <c r="Z21" s="188">
        <v>0</v>
      </c>
      <c r="AA21" s="188">
        <v>0</v>
      </c>
      <c r="AB21" s="188">
        <v>0</v>
      </c>
      <c r="AC21" s="188">
        <v>0</v>
      </c>
      <c r="AD21" s="188">
        <v>0</v>
      </c>
      <c r="AE21" s="188">
        <v>0</v>
      </c>
      <c r="AF21" s="188">
        <v>0</v>
      </c>
      <c r="AG21" s="188">
        <v>0</v>
      </c>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3.1930000000000001</v>
      </c>
      <c r="BA21" s="188">
        <v>23.582999999999998</v>
      </c>
      <c r="BB21" s="188">
        <v>32.392000000000003</v>
      </c>
      <c r="BC21" s="188">
        <v>27.45</v>
      </c>
      <c r="BD21" s="188">
        <v>4.1689999999999996</v>
      </c>
      <c r="BE21" s="188">
        <v>6.0000000000000001E-3</v>
      </c>
      <c r="BF21" s="188">
        <v>4.2999999999999997E-2</v>
      </c>
      <c r="BG21" s="188">
        <v>0</v>
      </c>
      <c r="BH21" s="188">
        <v>0</v>
      </c>
      <c r="BI21" s="188">
        <v>0</v>
      </c>
      <c r="BJ21" s="188">
        <v>0</v>
      </c>
      <c r="BK21" s="188">
        <v>0</v>
      </c>
      <c r="BL21" s="188">
        <v>0</v>
      </c>
      <c r="BM21" s="188">
        <v>0</v>
      </c>
      <c r="BN21" s="188">
        <v>0</v>
      </c>
      <c r="BO21" s="188">
        <v>0</v>
      </c>
      <c r="BP21" s="188">
        <v>0</v>
      </c>
      <c r="BQ21" s="188">
        <v>0</v>
      </c>
      <c r="BR21" s="188">
        <v>0</v>
      </c>
      <c r="BS21" s="188">
        <v>0</v>
      </c>
      <c r="BT21" s="188">
        <v>0</v>
      </c>
      <c r="BU21" s="188">
        <v>0</v>
      </c>
      <c r="BV21" s="188">
        <v>0</v>
      </c>
      <c r="BW21" s="188">
        <v>0</v>
      </c>
      <c r="BX21" s="188">
        <v>0</v>
      </c>
      <c r="BY21" s="188">
        <v>0</v>
      </c>
      <c r="BZ21" s="188">
        <v>0</v>
      </c>
      <c r="CA21" s="188">
        <v>0</v>
      </c>
      <c r="CB21" s="188">
        <v>0</v>
      </c>
      <c r="CC21" s="188">
        <v>0</v>
      </c>
      <c r="CD21" s="188">
        <v>0</v>
      </c>
      <c r="CE21" s="188">
        <v>0</v>
      </c>
      <c r="CF21" s="188">
        <v>0</v>
      </c>
      <c r="CG21" s="188">
        <v>0</v>
      </c>
      <c r="CH21" s="189">
        <v>0</v>
      </c>
    </row>
    <row r="22" spans="1:88" ht="27" customHeight="1" x14ac:dyDescent="0.35">
      <c r="A22" s="190"/>
      <c r="B22" s="52" t="s">
        <v>391</v>
      </c>
      <c r="D22" s="188">
        <f t="shared" ref="D22:BO22" si="2">SUM(D$23:D$24)</f>
        <v>0</v>
      </c>
      <c r="E22" s="188">
        <f t="shared" si="2"/>
        <v>0</v>
      </c>
      <c r="F22" s="188">
        <f t="shared" si="2"/>
        <v>0</v>
      </c>
      <c r="G22" s="188">
        <f t="shared" si="2"/>
        <v>0</v>
      </c>
      <c r="H22" s="188">
        <f t="shared" si="2"/>
        <v>0</v>
      </c>
      <c r="I22" s="188">
        <f t="shared" si="2"/>
        <v>0</v>
      </c>
      <c r="J22" s="188">
        <f t="shared" si="2"/>
        <v>0</v>
      </c>
      <c r="K22" s="188">
        <f t="shared" si="2"/>
        <v>0</v>
      </c>
      <c r="L22" s="188">
        <f t="shared" si="2"/>
        <v>0</v>
      </c>
      <c r="M22" s="188">
        <f t="shared" si="2"/>
        <v>0</v>
      </c>
      <c r="N22" s="188">
        <f t="shared" si="2"/>
        <v>0</v>
      </c>
      <c r="O22" s="188">
        <f t="shared" si="2"/>
        <v>0</v>
      </c>
      <c r="P22" s="188">
        <f t="shared" si="2"/>
        <v>0</v>
      </c>
      <c r="Q22" s="188">
        <f t="shared" si="2"/>
        <v>0</v>
      </c>
      <c r="R22" s="188">
        <f t="shared" si="2"/>
        <v>0</v>
      </c>
      <c r="S22" s="188">
        <f t="shared" si="2"/>
        <v>0</v>
      </c>
      <c r="T22" s="188">
        <f t="shared" si="2"/>
        <v>0</v>
      </c>
      <c r="U22" s="188">
        <f t="shared" si="2"/>
        <v>0</v>
      </c>
      <c r="V22" s="188">
        <f t="shared" si="2"/>
        <v>0</v>
      </c>
      <c r="W22" s="188">
        <f t="shared" si="2"/>
        <v>0</v>
      </c>
      <c r="X22" s="188">
        <f t="shared" si="2"/>
        <v>0</v>
      </c>
      <c r="Y22" s="188">
        <f t="shared" si="2"/>
        <v>0</v>
      </c>
      <c r="Z22" s="188">
        <f t="shared" si="2"/>
        <v>0</v>
      </c>
      <c r="AA22" s="188">
        <f t="shared" si="2"/>
        <v>0</v>
      </c>
      <c r="AB22" s="188">
        <f t="shared" si="2"/>
        <v>0</v>
      </c>
      <c r="AC22" s="188">
        <f t="shared" si="2"/>
        <v>0</v>
      </c>
      <c r="AD22" s="188">
        <f t="shared" si="2"/>
        <v>0</v>
      </c>
      <c r="AE22" s="188">
        <f t="shared" si="2"/>
        <v>0</v>
      </c>
      <c r="AF22" s="188">
        <f t="shared" si="2"/>
        <v>0</v>
      </c>
      <c r="AG22" s="188">
        <f t="shared" si="2"/>
        <v>0</v>
      </c>
      <c r="AH22" s="188">
        <f t="shared" si="2"/>
        <v>0</v>
      </c>
      <c r="AI22" s="188">
        <f t="shared" si="2"/>
        <v>0</v>
      </c>
      <c r="AJ22" s="188">
        <f t="shared" si="2"/>
        <v>0</v>
      </c>
      <c r="AK22" s="188">
        <f t="shared" si="2"/>
        <v>0</v>
      </c>
      <c r="AL22" s="188">
        <f t="shared" si="2"/>
        <v>0</v>
      </c>
      <c r="AM22" s="188">
        <f t="shared" si="2"/>
        <v>0</v>
      </c>
      <c r="AN22" s="188">
        <f t="shared" si="2"/>
        <v>0</v>
      </c>
      <c r="AO22" s="188">
        <f t="shared" si="2"/>
        <v>0</v>
      </c>
      <c r="AP22" s="188">
        <f t="shared" si="2"/>
        <v>0</v>
      </c>
      <c r="AQ22" s="188">
        <f t="shared" si="2"/>
        <v>0</v>
      </c>
      <c r="AR22" s="188">
        <f t="shared" si="2"/>
        <v>0</v>
      </c>
      <c r="AS22" s="188">
        <f t="shared" si="2"/>
        <v>0</v>
      </c>
      <c r="AT22" s="188">
        <f t="shared" si="2"/>
        <v>0</v>
      </c>
      <c r="AU22" s="188">
        <f t="shared" si="2"/>
        <v>0</v>
      </c>
      <c r="AV22" s="188">
        <f t="shared" si="2"/>
        <v>0</v>
      </c>
      <c r="AW22" s="188">
        <f t="shared" si="2"/>
        <v>0</v>
      </c>
      <c r="AX22" s="188">
        <f t="shared" si="2"/>
        <v>0</v>
      </c>
      <c r="AY22" s="188">
        <f t="shared" si="2"/>
        <v>0</v>
      </c>
      <c r="AZ22" s="188">
        <f t="shared" si="2"/>
        <v>0</v>
      </c>
      <c r="BA22" s="188">
        <f t="shared" si="2"/>
        <v>0</v>
      </c>
      <c r="BB22" s="188">
        <f t="shared" si="2"/>
        <v>0</v>
      </c>
      <c r="BC22" s="188">
        <f t="shared" si="2"/>
        <v>0</v>
      </c>
      <c r="BD22" s="188">
        <f t="shared" si="2"/>
        <v>0</v>
      </c>
      <c r="BE22" s="188">
        <f t="shared" si="2"/>
        <v>0</v>
      </c>
      <c r="BF22" s="188">
        <f t="shared" si="2"/>
        <v>0</v>
      </c>
      <c r="BG22" s="188">
        <f t="shared" si="2"/>
        <v>0</v>
      </c>
      <c r="BH22" s="188">
        <f t="shared" si="2"/>
        <v>0</v>
      </c>
      <c r="BI22" s="188">
        <f t="shared" si="2"/>
        <v>0</v>
      </c>
      <c r="BJ22" s="188">
        <f t="shared" si="2"/>
        <v>0</v>
      </c>
      <c r="BK22" s="188">
        <f t="shared" si="2"/>
        <v>0</v>
      </c>
      <c r="BL22" s="188">
        <f t="shared" si="2"/>
        <v>127.18792895</v>
      </c>
      <c r="BM22" s="188">
        <f t="shared" si="2"/>
        <v>1267.3993002300001</v>
      </c>
      <c r="BN22" s="188">
        <f t="shared" si="2"/>
        <v>2231.7483619</v>
      </c>
      <c r="BO22" s="188">
        <f t="shared" si="2"/>
        <v>3554.1022156099998</v>
      </c>
      <c r="BP22" s="188">
        <f t="shared" ref="BP22:CH22" si="3">SUM(BP$23:BP$24)</f>
        <v>6779.6544881600003</v>
      </c>
      <c r="BQ22" s="188">
        <f t="shared" si="3"/>
        <v>10436.707839979998</v>
      </c>
      <c r="BR22" s="188">
        <f t="shared" si="3"/>
        <v>12827.382151170001</v>
      </c>
      <c r="BS22" s="188">
        <f t="shared" si="3"/>
        <v>14271.548569180002</v>
      </c>
      <c r="BT22" s="188">
        <f t="shared" si="3"/>
        <v>14830.444816650002</v>
      </c>
      <c r="BU22" s="188">
        <f t="shared" si="3"/>
        <v>15352.892355200001</v>
      </c>
      <c r="BV22" s="188">
        <f t="shared" si="3"/>
        <v>15097.86932374</v>
      </c>
      <c r="BW22" s="188">
        <f t="shared" si="3"/>
        <v>13850.988828139998</v>
      </c>
      <c r="BX22" s="188">
        <f t="shared" si="3"/>
        <v>13384.170061050001</v>
      </c>
      <c r="BY22" s="188">
        <f t="shared" si="3"/>
        <v>12688.526055580001</v>
      </c>
      <c r="BZ22" s="188">
        <f t="shared" si="3"/>
        <v>12088.05388639</v>
      </c>
      <c r="CA22" s="188">
        <f t="shared" si="3"/>
        <v>12357.095583569999</v>
      </c>
      <c r="CB22" s="188">
        <f t="shared" si="3"/>
        <v>12337.380917299999</v>
      </c>
      <c r="CC22" s="188">
        <f t="shared" si="3"/>
        <v>7085.7155813609952</v>
      </c>
      <c r="CD22" s="188">
        <f t="shared" si="3"/>
        <v>5115.6174590436158</v>
      </c>
      <c r="CE22" s="188">
        <f t="shared" si="3"/>
        <v>5171.7425159475742</v>
      </c>
      <c r="CF22" s="188">
        <f t="shared" si="3"/>
        <v>5083.5711082346061</v>
      </c>
      <c r="CG22" s="188">
        <f t="shared" si="3"/>
        <v>5043.9547768843686</v>
      </c>
      <c r="CH22" s="189">
        <f t="shared" si="3"/>
        <v>5102.1077361619828</v>
      </c>
    </row>
    <row r="23" spans="1:88" x14ac:dyDescent="0.35">
      <c r="A23" s="190"/>
      <c r="B23" s="72" t="s">
        <v>381</v>
      </c>
      <c r="C23" s="187" t="s">
        <v>378</v>
      </c>
      <c r="D23" s="188">
        <v>0</v>
      </c>
      <c r="E23" s="188">
        <v>0</v>
      </c>
      <c r="F23" s="188">
        <v>0</v>
      </c>
      <c r="G23" s="188">
        <v>0</v>
      </c>
      <c r="H23" s="188">
        <v>0</v>
      </c>
      <c r="I23" s="188">
        <v>0</v>
      </c>
      <c r="J23" s="188">
        <v>0</v>
      </c>
      <c r="K23" s="188">
        <v>0</v>
      </c>
      <c r="L23" s="188">
        <v>0</v>
      </c>
      <c r="M23" s="188">
        <v>0</v>
      </c>
      <c r="N23" s="188">
        <v>0</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c r="AQ23" s="188">
        <v>0</v>
      </c>
      <c r="AR23" s="188">
        <v>0</v>
      </c>
      <c r="AS23" s="188">
        <v>0</v>
      </c>
      <c r="AT23" s="188">
        <v>0</v>
      </c>
      <c r="AU23" s="188">
        <v>0</v>
      </c>
      <c r="AV23" s="188">
        <v>0</v>
      </c>
      <c r="AW23" s="188">
        <v>0</v>
      </c>
      <c r="AX23" s="188">
        <v>0</v>
      </c>
      <c r="AY23" s="188">
        <v>0</v>
      </c>
      <c r="AZ23" s="188">
        <v>0</v>
      </c>
      <c r="BA23" s="188">
        <v>0</v>
      </c>
      <c r="BB23" s="188">
        <v>0</v>
      </c>
      <c r="BC23" s="188">
        <v>0</v>
      </c>
      <c r="BD23" s="188">
        <v>0</v>
      </c>
      <c r="BE23" s="188">
        <v>0</v>
      </c>
      <c r="BF23" s="188">
        <v>0</v>
      </c>
      <c r="BG23" s="188">
        <v>0</v>
      </c>
      <c r="BH23" s="188">
        <v>0</v>
      </c>
      <c r="BI23" s="188">
        <v>0</v>
      </c>
      <c r="BJ23" s="188">
        <v>0</v>
      </c>
      <c r="BK23" s="188">
        <v>0</v>
      </c>
      <c r="BL23" s="188">
        <v>64.379764080000001</v>
      </c>
      <c r="BM23" s="188">
        <v>580.96194385999991</v>
      </c>
      <c r="BN23" s="188">
        <v>954.84283312000014</v>
      </c>
      <c r="BO23" s="188">
        <v>1398.5169151799998</v>
      </c>
      <c r="BP23" s="188">
        <v>2304.75857546</v>
      </c>
      <c r="BQ23" s="188">
        <v>3538.8798924699986</v>
      </c>
      <c r="BR23" s="188">
        <v>4100.9191948399994</v>
      </c>
      <c r="BS23" s="188">
        <v>4456.6648349100024</v>
      </c>
      <c r="BT23" s="188">
        <v>4687.0089817599983</v>
      </c>
      <c r="BU23" s="188">
        <v>4711.3251268400008</v>
      </c>
      <c r="BV23" s="188">
        <v>4562.8610960800006</v>
      </c>
      <c r="BW23" s="188">
        <v>4511.9898157499974</v>
      </c>
      <c r="BX23" s="188">
        <v>4567.4714387700005</v>
      </c>
      <c r="BY23" s="188">
        <v>4506.7600548400005</v>
      </c>
      <c r="BZ23" s="188">
        <v>4527.0250168000011</v>
      </c>
      <c r="CA23" s="188">
        <v>4911.4448667599991</v>
      </c>
      <c r="CB23" s="188">
        <v>5168.0190595399999</v>
      </c>
      <c r="CC23" s="188">
        <v>5099.5722550216287</v>
      </c>
      <c r="CD23" s="188">
        <v>5085.7008735362479</v>
      </c>
      <c r="CE23" s="188">
        <v>5144.1848648904752</v>
      </c>
      <c r="CF23" s="188">
        <v>5058.1948804067597</v>
      </c>
      <c r="CG23" s="188">
        <v>5020.6017245490002</v>
      </c>
      <c r="CH23" s="189">
        <v>5080.6293240233972</v>
      </c>
    </row>
    <row r="24" spans="1:88" x14ac:dyDescent="0.35">
      <c r="A24" s="190"/>
      <c r="B24" s="72" t="s">
        <v>392</v>
      </c>
      <c r="C24" s="187" t="s">
        <v>384</v>
      </c>
      <c r="D24" s="188">
        <v>0</v>
      </c>
      <c r="E24" s="188">
        <v>0</v>
      </c>
      <c r="F24" s="188">
        <v>0</v>
      </c>
      <c r="G24" s="188">
        <v>0</v>
      </c>
      <c r="H24" s="188">
        <v>0</v>
      </c>
      <c r="I24" s="188">
        <v>0</v>
      </c>
      <c r="J24" s="188">
        <v>0</v>
      </c>
      <c r="K24" s="188">
        <v>0</v>
      </c>
      <c r="L24" s="188">
        <v>0</v>
      </c>
      <c r="M24" s="188">
        <v>0</v>
      </c>
      <c r="N24" s="188">
        <v>0</v>
      </c>
      <c r="O24" s="188">
        <v>0</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0</v>
      </c>
      <c r="BG24" s="188">
        <v>0</v>
      </c>
      <c r="BH24" s="188">
        <v>0</v>
      </c>
      <c r="BI24" s="188">
        <v>0</v>
      </c>
      <c r="BJ24" s="188">
        <v>0</v>
      </c>
      <c r="BK24" s="188">
        <v>0</v>
      </c>
      <c r="BL24" s="188">
        <v>62.808164869999999</v>
      </c>
      <c r="BM24" s="188">
        <v>686.4373563700002</v>
      </c>
      <c r="BN24" s="188">
        <v>1276.9055287799997</v>
      </c>
      <c r="BO24" s="188">
        <v>2155.5853004300002</v>
      </c>
      <c r="BP24" s="188">
        <v>4474.8959127000007</v>
      </c>
      <c r="BQ24" s="188">
        <v>6897.8279475099998</v>
      </c>
      <c r="BR24" s="188">
        <v>8726.4629563300005</v>
      </c>
      <c r="BS24" s="188">
        <v>9814.883734269999</v>
      </c>
      <c r="BT24" s="188">
        <v>10143.435834890004</v>
      </c>
      <c r="BU24" s="188">
        <v>10641.56722836</v>
      </c>
      <c r="BV24" s="188">
        <v>10535.008227660001</v>
      </c>
      <c r="BW24" s="188">
        <v>9338.9990123900006</v>
      </c>
      <c r="BX24" s="188">
        <v>8816.6986222800006</v>
      </c>
      <c r="BY24" s="188">
        <v>8181.7660007400018</v>
      </c>
      <c r="BZ24" s="188">
        <v>7561.028869589999</v>
      </c>
      <c r="CA24" s="188">
        <v>7445.6507168099997</v>
      </c>
      <c r="CB24" s="188">
        <v>7169.3618577599991</v>
      </c>
      <c r="CC24" s="188">
        <v>1986.1433263393669</v>
      </c>
      <c r="CD24" s="188">
        <v>29.916585507368161</v>
      </c>
      <c r="CE24" s="188">
        <v>27.557651057098695</v>
      </c>
      <c r="CF24" s="188">
        <v>25.376227827846737</v>
      </c>
      <c r="CG24" s="188">
        <v>23.353052335367984</v>
      </c>
      <c r="CH24" s="189">
        <v>21.478412138585377</v>
      </c>
    </row>
    <row r="25" spans="1:88" x14ac:dyDescent="0.35">
      <c r="A25" s="190"/>
      <c r="B25" s="52" t="s">
        <v>393</v>
      </c>
      <c r="C25" s="187" t="s">
        <v>384</v>
      </c>
      <c r="D25" s="188">
        <v>0</v>
      </c>
      <c r="E25" s="188">
        <v>0</v>
      </c>
      <c r="F25" s="188">
        <v>0</v>
      </c>
      <c r="G25" s="188">
        <v>0</v>
      </c>
      <c r="H25" s="188">
        <v>0</v>
      </c>
      <c r="I25" s="188">
        <v>0</v>
      </c>
      <c r="J25" s="188">
        <v>0</v>
      </c>
      <c r="K25" s="188">
        <v>0</v>
      </c>
      <c r="L25" s="188">
        <v>0</v>
      </c>
      <c r="M25" s="188">
        <v>0</v>
      </c>
      <c r="N25" s="188">
        <v>0</v>
      </c>
      <c r="O25" s="188">
        <v>0</v>
      </c>
      <c r="P25" s="188">
        <v>0</v>
      </c>
      <c r="Q25" s="188">
        <v>0</v>
      </c>
      <c r="R25" s="188">
        <v>0</v>
      </c>
      <c r="S25" s="188">
        <v>0</v>
      </c>
      <c r="T25" s="188">
        <v>0</v>
      </c>
      <c r="U25" s="188">
        <v>0</v>
      </c>
      <c r="V25" s="188">
        <v>0</v>
      </c>
      <c r="W25" s="188">
        <v>0</v>
      </c>
      <c r="X25" s="188">
        <v>0</v>
      </c>
      <c r="Y25" s="188">
        <v>0</v>
      </c>
      <c r="Z25" s="188">
        <v>0</v>
      </c>
      <c r="AA25" s="188">
        <v>3.7</v>
      </c>
      <c r="AB25" s="188">
        <v>9.8000000000000007</v>
      </c>
      <c r="AC25" s="188">
        <v>12.6</v>
      </c>
      <c r="AD25" s="188">
        <v>11.8</v>
      </c>
      <c r="AE25" s="188">
        <v>11.9</v>
      </c>
      <c r="AF25" s="188">
        <v>17.600000000000001</v>
      </c>
      <c r="AG25" s="188">
        <v>25.3</v>
      </c>
      <c r="AH25" s="188">
        <v>24</v>
      </c>
      <c r="AI25" s="188">
        <v>27</v>
      </c>
      <c r="AJ25" s="188">
        <v>42</v>
      </c>
      <c r="AK25" s="188">
        <v>66</v>
      </c>
      <c r="AL25" s="188">
        <v>94</v>
      </c>
      <c r="AM25" s="188">
        <v>123</v>
      </c>
      <c r="AN25" s="188">
        <v>126</v>
      </c>
      <c r="AO25" s="188">
        <v>130</v>
      </c>
      <c r="AP25" s="188">
        <v>161</v>
      </c>
      <c r="AQ25" s="188">
        <v>179.708</v>
      </c>
      <c r="AR25" s="188">
        <v>394.245</v>
      </c>
      <c r="AS25" s="188">
        <v>425.16500000000002</v>
      </c>
      <c r="AT25" s="188">
        <v>494.35300000000001</v>
      </c>
      <c r="AU25" s="188">
        <v>626.245</v>
      </c>
      <c r="AV25" s="188">
        <v>928.67899999999997</v>
      </c>
      <c r="AW25" s="188">
        <v>1207.7750000000001</v>
      </c>
      <c r="AX25" s="188">
        <v>1440.797</v>
      </c>
      <c r="AY25" s="188">
        <v>1739.5630000000001</v>
      </c>
      <c r="AZ25" s="188">
        <v>2083.6799999999998</v>
      </c>
      <c r="BA25" s="188">
        <v>2326.3319999999999</v>
      </c>
      <c r="BB25" s="188">
        <v>2428.9789999999998</v>
      </c>
      <c r="BC25" s="188">
        <v>1895.7190000000001</v>
      </c>
      <c r="BD25" s="188">
        <v>1.71</v>
      </c>
      <c r="BE25" s="188">
        <v>0</v>
      </c>
      <c r="BF25" s="188">
        <v>0</v>
      </c>
      <c r="BG25" s="188">
        <v>8.5208560000000017E-2</v>
      </c>
      <c r="BH25" s="188">
        <v>0</v>
      </c>
      <c r="BI25" s="188">
        <v>0</v>
      </c>
      <c r="BJ25" s="188"/>
      <c r="BK25" s="188"/>
      <c r="BL25" s="188"/>
      <c r="BM25" s="188"/>
      <c r="BN25" s="188"/>
      <c r="BO25" s="188"/>
      <c r="BP25" s="188"/>
      <c r="BQ25" s="188"/>
      <c r="BR25" s="188"/>
      <c r="BS25" s="188"/>
      <c r="BT25" s="188"/>
      <c r="BU25" s="188"/>
      <c r="BV25" s="188"/>
      <c r="BW25" s="188"/>
      <c r="BX25" s="188"/>
      <c r="BY25" s="188"/>
      <c r="BZ25" s="188"/>
      <c r="CA25" s="188"/>
      <c r="CB25" s="188"/>
      <c r="CC25" s="188"/>
      <c r="CD25" s="188"/>
      <c r="CE25" s="188"/>
      <c r="CF25" s="188"/>
      <c r="CG25" s="188"/>
      <c r="CH25" s="189"/>
    </row>
    <row r="26" spans="1:88" x14ac:dyDescent="0.35">
      <c r="A26" s="190"/>
      <c r="B26" s="52" t="s">
        <v>394</v>
      </c>
      <c r="C26" s="187" t="s">
        <v>374</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188"/>
      <c r="BG26" s="188"/>
      <c r="BH26" s="188"/>
      <c r="BI26" s="188">
        <v>3</v>
      </c>
      <c r="BJ26" s="188">
        <v>7</v>
      </c>
      <c r="BK26" s="188">
        <v>13.497025149999999</v>
      </c>
      <c r="BL26" s="188">
        <v>38.534542930000001</v>
      </c>
      <c r="BM26" s="188">
        <v>34.154483699999993</v>
      </c>
      <c r="BN26" s="188">
        <v>45.768576209999999</v>
      </c>
      <c r="BO26" s="188">
        <v>74.136923039999985</v>
      </c>
      <c r="BP26" s="188">
        <v>110.91288990999999</v>
      </c>
      <c r="BQ26" s="188">
        <v>159.75237205000002</v>
      </c>
      <c r="BR26" s="188">
        <v>187.89459571</v>
      </c>
      <c r="BS26" s="188">
        <v>208.81836001000002</v>
      </c>
      <c r="BT26" s="188">
        <v>194.73461820000003</v>
      </c>
      <c r="BU26" s="188">
        <v>217.75776851000001</v>
      </c>
      <c r="BV26" s="188">
        <v>211.78247487000004</v>
      </c>
      <c r="BW26" s="188">
        <v>212.26699853</v>
      </c>
      <c r="BX26" s="188">
        <v>281</v>
      </c>
      <c r="BY26" s="188">
        <v>945</v>
      </c>
      <c r="BZ26" s="188">
        <v>-1664</v>
      </c>
      <c r="CA26" s="188">
        <v>-271</v>
      </c>
      <c r="CB26" s="188">
        <v>162</v>
      </c>
      <c r="CC26" s="188">
        <v>254.4624722539219</v>
      </c>
      <c r="CD26" s="188">
        <v>258.63542689724596</v>
      </c>
      <c r="CE26" s="188">
        <v>262.05400526622287</v>
      </c>
      <c r="CF26" s="188">
        <v>263.09591737478581</v>
      </c>
      <c r="CG26" s="188">
        <v>265.66529232150276</v>
      </c>
      <c r="CH26" s="189">
        <v>265.86177170421473</v>
      </c>
    </row>
    <row r="27" spans="1:88" ht="27" customHeight="1" x14ac:dyDescent="0.35">
      <c r="A27" s="192"/>
      <c r="B27" s="52" t="s">
        <v>395</v>
      </c>
      <c r="C27" s="187" t="s">
        <v>384</v>
      </c>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v>14.981999999999999</v>
      </c>
      <c r="AR27" s="188">
        <v>19.041</v>
      </c>
      <c r="AS27" s="188">
        <v>23.1</v>
      </c>
      <c r="AT27" s="188">
        <v>29</v>
      </c>
      <c r="AU27" s="188">
        <v>37.561</v>
      </c>
      <c r="AV27" s="188">
        <v>46.265999999999998</v>
      </c>
      <c r="AW27" s="188">
        <v>59.125</v>
      </c>
      <c r="AX27" s="188">
        <v>60.497999999999998</v>
      </c>
      <c r="AY27" s="188">
        <v>46.542999999999999</v>
      </c>
      <c r="AZ27" s="188">
        <v>41.273000000000003</v>
      </c>
      <c r="BA27" s="188">
        <v>36.790999999999997</v>
      </c>
      <c r="BB27" s="188">
        <v>37.914999999999999</v>
      </c>
      <c r="BC27" s="188">
        <v>37.4</v>
      </c>
      <c r="BD27" s="188">
        <v>34.851999999999997</v>
      </c>
      <c r="BE27" s="188">
        <v>38</v>
      </c>
      <c r="BF27" s="188">
        <v>40.408999999999999</v>
      </c>
      <c r="BG27" s="188">
        <v>46.344000000000001</v>
      </c>
      <c r="BH27" s="188">
        <v>46.491</v>
      </c>
      <c r="BI27" s="188">
        <v>44.334000000000003</v>
      </c>
      <c r="BJ27" s="188">
        <v>46.637999999999998</v>
      </c>
      <c r="BK27" s="188">
        <v>46.658999999999999</v>
      </c>
      <c r="BL27" s="188">
        <v>50.039000000000001</v>
      </c>
      <c r="BM27" s="188">
        <v>47.561</v>
      </c>
      <c r="BN27" s="188">
        <v>44.601999999999997</v>
      </c>
      <c r="BO27" s="188">
        <v>46.558457389804701</v>
      </c>
      <c r="BP27" s="188">
        <v>43.945999999999998</v>
      </c>
      <c r="BQ27" s="188">
        <v>44.098999999999997</v>
      </c>
      <c r="BR27" s="188">
        <v>44.164999999999999</v>
      </c>
      <c r="BS27" s="188">
        <v>39.841999999999999</v>
      </c>
      <c r="BT27" s="188">
        <v>38.499000000000002</v>
      </c>
      <c r="BU27" s="188">
        <v>36.994</v>
      </c>
      <c r="BV27" s="188">
        <v>44.322000000000003</v>
      </c>
      <c r="BW27" s="188">
        <v>33.988</v>
      </c>
      <c r="BX27" s="188">
        <v>62.020754029999992</v>
      </c>
      <c r="BY27" s="188">
        <v>48.520351089999991</v>
      </c>
      <c r="BZ27" s="188">
        <v>45.593648689999988</v>
      </c>
      <c r="CA27" s="188">
        <v>51.232449919999972</v>
      </c>
      <c r="CB27" s="188">
        <v>49.05164735999999</v>
      </c>
      <c r="CC27" s="188">
        <v>47.579619548639187</v>
      </c>
      <c r="CD27" s="188">
        <v>48.946307207278991</v>
      </c>
      <c r="CE27" s="188">
        <v>50.487873232616373</v>
      </c>
      <c r="CF27" s="188">
        <v>52.203309018698945</v>
      </c>
      <c r="CG27" s="188">
        <v>54.020050739768884</v>
      </c>
      <c r="CH27" s="189">
        <v>55.92693749854844</v>
      </c>
    </row>
    <row r="28" spans="1:88" x14ac:dyDescent="0.35">
      <c r="A28" s="190"/>
      <c r="B28" s="52" t="s">
        <v>396</v>
      </c>
      <c r="C28" s="187" t="s">
        <v>378</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c r="T28" s="188">
        <v>0</v>
      </c>
      <c r="U28" s="188">
        <v>0</v>
      </c>
      <c r="V28" s="188">
        <v>0</v>
      </c>
      <c r="W28" s="188">
        <v>0</v>
      </c>
      <c r="X28" s="188">
        <v>0</v>
      </c>
      <c r="Y28" s="188">
        <v>0</v>
      </c>
      <c r="Z28" s="188">
        <v>0.7</v>
      </c>
      <c r="AA28" s="188">
        <v>0.8</v>
      </c>
      <c r="AB28" s="188">
        <v>0.9</v>
      </c>
      <c r="AC28" s="188">
        <v>1.1000000000000001</v>
      </c>
      <c r="AD28" s="188">
        <v>1.5</v>
      </c>
      <c r="AE28" s="188">
        <v>2</v>
      </c>
      <c r="AF28" s="188">
        <v>2.2000000000000002</v>
      </c>
      <c r="AG28" s="188">
        <v>2.1</v>
      </c>
      <c r="AH28" s="188">
        <v>2</v>
      </c>
      <c r="AI28" s="188">
        <v>2</v>
      </c>
      <c r="AJ28" s="188">
        <v>2</v>
      </c>
      <c r="AK28" s="188">
        <v>2</v>
      </c>
      <c r="AL28" s="188">
        <v>2</v>
      </c>
      <c r="AM28" s="188">
        <v>2</v>
      </c>
      <c r="AN28" s="188">
        <v>2</v>
      </c>
      <c r="AO28" s="188">
        <v>1</v>
      </c>
      <c r="AP28" s="188">
        <v>2</v>
      </c>
      <c r="AQ28" s="188">
        <v>1.4339999999999999</v>
      </c>
      <c r="AR28" s="188">
        <v>1.3520000000000001</v>
      </c>
      <c r="AS28" s="188">
        <v>1.355</v>
      </c>
      <c r="AT28" s="188">
        <v>1.5509999999999999</v>
      </c>
      <c r="AU28" s="188">
        <v>1.4710000000000001</v>
      </c>
      <c r="AV28" s="188">
        <v>2</v>
      </c>
      <c r="AW28" s="188">
        <v>1</v>
      </c>
      <c r="AX28" s="188">
        <v>1</v>
      </c>
      <c r="AY28" s="188">
        <v>1.7210000000000001</v>
      </c>
      <c r="AZ28" s="188">
        <v>1.496</v>
      </c>
      <c r="BA28" s="188">
        <v>1.5720000000000001</v>
      </c>
      <c r="BB28" s="188">
        <v>1.7769999999999999</v>
      </c>
      <c r="BC28" s="188">
        <v>1.359</v>
      </c>
      <c r="BD28" s="188">
        <v>1.452</v>
      </c>
      <c r="BE28" s="188">
        <v>1.6164412184601897</v>
      </c>
      <c r="BF28" s="188">
        <v>1.6007503600000001</v>
      </c>
      <c r="BG28" s="188">
        <v>0</v>
      </c>
      <c r="BH28" s="188">
        <v>0</v>
      </c>
      <c r="BI28" s="188">
        <v>0</v>
      </c>
      <c r="BJ28" s="188">
        <v>0</v>
      </c>
      <c r="BK28" s="188">
        <v>0</v>
      </c>
      <c r="BL28" s="188">
        <v>0</v>
      </c>
      <c r="BM28" s="188">
        <v>0</v>
      </c>
      <c r="BN28" s="188">
        <v>0</v>
      </c>
      <c r="BO28" s="188">
        <v>0</v>
      </c>
      <c r="BP28" s="188">
        <v>0</v>
      </c>
      <c r="BQ28" s="188">
        <v>0</v>
      </c>
      <c r="BR28" s="188">
        <v>0</v>
      </c>
      <c r="BS28" s="188">
        <v>0</v>
      </c>
      <c r="BT28" s="188">
        <v>0</v>
      </c>
      <c r="BU28" s="188">
        <v>0</v>
      </c>
      <c r="BV28" s="188">
        <v>0</v>
      </c>
      <c r="BW28" s="188">
        <v>0</v>
      </c>
      <c r="BX28" s="188">
        <v>0</v>
      </c>
      <c r="BY28" s="188">
        <v>0</v>
      </c>
      <c r="BZ28" s="188">
        <v>0</v>
      </c>
      <c r="CA28" s="188">
        <v>0</v>
      </c>
      <c r="CB28" s="188">
        <v>0</v>
      </c>
      <c r="CC28" s="188">
        <v>0</v>
      </c>
      <c r="CD28" s="188">
        <v>0</v>
      </c>
      <c r="CE28" s="188">
        <v>0</v>
      </c>
      <c r="CF28" s="188">
        <v>0</v>
      </c>
      <c r="CG28" s="188">
        <v>0</v>
      </c>
      <c r="CH28" s="189">
        <v>0</v>
      </c>
    </row>
    <row r="29" spans="1:88" x14ac:dyDescent="0.35">
      <c r="A29" s="190"/>
      <c r="B29" s="52" t="s">
        <v>397</v>
      </c>
      <c r="C29" s="187" t="s">
        <v>384</v>
      </c>
      <c r="D29" s="188">
        <v>0</v>
      </c>
      <c r="E29" s="188">
        <v>0</v>
      </c>
      <c r="F29" s="188">
        <v>0</v>
      </c>
      <c r="G29" s="188">
        <v>0</v>
      </c>
      <c r="H29" s="188">
        <v>0</v>
      </c>
      <c r="I29" s="188">
        <v>0</v>
      </c>
      <c r="J29" s="188">
        <v>0</v>
      </c>
      <c r="K29" s="188">
        <v>0</v>
      </c>
      <c r="L29" s="188">
        <v>0</v>
      </c>
      <c r="M29" s="188">
        <v>0</v>
      </c>
      <c r="N29" s="188">
        <v>0</v>
      </c>
      <c r="O29" s="188">
        <v>0</v>
      </c>
      <c r="P29" s="188">
        <v>0</v>
      </c>
      <c r="Q29" s="188">
        <v>0</v>
      </c>
      <c r="R29" s="188">
        <v>0</v>
      </c>
      <c r="S29" s="188">
        <v>0</v>
      </c>
      <c r="T29" s="188">
        <v>0</v>
      </c>
      <c r="U29" s="188">
        <v>0</v>
      </c>
      <c r="V29" s="188">
        <v>0</v>
      </c>
      <c r="W29" s="188">
        <v>0</v>
      </c>
      <c r="X29" s="188">
        <v>0</v>
      </c>
      <c r="Y29" s="188">
        <v>0</v>
      </c>
      <c r="Z29" s="188">
        <v>22</v>
      </c>
      <c r="AA29" s="188">
        <v>20</v>
      </c>
      <c r="AB29" s="188">
        <v>105</v>
      </c>
      <c r="AC29" s="188">
        <v>225</v>
      </c>
      <c r="AD29" s="188">
        <v>138</v>
      </c>
      <c r="AE29" s="188">
        <v>194</v>
      </c>
      <c r="AF29" s="188">
        <v>201</v>
      </c>
      <c r="AG29" s="188">
        <v>684</v>
      </c>
      <c r="AH29" s="188">
        <v>721</v>
      </c>
      <c r="AI29" s="188">
        <v>793</v>
      </c>
      <c r="AJ29" s="188">
        <v>1024</v>
      </c>
      <c r="AK29" s="188">
        <v>1655.6</v>
      </c>
      <c r="AL29" s="188">
        <v>2128</v>
      </c>
      <c r="AM29" s="188">
        <v>2516</v>
      </c>
      <c r="AN29" s="188">
        <v>2833</v>
      </c>
      <c r="AO29" s="188">
        <v>3177</v>
      </c>
      <c r="AP29" s="188">
        <v>3415</v>
      </c>
      <c r="AQ29" s="188">
        <v>3536</v>
      </c>
      <c r="AR29" s="188">
        <v>3723.4489999999996</v>
      </c>
      <c r="AS29" s="188">
        <v>4232.5370000000003</v>
      </c>
      <c r="AT29" s="188">
        <v>5095.3410000000003</v>
      </c>
      <c r="AU29" s="188">
        <v>6358.652</v>
      </c>
      <c r="AV29" s="188">
        <v>7812.0959999999995</v>
      </c>
      <c r="AW29" s="188">
        <v>9216.8450000000012</v>
      </c>
      <c r="AX29" s="188">
        <v>10103.235919999999</v>
      </c>
      <c r="AY29" s="188">
        <v>10874.666694000003</v>
      </c>
      <c r="AZ29" s="188">
        <v>11379.761964999998</v>
      </c>
      <c r="BA29" s="188">
        <v>11176.396122999999</v>
      </c>
      <c r="BB29" s="188">
        <v>11064.804220000002</v>
      </c>
      <c r="BC29" s="188">
        <v>11064.103816674598</v>
      </c>
      <c r="BD29" s="188">
        <v>11162.3689748</v>
      </c>
      <c r="BE29" s="188">
        <v>11588.695131</v>
      </c>
      <c r="BF29" s="188">
        <v>12636.220416</v>
      </c>
      <c r="BG29" s="188">
        <v>12347.373120710001</v>
      </c>
      <c r="BH29" s="188">
        <v>13157.570061439999</v>
      </c>
      <c r="BI29" s="188">
        <v>13928.205135</v>
      </c>
      <c r="BJ29" s="188">
        <v>14840.547586000004</v>
      </c>
      <c r="BK29" s="188">
        <v>15731.800594999997</v>
      </c>
      <c r="BL29" s="188">
        <f>SUM(BL30:BL32)</f>
        <v>17103.441162000006</v>
      </c>
      <c r="BM29" s="188">
        <f t="shared" ref="BM29:BV29" si="4">SUM(BM30:BM32)</f>
        <v>19989.231178000002</v>
      </c>
      <c r="BN29" s="188">
        <f t="shared" si="4"/>
        <v>21426.990300999998</v>
      </c>
      <c r="BO29" s="188">
        <f t="shared" si="4"/>
        <v>22820.290123000006</v>
      </c>
      <c r="BP29" s="188">
        <f t="shared" si="4"/>
        <v>23899.631612000001</v>
      </c>
      <c r="BQ29" s="188">
        <f t="shared" si="4"/>
        <v>24169.807673000003</v>
      </c>
      <c r="BR29" s="188">
        <f t="shared" si="4"/>
        <v>24316.565554999994</v>
      </c>
      <c r="BS29" s="188">
        <f t="shared" si="4"/>
        <v>24243.713647000004</v>
      </c>
      <c r="BT29" s="188">
        <f t="shared" si="4"/>
        <v>23440.599919000008</v>
      </c>
      <c r="BU29" s="188">
        <f t="shared" si="4"/>
        <v>22301.220213999997</v>
      </c>
      <c r="BV29" s="188">
        <f t="shared" si="4"/>
        <v>20729.821950999998</v>
      </c>
      <c r="BW29" s="188">
        <f>SUM(BW30:BW32)</f>
        <v>18379.004464350226</v>
      </c>
      <c r="BX29" s="188">
        <f t="shared" ref="BX29:CD29" si="5">SUM(BX30:BX32)</f>
        <v>17334.295703000003</v>
      </c>
      <c r="BY29" s="188">
        <f t="shared" si="5"/>
        <v>16125.75748719548</v>
      </c>
      <c r="BZ29" s="188">
        <f t="shared" si="5"/>
        <v>15579.152645071415</v>
      </c>
      <c r="CA29" s="188">
        <f t="shared" si="5"/>
        <v>15772.594547462259</v>
      </c>
      <c r="CB29" s="188">
        <f t="shared" si="5"/>
        <v>15454.527395226705</v>
      </c>
      <c r="CC29" s="188">
        <f t="shared" si="5"/>
        <v>12885.800482925908</v>
      </c>
      <c r="CD29" s="188">
        <f t="shared" si="5"/>
        <v>12248.120274196641</v>
      </c>
      <c r="CE29" s="188">
        <f>SUM(CE30:CE32)</f>
        <v>12566.195069815138</v>
      </c>
      <c r="CF29" s="188">
        <f>SUM(CF30:CF32)</f>
        <v>12952.473492782607</v>
      </c>
      <c r="CG29" s="188">
        <f>SUM(CG30:CG32)</f>
        <v>13568.554860357015</v>
      </c>
      <c r="CH29" s="189">
        <f>SUM(CH30:CH32)</f>
        <v>13950.330491893372</v>
      </c>
    </row>
    <row r="30" spans="1:88" x14ac:dyDescent="0.35">
      <c r="A30" s="190"/>
      <c r="B30" s="72" t="s">
        <v>398</v>
      </c>
      <c r="C30" s="187"/>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188"/>
      <c r="BG30" s="188"/>
      <c r="BH30" s="188"/>
      <c r="BI30" s="188"/>
      <c r="BJ30" s="188"/>
      <c r="BK30" s="188"/>
      <c r="BL30" s="188">
        <v>15141.776923958705</v>
      </c>
      <c r="BM30" s="188">
        <v>16923.255930776253</v>
      </c>
      <c r="BN30" s="188">
        <v>18018.287469340114</v>
      </c>
      <c r="BO30" s="188">
        <v>19055.311208911484</v>
      </c>
      <c r="BP30" s="188">
        <v>19879.676398880401</v>
      </c>
      <c r="BQ30" s="188">
        <v>20522.749055613676</v>
      </c>
      <c r="BR30" s="188">
        <v>21398.772408641653</v>
      </c>
      <c r="BS30" s="188">
        <v>21750.305519860998</v>
      </c>
      <c r="BT30" s="188">
        <v>21298.013079496453</v>
      </c>
      <c r="BU30" s="188">
        <v>20268.515139952928</v>
      </c>
      <c r="BV30" s="188">
        <v>19121.662095377484</v>
      </c>
      <c r="BW30" s="188">
        <v>17367.520159591215</v>
      </c>
      <c r="BX30" s="188">
        <v>16510.894920611816</v>
      </c>
      <c r="BY30" s="188">
        <v>15369.794350334201</v>
      </c>
      <c r="BZ30" s="188">
        <v>14839.630317686593</v>
      </c>
      <c r="CA30" s="188">
        <v>14946.44303608568</v>
      </c>
      <c r="CB30" s="188">
        <v>14593.381618808759</v>
      </c>
      <c r="CC30" s="188">
        <v>12081.53842176022</v>
      </c>
      <c r="CD30" s="188">
        <v>11414.850548662809</v>
      </c>
      <c r="CE30" s="188">
        <v>11699.34931322965</v>
      </c>
      <c r="CF30" s="188">
        <v>12048.864435831092</v>
      </c>
      <c r="CG30" s="188">
        <v>12616.113015993338</v>
      </c>
      <c r="CH30" s="189">
        <v>12968.560358817274</v>
      </c>
      <c r="CJ30" s="67"/>
    </row>
    <row r="31" spans="1:88" x14ac:dyDescent="0.35">
      <c r="A31" s="190"/>
      <c r="B31" s="72" t="s">
        <v>399</v>
      </c>
      <c r="C31" s="187"/>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188"/>
      <c r="BG31" s="188"/>
      <c r="BH31" s="188"/>
      <c r="BI31" s="188"/>
      <c r="BJ31" s="188"/>
      <c r="BK31" s="188"/>
      <c r="BL31" s="188">
        <v>1613.425236041295</v>
      </c>
      <c r="BM31" s="188">
        <v>2679.944486223746</v>
      </c>
      <c r="BN31" s="188">
        <v>3009.2036966598816</v>
      </c>
      <c r="BO31" s="188">
        <v>3331.7742650885075</v>
      </c>
      <c r="BP31" s="188">
        <v>3573.0294971195967</v>
      </c>
      <c r="BQ31" s="188">
        <v>3176.1656353863264</v>
      </c>
      <c r="BR31" s="188">
        <v>2353.825090358343</v>
      </c>
      <c r="BS31" s="188">
        <v>1865.1421391390063</v>
      </c>
      <c r="BT31" s="188">
        <v>1596.4824745035512</v>
      </c>
      <c r="BU31" s="188">
        <v>1407.9342720470704</v>
      </c>
      <c r="BV31" s="188">
        <v>1075.1419406225161</v>
      </c>
      <c r="BW31" s="188">
        <v>514.96610075901299</v>
      </c>
      <c r="BX31" s="188">
        <v>367.35823438818261</v>
      </c>
      <c r="BY31" s="188">
        <v>253.47812582013648</v>
      </c>
      <c r="BZ31" s="188">
        <v>160.78647461457481</v>
      </c>
      <c r="CA31" s="188">
        <v>110.96794334023382</v>
      </c>
      <c r="CB31" s="188">
        <v>57.180548362308897</v>
      </c>
      <c r="CC31" s="188">
        <v>0</v>
      </c>
      <c r="CD31" s="188">
        <v>0</v>
      </c>
      <c r="CE31" s="188">
        <v>0</v>
      </c>
      <c r="CF31" s="188">
        <v>0</v>
      </c>
      <c r="CG31" s="188">
        <v>0</v>
      </c>
      <c r="CH31" s="189">
        <v>0</v>
      </c>
      <c r="CJ31" s="67"/>
    </row>
    <row r="32" spans="1:88" x14ac:dyDescent="0.35">
      <c r="A32" s="190"/>
      <c r="B32" s="72" t="s">
        <v>400</v>
      </c>
      <c r="C32" s="187"/>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188"/>
      <c r="BG32" s="188"/>
      <c r="BH32" s="188"/>
      <c r="BI32" s="188"/>
      <c r="BJ32" s="188"/>
      <c r="BK32" s="188"/>
      <c r="BL32" s="188">
        <v>348.23900200000571</v>
      </c>
      <c r="BM32" s="188">
        <v>386.0307610000018</v>
      </c>
      <c r="BN32" s="188">
        <v>399.49913500000184</v>
      </c>
      <c r="BO32" s="188">
        <v>433.20464900001389</v>
      </c>
      <c r="BP32" s="188">
        <v>446.92571600000156</v>
      </c>
      <c r="BQ32" s="188">
        <v>470.89298200000121</v>
      </c>
      <c r="BR32" s="188">
        <v>563.96805599999789</v>
      </c>
      <c r="BS32" s="188">
        <v>628.2659879999992</v>
      </c>
      <c r="BT32" s="188">
        <v>546.10436500000287</v>
      </c>
      <c r="BU32" s="188">
        <v>624.77080199999909</v>
      </c>
      <c r="BV32" s="188">
        <v>533.01791499999558</v>
      </c>
      <c r="BW32" s="188">
        <v>496.51820399999997</v>
      </c>
      <c r="BX32" s="188">
        <v>456.0425480000049</v>
      </c>
      <c r="BY32" s="188">
        <v>502.48501104114257</v>
      </c>
      <c r="BZ32" s="188">
        <v>578.73585277024722</v>
      </c>
      <c r="CA32" s="188">
        <v>715.18356803634379</v>
      </c>
      <c r="CB32" s="188">
        <v>803.96522805563836</v>
      </c>
      <c r="CC32" s="188">
        <v>804.26206116568756</v>
      </c>
      <c r="CD32" s="188">
        <v>833.26972553383166</v>
      </c>
      <c r="CE32" s="188">
        <v>866.84575658548783</v>
      </c>
      <c r="CF32" s="188">
        <v>903.6090569515145</v>
      </c>
      <c r="CG32" s="188">
        <v>952.44184436367686</v>
      </c>
      <c r="CH32" s="189">
        <v>981.77013307609741</v>
      </c>
    </row>
    <row r="33" spans="1:88" x14ac:dyDescent="0.35">
      <c r="A33" s="190"/>
      <c r="B33" s="74" t="s">
        <v>401</v>
      </c>
      <c r="C33" s="187" t="s">
        <v>384</v>
      </c>
      <c r="D33" s="188">
        <v>0</v>
      </c>
      <c r="E33" s="188">
        <v>0</v>
      </c>
      <c r="F33" s="188">
        <v>0</v>
      </c>
      <c r="G33" s="188">
        <v>0</v>
      </c>
      <c r="H33" s="188">
        <v>0</v>
      </c>
      <c r="I33" s="188">
        <v>0</v>
      </c>
      <c r="J33" s="188">
        <v>0</v>
      </c>
      <c r="K33" s="188">
        <v>0</v>
      </c>
      <c r="L33" s="188">
        <v>0</v>
      </c>
      <c r="M33" s="188">
        <v>0</v>
      </c>
      <c r="N33" s="188">
        <v>0</v>
      </c>
      <c r="O33" s="188">
        <v>0</v>
      </c>
      <c r="P33" s="188">
        <v>0</v>
      </c>
      <c r="Q33" s="188">
        <v>0</v>
      </c>
      <c r="R33" s="188">
        <v>0</v>
      </c>
      <c r="S33" s="188">
        <v>0</v>
      </c>
      <c r="T33" s="188">
        <v>0</v>
      </c>
      <c r="U33" s="188">
        <v>0</v>
      </c>
      <c r="V33" s="188">
        <v>0</v>
      </c>
      <c r="W33" s="188">
        <v>0</v>
      </c>
      <c r="X33" s="188">
        <v>0</v>
      </c>
      <c r="Y33" s="188">
        <v>0</v>
      </c>
      <c r="Z33" s="188">
        <v>0</v>
      </c>
      <c r="AA33" s="188">
        <v>0</v>
      </c>
      <c r="AB33" s="188">
        <v>0</v>
      </c>
      <c r="AC33" s="188">
        <v>0</v>
      </c>
      <c r="AD33" s="188">
        <v>0</v>
      </c>
      <c r="AE33" s="188">
        <v>0</v>
      </c>
      <c r="AF33" s="188">
        <v>0</v>
      </c>
      <c r="AG33" s="188">
        <v>0</v>
      </c>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0</v>
      </c>
      <c r="AW33" s="188">
        <v>0</v>
      </c>
      <c r="AX33" s="188">
        <v>0</v>
      </c>
      <c r="AY33" s="188">
        <v>0</v>
      </c>
      <c r="AZ33" s="188">
        <v>0</v>
      </c>
      <c r="BA33" s="188">
        <v>0</v>
      </c>
      <c r="BB33" s="188">
        <v>0</v>
      </c>
      <c r="BC33" s="188">
        <v>0</v>
      </c>
      <c r="BD33" s="188">
        <v>0</v>
      </c>
      <c r="BE33" s="188">
        <v>0</v>
      </c>
      <c r="BF33" s="188">
        <v>0</v>
      </c>
      <c r="BG33" s="188">
        <v>0</v>
      </c>
      <c r="BH33" s="188">
        <v>0</v>
      </c>
      <c r="BI33" s="188">
        <v>0</v>
      </c>
      <c r="BJ33" s="188">
        <v>0</v>
      </c>
      <c r="BK33" s="188">
        <v>0</v>
      </c>
      <c r="BL33" s="188">
        <v>0</v>
      </c>
      <c r="BM33" s="188">
        <v>0</v>
      </c>
      <c r="BN33" s="188">
        <v>0</v>
      </c>
      <c r="BO33" s="188">
        <v>0</v>
      </c>
      <c r="BP33" s="188">
        <v>0</v>
      </c>
      <c r="BQ33" s="188">
        <v>0</v>
      </c>
      <c r="BR33" s="188">
        <v>0</v>
      </c>
      <c r="BS33" s="188">
        <v>0</v>
      </c>
      <c r="BT33" s="188">
        <v>0</v>
      </c>
      <c r="BU33" s="188">
        <v>0</v>
      </c>
      <c r="BV33" s="188">
        <v>0</v>
      </c>
      <c r="BW33" s="188">
        <v>0</v>
      </c>
      <c r="BX33" s="188">
        <v>0</v>
      </c>
      <c r="BY33" s="188">
        <v>399.96470174470011</v>
      </c>
      <c r="BZ33" s="188">
        <v>800.61166549913287</v>
      </c>
      <c r="CA33" s="188">
        <v>795.04909300300108</v>
      </c>
      <c r="CB33" s="188">
        <v>0</v>
      </c>
      <c r="CC33" s="188">
        <v>0</v>
      </c>
      <c r="CD33" s="188">
        <v>0</v>
      </c>
      <c r="CE33" s="188">
        <v>0</v>
      </c>
      <c r="CF33" s="188">
        <v>0</v>
      </c>
      <c r="CG33" s="188">
        <v>0</v>
      </c>
      <c r="CH33" s="189">
        <v>0</v>
      </c>
    </row>
    <row r="34" spans="1:88" ht="27" customHeight="1" x14ac:dyDescent="0.35">
      <c r="A34" s="190"/>
      <c r="B34" s="52" t="s">
        <v>402</v>
      </c>
      <c r="C34" s="187" t="s">
        <v>378</v>
      </c>
      <c r="D34" s="188">
        <v>0</v>
      </c>
      <c r="E34" s="188">
        <v>0</v>
      </c>
      <c r="F34" s="188">
        <v>0</v>
      </c>
      <c r="G34" s="188">
        <v>0</v>
      </c>
      <c r="H34" s="188">
        <v>0</v>
      </c>
      <c r="I34" s="188">
        <v>0</v>
      </c>
      <c r="J34" s="188">
        <v>0</v>
      </c>
      <c r="K34" s="188">
        <v>0</v>
      </c>
      <c r="L34" s="188">
        <v>0</v>
      </c>
      <c r="M34" s="188">
        <v>0</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v>0</v>
      </c>
      <c r="AD34" s="188">
        <v>0</v>
      </c>
      <c r="AE34" s="188">
        <v>0</v>
      </c>
      <c r="AF34" s="188">
        <v>0</v>
      </c>
      <c r="AG34" s="188">
        <v>0</v>
      </c>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7622.94</v>
      </c>
      <c r="AZ34" s="188">
        <v>7661.6239999999998</v>
      </c>
      <c r="BA34" s="188">
        <v>7412.2720000000008</v>
      </c>
      <c r="BB34" s="188">
        <v>7250.59</v>
      </c>
      <c r="BC34" s="188">
        <v>6790.04</v>
      </c>
      <c r="BD34" s="188">
        <v>6766.183</v>
      </c>
      <c r="BE34" s="188">
        <v>6749.0433528570848</v>
      </c>
      <c r="BF34" s="188">
        <v>6757.9545089520052</v>
      </c>
      <c r="BG34" s="188">
        <v>6724.1235550023994</v>
      </c>
      <c r="BH34" s="188">
        <v>6662.027000000001</v>
      </c>
      <c r="BI34" s="188">
        <v>6649.9306075200002</v>
      </c>
      <c r="BJ34" s="188">
        <v>6566.1693209299992</v>
      </c>
      <c r="BK34" s="188">
        <v>6657.0001817393668</v>
      </c>
      <c r="BL34" s="188">
        <v>6515.8436022599981</v>
      </c>
      <c r="BM34" s="188">
        <v>6108.3423565899993</v>
      </c>
      <c r="BN34" s="188">
        <v>5556.0370140352561</v>
      </c>
      <c r="BO34" s="188">
        <v>4935.2797263499997</v>
      </c>
      <c r="BP34" s="188">
        <v>3275.8454461099996</v>
      </c>
      <c r="BQ34" s="188">
        <v>1186.7982191800004</v>
      </c>
      <c r="BR34" s="188">
        <v>244.52811802000028</v>
      </c>
      <c r="BS34" s="188">
        <v>61.927221750000008</v>
      </c>
      <c r="BT34" s="188">
        <v>14.895368320000006</v>
      </c>
      <c r="BU34" s="188">
        <v>8.9284635499999982</v>
      </c>
      <c r="BV34" s="188">
        <v>0</v>
      </c>
      <c r="BW34" s="188">
        <v>4.8241001800000003</v>
      </c>
      <c r="BX34" s="188">
        <v>4.6269737999999991</v>
      </c>
      <c r="BY34" s="188">
        <v>0</v>
      </c>
      <c r="BZ34" s="188">
        <v>11.75940172</v>
      </c>
      <c r="CA34" s="188">
        <v>-0.90839022999999974</v>
      </c>
      <c r="CB34" s="188">
        <v>0.89388662999999979</v>
      </c>
      <c r="CC34" s="188">
        <v>1.5606463180632462</v>
      </c>
      <c r="CD34" s="188">
        <v>0.86886212140230323</v>
      </c>
      <c r="CE34" s="188">
        <v>0.906483646806437</v>
      </c>
      <c r="CF34" s="188">
        <v>0.92843779502457324</v>
      </c>
      <c r="CG34" s="188">
        <v>0.47096909659226383</v>
      </c>
      <c r="CH34" s="189">
        <v>1.4671848599929844</v>
      </c>
      <c r="CJ34" s="67"/>
    </row>
    <row r="35" spans="1:88" x14ac:dyDescent="0.35">
      <c r="A35" s="190"/>
      <c r="B35" s="52" t="s">
        <v>30</v>
      </c>
      <c r="C35" s="187" t="s">
        <v>384</v>
      </c>
      <c r="D35" s="188">
        <v>62.5</v>
      </c>
      <c r="E35" s="188">
        <v>75.2</v>
      </c>
      <c r="F35" s="188">
        <v>84.5</v>
      </c>
      <c r="G35" s="188">
        <v>94.6</v>
      </c>
      <c r="H35" s="188">
        <v>118.6</v>
      </c>
      <c r="I35" s="188">
        <v>120.3</v>
      </c>
      <c r="J35" s="188">
        <v>125.4</v>
      </c>
      <c r="K35" s="188">
        <v>114.1</v>
      </c>
      <c r="L35" s="188">
        <v>121.3</v>
      </c>
      <c r="M35" s="188">
        <v>119.6</v>
      </c>
      <c r="N35" s="188">
        <v>131.80000000000001</v>
      </c>
      <c r="O35" s="188">
        <v>158.5</v>
      </c>
      <c r="P35" s="188">
        <v>179.5</v>
      </c>
      <c r="Q35" s="188">
        <v>171.1</v>
      </c>
      <c r="R35" s="188">
        <v>199.8</v>
      </c>
      <c r="S35" s="188">
        <v>217.4</v>
      </c>
      <c r="T35" s="188">
        <v>223.3</v>
      </c>
      <c r="U35" s="188">
        <v>245.9</v>
      </c>
      <c r="V35" s="188">
        <v>297.5</v>
      </c>
      <c r="W35" s="188">
        <v>385.7</v>
      </c>
      <c r="X35" s="188">
        <v>428.9</v>
      </c>
      <c r="Y35" s="188">
        <v>470.7</v>
      </c>
      <c r="Z35" s="188">
        <v>523.79999999999995</v>
      </c>
      <c r="AA35" s="188">
        <v>641.4</v>
      </c>
      <c r="AB35" s="188">
        <v>703.5</v>
      </c>
      <c r="AC35" s="188">
        <v>703.7</v>
      </c>
      <c r="AD35" s="188">
        <v>959.4</v>
      </c>
      <c r="AE35" s="188">
        <v>1308.2</v>
      </c>
      <c r="AF35" s="188">
        <v>1715.3</v>
      </c>
      <c r="AG35" s="188">
        <v>1431</v>
      </c>
      <c r="AH35" s="188">
        <v>1561</v>
      </c>
      <c r="AI35" s="188">
        <v>1675</v>
      </c>
      <c r="AJ35" s="188">
        <v>2165</v>
      </c>
      <c r="AK35" s="188">
        <v>3245.05</v>
      </c>
      <c r="AL35" s="188">
        <v>4612</v>
      </c>
      <c r="AM35" s="188">
        <v>5592</v>
      </c>
      <c r="AN35" s="188">
        <v>6470</v>
      </c>
      <c r="AO35" s="188">
        <v>7446</v>
      </c>
      <c r="AP35" s="188">
        <v>7965</v>
      </c>
      <c r="AQ35" s="188">
        <v>7956</v>
      </c>
      <c r="AR35" s="188">
        <v>7581.9769999999999</v>
      </c>
      <c r="AS35" s="188">
        <v>7675.058</v>
      </c>
      <c r="AT35" s="188">
        <v>8895.1850000000013</v>
      </c>
      <c r="AU35" s="188">
        <v>11646.02289951173</v>
      </c>
      <c r="AV35" s="188">
        <v>14789.988000000001</v>
      </c>
      <c r="AW35" s="188">
        <v>16109.623</v>
      </c>
      <c r="AX35" s="188">
        <v>16387.047999999999</v>
      </c>
      <c r="AY35" s="188">
        <v>16692.532999999999</v>
      </c>
      <c r="AZ35" s="188">
        <v>14444.695</v>
      </c>
      <c r="BA35" s="188">
        <v>11965.317000000001</v>
      </c>
      <c r="BB35" s="188">
        <v>11790.69</v>
      </c>
      <c r="BC35" s="188">
        <v>12082.322</v>
      </c>
      <c r="BD35" s="188">
        <v>13121.226999999999</v>
      </c>
      <c r="BE35" s="188">
        <v>14100.907119412172</v>
      </c>
      <c r="BF35" s="188">
        <v>14237.3147109526</v>
      </c>
      <c r="BG35" s="188">
        <v>12859.01825241993</v>
      </c>
      <c r="BH35" s="188">
        <v>10028.913</v>
      </c>
      <c r="BI35" s="188">
        <v>9149.9960046050001</v>
      </c>
      <c r="BJ35" s="188">
        <v>8838.7708489100005</v>
      </c>
      <c r="BK35" s="188">
        <v>9027.9858692587677</v>
      </c>
      <c r="BL35" s="188">
        <v>8684.733409389999</v>
      </c>
      <c r="BM35" s="188">
        <v>8373.7599778200001</v>
      </c>
      <c r="BN35" s="188">
        <v>7856.3960060182071</v>
      </c>
      <c r="BO35" s="188">
        <v>6997.2154425199997</v>
      </c>
      <c r="BP35" s="188">
        <v>5308.9188794399988</v>
      </c>
      <c r="BQ35" s="188">
        <v>3582.8260193800015</v>
      </c>
      <c r="BR35" s="188">
        <v>2893.4764718200004</v>
      </c>
      <c r="BS35" s="188">
        <v>2539.1118484000003</v>
      </c>
      <c r="BT35" s="188">
        <v>2231.876678590002</v>
      </c>
      <c r="BU35" s="188">
        <v>2138.7000447</v>
      </c>
      <c r="BV35" s="188">
        <v>1839.35752542</v>
      </c>
      <c r="BW35" s="188">
        <v>1375.5700157399999</v>
      </c>
      <c r="BX35" s="188">
        <v>1073.7605442499994</v>
      </c>
      <c r="BY35" s="188">
        <v>767.66311503999975</v>
      </c>
      <c r="BZ35" s="188">
        <v>865.55850153000029</v>
      </c>
      <c r="CA35" s="188">
        <v>647.28581582999993</v>
      </c>
      <c r="CB35" s="188">
        <v>279.84510082000008</v>
      </c>
      <c r="CC35" s="188">
        <v>12.556940186599649</v>
      </c>
      <c r="CD35" s="188">
        <v>7.0177012426554848</v>
      </c>
      <c r="CE35" s="188">
        <v>3.0680102391743529</v>
      </c>
      <c r="CF35" s="188">
        <v>1.1799697390415156</v>
      </c>
      <c r="CG35" s="188">
        <v>3.7491034411890278E-2</v>
      </c>
      <c r="CH35" s="189">
        <v>2.2544352708629214</v>
      </c>
      <c r="CJ35" s="67"/>
    </row>
    <row r="36" spans="1:88" x14ac:dyDescent="0.35">
      <c r="A36" s="192"/>
      <c r="B36" s="52" t="s">
        <v>403</v>
      </c>
      <c r="C36" s="187" t="s">
        <v>384</v>
      </c>
      <c r="D36" s="188">
        <v>0</v>
      </c>
      <c r="E36" s="188">
        <v>0</v>
      </c>
      <c r="F36" s="188">
        <v>0</v>
      </c>
      <c r="G36" s="188">
        <v>0</v>
      </c>
      <c r="H36" s="188">
        <v>0</v>
      </c>
      <c r="I36" s="188">
        <v>0</v>
      </c>
      <c r="J36" s="188">
        <v>0</v>
      </c>
      <c r="K36" s="188">
        <v>0</v>
      </c>
      <c r="L36" s="188">
        <v>0</v>
      </c>
      <c r="M36" s="188">
        <v>0</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0</v>
      </c>
      <c r="AF36" s="188">
        <v>0</v>
      </c>
      <c r="AG36" s="188">
        <v>0</v>
      </c>
      <c r="AH36" s="188">
        <v>0</v>
      </c>
      <c r="AI36" s="188">
        <v>0</v>
      </c>
      <c r="AJ36" s="188">
        <v>0</v>
      </c>
      <c r="AK36" s="188">
        <v>0</v>
      </c>
      <c r="AL36" s="188">
        <v>0</v>
      </c>
      <c r="AM36" s="188">
        <v>0</v>
      </c>
      <c r="AN36" s="188">
        <v>0</v>
      </c>
      <c r="AO36" s="188">
        <v>0</v>
      </c>
      <c r="AP36" s="188">
        <v>0</v>
      </c>
      <c r="AQ36" s="188">
        <v>0</v>
      </c>
      <c r="AR36" s="188">
        <v>1.2749999999999999</v>
      </c>
      <c r="AS36" s="188">
        <v>10.731</v>
      </c>
      <c r="AT36" s="188">
        <v>24.417000000000002</v>
      </c>
      <c r="AU36" s="188">
        <v>45.9</v>
      </c>
      <c r="AV36" s="188">
        <v>86.460999999999999</v>
      </c>
      <c r="AW36" s="188">
        <v>112.84399999999999</v>
      </c>
      <c r="AX36" s="188">
        <v>101.313</v>
      </c>
      <c r="AY36" s="188">
        <v>104.523</v>
      </c>
      <c r="AZ36" s="188">
        <v>109.417</v>
      </c>
      <c r="BA36" s="188">
        <v>107.491</v>
      </c>
      <c r="BB36" s="188">
        <v>112.054</v>
      </c>
      <c r="BC36" s="188">
        <v>125.285</v>
      </c>
      <c r="BD36" s="188">
        <v>132.35599999999999</v>
      </c>
      <c r="BE36" s="188">
        <v>148.73699999999999</v>
      </c>
      <c r="BF36" s="188">
        <v>168.34100000000001</v>
      </c>
      <c r="BG36" s="188">
        <v>189.08099999999999</v>
      </c>
      <c r="BH36" s="188">
        <v>209.41499999999999</v>
      </c>
      <c r="BI36" s="188">
        <v>231.1134238570055</v>
      </c>
      <c r="BJ36" s="188">
        <v>259.31581324546704</v>
      </c>
      <c r="BK36" s="188">
        <v>296.238</v>
      </c>
      <c r="BL36" s="188">
        <v>324.96100000000001</v>
      </c>
      <c r="BM36" s="188">
        <v>341.1</v>
      </c>
      <c r="BN36" s="188">
        <v>349.83600000000001</v>
      </c>
      <c r="BO36" s="188">
        <v>325.97800000000001</v>
      </c>
      <c r="BP36" s="188">
        <v>304.01600000000002</v>
      </c>
      <c r="BQ36" s="188">
        <v>285.58</v>
      </c>
      <c r="BR36" s="188">
        <v>271.61900000000003</v>
      </c>
      <c r="BS36" s="188">
        <v>0</v>
      </c>
      <c r="BT36" s="188">
        <v>0</v>
      </c>
      <c r="BU36" s="188">
        <v>0</v>
      </c>
      <c r="BV36" s="188">
        <v>0</v>
      </c>
      <c r="BW36" s="188">
        <v>0</v>
      </c>
      <c r="BX36" s="188">
        <v>0</v>
      </c>
      <c r="BY36" s="188">
        <v>0</v>
      </c>
      <c r="BZ36" s="188">
        <v>0</v>
      </c>
      <c r="CA36" s="188">
        <v>0</v>
      </c>
      <c r="CB36" s="188">
        <v>0</v>
      </c>
      <c r="CC36" s="188">
        <v>0</v>
      </c>
      <c r="CD36" s="188">
        <v>0</v>
      </c>
      <c r="CE36" s="188">
        <v>0</v>
      </c>
      <c r="CF36" s="188">
        <v>0</v>
      </c>
      <c r="CG36" s="188">
        <v>0</v>
      </c>
      <c r="CH36" s="189">
        <v>0</v>
      </c>
    </row>
    <row r="37" spans="1:88" x14ac:dyDescent="0.35">
      <c r="A37" s="190"/>
      <c r="B37" s="52" t="s">
        <v>404</v>
      </c>
      <c r="C37" s="187" t="s">
        <v>374</v>
      </c>
      <c r="D37" s="188">
        <v>0</v>
      </c>
      <c r="E37" s="188">
        <v>0</v>
      </c>
      <c r="F37" s="188">
        <v>0</v>
      </c>
      <c r="G37" s="188">
        <v>0</v>
      </c>
      <c r="H37" s="188">
        <v>0</v>
      </c>
      <c r="I37" s="188">
        <v>0</v>
      </c>
      <c r="J37" s="188">
        <v>0</v>
      </c>
      <c r="K37" s="188">
        <v>0</v>
      </c>
      <c r="L37" s="188">
        <v>0</v>
      </c>
      <c r="M37" s="188">
        <v>0</v>
      </c>
      <c r="N37" s="188">
        <v>0</v>
      </c>
      <c r="O37" s="188">
        <v>0</v>
      </c>
      <c r="P37" s="188">
        <v>0</v>
      </c>
      <c r="Q37" s="188">
        <v>0</v>
      </c>
      <c r="R37" s="188">
        <v>0</v>
      </c>
      <c r="S37" s="188">
        <v>0</v>
      </c>
      <c r="T37" s="188">
        <v>0</v>
      </c>
      <c r="U37" s="188">
        <v>0</v>
      </c>
      <c r="V37" s="188">
        <v>0</v>
      </c>
      <c r="W37" s="188">
        <v>0</v>
      </c>
      <c r="X37" s="188">
        <v>0</v>
      </c>
      <c r="Y37" s="188">
        <v>0</v>
      </c>
      <c r="Z37" s="188">
        <v>76.699999999999989</v>
      </c>
      <c r="AA37" s="188">
        <v>83.800000000000011</v>
      </c>
      <c r="AB37" s="188">
        <v>92.7</v>
      </c>
      <c r="AC37" s="188">
        <v>103.7</v>
      </c>
      <c r="AD37" s="188">
        <v>130.79999999999998</v>
      </c>
      <c r="AE37" s="188">
        <v>171.1</v>
      </c>
      <c r="AF37" s="188">
        <v>196.7</v>
      </c>
      <c r="AG37" s="188">
        <v>224.6</v>
      </c>
      <c r="AH37" s="188">
        <v>253</v>
      </c>
      <c r="AI37" s="188">
        <v>285</v>
      </c>
      <c r="AJ37" s="188">
        <v>329</v>
      </c>
      <c r="AK37" s="188">
        <v>367</v>
      </c>
      <c r="AL37" s="188">
        <v>399</v>
      </c>
      <c r="AM37" s="188">
        <v>428</v>
      </c>
      <c r="AN37" s="188">
        <v>441</v>
      </c>
      <c r="AO37" s="188">
        <v>470</v>
      </c>
      <c r="AP37" s="188">
        <v>505</v>
      </c>
      <c r="AQ37" s="188">
        <v>514.10199999999998</v>
      </c>
      <c r="AR37" s="188">
        <v>513.58299999999997</v>
      </c>
      <c r="AS37" s="188">
        <v>533.13800000000003</v>
      </c>
      <c r="AT37" s="188">
        <v>584.37099999999998</v>
      </c>
      <c r="AU37" s="188">
        <v>654.65499413448993</v>
      </c>
      <c r="AV37" s="188">
        <v>667.50399999999991</v>
      </c>
      <c r="AW37" s="188">
        <v>686.28399999999988</v>
      </c>
      <c r="AX37" s="188">
        <v>706.56499999999994</v>
      </c>
      <c r="AY37" s="188">
        <v>730.84699999999987</v>
      </c>
      <c r="AZ37" s="188">
        <v>742.93900000000008</v>
      </c>
      <c r="BA37" s="188">
        <v>746.97900000000004</v>
      </c>
      <c r="BB37" s="188">
        <v>760.91300000000001</v>
      </c>
      <c r="BC37" s="188">
        <v>753.17499999999995</v>
      </c>
      <c r="BD37" s="188">
        <v>759</v>
      </c>
      <c r="BE37" s="188">
        <v>778.45800000000008</v>
      </c>
      <c r="BF37" s="188">
        <v>782.50758261258761</v>
      </c>
      <c r="BG37" s="188">
        <v>783.48695761035617</v>
      </c>
      <c r="BH37" s="188">
        <v>794.55200000000002</v>
      </c>
      <c r="BI37" s="188">
        <v>787.58934177900016</v>
      </c>
      <c r="BJ37" s="188">
        <v>790.4603985399998</v>
      </c>
      <c r="BK37" s="188">
        <v>794.80543098380008</v>
      </c>
      <c r="BL37" s="188">
        <v>816.22339083000008</v>
      </c>
      <c r="BM37" s="188">
        <v>843.82698400000015</v>
      </c>
      <c r="BN37" s="188">
        <v>888.44639182000003</v>
      </c>
      <c r="BO37" s="188">
        <v>887.63814664999995</v>
      </c>
      <c r="BP37" s="188">
        <v>905.24794301000009</v>
      </c>
      <c r="BQ37" s="188">
        <v>900.69442791999995</v>
      </c>
      <c r="BR37" s="188">
        <v>907.95083237504912</v>
      </c>
      <c r="BS37" s="188">
        <v>892.04744098111667</v>
      </c>
      <c r="BT37" s="188">
        <v>861.11320264999983</v>
      </c>
      <c r="BU37" s="188">
        <v>840.41455076000034</v>
      </c>
      <c r="BV37" s="188">
        <v>837.99864539999999</v>
      </c>
      <c r="BW37" s="188">
        <v>832.12724509395014</v>
      </c>
      <c r="BX37" s="188">
        <v>723.49545768999997</v>
      </c>
      <c r="BY37" s="188">
        <v>704.87557493000043</v>
      </c>
      <c r="BZ37" s="188">
        <v>695.39615152999943</v>
      </c>
      <c r="CA37" s="188">
        <v>735.73449428999982</v>
      </c>
      <c r="CB37" s="188">
        <v>752.05159296000022</v>
      </c>
      <c r="CC37" s="188">
        <v>735.12844001414976</v>
      </c>
      <c r="CD37" s="188">
        <v>731.03578014305674</v>
      </c>
      <c r="CE37" s="188">
        <v>717.40590051986635</v>
      </c>
      <c r="CF37" s="188">
        <v>695.13756219942513</v>
      </c>
      <c r="CG37" s="188">
        <v>674.03081082362348</v>
      </c>
      <c r="CH37" s="189">
        <v>651.67601524491761</v>
      </c>
      <c r="CJ37" s="193"/>
    </row>
    <row r="38" spans="1:88" x14ac:dyDescent="0.35">
      <c r="A38" s="190"/>
      <c r="B38" s="52" t="s">
        <v>405</v>
      </c>
      <c r="C38" s="187" t="s">
        <v>378</v>
      </c>
      <c r="D38" s="188">
        <v>0</v>
      </c>
      <c r="E38" s="188">
        <v>0</v>
      </c>
      <c r="F38" s="188">
        <v>0</v>
      </c>
      <c r="G38" s="188">
        <v>0</v>
      </c>
      <c r="H38" s="188">
        <v>0</v>
      </c>
      <c r="I38" s="188">
        <v>0</v>
      </c>
      <c r="J38" s="188">
        <v>0</v>
      </c>
      <c r="K38" s="188">
        <v>0</v>
      </c>
      <c r="L38" s="188">
        <v>0</v>
      </c>
      <c r="M38" s="188">
        <v>0</v>
      </c>
      <c r="N38" s="188">
        <v>0</v>
      </c>
      <c r="O38" s="188">
        <v>0</v>
      </c>
      <c r="P38" s="188">
        <v>0</v>
      </c>
      <c r="Q38" s="188">
        <v>0</v>
      </c>
      <c r="R38" s="188">
        <v>0</v>
      </c>
      <c r="S38" s="188">
        <v>0</v>
      </c>
      <c r="T38" s="188">
        <v>0</v>
      </c>
      <c r="U38" s="188">
        <v>0</v>
      </c>
      <c r="V38" s="188">
        <v>0</v>
      </c>
      <c r="W38" s="188">
        <v>0</v>
      </c>
      <c r="X38" s="188">
        <v>0</v>
      </c>
      <c r="Y38" s="188">
        <v>0</v>
      </c>
      <c r="Z38" s="188">
        <v>0</v>
      </c>
      <c r="AA38" s="188">
        <v>91</v>
      </c>
      <c r="AB38" s="188">
        <v>196</v>
      </c>
      <c r="AC38" s="188">
        <v>241.541</v>
      </c>
      <c r="AD38" s="188">
        <v>319.58499999999998</v>
      </c>
      <c r="AE38" s="188">
        <v>448.238</v>
      </c>
      <c r="AF38" s="188">
        <v>562.80799999999999</v>
      </c>
      <c r="AG38" s="188">
        <v>701.21900000000005</v>
      </c>
      <c r="AH38" s="188">
        <v>840</v>
      </c>
      <c r="AI38" s="188">
        <v>995</v>
      </c>
      <c r="AJ38" s="188">
        <v>1150</v>
      </c>
      <c r="AK38" s="188">
        <v>1370</v>
      </c>
      <c r="AL38" s="188">
        <v>1593</v>
      </c>
      <c r="AM38" s="188">
        <v>1872</v>
      </c>
      <c r="AN38" s="188">
        <v>2142</v>
      </c>
      <c r="AO38" s="188">
        <v>2349</v>
      </c>
      <c r="AP38" s="188">
        <v>2673.8379999999997</v>
      </c>
      <c r="AQ38" s="188">
        <v>2968.4050000000002</v>
      </c>
      <c r="AR38" s="188">
        <v>3359.3579999999997</v>
      </c>
      <c r="AS38" s="188">
        <v>3836.6360000000004</v>
      </c>
      <c r="AT38" s="188">
        <v>4431.0190000000002</v>
      </c>
      <c r="AU38" s="188">
        <v>5485.4179999999997</v>
      </c>
      <c r="AV38" s="188">
        <v>6209.6019999999999</v>
      </c>
      <c r="AW38" s="188">
        <v>7067.8279999999995</v>
      </c>
      <c r="AX38" s="188">
        <v>7705.134</v>
      </c>
      <c r="AY38" s="188">
        <v>271</v>
      </c>
      <c r="AZ38" s="188">
        <v>0</v>
      </c>
      <c r="BA38" s="188">
        <v>0</v>
      </c>
      <c r="BB38" s="188">
        <v>0</v>
      </c>
      <c r="BC38" s="188">
        <v>0</v>
      </c>
      <c r="BD38" s="188">
        <v>0</v>
      </c>
      <c r="BE38" s="188">
        <v>0</v>
      </c>
      <c r="BF38" s="188">
        <v>0</v>
      </c>
      <c r="BG38" s="188">
        <v>0</v>
      </c>
      <c r="BH38" s="188">
        <v>0</v>
      </c>
      <c r="BI38" s="188">
        <v>0</v>
      </c>
      <c r="BJ38" s="188">
        <v>0</v>
      </c>
      <c r="BK38" s="188">
        <v>0</v>
      </c>
      <c r="BL38" s="188">
        <v>0</v>
      </c>
      <c r="BM38" s="188">
        <v>0</v>
      </c>
      <c r="BN38" s="188">
        <v>0</v>
      </c>
      <c r="BO38" s="188">
        <v>0</v>
      </c>
      <c r="BP38" s="188">
        <v>0</v>
      </c>
      <c r="BQ38" s="188">
        <v>0</v>
      </c>
      <c r="BR38" s="188">
        <v>0</v>
      </c>
      <c r="BS38" s="188">
        <v>0</v>
      </c>
      <c r="BT38" s="188">
        <v>0</v>
      </c>
      <c r="BU38" s="188">
        <v>0</v>
      </c>
      <c r="BV38" s="188">
        <v>0</v>
      </c>
      <c r="BW38" s="188">
        <v>0</v>
      </c>
      <c r="BX38" s="188">
        <v>0</v>
      </c>
      <c r="BY38" s="188">
        <v>0</v>
      </c>
      <c r="BZ38" s="188">
        <v>0</v>
      </c>
      <c r="CA38" s="188">
        <v>0</v>
      </c>
      <c r="CB38" s="188">
        <v>0</v>
      </c>
      <c r="CC38" s="188">
        <v>0</v>
      </c>
      <c r="CD38" s="188">
        <v>0</v>
      </c>
      <c r="CE38" s="188">
        <v>0</v>
      </c>
      <c r="CF38" s="188">
        <v>0</v>
      </c>
      <c r="CG38" s="188">
        <v>0</v>
      </c>
      <c r="CH38" s="189">
        <v>0</v>
      </c>
    </row>
    <row r="39" spans="1:88" ht="27" customHeight="1" x14ac:dyDescent="0.35">
      <c r="A39" s="190"/>
      <c r="B39" s="52" t="s">
        <v>406</v>
      </c>
      <c r="C39" s="187" t="s">
        <v>384</v>
      </c>
      <c r="D39" s="188">
        <v>0</v>
      </c>
      <c r="E39" s="188">
        <v>0</v>
      </c>
      <c r="F39" s="188">
        <v>0</v>
      </c>
      <c r="G39" s="188">
        <v>0</v>
      </c>
      <c r="H39" s="188">
        <v>0</v>
      </c>
      <c r="I39" s="188">
        <v>0</v>
      </c>
      <c r="J39" s="188">
        <v>0</v>
      </c>
      <c r="K39" s="188">
        <v>0</v>
      </c>
      <c r="L39" s="188">
        <v>0</v>
      </c>
      <c r="M39" s="188">
        <v>0</v>
      </c>
      <c r="N39" s="188">
        <v>0</v>
      </c>
      <c r="O39" s="188">
        <v>0</v>
      </c>
      <c r="P39" s="188">
        <v>0</v>
      </c>
      <c r="Q39" s="188">
        <v>0</v>
      </c>
      <c r="R39" s="188">
        <v>0</v>
      </c>
      <c r="S39" s="188">
        <v>0</v>
      </c>
      <c r="T39" s="188">
        <v>0</v>
      </c>
      <c r="U39" s="188">
        <v>0</v>
      </c>
      <c r="V39" s="188">
        <v>0</v>
      </c>
      <c r="W39" s="188">
        <v>0</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8">
        <v>0</v>
      </c>
      <c r="BL39" s="188">
        <v>90.849720650000009</v>
      </c>
      <c r="BM39" s="188">
        <v>106.96880001999999</v>
      </c>
      <c r="BN39" s="188">
        <v>109.92031101000002</v>
      </c>
      <c r="BO39" s="188">
        <v>115.96021940000001</v>
      </c>
      <c r="BP39" s="188">
        <v>110.02752643000001</v>
      </c>
      <c r="BQ39" s="188">
        <v>101.38309716000001</v>
      </c>
      <c r="BR39" s="188">
        <v>15.698963300000001</v>
      </c>
      <c r="BS39" s="188">
        <v>0</v>
      </c>
      <c r="BT39" s="188">
        <v>0</v>
      </c>
      <c r="BU39" s="188">
        <v>0</v>
      </c>
      <c r="BV39" s="188">
        <v>0</v>
      </c>
      <c r="BW39" s="188">
        <v>0</v>
      </c>
      <c r="BX39" s="188">
        <v>0</v>
      </c>
      <c r="BY39" s="188">
        <v>0</v>
      </c>
      <c r="BZ39" s="188">
        <v>0</v>
      </c>
      <c r="CA39" s="188">
        <v>0</v>
      </c>
      <c r="CB39" s="188">
        <v>0</v>
      </c>
      <c r="CC39" s="188">
        <v>0</v>
      </c>
      <c r="CD39" s="188">
        <v>0</v>
      </c>
      <c r="CE39" s="188">
        <v>0</v>
      </c>
      <c r="CF39" s="188">
        <v>0</v>
      </c>
      <c r="CG39" s="188">
        <v>0</v>
      </c>
      <c r="CH39" s="189">
        <v>0</v>
      </c>
    </row>
    <row r="40" spans="1:88" x14ac:dyDescent="0.35">
      <c r="A40" s="190"/>
      <c r="B40" s="52" t="s">
        <v>407</v>
      </c>
      <c r="C40" s="187" t="s">
        <v>374</v>
      </c>
      <c r="D40" s="188">
        <v>0</v>
      </c>
      <c r="E40" s="188">
        <v>0</v>
      </c>
      <c r="F40" s="188">
        <v>0</v>
      </c>
      <c r="G40" s="188">
        <v>0</v>
      </c>
      <c r="H40" s="188">
        <v>0</v>
      </c>
      <c r="I40" s="188">
        <v>0</v>
      </c>
      <c r="J40" s="188">
        <v>0</v>
      </c>
      <c r="K40" s="188">
        <v>0</v>
      </c>
      <c r="L40" s="188">
        <v>0</v>
      </c>
      <c r="M40" s="188">
        <v>0</v>
      </c>
      <c r="N40" s="188">
        <v>0</v>
      </c>
      <c r="O40" s="188">
        <v>0</v>
      </c>
      <c r="P40" s="188">
        <v>0</v>
      </c>
      <c r="Q40" s="188">
        <v>0</v>
      </c>
      <c r="R40" s="188">
        <v>0</v>
      </c>
      <c r="S40" s="188">
        <v>0</v>
      </c>
      <c r="T40" s="188">
        <v>0</v>
      </c>
      <c r="U40" s="188">
        <v>0</v>
      </c>
      <c r="V40" s="188">
        <v>0</v>
      </c>
      <c r="W40" s="188">
        <v>0</v>
      </c>
      <c r="X40" s="188">
        <v>0</v>
      </c>
      <c r="Y40" s="188">
        <v>0</v>
      </c>
      <c r="Z40" s="188">
        <v>0</v>
      </c>
      <c r="AA40" s="188">
        <v>0</v>
      </c>
      <c r="AB40" s="188">
        <v>0</v>
      </c>
      <c r="AC40" s="188">
        <v>0</v>
      </c>
      <c r="AD40" s="188">
        <v>0</v>
      </c>
      <c r="AE40" s="188">
        <v>0</v>
      </c>
      <c r="AF40" s="188">
        <v>0</v>
      </c>
      <c r="AG40" s="188">
        <v>0</v>
      </c>
      <c r="AH40" s="188">
        <v>0</v>
      </c>
      <c r="AI40" s="188">
        <v>0</v>
      </c>
      <c r="AJ40" s="188">
        <v>0</v>
      </c>
      <c r="AK40" s="188">
        <v>0</v>
      </c>
      <c r="AL40" s="188">
        <v>0</v>
      </c>
      <c r="AM40" s="188">
        <v>0</v>
      </c>
      <c r="AN40" s="188">
        <v>0</v>
      </c>
      <c r="AO40" s="188">
        <v>0</v>
      </c>
      <c r="AP40" s="188">
        <v>0</v>
      </c>
      <c r="AQ40" s="188">
        <v>0</v>
      </c>
      <c r="AR40" s="188">
        <v>0</v>
      </c>
      <c r="AS40" s="188">
        <v>0</v>
      </c>
      <c r="AT40" s="188">
        <v>0</v>
      </c>
      <c r="AU40" s="188">
        <v>0</v>
      </c>
      <c r="AV40" s="188">
        <v>0</v>
      </c>
      <c r="AW40" s="188">
        <v>0</v>
      </c>
      <c r="AX40" s="188">
        <v>0</v>
      </c>
      <c r="AY40" s="188">
        <v>0</v>
      </c>
      <c r="AZ40" s="188">
        <v>0</v>
      </c>
      <c r="BA40" s="188">
        <v>0</v>
      </c>
      <c r="BB40" s="188">
        <v>0</v>
      </c>
      <c r="BC40" s="188">
        <v>0</v>
      </c>
      <c r="BD40" s="188">
        <v>0</v>
      </c>
      <c r="BE40" s="188">
        <v>5.2569999999999997</v>
      </c>
      <c r="BF40" s="188">
        <v>5.6630000000000003</v>
      </c>
      <c r="BG40" s="188">
        <v>4.9935427399999996</v>
      </c>
      <c r="BH40" s="188">
        <v>18.285</v>
      </c>
      <c r="BI40" s="188">
        <v>38.134147140000003</v>
      </c>
      <c r="BJ40" s="188">
        <v>40.277408909999998</v>
      </c>
      <c r="BK40" s="188">
        <v>46.931080800000004</v>
      </c>
      <c r="BL40" s="188">
        <v>38.630065660000305</v>
      </c>
      <c r="BM40" s="188">
        <v>48.46444386000001</v>
      </c>
      <c r="BN40" s="188">
        <v>60.721072239999998</v>
      </c>
      <c r="BO40" s="188">
        <v>52.361478550000008</v>
      </c>
      <c r="BP40" s="188">
        <v>56.829980329999998</v>
      </c>
      <c r="BQ40" s="188">
        <v>0.62293946000000011</v>
      </c>
      <c r="BR40" s="188">
        <v>0.20971916999999998</v>
      </c>
      <c r="BS40" s="194">
        <v>0.15176113999999999</v>
      </c>
      <c r="BT40" s="194">
        <v>0</v>
      </c>
      <c r="BU40" s="188">
        <v>0</v>
      </c>
      <c r="BV40" s="188">
        <v>0</v>
      </c>
      <c r="BW40" s="188">
        <v>0</v>
      </c>
      <c r="BX40" s="188">
        <v>0</v>
      </c>
      <c r="BY40" s="188">
        <v>0</v>
      </c>
      <c r="BZ40" s="188">
        <v>0</v>
      </c>
      <c r="CA40" s="188">
        <v>0</v>
      </c>
      <c r="CB40" s="188">
        <v>0</v>
      </c>
      <c r="CC40" s="188">
        <v>0</v>
      </c>
      <c r="CD40" s="188">
        <v>0</v>
      </c>
      <c r="CE40" s="188">
        <v>0</v>
      </c>
      <c r="CF40" s="188">
        <v>0</v>
      </c>
      <c r="CG40" s="188">
        <v>0</v>
      </c>
      <c r="CH40" s="189">
        <v>0</v>
      </c>
    </row>
    <row r="41" spans="1:88" x14ac:dyDescent="0.35">
      <c r="A41" s="190"/>
      <c r="B41" s="52" t="s">
        <v>408</v>
      </c>
      <c r="D41" s="188">
        <f t="shared" ref="D41:BG41" si="6">SUM(D$42:D$43)</f>
        <v>0</v>
      </c>
      <c r="E41" s="188">
        <f t="shared" si="6"/>
        <v>0</v>
      </c>
      <c r="F41" s="188">
        <f t="shared" si="6"/>
        <v>0</v>
      </c>
      <c r="G41" s="188">
        <f t="shared" si="6"/>
        <v>0</v>
      </c>
      <c r="H41" s="188">
        <f t="shared" si="6"/>
        <v>0</v>
      </c>
      <c r="I41" s="188">
        <f t="shared" si="6"/>
        <v>0</v>
      </c>
      <c r="J41" s="188">
        <f t="shared" si="6"/>
        <v>0</v>
      </c>
      <c r="K41" s="188">
        <f t="shared" si="6"/>
        <v>0</v>
      </c>
      <c r="L41" s="188">
        <f t="shared" si="6"/>
        <v>0</v>
      </c>
      <c r="M41" s="188">
        <f t="shared" si="6"/>
        <v>0</v>
      </c>
      <c r="N41" s="188">
        <f t="shared" si="6"/>
        <v>0</v>
      </c>
      <c r="O41" s="188">
        <f t="shared" si="6"/>
        <v>0</v>
      </c>
      <c r="P41" s="188">
        <f t="shared" si="6"/>
        <v>0</v>
      </c>
      <c r="Q41" s="188">
        <f t="shared" si="6"/>
        <v>0</v>
      </c>
      <c r="R41" s="188">
        <f t="shared" si="6"/>
        <v>0</v>
      </c>
      <c r="S41" s="188">
        <f t="shared" si="6"/>
        <v>0</v>
      </c>
      <c r="T41" s="188">
        <f t="shared" si="6"/>
        <v>0</v>
      </c>
      <c r="U41" s="188">
        <f t="shared" si="6"/>
        <v>0</v>
      </c>
      <c r="V41" s="188">
        <f t="shared" si="6"/>
        <v>0</v>
      </c>
      <c r="W41" s="188">
        <f t="shared" si="6"/>
        <v>0</v>
      </c>
      <c r="X41" s="188">
        <f t="shared" si="6"/>
        <v>0</v>
      </c>
      <c r="Y41" s="188">
        <f t="shared" si="6"/>
        <v>0</v>
      </c>
      <c r="Z41" s="188">
        <f t="shared" si="6"/>
        <v>0</v>
      </c>
      <c r="AA41" s="188">
        <f t="shared" si="6"/>
        <v>0</v>
      </c>
      <c r="AB41" s="188">
        <f t="shared" si="6"/>
        <v>0</v>
      </c>
      <c r="AC41" s="188">
        <f t="shared" si="6"/>
        <v>0</v>
      </c>
      <c r="AD41" s="188">
        <f t="shared" si="6"/>
        <v>0</v>
      </c>
      <c r="AE41" s="188">
        <f t="shared" si="6"/>
        <v>0</v>
      </c>
      <c r="AF41" s="188">
        <f t="shared" si="6"/>
        <v>0</v>
      </c>
      <c r="AG41" s="188">
        <f t="shared" si="6"/>
        <v>0</v>
      </c>
      <c r="AH41" s="188">
        <f t="shared" si="6"/>
        <v>0</v>
      </c>
      <c r="AI41" s="188">
        <f t="shared" si="6"/>
        <v>0</v>
      </c>
      <c r="AJ41" s="188">
        <f t="shared" si="6"/>
        <v>0</v>
      </c>
      <c r="AK41" s="188">
        <f t="shared" si="6"/>
        <v>0</v>
      </c>
      <c r="AL41" s="188">
        <f t="shared" si="6"/>
        <v>0</v>
      </c>
      <c r="AM41" s="188">
        <f t="shared" si="6"/>
        <v>0</v>
      </c>
      <c r="AN41" s="188">
        <f t="shared" si="6"/>
        <v>0</v>
      </c>
      <c r="AO41" s="188">
        <f t="shared" si="6"/>
        <v>0</v>
      </c>
      <c r="AP41" s="188">
        <f t="shared" si="6"/>
        <v>0</v>
      </c>
      <c r="AQ41" s="188">
        <f t="shared" si="6"/>
        <v>0</v>
      </c>
      <c r="AR41" s="188">
        <f t="shared" si="6"/>
        <v>0</v>
      </c>
      <c r="AS41" s="188">
        <f t="shared" si="6"/>
        <v>0</v>
      </c>
      <c r="AT41" s="188">
        <f t="shared" si="6"/>
        <v>0</v>
      </c>
      <c r="AU41" s="188">
        <f t="shared" si="6"/>
        <v>0</v>
      </c>
      <c r="AV41" s="188">
        <f t="shared" si="6"/>
        <v>0</v>
      </c>
      <c r="AW41" s="188">
        <f t="shared" si="6"/>
        <v>0</v>
      </c>
      <c r="AX41" s="188">
        <f t="shared" si="6"/>
        <v>0</v>
      </c>
      <c r="AY41" s="188">
        <f t="shared" si="6"/>
        <v>0</v>
      </c>
      <c r="AZ41" s="188">
        <f t="shared" si="6"/>
        <v>2165.9229999999998</v>
      </c>
      <c r="BA41" s="188">
        <f t="shared" si="6"/>
        <v>3893.4660000000003</v>
      </c>
      <c r="BB41" s="188">
        <f t="shared" si="6"/>
        <v>3557.6930000000002</v>
      </c>
      <c r="BC41" s="188">
        <f t="shared" si="6"/>
        <v>3255.0860000000002</v>
      </c>
      <c r="BD41" s="188">
        <f t="shared" si="6"/>
        <v>2882.2200000000003</v>
      </c>
      <c r="BE41" s="188">
        <f t="shared" si="6"/>
        <v>2605.5709014073173</v>
      </c>
      <c r="BF41" s="188">
        <f t="shared" si="6"/>
        <v>2624.1158686900003</v>
      </c>
      <c r="BG41" s="188">
        <f t="shared" si="6"/>
        <v>2559.18840136366</v>
      </c>
      <c r="BH41" s="188">
        <f>SUM(BH$42:BH$43)</f>
        <v>2204.4830000000002</v>
      </c>
      <c r="BI41" s="188">
        <f>SUM(BI$42:BI$43)</f>
        <v>2311.2043118300003</v>
      </c>
      <c r="BJ41" s="188">
        <f>SUM(BJ$42:BJ$43)</f>
        <v>2439.7983671900001</v>
      </c>
      <c r="BK41" s="188">
        <f>SUM(BK$42:BK$43)</f>
        <v>2241.4881393452138</v>
      </c>
      <c r="BL41" s="188">
        <f t="shared" ref="BL41:CH41" si="7">SUM(BL$42:BL$43)</f>
        <v>2856.8277160099997</v>
      </c>
      <c r="BM41" s="188">
        <f t="shared" si="7"/>
        <v>4684.0175697100003</v>
      </c>
      <c r="BN41" s="188">
        <f t="shared" si="7"/>
        <v>4473.4852258236315</v>
      </c>
      <c r="BO41" s="188">
        <f t="shared" si="7"/>
        <v>4933.9849943699983</v>
      </c>
      <c r="BP41" s="188">
        <f t="shared" si="7"/>
        <v>5169.8070100499999</v>
      </c>
      <c r="BQ41" s="188">
        <f t="shared" si="7"/>
        <v>4338.0295486261903</v>
      </c>
      <c r="BR41" s="188">
        <f t="shared" si="7"/>
        <v>3065.0410876799992</v>
      </c>
      <c r="BS41" s="188">
        <f t="shared" si="7"/>
        <v>2313.51601579</v>
      </c>
      <c r="BT41" s="188">
        <f t="shared" si="7"/>
        <v>1875.4784224599998</v>
      </c>
      <c r="BU41" s="188">
        <f t="shared" si="7"/>
        <v>1666.9844684099987</v>
      </c>
      <c r="BV41" s="188">
        <f t="shared" si="7"/>
        <v>1298.7940379299998</v>
      </c>
      <c r="BW41" s="188">
        <f t="shared" si="7"/>
        <v>713.74196914999993</v>
      </c>
      <c r="BX41" s="188">
        <f t="shared" si="7"/>
        <v>1046.07227354</v>
      </c>
      <c r="BY41" s="188">
        <f t="shared" si="7"/>
        <v>490.16215240000008</v>
      </c>
      <c r="BZ41" s="188">
        <f t="shared" si="7"/>
        <v>333.5005683</v>
      </c>
      <c r="CA41" s="188">
        <f t="shared" si="7"/>
        <v>313.29334463999993</v>
      </c>
      <c r="CB41" s="188">
        <f t="shared" si="7"/>
        <v>313.41159342999993</v>
      </c>
      <c r="CC41" s="188">
        <f t="shared" si="7"/>
        <v>280.96507739261074</v>
      </c>
      <c r="CD41" s="188">
        <f t="shared" si="7"/>
        <v>322.38816473752371</v>
      </c>
      <c r="CE41" s="188">
        <f t="shared" si="7"/>
        <v>302.40242704143611</v>
      </c>
      <c r="CF41" s="188">
        <f t="shared" si="7"/>
        <v>288.91311691214878</v>
      </c>
      <c r="CG41" s="188">
        <f t="shared" si="7"/>
        <v>287.61487632595163</v>
      </c>
      <c r="CH41" s="189">
        <f t="shared" si="7"/>
        <v>293.42268903897201</v>
      </c>
    </row>
    <row r="42" spans="1:88" x14ac:dyDescent="0.35">
      <c r="A42" s="190"/>
      <c r="B42" s="72" t="s">
        <v>381</v>
      </c>
      <c r="C42" s="187" t="s">
        <v>378</v>
      </c>
      <c r="D42" s="188">
        <v>0</v>
      </c>
      <c r="E42" s="188">
        <v>0</v>
      </c>
      <c r="F42" s="188">
        <v>0</v>
      </c>
      <c r="G42" s="188">
        <v>0</v>
      </c>
      <c r="H42" s="188">
        <v>0</v>
      </c>
      <c r="I42" s="188">
        <v>0</v>
      </c>
      <c r="J42" s="188">
        <v>0</v>
      </c>
      <c r="K42" s="188">
        <v>0</v>
      </c>
      <c r="L42" s="188">
        <v>0</v>
      </c>
      <c r="M42" s="188">
        <v>0</v>
      </c>
      <c r="N42" s="188">
        <v>0</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0</v>
      </c>
      <c r="AG42" s="188">
        <v>0</v>
      </c>
      <c r="AH42" s="188">
        <v>0</v>
      </c>
      <c r="AI42" s="188">
        <v>0</v>
      </c>
      <c r="AJ42" s="188">
        <v>0</v>
      </c>
      <c r="AK42" s="188">
        <v>0</v>
      </c>
      <c r="AL42" s="188">
        <v>0</v>
      </c>
      <c r="AM42" s="188">
        <v>0</v>
      </c>
      <c r="AN42" s="188">
        <v>0</v>
      </c>
      <c r="AO42" s="188">
        <v>0</v>
      </c>
      <c r="AP42" s="188">
        <v>0</v>
      </c>
      <c r="AQ42" s="188">
        <v>0</v>
      </c>
      <c r="AR42" s="188">
        <v>0</v>
      </c>
      <c r="AS42" s="188">
        <v>0</v>
      </c>
      <c r="AT42" s="188">
        <v>0</v>
      </c>
      <c r="AU42" s="188">
        <v>0</v>
      </c>
      <c r="AV42" s="188">
        <v>0</v>
      </c>
      <c r="AW42" s="188">
        <v>0</v>
      </c>
      <c r="AX42" s="188">
        <v>0</v>
      </c>
      <c r="AY42" s="188">
        <v>0</v>
      </c>
      <c r="AZ42" s="188">
        <v>332.70800000000008</v>
      </c>
      <c r="BA42" s="188">
        <v>475.00800000000004</v>
      </c>
      <c r="BB42" s="188">
        <v>474.24400000000003</v>
      </c>
      <c r="BC42" s="188">
        <v>459.01900000000001</v>
      </c>
      <c r="BD42" s="188">
        <v>446.95400000000001</v>
      </c>
      <c r="BE42" s="188">
        <v>469.76190140731705</v>
      </c>
      <c r="BF42" s="188">
        <v>518.64773074999994</v>
      </c>
      <c r="BG42" s="188">
        <v>507.20891397539998</v>
      </c>
      <c r="BH42" s="188">
        <v>445.23599999999999</v>
      </c>
      <c r="BI42" s="188">
        <v>486.24370455000002</v>
      </c>
      <c r="BJ42" s="188">
        <v>477.92547793</v>
      </c>
      <c r="BK42" s="188">
        <v>424.03039473491737</v>
      </c>
      <c r="BL42" s="188">
        <v>727.70019646000003</v>
      </c>
      <c r="BM42" s="188">
        <v>1088.6921164999999</v>
      </c>
      <c r="BN42" s="188">
        <v>801.16036899012533</v>
      </c>
      <c r="BO42" s="188">
        <v>749.87685299999998</v>
      </c>
      <c r="BP42" s="188">
        <v>662.33543288999988</v>
      </c>
      <c r="BQ42" s="188">
        <v>526.70929591000004</v>
      </c>
      <c r="BR42" s="188">
        <v>369.21073870999999</v>
      </c>
      <c r="BS42" s="188">
        <v>309.89859552000007</v>
      </c>
      <c r="BT42" s="188">
        <v>264.26859475999998</v>
      </c>
      <c r="BU42" s="188">
        <v>224.26502880999996</v>
      </c>
      <c r="BV42" s="188">
        <v>154.88572665999999</v>
      </c>
      <c r="BW42" s="188">
        <v>110.7615586</v>
      </c>
      <c r="BX42" s="188">
        <v>610.86739394999995</v>
      </c>
      <c r="BY42" s="188">
        <v>190.13938600999995</v>
      </c>
      <c r="BZ42" s="188">
        <v>108.35292923999999</v>
      </c>
      <c r="CA42" s="188">
        <v>168.57634428999995</v>
      </c>
      <c r="CB42" s="188">
        <v>222.37193343999994</v>
      </c>
      <c r="CC42" s="188">
        <v>279.78902475059022</v>
      </c>
      <c r="CD42" s="188">
        <v>321.66862650805342</v>
      </c>
      <c r="CE42" s="188">
        <v>301.92113118036531</v>
      </c>
      <c r="CF42" s="188">
        <v>288.59442764067251</v>
      </c>
      <c r="CG42" s="188">
        <v>287.40743768523407</v>
      </c>
      <c r="CH42" s="189">
        <v>293.29141762459631</v>
      </c>
      <c r="CJ42" s="67"/>
    </row>
    <row r="43" spans="1:88" x14ac:dyDescent="0.35">
      <c r="A43" s="190"/>
      <c r="B43" s="72" t="s">
        <v>392</v>
      </c>
      <c r="C43" s="187" t="s">
        <v>384</v>
      </c>
      <c r="D43" s="188">
        <v>0</v>
      </c>
      <c r="E43" s="188">
        <v>0</v>
      </c>
      <c r="F43" s="188">
        <v>0</v>
      </c>
      <c r="G43" s="188">
        <v>0</v>
      </c>
      <c r="H43" s="188">
        <v>0</v>
      </c>
      <c r="I43" s="188">
        <v>0</v>
      </c>
      <c r="J43" s="188">
        <v>0</v>
      </c>
      <c r="K43" s="188">
        <v>0</v>
      </c>
      <c r="L43" s="188">
        <v>0</v>
      </c>
      <c r="M43" s="188">
        <v>0</v>
      </c>
      <c r="N43" s="188">
        <v>0</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1833.2149999999999</v>
      </c>
      <c r="BA43" s="188">
        <v>3418.4580000000001</v>
      </c>
      <c r="BB43" s="188">
        <v>3083.4490000000001</v>
      </c>
      <c r="BC43" s="188">
        <v>2796.067</v>
      </c>
      <c r="BD43" s="188">
        <v>2435.2660000000001</v>
      </c>
      <c r="BE43" s="188">
        <v>2135.8090000000002</v>
      </c>
      <c r="BF43" s="188">
        <v>2105.4681379400004</v>
      </c>
      <c r="BG43" s="188">
        <v>2051.9794873882602</v>
      </c>
      <c r="BH43" s="188">
        <v>1759.2470000000001</v>
      </c>
      <c r="BI43" s="188">
        <v>1824.9606072800002</v>
      </c>
      <c r="BJ43" s="188">
        <v>1961.87288926</v>
      </c>
      <c r="BK43" s="188">
        <v>1817.4577446102965</v>
      </c>
      <c r="BL43" s="188">
        <v>2129.1275195499998</v>
      </c>
      <c r="BM43" s="188">
        <v>3595.32545321</v>
      </c>
      <c r="BN43" s="188">
        <v>3672.3248568335066</v>
      </c>
      <c r="BO43" s="188">
        <v>4184.1081413699985</v>
      </c>
      <c r="BP43" s="188">
        <v>4507.4715771600004</v>
      </c>
      <c r="BQ43" s="188">
        <v>3811.3202527161902</v>
      </c>
      <c r="BR43" s="188">
        <v>2695.8303489699992</v>
      </c>
      <c r="BS43" s="188">
        <v>2003.6174202700001</v>
      </c>
      <c r="BT43" s="188">
        <v>1611.2098276999998</v>
      </c>
      <c r="BU43" s="188">
        <v>1442.7194395999989</v>
      </c>
      <c r="BV43" s="188">
        <v>1143.9083112699998</v>
      </c>
      <c r="BW43" s="188">
        <v>602.98041054999987</v>
      </c>
      <c r="BX43" s="188">
        <v>435.2048795899999</v>
      </c>
      <c r="BY43" s="188">
        <v>300.02276639000013</v>
      </c>
      <c r="BZ43" s="188">
        <v>225.14763906000002</v>
      </c>
      <c r="CA43" s="188">
        <v>144.71700034999998</v>
      </c>
      <c r="CB43" s="188">
        <v>91.039659989999976</v>
      </c>
      <c r="CC43" s="188">
        <v>1.1760526420205126</v>
      </c>
      <c r="CD43" s="188">
        <v>0.71953822947029877</v>
      </c>
      <c r="CE43" s="188">
        <v>0.48129586107080291</v>
      </c>
      <c r="CF43" s="188">
        <v>0.31868927147627624</v>
      </c>
      <c r="CG43" s="188">
        <v>0.20743864071753595</v>
      </c>
      <c r="CH43" s="189">
        <v>0.13127141437572265</v>
      </c>
      <c r="CJ43" s="67"/>
    </row>
    <row r="44" spans="1:88" ht="26.25" customHeight="1" x14ac:dyDescent="0.35">
      <c r="A44" s="190"/>
      <c r="B44" s="52" t="s">
        <v>409</v>
      </c>
      <c r="C44" s="187" t="s">
        <v>378</v>
      </c>
      <c r="D44" s="188">
        <v>0</v>
      </c>
      <c r="E44" s="188">
        <v>0</v>
      </c>
      <c r="F44" s="188">
        <v>0</v>
      </c>
      <c r="G44" s="188">
        <v>0</v>
      </c>
      <c r="H44" s="188">
        <v>0</v>
      </c>
      <c r="I44" s="188">
        <v>0</v>
      </c>
      <c r="J44" s="188">
        <v>0</v>
      </c>
      <c r="K44" s="188">
        <v>0</v>
      </c>
      <c r="L44" s="188">
        <v>0</v>
      </c>
      <c r="M44" s="188">
        <v>0</v>
      </c>
      <c r="N44" s="188">
        <v>0</v>
      </c>
      <c r="O44" s="188">
        <v>0</v>
      </c>
      <c r="P44" s="188">
        <v>0</v>
      </c>
      <c r="Q44" s="188">
        <v>0</v>
      </c>
      <c r="R44" s="188">
        <v>0</v>
      </c>
      <c r="S44" s="188">
        <v>0</v>
      </c>
      <c r="T44" s="188">
        <v>0</v>
      </c>
      <c r="U44" s="188">
        <v>0</v>
      </c>
      <c r="V44" s="188">
        <v>0</v>
      </c>
      <c r="W44" s="188">
        <v>0</v>
      </c>
      <c r="X44" s="188">
        <v>0</v>
      </c>
      <c r="Y44" s="188">
        <v>0</v>
      </c>
      <c r="Z44" s="188">
        <v>40</v>
      </c>
      <c r="AA44" s="188">
        <v>42</v>
      </c>
      <c r="AB44" s="188">
        <v>42</v>
      </c>
      <c r="AC44" s="188">
        <v>42</v>
      </c>
      <c r="AD44" s="188">
        <v>47</v>
      </c>
      <c r="AE44" s="188">
        <v>55</v>
      </c>
      <c r="AF44" s="188">
        <v>81</v>
      </c>
      <c r="AG44" s="188">
        <v>92</v>
      </c>
      <c r="AH44" s="188">
        <v>105</v>
      </c>
      <c r="AI44" s="188">
        <v>125</v>
      </c>
      <c r="AJ44" s="188">
        <v>149</v>
      </c>
      <c r="AK44" s="188">
        <v>158</v>
      </c>
      <c r="AL44" s="188">
        <v>152</v>
      </c>
      <c r="AM44" s="188">
        <v>141</v>
      </c>
      <c r="AN44" s="188">
        <v>161</v>
      </c>
      <c r="AO44" s="188">
        <v>164</v>
      </c>
      <c r="AP44" s="188">
        <v>168.30699999999999</v>
      </c>
      <c r="AQ44" s="188">
        <v>50.746000000000002</v>
      </c>
      <c r="AR44" s="188">
        <v>26.87</v>
      </c>
      <c r="AS44" s="188">
        <v>30.309000000000001</v>
      </c>
      <c r="AT44" s="188">
        <v>33.664999999999999</v>
      </c>
      <c r="AU44" s="188">
        <v>30.951000000000001</v>
      </c>
      <c r="AV44" s="188">
        <v>31.5</v>
      </c>
      <c r="AW44" s="188">
        <v>33</v>
      </c>
      <c r="AX44" s="188">
        <v>27</v>
      </c>
      <c r="AY44" s="188">
        <v>28.556999999999999</v>
      </c>
      <c r="AZ44" s="188">
        <v>32.725000000000001</v>
      </c>
      <c r="BA44" s="188">
        <v>35.762999999999998</v>
      </c>
      <c r="BB44" s="188">
        <v>38.264000000000003</v>
      </c>
      <c r="BC44" s="188">
        <v>38.268000000000001</v>
      </c>
      <c r="BD44" s="188">
        <v>44.713000000000001</v>
      </c>
      <c r="BE44" s="188">
        <v>55.794706500000004</v>
      </c>
      <c r="BF44" s="188">
        <v>68.735896129999986</v>
      </c>
      <c r="BG44" s="188">
        <v>127.61983736719999</v>
      </c>
      <c r="BH44" s="188">
        <v>149.76499999999999</v>
      </c>
      <c r="BI44" s="188">
        <v>163.62538309999999</v>
      </c>
      <c r="BJ44" s="188">
        <v>175.38975154999997</v>
      </c>
      <c r="BK44" s="188">
        <v>246.68661228606564</v>
      </c>
      <c r="BL44" s="188">
        <v>320.89652102000002</v>
      </c>
      <c r="BM44" s="188">
        <v>344.51753750999995</v>
      </c>
      <c r="BN44" s="188">
        <v>343.25488572749998</v>
      </c>
      <c r="BO44" s="188">
        <v>365.53661895000005</v>
      </c>
      <c r="BP44" s="188">
        <v>395.77258469999998</v>
      </c>
      <c r="BQ44" s="188">
        <v>399.99203899000008</v>
      </c>
      <c r="BR44" s="188">
        <v>416.55604172</v>
      </c>
      <c r="BS44" s="188">
        <v>440.94097081999979</v>
      </c>
      <c r="BT44" s="188">
        <v>436.45777384000002</v>
      </c>
      <c r="BU44" s="188">
        <v>427.42290979000001</v>
      </c>
      <c r="BV44" s="188">
        <v>427.6445236400001</v>
      </c>
      <c r="BW44" s="188">
        <v>419.32425563999999</v>
      </c>
      <c r="BX44" s="188">
        <v>383.74534449999987</v>
      </c>
      <c r="BY44" s="188">
        <v>362.39539741000004</v>
      </c>
      <c r="BZ44" s="188">
        <v>389.60320293000024</v>
      </c>
      <c r="CA44" s="188">
        <v>412.19739949000007</v>
      </c>
      <c r="CB44" s="188">
        <v>402.5522163</v>
      </c>
      <c r="CC44" s="188">
        <v>379.48304015329779</v>
      </c>
      <c r="CD44" s="188">
        <v>406.25434587614137</v>
      </c>
      <c r="CE44" s="188">
        <v>427.09693040967665</v>
      </c>
      <c r="CF44" s="188">
        <v>439.37106833243081</v>
      </c>
      <c r="CG44" s="188">
        <v>453.75972807846847</v>
      </c>
      <c r="CH44" s="189">
        <v>468.00020879126674</v>
      </c>
      <c r="CJ44" s="67"/>
    </row>
    <row r="45" spans="1:88" x14ac:dyDescent="0.35">
      <c r="A45" s="190"/>
      <c r="B45" s="52" t="s">
        <v>410</v>
      </c>
      <c r="C45" s="187" t="s">
        <v>378</v>
      </c>
      <c r="D45" s="188">
        <v>0</v>
      </c>
      <c r="E45" s="188">
        <v>0</v>
      </c>
      <c r="F45" s="188">
        <v>0</v>
      </c>
      <c r="G45" s="188">
        <v>0</v>
      </c>
      <c r="H45" s="188">
        <v>0</v>
      </c>
      <c r="I45" s="188">
        <v>0</v>
      </c>
      <c r="J45" s="188">
        <v>0</v>
      </c>
      <c r="K45" s="188">
        <v>0</v>
      </c>
      <c r="L45" s="188">
        <v>0</v>
      </c>
      <c r="M45" s="188">
        <v>0</v>
      </c>
      <c r="N45" s="188">
        <v>0</v>
      </c>
      <c r="O45" s="188">
        <v>0</v>
      </c>
      <c r="P45" s="188">
        <v>0</v>
      </c>
      <c r="Q45" s="188">
        <v>0</v>
      </c>
      <c r="R45" s="188">
        <v>0</v>
      </c>
      <c r="S45" s="188">
        <v>0</v>
      </c>
      <c r="T45" s="188">
        <v>0</v>
      </c>
      <c r="U45" s="188">
        <v>0</v>
      </c>
      <c r="V45" s="188">
        <v>0</v>
      </c>
      <c r="W45" s="188">
        <v>0</v>
      </c>
      <c r="X45" s="188">
        <v>0</v>
      </c>
      <c r="Y45" s="188">
        <v>0</v>
      </c>
      <c r="Z45" s="188">
        <v>0</v>
      </c>
      <c r="AA45" s="188">
        <v>0</v>
      </c>
      <c r="AB45" s="188">
        <v>0</v>
      </c>
      <c r="AC45" s="188">
        <v>0</v>
      </c>
      <c r="AD45" s="188">
        <v>0</v>
      </c>
      <c r="AE45" s="188">
        <v>0</v>
      </c>
      <c r="AF45" s="188">
        <v>0</v>
      </c>
      <c r="AG45" s="188">
        <v>0</v>
      </c>
      <c r="AH45" s="188">
        <v>16</v>
      </c>
      <c r="AI45" s="188">
        <v>16</v>
      </c>
      <c r="AJ45" s="188">
        <v>16</v>
      </c>
      <c r="AK45" s="188">
        <v>16</v>
      </c>
      <c r="AL45" s="188">
        <v>16</v>
      </c>
      <c r="AM45" s="188">
        <v>17</v>
      </c>
      <c r="AN45" s="188">
        <v>18</v>
      </c>
      <c r="AO45" s="188">
        <v>17</v>
      </c>
      <c r="AP45" s="188">
        <v>14</v>
      </c>
      <c r="AQ45" s="188">
        <v>0.434</v>
      </c>
      <c r="AR45" s="188">
        <v>0</v>
      </c>
      <c r="AS45" s="188">
        <v>0</v>
      </c>
      <c r="AT45" s="188">
        <v>0</v>
      </c>
      <c r="AU45" s="188">
        <v>0</v>
      </c>
      <c r="AV45" s="188">
        <v>0</v>
      </c>
      <c r="AW45" s="188">
        <v>0</v>
      </c>
      <c r="AX45" s="188">
        <v>0</v>
      </c>
      <c r="AY45" s="188">
        <v>0</v>
      </c>
      <c r="AZ45" s="188">
        <v>0</v>
      </c>
      <c r="BA45" s="188">
        <v>0</v>
      </c>
      <c r="BB45" s="188">
        <v>0</v>
      </c>
      <c r="BC45" s="188">
        <v>0</v>
      </c>
      <c r="BD45" s="188">
        <v>0</v>
      </c>
      <c r="BE45" s="188">
        <v>0</v>
      </c>
      <c r="BF45" s="188">
        <v>0</v>
      </c>
      <c r="BG45" s="188">
        <v>0</v>
      </c>
      <c r="BH45" s="188">
        <v>0</v>
      </c>
      <c r="BI45" s="188">
        <v>0</v>
      </c>
      <c r="BJ45" s="188">
        <v>0</v>
      </c>
      <c r="BK45" s="188">
        <v>0</v>
      </c>
      <c r="BL45" s="188">
        <v>0</v>
      </c>
      <c r="BM45" s="188">
        <v>0</v>
      </c>
      <c r="BN45" s="188">
        <v>0</v>
      </c>
      <c r="BO45" s="188"/>
      <c r="BP45" s="188"/>
      <c r="BQ45" s="188"/>
      <c r="BR45" s="188"/>
      <c r="BS45" s="188"/>
      <c r="BT45" s="188"/>
      <c r="BU45" s="188"/>
      <c r="BV45" s="188"/>
      <c r="BW45" s="188"/>
      <c r="BX45" s="188"/>
      <c r="BY45" s="188"/>
      <c r="BZ45" s="188"/>
      <c r="CA45" s="188"/>
      <c r="CB45" s="188"/>
      <c r="CC45" s="188"/>
      <c r="CD45" s="188"/>
      <c r="CE45" s="188"/>
      <c r="CF45" s="188"/>
      <c r="CG45" s="188"/>
      <c r="CH45" s="189"/>
    </row>
    <row r="46" spans="1:88" x14ac:dyDescent="0.35">
      <c r="A46" s="192"/>
      <c r="B46" s="52" t="s">
        <v>411</v>
      </c>
      <c r="C46" s="187" t="s">
        <v>374</v>
      </c>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f>'Industrial injuries benefits'!BL15</f>
        <v>5.5109329999999996</v>
      </c>
      <c r="BM46" s="188">
        <f>'Industrial injuries benefits'!BM15</f>
        <v>7.0408049999999998</v>
      </c>
      <c r="BN46" s="188">
        <f>'Industrial injuries benefits'!BN15</f>
        <v>9.2482140000000008</v>
      </c>
      <c r="BO46" s="188">
        <f>'Industrial injuries benefits'!BO15</f>
        <v>9.5133209999999995</v>
      </c>
      <c r="BP46" s="188">
        <f>'Industrial injuries benefits'!BP15</f>
        <v>9.4075343484310903</v>
      </c>
      <c r="BQ46" s="188">
        <f>'Industrial injuries benefits'!BQ15</f>
        <v>9.2168086836232543</v>
      </c>
      <c r="BR46" s="188">
        <f>'Industrial injuries benefits'!BR15</f>
        <v>37.532187830000005</v>
      </c>
      <c r="BS46" s="188">
        <f>'Industrial injuries benefits'!BS15</f>
        <v>43.794516459999997</v>
      </c>
      <c r="BT46" s="188">
        <f>'Industrial injuries benefits'!BT15</f>
        <v>41.280517799999998</v>
      </c>
      <c r="BU46" s="188">
        <f>'Industrial injuries benefits'!BU15</f>
        <v>48.629247100000001</v>
      </c>
      <c r="BV46" s="188">
        <f>'Industrial injuries benefits'!BV15</f>
        <v>41.032349681177138</v>
      </c>
      <c r="BW46" s="188">
        <f>'Industrial injuries benefits'!BW15</f>
        <v>43.885255000000001</v>
      </c>
      <c r="BX46" s="188">
        <f>'Industrial injuries benefits'!BX15</f>
        <v>41.886665799999996</v>
      </c>
      <c r="BY46" s="188">
        <f>'Industrial injuries benefits'!BY15</f>
        <v>41.936323200000004</v>
      </c>
      <c r="BZ46" s="188">
        <f>'Industrial injuries benefits'!BZ15</f>
        <v>42.326642399999997</v>
      </c>
      <c r="CA46" s="188">
        <f>'Industrial injuries benefits'!CA15</f>
        <v>42.899118999999999</v>
      </c>
      <c r="CB46" s="188">
        <f>'Industrial injuries benefits'!CB15</f>
        <v>48.725510999999997</v>
      </c>
      <c r="CC46" s="188">
        <f>'Industrial injuries benefits'!CC15</f>
        <v>48.913545850943656</v>
      </c>
      <c r="CD46" s="188">
        <f>'Industrial injuries benefits'!CD15</f>
        <v>47.419073044097317</v>
      </c>
      <c r="CE46" s="188">
        <f>'Industrial injuries benefits'!CE15</f>
        <v>47.198234453057317</v>
      </c>
      <c r="CF46" s="188">
        <f>'Industrial injuries benefits'!CF15</f>
        <v>46.901839546169498</v>
      </c>
      <c r="CG46" s="188">
        <f>'Industrial injuries benefits'!CG15</f>
        <v>46.596055573185396</v>
      </c>
      <c r="CH46" s="189">
        <f>'Industrial injuries benefits'!CH15</f>
        <v>46.259009634806389</v>
      </c>
    </row>
    <row r="47" spans="1:88" x14ac:dyDescent="0.35">
      <c r="A47" s="190"/>
      <c r="B47" s="52" t="s">
        <v>412</v>
      </c>
      <c r="C47" s="187" t="s">
        <v>374</v>
      </c>
      <c r="D47" s="188">
        <v>0</v>
      </c>
      <c r="E47" s="188">
        <v>0</v>
      </c>
      <c r="F47" s="188">
        <v>0</v>
      </c>
      <c r="G47" s="188">
        <v>0</v>
      </c>
      <c r="H47" s="188">
        <v>0</v>
      </c>
      <c r="I47" s="188">
        <v>0</v>
      </c>
      <c r="J47" s="188">
        <v>0</v>
      </c>
      <c r="K47" s="188">
        <v>0</v>
      </c>
      <c r="L47" s="188">
        <v>0</v>
      </c>
      <c r="M47" s="188">
        <v>0</v>
      </c>
      <c r="N47" s="188">
        <v>0</v>
      </c>
      <c r="O47" s="188">
        <v>0</v>
      </c>
      <c r="P47" s="188">
        <v>0</v>
      </c>
      <c r="Q47" s="188">
        <v>0</v>
      </c>
      <c r="R47" s="188">
        <v>0</v>
      </c>
      <c r="S47" s="188">
        <v>0</v>
      </c>
      <c r="T47" s="188">
        <v>0</v>
      </c>
      <c r="U47" s="188">
        <v>0</v>
      </c>
      <c r="V47" s="188">
        <v>0</v>
      </c>
      <c r="W47" s="188">
        <v>0</v>
      </c>
      <c r="X47" s="188">
        <v>0</v>
      </c>
      <c r="Y47" s="188">
        <v>0</v>
      </c>
      <c r="Z47" s="188">
        <v>0</v>
      </c>
      <c r="AA47" s="188">
        <v>0</v>
      </c>
      <c r="AB47" s="188">
        <v>0</v>
      </c>
      <c r="AC47" s="188">
        <v>0</v>
      </c>
      <c r="AD47" s="188">
        <v>0</v>
      </c>
      <c r="AE47" s="188">
        <v>0.2</v>
      </c>
      <c r="AF47" s="188">
        <v>8.1999999999999993</v>
      </c>
      <c r="AG47" s="188">
        <v>19.8</v>
      </c>
      <c r="AH47" s="188">
        <v>47</v>
      </c>
      <c r="AI47" s="188">
        <v>79</v>
      </c>
      <c r="AJ47" s="188">
        <v>125</v>
      </c>
      <c r="AK47" s="188">
        <v>173</v>
      </c>
      <c r="AL47" s="188">
        <v>236</v>
      </c>
      <c r="AM47" s="188">
        <v>304</v>
      </c>
      <c r="AN47" s="188">
        <v>356</v>
      </c>
      <c r="AO47" s="188">
        <v>422</v>
      </c>
      <c r="AP47" s="188">
        <v>514</v>
      </c>
      <c r="AQ47" s="188">
        <v>596.22199999999998</v>
      </c>
      <c r="AR47" s="188">
        <v>675.34</v>
      </c>
      <c r="AS47" s="188">
        <v>769.49900000000002</v>
      </c>
      <c r="AT47" s="188">
        <v>883.25800000000004</v>
      </c>
      <c r="AU47" s="188">
        <v>1061.8779999999999</v>
      </c>
      <c r="AV47" s="188">
        <v>68.302000000000007</v>
      </c>
      <c r="AW47" s="188">
        <v>0</v>
      </c>
      <c r="AX47" s="188">
        <v>0</v>
      </c>
      <c r="AY47" s="188">
        <v>0</v>
      </c>
      <c r="AZ47" s="188">
        <v>0</v>
      </c>
      <c r="BA47" s="188">
        <v>0</v>
      </c>
      <c r="BB47" s="188">
        <v>0</v>
      </c>
      <c r="BC47" s="188">
        <v>0</v>
      </c>
      <c r="BD47" s="188">
        <v>0</v>
      </c>
      <c r="BE47" s="188">
        <v>0</v>
      </c>
      <c r="BF47" s="188">
        <v>0</v>
      </c>
      <c r="BG47" s="188">
        <v>0</v>
      </c>
      <c r="BH47" s="188">
        <v>0</v>
      </c>
      <c r="BI47" s="188">
        <v>0</v>
      </c>
      <c r="BJ47" s="188">
        <v>0</v>
      </c>
      <c r="BK47" s="188">
        <v>0</v>
      </c>
      <c r="BL47" s="188">
        <v>0</v>
      </c>
      <c r="BM47" s="188">
        <v>0</v>
      </c>
      <c r="BN47" s="188">
        <v>0</v>
      </c>
      <c r="BO47" s="188">
        <v>0</v>
      </c>
      <c r="BP47" s="188">
        <v>0</v>
      </c>
      <c r="BQ47" s="188">
        <v>0</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0</v>
      </c>
      <c r="CH47" s="189">
        <v>0</v>
      </c>
    </row>
    <row r="48" spans="1:88" x14ac:dyDescent="0.35">
      <c r="A48" s="192"/>
      <c r="B48" s="52" t="s">
        <v>413</v>
      </c>
      <c r="C48" s="187" t="s">
        <v>374</v>
      </c>
      <c r="D48" s="188">
        <v>0</v>
      </c>
      <c r="E48" s="188">
        <v>0</v>
      </c>
      <c r="F48" s="188">
        <v>0</v>
      </c>
      <c r="G48" s="188">
        <v>0</v>
      </c>
      <c r="H48" s="188">
        <v>0</v>
      </c>
      <c r="I48" s="188">
        <v>0</v>
      </c>
      <c r="J48" s="188">
        <v>0</v>
      </c>
      <c r="K48" s="188">
        <v>0</v>
      </c>
      <c r="L48" s="188">
        <v>0</v>
      </c>
      <c r="M48" s="188">
        <v>0</v>
      </c>
      <c r="N48" s="188">
        <v>0</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0</v>
      </c>
      <c r="AF48" s="188">
        <v>0</v>
      </c>
      <c r="AG48" s="188">
        <v>0</v>
      </c>
      <c r="AH48" s="188">
        <v>0</v>
      </c>
      <c r="AI48" s="188">
        <v>0</v>
      </c>
      <c r="AJ48" s="188">
        <v>0</v>
      </c>
      <c r="AK48" s="188">
        <v>0</v>
      </c>
      <c r="AL48" s="188">
        <v>0</v>
      </c>
      <c r="AM48" s="188">
        <v>0</v>
      </c>
      <c r="AN48" s="188">
        <v>0</v>
      </c>
      <c r="AO48" s="188">
        <v>0</v>
      </c>
      <c r="AP48" s="188">
        <v>0</v>
      </c>
      <c r="AQ48" s="188">
        <v>0</v>
      </c>
      <c r="AR48" s="188">
        <v>0</v>
      </c>
      <c r="AS48" s="188">
        <v>0</v>
      </c>
      <c r="AT48" s="188">
        <v>0</v>
      </c>
      <c r="AU48" s="188">
        <v>0</v>
      </c>
      <c r="AV48" s="188">
        <v>0</v>
      </c>
      <c r="AW48" s="188">
        <v>0</v>
      </c>
      <c r="AX48" s="188">
        <v>0</v>
      </c>
      <c r="AY48" s="188">
        <v>0</v>
      </c>
      <c r="AZ48" s="188">
        <v>0</v>
      </c>
      <c r="BA48" s="188">
        <v>0</v>
      </c>
      <c r="BB48" s="188">
        <v>0</v>
      </c>
      <c r="BC48" s="188">
        <v>0.56699999999999995</v>
      </c>
      <c r="BD48" s="188">
        <v>42.750999999999998</v>
      </c>
      <c r="BE48" s="188">
        <v>82</v>
      </c>
      <c r="BF48" s="188">
        <v>180.13019312</v>
      </c>
      <c r="BG48" s="188">
        <v>139.34738139999999</v>
      </c>
      <c r="BH48" s="188">
        <v>87.293999999999997</v>
      </c>
      <c r="BI48" s="188">
        <v>71.74855457999999</v>
      </c>
      <c r="BJ48" s="188">
        <v>86.415832980000019</v>
      </c>
      <c r="BK48" s="188">
        <v>109.97339909</v>
      </c>
      <c r="BL48" s="188">
        <v>112.23410000000001</v>
      </c>
      <c r="BM48" s="188">
        <v>115.10395912999999</v>
      </c>
      <c r="BN48" s="188">
        <v>138.13980000000001</v>
      </c>
      <c r="BO48" s="188">
        <v>47.019696670000002</v>
      </c>
      <c r="BP48" s="188">
        <v>1.39356865</v>
      </c>
      <c r="BQ48" s="188">
        <v>0.86930000000000007</v>
      </c>
      <c r="BR48" s="188">
        <v>0.41239731999999996</v>
      </c>
      <c r="BS48" s="194">
        <v>9.3574789999999977E-2</v>
      </c>
      <c r="BT48" s="194">
        <v>2.7997579999999994E-2</v>
      </c>
      <c r="BU48" s="188">
        <v>3.2353730000000004E-2</v>
      </c>
      <c r="BV48" s="188">
        <v>0</v>
      </c>
      <c r="BW48" s="188">
        <v>0</v>
      </c>
      <c r="BX48" s="188">
        <v>0</v>
      </c>
      <c r="BY48" s="188">
        <v>0</v>
      </c>
      <c r="BZ48" s="188">
        <v>0</v>
      </c>
      <c r="CA48" s="188">
        <v>0</v>
      </c>
      <c r="CB48" s="188">
        <v>0</v>
      </c>
      <c r="CC48" s="188">
        <v>0</v>
      </c>
      <c r="CD48" s="188">
        <v>0</v>
      </c>
      <c r="CE48" s="188">
        <v>0</v>
      </c>
      <c r="CF48" s="188">
        <v>0</v>
      </c>
      <c r="CG48" s="188">
        <v>0</v>
      </c>
      <c r="CH48" s="189">
        <v>0</v>
      </c>
    </row>
    <row r="49" spans="1:88" ht="27" customHeight="1" x14ac:dyDescent="0.35">
      <c r="A49" s="192"/>
      <c r="B49" s="52" t="s">
        <v>414</v>
      </c>
      <c r="C49" s="187" t="s">
        <v>374</v>
      </c>
      <c r="D49" s="188">
        <v>0</v>
      </c>
      <c r="E49" s="188">
        <v>0</v>
      </c>
      <c r="F49" s="188">
        <v>0</v>
      </c>
      <c r="G49" s="188">
        <v>0</v>
      </c>
      <c r="H49" s="188">
        <v>0</v>
      </c>
      <c r="I49" s="188">
        <v>0</v>
      </c>
      <c r="J49" s="188">
        <v>0</v>
      </c>
      <c r="K49" s="188">
        <v>0</v>
      </c>
      <c r="L49" s="188">
        <v>0</v>
      </c>
      <c r="M49" s="188">
        <v>0</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5.1059946700000003</v>
      </c>
      <c r="BP49" s="188">
        <v>18.281430299999997</v>
      </c>
      <c r="BQ49" s="188">
        <v>32.793243410000002</v>
      </c>
      <c r="BR49" s="188">
        <v>31.126738449999994</v>
      </c>
      <c r="BS49" s="188">
        <v>22.156157419999996</v>
      </c>
      <c r="BT49" s="188">
        <v>20.333625230000003</v>
      </c>
      <c r="BU49" s="188">
        <v>14.29373391</v>
      </c>
      <c r="BV49" s="188">
        <v>12.715927000000001</v>
      </c>
      <c r="BW49" s="188">
        <v>13.863351</v>
      </c>
      <c r="BX49" s="188">
        <v>11.230656439999999</v>
      </c>
      <c r="BY49" s="188">
        <v>18.075481800000002</v>
      </c>
      <c r="BZ49" s="188">
        <v>5.2045121500000002</v>
      </c>
      <c r="CA49" s="188">
        <v>1.6603900000000001E-2</v>
      </c>
      <c r="CB49" s="188">
        <v>0</v>
      </c>
      <c r="CC49" s="188">
        <v>0</v>
      </c>
      <c r="CD49" s="188">
        <v>0</v>
      </c>
      <c r="CE49" s="188">
        <v>0</v>
      </c>
      <c r="CF49" s="188">
        <v>0</v>
      </c>
      <c r="CG49" s="188">
        <v>0</v>
      </c>
      <c r="CH49" s="189">
        <v>0</v>
      </c>
    </row>
    <row r="50" spans="1:88" x14ac:dyDescent="0.35">
      <c r="A50" s="190"/>
      <c r="B50" s="52" t="s">
        <v>415</v>
      </c>
      <c r="C50" s="187" t="s">
        <v>374</v>
      </c>
      <c r="D50" s="188">
        <v>0</v>
      </c>
      <c r="E50" s="188">
        <v>0</v>
      </c>
      <c r="F50" s="188">
        <v>0</v>
      </c>
      <c r="G50" s="188">
        <v>0</v>
      </c>
      <c r="H50" s="188">
        <v>0</v>
      </c>
      <c r="I50" s="188">
        <v>0</v>
      </c>
      <c r="J50" s="188">
        <v>0</v>
      </c>
      <c r="K50" s="188">
        <v>0</v>
      </c>
      <c r="L50" s="188">
        <v>0</v>
      </c>
      <c r="M50" s="188">
        <v>0</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17.8</v>
      </c>
      <c r="AG50" s="188">
        <v>6</v>
      </c>
      <c r="AH50" s="188">
        <v>22</v>
      </c>
      <c r="AI50" s="188">
        <v>43</v>
      </c>
      <c r="AJ50" s="188">
        <v>61</v>
      </c>
      <c r="AK50" s="188">
        <v>76</v>
      </c>
      <c r="AL50" s="188">
        <v>91</v>
      </c>
      <c r="AM50" s="188">
        <v>107</v>
      </c>
      <c r="AN50" s="188">
        <v>120</v>
      </c>
      <c r="AO50" s="188">
        <v>134</v>
      </c>
      <c r="AP50" s="188">
        <v>148</v>
      </c>
      <c r="AQ50" s="188">
        <v>162.69300000000001</v>
      </c>
      <c r="AR50" s="188">
        <v>179.143</v>
      </c>
      <c r="AS50" s="188">
        <v>199.464</v>
      </c>
      <c r="AT50" s="188">
        <v>228.85900000000001</v>
      </c>
      <c r="AU50" s="188">
        <v>248.62757479708401</v>
      </c>
      <c r="AV50" s="188"/>
      <c r="AW50" s="188"/>
      <c r="AX50" s="188"/>
      <c r="AY50" s="188"/>
      <c r="AZ50" s="188"/>
      <c r="BA50" s="188"/>
      <c r="BB50" s="188"/>
      <c r="BC50" s="188"/>
      <c r="BD50" s="188"/>
      <c r="BE50" s="188"/>
      <c r="BF50" s="188"/>
      <c r="BG50" s="188"/>
      <c r="BH50" s="188"/>
      <c r="BI50" s="188"/>
      <c r="BJ50" s="188"/>
      <c r="BK50" s="188"/>
      <c r="BL50" s="188"/>
      <c r="BM50" s="188"/>
      <c r="BN50" s="188"/>
      <c r="BO50" s="188"/>
      <c r="BP50" s="188"/>
      <c r="BQ50" s="188"/>
      <c r="BR50" s="188"/>
      <c r="BS50" s="195"/>
      <c r="BT50" s="195"/>
      <c r="BU50" s="188"/>
      <c r="BV50" s="188"/>
      <c r="BW50" s="188"/>
      <c r="BX50" s="188"/>
      <c r="BY50" s="188"/>
      <c r="BZ50" s="188"/>
      <c r="CA50" s="188"/>
      <c r="CB50" s="188"/>
      <c r="CC50" s="188"/>
      <c r="CD50" s="188"/>
      <c r="CE50" s="188"/>
      <c r="CF50" s="188"/>
      <c r="CG50" s="188"/>
      <c r="CH50" s="189"/>
    </row>
    <row r="51" spans="1:88" x14ac:dyDescent="0.35">
      <c r="A51" s="190"/>
      <c r="B51" s="52" t="s">
        <v>416</v>
      </c>
      <c r="C51" s="187" t="s">
        <v>374</v>
      </c>
      <c r="D51" s="188">
        <v>0</v>
      </c>
      <c r="E51" s="188">
        <v>0</v>
      </c>
      <c r="F51" s="188">
        <v>0</v>
      </c>
      <c r="G51" s="188">
        <v>0</v>
      </c>
      <c r="H51" s="188">
        <v>0</v>
      </c>
      <c r="I51" s="188">
        <v>0</v>
      </c>
      <c r="J51" s="188">
        <v>0</v>
      </c>
      <c r="K51" s="188">
        <v>0</v>
      </c>
      <c r="L51" s="188">
        <v>0</v>
      </c>
      <c r="M51" s="188">
        <v>0</v>
      </c>
      <c r="N51" s="188">
        <v>0</v>
      </c>
      <c r="O51" s="188">
        <v>0</v>
      </c>
      <c r="P51" s="188">
        <v>0</v>
      </c>
      <c r="Q51" s="188">
        <v>0</v>
      </c>
      <c r="R51" s="188">
        <v>0</v>
      </c>
      <c r="S51" s="188">
        <v>0</v>
      </c>
      <c r="T51" s="188">
        <v>0</v>
      </c>
      <c r="U51" s="188">
        <v>0</v>
      </c>
      <c r="V51" s="188">
        <v>0</v>
      </c>
      <c r="W51" s="188">
        <v>0</v>
      </c>
      <c r="X51" s="188">
        <v>0</v>
      </c>
      <c r="Y51" s="188">
        <v>0</v>
      </c>
      <c r="Z51" s="188">
        <v>0</v>
      </c>
      <c r="AA51" s="188">
        <v>0</v>
      </c>
      <c r="AB51" s="188">
        <v>0</v>
      </c>
      <c r="AC51" s="188">
        <v>0</v>
      </c>
      <c r="AD51" s="188">
        <v>0</v>
      </c>
      <c r="AE51" s="188">
        <v>0</v>
      </c>
      <c r="AF51" s="188">
        <v>0</v>
      </c>
      <c r="AG51" s="188">
        <v>0</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v>
      </c>
      <c r="AW51" s="188">
        <v>0</v>
      </c>
      <c r="AX51" s="188">
        <v>0</v>
      </c>
      <c r="AY51" s="188">
        <v>0</v>
      </c>
      <c r="AZ51" s="188">
        <v>0</v>
      </c>
      <c r="BA51" s="188">
        <v>0</v>
      </c>
      <c r="BB51" s="188">
        <v>0</v>
      </c>
      <c r="BC51" s="188">
        <v>0</v>
      </c>
      <c r="BD51" s="188">
        <v>0</v>
      </c>
      <c r="BE51" s="188">
        <v>0</v>
      </c>
      <c r="BF51" s="188">
        <v>0</v>
      </c>
      <c r="BG51" s="188">
        <v>0</v>
      </c>
      <c r="BH51" s="188">
        <v>0</v>
      </c>
      <c r="BI51" s="188">
        <v>878.05845391999992</v>
      </c>
      <c r="BJ51" s="188">
        <v>0</v>
      </c>
      <c r="BK51" s="188">
        <v>0</v>
      </c>
      <c r="BL51" s="188">
        <v>0</v>
      </c>
      <c r="BM51" s="188">
        <v>0</v>
      </c>
      <c r="BN51" s="188">
        <v>0</v>
      </c>
      <c r="BO51" s="188">
        <v>0</v>
      </c>
      <c r="BP51" s="188">
        <v>0</v>
      </c>
      <c r="BQ51" s="188">
        <v>0</v>
      </c>
      <c r="BR51" s="188">
        <v>0</v>
      </c>
      <c r="BS51" s="194">
        <v>0</v>
      </c>
      <c r="BT51" s="194">
        <v>0</v>
      </c>
      <c r="BU51" s="188">
        <v>0</v>
      </c>
      <c r="BV51" s="188">
        <v>0</v>
      </c>
      <c r="BW51" s="188">
        <v>0</v>
      </c>
      <c r="BX51" s="188">
        <v>0</v>
      </c>
      <c r="BY51" s="188">
        <v>0</v>
      </c>
      <c r="BZ51" s="188">
        <v>0</v>
      </c>
      <c r="CA51" s="188">
        <v>0</v>
      </c>
      <c r="CB51" s="188">
        <v>0</v>
      </c>
      <c r="CC51" s="188">
        <v>0</v>
      </c>
      <c r="CD51" s="188">
        <v>0</v>
      </c>
      <c r="CE51" s="188">
        <v>0</v>
      </c>
      <c r="CF51" s="188">
        <v>0</v>
      </c>
      <c r="CG51" s="188">
        <v>0</v>
      </c>
      <c r="CH51" s="189">
        <v>0</v>
      </c>
    </row>
    <row r="52" spans="1:88" x14ac:dyDescent="0.35">
      <c r="A52" s="190"/>
      <c r="B52" s="52" t="s">
        <v>417</v>
      </c>
      <c r="C52" s="187" t="s">
        <v>374</v>
      </c>
      <c r="D52" s="188">
        <v>0</v>
      </c>
      <c r="E52" s="188">
        <v>0</v>
      </c>
      <c r="F52" s="188">
        <v>0</v>
      </c>
      <c r="G52" s="188">
        <v>0</v>
      </c>
      <c r="H52" s="188">
        <v>0</v>
      </c>
      <c r="I52" s="188">
        <v>0</v>
      </c>
      <c r="J52" s="188">
        <v>0</v>
      </c>
      <c r="K52" s="188">
        <v>0</v>
      </c>
      <c r="L52" s="188">
        <v>0</v>
      </c>
      <c r="M52" s="188">
        <v>0</v>
      </c>
      <c r="N52" s="188">
        <v>0</v>
      </c>
      <c r="O52" s="188">
        <v>0</v>
      </c>
      <c r="P52" s="188">
        <v>0</v>
      </c>
      <c r="Q52" s="188">
        <v>0</v>
      </c>
      <c r="R52" s="188">
        <v>0</v>
      </c>
      <c r="S52" s="188">
        <v>0</v>
      </c>
      <c r="T52" s="188">
        <v>0</v>
      </c>
      <c r="U52" s="188">
        <v>0</v>
      </c>
      <c r="V52" s="188">
        <v>0</v>
      </c>
      <c r="W52" s="188">
        <v>0</v>
      </c>
      <c r="X52" s="188">
        <v>0</v>
      </c>
      <c r="Y52" s="188">
        <v>0</v>
      </c>
      <c r="Z52" s="188">
        <v>0</v>
      </c>
      <c r="AA52" s="188">
        <v>0</v>
      </c>
      <c r="AB52" s="188">
        <v>0</v>
      </c>
      <c r="AC52" s="188">
        <v>0</v>
      </c>
      <c r="AD52" s="188">
        <v>0</v>
      </c>
      <c r="AE52" s="188">
        <v>0</v>
      </c>
      <c r="AF52" s="188">
        <v>0</v>
      </c>
      <c r="AG52" s="188">
        <v>0</v>
      </c>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0</v>
      </c>
      <c r="BG52" s="188">
        <v>0</v>
      </c>
      <c r="BH52" s="188">
        <v>512.54700000000003</v>
      </c>
      <c r="BI52" s="188">
        <v>253.96029677999999</v>
      </c>
      <c r="BJ52" s="188">
        <v>0</v>
      </c>
      <c r="BK52" s="188">
        <v>0</v>
      </c>
      <c r="BL52" s="188">
        <v>0</v>
      </c>
      <c r="BM52" s="188">
        <v>0</v>
      </c>
      <c r="BN52" s="188">
        <v>0</v>
      </c>
      <c r="BO52" s="188">
        <v>0</v>
      </c>
      <c r="BP52" s="188">
        <v>0</v>
      </c>
      <c r="BQ52" s="188">
        <v>0</v>
      </c>
      <c r="BR52" s="188">
        <v>0</v>
      </c>
      <c r="BS52" s="194">
        <v>0</v>
      </c>
      <c r="BT52" s="194">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8" x14ac:dyDescent="0.35">
      <c r="A53" s="190"/>
      <c r="B53" s="52" t="s">
        <v>418</v>
      </c>
      <c r="C53" s="187" t="s">
        <v>374</v>
      </c>
      <c r="D53" s="188">
        <v>0</v>
      </c>
      <c r="E53" s="188">
        <v>0</v>
      </c>
      <c r="F53" s="188">
        <v>0</v>
      </c>
      <c r="G53" s="188">
        <v>0</v>
      </c>
      <c r="H53" s="188">
        <v>0</v>
      </c>
      <c r="I53" s="188">
        <v>0</v>
      </c>
      <c r="J53" s="188">
        <v>0</v>
      </c>
      <c r="K53" s="188">
        <v>0</v>
      </c>
      <c r="L53" s="188">
        <v>0</v>
      </c>
      <c r="M53" s="188">
        <v>0</v>
      </c>
      <c r="N53" s="188">
        <v>0</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0</v>
      </c>
      <c r="AF53" s="188">
        <v>0</v>
      </c>
      <c r="AG53" s="188">
        <v>0</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305.50299999999999</v>
      </c>
      <c r="BE53" s="188">
        <v>364.963506</v>
      </c>
      <c r="BF53" s="188">
        <v>374.49799999999999</v>
      </c>
      <c r="BG53" s="188">
        <v>411.85500000000002</v>
      </c>
      <c r="BH53" s="188">
        <v>435.49299999999999</v>
      </c>
      <c r="BI53" s="188">
        <v>460.57299999999998</v>
      </c>
      <c r="BJ53" s="188">
        <v>487.84199999999998</v>
      </c>
      <c r="BK53" s="188">
        <v>509.73661300000003</v>
      </c>
      <c r="BL53" s="188">
        <v>527.65851588422947</v>
      </c>
      <c r="BM53" s="188">
        <v>548.84926471978326</v>
      </c>
      <c r="BN53" s="188">
        <v>578.13293398888891</v>
      </c>
      <c r="BO53" s="188">
        <v>587.18538852998768</v>
      </c>
      <c r="BP53" s="188">
        <v>595.99799999999993</v>
      </c>
      <c r="BQ53" s="188">
        <v>606.39532681999992</v>
      </c>
      <c r="BR53" s="188">
        <v>611.93929700000001</v>
      </c>
      <c r="BS53" s="188">
        <v>621.7497810999995</v>
      </c>
      <c r="BT53" s="188">
        <v>627.55100000000004</v>
      </c>
      <c r="BU53" s="188">
        <v>654.75289959999998</v>
      </c>
      <c r="BV53" s="188">
        <v>468</v>
      </c>
      <c r="BW53" s="188">
        <v>2.923187</v>
      </c>
      <c r="BX53" s="188">
        <v>0.29930800000000002</v>
      </c>
      <c r="BY53" s="188">
        <v>0</v>
      </c>
      <c r="BZ53" s="188">
        <v>0</v>
      </c>
      <c r="CA53" s="188">
        <v>0</v>
      </c>
      <c r="CB53" s="196">
        <v>0</v>
      </c>
      <c r="CC53" s="188">
        <v>0</v>
      </c>
      <c r="CD53" s="188">
        <v>0</v>
      </c>
      <c r="CE53" s="188">
        <v>0</v>
      </c>
      <c r="CF53" s="188">
        <v>0</v>
      </c>
      <c r="CG53" s="188">
        <v>0</v>
      </c>
      <c r="CH53" s="189">
        <v>0</v>
      </c>
    </row>
    <row r="54" spans="1:88" ht="27" customHeight="1" x14ac:dyDescent="0.35">
      <c r="A54" s="190"/>
      <c r="B54" s="52" t="s">
        <v>34</v>
      </c>
      <c r="C54" s="187" t="s">
        <v>384</v>
      </c>
      <c r="D54" s="188">
        <v>0</v>
      </c>
      <c r="E54" s="188">
        <v>0</v>
      </c>
      <c r="F54" s="188">
        <v>0</v>
      </c>
      <c r="G54" s="188">
        <v>0</v>
      </c>
      <c r="H54" s="188">
        <v>0</v>
      </c>
      <c r="I54" s="188">
        <v>0</v>
      </c>
      <c r="J54" s="188">
        <v>0</v>
      </c>
      <c r="K54" s="188">
        <v>0</v>
      </c>
      <c r="L54" s="188">
        <v>0</v>
      </c>
      <c r="M54" s="188">
        <v>0</v>
      </c>
      <c r="N54" s="188">
        <v>0</v>
      </c>
      <c r="O54" s="188">
        <v>0</v>
      </c>
      <c r="P54" s="188">
        <v>0</v>
      </c>
      <c r="Q54" s="188">
        <v>0</v>
      </c>
      <c r="R54" s="188">
        <v>0</v>
      </c>
      <c r="S54" s="188">
        <v>0</v>
      </c>
      <c r="T54" s="188">
        <v>0</v>
      </c>
      <c r="U54" s="188">
        <v>0</v>
      </c>
      <c r="V54" s="188">
        <v>0</v>
      </c>
      <c r="W54" s="188">
        <v>0</v>
      </c>
      <c r="X54" s="188">
        <v>0</v>
      </c>
      <c r="Y54" s="188">
        <v>0</v>
      </c>
      <c r="Z54" s="188">
        <v>0</v>
      </c>
      <c r="AA54" s="188">
        <v>0</v>
      </c>
      <c r="AB54" s="188">
        <v>0</v>
      </c>
      <c r="AC54" s="188">
        <v>0</v>
      </c>
      <c r="AD54" s="188">
        <v>0</v>
      </c>
      <c r="AE54" s="188">
        <v>0</v>
      </c>
      <c r="AF54" s="188">
        <v>0</v>
      </c>
      <c r="AG54" s="188">
        <v>0</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0</v>
      </c>
      <c r="BG54" s="188">
        <v>2336.1031234350612</v>
      </c>
      <c r="BH54" s="188">
        <v>5970.616</v>
      </c>
      <c r="BI54" s="188">
        <v>6426.2752195999992</v>
      </c>
      <c r="BJ54" s="188">
        <v>6868.5436595999981</v>
      </c>
      <c r="BK54" s="188">
        <v>7367.1248207140325</v>
      </c>
      <c r="BL54" s="188">
        <v>7703.3184822999983</v>
      </c>
      <c r="BM54" s="188">
        <v>8128.8851483599992</v>
      </c>
      <c r="BN54" s="188">
        <v>8242.1568431600008</v>
      </c>
      <c r="BO54" s="188">
        <v>8052.1531093100002</v>
      </c>
      <c r="BP54" s="188">
        <v>7510.8751163199995</v>
      </c>
      <c r="BQ54" s="188">
        <v>7041.5234761999718</v>
      </c>
      <c r="BR54" s="188">
        <v>6576.0799377400017</v>
      </c>
      <c r="BS54" s="188">
        <v>6078.7060508699969</v>
      </c>
      <c r="BT54" s="188">
        <v>5665.5855551100012</v>
      </c>
      <c r="BU54" s="188">
        <v>5367.6480182400001</v>
      </c>
      <c r="BV54" s="188">
        <v>5139.8772267200002</v>
      </c>
      <c r="BW54" s="188">
        <v>5060.8868007399997</v>
      </c>
      <c r="BX54" s="188">
        <v>5070.9368241999991</v>
      </c>
      <c r="BY54" s="188">
        <v>4834.3991158399986</v>
      </c>
      <c r="BZ54" s="188">
        <v>4935.3102140100009</v>
      </c>
      <c r="CA54" s="188">
        <v>5467.1379150099983</v>
      </c>
      <c r="CB54" s="188">
        <v>6007.6954460500001</v>
      </c>
      <c r="CC54" s="188">
        <v>6172.8008222198359</v>
      </c>
      <c r="CD54" s="188">
        <v>6081.3522484518717</v>
      </c>
      <c r="CE54" s="188">
        <v>5903.3263235055801</v>
      </c>
      <c r="CF54" s="188">
        <v>5711.2964741808428</v>
      </c>
      <c r="CG54" s="188">
        <v>5788.2828318201364</v>
      </c>
      <c r="CH54" s="189">
        <v>5793.4619996446027</v>
      </c>
      <c r="CJ54" s="67"/>
    </row>
    <row r="55" spans="1:88" x14ac:dyDescent="0.35">
      <c r="A55" s="190"/>
      <c r="B55" s="10" t="s">
        <v>419</v>
      </c>
      <c r="C55" s="187" t="s">
        <v>374</v>
      </c>
      <c r="D55" s="188">
        <v>0</v>
      </c>
      <c r="E55" s="188">
        <v>0</v>
      </c>
      <c r="F55" s="188">
        <v>0</v>
      </c>
      <c r="G55" s="188">
        <v>0</v>
      </c>
      <c r="H55" s="188">
        <v>0</v>
      </c>
      <c r="I55" s="188">
        <v>0</v>
      </c>
      <c r="J55" s="188">
        <v>0</v>
      </c>
      <c r="K55" s="188">
        <v>0</v>
      </c>
      <c r="L55" s="188">
        <v>0</v>
      </c>
      <c r="M55" s="188">
        <v>0</v>
      </c>
      <c r="N55" s="188">
        <v>0</v>
      </c>
      <c r="O55" s="188">
        <v>0</v>
      </c>
      <c r="P55" s="188">
        <v>0</v>
      </c>
      <c r="Q55" s="188">
        <v>0</v>
      </c>
      <c r="R55" s="188">
        <v>0</v>
      </c>
      <c r="S55" s="188">
        <v>0</v>
      </c>
      <c r="T55" s="188">
        <v>0</v>
      </c>
      <c r="U55" s="188">
        <v>0</v>
      </c>
      <c r="V55" s="188">
        <v>0</v>
      </c>
      <c r="W55" s="188">
        <v>0</v>
      </c>
      <c r="X55" s="188">
        <v>0</v>
      </c>
      <c r="Y55" s="188">
        <v>0</v>
      </c>
      <c r="Z55" s="188">
        <v>0</v>
      </c>
      <c r="AA55" s="188">
        <v>0</v>
      </c>
      <c r="AB55" s="188">
        <v>0</v>
      </c>
      <c r="AC55" s="188">
        <v>0</v>
      </c>
      <c r="AD55" s="188">
        <v>0</v>
      </c>
      <c r="AE55" s="188">
        <v>0</v>
      </c>
      <c r="AF55" s="188">
        <v>0</v>
      </c>
      <c r="AG55" s="188">
        <v>0</v>
      </c>
      <c r="AH55" s="188">
        <v>0</v>
      </c>
      <c r="AI55" s="188">
        <v>0</v>
      </c>
      <c r="AJ55" s="188">
        <v>0</v>
      </c>
      <c r="AK55" s="188">
        <v>0</v>
      </c>
      <c r="AL55" s="188">
        <v>0</v>
      </c>
      <c r="AM55" s="188">
        <v>0</v>
      </c>
      <c r="AN55" s="188">
        <v>0</v>
      </c>
      <c r="AO55" s="188">
        <v>0</v>
      </c>
      <c r="AP55" s="188">
        <v>0</v>
      </c>
      <c r="AQ55" s="188">
        <v>0</v>
      </c>
      <c r="AR55" s="188">
        <v>0</v>
      </c>
      <c r="AS55" s="188">
        <v>0</v>
      </c>
      <c r="AT55" s="188">
        <v>0</v>
      </c>
      <c r="AU55" s="188">
        <v>0</v>
      </c>
      <c r="AV55" s="188">
        <v>0</v>
      </c>
      <c r="AW55" s="188">
        <v>0</v>
      </c>
      <c r="AX55" s="188">
        <v>0</v>
      </c>
      <c r="AY55" s="188">
        <v>0</v>
      </c>
      <c r="AZ55" s="188">
        <v>0</v>
      </c>
      <c r="BA55" s="188">
        <v>0</v>
      </c>
      <c r="BB55" s="188">
        <v>0</v>
      </c>
      <c r="BC55" s="188">
        <v>0</v>
      </c>
      <c r="BD55" s="188">
        <v>0</v>
      </c>
      <c r="BE55" s="188">
        <v>0</v>
      </c>
      <c r="BF55" s="188">
        <v>0</v>
      </c>
      <c r="BG55" s="188">
        <v>0</v>
      </c>
      <c r="BH55" s="188">
        <v>0</v>
      </c>
      <c r="BI55" s="188">
        <v>0</v>
      </c>
      <c r="BJ55" s="188">
        <v>0</v>
      </c>
      <c r="BK55" s="188">
        <v>0</v>
      </c>
      <c r="BL55" s="188">
        <v>0</v>
      </c>
      <c r="BM55" s="188">
        <v>0</v>
      </c>
      <c r="BN55" s="188">
        <v>0</v>
      </c>
      <c r="BO55" s="188">
        <v>0</v>
      </c>
      <c r="BP55" s="188">
        <v>0</v>
      </c>
      <c r="BQ55" s="188">
        <v>160.53506744000006</v>
      </c>
      <c r="BR55" s="188">
        <v>1564.5904814800003</v>
      </c>
      <c r="BS55" s="188">
        <v>3004.5842815999995</v>
      </c>
      <c r="BT55" s="188">
        <v>5160.3790036200016</v>
      </c>
      <c r="BU55" s="188">
        <v>8637.4619246299953</v>
      </c>
      <c r="BV55" s="188">
        <v>10625.410146370003</v>
      </c>
      <c r="BW55" s="188">
        <v>12502.829984840006</v>
      </c>
      <c r="BX55" s="188">
        <v>13682.371110190006</v>
      </c>
      <c r="BY55" s="188">
        <v>15196.107637329995</v>
      </c>
      <c r="BZ55" s="188">
        <v>17620.176466190005</v>
      </c>
      <c r="CA55" s="188">
        <v>21668.789777107457</v>
      </c>
      <c r="CB55" s="188">
        <v>25876.169886195385</v>
      </c>
      <c r="CC55" s="188">
        <v>28629.789947449033</v>
      </c>
      <c r="CD55" s="188">
        <v>32016.55552724357</v>
      </c>
      <c r="CE55" s="188">
        <v>34898.85097008702</v>
      </c>
      <c r="CF55" s="188">
        <v>37815.146937563026</v>
      </c>
      <c r="CG55" s="188">
        <v>41361.329432705483</v>
      </c>
      <c r="CH55" s="189">
        <v>44919.527906552772</v>
      </c>
      <c r="CJ55" s="67"/>
    </row>
    <row r="56" spans="1:88" x14ac:dyDescent="0.35">
      <c r="A56" s="192"/>
      <c r="B56" s="52" t="s">
        <v>420</v>
      </c>
      <c r="C56" s="187" t="s">
        <v>374</v>
      </c>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v>3.4569999999999999</v>
      </c>
      <c r="AY56" s="188">
        <v>4.1285950413223143</v>
      </c>
      <c r="AZ56" s="188">
        <v>5.4580000000000002</v>
      </c>
      <c r="BA56" s="188">
        <v>4.9669999999999996</v>
      </c>
      <c r="BB56" s="188">
        <v>8.2967250384024585</v>
      </c>
      <c r="BC56" s="188">
        <v>10.563000000000001</v>
      </c>
      <c r="BD56" s="188">
        <v>11.87267336961207</v>
      </c>
      <c r="BE56" s="188">
        <v>14.399096999999999</v>
      </c>
      <c r="BF56" s="188">
        <v>19.709695</v>
      </c>
      <c r="BG56" s="188">
        <v>19.340500802146213</v>
      </c>
      <c r="BH56" s="188">
        <v>20.643089</v>
      </c>
      <c r="BI56" s="188">
        <v>24.694095969999999</v>
      </c>
      <c r="BJ56" s="188">
        <v>25.945989999999998</v>
      </c>
      <c r="BK56" s="188">
        <v>27.44</v>
      </c>
      <c r="BL56" s="188">
        <v>31.553068</v>
      </c>
      <c r="BM56" s="188">
        <v>35.207568999999999</v>
      </c>
      <c r="BN56" s="188">
        <v>38.218910999999999</v>
      </c>
      <c r="BO56" s="188">
        <v>37.692900000000002</v>
      </c>
      <c r="BP56" s="188">
        <v>42.019909411804896</v>
      </c>
      <c r="BQ56" s="188">
        <v>45.458691636376749</v>
      </c>
      <c r="BR56" s="188">
        <v>44.789727000000006</v>
      </c>
      <c r="BS56" s="188">
        <v>46.053681000000005</v>
      </c>
      <c r="BT56" s="188">
        <v>42.152442999999998</v>
      </c>
      <c r="BU56" s="188">
        <v>41.088430800000005</v>
      </c>
      <c r="BV56" s="188">
        <v>44.79290216648203</v>
      </c>
      <c r="BW56" s="188">
        <v>41.78107</v>
      </c>
      <c r="BX56" s="188">
        <v>34.003762399999999</v>
      </c>
      <c r="BY56" s="188">
        <v>36.4904546</v>
      </c>
      <c r="BZ56" s="188">
        <v>35.550986999999999</v>
      </c>
      <c r="CA56" s="188">
        <v>28.762449</v>
      </c>
      <c r="CB56" s="188">
        <v>37.116345000000003</v>
      </c>
      <c r="CC56" s="188">
        <v>35.83824728018697</v>
      </c>
      <c r="CD56" s="188">
        <v>35.129430516683321</v>
      </c>
      <c r="CE56" s="188">
        <v>34.573424242488187</v>
      </c>
      <c r="CF56" s="188">
        <v>33.826726230544743</v>
      </c>
      <c r="CG56" s="188">
        <v>33.055789502802362</v>
      </c>
      <c r="CH56" s="189">
        <v>32.205981354702928</v>
      </c>
    </row>
    <row r="57" spans="1:88" x14ac:dyDescent="0.35">
      <c r="A57" s="190"/>
      <c r="B57" s="52" t="s">
        <v>421</v>
      </c>
      <c r="C57" s="187" t="s">
        <v>374</v>
      </c>
      <c r="D57" s="188">
        <v>0</v>
      </c>
      <c r="E57" s="188">
        <v>0</v>
      </c>
      <c r="F57" s="188">
        <v>0</v>
      </c>
      <c r="G57" s="188">
        <v>0</v>
      </c>
      <c r="H57" s="188">
        <v>0</v>
      </c>
      <c r="I57" s="188">
        <v>0</v>
      </c>
      <c r="J57" s="188">
        <v>0</v>
      </c>
      <c r="K57" s="188">
        <v>0</v>
      </c>
      <c r="L57" s="188">
        <v>0</v>
      </c>
      <c r="M57" s="188">
        <v>0</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0</v>
      </c>
      <c r="AF57" s="188">
        <v>0</v>
      </c>
      <c r="AG57" s="188">
        <v>0</v>
      </c>
      <c r="AH57" s="188">
        <v>0</v>
      </c>
      <c r="AI57" s="188">
        <v>0</v>
      </c>
      <c r="AJ57" s="188">
        <v>0</v>
      </c>
      <c r="AK57" s="188">
        <v>0</v>
      </c>
      <c r="AL57" s="188">
        <v>0</v>
      </c>
      <c r="AM57" s="188">
        <v>0</v>
      </c>
      <c r="AN57" s="188">
        <v>0</v>
      </c>
      <c r="AO57" s="188">
        <v>0</v>
      </c>
      <c r="AP57" s="188">
        <v>0</v>
      </c>
      <c r="AQ57" s="188">
        <v>0</v>
      </c>
      <c r="AR57" s="188">
        <v>0</v>
      </c>
      <c r="AS57" s="188">
        <v>0</v>
      </c>
      <c r="AT57" s="188">
        <v>0</v>
      </c>
      <c r="AU57" s="188">
        <v>0</v>
      </c>
      <c r="AV57" s="188">
        <v>0</v>
      </c>
      <c r="AW57" s="188">
        <v>0</v>
      </c>
      <c r="AX57" s="188">
        <v>0</v>
      </c>
      <c r="AY57" s="188">
        <v>0</v>
      </c>
      <c r="AZ57" s="188">
        <v>0</v>
      </c>
      <c r="BA57" s="188">
        <v>0</v>
      </c>
      <c r="BB57" s="188">
        <v>0</v>
      </c>
      <c r="BC57" s="188">
        <v>0</v>
      </c>
      <c r="BD57" s="188">
        <v>0</v>
      </c>
      <c r="BE57" s="188">
        <v>0</v>
      </c>
      <c r="BF57" s="188">
        <v>0</v>
      </c>
      <c r="BG57" s="188">
        <v>0</v>
      </c>
      <c r="BH57" s="188">
        <v>0</v>
      </c>
      <c r="BI57" s="188">
        <v>0</v>
      </c>
      <c r="BJ57" s="188">
        <v>0</v>
      </c>
      <c r="BK57" s="188">
        <v>0</v>
      </c>
      <c r="BL57" s="188">
        <v>55.084215560000004</v>
      </c>
      <c r="BM57" s="188">
        <v>63.075896640000003</v>
      </c>
      <c r="BN57" s="188">
        <v>61.896868359999999</v>
      </c>
      <c r="BO57" s="188">
        <v>39.035515199999999</v>
      </c>
      <c r="BP57" s="188">
        <v>27.879101479999999</v>
      </c>
      <c r="BQ57" s="188">
        <v>25.215089500000001</v>
      </c>
      <c r="BR57" s="188">
        <v>4.0992899999999999</v>
      </c>
      <c r="BS57" s="188">
        <v>0</v>
      </c>
      <c r="BT57" s="188">
        <v>0</v>
      </c>
      <c r="BU57" s="188">
        <v>0</v>
      </c>
      <c r="BV57" s="188">
        <v>0</v>
      </c>
      <c r="BW57" s="188">
        <v>0</v>
      </c>
      <c r="BX57" s="188">
        <v>0</v>
      </c>
      <c r="BY57" s="188">
        <v>0</v>
      </c>
      <c r="BZ57" s="188">
        <v>0</v>
      </c>
      <c r="CA57" s="188">
        <v>0</v>
      </c>
      <c r="CB57" s="188">
        <v>0</v>
      </c>
      <c r="CC57" s="188">
        <v>0</v>
      </c>
      <c r="CD57" s="188">
        <v>0</v>
      </c>
      <c r="CE57" s="188">
        <v>0</v>
      </c>
      <c r="CF57" s="188">
        <v>0</v>
      </c>
      <c r="CG57" s="188">
        <v>0</v>
      </c>
      <c r="CH57" s="189">
        <v>0</v>
      </c>
    </row>
    <row r="58" spans="1:88" x14ac:dyDescent="0.35">
      <c r="A58" s="190"/>
      <c r="B58" s="52" t="s">
        <v>422</v>
      </c>
      <c r="C58" s="187" t="s">
        <v>378</v>
      </c>
      <c r="D58" s="188">
        <v>0</v>
      </c>
      <c r="E58" s="188">
        <v>0</v>
      </c>
      <c r="F58" s="188">
        <v>0</v>
      </c>
      <c r="G58" s="188">
        <v>0</v>
      </c>
      <c r="H58" s="188">
        <v>0</v>
      </c>
      <c r="I58" s="188">
        <v>0</v>
      </c>
      <c r="J58" s="188">
        <v>0</v>
      </c>
      <c r="K58" s="188">
        <v>0</v>
      </c>
      <c r="L58" s="188">
        <v>0</v>
      </c>
      <c r="M58" s="188">
        <v>0</v>
      </c>
      <c r="N58" s="188">
        <v>0</v>
      </c>
      <c r="O58" s="188">
        <v>0</v>
      </c>
      <c r="P58" s="188">
        <v>0</v>
      </c>
      <c r="Q58" s="188">
        <v>0</v>
      </c>
      <c r="R58" s="188">
        <v>0</v>
      </c>
      <c r="S58" s="188">
        <v>0</v>
      </c>
      <c r="T58" s="188">
        <v>0</v>
      </c>
      <c r="U58" s="188">
        <v>0</v>
      </c>
      <c r="V58" s="188">
        <v>0</v>
      </c>
      <c r="W58" s="188">
        <v>0</v>
      </c>
      <c r="X58" s="188">
        <v>0</v>
      </c>
      <c r="Y58" s="188">
        <v>0</v>
      </c>
      <c r="Z58" s="188">
        <v>0</v>
      </c>
      <c r="AA58" s="188">
        <v>0</v>
      </c>
      <c r="AB58" s="188">
        <v>0</v>
      </c>
      <c r="AC58" s="188">
        <v>0</v>
      </c>
      <c r="AD58" s="188">
        <v>0</v>
      </c>
      <c r="AE58" s="188">
        <v>0</v>
      </c>
      <c r="AF58" s="188">
        <v>0</v>
      </c>
      <c r="AG58" s="188">
        <v>0</v>
      </c>
      <c r="AH58" s="188">
        <v>0</v>
      </c>
      <c r="AI58" s="188">
        <v>0</v>
      </c>
      <c r="AJ58" s="188">
        <v>0</v>
      </c>
      <c r="AK58" s="188">
        <v>0</v>
      </c>
      <c r="AL58" s="188">
        <v>0</v>
      </c>
      <c r="AM58" s="188">
        <v>0</v>
      </c>
      <c r="AN58" s="188">
        <v>0</v>
      </c>
      <c r="AO58" s="188">
        <v>0</v>
      </c>
      <c r="AP58" s="188">
        <v>0</v>
      </c>
      <c r="AQ58" s="188">
        <v>94.289000000000001</v>
      </c>
      <c r="AR58" s="188">
        <v>3.1640000000000001</v>
      </c>
      <c r="AS58" s="188">
        <v>0</v>
      </c>
      <c r="AT58" s="188">
        <v>0</v>
      </c>
      <c r="AU58" s="188">
        <v>0</v>
      </c>
      <c r="AV58" s="188">
        <v>0</v>
      </c>
      <c r="AW58" s="188">
        <v>0</v>
      </c>
      <c r="AX58" s="188">
        <v>0</v>
      </c>
      <c r="AY58" s="188">
        <v>0</v>
      </c>
      <c r="AZ58" s="188">
        <v>0</v>
      </c>
      <c r="BA58" s="188">
        <v>0</v>
      </c>
      <c r="BB58" s="188">
        <v>0</v>
      </c>
      <c r="BC58" s="188">
        <v>0</v>
      </c>
      <c r="BD58" s="188">
        <v>0</v>
      </c>
      <c r="BE58" s="188">
        <v>0</v>
      </c>
      <c r="BF58" s="188">
        <v>0</v>
      </c>
      <c r="BG58" s="188">
        <v>0</v>
      </c>
      <c r="BH58" s="188">
        <v>0</v>
      </c>
      <c r="BI58" s="188">
        <v>0</v>
      </c>
      <c r="BJ58" s="188">
        <v>0</v>
      </c>
      <c r="BK58" s="188">
        <v>0</v>
      </c>
      <c r="BL58" s="188">
        <v>0</v>
      </c>
      <c r="BM58" s="188">
        <v>0</v>
      </c>
      <c r="BN58" s="188">
        <v>0</v>
      </c>
      <c r="BO58" s="188">
        <v>0</v>
      </c>
      <c r="BP58" s="188">
        <v>0</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8" ht="27" customHeight="1" x14ac:dyDescent="0.35">
      <c r="A59" s="190"/>
      <c r="B59" s="52" t="s">
        <v>423</v>
      </c>
      <c r="C59" s="187" t="s">
        <v>374</v>
      </c>
      <c r="D59" s="188">
        <v>0</v>
      </c>
      <c r="E59" s="188">
        <v>0</v>
      </c>
      <c r="F59" s="188">
        <v>0</v>
      </c>
      <c r="G59" s="188">
        <v>0</v>
      </c>
      <c r="H59" s="188">
        <v>0</v>
      </c>
      <c r="I59" s="188">
        <v>0</v>
      </c>
      <c r="J59" s="188">
        <v>0</v>
      </c>
      <c r="K59" s="188">
        <v>0</v>
      </c>
      <c r="L59" s="188">
        <v>0</v>
      </c>
      <c r="M59" s="188">
        <v>0</v>
      </c>
      <c r="N59" s="188">
        <v>0</v>
      </c>
      <c r="O59" s="188">
        <v>0</v>
      </c>
      <c r="P59" s="188">
        <v>0</v>
      </c>
      <c r="Q59" s="188">
        <v>0</v>
      </c>
      <c r="R59" s="188">
        <v>0</v>
      </c>
      <c r="S59" s="188">
        <v>0</v>
      </c>
      <c r="T59" s="188">
        <v>0</v>
      </c>
      <c r="U59" s="188">
        <v>0</v>
      </c>
      <c r="V59" s="188">
        <v>0</v>
      </c>
      <c r="W59" s="188">
        <v>0</v>
      </c>
      <c r="X59" s="188">
        <v>0</v>
      </c>
      <c r="Y59" s="188">
        <v>0</v>
      </c>
      <c r="Z59" s="188">
        <v>0</v>
      </c>
      <c r="AA59" s="188">
        <v>0</v>
      </c>
      <c r="AB59" s="188">
        <v>0</v>
      </c>
      <c r="AC59" s="188">
        <v>0</v>
      </c>
      <c r="AD59" s="188">
        <v>0</v>
      </c>
      <c r="AE59" s="188">
        <v>11.6</v>
      </c>
      <c r="AF59" s="188">
        <v>33.9</v>
      </c>
      <c r="AG59" s="188">
        <v>44.5</v>
      </c>
      <c r="AH59" s="188">
        <v>69</v>
      </c>
      <c r="AI59" s="188">
        <v>85</v>
      </c>
      <c r="AJ59" s="188">
        <v>108</v>
      </c>
      <c r="AK59" s="188">
        <v>130</v>
      </c>
      <c r="AL59" s="188">
        <v>154</v>
      </c>
      <c r="AM59" s="188">
        <v>182</v>
      </c>
      <c r="AN59" s="188">
        <v>236</v>
      </c>
      <c r="AO59" s="188">
        <v>266</v>
      </c>
      <c r="AP59" s="188">
        <v>285</v>
      </c>
      <c r="AQ59" s="188">
        <v>295.17</v>
      </c>
      <c r="AR59" s="188">
        <v>316.22399999999999</v>
      </c>
      <c r="AS59" s="188">
        <v>345.99400000000003</v>
      </c>
      <c r="AT59" s="188">
        <v>428.738</v>
      </c>
      <c r="AU59" s="188">
        <v>596.20899999999983</v>
      </c>
      <c r="AV59" s="188">
        <v>640.11500000000001</v>
      </c>
      <c r="AW59" s="188">
        <v>703.23900000000003</v>
      </c>
      <c r="AX59" s="188">
        <v>775.55</v>
      </c>
      <c r="AY59" s="188">
        <v>820.41200000000003</v>
      </c>
      <c r="AZ59" s="188">
        <v>905.78099999999995</v>
      </c>
      <c r="BA59" s="188">
        <v>998.82600000000002</v>
      </c>
      <c r="BB59" s="188">
        <v>984.22199999999998</v>
      </c>
      <c r="BC59" s="188">
        <v>1006.239</v>
      </c>
      <c r="BD59" s="188">
        <v>1014.208</v>
      </c>
      <c r="BE59" s="188">
        <v>1039.6609860351221</v>
      </c>
      <c r="BF59" s="188">
        <v>957.64443993986208</v>
      </c>
      <c r="BG59" s="188">
        <v>936.04611806509195</v>
      </c>
      <c r="BH59" s="188">
        <v>918.404</v>
      </c>
      <c r="BI59" s="188">
        <v>900.21167600999991</v>
      </c>
      <c r="BJ59" s="188">
        <v>903.50131326000019</v>
      </c>
      <c r="BK59" s="188">
        <v>898.33186294287157</v>
      </c>
      <c r="BL59" s="188">
        <v>887.43066768000006</v>
      </c>
      <c r="BM59" s="188">
        <v>906.54925574000004</v>
      </c>
      <c r="BN59" s="188">
        <v>888.26432449502204</v>
      </c>
      <c r="BO59" s="188">
        <v>880.68628874000012</v>
      </c>
      <c r="BP59" s="188">
        <v>886.86491193999996</v>
      </c>
      <c r="BQ59" s="188">
        <v>859.72773397999993</v>
      </c>
      <c r="BR59" s="188">
        <v>735.16706013999999</v>
      </c>
      <c r="BS59" s="188">
        <v>469.59270565999998</v>
      </c>
      <c r="BT59" s="188">
        <v>234.28937809000001</v>
      </c>
      <c r="BU59" s="188">
        <v>119.58597664999999</v>
      </c>
      <c r="BV59" s="188">
        <v>97.159200739999974</v>
      </c>
      <c r="BW59" s="188">
        <v>89.01216091000002</v>
      </c>
      <c r="BX59" s="188">
        <v>72.050411350000033</v>
      </c>
      <c r="BY59" s="188">
        <v>62.393181790000007</v>
      </c>
      <c r="BZ59" s="188">
        <v>58.390374389999984</v>
      </c>
      <c r="CA59" s="188">
        <v>56.45326820999999</v>
      </c>
      <c r="CB59" s="188">
        <v>53.808942069999986</v>
      </c>
      <c r="CC59" s="188">
        <v>46.993339456317933</v>
      </c>
      <c r="CD59" s="188">
        <v>42.209775922894309</v>
      </c>
      <c r="CE59" s="188">
        <v>36.426289913208706</v>
      </c>
      <c r="CF59" s="188">
        <v>30.048998190824491</v>
      </c>
      <c r="CG59" s="188">
        <v>23.518212152474611</v>
      </c>
      <c r="CH59" s="189">
        <v>16.722727846344057</v>
      </c>
      <c r="CJ59" s="67"/>
    </row>
    <row r="60" spans="1:88" x14ac:dyDescent="0.35">
      <c r="A60" s="190"/>
      <c r="B60" s="52" t="s">
        <v>424</v>
      </c>
      <c r="C60" s="187" t="s">
        <v>378</v>
      </c>
      <c r="D60" s="188">
        <v>43.5</v>
      </c>
      <c r="E60" s="188">
        <v>65.5</v>
      </c>
      <c r="F60" s="188">
        <v>68.599999999999994</v>
      </c>
      <c r="G60" s="188">
        <v>63.3</v>
      </c>
      <c r="H60" s="188">
        <v>79.2</v>
      </c>
      <c r="I60" s="188">
        <v>84.9</v>
      </c>
      <c r="J60" s="188">
        <v>84.5</v>
      </c>
      <c r="K60" s="188">
        <v>99.6</v>
      </c>
      <c r="L60" s="188">
        <v>96.7</v>
      </c>
      <c r="M60" s="188">
        <v>111.4</v>
      </c>
      <c r="N60" s="188">
        <v>133.5</v>
      </c>
      <c r="O60" s="188">
        <v>130.6</v>
      </c>
      <c r="P60" s="188">
        <v>135</v>
      </c>
      <c r="Q60" s="188">
        <v>154.6</v>
      </c>
      <c r="R60" s="188">
        <v>161.5</v>
      </c>
      <c r="S60" s="188">
        <v>191.4</v>
      </c>
      <c r="T60" s="188">
        <v>200.9</v>
      </c>
      <c r="U60" s="188">
        <v>248.5</v>
      </c>
      <c r="V60" s="188">
        <v>261.8</v>
      </c>
      <c r="W60" s="188">
        <v>322.89999999999998</v>
      </c>
      <c r="X60" s="188">
        <v>348.4</v>
      </c>
      <c r="Y60" s="188">
        <v>382.7</v>
      </c>
      <c r="Z60" s="188">
        <v>373.7</v>
      </c>
      <c r="AA60" s="188">
        <v>322.7</v>
      </c>
      <c r="AB60" s="188">
        <v>290.60000000000002</v>
      </c>
      <c r="AC60" s="188">
        <v>306.26799999999997</v>
      </c>
      <c r="AD60" s="188">
        <v>345.32</v>
      </c>
      <c r="AE60" s="188">
        <v>425.15600000000001</v>
      </c>
      <c r="AF60" s="188">
        <v>496.142</v>
      </c>
      <c r="AG60" s="188">
        <v>585.375</v>
      </c>
      <c r="AH60" s="188">
        <v>696</v>
      </c>
      <c r="AI60" s="188">
        <v>655</v>
      </c>
      <c r="AJ60" s="188">
        <v>654</v>
      </c>
      <c r="AK60" s="188">
        <v>680</v>
      </c>
      <c r="AL60" s="188">
        <v>554</v>
      </c>
      <c r="AM60" s="188">
        <v>265</v>
      </c>
      <c r="AN60" s="188">
        <v>279</v>
      </c>
      <c r="AO60" s="188">
        <v>276</v>
      </c>
      <c r="AP60" s="188">
        <v>179</v>
      </c>
      <c r="AQ60" s="188">
        <v>193.001</v>
      </c>
      <c r="AR60" s="188">
        <v>191.96</v>
      </c>
      <c r="AS60" s="188">
        <v>203.69200000000001</v>
      </c>
      <c r="AT60" s="188">
        <v>216.292</v>
      </c>
      <c r="AU60" s="188">
        <v>273.512</v>
      </c>
      <c r="AV60" s="188">
        <v>364</v>
      </c>
      <c r="AW60" s="188">
        <v>365</v>
      </c>
      <c r="AX60" s="188">
        <v>341.84</v>
      </c>
      <c r="AY60" s="188">
        <v>12</v>
      </c>
      <c r="AZ60" s="188">
        <v>0</v>
      </c>
      <c r="BA60" s="188">
        <v>0</v>
      </c>
      <c r="BB60" s="188">
        <v>0</v>
      </c>
      <c r="BC60" s="188">
        <v>0</v>
      </c>
      <c r="BD60" s="188">
        <v>0</v>
      </c>
      <c r="BE60" s="188">
        <v>0</v>
      </c>
      <c r="BF60" s="188">
        <v>0</v>
      </c>
      <c r="BG60" s="188">
        <v>0</v>
      </c>
      <c r="BH60" s="188">
        <v>0</v>
      </c>
      <c r="BI60" s="188">
        <v>0</v>
      </c>
      <c r="BJ60" s="188">
        <v>0</v>
      </c>
      <c r="BK60" s="188">
        <v>0</v>
      </c>
      <c r="BL60" s="188">
        <v>0</v>
      </c>
      <c r="BM60" s="188">
        <v>0</v>
      </c>
      <c r="BN60" s="188">
        <v>0</v>
      </c>
      <c r="BO60" s="188">
        <v>0</v>
      </c>
      <c r="BP60" s="188">
        <v>0</v>
      </c>
      <c r="BQ60" s="188">
        <v>0</v>
      </c>
      <c r="BR60" s="188">
        <v>0</v>
      </c>
      <c r="BS60" s="188">
        <v>0</v>
      </c>
      <c r="BT60" s="188">
        <v>0</v>
      </c>
      <c r="BU60" s="188">
        <v>0</v>
      </c>
      <c r="BV60" s="188">
        <v>0</v>
      </c>
      <c r="BW60" s="188">
        <v>0</v>
      </c>
      <c r="BX60" s="188">
        <v>0</v>
      </c>
      <c r="BY60" s="188">
        <v>0</v>
      </c>
      <c r="BZ60" s="188">
        <v>0</v>
      </c>
      <c r="CA60" s="188">
        <v>0</v>
      </c>
      <c r="CB60" s="188">
        <v>0</v>
      </c>
      <c r="CC60" s="188">
        <v>0</v>
      </c>
      <c r="CD60" s="188">
        <v>0</v>
      </c>
      <c r="CE60" s="188">
        <v>0</v>
      </c>
      <c r="CF60" s="188">
        <v>0</v>
      </c>
      <c r="CG60" s="188">
        <v>0</v>
      </c>
      <c r="CH60" s="189">
        <v>0</v>
      </c>
    </row>
    <row r="61" spans="1:88" x14ac:dyDescent="0.35">
      <c r="A61" s="190"/>
      <c r="B61" s="52" t="s">
        <v>425</v>
      </c>
      <c r="C61" s="187" t="s">
        <v>384</v>
      </c>
      <c r="D61" s="188">
        <v>0</v>
      </c>
      <c r="E61" s="188">
        <v>0</v>
      </c>
      <c r="F61" s="188">
        <v>0</v>
      </c>
      <c r="G61" s="188">
        <v>0</v>
      </c>
      <c r="H61" s="188">
        <v>0</v>
      </c>
      <c r="I61" s="188">
        <v>0</v>
      </c>
      <c r="J61" s="188">
        <v>0</v>
      </c>
      <c r="K61" s="188">
        <v>0</v>
      </c>
      <c r="L61" s="188">
        <v>0</v>
      </c>
      <c r="M61" s="188">
        <v>0</v>
      </c>
      <c r="N61" s="188">
        <v>0</v>
      </c>
      <c r="O61" s="188">
        <v>0</v>
      </c>
      <c r="P61" s="188">
        <v>0</v>
      </c>
      <c r="Q61" s="188">
        <v>0</v>
      </c>
      <c r="R61" s="188">
        <v>0</v>
      </c>
      <c r="S61" s="188">
        <v>0</v>
      </c>
      <c r="T61" s="188">
        <v>0</v>
      </c>
      <c r="U61" s="188">
        <v>0</v>
      </c>
      <c r="V61" s="188">
        <v>0</v>
      </c>
      <c r="W61" s="188">
        <v>0</v>
      </c>
      <c r="X61" s="188">
        <v>0</v>
      </c>
      <c r="Y61" s="188">
        <v>0</v>
      </c>
      <c r="Z61" s="188">
        <v>0</v>
      </c>
      <c r="AA61" s="188">
        <v>0</v>
      </c>
      <c r="AB61" s="188">
        <v>0</v>
      </c>
      <c r="AC61" s="188">
        <v>0</v>
      </c>
      <c r="AD61" s="188">
        <v>0</v>
      </c>
      <c r="AE61" s="188">
        <v>0</v>
      </c>
      <c r="AF61" s="188">
        <v>0</v>
      </c>
      <c r="AG61" s="188">
        <v>0</v>
      </c>
      <c r="AH61" s="188">
        <v>0</v>
      </c>
      <c r="AI61" s="188">
        <v>0</v>
      </c>
      <c r="AJ61" s="188">
        <v>0</v>
      </c>
      <c r="AK61" s="188">
        <v>0</v>
      </c>
      <c r="AL61" s="188">
        <v>0</v>
      </c>
      <c r="AM61" s="188">
        <v>0</v>
      </c>
      <c r="AN61" s="188">
        <v>0</v>
      </c>
      <c r="AO61" s="188">
        <v>0</v>
      </c>
      <c r="AP61" s="188">
        <v>0</v>
      </c>
      <c r="AQ61" s="188">
        <v>0</v>
      </c>
      <c r="AR61" s="188">
        <v>118</v>
      </c>
      <c r="AS61" s="188">
        <v>93</v>
      </c>
      <c r="AT61" s="188">
        <v>98.4</v>
      </c>
      <c r="AU61" s="188">
        <v>126.66799999999999</v>
      </c>
      <c r="AV61" s="188">
        <v>127.428</v>
      </c>
      <c r="AW61" s="188">
        <v>139.703</v>
      </c>
      <c r="AX61" s="188">
        <v>134.45699999999999</v>
      </c>
      <c r="AY61" s="188">
        <v>137.58500000000001</v>
      </c>
      <c r="AZ61" s="188">
        <v>134.505</v>
      </c>
      <c r="BA61" s="188">
        <v>128.536</v>
      </c>
      <c r="BB61" s="188">
        <v>142.53099999999998</v>
      </c>
      <c r="BC61" s="188">
        <v>129.44200000000001</v>
      </c>
      <c r="BD61" s="188">
        <v>126.22099999999999</v>
      </c>
      <c r="BE61" s="188">
        <v>136</v>
      </c>
      <c r="BF61" s="188">
        <v>135.53100000000001</v>
      </c>
      <c r="BG61" s="188">
        <v>154.86799999999999</v>
      </c>
      <c r="BH61" s="188">
        <v>160.81200000000001</v>
      </c>
      <c r="BI61" s="188">
        <v>190.72200000000001</v>
      </c>
      <c r="BJ61" s="188">
        <v>272.476</v>
      </c>
      <c r="BK61" s="188">
        <v>234.56</v>
      </c>
      <c r="BL61" s="188">
        <v>217.55500000000001</v>
      </c>
      <c r="BM61" s="188">
        <v>270.00200000000001</v>
      </c>
      <c r="BN61" s="188">
        <v>273.28648482000006</v>
      </c>
      <c r="BO61" s="188">
        <v>126.68199999999999</v>
      </c>
      <c r="BP61" s="188">
        <v>96.879000000000005</v>
      </c>
      <c r="BQ61" s="188">
        <v>8.7829999999999995</v>
      </c>
      <c r="BR61" s="188">
        <v>0</v>
      </c>
      <c r="BS61" s="188">
        <v>0</v>
      </c>
      <c r="BT61" s="188">
        <v>0</v>
      </c>
      <c r="BU61" s="188">
        <v>0</v>
      </c>
      <c r="BV61" s="188">
        <v>0</v>
      </c>
      <c r="BW61" s="188">
        <v>0</v>
      </c>
      <c r="BX61" s="188">
        <v>0</v>
      </c>
      <c r="BY61" s="188">
        <v>0</v>
      </c>
      <c r="BZ61" s="188">
        <v>0</v>
      </c>
      <c r="CA61" s="188">
        <v>0</v>
      </c>
      <c r="CB61" s="188">
        <v>0</v>
      </c>
      <c r="CC61" s="188">
        <v>0</v>
      </c>
      <c r="CD61" s="188">
        <v>0</v>
      </c>
      <c r="CE61" s="188">
        <v>0</v>
      </c>
      <c r="CF61" s="188">
        <v>0</v>
      </c>
      <c r="CG61" s="188">
        <v>0</v>
      </c>
      <c r="CH61" s="189">
        <v>0</v>
      </c>
    </row>
    <row r="62" spans="1:88" x14ac:dyDescent="0.35">
      <c r="A62" s="192"/>
      <c r="B62" s="52" t="s">
        <v>426</v>
      </c>
      <c r="C62" s="187" t="s">
        <v>374</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0</v>
      </c>
      <c r="AN62" s="188">
        <v>0</v>
      </c>
      <c r="AO62" s="188">
        <v>0</v>
      </c>
      <c r="AP62" s="188">
        <v>1</v>
      </c>
      <c r="AQ62" s="188">
        <v>0.68200000000000005</v>
      </c>
      <c r="AR62" s="188">
        <v>0.71099999999999997</v>
      </c>
      <c r="AS62" s="188">
        <v>0.05</v>
      </c>
      <c r="AT62" s="188">
        <v>4.3999999999999997E-2</v>
      </c>
      <c r="AU62" s="188">
        <v>1.0529999999999999</v>
      </c>
      <c r="AV62" s="188">
        <v>1.0680000000000001</v>
      </c>
      <c r="AW62" s="188">
        <v>2.0219999999999998</v>
      </c>
      <c r="AX62" s="188">
        <v>1.901</v>
      </c>
      <c r="AY62" s="188">
        <v>2.9769999999999999</v>
      </c>
      <c r="AZ62" s="188">
        <v>2.5939999999999999</v>
      </c>
      <c r="BA62" s="188">
        <v>3.1680000000000001</v>
      </c>
      <c r="BB62" s="188">
        <v>4.3739999999999997</v>
      </c>
      <c r="BC62" s="188">
        <v>6.6749999999999998</v>
      </c>
      <c r="BD62" s="188">
        <v>1.966</v>
      </c>
      <c r="BE62" s="188">
        <v>8.6959999999999997</v>
      </c>
      <c r="BF62" s="188">
        <v>7.1639999999999997</v>
      </c>
      <c r="BG62" s="188">
        <v>5.907</v>
      </c>
      <c r="BH62" s="188">
        <v>7.7169999999999996</v>
      </c>
      <c r="BI62" s="188">
        <v>8.1300000000000008</v>
      </c>
      <c r="BJ62" s="188">
        <v>9.604000000000001</v>
      </c>
      <c r="BK62" s="188">
        <v>12.0015</v>
      </c>
      <c r="BL62" s="188">
        <v>16.099019999999999</v>
      </c>
      <c r="BM62" s="188">
        <v>16.099019999999999</v>
      </c>
      <c r="BN62" s="188">
        <v>16.099019999999999</v>
      </c>
      <c r="BO62" s="188">
        <v>16.098934999999997</v>
      </c>
      <c r="BP62" s="188">
        <v>16.099</v>
      </c>
      <c r="BQ62" s="188">
        <v>16.099019999999999</v>
      </c>
      <c r="BR62" s="188">
        <v>16.099020000000042</v>
      </c>
      <c r="BS62" s="188">
        <v>13.170465000000043</v>
      </c>
      <c r="BT62" s="188">
        <v>0</v>
      </c>
      <c r="BU62" s="188">
        <v>0</v>
      </c>
      <c r="BV62" s="188">
        <v>0</v>
      </c>
      <c r="BW62" s="188">
        <v>0</v>
      </c>
      <c r="BX62" s="188">
        <v>0</v>
      </c>
      <c r="BY62" s="188">
        <v>0</v>
      </c>
      <c r="BZ62" s="188">
        <v>0</v>
      </c>
      <c r="CA62" s="188">
        <v>0</v>
      </c>
      <c r="CB62" s="188">
        <v>0</v>
      </c>
      <c r="CC62" s="188">
        <v>0</v>
      </c>
      <c r="CD62" s="188">
        <v>0</v>
      </c>
      <c r="CE62" s="188">
        <v>0</v>
      </c>
      <c r="CF62" s="188">
        <v>0</v>
      </c>
      <c r="CG62" s="188">
        <v>0</v>
      </c>
      <c r="CH62" s="189">
        <v>0</v>
      </c>
    </row>
    <row r="63" spans="1:88" x14ac:dyDescent="0.35">
      <c r="A63" s="190"/>
      <c r="B63" s="52" t="s">
        <v>36</v>
      </c>
      <c r="D63" s="188">
        <f>SUM(D64:D65)</f>
        <v>176.4</v>
      </c>
      <c r="E63" s="188">
        <f t="shared" ref="E63:BP63" si="8">SUM(E64:E65)</f>
        <v>248.9</v>
      </c>
      <c r="F63" s="188">
        <f t="shared" si="8"/>
        <v>248.6</v>
      </c>
      <c r="G63" s="188">
        <f t="shared" si="8"/>
        <v>275.2</v>
      </c>
      <c r="H63" s="188">
        <f t="shared" si="8"/>
        <v>315.5</v>
      </c>
      <c r="I63" s="188">
        <f t="shared" si="8"/>
        <v>334.1</v>
      </c>
      <c r="J63" s="188">
        <f t="shared" si="8"/>
        <v>348.1</v>
      </c>
      <c r="K63" s="188">
        <f t="shared" si="8"/>
        <v>432.5</v>
      </c>
      <c r="L63" s="188">
        <f t="shared" si="8"/>
        <v>447.9</v>
      </c>
      <c r="M63" s="188">
        <f t="shared" si="8"/>
        <v>482.1</v>
      </c>
      <c r="N63" s="188">
        <f t="shared" si="8"/>
        <v>617.4</v>
      </c>
      <c r="O63" s="188">
        <f t="shared" si="8"/>
        <v>657</v>
      </c>
      <c r="P63" s="188">
        <f t="shared" si="8"/>
        <v>676.9</v>
      </c>
      <c r="Q63" s="188">
        <f t="shared" si="8"/>
        <v>783.9</v>
      </c>
      <c r="R63" s="188">
        <f t="shared" si="8"/>
        <v>807.1</v>
      </c>
      <c r="S63" s="188">
        <f t="shared" si="8"/>
        <v>958.8</v>
      </c>
      <c r="T63" s="188">
        <f t="shared" si="8"/>
        <v>1014.7</v>
      </c>
      <c r="U63" s="188">
        <f t="shared" si="8"/>
        <v>1237.8</v>
      </c>
      <c r="V63" s="188">
        <f t="shared" si="8"/>
        <v>1271.5999999999999</v>
      </c>
      <c r="W63" s="188">
        <f t="shared" si="8"/>
        <v>1384.6</v>
      </c>
      <c r="X63" s="188">
        <f t="shared" si="8"/>
        <v>1543.3</v>
      </c>
      <c r="Y63" s="188">
        <f t="shared" si="8"/>
        <v>1626.9</v>
      </c>
      <c r="Z63" s="188">
        <f t="shared" si="8"/>
        <v>1785.2</v>
      </c>
      <c r="AA63" s="188">
        <f t="shared" si="8"/>
        <v>2068.1999999999998</v>
      </c>
      <c r="AB63" s="188">
        <f t="shared" si="8"/>
        <v>2395.6</v>
      </c>
      <c r="AC63" s="188">
        <f t="shared" si="8"/>
        <v>2779.8</v>
      </c>
      <c r="AD63" s="188">
        <f t="shared" si="8"/>
        <v>3609</v>
      </c>
      <c r="AE63" s="188">
        <f t="shared" si="8"/>
        <v>4824.8999999999996</v>
      </c>
      <c r="AF63" s="188">
        <f t="shared" si="8"/>
        <v>5687.1</v>
      </c>
      <c r="AG63" s="188">
        <f t="shared" si="8"/>
        <v>6627.5</v>
      </c>
      <c r="AH63" s="188">
        <f t="shared" si="8"/>
        <v>7589</v>
      </c>
      <c r="AI63" s="188">
        <f t="shared" si="8"/>
        <v>8852</v>
      </c>
      <c r="AJ63" s="188">
        <f t="shared" si="8"/>
        <v>10564</v>
      </c>
      <c r="AK63" s="188">
        <f t="shared" si="8"/>
        <v>12165</v>
      </c>
      <c r="AL63" s="188">
        <f t="shared" si="8"/>
        <v>13589</v>
      </c>
      <c r="AM63" s="188">
        <f t="shared" si="8"/>
        <v>14654</v>
      </c>
      <c r="AN63" s="188">
        <f t="shared" si="8"/>
        <v>15307</v>
      </c>
      <c r="AO63" s="188">
        <f t="shared" si="8"/>
        <v>16625</v>
      </c>
      <c r="AP63" s="188">
        <f t="shared" si="8"/>
        <v>17816.453000000001</v>
      </c>
      <c r="AQ63" s="188">
        <f t="shared" si="8"/>
        <v>18685.544999999998</v>
      </c>
      <c r="AR63" s="188">
        <f t="shared" si="8"/>
        <v>19273.72</v>
      </c>
      <c r="AS63" s="188">
        <f t="shared" si="8"/>
        <v>20731.936000000002</v>
      </c>
      <c r="AT63" s="188">
        <f t="shared" si="8"/>
        <v>22734.863000000001</v>
      </c>
      <c r="AU63" s="188">
        <f t="shared" si="8"/>
        <v>25578.864000000001</v>
      </c>
      <c r="AV63" s="188">
        <f t="shared" si="8"/>
        <v>26741.489000000001</v>
      </c>
      <c r="AW63" s="188">
        <f t="shared" si="8"/>
        <v>28219.280000000002</v>
      </c>
      <c r="AX63" s="188">
        <f t="shared" si="8"/>
        <v>28779.506000000001</v>
      </c>
      <c r="AY63" s="188">
        <f t="shared" si="8"/>
        <v>29998.344000000005</v>
      </c>
      <c r="AZ63" s="188">
        <f t="shared" si="8"/>
        <v>32024.285999999996</v>
      </c>
      <c r="BA63" s="188">
        <f t="shared" si="8"/>
        <v>33586</v>
      </c>
      <c r="BB63" s="188">
        <f t="shared" si="8"/>
        <v>35603.290999999997</v>
      </c>
      <c r="BC63" s="188">
        <f t="shared" si="8"/>
        <v>37802.438000000002</v>
      </c>
      <c r="BD63" s="188">
        <f t="shared" si="8"/>
        <v>38745.199999999997</v>
      </c>
      <c r="BE63" s="188">
        <f t="shared" si="8"/>
        <v>41921.603135450001</v>
      </c>
      <c r="BF63" s="188">
        <f t="shared" si="8"/>
        <v>44367.258565528275</v>
      </c>
      <c r="BG63" s="188">
        <f t="shared" si="8"/>
        <v>46506.352382756908</v>
      </c>
      <c r="BH63" s="188">
        <f t="shared" si="8"/>
        <v>48801.804999999993</v>
      </c>
      <c r="BI63" s="188">
        <f t="shared" si="8"/>
        <v>51422.462685709994</v>
      </c>
      <c r="BJ63" s="188">
        <f t="shared" si="8"/>
        <v>53663.45674691999</v>
      </c>
      <c r="BK63" s="188">
        <f t="shared" si="8"/>
        <v>57593.742352232308</v>
      </c>
      <c r="BL63" s="188">
        <f t="shared" si="8"/>
        <v>61584.34965923</v>
      </c>
      <c r="BM63" s="188">
        <f t="shared" si="8"/>
        <v>66895.841990320012</v>
      </c>
      <c r="BN63" s="188">
        <f t="shared" si="8"/>
        <v>69835.141333070002</v>
      </c>
      <c r="BO63" s="188">
        <f t="shared" si="8"/>
        <v>74150.519898250001</v>
      </c>
      <c r="BP63" s="188">
        <f t="shared" si="8"/>
        <v>79809.006438810029</v>
      </c>
      <c r="BQ63" s="188">
        <f t="shared" ref="BQ63:CH63" si="9">SUM(BQ64:BQ65)</f>
        <v>83110.340476999991</v>
      </c>
      <c r="BR63" s="188">
        <f t="shared" si="9"/>
        <v>86515.830874880034</v>
      </c>
      <c r="BS63" s="188">
        <f t="shared" si="9"/>
        <v>89367.86147389999</v>
      </c>
      <c r="BT63" s="188">
        <f t="shared" si="9"/>
        <v>91580.290263549934</v>
      </c>
      <c r="BU63" s="188">
        <f t="shared" si="9"/>
        <v>93800.446975290019</v>
      </c>
      <c r="BV63" s="188">
        <f t="shared" si="9"/>
        <v>96743.369584550004</v>
      </c>
      <c r="BW63" s="188">
        <f t="shared" si="9"/>
        <v>98807.419040459965</v>
      </c>
      <c r="BX63" s="188">
        <f t="shared" si="9"/>
        <v>102034.15475553997</v>
      </c>
      <c r="BY63" s="188">
        <f t="shared" si="9"/>
        <v>104691.67042369001</v>
      </c>
      <c r="BZ63" s="188">
        <f t="shared" si="9"/>
        <v>110533.35656293998</v>
      </c>
      <c r="CA63" s="188">
        <f t="shared" si="9"/>
        <v>124106.07907995995</v>
      </c>
      <c r="CB63" s="188">
        <f t="shared" si="9"/>
        <v>136584.36790052996</v>
      </c>
      <c r="CC63" s="188">
        <f t="shared" si="9"/>
        <v>146136.23951638548</v>
      </c>
      <c r="CD63" s="188">
        <f t="shared" si="9"/>
        <v>154056.36469636534</v>
      </c>
      <c r="CE63" s="188">
        <f t="shared" si="9"/>
        <v>158463.29271572799</v>
      </c>
      <c r="CF63" s="188">
        <f t="shared" si="9"/>
        <v>163503.35119209331</v>
      </c>
      <c r="CG63" s="188">
        <f t="shared" si="9"/>
        <v>171702.0849810871</v>
      </c>
      <c r="CH63" s="189">
        <f t="shared" si="9"/>
        <v>180150.23347275585</v>
      </c>
      <c r="CJ63" s="67"/>
    </row>
    <row r="64" spans="1:88" x14ac:dyDescent="0.35">
      <c r="A64" s="190"/>
      <c r="B64" s="72" t="s">
        <v>381</v>
      </c>
      <c r="C64" s="187" t="s">
        <v>378</v>
      </c>
      <c r="D64" s="188">
        <v>176.4</v>
      </c>
      <c r="E64" s="188">
        <v>248.9</v>
      </c>
      <c r="F64" s="188">
        <v>248.6</v>
      </c>
      <c r="G64" s="188">
        <v>275.2</v>
      </c>
      <c r="H64" s="188">
        <v>315.5</v>
      </c>
      <c r="I64" s="188">
        <v>334.1</v>
      </c>
      <c r="J64" s="188">
        <v>348.1</v>
      </c>
      <c r="K64" s="188">
        <v>432.5</v>
      </c>
      <c r="L64" s="188">
        <v>447.9</v>
      </c>
      <c r="M64" s="188">
        <v>482.1</v>
      </c>
      <c r="N64" s="188">
        <v>617.4</v>
      </c>
      <c r="O64" s="188">
        <v>657</v>
      </c>
      <c r="P64" s="188">
        <v>676.9</v>
      </c>
      <c r="Q64" s="188">
        <v>783.9</v>
      </c>
      <c r="R64" s="188">
        <v>807.1</v>
      </c>
      <c r="S64" s="188">
        <v>958.8</v>
      </c>
      <c r="T64" s="188">
        <v>1014.7</v>
      </c>
      <c r="U64" s="188">
        <v>1237.8</v>
      </c>
      <c r="V64" s="188">
        <v>1271.5999999999999</v>
      </c>
      <c r="W64" s="188">
        <v>1384.6</v>
      </c>
      <c r="X64" s="188">
        <v>1543.3</v>
      </c>
      <c r="Y64" s="188">
        <v>1626.9</v>
      </c>
      <c r="Z64" s="188">
        <v>1777.8</v>
      </c>
      <c r="AA64" s="188">
        <v>2045.3</v>
      </c>
      <c r="AB64" s="188">
        <v>2368.6</v>
      </c>
      <c r="AC64" s="188">
        <v>2752</v>
      </c>
      <c r="AD64" s="188">
        <v>3578.4</v>
      </c>
      <c r="AE64" s="188">
        <v>4791</v>
      </c>
      <c r="AF64" s="188">
        <v>5651.3</v>
      </c>
      <c r="AG64" s="188">
        <v>6591.6</v>
      </c>
      <c r="AH64" s="188">
        <v>7552</v>
      </c>
      <c r="AI64" s="188">
        <v>8816</v>
      </c>
      <c r="AJ64" s="188">
        <v>10526</v>
      </c>
      <c r="AK64" s="188">
        <v>12126</v>
      </c>
      <c r="AL64" s="188">
        <v>13549</v>
      </c>
      <c r="AM64" s="188">
        <v>14613</v>
      </c>
      <c r="AN64" s="188">
        <v>15268</v>
      </c>
      <c r="AO64" s="188">
        <v>16584</v>
      </c>
      <c r="AP64" s="188">
        <v>17779.453000000001</v>
      </c>
      <c r="AQ64" s="188">
        <v>18648.391</v>
      </c>
      <c r="AR64" s="188">
        <v>19237.593000000001</v>
      </c>
      <c r="AS64" s="188">
        <v>20697.363000000001</v>
      </c>
      <c r="AT64" s="188">
        <v>22699.034</v>
      </c>
      <c r="AU64" s="188">
        <v>25543.024000000001</v>
      </c>
      <c r="AV64" s="188">
        <v>26705.927</v>
      </c>
      <c r="AW64" s="188">
        <v>28183.114000000001</v>
      </c>
      <c r="AX64" s="188">
        <v>28744.81</v>
      </c>
      <c r="AY64" s="188">
        <v>29962.569000000003</v>
      </c>
      <c r="AZ64" s="188">
        <v>31994.560999999998</v>
      </c>
      <c r="BA64" s="188">
        <v>33556.756999999998</v>
      </c>
      <c r="BB64" s="188">
        <v>35574.510999999999</v>
      </c>
      <c r="BC64" s="188">
        <v>37774.760999999999</v>
      </c>
      <c r="BD64" s="188">
        <v>38717.656999999999</v>
      </c>
      <c r="BE64" s="188">
        <v>41893.0018538</v>
      </c>
      <c r="BF64" s="188">
        <v>44338.400971748277</v>
      </c>
      <c r="BG64" s="188">
        <v>46476.654559836905</v>
      </c>
      <c r="BH64" s="188">
        <v>48771.517999999996</v>
      </c>
      <c r="BI64" s="188">
        <v>51391.939927299994</v>
      </c>
      <c r="BJ64" s="188">
        <v>53629.367547699992</v>
      </c>
      <c r="BK64" s="188">
        <v>57554.148143162311</v>
      </c>
      <c r="BL64" s="188">
        <v>61539.334872430001</v>
      </c>
      <c r="BM64" s="188">
        <v>66848.160442100008</v>
      </c>
      <c r="BN64" s="188">
        <v>69777.042747119995</v>
      </c>
      <c r="BO64" s="188">
        <v>74087.953530660001</v>
      </c>
      <c r="BP64" s="188">
        <v>79733.982094140025</v>
      </c>
      <c r="BQ64" s="188">
        <v>83014.68745279999</v>
      </c>
      <c r="BR64" s="188">
        <v>86427.717724600036</v>
      </c>
      <c r="BS64" s="188">
        <v>89274.966169329986</v>
      </c>
      <c r="BT64" s="188">
        <v>91481.012978129933</v>
      </c>
      <c r="BU64" s="188">
        <v>93695.825169830016</v>
      </c>
      <c r="BV64" s="188">
        <v>96630.245524619997</v>
      </c>
      <c r="BW64" s="188">
        <v>98688.75562941996</v>
      </c>
      <c r="BX64" s="188">
        <v>101901.05001043997</v>
      </c>
      <c r="BY64" s="188">
        <v>104533.25621006</v>
      </c>
      <c r="BZ64" s="188">
        <v>110355.45940816998</v>
      </c>
      <c r="CA64" s="188">
        <v>123883.84170832994</v>
      </c>
      <c r="CB64" s="188">
        <v>136356.96890101995</v>
      </c>
      <c r="CC64" s="188">
        <v>145903.68870530231</v>
      </c>
      <c r="CD64" s="188">
        <v>153814.47399196788</v>
      </c>
      <c r="CE64" s="188">
        <v>158209.01445317501</v>
      </c>
      <c r="CF64" s="188">
        <v>163237.43522770071</v>
      </c>
      <c r="CG64" s="188">
        <v>171431.87732206337</v>
      </c>
      <c r="CH64" s="189">
        <v>179879.14796394855</v>
      </c>
    </row>
    <row r="65" spans="1:88" x14ac:dyDescent="0.35">
      <c r="A65" s="190"/>
      <c r="B65" s="72" t="s">
        <v>382</v>
      </c>
      <c r="C65" s="187" t="s">
        <v>374</v>
      </c>
      <c r="D65" s="188">
        <v>0</v>
      </c>
      <c r="E65" s="188">
        <v>0</v>
      </c>
      <c r="F65" s="188">
        <v>0</v>
      </c>
      <c r="G65" s="188">
        <v>0</v>
      </c>
      <c r="H65" s="188">
        <v>0</v>
      </c>
      <c r="I65" s="188">
        <v>0</v>
      </c>
      <c r="J65" s="188">
        <v>0</v>
      </c>
      <c r="K65" s="188">
        <v>0</v>
      </c>
      <c r="L65" s="188">
        <v>0</v>
      </c>
      <c r="M65" s="188">
        <v>0</v>
      </c>
      <c r="N65" s="188">
        <v>0</v>
      </c>
      <c r="O65" s="188">
        <v>0</v>
      </c>
      <c r="P65" s="188">
        <v>0</v>
      </c>
      <c r="Q65" s="188">
        <v>0</v>
      </c>
      <c r="R65" s="188">
        <v>0</v>
      </c>
      <c r="S65" s="188">
        <v>0</v>
      </c>
      <c r="T65" s="188">
        <v>0</v>
      </c>
      <c r="U65" s="188">
        <v>0</v>
      </c>
      <c r="V65" s="188">
        <v>0</v>
      </c>
      <c r="W65" s="188">
        <v>0</v>
      </c>
      <c r="X65" s="188">
        <v>0</v>
      </c>
      <c r="Y65" s="188">
        <v>0</v>
      </c>
      <c r="Z65" s="188">
        <v>7.4</v>
      </c>
      <c r="AA65" s="188">
        <v>22.9</v>
      </c>
      <c r="AB65" s="188">
        <v>27</v>
      </c>
      <c r="AC65" s="188">
        <v>27.8</v>
      </c>
      <c r="AD65" s="188">
        <v>30.6</v>
      </c>
      <c r="AE65" s="188">
        <v>33.9</v>
      </c>
      <c r="AF65" s="188">
        <v>35.799999999999997</v>
      </c>
      <c r="AG65" s="188">
        <v>35.9</v>
      </c>
      <c r="AH65" s="188">
        <v>37</v>
      </c>
      <c r="AI65" s="188">
        <v>36</v>
      </c>
      <c r="AJ65" s="188">
        <v>38</v>
      </c>
      <c r="AK65" s="188">
        <v>39</v>
      </c>
      <c r="AL65" s="188">
        <v>40</v>
      </c>
      <c r="AM65" s="188">
        <v>41</v>
      </c>
      <c r="AN65" s="188">
        <v>39</v>
      </c>
      <c r="AO65" s="188">
        <v>41</v>
      </c>
      <c r="AP65" s="188">
        <v>37</v>
      </c>
      <c r="AQ65" s="188">
        <v>37.154000000000003</v>
      </c>
      <c r="AR65" s="188">
        <v>36.127000000000002</v>
      </c>
      <c r="AS65" s="188">
        <v>34.573</v>
      </c>
      <c r="AT65" s="188">
        <v>35.829000000000001</v>
      </c>
      <c r="AU65" s="188">
        <v>35.840000000000003</v>
      </c>
      <c r="AV65" s="188">
        <v>35.561999999999998</v>
      </c>
      <c r="AW65" s="188">
        <v>36.165999999999997</v>
      </c>
      <c r="AX65" s="188">
        <v>34.695999999999998</v>
      </c>
      <c r="AY65" s="188">
        <v>35.774999999999999</v>
      </c>
      <c r="AZ65" s="188">
        <v>29.725000000000001</v>
      </c>
      <c r="BA65" s="188">
        <v>29.242999999999999</v>
      </c>
      <c r="BB65" s="188">
        <v>28.78</v>
      </c>
      <c r="BC65" s="188">
        <v>27.677</v>
      </c>
      <c r="BD65" s="188">
        <v>27.542999999999999</v>
      </c>
      <c r="BE65" s="188">
        <v>28.601281650000001</v>
      </c>
      <c r="BF65" s="188">
        <v>28.857593779999998</v>
      </c>
      <c r="BG65" s="188">
        <v>29.69782292</v>
      </c>
      <c r="BH65" s="188">
        <v>30.286999999999999</v>
      </c>
      <c r="BI65" s="188">
        <v>30.522758409999998</v>
      </c>
      <c r="BJ65" s="188">
        <v>34.089199220000005</v>
      </c>
      <c r="BK65" s="188">
        <v>39.594209070000005</v>
      </c>
      <c r="BL65" s="188">
        <v>45.014786799999996</v>
      </c>
      <c r="BM65" s="188">
        <v>47.681548220000018</v>
      </c>
      <c r="BN65" s="188">
        <v>58.09858595</v>
      </c>
      <c r="BO65" s="188">
        <v>62.566367589999992</v>
      </c>
      <c r="BP65" s="188">
        <v>75.024344669999962</v>
      </c>
      <c r="BQ65" s="188">
        <v>95.653024200000061</v>
      </c>
      <c r="BR65" s="188">
        <v>88.113150280000013</v>
      </c>
      <c r="BS65" s="188">
        <v>92.895304570000008</v>
      </c>
      <c r="BT65" s="188">
        <v>99.277285419999984</v>
      </c>
      <c r="BU65" s="188">
        <v>104.62180545999999</v>
      </c>
      <c r="BV65" s="188">
        <v>113.12405992999996</v>
      </c>
      <c r="BW65" s="188">
        <v>118.66341103999997</v>
      </c>
      <c r="BX65" s="188">
        <v>133.10474510000003</v>
      </c>
      <c r="BY65" s="188">
        <v>158.41421363000001</v>
      </c>
      <c r="BZ65" s="188">
        <v>177.89715477000004</v>
      </c>
      <c r="CA65" s="188">
        <v>222.23737162999998</v>
      </c>
      <c r="CB65" s="188">
        <v>227.39899950999998</v>
      </c>
      <c r="CC65" s="188">
        <v>232.55081108317597</v>
      </c>
      <c r="CD65" s="188">
        <v>241.89070439746251</v>
      </c>
      <c r="CE65" s="188">
        <v>254.27826255297614</v>
      </c>
      <c r="CF65" s="188">
        <v>265.91596439258728</v>
      </c>
      <c r="CG65" s="188">
        <v>270.20765902373176</v>
      </c>
      <c r="CH65" s="189">
        <v>271.08550880730007</v>
      </c>
    </row>
    <row r="66" spans="1:88" ht="26.25" customHeight="1" x14ac:dyDescent="0.35">
      <c r="A66" s="190"/>
      <c r="B66" s="52" t="s">
        <v>427</v>
      </c>
      <c r="C66" s="187" t="s">
        <v>378</v>
      </c>
      <c r="D66" s="188">
        <v>0</v>
      </c>
      <c r="E66" s="188">
        <v>0</v>
      </c>
      <c r="F66" s="188">
        <v>0</v>
      </c>
      <c r="G66" s="188">
        <v>0</v>
      </c>
      <c r="H66" s="188">
        <v>0</v>
      </c>
      <c r="I66" s="188">
        <v>0</v>
      </c>
      <c r="J66" s="188">
        <v>0</v>
      </c>
      <c r="K66" s="188">
        <v>0</v>
      </c>
      <c r="L66" s="188">
        <v>0</v>
      </c>
      <c r="M66" s="188">
        <v>0</v>
      </c>
      <c r="N66" s="188">
        <v>0</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0</v>
      </c>
      <c r="AF66" s="188">
        <v>0</v>
      </c>
      <c r="AG66" s="188">
        <v>0</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0</v>
      </c>
      <c r="BG66" s="188">
        <v>0</v>
      </c>
      <c r="BH66" s="188">
        <v>0</v>
      </c>
      <c r="BI66" s="188">
        <v>0</v>
      </c>
      <c r="BJ66" s="188">
        <v>0</v>
      </c>
      <c r="BK66" s="188">
        <v>0</v>
      </c>
      <c r="BL66" s="188">
        <v>9.8403037599999994</v>
      </c>
      <c r="BM66" s="188">
        <v>0.25143872</v>
      </c>
      <c r="BN66" s="188">
        <v>-1.7732257699999998</v>
      </c>
      <c r="BO66" s="188">
        <v>5.1625466999999992</v>
      </c>
      <c r="BP66" s="188">
        <v>2.0412564999999998</v>
      </c>
      <c r="BQ66" s="188">
        <v>2.5456364999999996</v>
      </c>
      <c r="BR66" s="188">
        <v>1.8016614399999999</v>
      </c>
      <c r="BS66" s="188">
        <v>2.7500172299999996</v>
      </c>
      <c r="BT66" s="188">
        <v>1.9444570200000002</v>
      </c>
      <c r="BU66" s="188">
        <v>3.2643377500000001</v>
      </c>
      <c r="BV66" s="188">
        <v>2.8693859899999996</v>
      </c>
      <c r="BW66" s="188">
        <v>3.3017055800000001</v>
      </c>
      <c r="BX66" s="188">
        <v>1.7326126300000002</v>
      </c>
      <c r="BY66" s="188">
        <v>1.26135131</v>
      </c>
      <c r="BZ66" s="188">
        <v>1.2872552300000002</v>
      </c>
      <c r="CA66" s="188">
        <v>1.4116857599999999</v>
      </c>
      <c r="CB66" s="188">
        <v>2.0479909300000001</v>
      </c>
      <c r="CC66" s="188">
        <v>2.0479909300000001</v>
      </c>
      <c r="CD66" s="188">
        <v>2.0479909300000001</v>
      </c>
      <c r="CE66" s="188">
        <v>2.0479909300000001</v>
      </c>
      <c r="CF66" s="188">
        <v>2.0479909300000001</v>
      </c>
      <c r="CG66" s="188">
        <v>2.0479909300000001</v>
      </c>
      <c r="CH66" s="189">
        <v>2.0479909300000001</v>
      </c>
      <c r="CJ66" s="67"/>
    </row>
    <row r="67" spans="1:88" x14ac:dyDescent="0.35">
      <c r="A67" s="190"/>
      <c r="B67" s="52" t="s">
        <v>176</v>
      </c>
      <c r="C67" s="187" t="s">
        <v>378</v>
      </c>
      <c r="D67" s="188">
        <v>0</v>
      </c>
      <c r="E67" s="188">
        <v>0</v>
      </c>
      <c r="F67" s="188">
        <v>0</v>
      </c>
      <c r="G67" s="188">
        <v>0</v>
      </c>
      <c r="H67" s="188">
        <v>0</v>
      </c>
      <c r="I67" s="188">
        <v>0</v>
      </c>
      <c r="J67" s="188">
        <v>0</v>
      </c>
      <c r="K67" s="188">
        <v>0</v>
      </c>
      <c r="L67" s="188">
        <v>0</v>
      </c>
      <c r="M67" s="188">
        <v>0</v>
      </c>
      <c r="N67" s="188">
        <v>0</v>
      </c>
      <c r="O67" s="188">
        <v>0</v>
      </c>
      <c r="P67" s="188">
        <v>0</v>
      </c>
      <c r="Q67" s="188">
        <v>0</v>
      </c>
      <c r="R67" s="188">
        <v>0</v>
      </c>
      <c r="S67" s="188">
        <v>0</v>
      </c>
      <c r="T67" s="188">
        <v>0</v>
      </c>
      <c r="U67" s="188">
        <v>0</v>
      </c>
      <c r="V67" s="188">
        <v>0</v>
      </c>
      <c r="W67" s="188">
        <v>0</v>
      </c>
      <c r="X67" s="188">
        <v>0</v>
      </c>
      <c r="Y67" s="188">
        <v>0</v>
      </c>
      <c r="Z67" s="188">
        <v>0</v>
      </c>
      <c r="AA67" s="188">
        <v>0</v>
      </c>
      <c r="AB67" s="188">
        <v>0</v>
      </c>
      <c r="AC67" s="188">
        <v>0</v>
      </c>
      <c r="AD67" s="188">
        <v>0</v>
      </c>
      <c r="AE67" s="188">
        <v>0</v>
      </c>
      <c r="AF67" s="188">
        <v>0</v>
      </c>
      <c r="AG67" s="188">
        <v>0</v>
      </c>
      <c r="AH67" s="188">
        <v>0</v>
      </c>
      <c r="AI67" s="188">
        <v>0</v>
      </c>
      <c r="AJ67" s="188">
        <v>0</v>
      </c>
      <c r="AK67" s="188">
        <v>0</v>
      </c>
      <c r="AL67" s="188">
        <v>0</v>
      </c>
      <c r="AM67" s="188">
        <v>0</v>
      </c>
      <c r="AN67" s="188">
        <v>0</v>
      </c>
      <c r="AO67" s="188">
        <v>0</v>
      </c>
      <c r="AP67" s="188">
        <v>0</v>
      </c>
      <c r="AQ67" s="188">
        <v>193</v>
      </c>
      <c r="AR67" s="188">
        <v>250</v>
      </c>
      <c r="AS67" s="188">
        <v>286</v>
      </c>
      <c r="AT67" s="188">
        <v>314</v>
      </c>
      <c r="AU67" s="188">
        <v>408</v>
      </c>
      <c r="AV67" s="188">
        <v>434</v>
      </c>
      <c r="AW67" s="188">
        <v>416</v>
      </c>
      <c r="AX67" s="188">
        <v>480</v>
      </c>
      <c r="AY67" s="188">
        <v>524.29999999999995</v>
      </c>
      <c r="AZ67" s="188">
        <v>340.8</v>
      </c>
      <c r="BA67" s="188">
        <v>502</v>
      </c>
      <c r="BB67" s="188">
        <v>553</v>
      </c>
      <c r="BC67" s="188">
        <v>635</v>
      </c>
      <c r="BD67" s="188">
        <v>648</v>
      </c>
      <c r="BE67" s="188">
        <v>635.94107848647479</v>
      </c>
      <c r="BF67" s="188">
        <v>723.75621958442548</v>
      </c>
      <c r="BG67" s="188">
        <v>1035</v>
      </c>
      <c r="BH67" s="188">
        <v>1291.17</v>
      </c>
      <c r="BI67" s="188">
        <v>1183.6549443026729</v>
      </c>
      <c r="BJ67" s="188">
        <v>1312.9542119951134</v>
      </c>
      <c r="BK67" s="188">
        <v>1623.1882790812579</v>
      </c>
      <c r="BL67" s="188">
        <v>1949.4219162508432</v>
      </c>
      <c r="BM67" s="188">
        <v>2026.2023687265355</v>
      </c>
      <c r="BN67" s="188">
        <v>2134.4746846376861</v>
      </c>
      <c r="BO67" s="188">
        <v>2194.8675095390704</v>
      </c>
      <c r="BP67" s="188">
        <v>2244.5398762216823</v>
      </c>
      <c r="BQ67" s="188">
        <v>2236</v>
      </c>
      <c r="BR67" s="188">
        <v>2260</v>
      </c>
      <c r="BS67" s="188">
        <v>2351</v>
      </c>
      <c r="BT67" s="188">
        <v>2292</v>
      </c>
      <c r="BU67" s="188">
        <v>2306</v>
      </c>
      <c r="BV67" s="188">
        <v>2406</v>
      </c>
      <c r="BW67" s="188">
        <v>2512</v>
      </c>
      <c r="BX67" s="188">
        <v>2486</v>
      </c>
      <c r="BY67" s="188">
        <v>2603</v>
      </c>
      <c r="BZ67" s="188">
        <v>2659</v>
      </c>
      <c r="CA67" s="188">
        <v>2864</v>
      </c>
      <c r="CB67" s="188">
        <v>3026.1360581553786</v>
      </c>
      <c r="CC67" s="188">
        <v>3129.5289351610945</v>
      </c>
      <c r="CD67" s="188">
        <v>3254.8058097250932</v>
      </c>
      <c r="CE67" s="188">
        <v>3348.3394548424167</v>
      </c>
      <c r="CF67" s="188">
        <v>3434.4667879480498</v>
      </c>
      <c r="CG67" s="188">
        <v>3534.0474152688221</v>
      </c>
      <c r="CH67" s="189">
        <v>3631.8982944317268</v>
      </c>
      <c r="CJ67" s="67"/>
    </row>
    <row r="68" spans="1:88" x14ac:dyDescent="0.35">
      <c r="A68" s="190"/>
      <c r="B68" s="52" t="s">
        <v>428</v>
      </c>
      <c r="C68" s="187" t="s">
        <v>378</v>
      </c>
      <c r="D68" s="188">
        <v>0</v>
      </c>
      <c r="E68" s="188">
        <v>0</v>
      </c>
      <c r="F68" s="188">
        <v>0</v>
      </c>
      <c r="G68" s="188">
        <v>0</v>
      </c>
      <c r="H68" s="188">
        <v>0</v>
      </c>
      <c r="I68" s="188">
        <v>0</v>
      </c>
      <c r="J68" s="188">
        <v>0</v>
      </c>
      <c r="K68" s="188">
        <v>0</v>
      </c>
      <c r="L68" s="188">
        <v>0</v>
      </c>
      <c r="M68" s="188">
        <v>0</v>
      </c>
      <c r="N68" s="188">
        <v>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0</v>
      </c>
      <c r="AF68" s="188">
        <v>0</v>
      </c>
      <c r="AG68" s="188">
        <v>0</v>
      </c>
      <c r="AH68" s="188">
        <v>0</v>
      </c>
      <c r="AI68" s="188">
        <v>0</v>
      </c>
      <c r="AJ68" s="188">
        <v>0</v>
      </c>
      <c r="AK68" s="188">
        <v>0</v>
      </c>
      <c r="AL68" s="188">
        <v>0</v>
      </c>
      <c r="AM68" s="188">
        <v>500</v>
      </c>
      <c r="AN68" s="188">
        <v>508</v>
      </c>
      <c r="AO68" s="188">
        <v>545</v>
      </c>
      <c r="AP68" s="188">
        <v>757</v>
      </c>
      <c r="AQ68" s="188">
        <v>840</v>
      </c>
      <c r="AR68" s="188">
        <v>898</v>
      </c>
      <c r="AS68" s="188">
        <v>949</v>
      </c>
      <c r="AT68" s="188">
        <v>941</v>
      </c>
      <c r="AU68" s="188">
        <v>781</v>
      </c>
      <c r="AV68" s="188">
        <v>688</v>
      </c>
      <c r="AW68" s="188">
        <v>659</v>
      </c>
      <c r="AX68" s="188">
        <v>80</v>
      </c>
      <c r="AY68" s="188">
        <v>36.299999999999997</v>
      </c>
      <c r="AZ68" s="188">
        <v>97.6</v>
      </c>
      <c r="BA68" s="188">
        <v>26</v>
      </c>
      <c r="BB68" s="188">
        <v>27</v>
      </c>
      <c r="BC68" s="188">
        <v>66</v>
      </c>
      <c r="BD68" s="188">
        <v>67</v>
      </c>
      <c r="BE68" s="188">
        <v>69</v>
      </c>
      <c r="BF68" s="188">
        <v>70</v>
      </c>
      <c r="BG68" s="188">
        <v>79.728606106509176</v>
      </c>
      <c r="BH68" s="188">
        <v>43</v>
      </c>
      <c r="BI68" s="188">
        <v>41</v>
      </c>
      <c r="BJ68" s="188">
        <v>45</v>
      </c>
      <c r="BK68" s="188">
        <v>43.47423573035443</v>
      </c>
      <c r="BL68" s="188">
        <v>46.203362466202719</v>
      </c>
      <c r="BM68" s="188">
        <v>46.819417065825782</v>
      </c>
      <c r="BN68" s="188">
        <v>44.415302132907541</v>
      </c>
      <c r="BO68" s="188">
        <v>47.37944846742954</v>
      </c>
      <c r="BP68" s="188">
        <v>56</v>
      </c>
      <c r="BQ68" s="188">
        <v>50</v>
      </c>
      <c r="BR68" s="188">
        <v>5</v>
      </c>
      <c r="BS68" s="188">
        <v>0</v>
      </c>
      <c r="BT68" s="188">
        <v>0</v>
      </c>
      <c r="BU68" s="188">
        <v>0</v>
      </c>
      <c r="BV68" s="188">
        <v>0</v>
      </c>
      <c r="BW68" s="188">
        <v>0</v>
      </c>
      <c r="BX68" s="188">
        <v>50</v>
      </c>
      <c r="BY68" s="188">
        <v>66</v>
      </c>
      <c r="BZ68" s="188">
        <v>0</v>
      </c>
      <c r="CA68" s="188">
        <v>0</v>
      </c>
      <c r="CB68" s="188">
        <v>0</v>
      </c>
      <c r="CC68" s="188">
        <v>0</v>
      </c>
      <c r="CD68" s="188">
        <v>0</v>
      </c>
      <c r="CE68" s="188">
        <v>0</v>
      </c>
      <c r="CF68" s="188">
        <v>0</v>
      </c>
      <c r="CG68" s="188">
        <v>0</v>
      </c>
      <c r="CH68" s="189">
        <v>0</v>
      </c>
      <c r="CJ68" s="67"/>
    </row>
    <row r="69" spans="1:88" x14ac:dyDescent="0.35">
      <c r="A69" s="190"/>
      <c r="B69" s="52" t="s">
        <v>429</v>
      </c>
      <c r="C69" s="187" t="s">
        <v>384</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c r="AW69" s="188"/>
      <c r="AX69" s="188"/>
      <c r="AY69" s="188"/>
      <c r="AZ69" s="188"/>
      <c r="BA69" s="188"/>
      <c r="BB69" s="188"/>
      <c r="BC69" s="188"/>
      <c r="BD69" s="188"/>
      <c r="BE69" s="188"/>
      <c r="BF69" s="188"/>
      <c r="BG69" s="188"/>
      <c r="BH69" s="188"/>
      <c r="BI69" s="188"/>
      <c r="BJ69" s="188"/>
      <c r="BK69" s="188"/>
      <c r="BL69" s="188"/>
      <c r="BM69" s="188"/>
      <c r="BN69" s="188"/>
      <c r="BO69" s="188"/>
      <c r="BP69" s="188"/>
      <c r="BQ69" s="188"/>
      <c r="BR69" s="188"/>
      <c r="BS69" s="188"/>
      <c r="BT69" s="188"/>
      <c r="BU69" s="188"/>
      <c r="BV69" s="188">
        <v>6.3246354783961998</v>
      </c>
      <c r="BW69" s="188">
        <v>7.2606378499366624</v>
      </c>
      <c r="BX69" s="188">
        <v>6.3613433055609097</v>
      </c>
      <c r="BY69" s="188">
        <v>3.9796580174514227</v>
      </c>
      <c r="BZ69" s="188">
        <v>3.70924618172883</v>
      </c>
      <c r="CA69" s="188">
        <v>6.6893957648767621</v>
      </c>
      <c r="CB69" s="188">
        <v>10.151757211214923</v>
      </c>
      <c r="CC69" s="188">
        <v>14.944046398620575</v>
      </c>
      <c r="CD69" s="188">
        <v>0.91924307072735023</v>
      </c>
      <c r="CE69" s="188">
        <v>1.2438327615335443</v>
      </c>
      <c r="CF69" s="188">
        <v>1.5771761478823003</v>
      </c>
      <c r="CG69" s="188">
        <v>1.9089686592279118</v>
      </c>
      <c r="CH69" s="189">
        <v>2.2410702623099903</v>
      </c>
      <c r="CJ69" s="67"/>
    </row>
    <row r="70" spans="1:88" x14ac:dyDescent="0.35">
      <c r="A70" s="192"/>
      <c r="B70" s="52" t="s">
        <v>430</v>
      </c>
      <c r="C70" s="187" t="s">
        <v>384</v>
      </c>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v>14</v>
      </c>
      <c r="AR70" s="188">
        <v>15</v>
      </c>
      <c r="AS70" s="188">
        <v>15</v>
      </c>
      <c r="AT70" s="188">
        <v>19</v>
      </c>
      <c r="AU70" s="188">
        <v>22.698</v>
      </c>
      <c r="AV70" s="188">
        <v>22.576000000000001</v>
      </c>
      <c r="AW70" s="188">
        <v>23.443000000000001</v>
      </c>
      <c r="AX70" s="188">
        <v>22.434000000000001</v>
      </c>
      <c r="AY70" s="188">
        <v>21.899000000000001</v>
      </c>
      <c r="AZ70" s="188">
        <v>22.006</v>
      </c>
      <c r="BA70" s="188">
        <v>19.994</v>
      </c>
      <c r="BB70" s="188">
        <v>18.376999999999999</v>
      </c>
      <c r="BC70" s="188">
        <v>17.431000000000001</v>
      </c>
      <c r="BD70" s="188">
        <v>44.381999999999998</v>
      </c>
      <c r="BE70" s="188">
        <v>61</v>
      </c>
      <c r="BF70" s="188">
        <v>110.63800000000001</v>
      </c>
      <c r="BG70" s="188">
        <v>120.54600000000001</v>
      </c>
      <c r="BH70" s="188">
        <v>119.50700000000001</v>
      </c>
      <c r="BI70" s="188">
        <v>120.578</v>
      </c>
      <c r="BJ70" s="188">
        <v>120.111</v>
      </c>
      <c r="BK70" s="188">
        <v>123.071</v>
      </c>
      <c r="BL70" s="188">
        <v>133.291</v>
      </c>
      <c r="BM70" s="188">
        <v>138.81399999999999</v>
      </c>
      <c r="BN70" s="188">
        <v>130.89869660000002</v>
      </c>
      <c r="BO70" s="188">
        <v>46.04</v>
      </c>
      <c r="BP70" s="188">
        <v>39.037999999999997</v>
      </c>
      <c r="BQ70" s="188">
        <v>37.116999999999997</v>
      </c>
      <c r="BR70" s="188">
        <v>33.851999999999997</v>
      </c>
      <c r="BS70" s="188">
        <v>30.114000000000001</v>
      </c>
      <c r="BT70" s="188">
        <v>27.888000000000002</v>
      </c>
      <c r="BU70" s="188">
        <v>25.613999999999965</v>
      </c>
      <c r="BV70" s="188">
        <v>24.831</v>
      </c>
      <c r="BW70" s="188">
        <v>25.919</v>
      </c>
      <c r="BX70" s="188">
        <v>27.905347539999973</v>
      </c>
      <c r="BY70" s="188">
        <v>25.654237789999986</v>
      </c>
      <c r="BZ70" s="188">
        <v>25.353212500000001</v>
      </c>
      <c r="CA70" s="188">
        <v>23.674199999999999</v>
      </c>
      <c r="CB70" s="188">
        <v>25.024006800000006</v>
      </c>
      <c r="CC70" s="188">
        <v>24.340675884614875</v>
      </c>
      <c r="CD70" s="188">
        <v>24.252508076935545</v>
      </c>
      <c r="CE70" s="188">
        <v>24.190911389378751</v>
      </c>
      <c r="CF70" s="188">
        <v>24.17794790350079</v>
      </c>
      <c r="CG70" s="188">
        <v>24.186080276629202</v>
      </c>
      <c r="CH70" s="189">
        <v>24.203190467617198</v>
      </c>
    </row>
    <row r="71" spans="1:88" x14ac:dyDescent="0.35">
      <c r="A71" s="197"/>
      <c r="B71" s="52" t="s">
        <v>431</v>
      </c>
      <c r="C71" s="187" t="s">
        <v>378</v>
      </c>
      <c r="D71" s="188">
        <v>15.2</v>
      </c>
      <c r="E71" s="188">
        <v>19.2</v>
      </c>
      <c r="F71" s="188">
        <v>17</v>
      </c>
      <c r="G71" s="188">
        <v>14.8</v>
      </c>
      <c r="H71" s="188">
        <v>26.8</v>
      </c>
      <c r="I71" s="188">
        <v>22.2</v>
      </c>
      <c r="J71" s="188">
        <v>15.7</v>
      </c>
      <c r="K71" s="188">
        <v>15.7</v>
      </c>
      <c r="L71" s="188">
        <v>20.9</v>
      </c>
      <c r="M71" s="188">
        <v>25.4</v>
      </c>
      <c r="N71" s="188">
        <v>49.4</v>
      </c>
      <c r="O71" s="188">
        <v>41.9</v>
      </c>
      <c r="P71" s="188">
        <v>30.2</v>
      </c>
      <c r="Q71" s="188">
        <v>36.299999999999997</v>
      </c>
      <c r="R71" s="188">
        <v>64.5</v>
      </c>
      <c r="S71" s="188">
        <v>64.599999999999994</v>
      </c>
      <c r="T71" s="188">
        <v>44.9</v>
      </c>
      <c r="U71" s="188">
        <v>49.2</v>
      </c>
      <c r="V71" s="188">
        <v>78.3</v>
      </c>
      <c r="W71" s="188">
        <v>121.7</v>
      </c>
      <c r="X71" s="188">
        <v>123.3</v>
      </c>
      <c r="Y71" s="188">
        <v>127.1</v>
      </c>
      <c r="Z71" s="188">
        <v>150.4</v>
      </c>
      <c r="AA71" s="188">
        <v>239.4</v>
      </c>
      <c r="AB71" s="188">
        <v>209.1</v>
      </c>
      <c r="AC71" s="188">
        <v>174.09</v>
      </c>
      <c r="AD71" s="188">
        <v>214.12200000000001</v>
      </c>
      <c r="AE71" s="188">
        <v>454.38499999999999</v>
      </c>
      <c r="AF71" s="188">
        <v>558.846</v>
      </c>
      <c r="AG71" s="188">
        <v>628.82600000000002</v>
      </c>
      <c r="AH71" s="188">
        <v>632</v>
      </c>
      <c r="AI71" s="188">
        <v>653</v>
      </c>
      <c r="AJ71" s="188">
        <v>1280</v>
      </c>
      <c r="AK71" s="188">
        <v>1702</v>
      </c>
      <c r="AL71" s="188">
        <v>1500</v>
      </c>
      <c r="AM71" s="188">
        <v>1497</v>
      </c>
      <c r="AN71" s="188">
        <v>1578</v>
      </c>
      <c r="AO71" s="188">
        <v>1589</v>
      </c>
      <c r="AP71" s="188">
        <v>1734</v>
      </c>
      <c r="AQ71" s="188">
        <v>1467.9280000000001</v>
      </c>
      <c r="AR71" s="188">
        <v>1106.7449999999999</v>
      </c>
      <c r="AS71" s="188">
        <v>733.41</v>
      </c>
      <c r="AT71" s="188">
        <v>869.84</v>
      </c>
      <c r="AU71" s="188">
        <v>1603.8150000000001</v>
      </c>
      <c r="AV71" s="188">
        <v>1760.1579999999999</v>
      </c>
      <c r="AW71" s="188">
        <v>1651.7639999999999</v>
      </c>
      <c r="AX71" s="188">
        <v>1299.4829999999999</v>
      </c>
      <c r="AY71" s="188">
        <v>1101.827</v>
      </c>
      <c r="AZ71" s="188">
        <v>587.298</v>
      </c>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9"/>
    </row>
    <row r="72" spans="1:88" x14ac:dyDescent="0.35">
      <c r="A72" s="190"/>
      <c r="B72" s="10" t="s">
        <v>432</v>
      </c>
      <c r="C72" s="187"/>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f t="shared" ref="BQ72:CH72" si="10">SUM(BQ73:BQ74)</f>
        <v>5.8574696600000031</v>
      </c>
      <c r="BR72" s="188">
        <f t="shared" si="10"/>
        <v>56.150329630000009</v>
      </c>
      <c r="BS72" s="188">
        <f t="shared" si="10"/>
        <v>490.88279648000002</v>
      </c>
      <c r="BT72" s="188">
        <f t="shared" si="10"/>
        <v>1585.7627723199994</v>
      </c>
      <c r="BU72" s="188">
        <f t="shared" si="10"/>
        <v>3322.5426384599987</v>
      </c>
      <c r="BV72" s="188">
        <f t="shared" si="10"/>
        <v>8134.8647156900006</v>
      </c>
      <c r="BW72" s="188">
        <f t="shared" si="10"/>
        <v>18376.926201870003</v>
      </c>
      <c r="BX72" s="188">
        <f t="shared" si="10"/>
        <v>38232.03873058001</v>
      </c>
      <c r="BY72" s="188">
        <f t="shared" si="10"/>
        <v>40592.114999999991</v>
      </c>
      <c r="BZ72" s="188">
        <f t="shared" si="10"/>
        <v>41937.592814379997</v>
      </c>
      <c r="CA72" s="188">
        <f t="shared" si="10"/>
        <v>52118.544098990002</v>
      </c>
      <c r="CB72" s="188">
        <f t="shared" si="10"/>
        <v>66743.876048169972</v>
      </c>
      <c r="CC72" s="188">
        <f t="shared" si="10"/>
        <v>79525.134122031101</v>
      </c>
      <c r="CD72" s="188">
        <f t="shared" si="10"/>
        <v>87630.525480738477</v>
      </c>
      <c r="CE72" s="188">
        <f t="shared" si="10"/>
        <v>88569.968126815875</v>
      </c>
      <c r="CF72" s="188">
        <f t="shared" si="10"/>
        <v>90024.679863983212</v>
      </c>
      <c r="CG72" s="188">
        <f t="shared" si="10"/>
        <v>92878.821520215948</v>
      </c>
      <c r="CH72" s="189">
        <f t="shared" si="10"/>
        <v>95729.863279005775</v>
      </c>
    </row>
    <row r="73" spans="1:88" x14ac:dyDescent="0.35">
      <c r="A73" s="190"/>
      <c r="B73" s="198" t="s">
        <v>433</v>
      </c>
      <c r="C73" s="187" t="s">
        <v>384</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v>0.78372308559481874</v>
      </c>
      <c r="BR73" s="188">
        <v>5.5093570434945436</v>
      </c>
      <c r="BS73" s="188">
        <v>33.773460637049745</v>
      </c>
      <c r="BT73" s="188">
        <v>692.39557576368315</v>
      </c>
      <c r="BU73" s="188">
        <v>1996.8506732649296</v>
      </c>
      <c r="BV73" s="188">
        <v>6170.0886903764313</v>
      </c>
      <c r="BW73" s="188">
        <v>15349.34476835902</v>
      </c>
      <c r="BX73" s="188">
        <v>21678.76298806601</v>
      </c>
      <c r="BY73" s="188">
        <v>27629.062352657722</v>
      </c>
      <c r="BZ73" s="188">
        <v>32105.351113067998</v>
      </c>
      <c r="CA73" s="188">
        <v>40989.003940116505</v>
      </c>
      <c r="CB73" s="188">
        <v>53417.730502419203</v>
      </c>
      <c r="CC73" s="188">
        <v>64566.28269094463</v>
      </c>
      <c r="CD73" s="188">
        <v>69330.459137569778</v>
      </c>
      <c r="CE73" s="188">
        <v>71314.940230630367</v>
      </c>
      <c r="CF73" s="188">
        <v>73796.722340708977</v>
      </c>
      <c r="CG73" s="188">
        <v>76572.256900980952</v>
      </c>
      <c r="CH73" s="189">
        <v>78965.447440011078</v>
      </c>
      <c r="CJ73" s="67"/>
    </row>
    <row r="74" spans="1:88" x14ac:dyDescent="0.35">
      <c r="A74" s="190"/>
      <c r="B74" s="198" t="s">
        <v>434</v>
      </c>
      <c r="C74" s="187" t="s">
        <v>384</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v>5.0737465744051846</v>
      </c>
      <c r="BR74" s="188">
        <v>50.640972586505463</v>
      </c>
      <c r="BS74" s="188">
        <v>457.10933584295026</v>
      </c>
      <c r="BT74" s="188">
        <v>893.36719655631623</v>
      </c>
      <c r="BU74" s="188">
        <v>1325.6919651950693</v>
      </c>
      <c r="BV74" s="188">
        <v>1964.7760253135691</v>
      </c>
      <c r="BW74" s="188">
        <v>3027.5814335109831</v>
      </c>
      <c r="BX74" s="188">
        <v>16553.275742514004</v>
      </c>
      <c r="BY74" s="188">
        <v>12963.052647342272</v>
      </c>
      <c r="BZ74" s="188">
        <v>9832.2417013119975</v>
      </c>
      <c r="CA74" s="188">
        <v>11129.540158873495</v>
      </c>
      <c r="CB74" s="188">
        <v>13326.145545750776</v>
      </c>
      <c r="CC74" s="188">
        <v>14958.851431086478</v>
      </c>
      <c r="CD74" s="188">
        <v>18300.066343168699</v>
      </c>
      <c r="CE74" s="188">
        <v>17255.027896185507</v>
      </c>
      <c r="CF74" s="188">
        <v>16227.957523274232</v>
      </c>
      <c r="CG74" s="188">
        <v>16306.564619234989</v>
      </c>
      <c r="CH74" s="189">
        <v>16764.41583899469</v>
      </c>
      <c r="CJ74" s="67"/>
    </row>
    <row r="75" spans="1:88" x14ac:dyDescent="0.35">
      <c r="A75" s="192"/>
      <c r="B75" s="52" t="s">
        <v>123</v>
      </c>
      <c r="C75" s="187" t="s">
        <v>374</v>
      </c>
      <c r="D75" s="188">
        <v>0</v>
      </c>
      <c r="E75" s="188">
        <v>0</v>
      </c>
      <c r="F75" s="188">
        <v>0</v>
      </c>
      <c r="G75" s="188">
        <v>0</v>
      </c>
      <c r="H75" s="188">
        <v>0</v>
      </c>
      <c r="I75" s="188">
        <v>0</v>
      </c>
      <c r="J75" s="188">
        <v>0</v>
      </c>
      <c r="K75" s="188">
        <v>0</v>
      </c>
      <c r="L75" s="188">
        <v>0</v>
      </c>
      <c r="M75" s="188">
        <v>0</v>
      </c>
      <c r="N75" s="188">
        <v>0</v>
      </c>
      <c r="O75" s="188">
        <v>0</v>
      </c>
      <c r="P75" s="188">
        <v>0</v>
      </c>
      <c r="Q75" s="188">
        <v>0</v>
      </c>
      <c r="R75" s="188">
        <v>0</v>
      </c>
      <c r="S75" s="188">
        <v>0</v>
      </c>
      <c r="T75" s="188">
        <v>0</v>
      </c>
      <c r="U75" s="188">
        <v>0</v>
      </c>
      <c r="V75" s="188">
        <v>0</v>
      </c>
      <c r="W75" s="188">
        <v>0</v>
      </c>
      <c r="X75" s="188">
        <v>0</v>
      </c>
      <c r="Y75" s="188">
        <v>0</v>
      </c>
      <c r="Z75" s="188">
        <v>0</v>
      </c>
      <c r="AA75" s="188">
        <v>0</v>
      </c>
      <c r="AB75" s="188">
        <v>0</v>
      </c>
      <c r="AC75" s="188">
        <v>0</v>
      </c>
      <c r="AD75" s="188">
        <v>0</v>
      </c>
      <c r="AE75" s="188">
        <v>0</v>
      </c>
      <c r="AF75" s="188">
        <v>0</v>
      </c>
      <c r="AG75" s="188">
        <v>0</v>
      </c>
      <c r="AH75" s="188">
        <v>0</v>
      </c>
      <c r="AI75" s="188">
        <v>0</v>
      </c>
      <c r="AJ75" s="188">
        <v>0</v>
      </c>
      <c r="AK75" s="188">
        <v>0</v>
      </c>
      <c r="AL75" s="188">
        <v>0</v>
      </c>
      <c r="AM75" s="188">
        <v>0</v>
      </c>
      <c r="AN75" s="188">
        <v>0</v>
      </c>
      <c r="AO75" s="188">
        <v>0</v>
      </c>
      <c r="AP75" s="188">
        <v>0</v>
      </c>
      <c r="AQ75" s="188">
        <v>0</v>
      </c>
      <c r="AR75" s="188">
        <v>0</v>
      </c>
      <c r="AS75" s="188">
        <v>0</v>
      </c>
      <c r="AT75" s="188">
        <v>0</v>
      </c>
      <c r="AU75" s="188">
        <v>0</v>
      </c>
      <c r="AV75" s="188">
        <v>0</v>
      </c>
      <c r="AW75" s="188">
        <v>2.5999999999999999E-2</v>
      </c>
      <c r="AX75" s="188">
        <v>1.7000000000000001E-2</v>
      </c>
      <c r="AY75" s="188">
        <v>0</v>
      </c>
      <c r="AZ75" s="188">
        <v>8.9999999999999993E-3</v>
      </c>
      <c r="BA75" s="188">
        <v>1.2E-2</v>
      </c>
      <c r="BB75" s="188">
        <v>0</v>
      </c>
      <c r="BC75" s="188">
        <v>0.06</v>
      </c>
      <c r="BD75" s="188">
        <v>60.734000000000002</v>
      </c>
      <c r="BE75" s="188">
        <v>6.5244999999999997</v>
      </c>
      <c r="BF75" s="188">
        <v>0.56799999999999995</v>
      </c>
      <c r="BG75" s="188">
        <v>0.47799999999999998</v>
      </c>
      <c r="BH75" s="188">
        <v>0.42899999999999999</v>
      </c>
      <c r="BI75" s="188">
        <v>0.5</v>
      </c>
      <c r="BJ75" s="188">
        <v>0.38900000000000001</v>
      </c>
      <c r="BK75" s="188">
        <v>0.2</v>
      </c>
      <c r="BL75" s="188">
        <v>0</v>
      </c>
      <c r="BM75" s="188">
        <v>0.29149999999999998</v>
      </c>
      <c r="BN75" s="188">
        <v>9.1499999999999998E-2</v>
      </c>
      <c r="BO75" s="188">
        <v>0</v>
      </c>
      <c r="BP75" s="188">
        <v>0</v>
      </c>
      <c r="BQ75" s="188">
        <v>2.1110000000001961E-4</v>
      </c>
      <c r="BR75" s="188">
        <v>9.9999999999999978E-2</v>
      </c>
      <c r="BS75" s="188">
        <v>0.24</v>
      </c>
      <c r="BT75" s="188">
        <v>0.24</v>
      </c>
      <c r="BU75" s="188">
        <v>0.36</v>
      </c>
      <c r="BV75" s="188">
        <v>0.19999999999999996</v>
      </c>
      <c r="BW75" s="188">
        <v>0.3</v>
      </c>
      <c r="BX75" s="188">
        <v>0.24</v>
      </c>
      <c r="BY75" s="188">
        <v>0</v>
      </c>
      <c r="BZ75" s="188">
        <v>0</v>
      </c>
      <c r="CA75" s="188">
        <v>0</v>
      </c>
      <c r="CB75" s="188">
        <v>0</v>
      </c>
      <c r="CC75" s="188">
        <v>0</v>
      </c>
      <c r="CD75" s="188">
        <v>0</v>
      </c>
      <c r="CE75" s="188">
        <v>0</v>
      </c>
      <c r="CF75" s="188">
        <v>0</v>
      </c>
      <c r="CG75" s="188">
        <v>0</v>
      </c>
      <c r="CH75" s="189">
        <v>0</v>
      </c>
    </row>
    <row r="76" spans="1:88" ht="26.25" customHeight="1" x14ac:dyDescent="0.35">
      <c r="A76" s="190"/>
      <c r="B76" s="52" t="s">
        <v>435</v>
      </c>
      <c r="C76" s="187" t="s">
        <v>374</v>
      </c>
      <c r="D76" s="188">
        <v>86</v>
      </c>
      <c r="E76" s="188">
        <v>83.8</v>
      </c>
      <c r="F76" s="188">
        <v>81.3</v>
      </c>
      <c r="G76" s="188">
        <v>79.400000000000006</v>
      </c>
      <c r="H76" s="188">
        <v>86.8</v>
      </c>
      <c r="I76" s="188">
        <v>82.7</v>
      </c>
      <c r="J76" s="188">
        <v>86.7</v>
      </c>
      <c r="K76" s="188">
        <v>88.4</v>
      </c>
      <c r="L76" s="188">
        <v>89</v>
      </c>
      <c r="M76" s="188">
        <v>90.8</v>
      </c>
      <c r="N76" s="188">
        <v>100.5</v>
      </c>
      <c r="O76" s="188">
        <v>99.2</v>
      </c>
      <c r="P76" s="188">
        <v>95.8</v>
      </c>
      <c r="Q76" s="188">
        <v>103.6</v>
      </c>
      <c r="R76" s="188">
        <v>101.9</v>
      </c>
      <c r="S76" s="188">
        <v>109.9</v>
      </c>
      <c r="T76" s="188">
        <v>110.4</v>
      </c>
      <c r="U76" s="188">
        <v>120.9</v>
      </c>
      <c r="V76" s="188">
        <v>118.4</v>
      </c>
      <c r="W76" s="188">
        <v>120.8</v>
      </c>
      <c r="X76" s="188">
        <v>124.7</v>
      </c>
      <c r="Y76" s="188">
        <v>124.6</v>
      </c>
      <c r="Z76" s="188">
        <v>128</v>
      </c>
      <c r="AA76" s="188">
        <v>136.69999999999999</v>
      </c>
      <c r="AB76" s="188">
        <v>149.69999999999999</v>
      </c>
      <c r="AC76" s="188">
        <v>164</v>
      </c>
      <c r="AD76" s="188">
        <v>203.9</v>
      </c>
      <c r="AE76" s="188">
        <v>258.10000000000002</v>
      </c>
      <c r="AF76" s="188">
        <v>282.89999999999998</v>
      </c>
      <c r="AG76" s="188">
        <v>309.60000000000002</v>
      </c>
      <c r="AH76" s="188">
        <v>340</v>
      </c>
      <c r="AI76" s="188">
        <v>375</v>
      </c>
      <c r="AJ76" s="188">
        <v>424</v>
      </c>
      <c r="AK76" s="188">
        <v>479</v>
      </c>
      <c r="AL76" s="188">
        <v>504</v>
      </c>
      <c r="AM76" s="188">
        <v>524</v>
      </c>
      <c r="AN76" s="188">
        <v>544</v>
      </c>
      <c r="AO76" s="188">
        <v>581</v>
      </c>
      <c r="AP76" s="188">
        <v>590</v>
      </c>
      <c r="AQ76" s="188">
        <v>599</v>
      </c>
      <c r="AR76" s="188">
        <v>610.34400000000005</v>
      </c>
      <c r="AS76" s="188">
        <v>640.85199999999998</v>
      </c>
      <c r="AT76" s="188">
        <v>821.56471568504003</v>
      </c>
      <c r="AU76" s="188">
        <v>966.63</v>
      </c>
      <c r="AV76" s="188">
        <v>1157.8209999999999</v>
      </c>
      <c r="AW76" s="188">
        <v>1286.308</v>
      </c>
      <c r="AX76" s="188">
        <v>1146.847</v>
      </c>
      <c r="AY76" s="188">
        <v>1257.923</v>
      </c>
      <c r="AZ76" s="188">
        <v>1351.4369999999999</v>
      </c>
      <c r="BA76" s="188">
        <v>1288.18</v>
      </c>
      <c r="BB76" s="188">
        <v>1263.556</v>
      </c>
      <c r="BC76" s="188">
        <v>1255.5229999999999</v>
      </c>
      <c r="BD76" s="188">
        <v>1395.876</v>
      </c>
      <c r="BE76" s="188">
        <v>1238</v>
      </c>
      <c r="BF76" s="188"/>
      <c r="BG76" s="188"/>
      <c r="BH76" s="188"/>
      <c r="BI76" s="188"/>
      <c r="BJ76" s="188"/>
      <c r="BK76" s="188"/>
      <c r="BL76" s="188"/>
      <c r="BM76" s="188"/>
      <c r="BN76" s="188"/>
      <c r="BO76" s="188"/>
      <c r="BP76" s="188"/>
      <c r="BQ76" s="188"/>
      <c r="BR76" s="188"/>
      <c r="BS76" s="188"/>
      <c r="BT76" s="188"/>
      <c r="BU76" s="188"/>
      <c r="BV76" s="188"/>
      <c r="BW76" s="188"/>
      <c r="BX76" s="188"/>
      <c r="BY76" s="188"/>
      <c r="BZ76" s="188"/>
      <c r="CA76" s="188"/>
      <c r="CB76" s="188"/>
      <c r="CC76" s="188"/>
      <c r="CD76" s="188"/>
      <c r="CE76" s="188"/>
      <c r="CF76" s="188"/>
      <c r="CG76" s="188"/>
      <c r="CH76" s="189"/>
    </row>
    <row r="77" spans="1:88" x14ac:dyDescent="0.35">
      <c r="A77" s="190"/>
      <c r="B77" s="52" t="s">
        <v>436</v>
      </c>
      <c r="C77" s="187" t="s">
        <v>374</v>
      </c>
      <c r="D77" s="188">
        <v>0</v>
      </c>
      <c r="E77" s="188">
        <v>0</v>
      </c>
      <c r="F77" s="188">
        <v>0</v>
      </c>
      <c r="G77" s="188">
        <v>0</v>
      </c>
      <c r="H77" s="188">
        <v>0</v>
      </c>
      <c r="I77" s="188">
        <v>0</v>
      </c>
      <c r="J77" s="188">
        <v>0</v>
      </c>
      <c r="K77" s="188">
        <v>0</v>
      </c>
      <c r="L77" s="188">
        <v>0</v>
      </c>
      <c r="M77" s="188">
        <v>0</v>
      </c>
      <c r="N77" s="188">
        <v>0</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0</v>
      </c>
      <c r="AX77" s="188">
        <v>0</v>
      </c>
      <c r="AY77" s="188">
        <v>0</v>
      </c>
      <c r="AZ77" s="188">
        <v>0</v>
      </c>
      <c r="BA77" s="188">
        <v>190.64</v>
      </c>
      <c r="BB77" s="188">
        <v>194.422</v>
      </c>
      <c r="BC77" s="188">
        <v>759.476</v>
      </c>
      <c r="BD77" s="188">
        <v>1749.268</v>
      </c>
      <c r="BE77" s="188">
        <v>1680.5630000000001</v>
      </c>
      <c r="BF77" s="188">
        <v>1705.4359999999999</v>
      </c>
      <c r="BG77" s="188">
        <v>1915.596</v>
      </c>
      <c r="BH77" s="188">
        <v>1962.34</v>
      </c>
      <c r="BI77" s="188">
        <v>1981.7470000000001</v>
      </c>
      <c r="BJ77" s="188">
        <v>2015.0229999999999</v>
      </c>
      <c r="BK77" s="188">
        <v>2070.2523382699997</v>
      </c>
      <c r="BL77" s="188">
        <v>2700.6948084699998</v>
      </c>
      <c r="BM77" s="188">
        <v>2734.8132516599994</v>
      </c>
      <c r="BN77" s="188">
        <v>2759.4819029400005</v>
      </c>
      <c r="BO77" s="188">
        <v>2149.2390251900001</v>
      </c>
      <c r="BP77" s="188">
        <v>2144.0899999999997</v>
      </c>
      <c r="BQ77" s="188">
        <v>2140.0809990000007</v>
      </c>
      <c r="BR77" s="188">
        <v>2116.9060000000004</v>
      </c>
      <c r="BS77" s="188">
        <v>2073.1628880400003</v>
      </c>
      <c r="BT77" s="188">
        <v>2048.8185346599998</v>
      </c>
      <c r="BU77" s="188">
        <v>2022.5266947100001</v>
      </c>
      <c r="BV77" s="188">
        <v>1995.3827969600002</v>
      </c>
      <c r="BW77" s="188">
        <v>1973.5520848000001</v>
      </c>
      <c r="BX77" s="188">
        <v>1957.2071462099998</v>
      </c>
      <c r="BY77" s="188">
        <v>1974.1487889399998</v>
      </c>
      <c r="BZ77" s="188">
        <v>2034.9000000000003</v>
      </c>
      <c r="CA77" s="188">
        <v>2031.9261706668617</v>
      </c>
      <c r="CB77" s="188">
        <v>301.68485831999999</v>
      </c>
      <c r="CC77" s="188">
        <v>1915.2069199840846</v>
      </c>
      <c r="CD77" s="188">
        <v>1914.8566981753063</v>
      </c>
      <c r="CE77" s="188">
        <v>1908.9499037832002</v>
      </c>
      <c r="CF77" s="188">
        <v>1922.5595621017414</v>
      </c>
      <c r="CG77" s="188">
        <v>1963.7778988076598</v>
      </c>
      <c r="CH77" s="189">
        <v>1977.062264020462</v>
      </c>
      <c r="CJ77" s="67"/>
    </row>
    <row r="78" spans="1:88" x14ac:dyDescent="0.35">
      <c r="A78" s="190"/>
      <c r="B78" s="52" t="s">
        <v>437</v>
      </c>
      <c r="C78" s="187" t="s">
        <v>384</v>
      </c>
      <c r="D78" s="188">
        <v>0</v>
      </c>
      <c r="E78" s="188">
        <v>0</v>
      </c>
      <c r="F78" s="188">
        <v>0</v>
      </c>
      <c r="G78" s="188">
        <v>0</v>
      </c>
      <c r="H78" s="188">
        <v>0</v>
      </c>
      <c r="I78" s="188">
        <v>0</v>
      </c>
      <c r="J78" s="188">
        <v>0</v>
      </c>
      <c r="K78" s="188">
        <v>0</v>
      </c>
      <c r="L78" s="188">
        <v>0</v>
      </c>
      <c r="M78" s="188">
        <v>0</v>
      </c>
      <c r="N78" s="188">
        <v>0</v>
      </c>
      <c r="O78" s="188">
        <v>0</v>
      </c>
      <c r="P78" s="188">
        <v>0</v>
      </c>
      <c r="Q78" s="188">
        <v>0</v>
      </c>
      <c r="R78" s="188">
        <v>0</v>
      </c>
      <c r="S78" s="188">
        <v>0</v>
      </c>
      <c r="T78" s="188">
        <v>0</v>
      </c>
      <c r="U78" s="188">
        <v>0</v>
      </c>
      <c r="V78" s="188">
        <v>0</v>
      </c>
      <c r="W78" s="188">
        <v>0</v>
      </c>
      <c r="X78" s="188">
        <v>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0</v>
      </c>
      <c r="AN78" s="188">
        <v>0</v>
      </c>
      <c r="AO78" s="188">
        <v>0</v>
      </c>
      <c r="AP78" s="188">
        <v>0</v>
      </c>
      <c r="AQ78" s="188">
        <v>0</v>
      </c>
      <c r="AR78" s="188">
        <v>33.869999999999997</v>
      </c>
      <c r="AS78" s="188">
        <v>25.613</v>
      </c>
      <c r="AT78" s="188">
        <v>10.731</v>
      </c>
      <c r="AU78" s="188">
        <v>4.2610000000000001</v>
      </c>
      <c r="AV78" s="188">
        <v>2.2210000000000001</v>
      </c>
      <c r="AW78" s="188">
        <v>1.3009999999999999</v>
      </c>
      <c r="AX78" s="188">
        <v>0.84199999999999997</v>
      </c>
      <c r="AY78" s="188">
        <v>1.5860000000000001</v>
      </c>
      <c r="AZ78" s="188">
        <v>0</v>
      </c>
      <c r="BA78" s="188">
        <v>0.22500000000000001</v>
      </c>
      <c r="BB78" s="188">
        <v>0.53600000000000003</v>
      </c>
      <c r="BC78" s="188">
        <v>0.21700000000000003</v>
      </c>
      <c r="BD78" s="188">
        <v>4.3999999999999997E-2</v>
      </c>
      <c r="BE78" s="188">
        <v>0.34199999999999997</v>
      </c>
      <c r="BF78" s="188">
        <v>0.34199999999999997</v>
      </c>
      <c r="BG78" s="188">
        <v>0.127</v>
      </c>
      <c r="BH78" s="188">
        <v>8.6999999999999994E-2</v>
      </c>
      <c r="BI78" s="188">
        <v>0</v>
      </c>
      <c r="BJ78" s="188">
        <v>0</v>
      </c>
      <c r="BK78" s="188">
        <v>0</v>
      </c>
      <c r="BL78" s="188">
        <v>0</v>
      </c>
      <c r="BM78" s="188">
        <v>0</v>
      </c>
      <c r="BN78" s="188">
        <v>0</v>
      </c>
      <c r="BO78" s="188">
        <v>0</v>
      </c>
      <c r="BP78" s="188">
        <v>0</v>
      </c>
      <c r="BQ78" s="188">
        <v>0</v>
      </c>
      <c r="BR78" s="188">
        <v>0</v>
      </c>
      <c r="BS78" s="188">
        <v>0</v>
      </c>
      <c r="BT78" s="188">
        <v>0</v>
      </c>
      <c r="BU78" s="188">
        <v>0</v>
      </c>
      <c r="BV78" s="188">
        <v>0</v>
      </c>
      <c r="BW78" s="188">
        <v>0</v>
      </c>
      <c r="BX78" s="188">
        <v>0</v>
      </c>
      <c r="BY78" s="188">
        <v>0</v>
      </c>
      <c r="BZ78" s="188">
        <v>0</v>
      </c>
      <c r="CA78" s="188">
        <v>0</v>
      </c>
      <c r="CB78" s="188">
        <v>0</v>
      </c>
      <c r="CC78" s="188">
        <v>0</v>
      </c>
      <c r="CD78" s="188">
        <v>0</v>
      </c>
      <c r="CE78" s="188">
        <v>0</v>
      </c>
      <c r="CF78" s="188">
        <v>0</v>
      </c>
      <c r="CG78" s="188">
        <v>0</v>
      </c>
      <c r="CH78" s="189">
        <v>0</v>
      </c>
    </row>
    <row r="79" spans="1:88" x14ac:dyDescent="0.35">
      <c r="A79" s="190"/>
      <c r="B79" s="52" t="s">
        <v>438</v>
      </c>
      <c r="C79" s="187" t="s">
        <v>374</v>
      </c>
      <c r="D79" s="188">
        <v>12.1</v>
      </c>
      <c r="E79" s="188">
        <v>23</v>
      </c>
      <c r="F79" s="188">
        <v>26.9</v>
      </c>
      <c r="G79" s="188">
        <v>27.7</v>
      </c>
      <c r="H79" s="188">
        <v>33.1</v>
      </c>
      <c r="I79" s="188">
        <v>38.5</v>
      </c>
      <c r="J79" s="188">
        <v>41.8</v>
      </c>
      <c r="K79" s="188">
        <v>49.7</v>
      </c>
      <c r="L79" s="188">
        <v>53</v>
      </c>
      <c r="M79" s="188">
        <v>55.8</v>
      </c>
      <c r="N79" s="188">
        <v>71</v>
      </c>
      <c r="O79" s="188">
        <v>74.3</v>
      </c>
      <c r="P79" s="188">
        <v>75.900000000000006</v>
      </c>
      <c r="Q79" s="188">
        <v>89.6</v>
      </c>
      <c r="R79" s="188">
        <v>91.7</v>
      </c>
      <c r="S79" s="188">
        <v>109.7</v>
      </c>
      <c r="T79" s="188">
        <v>116.8</v>
      </c>
      <c r="U79" s="188">
        <v>137.80000000000001</v>
      </c>
      <c r="V79" s="188">
        <v>138.69999999999999</v>
      </c>
      <c r="W79" s="188">
        <v>145.69999999999999</v>
      </c>
      <c r="X79" s="188">
        <v>152.5</v>
      </c>
      <c r="Y79" s="188">
        <v>158.9</v>
      </c>
      <c r="Z79" s="188">
        <v>0</v>
      </c>
      <c r="AA79" s="188">
        <v>0</v>
      </c>
      <c r="AB79" s="188">
        <v>0</v>
      </c>
      <c r="AC79" s="188">
        <v>0</v>
      </c>
      <c r="AD79" s="188">
        <v>0</v>
      </c>
      <c r="AE79" s="188">
        <v>0</v>
      </c>
      <c r="AF79" s="188">
        <v>0</v>
      </c>
      <c r="AG79" s="188">
        <v>0</v>
      </c>
      <c r="AH79" s="188">
        <v>0</v>
      </c>
      <c r="AI79" s="188">
        <v>0.06</v>
      </c>
      <c r="AJ79" s="188">
        <v>0.06</v>
      </c>
      <c r="AK79" s="188">
        <v>0.06</v>
      </c>
      <c r="AL79" s="188">
        <v>0.06</v>
      </c>
      <c r="AM79" s="188">
        <v>0.06</v>
      </c>
      <c r="AN79" s="188">
        <v>0.06</v>
      </c>
      <c r="AO79" s="188">
        <v>0.06</v>
      </c>
      <c r="AP79" s="188">
        <v>0.06</v>
      </c>
      <c r="AQ79" s="188">
        <v>0.06</v>
      </c>
      <c r="AR79" s="188">
        <v>0.06</v>
      </c>
      <c r="AS79" s="188">
        <v>0.06</v>
      </c>
      <c r="AT79" s="188">
        <v>0.01</v>
      </c>
      <c r="AU79" s="188">
        <v>0</v>
      </c>
      <c r="AV79" s="188">
        <v>2.4990000000020953</v>
      </c>
      <c r="AW79" s="188">
        <v>0</v>
      </c>
      <c r="AX79" s="188">
        <v>0</v>
      </c>
      <c r="AY79" s="188">
        <v>-6.8000008352109287E-5</v>
      </c>
      <c r="AZ79" s="188">
        <v>0</v>
      </c>
      <c r="BA79" s="188">
        <v>0.64500900000683026</v>
      </c>
      <c r="BB79" s="188">
        <v>8.6000000030500817E-2</v>
      </c>
      <c r="BC79" s="188">
        <v>0.93610000001639126</v>
      </c>
      <c r="BD79" s="188">
        <v>0.23865792713151279</v>
      </c>
      <c r="BE79" s="188">
        <v>0.17703000000000024</v>
      </c>
      <c r="BF79" s="188">
        <v>0.19800000000000006</v>
      </c>
      <c r="BG79" s="188">
        <v>0.15174200000000004</v>
      </c>
      <c r="BH79" s="188">
        <v>0</v>
      </c>
      <c r="BI79" s="188">
        <v>0</v>
      </c>
      <c r="BJ79" s="188">
        <v>-0.14862890000000004</v>
      </c>
      <c r="BK79" s="188">
        <v>0</v>
      </c>
      <c r="BL79" s="188">
        <v>0</v>
      </c>
      <c r="BM79" s="188">
        <v>0</v>
      </c>
      <c r="BN79" s="188">
        <v>0</v>
      </c>
      <c r="BO79" s="188">
        <v>0</v>
      </c>
      <c r="BP79" s="188">
        <v>0</v>
      </c>
      <c r="BQ79" s="188">
        <v>0</v>
      </c>
      <c r="BR79" s="188">
        <v>0</v>
      </c>
      <c r="BS79" s="188">
        <v>0</v>
      </c>
      <c r="BT79" s="188">
        <v>0</v>
      </c>
      <c r="BU79" s="188">
        <v>0</v>
      </c>
      <c r="BV79" s="188">
        <v>0</v>
      </c>
      <c r="BW79" s="188">
        <v>0</v>
      </c>
      <c r="BX79" s="188">
        <v>0</v>
      </c>
      <c r="BY79" s="188">
        <v>0</v>
      </c>
      <c r="BZ79" s="188">
        <v>0</v>
      </c>
      <c r="CA79" s="188">
        <v>0</v>
      </c>
      <c r="CB79" s="188">
        <v>0</v>
      </c>
      <c r="CC79" s="188">
        <v>0</v>
      </c>
      <c r="CD79" s="188">
        <v>0</v>
      </c>
      <c r="CE79" s="188">
        <v>0</v>
      </c>
      <c r="CF79" s="188">
        <v>0</v>
      </c>
      <c r="CG79" s="188">
        <v>0</v>
      </c>
      <c r="CH79" s="189">
        <v>0</v>
      </c>
    </row>
    <row r="80" spans="1:88" s="123" customFormat="1" ht="26.25" customHeight="1" x14ac:dyDescent="0.35">
      <c r="A80" s="199"/>
      <c r="B80" s="123" t="s">
        <v>439</v>
      </c>
      <c r="C80" s="200"/>
      <c r="D80" s="201">
        <f>SUM(D$5:D$11,D$14:D$22,D$25:D$29,D$33:D$41,D$44:D$63,D$66:D$71,D72,D$75:D$79)</f>
        <v>471.3</v>
      </c>
      <c r="E80" s="201">
        <f t="shared" ref="E80:BP80" si="11">SUM(E$5:E$11,E$14:E$22,E$25:E$29,E$33:E$41,E$44:E$63,E$66:E$71,E72,E$75:E$79)</f>
        <v>597.79999999999995</v>
      </c>
      <c r="F80" s="201">
        <f t="shared" si="11"/>
        <v>610.49999999999989</v>
      </c>
      <c r="G80" s="201">
        <f t="shared" si="11"/>
        <v>642.1</v>
      </c>
      <c r="H80" s="201">
        <f t="shared" si="11"/>
        <v>775.19999999999993</v>
      </c>
      <c r="I80" s="201">
        <f t="shared" si="11"/>
        <v>816.70000000000016</v>
      </c>
      <c r="J80" s="201">
        <f t="shared" si="11"/>
        <v>839.2</v>
      </c>
      <c r="K80" s="201">
        <f t="shared" si="11"/>
        <v>942.30000000000007</v>
      </c>
      <c r="L80" s="201">
        <f t="shared" si="11"/>
        <v>980.8</v>
      </c>
      <c r="M80" s="201">
        <f t="shared" si="11"/>
        <v>1051.0999999999999</v>
      </c>
      <c r="N80" s="201">
        <f t="shared" si="11"/>
        <v>1287</v>
      </c>
      <c r="O80" s="201">
        <f t="shared" si="11"/>
        <v>1350.4</v>
      </c>
      <c r="P80" s="201">
        <f t="shared" si="11"/>
        <v>1389.8000000000002</v>
      </c>
      <c r="Q80" s="201">
        <f t="shared" si="11"/>
        <v>1553.0999999999997</v>
      </c>
      <c r="R80" s="201">
        <f t="shared" si="11"/>
        <v>1645.8000000000002</v>
      </c>
      <c r="S80" s="201">
        <f t="shared" si="11"/>
        <v>1890.6000000000001</v>
      </c>
      <c r="T80" s="201">
        <f t="shared" si="11"/>
        <v>1962.1000000000001</v>
      </c>
      <c r="U80" s="201">
        <f t="shared" si="11"/>
        <v>2322.4</v>
      </c>
      <c r="V80" s="201">
        <f t="shared" si="11"/>
        <v>2456.5</v>
      </c>
      <c r="W80" s="201">
        <f t="shared" si="11"/>
        <v>2789.5999999999995</v>
      </c>
      <c r="X80" s="201">
        <f t="shared" si="11"/>
        <v>3172.2</v>
      </c>
      <c r="Y80" s="201">
        <f t="shared" si="11"/>
        <v>3392.1</v>
      </c>
      <c r="Z80" s="201">
        <f t="shared" si="11"/>
        <v>3636.5000000000005</v>
      </c>
      <c r="AA80" s="201">
        <f t="shared" si="11"/>
        <v>4229.8</v>
      </c>
      <c r="AB80" s="201">
        <f t="shared" si="11"/>
        <v>4897.7</v>
      </c>
      <c r="AC80" s="201">
        <f t="shared" si="11"/>
        <v>5504.9989999999998</v>
      </c>
      <c r="AD80" s="201">
        <f t="shared" si="11"/>
        <v>6901.7269999999999</v>
      </c>
      <c r="AE80" s="201">
        <f t="shared" si="11"/>
        <v>9337.5789999999997</v>
      </c>
      <c r="AF80" s="201">
        <f t="shared" si="11"/>
        <v>11114.196</v>
      </c>
      <c r="AG80" s="201">
        <f t="shared" si="11"/>
        <v>13367.12</v>
      </c>
      <c r="AH80" s="201">
        <f t="shared" si="11"/>
        <v>15873</v>
      </c>
      <c r="AI80" s="201">
        <f t="shared" si="11"/>
        <v>18777.060000000001</v>
      </c>
      <c r="AJ80" s="201">
        <f t="shared" si="11"/>
        <v>22658.06</v>
      </c>
      <c r="AK80" s="201">
        <f t="shared" si="11"/>
        <v>27698.31</v>
      </c>
      <c r="AL80" s="201">
        <f t="shared" si="11"/>
        <v>31628.06</v>
      </c>
      <c r="AM80" s="201">
        <f t="shared" si="11"/>
        <v>35332.06</v>
      </c>
      <c r="AN80" s="201">
        <f t="shared" si="11"/>
        <v>38251.06</v>
      </c>
      <c r="AO80" s="201">
        <f t="shared" si="11"/>
        <v>41768.06</v>
      </c>
      <c r="AP80" s="201">
        <f t="shared" si="11"/>
        <v>44917.657999999996</v>
      </c>
      <c r="AQ80" s="201">
        <f t="shared" si="11"/>
        <v>46700.743999999992</v>
      </c>
      <c r="AR80" s="201">
        <f t="shared" si="11"/>
        <v>47317.750509999998</v>
      </c>
      <c r="AS80" s="201">
        <f t="shared" si="11"/>
        <v>50314.249480999992</v>
      </c>
      <c r="AT80" s="201">
        <f t="shared" si="11"/>
        <v>56478.799715685047</v>
      </c>
      <c r="AU80" s="201">
        <f t="shared" si="11"/>
        <v>66302.888468443314</v>
      </c>
      <c r="AV80" s="201">
        <f t="shared" si="11"/>
        <v>75257.45199999999</v>
      </c>
      <c r="AW80" s="201">
        <f t="shared" si="11"/>
        <v>82437.566000000006</v>
      </c>
      <c r="AX80" s="201">
        <f t="shared" si="11"/>
        <v>84862.667213999986</v>
      </c>
      <c r="AY80" s="201">
        <f t="shared" si="11"/>
        <v>88710.819153041331</v>
      </c>
      <c r="AZ80" s="201">
        <f t="shared" si="11"/>
        <v>92217.949756999995</v>
      </c>
      <c r="BA80" s="201">
        <f t="shared" si="11"/>
        <v>93347.393757000013</v>
      </c>
      <c r="BB80" s="201">
        <f t="shared" si="11"/>
        <v>95565.317560038413</v>
      </c>
      <c r="BC80" s="201">
        <f t="shared" si="11"/>
        <v>99048.585242467729</v>
      </c>
      <c r="BD80" s="201">
        <f t="shared" si="11"/>
        <v>101373.84078511488</v>
      </c>
      <c r="BE80" s="201">
        <f t="shared" si="11"/>
        <v>106706.85189487554</v>
      </c>
      <c r="BF80" s="201">
        <f t="shared" si="11"/>
        <v>110302.29898003751</v>
      </c>
      <c r="BG80" s="201">
        <f t="shared" si="11"/>
        <v>105790.62308501704</v>
      </c>
      <c r="BH80" s="201">
        <f t="shared" si="11"/>
        <v>111092.55313748043</v>
      </c>
      <c r="BI80" s="201">
        <f t="shared" si="11"/>
        <v>115781.15564274366</v>
      </c>
      <c r="BJ80" s="201">
        <f t="shared" si="11"/>
        <v>119207.17254344036</v>
      </c>
      <c r="BK80" s="201">
        <f t="shared" si="11"/>
        <v>126242.20586285737</v>
      </c>
      <c r="BL80" s="201">
        <f t="shared" si="11"/>
        <v>135757.16542445365</v>
      </c>
      <c r="BM80" s="201">
        <f t="shared" si="11"/>
        <v>148097.93069052219</v>
      </c>
      <c r="BN80" s="201">
        <f t="shared" si="11"/>
        <v>153463.6531698035</v>
      </c>
      <c r="BO80" s="201">
        <f t="shared" si="11"/>
        <v>159050.32287856637</v>
      </c>
      <c r="BP80" s="201">
        <f t="shared" si="11"/>
        <v>166645.02093256198</v>
      </c>
      <c r="BQ80" s="201">
        <f t="shared" ref="BQ80:CH80" si="12">SUM(BQ$5:BQ$11,BQ$14:BQ$22,BQ$25:BQ$29,BQ$33:BQ$41,BQ$44:BQ$63,BQ$66:BQ$71,BQ72,BQ$75:BQ$79)</f>
        <v>164236.66498876672</v>
      </c>
      <c r="BR80" s="201">
        <f t="shared" si="12"/>
        <v>168380.08252187507</v>
      </c>
      <c r="BS80" s="201">
        <f t="shared" si="12"/>
        <v>171893.03779992109</v>
      </c>
      <c r="BT80" s="201">
        <f t="shared" si="12"/>
        <v>173926.16310979013</v>
      </c>
      <c r="BU80" s="201">
        <f t="shared" si="12"/>
        <v>178148.62801483768</v>
      </c>
      <c r="BV80" s="201">
        <f t="shared" si="12"/>
        <v>183849.13384796606</v>
      </c>
      <c r="BW80" s="201">
        <f t="shared" si="12"/>
        <v>192319.06203774319</v>
      </c>
      <c r="BX80" s="201">
        <f t="shared" si="12"/>
        <v>213240.07300694557</v>
      </c>
      <c r="BY80" s="201">
        <f t="shared" si="12"/>
        <v>217561.36345080766</v>
      </c>
      <c r="BZ80" s="201">
        <f t="shared" si="12"/>
        <v>233139.38130844015</v>
      </c>
      <c r="CA80" s="201">
        <f t="shared" si="12"/>
        <v>267855.15756232006</v>
      </c>
      <c r="CB80" s="201">
        <f t="shared" si="12"/>
        <v>289193.0848497132</v>
      </c>
      <c r="CC80" s="201">
        <f t="shared" si="12"/>
        <v>309528.57097589521</v>
      </c>
      <c r="CD80" s="201">
        <f>SUM(CD$5:CD$11,CD$14:CD$22,CD$25:CD$29,CD$33:CD$41,CD$44:CD$63,CD$66:CD$71,CD72,CD$75:CD$79)</f>
        <v>328130.97449413774</v>
      </c>
      <c r="CE80" s="201">
        <f t="shared" si="12"/>
        <v>337951.44154176582</v>
      </c>
      <c r="CF80" s="201">
        <f t="shared" si="12"/>
        <v>348410.30670264678</v>
      </c>
      <c r="CG80" s="56">
        <f t="shared" si="12"/>
        <v>364452.22021322395</v>
      </c>
      <c r="CH80" s="57">
        <f t="shared" si="12"/>
        <v>380898.96530234464</v>
      </c>
      <c r="CI80" s="202"/>
    </row>
    <row r="81" spans="1:90" ht="26.25" customHeight="1" x14ac:dyDescent="0.35">
      <c r="A81" s="190"/>
      <c r="B81" s="10" t="s">
        <v>440</v>
      </c>
      <c r="D81" s="203">
        <f>SUMIF($C$5:$C$79,"(C)",D$5:D$79)</f>
        <v>250.8</v>
      </c>
      <c r="E81" s="203">
        <f t="shared" ref="E81:BP81" si="13">SUMIF($C$5:$C$79,"(C)",E$5:E$79)</f>
        <v>354.9</v>
      </c>
      <c r="F81" s="203">
        <f t="shared" si="13"/>
        <v>355.9</v>
      </c>
      <c r="G81" s="203">
        <f t="shared" si="13"/>
        <v>377.3</v>
      </c>
      <c r="H81" s="203">
        <f t="shared" si="13"/>
        <v>449.5</v>
      </c>
      <c r="I81" s="203">
        <f t="shared" si="13"/>
        <v>471.7</v>
      </c>
      <c r="J81" s="203">
        <f t="shared" si="13"/>
        <v>480.3</v>
      </c>
      <c r="K81" s="203">
        <f t="shared" si="13"/>
        <v>583.5</v>
      </c>
      <c r="L81" s="203">
        <f t="shared" si="13"/>
        <v>603.69999999999993</v>
      </c>
      <c r="M81" s="203">
        <f t="shared" si="13"/>
        <v>662.69999999999993</v>
      </c>
      <c r="N81" s="203">
        <f t="shared" si="13"/>
        <v>857.8</v>
      </c>
      <c r="O81" s="203">
        <f t="shared" si="13"/>
        <v>891</v>
      </c>
      <c r="P81" s="203">
        <f t="shared" si="13"/>
        <v>907.6</v>
      </c>
      <c r="Q81" s="203">
        <f t="shared" si="13"/>
        <v>1054.8</v>
      </c>
      <c r="R81" s="203">
        <f t="shared" si="13"/>
        <v>1117.0999999999999</v>
      </c>
      <c r="S81" s="203">
        <f t="shared" si="13"/>
        <v>1313.7999999999997</v>
      </c>
      <c r="T81" s="203">
        <f t="shared" si="13"/>
        <v>1368.5</v>
      </c>
      <c r="U81" s="203">
        <f t="shared" si="13"/>
        <v>1671.5</v>
      </c>
      <c r="V81" s="203">
        <f t="shared" si="13"/>
        <v>1752.6999999999998</v>
      </c>
      <c r="W81" s="203">
        <f t="shared" si="13"/>
        <v>1977.2</v>
      </c>
      <c r="X81" s="203">
        <f t="shared" si="13"/>
        <v>2169</v>
      </c>
      <c r="Y81" s="203">
        <f t="shared" si="13"/>
        <v>2298.7000000000003</v>
      </c>
      <c r="Z81" s="203">
        <f t="shared" si="13"/>
        <v>2521.6</v>
      </c>
      <c r="AA81" s="203">
        <f t="shared" si="13"/>
        <v>2950.6</v>
      </c>
      <c r="AB81" s="203">
        <f t="shared" si="13"/>
        <v>3340.2999999999997</v>
      </c>
      <c r="AC81" s="203">
        <f t="shared" si="13"/>
        <v>3852.5990000000002</v>
      </c>
      <c r="AD81" s="203">
        <f t="shared" si="13"/>
        <v>4918.3270000000002</v>
      </c>
      <c r="AE81" s="203">
        <f t="shared" si="13"/>
        <v>6583.9790000000003</v>
      </c>
      <c r="AF81" s="203">
        <f t="shared" si="13"/>
        <v>7801.2960000000003</v>
      </c>
      <c r="AG81" s="203">
        <f t="shared" si="13"/>
        <v>9082.32</v>
      </c>
      <c r="AH81" s="203">
        <f t="shared" si="13"/>
        <v>10460</v>
      </c>
      <c r="AI81" s="203">
        <f t="shared" si="13"/>
        <v>11937</v>
      </c>
      <c r="AJ81" s="203">
        <f t="shared" si="13"/>
        <v>14529</v>
      </c>
      <c r="AK81" s="203">
        <f t="shared" si="13"/>
        <v>16863</v>
      </c>
      <c r="AL81" s="203">
        <f t="shared" si="13"/>
        <v>18210</v>
      </c>
      <c r="AM81" s="203">
        <f t="shared" si="13"/>
        <v>19798</v>
      </c>
      <c r="AN81" s="203">
        <f t="shared" si="13"/>
        <v>20863</v>
      </c>
      <c r="AO81" s="203">
        <f t="shared" si="13"/>
        <v>22448</v>
      </c>
      <c r="AP81" s="203">
        <f t="shared" si="13"/>
        <v>24257.598000000002</v>
      </c>
      <c r="AQ81" s="203">
        <f t="shared" si="13"/>
        <v>25406.486000000001</v>
      </c>
      <c r="AR81" s="203">
        <f t="shared" si="13"/>
        <v>26034.205999999998</v>
      </c>
      <c r="AS81" s="203">
        <f t="shared" si="13"/>
        <v>27702.068000000003</v>
      </c>
      <c r="AT81" s="203">
        <f t="shared" si="13"/>
        <v>30508.146000000001</v>
      </c>
      <c r="AU81" s="203">
        <f t="shared" si="13"/>
        <v>35252.114000000001</v>
      </c>
      <c r="AV81" s="203">
        <f t="shared" si="13"/>
        <v>37320.296999999999</v>
      </c>
      <c r="AW81" s="203">
        <f t="shared" si="13"/>
        <v>39538.795000000006</v>
      </c>
      <c r="AX81" s="203">
        <f t="shared" si="13"/>
        <v>39824.572</v>
      </c>
      <c r="AY81" s="203">
        <f t="shared" si="13"/>
        <v>40701.778000000006</v>
      </c>
      <c r="AZ81" s="203">
        <f t="shared" si="13"/>
        <v>42158.667000000001</v>
      </c>
      <c r="BA81" s="203">
        <f t="shared" si="13"/>
        <v>43119.707999999999</v>
      </c>
      <c r="BB81" s="203">
        <f t="shared" si="13"/>
        <v>45018.209000000003</v>
      </c>
      <c r="BC81" s="203">
        <f t="shared" si="13"/>
        <v>46884.317999999999</v>
      </c>
      <c r="BD81" s="203">
        <f t="shared" si="13"/>
        <v>47796.771000000001</v>
      </c>
      <c r="BE81" s="203">
        <f t="shared" si="13"/>
        <v>51093.595998929333</v>
      </c>
      <c r="BF81" s="203">
        <f t="shared" si="13"/>
        <v>53686.5287096147</v>
      </c>
      <c r="BG81" s="203">
        <f t="shared" si="13"/>
        <v>56079.337540435692</v>
      </c>
      <c r="BH81" s="203">
        <f t="shared" si="13"/>
        <v>58408.538999999997</v>
      </c>
      <c r="BI81" s="203">
        <f t="shared" si="13"/>
        <v>60914.807692682669</v>
      </c>
      <c r="BJ81" s="203">
        <f t="shared" si="13"/>
        <v>63129.216045855108</v>
      </c>
      <c r="BK81" s="203">
        <f t="shared" si="13"/>
        <v>67411.978362963171</v>
      </c>
      <c r="BL81" s="203">
        <f t="shared" si="13"/>
        <v>72671.184816889407</v>
      </c>
      <c r="BM81" s="203">
        <f t="shared" si="13"/>
        <v>77814.820358342375</v>
      </c>
      <c r="BN81" s="203">
        <f t="shared" si="13"/>
        <v>80345.367492594727</v>
      </c>
      <c r="BO81" s="203">
        <f t="shared" si="13"/>
        <v>84501.883808506493</v>
      </c>
      <c r="BP81" s="203">
        <f t="shared" si="13"/>
        <v>89391.276039061704</v>
      </c>
      <c r="BQ81" s="203">
        <f t="shared" ref="BQ81:CH81" si="14">SUMIF($C$5:$C$79,"(C)",BQ$5:BQ$79)</f>
        <v>91660.368819799987</v>
      </c>
      <c r="BR81" s="203">
        <f t="shared" si="14"/>
        <v>94520.993083800029</v>
      </c>
      <c r="BS81" s="203">
        <f t="shared" si="14"/>
        <v>97594.637879079994</v>
      </c>
      <c r="BT81" s="203">
        <f t="shared" si="14"/>
        <v>99861.345809219929</v>
      </c>
      <c r="BU81" s="203">
        <f t="shared" si="14"/>
        <v>102005.63289946769</v>
      </c>
      <c r="BV81" s="203">
        <f t="shared" si="14"/>
        <v>104773.46798265999</v>
      </c>
      <c r="BW81" s="203">
        <f t="shared" si="14"/>
        <v>106881.29990970909</v>
      </c>
      <c r="BX81" s="203">
        <f t="shared" si="14"/>
        <v>110626.03589934997</v>
      </c>
      <c r="BY81" s="203">
        <f t="shared" si="14"/>
        <v>112728.33645084</v>
      </c>
      <c r="BZ81" s="203">
        <f t="shared" si="14"/>
        <v>118577.19460304997</v>
      </c>
      <c r="CA81" s="203">
        <f t="shared" si="14"/>
        <v>132698.80076040994</v>
      </c>
      <c r="CB81" s="203">
        <f t="shared" si="14"/>
        <v>145658.70661648535</v>
      </c>
      <c r="CC81" s="203">
        <f t="shared" si="14"/>
        <v>155232.23710433906</v>
      </c>
      <c r="CD81" s="203">
        <f t="shared" si="14"/>
        <v>163307.64655224519</v>
      </c>
      <c r="CE81" s="203">
        <f t="shared" si="14"/>
        <v>167848.9368570302</v>
      </c>
      <c r="CF81" s="203">
        <f t="shared" si="14"/>
        <v>172871.49352868501</v>
      </c>
      <c r="CG81" s="203">
        <f t="shared" si="14"/>
        <v>181134.36661368521</v>
      </c>
      <c r="CH81" s="204">
        <f t="shared" si="14"/>
        <v>189754.03698497207</v>
      </c>
      <c r="CL81" s="205"/>
    </row>
    <row r="82" spans="1:90" x14ac:dyDescent="0.35">
      <c r="A82" s="190"/>
      <c r="B82" s="10" t="s">
        <v>441</v>
      </c>
      <c r="D82" s="203">
        <f>SUMIF($C$5:$C$79,"(IR)",D$5:D$79)</f>
        <v>62.5</v>
      </c>
      <c r="E82" s="203">
        <f t="shared" ref="E82:BP82" si="15">SUMIF($C$5:$C$79,"(IR)",E$5:E$79)</f>
        <v>75.2</v>
      </c>
      <c r="F82" s="203">
        <f t="shared" si="15"/>
        <v>84.5</v>
      </c>
      <c r="G82" s="203">
        <f t="shared" si="15"/>
        <v>94.6</v>
      </c>
      <c r="H82" s="203">
        <f t="shared" si="15"/>
        <v>118.6</v>
      </c>
      <c r="I82" s="203">
        <f t="shared" si="15"/>
        <v>120.3</v>
      </c>
      <c r="J82" s="203">
        <f t="shared" si="15"/>
        <v>125.4</v>
      </c>
      <c r="K82" s="203">
        <f t="shared" si="15"/>
        <v>114.1</v>
      </c>
      <c r="L82" s="203">
        <f t="shared" si="15"/>
        <v>121.3</v>
      </c>
      <c r="M82" s="203">
        <f t="shared" si="15"/>
        <v>119.6</v>
      </c>
      <c r="N82" s="203">
        <f t="shared" si="15"/>
        <v>131.80000000000001</v>
      </c>
      <c r="O82" s="203">
        <f t="shared" si="15"/>
        <v>158.5</v>
      </c>
      <c r="P82" s="203">
        <f t="shared" si="15"/>
        <v>179.5</v>
      </c>
      <c r="Q82" s="203">
        <f t="shared" si="15"/>
        <v>171.1</v>
      </c>
      <c r="R82" s="203">
        <f t="shared" si="15"/>
        <v>199.8</v>
      </c>
      <c r="S82" s="203">
        <f t="shared" si="15"/>
        <v>217.4</v>
      </c>
      <c r="T82" s="203">
        <f t="shared" si="15"/>
        <v>223.3</v>
      </c>
      <c r="U82" s="203">
        <f t="shared" si="15"/>
        <v>245.9</v>
      </c>
      <c r="V82" s="203">
        <f t="shared" si="15"/>
        <v>297.5</v>
      </c>
      <c r="W82" s="203">
        <f t="shared" si="15"/>
        <v>385.7</v>
      </c>
      <c r="X82" s="203">
        <f t="shared" si="15"/>
        <v>428.9</v>
      </c>
      <c r="Y82" s="203">
        <f t="shared" si="15"/>
        <v>470.7</v>
      </c>
      <c r="Z82" s="203">
        <f t="shared" si="15"/>
        <v>563.79999999999995</v>
      </c>
      <c r="AA82" s="203">
        <f t="shared" si="15"/>
        <v>686.1</v>
      </c>
      <c r="AB82" s="203">
        <f t="shared" si="15"/>
        <v>845.3</v>
      </c>
      <c r="AC82" s="203">
        <f t="shared" si="15"/>
        <v>974.30000000000007</v>
      </c>
      <c r="AD82" s="203">
        <f t="shared" si="15"/>
        <v>1208.2</v>
      </c>
      <c r="AE82" s="203">
        <f t="shared" si="15"/>
        <v>1651.1</v>
      </c>
      <c r="AF82" s="203">
        <f t="shared" si="15"/>
        <v>2081.9</v>
      </c>
      <c r="AG82" s="203">
        <f t="shared" si="15"/>
        <v>2509.3000000000002</v>
      </c>
      <c r="AH82" s="203">
        <f t="shared" si="15"/>
        <v>2692</v>
      </c>
      <c r="AI82" s="203">
        <f t="shared" si="15"/>
        <v>2940</v>
      </c>
      <c r="AJ82" s="203">
        <f t="shared" si="15"/>
        <v>3830</v>
      </c>
      <c r="AK82" s="203">
        <f t="shared" si="15"/>
        <v>5857.25</v>
      </c>
      <c r="AL82" s="203">
        <f t="shared" si="15"/>
        <v>7917</v>
      </c>
      <c r="AM82" s="203">
        <f t="shared" si="15"/>
        <v>9449</v>
      </c>
      <c r="AN82" s="203">
        <f t="shared" si="15"/>
        <v>10783</v>
      </c>
      <c r="AO82" s="203">
        <f t="shared" si="15"/>
        <v>12232</v>
      </c>
      <c r="AP82" s="203">
        <f t="shared" si="15"/>
        <v>13176</v>
      </c>
      <c r="AQ82" s="203">
        <f t="shared" si="15"/>
        <v>13401.69</v>
      </c>
      <c r="AR82" s="203">
        <f t="shared" si="15"/>
        <v>13251.99351</v>
      </c>
      <c r="AS82" s="203">
        <f t="shared" si="15"/>
        <v>14200.272480999998</v>
      </c>
      <c r="AT82" s="203">
        <f t="shared" si="15"/>
        <v>16797.837000000003</v>
      </c>
      <c r="AU82" s="203">
        <f t="shared" si="15"/>
        <v>20295.427899511735</v>
      </c>
      <c r="AV82" s="203">
        <f t="shared" si="15"/>
        <v>25526.476000000002</v>
      </c>
      <c r="AW82" s="203">
        <f t="shared" si="15"/>
        <v>28829.948</v>
      </c>
      <c r="AX82" s="203">
        <f t="shared" si="15"/>
        <v>30339.205213999998</v>
      </c>
      <c r="AY82" s="203">
        <f t="shared" si="15"/>
        <v>31886.693626000004</v>
      </c>
      <c r="AZ82" s="203">
        <f t="shared" si="15"/>
        <v>32437.416757000003</v>
      </c>
      <c r="BA82" s="203">
        <f t="shared" si="15"/>
        <v>31640.413747999999</v>
      </c>
      <c r="BB82" s="203">
        <f t="shared" si="15"/>
        <v>31212.963835000002</v>
      </c>
      <c r="BC82" s="203">
        <f t="shared" si="15"/>
        <v>30726.584142467687</v>
      </c>
      <c r="BD82" s="203">
        <f t="shared" si="15"/>
        <v>29666.571453818167</v>
      </c>
      <c r="BE82" s="203">
        <f t="shared" si="15"/>
        <v>30918.086668030108</v>
      </c>
      <c r="BF82" s="203">
        <f t="shared" si="15"/>
        <v>32295.353709467578</v>
      </c>
      <c r="BG82" s="203">
        <f t="shared" si="15"/>
        <v>33353.048856553258</v>
      </c>
      <c r="BH82" s="203">
        <f t="shared" si="15"/>
        <v>35028.023048480412</v>
      </c>
      <c r="BI82" s="203">
        <f t="shared" si="15"/>
        <v>35716.781529642009</v>
      </c>
      <c r="BJ82" s="203">
        <f t="shared" si="15"/>
        <v>37172.236532855473</v>
      </c>
      <c r="BK82" s="203">
        <f t="shared" si="15"/>
        <v>38696.081911583096</v>
      </c>
      <c r="BL82" s="203">
        <f t="shared" si="15"/>
        <v>40966.842600689997</v>
      </c>
      <c r="BM82" s="203">
        <f t="shared" si="15"/>
        <v>46695.822820729991</v>
      </c>
      <c r="BN82" s="203">
        <f t="shared" si="15"/>
        <v>48764.863047781706</v>
      </c>
      <c r="BO82" s="203">
        <f t="shared" si="15"/>
        <v>49940.019439679818</v>
      </c>
      <c r="BP82" s="203">
        <f t="shared" si="15"/>
        <v>51405.957286050005</v>
      </c>
      <c r="BQ82" s="203">
        <f t="shared" ref="BQ82:CH82" si="16">SUMIF($C$5:$C$79,"(IR)",BQ$5:BQ$79)</f>
        <v>46170.925824626167</v>
      </c>
      <c r="BR82" s="203">
        <f t="shared" si="16"/>
        <v>45839.951658789993</v>
      </c>
      <c r="BS82" s="203">
        <f t="shared" si="16"/>
        <v>45405.969913280001</v>
      </c>
      <c r="BT82" s="203">
        <f t="shared" si="16"/>
        <v>44931.091629030016</v>
      </c>
      <c r="BU82" s="203">
        <f t="shared" si="16"/>
        <v>45555.013518459993</v>
      </c>
      <c r="BV82" s="203">
        <f t="shared" si="16"/>
        <v>47776.703047328403</v>
      </c>
      <c r="BW82" s="203">
        <f t="shared" si="16"/>
        <v>53333.798484220162</v>
      </c>
      <c r="BX82" s="203">
        <f t="shared" si="16"/>
        <v>71329.397789125578</v>
      </c>
      <c r="BY82" s="203">
        <f t="shared" si="16"/>
        <v>71421.794457927637</v>
      </c>
      <c r="BZ82" s="203">
        <f t="shared" si="16"/>
        <v>72230.005937932277</v>
      </c>
      <c r="CA82" s="203">
        <f t="shared" si="16"/>
        <v>82614.806354280139</v>
      </c>
      <c r="CB82" s="203">
        <f t="shared" si="16"/>
        <v>95972.608308357885</v>
      </c>
      <c r="CC82" s="203">
        <f t="shared" si="16"/>
        <v>100709.91840525818</v>
      </c>
      <c r="CD82" s="203">
        <f t="shared" si="16"/>
        <v>106111.15220380291</v>
      </c>
      <c r="CE82" s="203">
        <f t="shared" si="16"/>
        <v>107185.90141175895</v>
      </c>
      <c r="CF82" s="203">
        <f t="shared" si="16"/>
        <v>108832.66546793659</v>
      </c>
      <c r="CG82" s="203">
        <f t="shared" si="16"/>
        <v>112378.75461116069</v>
      </c>
      <c r="CH82" s="204">
        <f t="shared" si="16"/>
        <v>115619.27340467751</v>
      </c>
    </row>
    <row r="83" spans="1:90" x14ac:dyDescent="0.35">
      <c r="A83" s="190"/>
      <c r="B83" s="10" t="s">
        <v>442</v>
      </c>
      <c r="D83" s="203">
        <f>SUMIF($C$5:$C$79,"(NC / NIR)",D$5:D$79)</f>
        <v>158</v>
      </c>
      <c r="E83" s="203">
        <f t="shared" ref="E83:BP83" si="17">SUMIF($C$5:$C$79,"(NC / NIR)",E$5:E$79)</f>
        <v>167.7</v>
      </c>
      <c r="F83" s="203">
        <f t="shared" si="17"/>
        <v>170.1</v>
      </c>
      <c r="G83" s="203">
        <f t="shared" si="17"/>
        <v>170.2</v>
      </c>
      <c r="H83" s="203">
        <f t="shared" si="17"/>
        <v>207.1</v>
      </c>
      <c r="I83" s="203">
        <f t="shared" si="17"/>
        <v>224.7</v>
      </c>
      <c r="J83" s="203">
        <f t="shared" si="17"/>
        <v>233.5</v>
      </c>
      <c r="K83" s="203">
        <f t="shared" si="17"/>
        <v>244.7</v>
      </c>
      <c r="L83" s="203">
        <f t="shared" si="17"/>
        <v>255.8</v>
      </c>
      <c r="M83" s="203">
        <f t="shared" si="17"/>
        <v>268.8</v>
      </c>
      <c r="N83" s="203">
        <f t="shared" si="17"/>
        <v>297.39999999999998</v>
      </c>
      <c r="O83" s="203">
        <f t="shared" si="17"/>
        <v>300.90000000000003</v>
      </c>
      <c r="P83" s="203">
        <f t="shared" si="17"/>
        <v>302.70000000000005</v>
      </c>
      <c r="Q83" s="203">
        <f t="shared" si="17"/>
        <v>327.2</v>
      </c>
      <c r="R83" s="203">
        <f t="shared" si="17"/>
        <v>328.90000000000003</v>
      </c>
      <c r="S83" s="203">
        <f t="shared" si="17"/>
        <v>359.40000000000003</v>
      </c>
      <c r="T83" s="203">
        <f t="shared" si="17"/>
        <v>370.3</v>
      </c>
      <c r="U83" s="203">
        <f t="shared" si="17"/>
        <v>405.00000000000006</v>
      </c>
      <c r="V83" s="203">
        <f t="shared" si="17"/>
        <v>406.3</v>
      </c>
      <c r="W83" s="203">
        <f t="shared" si="17"/>
        <v>426.7</v>
      </c>
      <c r="X83" s="203">
        <f t="shared" si="17"/>
        <v>574.29999999999995</v>
      </c>
      <c r="Y83" s="203">
        <f t="shared" si="17"/>
        <v>622.69999999999993</v>
      </c>
      <c r="Z83" s="203">
        <f t="shared" si="17"/>
        <v>551.09999999999991</v>
      </c>
      <c r="AA83" s="203">
        <f t="shared" si="17"/>
        <v>593.09999999999991</v>
      </c>
      <c r="AB83" s="203">
        <f t="shared" si="17"/>
        <v>712.09999999999991</v>
      </c>
      <c r="AC83" s="203">
        <f t="shared" si="17"/>
        <v>678.1</v>
      </c>
      <c r="AD83" s="203">
        <f t="shared" si="17"/>
        <v>775.19999999999993</v>
      </c>
      <c r="AE83" s="203">
        <f t="shared" si="17"/>
        <v>1102.5</v>
      </c>
      <c r="AF83" s="203">
        <f t="shared" si="17"/>
        <v>1231</v>
      </c>
      <c r="AG83" s="203">
        <f t="shared" si="17"/>
        <v>1775.5</v>
      </c>
      <c r="AH83" s="203">
        <f t="shared" si="17"/>
        <v>2721</v>
      </c>
      <c r="AI83" s="203">
        <f t="shared" si="17"/>
        <v>3900.06</v>
      </c>
      <c r="AJ83" s="203">
        <f t="shared" si="17"/>
        <v>4299.0600000000004</v>
      </c>
      <c r="AK83" s="203">
        <f t="shared" si="17"/>
        <v>4978.0600000000004</v>
      </c>
      <c r="AL83" s="203">
        <f t="shared" si="17"/>
        <v>5501.06</v>
      </c>
      <c r="AM83" s="203">
        <f t="shared" si="17"/>
        <v>6085.06</v>
      </c>
      <c r="AN83" s="203">
        <f t="shared" si="17"/>
        <v>6605.06</v>
      </c>
      <c r="AO83" s="203">
        <f t="shared" si="17"/>
        <v>7088.06</v>
      </c>
      <c r="AP83" s="203">
        <f t="shared" si="17"/>
        <v>7484.06</v>
      </c>
      <c r="AQ83" s="203">
        <f t="shared" si="17"/>
        <v>7892.5680000000002</v>
      </c>
      <c r="AR83" s="203">
        <f t="shared" si="17"/>
        <v>8031.5510000000013</v>
      </c>
      <c r="AS83" s="203">
        <f t="shared" si="17"/>
        <v>8411.9089999999997</v>
      </c>
      <c r="AT83" s="203">
        <f t="shared" si="17"/>
        <v>9172.8167156850413</v>
      </c>
      <c r="AU83" s="203">
        <f t="shared" si="17"/>
        <v>10755.346568931576</v>
      </c>
      <c r="AV83" s="203">
        <f t="shared" si="17"/>
        <v>12410.679000000002</v>
      </c>
      <c r="AW83" s="203">
        <f t="shared" si="17"/>
        <v>14068.823</v>
      </c>
      <c r="AX83" s="203">
        <f t="shared" si="17"/>
        <v>14698.89</v>
      </c>
      <c r="AY83" s="203">
        <f t="shared" si="17"/>
        <v>16122.347527041316</v>
      </c>
      <c r="AZ83" s="203">
        <f t="shared" si="17"/>
        <v>17621.866000000002</v>
      </c>
      <c r="BA83" s="203">
        <f t="shared" si="17"/>
        <v>18587.272009000004</v>
      </c>
      <c r="BB83" s="203">
        <f t="shared" si="17"/>
        <v>19334.144725038434</v>
      </c>
      <c r="BC83" s="203">
        <f t="shared" si="17"/>
        <v>21437.683100000017</v>
      </c>
      <c r="BD83" s="203">
        <f t="shared" si="17"/>
        <v>23910.498331296749</v>
      </c>
      <c r="BE83" s="203">
        <f t="shared" si="17"/>
        <v>24695.169227916085</v>
      </c>
      <c r="BF83" s="203">
        <f t="shared" si="17"/>
        <v>24320.416560955215</v>
      </c>
      <c r="BG83" s="203">
        <f t="shared" si="17"/>
        <v>16358.236688028088</v>
      </c>
      <c r="BH83" s="203">
        <f t="shared" si="17"/>
        <v>17655.991088999999</v>
      </c>
      <c r="BI83" s="203">
        <f t="shared" si="17"/>
        <v>19149.566420419</v>
      </c>
      <c r="BJ83" s="203">
        <f t="shared" si="17"/>
        <v>18905.719964729797</v>
      </c>
      <c r="BK83" s="203">
        <f t="shared" si="17"/>
        <v>20134.145588311134</v>
      </c>
      <c r="BL83" s="203">
        <f t="shared" si="17"/>
        <v>22119.138006874229</v>
      </c>
      <c r="BM83" s="203">
        <f t="shared" si="17"/>
        <v>23587.287511449777</v>
      </c>
      <c r="BN83" s="203">
        <f t="shared" si="17"/>
        <v>24353.422629427092</v>
      </c>
      <c r="BO83" s="203">
        <f t="shared" si="17"/>
        <v>24608.419630379987</v>
      </c>
      <c r="BP83" s="203">
        <f t="shared" si="17"/>
        <v>25847.787607450235</v>
      </c>
      <c r="BQ83" s="203">
        <f t="shared" ref="BQ83:CF83" si="18">SUMIF($C$5:$C$79,"(NC / NIR)",BQ$5:BQ$79)</f>
        <v>26405.370344340587</v>
      </c>
      <c r="BR83" s="203">
        <f t="shared" si="18"/>
        <v>28019.137779285047</v>
      </c>
      <c r="BS83" s="203">
        <f t="shared" si="18"/>
        <v>28892.430007561117</v>
      </c>
      <c r="BT83" s="203">
        <f t="shared" si="18"/>
        <v>29133.72567154016</v>
      </c>
      <c r="BU83" s="203">
        <f t="shared" si="18"/>
        <v>30587.981596910013</v>
      </c>
      <c r="BV83" s="203">
        <f t="shared" si="18"/>
        <v>31298.962817977656</v>
      </c>
      <c r="BW83" s="203">
        <f t="shared" si="18"/>
        <v>32103.963643813961</v>
      </c>
      <c r="BX83" s="203">
        <f t="shared" si="18"/>
        <v>31284.639318470006</v>
      </c>
      <c r="BY83" s="203">
        <f t="shared" si="18"/>
        <v>33411.232542039994</v>
      </c>
      <c r="BZ83" s="203">
        <f t="shared" si="18"/>
        <v>42332.18076745791</v>
      </c>
      <c r="CA83" s="203">
        <f t="shared" si="18"/>
        <v>52541.550447630005</v>
      </c>
      <c r="CB83" s="203">
        <f t="shared" si="18"/>
        <v>47561.769924869986</v>
      </c>
      <c r="CC83" s="203">
        <f t="shared" si="18"/>
        <v>53586.415466297942</v>
      </c>
      <c r="CD83" s="203">
        <f t="shared" si="18"/>
        <v>58712.175738089623</v>
      </c>
      <c r="CE83" s="203">
        <f t="shared" si="18"/>
        <v>62916.603272976601</v>
      </c>
      <c r="CF83" s="203">
        <f t="shared" si="18"/>
        <v>66706.147706025193</v>
      </c>
      <c r="CG83" s="203">
        <f>SUMIF($C$5:$C$79,"(NC / NIR)",CG$5:CG$79)</f>
        <v>70939.098988378042</v>
      </c>
      <c r="CH83" s="204">
        <f>SUMIF($C$5:$C$79,"(NC / NIR)",CH$5:CH$79)</f>
        <v>75525.654912695027</v>
      </c>
    </row>
    <row r="84" spans="1:90" ht="16" thickBot="1" x14ac:dyDescent="0.4">
      <c r="A84" s="190"/>
      <c r="B84" s="137"/>
      <c r="C84" s="206"/>
      <c r="D84" s="153"/>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c r="AG84" s="153"/>
      <c r="AH84" s="153"/>
      <c r="AI84" s="153"/>
      <c r="AJ84" s="153"/>
      <c r="AK84" s="153"/>
      <c r="AL84" s="153"/>
      <c r="AM84" s="153"/>
      <c r="AN84" s="153"/>
      <c r="AO84" s="153"/>
      <c r="AP84" s="153"/>
      <c r="AQ84" s="153"/>
      <c r="AR84" s="153"/>
      <c r="AS84" s="153"/>
      <c r="AT84" s="153"/>
      <c r="AU84" s="153"/>
      <c r="AV84" s="153"/>
      <c r="AW84" s="153"/>
      <c r="AX84" s="153"/>
      <c r="AY84" s="153"/>
      <c r="AZ84" s="153"/>
      <c r="BA84" s="153"/>
      <c r="BB84" s="153"/>
      <c r="BC84" s="153"/>
      <c r="BD84" s="153"/>
      <c r="BE84" s="153"/>
      <c r="BF84" s="153"/>
      <c r="BG84" s="153"/>
      <c r="BH84" s="153"/>
      <c r="BI84" s="153"/>
      <c r="BJ84" s="153"/>
      <c r="BK84" s="153"/>
      <c r="BL84" s="153"/>
      <c r="BM84" s="153"/>
      <c r="BN84" s="153"/>
      <c r="BO84" s="153"/>
      <c r="BP84" s="153"/>
      <c r="BQ84" s="153"/>
      <c r="BR84" s="153"/>
      <c r="BS84" s="207"/>
      <c r="BT84" s="207"/>
      <c r="BU84" s="153"/>
      <c r="BV84" s="153"/>
      <c r="BW84" s="153"/>
      <c r="BX84" s="153"/>
      <c r="BY84" s="153"/>
      <c r="BZ84" s="153"/>
      <c r="CA84" s="153"/>
      <c r="CB84" s="153"/>
      <c r="CC84" s="153"/>
      <c r="CD84" s="153"/>
      <c r="CE84" s="153"/>
      <c r="CF84" s="153"/>
      <c r="CG84" s="153"/>
      <c r="CH84" s="208"/>
    </row>
    <row r="85" spans="1:90" s="123" customFormat="1" ht="26.15" customHeight="1" x14ac:dyDescent="0.35">
      <c r="A85" s="199"/>
      <c r="B85" s="209" t="s">
        <v>443</v>
      </c>
      <c r="C85" s="21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f t="shared" ref="AH85:CB85" si="19">AH80-AH89-AH90</f>
        <v>15873</v>
      </c>
      <c r="AI85" s="50">
        <f t="shared" si="19"/>
        <v>18777.060000000001</v>
      </c>
      <c r="AJ85" s="50">
        <f t="shared" si="19"/>
        <v>22658.06</v>
      </c>
      <c r="AK85" s="50">
        <f t="shared" si="19"/>
        <v>27698.31</v>
      </c>
      <c r="AL85" s="50">
        <f t="shared" si="19"/>
        <v>31628.06</v>
      </c>
      <c r="AM85" s="50">
        <f t="shared" si="19"/>
        <v>35332.06</v>
      </c>
      <c r="AN85" s="50">
        <f t="shared" si="19"/>
        <v>38251.06</v>
      </c>
      <c r="AO85" s="50">
        <f t="shared" si="19"/>
        <v>41768.06</v>
      </c>
      <c r="AP85" s="50">
        <f t="shared" si="19"/>
        <v>44917.657999999996</v>
      </c>
      <c r="AQ85" s="50">
        <f t="shared" si="19"/>
        <v>46700.743999999992</v>
      </c>
      <c r="AR85" s="50">
        <f t="shared" si="19"/>
        <v>47317.750509999998</v>
      </c>
      <c r="AS85" s="50">
        <f t="shared" si="19"/>
        <v>50314.249480999992</v>
      </c>
      <c r="AT85" s="50">
        <f t="shared" si="19"/>
        <v>56478.799715685047</v>
      </c>
      <c r="AU85" s="50">
        <f t="shared" si="19"/>
        <v>62322.729468443315</v>
      </c>
      <c r="AV85" s="50">
        <f t="shared" si="19"/>
        <v>70755.02399999999</v>
      </c>
      <c r="AW85" s="50">
        <f t="shared" si="19"/>
        <v>77496.391000000003</v>
      </c>
      <c r="AX85" s="50">
        <f t="shared" si="19"/>
        <v>79687.214811775179</v>
      </c>
      <c r="AY85" s="50">
        <f t="shared" si="19"/>
        <v>83295.498265097471</v>
      </c>
      <c r="AZ85" s="50">
        <f t="shared" si="19"/>
        <v>86670.61694808054</v>
      </c>
      <c r="BA85" s="50">
        <f t="shared" si="19"/>
        <v>87921.907053839444</v>
      </c>
      <c r="BB85" s="50">
        <f t="shared" si="19"/>
        <v>90240.256998922923</v>
      </c>
      <c r="BC85" s="50">
        <f t="shared" si="19"/>
        <v>93735.885396197482</v>
      </c>
      <c r="BD85" s="50">
        <f t="shared" si="19"/>
        <v>96103.813251609536</v>
      </c>
      <c r="BE85" s="50">
        <f t="shared" si="19"/>
        <v>101422.7639867476</v>
      </c>
      <c r="BF85" s="50">
        <f t="shared" si="19"/>
        <v>105010.36687014355</v>
      </c>
      <c r="BG85" s="50">
        <f t="shared" si="19"/>
        <v>100709.2073866538</v>
      </c>
      <c r="BH85" s="50">
        <f t="shared" si="19"/>
        <v>110611.04609017215</v>
      </c>
      <c r="BI85" s="50">
        <f t="shared" si="19"/>
        <v>115250.33046477367</v>
      </c>
      <c r="BJ85" s="50">
        <f t="shared" si="19"/>
        <v>118702.02126744037</v>
      </c>
      <c r="BK85" s="50">
        <f t="shared" si="19"/>
        <v>125764.33246570738</v>
      </c>
      <c r="BL85" s="50">
        <f t="shared" si="19"/>
        <v>134902.39746252366</v>
      </c>
      <c r="BM85" s="50">
        <f t="shared" si="19"/>
        <v>147179.0969368222</v>
      </c>
      <c r="BN85" s="50">
        <f t="shared" si="19"/>
        <v>152494.87368859351</v>
      </c>
      <c r="BO85" s="50">
        <f t="shared" si="19"/>
        <v>158075.28170052634</v>
      </c>
      <c r="BP85" s="50">
        <f t="shared" si="19"/>
        <v>165635.82459889175</v>
      </c>
      <c r="BQ85" s="50">
        <f t="shared" si="19"/>
        <v>163248.97312239671</v>
      </c>
      <c r="BR85" s="50">
        <f t="shared" si="19"/>
        <v>167043.77629927508</v>
      </c>
      <c r="BS85" s="50">
        <f>BS80-BS89-BS90</f>
        <v>170814.77574825109</v>
      </c>
      <c r="BT85" s="50">
        <f t="shared" si="19"/>
        <v>172926.85099918014</v>
      </c>
      <c r="BU85" s="50">
        <f t="shared" si="19"/>
        <v>177086.96100929767</v>
      </c>
      <c r="BV85" s="50">
        <f t="shared" si="19"/>
        <v>182873.7675521184</v>
      </c>
      <c r="BW85" s="50">
        <f t="shared" si="19"/>
        <v>191385.26865730318</v>
      </c>
      <c r="BX85" s="50">
        <f t="shared" si="19"/>
        <v>212331.31734800557</v>
      </c>
      <c r="BY85" s="50">
        <f>BY80-BY89-BY90</f>
        <v>216200.70146377181</v>
      </c>
      <c r="BZ85" s="50">
        <f>BZ80-BZ89-BZ90</f>
        <v>231317.79338211077</v>
      </c>
      <c r="CA85" s="50">
        <f>CA80-CA89-CA90</f>
        <v>265837.06412546075</v>
      </c>
      <c r="CB85" s="50">
        <f t="shared" si="19"/>
        <v>287816.91140631755</v>
      </c>
      <c r="CC85" s="50">
        <f>CC80-CC89-CC90</f>
        <v>308230.47998165851</v>
      </c>
      <c r="CD85" s="50">
        <f t="shared" ref="CD85" si="20">CD80-CD89-CD90</f>
        <v>326728.43350576138</v>
      </c>
      <c r="CE85" s="50">
        <f>CE80-CE89-CE90</f>
        <v>336444.35078393249</v>
      </c>
      <c r="CF85" s="50">
        <f>CF80-CF89-CF90</f>
        <v>346826.85173939879</v>
      </c>
      <c r="CG85" s="211">
        <f>CG80-CG89-CG90</f>
        <v>362782.40996161709</v>
      </c>
      <c r="CH85" s="212">
        <f>CH80-CH89-CH90</f>
        <v>379161.68135714822</v>
      </c>
      <c r="CI85" s="150"/>
      <c r="CJ85" s="150"/>
    </row>
    <row r="86" spans="1:90" s="123" customFormat="1" x14ac:dyDescent="0.35">
      <c r="A86" s="199"/>
      <c r="B86" s="72" t="s">
        <v>444</v>
      </c>
      <c r="C86" s="213"/>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188"/>
      <c r="BJ86" s="188"/>
      <c r="BK86" s="188"/>
      <c r="BL86" s="188"/>
      <c r="BM86" s="188"/>
      <c r="BN86" s="188"/>
      <c r="BO86" s="188"/>
      <c r="BP86" s="188"/>
      <c r="BQ86" s="188">
        <f>SUM(BQ5:BQ11,BQ14,BQ17:BQ22,BQ25:BQ28,BQ30,BQ32,BQ33:BQ40,BQ44:BQ52,BQ54:BQ60,BQ62,BQ67:BQ71,BQ73,BQ75:BQ76,BQ77:BQ79)-BQ89-BQ90</f>
        <v>72001.639751489827</v>
      </c>
      <c r="BR86" s="188">
        <f t="shared" ref="BR86:CH86" si="21">SUM(BR5:BR11,BR14,BR17:BR22,BR25:BR28,BR30,BR32,BR33:BR40,BR44:BR52,BR54:BR60,BR62,BR67:BR71,BR73,BR75:BR76,BR77:BR79)-BR89-BR90</f>
        <v>74444.697315330195</v>
      </c>
      <c r="BS86" s="188">
        <f t="shared" si="21"/>
        <v>76186.646985249172</v>
      </c>
      <c r="BT86" s="188">
        <f t="shared" si="21"/>
        <v>76351.737185090315</v>
      </c>
      <c r="BU86" s="188">
        <f t="shared" si="21"/>
        <v>78227.886091005537</v>
      </c>
      <c r="BV86" s="188">
        <f t="shared" si="21"/>
        <v>81320.816577712292</v>
      </c>
      <c r="BW86" s="188">
        <f t="shared" si="21"/>
        <v>88315.335220843263</v>
      </c>
      <c r="BX86" s="188">
        <f t="shared" si="21"/>
        <v>92328.424421393385</v>
      </c>
      <c r="BY86" s="188">
        <f t="shared" si="21"/>
        <v>97801.076763209378</v>
      </c>
      <c r="BZ86" s="188">
        <f t="shared" si="21"/>
        <v>102257.30521241753</v>
      </c>
      <c r="CA86" s="188">
        <f t="shared" si="21"/>
        <v>119760.98059785394</v>
      </c>
      <c r="CB86" s="188">
        <f t="shared" si="21"/>
        <v>137537.66448729453</v>
      </c>
      <c r="CC86" s="188">
        <f t="shared" si="21"/>
        <v>146871.13819744062</v>
      </c>
      <c r="CD86" s="188">
        <f t="shared" si="21"/>
        <v>154047.56631055981</v>
      </c>
      <c r="CE86" s="188">
        <f t="shared" si="21"/>
        <v>160421.5797540475</v>
      </c>
      <c r="CF86" s="188">
        <f t="shared" si="21"/>
        <v>166804.58191618914</v>
      </c>
      <c r="CG86" s="188">
        <f t="shared" si="21"/>
        <v>174484.0974940391</v>
      </c>
      <c r="CH86" s="189">
        <f t="shared" si="21"/>
        <v>181951.56136542873</v>
      </c>
    </row>
    <row r="87" spans="1:90" s="123" customFormat="1" x14ac:dyDescent="0.35">
      <c r="A87" s="199"/>
      <c r="B87" s="72" t="s">
        <v>445</v>
      </c>
      <c r="C87" s="213"/>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188"/>
      <c r="BJ87" s="188"/>
      <c r="BK87" s="188"/>
      <c r="BL87" s="188"/>
      <c r="BM87" s="188"/>
      <c r="BN87" s="188"/>
      <c r="BO87" s="188"/>
      <c r="BP87" s="188"/>
      <c r="BQ87" s="188">
        <f>SUM(BQ15,BQ31,BQ41,BQ63,BQ66,BQ74,BQ53,BQ61,BQ16)</f>
        <v>91247.333370906897</v>
      </c>
      <c r="BR87" s="188">
        <f t="shared" ref="BR87:CH87" si="22">SUM(BR15,BR31,BR41,BR63,BR66,BR74,BR53,BR61,BR16)</f>
        <v>92599.078983944884</v>
      </c>
      <c r="BS87" s="188">
        <f t="shared" si="22"/>
        <v>94628.128763001965</v>
      </c>
      <c r="BT87" s="188">
        <f t="shared" si="22"/>
        <v>96575.113814089797</v>
      </c>
      <c r="BU87" s="188">
        <f t="shared" si="22"/>
        <v>98859.074918292172</v>
      </c>
      <c r="BV87" s="188">
        <f t="shared" si="22"/>
        <v>101552.95097440608</v>
      </c>
      <c r="BW87" s="188">
        <f t="shared" si="22"/>
        <v>103069.93343645996</v>
      </c>
      <c r="BX87" s="188">
        <f t="shared" si="22"/>
        <v>120002.89292661216</v>
      </c>
      <c r="BY87" s="188">
        <f t="shared" si="22"/>
        <v>118399.62470056242</v>
      </c>
      <c r="BZ87" s="188">
        <f t="shared" si="22"/>
        <v>129060.48816969321</v>
      </c>
      <c r="CA87" s="188">
        <f t="shared" si="22"/>
        <v>146076.0835276068</v>
      </c>
      <c r="CB87" s="188">
        <f t="shared" si="22"/>
        <v>150279.24691902305</v>
      </c>
      <c r="CC87" s="188">
        <f t="shared" si="22"/>
        <v>161359.34178421792</v>
      </c>
      <c r="CD87" s="188">
        <f t="shared" si="22"/>
        <v>172680.86719520157</v>
      </c>
      <c r="CE87" s="188">
        <f t="shared" si="22"/>
        <v>176022.77102988493</v>
      </c>
      <c r="CF87" s="188">
        <f t="shared" si="22"/>
        <v>180022.2698232097</v>
      </c>
      <c r="CG87" s="67">
        <f t="shared" si="22"/>
        <v>188298.31246757804</v>
      </c>
      <c r="CH87" s="109">
        <f t="shared" si="22"/>
        <v>197210.11999171952</v>
      </c>
    </row>
    <row r="88" spans="1:90" x14ac:dyDescent="0.35">
      <c r="A88" s="190"/>
      <c r="B88" s="72" t="s">
        <v>446</v>
      </c>
      <c r="BL88" s="67">
        <f t="shared" ref="BL88:CH88" si="23">BL53+BL61+BL16</f>
        <v>4979.657177884229</v>
      </c>
      <c r="BM88" s="67">
        <f t="shared" si="23"/>
        <v>5516.5294897197828</v>
      </c>
      <c r="BN88" s="67">
        <f t="shared" si="23"/>
        <v>5776.1927438088887</v>
      </c>
      <c r="BO88" s="67">
        <f t="shared" si="23"/>
        <v>5632.2462835299884</v>
      </c>
      <c r="BP88" s="67">
        <f t="shared" si="23"/>
        <v>5604.8250899999985</v>
      </c>
      <c r="BQ88" s="67">
        <f t="shared" si="23"/>
        <v>615.17832681999994</v>
      </c>
      <c r="BR88" s="67">
        <f t="shared" si="23"/>
        <v>611.93929700000001</v>
      </c>
      <c r="BS88" s="67">
        <f t="shared" si="23"/>
        <v>621.7497810999995</v>
      </c>
      <c r="BT88" s="67">
        <f t="shared" si="23"/>
        <v>627.55100000000004</v>
      </c>
      <c r="BU88" s="67">
        <f t="shared" si="23"/>
        <v>654.75289959999998</v>
      </c>
      <c r="BV88" s="67">
        <f t="shared" si="23"/>
        <v>468</v>
      </c>
      <c r="BW88" s="67">
        <f t="shared" si="23"/>
        <v>2.923187</v>
      </c>
      <c r="BX88" s="67">
        <f t="shared" si="23"/>
        <v>0.29930800000000002</v>
      </c>
      <c r="BY88" s="67">
        <f t="shared" si="23"/>
        <v>0</v>
      </c>
      <c r="BZ88" s="67">
        <f t="shared" si="23"/>
        <v>0</v>
      </c>
      <c r="CA88" s="67">
        <f t="shared" si="23"/>
        <v>0</v>
      </c>
      <c r="CB88" s="67">
        <f t="shared" si="23"/>
        <v>0</v>
      </c>
      <c r="CC88" s="67">
        <f t="shared" si="23"/>
        <v>0</v>
      </c>
      <c r="CD88" s="67">
        <f t="shared" si="23"/>
        <v>0</v>
      </c>
      <c r="CE88" s="67">
        <f t="shared" si="23"/>
        <v>0</v>
      </c>
      <c r="CF88" s="67">
        <f t="shared" si="23"/>
        <v>0</v>
      </c>
      <c r="CG88" s="188">
        <f t="shared" si="23"/>
        <v>0</v>
      </c>
      <c r="CH88" s="189">
        <f t="shared" si="23"/>
        <v>0</v>
      </c>
    </row>
    <row r="89" spans="1:90" ht="25.5" customHeight="1" x14ac:dyDescent="0.35">
      <c r="A89" s="190"/>
      <c r="B89" s="52" t="s">
        <v>447</v>
      </c>
      <c r="AU89" s="188">
        <f>AU5+AU26+AU46+AU56+AU33</f>
        <v>0</v>
      </c>
      <c r="AV89" s="188">
        <f t="shared" ref="AV89:BK89" si="24">AV5+AV26+AV46+AV56+AV33</f>
        <v>0</v>
      </c>
      <c r="AW89" s="188">
        <f t="shared" si="24"/>
        <v>0</v>
      </c>
      <c r="AX89" s="188">
        <f t="shared" si="24"/>
        <v>3.4569999999999999</v>
      </c>
      <c r="AY89" s="188">
        <f t="shared" si="24"/>
        <v>4.1285950413223143</v>
      </c>
      <c r="AZ89" s="188">
        <f t="shared" si="24"/>
        <v>5.4580000000000002</v>
      </c>
      <c r="BA89" s="188">
        <f t="shared" si="24"/>
        <v>4.9669999999999996</v>
      </c>
      <c r="BB89" s="188">
        <f t="shared" si="24"/>
        <v>8.2967250384024585</v>
      </c>
      <c r="BC89" s="188">
        <f t="shared" si="24"/>
        <v>10.563000000000001</v>
      </c>
      <c r="BD89" s="188">
        <f t="shared" si="24"/>
        <v>11.87267336961207</v>
      </c>
      <c r="BE89" s="188">
        <f t="shared" si="24"/>
        <v>14.399096999999999</v>
      </c>
      <c r="BF89" s="188">
        <f t="shared" si="24"/>
        <v>19.709695</v>
      </c>
      <c r="BG89" s="188">
        <f t="shared" si="24"/>
        <v>19.340500802146213</v>
      </c>
      <c r="BH89" s="188">
        <f t="shared" si="24"/>
        <v>20.643089</v>
      </c>
      <c r="BI89" s="188">
        <f t="shared" si="24"/>
        <v>27.694095969999999</v>
      </c>
      <c r="BJ89" s="188">
        <f t="shared" si="24"/>
        <v>32.945989999999995</v>
      </c>
      <c r="BK89" s="188">
        <f t="shared" si="24"/>
        <v>40.937025149999997</v>
      </c>
      <c r="BL89" s="188">
        <f>BB5+BL26+BL36+BL46+BL56+BL33</f>
        <v>400.55954393000002</v>
      </c>
      <c r="BM89" s="188">
        <f t="shared" ref="BM89:BQ89" si="25">BC5+BM26+BM36+BM46+BM56+BM33</f>
        <v>417.50285769999999</v>
      </c>
      <c r="BN89" s="188">
        <f t="shared" si="25"/>
        <v>443.07170121000001</v>
      </c>
      <c r="BO89" s="188">
        <f t="shared" si="25"/>
        <v>447.32114404000004</v>
      </c>
      <c r="BP89" s="188">
        <f t="shared" si="25"/>
        <v>466.35633367023604</v>
      </c>
      <c r="BQ89" s="188">
        <f t="shared" si="25"/>
        <v>500.00787236999997</v>
      </c>
      <c r="BR89" s="67">
        <f>BR5+BR36+BR46+BR56+SUM(BR20,-BR93,BR27,BR48,BR49,BR62,BR70,BR75)+BR33</f>
        <v>730.61301360000016</v>
      </c>
      <c r="BS89" s="67">
        <f t="shared" ref="BS89:CH89" si="26">BS5+BS36+BS46+BS56+SUM(BS20,-BS93,BS27,BS48,BS49,BS62,BS70,BS75)+BS33</f>
        <v>407.42988467000009</v>
      </c>
      <c r="BT89" s="67">
        <f t="shared" si="26"/>
        <v>412.29382960999999</v>
      </c>
      <c r="BU89" s="67">
        <f t="shared" si="26"/>
        <v>430.57844553999996</v>
      </c>
      <c r="BV89" s="67">
        <f t="shared" si="26"/>
        <v>436.02043984765913</v>
      </c>
      <c r="BW89" s="67">
        <f t="shared" si="26"/>
        <v>430.51504943999998</v>
      </c>
      <c r="BX89" s="67">
        <f t="shared" si="26"/>
        <v>445.05696603000013</v>
      </c>
      <c r="BY89" s="67">
        <f t="shared" si="26"/>
        <v>846.09636685470014</v>
      </c>
      <c r="BZ89" s="67">
        <f t="shared" si="26"/>
        <v>1227.427285259133</v>
      </c>
      <c r="CA89" s="67">
        <f t="shared" si="26"/>
        <v>1288.9927608230009</v>
      </c>
      <c r="CB89" s="67">
        <f t="shared" si="26"/>
        <v>563.43912234000004</v>
      </c>
      <c r="CC89" s="67">
        <f t="shared" si="26"/>
        <v>493.82893307098817</v>
      </c>
      <c r="CD89" s="67">
        <f t="shared" si="26"/>
        <v>569.27126284252313</v>
      </c>
      <c r="CE89" s="67">
        <f t="shared" si="26"/>
        <v>640.2450012478397</v>
      </c>
      <c r="CF89" s="67">
        <f t="shared" si="26"/>
        <v>679.84590629645868</v>
      </c>
      <c r="CG89" s="188">
        <f t="shared" si="26"/>
        <v>717.36840724314584</v>
      </c>
      <c r="CH89" s="189">
        <f t="shared" si="26"/>
        <v>755.51381212029526</v>
      </c>
    </row>
    <row r="90" spans="1:90" ht="26.25" customHeight="1" x14ac:dyDescent="0.35">
      <c r="A90" s="190"/>
      <c r="B90" s="52" t="s">
        <v>266</v>
      </c>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f t="shared" ref="AU90:BD90" si="27">SUM(AU91:AU93)</f>
        <v>3980.1589999999997</v>
      </c>
      <c r="AV90" s="188">
        <f t="shared" si="27"/>
        <v>4502.427999999999</v>
      </c>
      <c r="AW90" s="188">
        <f t="shared" si="27"/>
        <v>4941.175000000002</v>
      </c>
      <c r="AX90" s="188">
        <f t="shared" si="27"/>
        <v>5171.9954022248148</v>
      </c>
      <c r="AY90" s="188">
        <f t="shared" si="27"/>
        <v>5411.1922929025259</v>
      </c>
      <c r="AZ90" s="188">
        <f t="shared" si="27"/>
        <v>5541.8748089194496</v>
      </c>
      <c r="BA90" s="188">
        <f t="shared" si="27"/>
        <v>5420.5197031605667</v>
      </c>
      <c r="BB90" s="188">
        <f t="shared" si="27"/>
        <v>5316.763836077097</v>
      </c>
      <c r="BC90" s="188">
        <f t="shared" si="27"/>
        <v>5302.1368462702567</v>
      </c>
      <c r="BD90" s="188">
        <f t="shared" si="27"/>
        <v>5258.1548601357345</v>
      </c>
      <c r="BE90" s="188">
        <f>SUM(BE91:BE93)</f>
        <v>5269.6888111279331</v>
      </c>
      <c r="BF90" s="188">
        <f t="shared" ref="BF90:CH90" si="28">SUM(BF91:BF93)</f>
        <v>5272.2224148939558</v>
      </c>
      <c r="BG90" s="188">
        <f>SUM(BG91:BG93)</f>
        <v>5062.0751975610929</v>
      </c>
      <c r="BH90" s="188">
        <f t="shared" si="28"/>
        <v>460.863958308267</v>
      </c>
      <c r="BI90" s="188">
        <f t="shared" si="28"/>
        <v>503.13108199999897</v>
      </c>
      <c r="BJ90" s="188">
        <f t="shared" si="28"/>
        <v>472.20528600000398</v>
      </c>
      <c r="BK90" s="188">
        <f t="shared" si="28"/>
        <v>436.93637199999563</v>
      </c>
      <c r="BL90" s="188">
        <f t="shared" si="28"/>
        <v>454.20841800000477</v>
      </c>
      <c r="BM90" s="188">
        <f t="shared" si="28"/>
        <v>501.33089600000039</v>
      </c>
      <c r="BN90" s="188">
        <f t="shared" si="28"/>
        <v>525.70778000000246</v>
      </c>
      <c r="BO90" s="188">
        <f t="shared" si="28"/>
        <v>527.72003400001449</v>
      </c>
      <c r="BP90" s="188">
        <f t="shared" si="28"/>
        <v>542.84000000000106</v>
      </c>
      <c r="BQ90" s="188">
        <f t="shared" si="28"/>
        <v>487.68399400000123</v>
      </c>
      <c r="BR90" s="188">
        <f t="shared" si="28"/>
        <v>605.69320899999786</v>
      </c>
      <c r="BS90" s="188">
        <f t="shared" si="28"/>
        <v>670.83216699999923</v>
      </c>
      <c r="BT90" s="188">
        <f t="shared" si="28"/>
        <v>587.01828100000284</v>
      </c>
      <c r="BU90" s="188">
        <f t="shared" si="28"/>
        <v>631.08855999999912</v>
      </c>
      <c r="BV90" s="188">
        <f t="shared" si="28"/>
        <v>539.34585599999559</v>
      </c>
      <c r="BW90" s="188">
        <f t="shared" si="28"/>
        <v>503.27833099999998</v>
      </c>
      <c r="BX90" s="188">
        <f t="shared" si="28"/>
        <v>463.69869291000492</v>
      </c>
      <c r="BY90" s="188">
        <f t="shared" si="28"/>
        <v>514.56562018114255</v>
      </c>
      <c r="BZ90" s="188">
        <f t="shared" si="28"/>
        <v>594.16064107024727</v>
      </c>
      <c r="CA90" s="188">
        <f t="shared" si="28"/>
        <v>729.10067603634377</v>
      </c>
      <c r="CB90" s="188">
        <f t="shared" si="28"/>
        <v>812.73432105563836</v>
      </c>
      <c r="CC90" s="188">
        <f t="shared" si="28"/>
        <v>804.26206116568756</v>
      </c>
      <c r="CD90" s="188">
        <f t="shared" si="28"/>
        <v>833.26972553383166</v>
      </c>
      <c r="CE90" s="188">
        <f t="shared" si="28"/>
        <v>866.84575658548783</v>
      </c>
      <c r="CF90" s="188">
        <f t="shared" si="28"/>
        <v>903.6090569515145</v>
      </c>
      <c r="CG90" s="188">
        <f t="shared" si="28"/>
        <v>952.44184436367686</v>
      </c>
      <c r="CH90" s="189">
        <f t="shared" si="28"/>
        <v>981.77013307609741</v>
      </c>
    </row>
    <row r="91" spans="1:90" x14ac:dyDescent="0.35">
      <c r="A91" s="190"/>
      <c r="B91" s="72" t="s">
        <v>448</v>
      </c>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v>3649.9919999999997</v>
      </c>
      <c r="AV91" s="188">
        <v>4276.851999999999</v>
      </c>
      <c r="AW91" s="188">
        <v>4762.6290000000017</v>
      </c>
      <c r="AX91" s="188">
        <v>4989.8812429248146</v>
      </c>
      <c r="AY91" s="188">
        <v>5223.2227532525258</v>
      </c>
      <c r="AZ91" s="188">
        <v>5350.8740169194498</v>
      </c>
      <c r="BA91" s="188">
        <v>5222.6900781605664</v>
      </c>
      <c r="BB91" s="188">
        <v>5106.1262210770974</v>
      </c>
      <c r="BC91" s="188">
        <v>5057.0168972702568</v>
      </c>
      <c r="BD91" s="188">
        <v>4981.3293010757343</v>
      </c>
      <c r="BE91" s="188">
        <v>4961.6985451279334</v>
      </c>
      <c r="BF91" s="188">
        <v>5036.3023338939556</v>
      </c>
      <c r="BG91" s="188">
        <v>4791.5473475060626</v>
      </c>
      <c r="BH91" s="188">
        <v>352.79866929826653</v>
      </c>
      <c r="BI91" s="188">
        <v>370.8638349999992</v>
      </c>
      <c r="BJ91" s="188">
        <v>342.7063180000041</v>
      </c>
      <c r="BK91" s="188">
        <v>321.65414699999565</v>
      </c>
      <c r="BL91" s="188">
        <f t="shared" ref="BL91:CH91" si="29">BL32</f>
        <v>348.23900200000571</v>
      </c>
      <c r="BM91" s="188">
        <f t="shared" si="29"/>
        <v>386.0307610000018</v>
      </c>
      <c r="BN91" s="188">
        <f t="shared" si="29"/>
        <v>399.49913500000184</v>
      </c>
      <c r="BO91" s="188">
        <f t="shared" si="29"/>
        <v>433.20464900001389</v>
      </c>
      <c r="BP91" s="188">
        <f t="shared" si="29"/>
        <v>446.92571600000156</v>
      </c>
      <c r="BQ91" s="188">
        <f t="shared" si="29"/>
        <v>470.89298200000121</v>
      </c>
      <c r="BR91" s="188">
        <f t="shared" si="29"/>
        <v>563.96805599999789</v>
      </c>
      <c r="BS91" s="188">
        <f t="shared" si="29"/>
        <v>628.2659879999992</v>
      </c>
      <c r="BT91" s="188">
        <f t="shared" si="29"/>
        <v>546.10436500000287</v>
      </c>
      <c r="BU91" s="188">
        <f t="shared" si="29"/>
        <v>624.77080199999909</v>
      </c>
      <c r="BV91" s="188">
        <f t="shared" si="29"/>
        <v>533.01791499999558</v>
      </c>
      <c r="BW91" s="188">
        <f t="shared" si="29"/>
        <v>496.51820399999997</v>
      </c>
      <c r="BX91" s="188">
        <f t="shared" si="29"/>
        <v>456.0425480000049</v>
      </c>
      <c r="BY91" s="188">
        <f t="shared" si="29"/>
        <v>502.48501104114257</v>
      </c>
      <c r="BZ91" s="188">
        <f t="shared" si="29"/>
        <v>578.73585277024722</v>
      </c>
      <c r="CA91" s="188">
        <f t="shared" si="29"/>
        <v>715.18356803634379</v>
      </c>
      <c r="CB91" s="188">
        <f t="shared" si="29"/>
        <v>803.96522805563836</v>
      </c>
      <c r="CC91" s="188">
        <f t="shared" si="29"/>
        <v>804.26206116568756</v>
      </c>
      <c r="CD91" s="188">
        <f t="shared" si="29"/>
        <v>833.26972553383166</v>
      </c>
      <c r="CE91" s="188">
        <f t="shared" si="29"/>
        <v>866.84575658548783</v>
      </c>
      <c r="CF91" s="188">
        <f t="shared" si="29"/>
        <v>903.6090569515145</v>
      </c>
      <c r="CG91" s="188">
        <f t="shared" si="29"/>
        <v>952.44184436367686</v>
      </c>
      <c r="CH91" s="189">
        <f t="shared" si="29"/>
        <v>981.77013307609741</v>
      </c>
    </row>
    <row r="92" spans="1:90" x14ac:dyDescent="0.35">
      <c r="A92" s="190"/>
      <c r="B92" s="72" t="s">
        <v>449</v>
      </c>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c r="AK92" s="188"/>
      <c r="AL92" s="188"/>
      <c r="AM92" s="188"/>
      <c r="AN92" s="188"/>
      <c r="AO92" s="188"/>
      <c r="AP92" s="188"/>
      <c r="AQ92" s="188"/>
      <c r="AR92" s="188"/>
      <c r="AS92" s="188"/>
      <c r="AT92" s="188"/>
      <c r="AU92" s="188">
        <f>'Council Tax Benefit'!AU40</f>
        <v>330.16699999999992</v>
      </c>
      <c r="AV92" s="188">
        <f>'Council Tax Benefit'!AV40</f>
        <v>225.57600000000002</v>
      </c>
      <c r="AW92" s="188">
        <f>'Council Tax Benefit'!AW40</f>
        <v>178.54600000000005</v>
      </c>
      <c r="AX92" s="188">
        <f>'Council Tax Benefit'!AX40</f>
        <v>182.11415929999976</v>
      </c>
      <c r="AY92" s="188">
        <f>'Council Tax Benefit'!AY40</f>
        <v>187.96953965000034</v>
      </c>
      <c r="AZ92" s="188">
        <f>'Council Tax Benefit'!AZ40</f>
        <v>191.00079200000008</v>
      </c>
      <c r="BA92" s="188">
        <f>'Council Tax Benefit'!BA40</f>
        <v>197.82962499999996</v>
      </c>
      <c r="BB92" s="188">
        <f>'Council Tax Benefit'!BB40</f>
        <v>210.63761499999998</v>
      </c>
      <c r="BC92" s="188">
        <f>'Council Tax Benefit'!BC40</f>
        <v>245.11994899999974</v>
      </c>
      <c r="BD92" s="188">
        <f>'Council Tax Benefit'!BD40</f>
        <v>276.82555906000005</v>
      </c>
      <c r="BE92" s="188">
        <f>'Council Tax Benefit'!BE40</f>
        <v>307.99026600000002</v>
      </c>
      <c r="BF92" s="188">
        <f>'Council Tax Benefit'!BF40</f>
        <v>235.92008099999998</v>
      </c>
      <c r="BG92" s="188">
        <f>'Council Tax Benefit'!BG40</f>
        <v>270.52785005503068</v>
      </c>
      <c r="BH92" s="188">
        <f>'Council Tax Benefit'!BH40</f>
        <v>108.06528901000044</v>
      </c>
      <c r="BI92" s="188">
        <f>'Council Tax Benefit'!BI40</f>
        <v>132.26724699999974</v>
      </c>
      <c r="BJ92" s="188">
        <f>'Council Tax Benefit'!BJ40</f>
        <v>129.49896799999988</v>
      </c>
      <c r="BK92" s="188">
        <f>'Council Tax Benefit'!BK40</f>
        <v>115.282225</v>
      </c>
      <c r="BL92" s="188">
        <f>'Council Tax Benefit'!BL40</f>
        <v>105.96941599999904</v>
      </c>
      <c r="BM92" s="188">
        <f>'Council Tax Benefit'!BM40</f>
        <v>115.30013499999859</v>
      </c>
      <c r="BN92" s="188">
        <f>'Council Tax Benefit'!BN40</f>
        <v>126.20864500000062</v>
      </c>
      <c r="BO92" s="188">
        <f>'Council Tax Benefit'!BO40</f>
        <v>94.515385000000606</v>
      </c>
      <c r="BP92" s="188">
        <f>'Council Tax Benefit'!BP40</f>
        <v>95.914283999999498</v>
      </c>
      <c r="BQ92" s="188">
        <f>'Council Tax Benefit'!BQ40</f>
        <v>0</v>
      </c>
      <c r="BR92" s="188">
        <f>'Council Tax Benefit'!BR40</f>
        <v>0</v>
      </c>
      <c r="BS92" s="188">
        <f>'Council Tax Benefit'!BS40</f>
        <v>0</v>
      </c>
      <c r="BT92" s="188">
        <f>'Council Tax Benefit'!BT40</f>
        <v>0</v>
      </c>
      <c r="BU92" s="188">
        <f>'Council Tax Benefit'!BU40</f>
        <v>0</v>
      </c>
      <c r="BV92" s="188">
        <f>'Council Tax Benefit'!BV40</f>
        <v>0</v>
      </c>
      <c r="BW92" s="188">
        <f>'Council Tax Benefit'!BW40</f>
        <v>0</v>
      </c>
      <c r="BX92" s="188">
        <f>'Council Tax Benefit'!BX40</f>
        <v>0</v>
      </c>
      <c r="BY92" s="188">
        <f>'Council Tax Benefit'!BY40</f>
        <v>0</v>
      </c>
      <c r="BZ92" s="188">
        <f>'Council Tax Benefit'!BZ40</f>
        <v>0</v>
      </c>
      <c r="CA92" s="188">
        <f>'Council Tax Benefit'!CA40</f>
        <v>0</v>
      </c>
      <c r="CB92" s="188">
        <f>'Council Tax Benefit'!CB40</f>
        <v>0</v>
      </c>
      <c r="CC92" s="188">
        <f>'Council Tax Benefit'!CC40</f>
        <v>0</v>
      </c>
      <c r="CD92" s="188">
        <f>'Council Tax Benefit'!CD40</f>
        <v>0</v>
      </c>
      <c r="CE92" s="188">
        <f>'Council Tax Benefit'!CE40</f>
        <v>0</v>
      </c>
      <c r="CF92" s="188">
        <f>'Council Tax Benefit'!CF40</f>
        <v>0</v>
      </c>
      <c r="CG92" s="188">
        <f>'Council Tax Benefit'!CG40</f>
        <v>0</v>
      </c>
      <c r="CH92" s="189">
        <f>'Council Tax Benefit'!CH40</f>
        <v>0</v>
      </c>
    </row>
    <row r="93" spans="1:90" x14ac:dyDescent="0.35">
      <c r="B93" s="72" t="s">
        <v>450</v>
      </c>
      <c r="AU93" s="188">
        <v>0</v>
      </c>
      <c r="AV93" s="188">
        <v>0</v>
      </c>
      <c r="AW93" s="188">
        <v>0</v>
      </c>
      <c r="AX93" s="188">
        <v>0</v>
      </c>
      <c r="AY93" s="188">
        <v>0</v>
      </c>
      <c r="AZ93" s="188">
        <v>0</v>
      </c>
      <c r="BA93" s="188">
        <v>0</v>
      </c>
      <c r="BB93" s="188">
        <v>0</v>
      </c>
      <c r="BC93" s="188">
        <v>0</v>
      </c>
      <c r="BD93" s="188">
        <v>0</v>
      </c>
      <c r="BE93" s="188">
        <v>0</v>
      </c>
      <c r="BF93" s="188">
        <v>0</v>
      </c>
      <c r="BG93" s="188">
        <v>0</v>
      </c>
      <c r="BH93" s="188">
        <v>0</v>
      </c>
      <c r="BI93" s="188">
        <v>0</v>
      </c>
      <c r="BJ93" s="188">
        <v>0</v>
      </c>
      <c r="BK93" s="188">
        <v>0</v>
      </c>
      <c r="BL93" s="188">
        <v>0</v>
      </c>
      <c r="BM93" s="188">
        <v>0</v>
      </c>
      <c r="BN93" s="188">
        <v>0</v>
      </c>
      <c r="BO93" s="188">
        <v>0</v>
      </c>
      <c r="BP93" s="188">
        <v>0</v>
      </c>
      <c r="BQ93" s="188">
        <v>16.791011999999998</v>
      </c>
      <c r="BR93" s="188">
        <v>41.725152999999999</v>
      </c>
      <c r="BS93" s="188">
        <v>42.566178999999998</v>
      </c>
      <c r="BT93" s="188">
        <v>40.913916</v>
      </c>
      <c r="BU93" s="188">
        <v>6.3177580000000004</v>
      </c>
      <c r="BV93" s="188">
        <v>6.327941</v>
      </c>
      <c r="BW93" s="188">
        <v>6.7601269999999998</v>
      </c>
      <c r="BX93" s="188">
        <v>7.6561449100000001</v>
      </c>
      <c r="BY93" s="188">
        <v>12.08060914</v>
      </c>
      <c r="BZ93" s="188">
        <v>15.424788300000001</v>
      </c>
      <c r="CA93" s="188">
        <v>13.917108000000001</v>
      </c>
      <c r="CB93" s="188">
        <v>8.7690929999999998</v>
      </c>
      <c r="CC93" s="188">
        <v>0</v>
      </c>
      <c r="CD93" s="188">
        <v>0</v>
      </c>
      <c r="CE93" s="188">
        <v>0</v>
      </c>
      <c r="CF93" s="188">
        <v>0</v>
      </c>
      <c r="CG93" s="188">
        <v>0</v>
      </c>
      <c r="CH93" s="189">
        <v>0</v>
      </c>
    </row>
    <row r="94" spans="1:90" ht="16" thickBot="1" x14ac:dyDescent="0.4">
      <c r="A94" s="190"/>
      <c r="B94" s="137"/>
      <c r="C94" s="206"/>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c r="AJ94" s="153"/>
      <c r="AK94" s="153"/>
      <c r="AL94" s="153"/>
      <c r="AM94" s="153"/>
      <c r="AN94" s="153"/>
      <c r="AO94" s="153"/>
      <c r="AP94" s="153"/>
      <c r="AQ94" s="153"/>
      <c r="AR94" s="153"/>
      <c r="AS94" s="153"/>
      <c r="AT94" s="153"/>
      <c r="AU94" s="153"/>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208"/>
    </row>
    <row r="95" spans="1:90" ht="36" customHeight="1" x14ac:dyDescent="0.35">
      <c r="A95" s="190"/>
      <c r="B95" s="65" t="s">
        <v>451</v>
      </c>
      <c r="BL95" s="52"/>
      <c r="BM95" s="52"/>
      <c r="BN95" s="52"/>
      <c r="BO95" s="52"/>
      <c r="BP95" s="52"/>
      <c r="BQ95" s="52"/>
      <c r="BR95" s="52"/>
      <c r="BS95" s="52"/>
      <c r="BT95" s="52"/>
      <c r="BU95" s="52"/>
      <c r="BV95" s="52"/>
      <c r="BW95" s="52"/>
      <c r="BX95" s="52"/>
      <c r="CH95" s="66"/>
    </row>
    <row r="96" spans="1:90" ht="26.25" customHeight="1" x14ac:dyDescent="0.35">
      <c r="A96" s="190"/>
      <c r="B96" s="123" t="s">
        <v>1025</v>
      </c>
      <c r="BR96" s="150"/>
      <c r="BS96" s="150"/>
      <c r="BT96" s="150"/>
      <c r="BU96" s="150"/>
      <c r="BV96" s="150"/>
      <c r="BW96" s="150">
        <f t="shared" ref="BW96:CG96" si="30">BW85</f>
        <v>191385.26865730318</v>
      </c>
      <c r="BX96" s="150">
        <f t="shared" si="30"/>
        <v>212331.31734800557</v>
      </c>
      <c r="BY96" s="150">
        <f t="shared" si="30"/>
        <v>216200.70146377181</v>
      </c>
      <c r="BZ96" s="150">
        <f t="shared" si="30"/>
        <v>231317.79338211077</v>
      </c>
      <c r="CA96" s="150">
        <f t="shared" si="30"/>
        <v>265837.06412546075</v>
      </c>
      <c r="CB96" s="150">
        <f t="shared" si="30"/>
        <v>287816.91140631755</v>
      </c>
      <c r="CC96" s="150">
        <f t="shared" si="30"/>
        <v>308230.47998165851</v>
      </c>
      <c r="CD96" s="150">
        <f t="shared" si="30"/>
        <v>326728.43350576138</v>
      </c>
      <c r="CE96" s="150">
        <f t="shared" si="30"/>
        <v>336444.35078393249</v>
      </c>
      <c r="CF96" s="150">
        <f t="shared" si="30"/>
        <v>346826.85173939879</v>
      </c>
      <c r="CG96" s="56">
        <f t="shared" si="30"/>
        <v>362782.40996161709</v>
      </c>
      <c r="CH96" s="57">
        <f>CH85</f>
        <v>379161.68135714822</v>
      </c>
    </row>
    <row r="97" spans="1:86" s="88" customFormat="1" x14ac:dyDescent="0.25">
      <c r="A97" s="214"/>
      <c r="B97" s="84" t="s">
        <v>452</v>
      </c>
      <c r="C97" s="215"/>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c r="BJ97" s="216"/>
      <c r="BK97" s="216"/>
      <c r="BL97" s="216"/>
      <c r="BM97" s="216"/>
      <c r="BN97" s="216"/>
      <c r="BO97" s="216"/>
      <c r="BP97" s="216"/>
      <c r="BQ97" s="216"/>
      <c r="BR97" s="216"/>
      <c r="BS97" s="216"/>
      <c r="BT97" s="216"/>
      <c r="BU97" s="216"/>
      <c r="BV97" s="216"/>
      <c r="BW97" s="216">
        <v>171.37863284398918</v>
      </c>
      <c r="BX97" s="216">
        <v>-1088.5862053619348</v>
      </c>
      <c r="BY97" s="216">
        <v>-1051.7011409061961</v>
      </c>
      <c r="BZ97" s="216">
        <v>2073.9696668699034</v>
      </c>
      <c r="CA97" s="216">
        <v>1159.0905514213082</v>
      </c>
      <c r="CB97" s="216">
        <v>1414.6522903138248</v>
      </c>
      <c r="CC97" s="216">
        <v>246.81318924247171</v>
      </c>
      <c r="CD97" s="216">
        <v>0</v>
      </c>
      <c r="CE97" s="216">
        <v>0</v>
      </c>
      <c r="CF97" s="216">
        <v>0</v>
      </c>
      <c r="CG97" s="217">
        <v>0</v>
      </c>
      <c r="CH97" s="218">
        <v>0</v>
      </c>
    </row>
    <row r="98" spans="1:86" s="88" customFormat="1" x14ac:dyDescent="0.25">
      <c r="A98" s="214"/>
      <c r="B98" s="84" t="s">
        <v>453</v>
      </c>
      <c r="C98" s="215"/>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c r="BJ98" s="216"/>
      <c r="BK98" s="216"/>
      <c r="BL98" s="216"/>
      <c r="BM98" s="216"/>
      <c r="BN98" s="216"/>
      <c r="BO98" s="216"/>
      <c r="BP98" s="216"/>
      <c r="BQ98" s="216"/>
      <c r="BR98" s="216"/>
      <c r="BS98" s="216"/>
      <c r="BT98" s="216"/>
      <c r="BU98" s="216"/>
      <c r="BV98" s="216"/>
      <c r="BW98" s="216"/>
      <c r="BX98" s="216">
        <v>-149.92239441999996</v>
      </c>
      <c r="BY98" s="216">
        <v>-205.90212464000001</v>
      </c>
      <c r="BZ98" s="216">
        <v>-767.69711579</v>
      </c>
      <c r="CA98" s="216">
        <v>-79.987464650000049</v>
      </c>
      <c r="CB98" s="216">
        <v>-198.3486868</v>
      </c>
      <c r="CC98" s="216">
        <v>0.21525168</v>
      </c>
      <c r="CD98" s="216">
        <v>0</v>
      </c>
      <c r="CE98" s="216">
        <v>0</v>
      </c>
      <c r="CF98" s="216">
        <v>0</v>
      </c>
      <c r="CG98" s="217">
        <v>0</v>
      </c>
      <c r="CH98" s="218">
        <v>0</v>
      </c>
    </row>
    <row r="99" spans="1:86" s="88" customFormat="1" x14ac:dyDescent="0.25">
      <c r="A99" s="214"/>
      <c r="B99" s="84" t="s">
        <v>454</v>
      </c>
      <c r="C99" s="215"/>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216"/>
      <c r="BE99" s="216"/>
      <c r="BF99" s="216"/>
      <c r="BG99" s="216"/>
      <c r="BH99" s="216"/>
      <c r="BI99" s="216"/>
      <c r="BJ99" s="216"/>
      <c r="BK99" s="216"/>
      <c r="BL99" s="216"/>
      <c r="BM99" s="216"/>
      <c r="BN99" s="216"/>
      <c r="BO99" s="216"/>
      <c r="BP99" s="216"/>
      <c r="BQ99" s="216"/>
      <c r="BR99" s="216"/>
      <c r="BS99" s="216"/>
      <c r="BT99" s="216"/>
      <c r="BU99" s="216"/>
      <c r="BV99" s="216"/>
      <c r="BW99" s="216">
        <v>-3.1020872850033782E-4</v>
      </c>
      <c r="BX99" s="216">
        <v>6.22888E-3</v>
      </c>
      <c r="BY99" s="216">
        <v>-2.8360339999999998E-2</v>
      </c>
      <c r="BZ99" s="216">
        <v>-8199.3114425866643</v>
      </c>
      <c r="CA99" s="216">
        <v>-10414.782746343137</v>
      </c>
      <c r="CB99" s="216">
        <v>3.9039003699999961</v>
      </c>
      <c r="CC99" s="216">
        <v>18.762231576671912</v>
      </c>
      <c r="CD99" s="219">
        <v>0</v>
      </c>
      <c r="CE99" s="219">
        <v>0</v>
      </c>
      <c r="CF99" s="219">
        <v>0</v>
      </c>
      <c r="CG99" s="220">
        <v>0</v>
      </c>
      <c r="CH99" s="221">
        <v>0</v>
      </c>
    </row>
    <row r="100" spans="1:86" s="88" customFormat="1" ht="33.75" customHeight="1" x14ac:dyDescent="0.25">
      <c r="A100" s="214"/>
      <c r="B100" s="169" t="s">
        <v>455</v>
      </c>
      <c r="C100" s="215"/>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c r="BJ100" s="216"/>
      <c r="BK100" s="216"/>
      <c r="BL100" s="216"/>
      <c r="BM100" s="216"/>
      <c r="BN100" s="216"/>
      <c r="BO100" s="216"/>
      <c r="BP100" s="216"/>
      <c r="BQ100" s="216"/>
      <c r="BS100" s="222"/>
      <c r="BT100" s="222"/>
      <c r="BU100" s="222"/>
      <c r="BV100" s="222"/>
      <c r="BW100" s="222">
        <f t="shared" ref="BW100:CB100" si="31">SUM(BW96:BW99)</f>
        <v>191556.64697993844</v>
      </c>
      <c r="BX100" s="222">
        <f t="shared" si="31"/>
        <v>211092.81497710364</v>
      </c>
      <c r="BY100" s="222">
        <f t="shared" si="31"/>
        <v>214943.06983788562</v>
      </c>
      <c r="BZ100" s="222">
        <f t="shared" si="31"/>
        <v>224424.75449060401</v>
      </c>
      <c r="CA100" s="222">
        <f t="shared" si="31"/>
        <v>256501.38446588893</v>
      </c>
      <c r="CB100" s="222">
        <f t="shared" si="31"/>
        <v>289037.11891020136</v>
      </c>
      <c r="CC100" s="222">
        <f t="shared" ref="CC100:CH100" si="32">SUM(CC96:CC99)</f>
        <v>308496.27065415768</v>
      </c>
      <c r="CD100" s="222">
        <f t="shared" si="32"/>
        <v>326728.43350576138</v>
      </c>
      <c r="CE100" s="222">
        <f t="shared" si="32"/>
        <v>336444.35078393249</v>
      </c>
      <c r="CF100" s="222">
        <f t="shared" si="32"/>
        <v>346826.85173939879</v>
      </c>
      <c r="CG100" s="223">
        <f t="shared" si="32"/>
        <v>362782.40996161709</v>
      </c>
      <c r="CH100" s="224">
        <f t="shared" si="32"/>
        <v>379161.68135714822</v>
      </c>
    </row>
    <row r="101" spans="1:86" ht="42.75" customHeight="1" x14ac:dyDescent="0.35">
      <c r="A101" s="190"/>
      <c r="B101" s="65" t="s">
        <v>456</v>
      </c>
      <c r="C101" s="20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222"/>
      <c r="BS101" s="222"/>
      <c r="BT101" s="222"/>
      <c r="BU101" s="150"/>
      <c r="BV101" s="150"/>
      <c r="BW101" s="150"/>
      <c r="BX101" s="150"/>
      <c r="BY101" s="150"/>
      <c r="BZ101" s="150"/>
      <c r="CA101" s="150"/>
      <c r="CB101" s="150">
        <f>SUM(CB102:CB103)</f>
        <v>289037.11891020136</v>
      </c>
      <c r="CC101" s="150">
        <f t="shared" ref="CC101:CH101" si="33">SUM(CC102:CC103)</f>
        <v>308496.27065415774</v>
      </c>
      <c r="CD101" s="150">
        <f t="shared" si="33"/>
        <v>326728.43350576132</v>
      </c>
      <c r="CE101" s="150">
        <f t="shared" si="33"/>
        <v>336444.35078393249</v>
      </c>
      <c r="CF101" s="150">
        <f t="shared" si="33"/>
        <v>346826.85173939879</v>
      </c>
      <c r="CG101" s="56">
        <f t="shared" si="33"/>
        <v>362782.40996161714</v>
      </c>
      <c r="CH101" s="57">
        <f t="shared" si="33"/>
        <v>379161.68135714822</v>
      </c>
    </row>
    <row r="102" spans="1:86" s="88" customFormat="1" x14ac:dyDescent="0.25">
      <c r="A102" s="214"/>
      <c r="B102" s="84" t="s">
        <v>433</v>
      </c>
      <c r="C102" s="215"/>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c r="BJ102" s="216"/>
      <c r="BK102" s="216"/>
      <c r="BL102" s="216"/>
      <c r="BM102" s="216"/>
      <c r="BN102" s="216"/>
      <c r="BO102" s="216"/>
      <c r="BP102" s="216"/>
      <c r="BQ102" s="216"/>
      <c r="BR102" s="216"/>
      <c r="BS102" s="216"/>
      <c r="BT102" s="216"/>
      <c r="BU102" s="216"/>
      <c r="BV102" s="216"/>
      <c r="BW102" s="216"/>
      <c r="BX102" s="216"/>
      <c r="BY102" s="216"/>
      <c r="BZ102" s="216"/>
      <c r="CA102" s="216"/>
      <c r="CB102" s="216">
        <v>137167.37799037559</v>
      </c>
      <c r="CC102" s="216">
        <v>147065.60918006953</v>
      </c>
      <c r="CD102" s="216">
        <v>154047.56631055978</v>
      </c>
      <c r="CE102" s="216">
        <v>160421.5797540475</v>
      </c>
      <c r="CF102" s="216">
        <v>166804.58191618911</v>
      </c>
      <c r="CG102" s="217">
        <v>174484.09749403907</v>
      </c>
      <c r="CH102" s="218">
        <v>181951.5613654287</v>
      </c>
    </row>
    <row r="103" spans="1:86" s="88" customFormat="1" x14ac:dyDescent="0.35">
      <c r="A103" s="214"/>
      <c r="B103" s="84" t="s">
        <v>434</v>
      </c>
      <c r="C103" s="215"/>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c r="BJ103" s="216"/>
      <c r="BK103" s="216"/>
      <c r="BL103" s="216"/>
      <c r="BM103" s="216"/>
      <c r="BN103" s="216"/>
      <c r="BO103" s="216"/>
      <c r="BP103" s="216"/>
      <c r="BQ103" s="216"/>
      <c r="BR103" s="216"/>
      <c r="BS103" s="216"/>
      <c r="BT103" s="216"/>
      <c r="BU103" s="216"/>
      <c r="BV103" s="216"/>
      <c r="BW103" s="216"/>
      <c r="BX103" s="216"/>
      <c r="BY103" s="216"/>
      <c r="BZ103" s="216"/>
      <c r="CA103" s="216"/>
      <c r="CB103" s="216">
        <v>151869.74091982574</v>
      </c>
      <c r="CC103" s="216">
        <v>161430.66147408818</v>
      </c>
      <c r="CD103" s="216">
        <v>172680.86719520157</v>
      </c>
      <c r="CE103" s="216">
        <v>176022.77102988496</v>
      </c>
      <c r="CF103" s="216">
        <v>180022.26982320967</v>
      </c>
      <c r="CG103" s="67">
        <v>188298.31246757807</v>
      </c>
      <c r="CH103" s="109">
        <v>197210.11999171949</v>
      </c>
    </row>
    <row r="104" spans="1:86" s="88" customFormat="1" ht="16" thickBot="1" x14ac:dyDescent="0.4">
      <c r="A104" s="225"/>
      <c r="B104" s="226"/>
      <c r="C104" s="227"/>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153"/>
      <c r="CH104" s="208"/>
    </row>
    <row r="106" spans="1:86" x14ac:dyDescent="0.35">
      <c r="A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row>
    <row r="107" spans="1:86" x14ac:dyDescent="0.35">
      <c r="A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row>
    <row r="108" spans="1:86" x14ac:dyDescent="0.35">
      <c r="A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row>
    <row r="151" spans="75:76" x14ac:dyDescent="0.35">
      <c r="BW151" s="52"/>
      <c r="BX151" s="52"/>
    </row>
    <row r="152" spans="75:76" x14ac:dyDescent="0.35">
      <c r="BW152" s="52"/>
      <c r="BX152" s="52"/>
    </row>
    <row r="153" spans="75:76" x14ac:dyDescent="0.35">
      <c r="BW153" s="52"/>
      <c r="BX153" s="52"/>
    </row>
    <row r="154" spans="75:76" x14ac:dyDescent="0.35">
      <c r="BW154" s="52"/>
      <c r="BX154" s="52"/>
    </row>
    <row r="155" spans="75:76" x14ac:dyDescent="0.35">
      <c r="BW155" s="52"/>
      <c r="BX155" s="52"/>
    </row>
    <row r="156" spans="75:76" x14ac:dyDescent="0.35">
      <c r="BW156" s="52"/>
      <c r="BX156" s="52"/>
    </row>
    <row r="157" spans="75:76" x14ac:dyDescent="0.35">
      <c r="BW157" s="52"/>
      <c r="BX157" s="52"/>
    </row>
    <row r="158" spans="75:76" x14ac:dyDescent="0.35">
      <c r="BW158" s="52"/>
      <c r="BX158" s="52"/>
    </row>
    <row r="159" spans="75:76" x14ac:dyDescent="0.35">
      <c r="BW159" s="52"/>
      <c r="BX159" s="52"/>
    </row>
    <row r="160" spans="75:76" x14ac:dyDescent="0.35">
      <c r="BW160" s="52"/>
      <c r="BX160" s="52"/>
    </row>
    <row r="161" spans="75:76" x14ac:dyDescent="0.35">
      <c r="BW161" s="52"/>
      <c r="BX161" s="52"/>
    </row>
    <row r="162" spans="75:76" x14ac:dyDescent="0.35">
      <c r="BW162" s="52"/>
      <c r="BX162" s="52"/>
    </row>
    <row r="163" spans="75:76" x14ac:dyDescent="0.35">
      <c r="BW163" s="52"/>
      <c r="BX163" s="52"/>
    </row>
    <row r="164" spans="75:76" x14ac:dyDescent="0.35">
      <c r="BW164" s="52"/>
      <c r="BX164" s="52"/>
    </row>
    <row r="165" spans="75:76" x14ac:dyDescent="0.35">
      <c r="BW165" s="52"/>
      <c r="BX165" s="52"/>
    </row>
    <row r="166" spans="75:76" x14ac:dyDescent="0.35">
      <c r="BW166" s="52"/>
      <c r="BX166" s="52"/>
    </row>
    <row r="167" spans="75:76" x14ac:dyDescent="0.35">
      <c r="BW167" s="52"/>
      <c r="BX167" s="52"/>
    </row>
    <row r="168" spans="75:76" x14ac:dyDescent="0.35">
      <c r="BW168" s="52"/>
      <c r="BX168" s="52"/>
    </row>
    <row r="169" spans="75:76" x14ac:dyDescent="0.35">
      <c r="BW169" s="52"/>
      <c r="BX169" s="52"/>
    </row>
    <row r="170" spans="75:76" x14ac:dyDescent="0.35">
      <c r="BW170" s="52"/>
      <c r="BX170" s="52"/>
    </row>
    <row r="171" spans="75:76" x14ac:dyDescent="0.35">
      <c r="BW171" s="52"/>
      <c r="BX171" s="52"/>
    </row>
    <row r="172" spans="75:76" x14ac:dyDescent="0.35">
      <c r="BW172" s="52"/>
      <c r="BX172" s="52"/>
    </row>
    <row r="173" spans="75:76" x14ac:dyDescent="0.35">
      <c r="BW173" s="52"/>
      <c r="BX173" s="52"/>
    </row>
    <row r="174" spans="75:76" x14ac:dyDescent="0.35">
      <c r="BW174" s="52"/>
      <c r="BX174" s="52"/>
    </row>
    <row r="175" spans="75:76" x14ac:dyDescent="0.35">
      <c r="BW175" s="52"/>
      <c r="BX175" s="52"/>
    </row>
    <row r="176" spans="75:76" x14ac:dyDescent="0.35">
      <c r="BW176" s="52"/>
      <c r="BX176" s="52"/>
    </row>
    <row r="177" spans="75:76" x14ac:dyDescent="0.35">
      <c r="BW177" s="52"/>
      <c r="BX177" s="52"/>
    </row>
    <row r="178" spans="75:76" x14ac:dyDescent="0.35">
      <c r="BW178" s="52"/>
      <c r="BX178" s="52"/>
    </row>
    <row r="179" spans="75:76" x14ac:dyDescent="0.35">
      <c r="BW179" s="52"/>
      <c r="BX179" s="52"/>
    </row>
    <row r="180" spans="75:76" x14ac:dyDescent="0.35">
      <c r="BW180" s="52"/>
      <c r="BX180" s="52"/>
    </row>
    <row r="181" spans="75:76" x14ac:dyDescent="0.35">
      <c r="BW181" s="52"/>
      <c r="BX181" s="52"/>
    </row>
    <row r="182" spans="75:76" x14ac:dyDescent="0.35">
      <c r="BW182" s="52"/>
      <c r="BX182" s="52"/>
    </row>
    <row r="183" spans="75:76" x14ac:dyDescent="0.35">
      <c r="BW183" s="52"/>
      <c r="BX183" s="52"/>
    </row>
    <row r="184" spans="75:76" x14ac:dyDescent="0.35">
      <c r="BW184" s="52"/>
      <c r="BX184" s="52"/>
    </row>
    <row r="185" spans="75:76" x14ac:dyDescent="0.35">
      <c r="BW185" s="52"/>
      <c r="BX185" s="52"/>
    </row>
    <row r="186" spans="75:76" x14ac:dyDescent="0.35">
      <c r="BW186" s="52"/>
      <c r="BX186" s="52"/>
    </row>
    <row r="187" spans="75:76" x14ac:dyDescent="0.35">
      <c r="BW187" s="52"/>
      <c r="BX187" s="52"/>
    </row>
    <row r="188" spans="75:76" x14ac:dyDescent="0.35">
      <c r="BW188" s="52"/>
      <c r="BX188" s="52"/>
    </row>
    <row r="189" spans="75:76" x14ac:dyDescent="0.35">
      <c r="BW189" s="52"/>
      <c r="BX189" s="52"/>
    </row>
  </sheetData>
  <hyperlinks>
    <hyperlink ref="B1" location="Notes!A1" display="Information relating to this table can be found in the 'Notes' tab" xr:uid="{DF78DBBF-CC57-4693-942A-8206E67C243E}"/>
    <hyperlink ref="A1" location="Contents!A1" display="Contents page" xr:uid="{966F9FF8-340E-4996-82EF-7648E1B1129C}"/>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551D4-7229-447B-8B3E-B447CAA7C961}">
  <dimension ref="A1:CH172"/>
  <sheetViews>
    <sheetView topLeftCell="A51" zoomScale="60" zoomScaleNormal="60" workbookViewId="0">
      <pane xSplit="2" topLeftCell="AD1" activePane="topRight" state="frozen"/>
      <selection activeCell="B8" sqref="B8"/>
      <selection pane="topRight" activeCell="AH80" sqref="AH80"/>
    </sheetView>
  </sheetViews>
  <sheetFormatPr defaultColWidth="9" defaultRowHeight="15.5" x14ac:dyDescent="0.35"/>
  <cols>
    <col min="1" max="1" width="23" style="191" bestFit="1" customWidth="1"/>
    <col min="2" max="2" width="98" style="52" bestFit="1" customWidth="1"/>
    <col min="3" max="3" width="25.54296875" style="191" customWidth="1"/>
    <col min="4" max="75" width="12.54296875" style="67" customWidth="1"/>
    <col min="76" max="83" width="12.54296875" style="52" customWidth="1"/>
    <col min="84" max="84" width="11.54296875" style="52" customWidth="1"/>
    <col min="85" max="85" width="10.54296875" style="52" customWidth="1"/>
    <col min="86" max="86" width="10.54296875" style="52" bestFit="1" customWidth="1"/>
    <col min="87" max="16384" width="9" style="52"/>
  </cols>
  <sheetData>
    <row r="1" spans="1:86"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row>
    <row r="2" spans="1:86" ht="33" customHeight="1" x14ac:dyDescent="0.35">
      <c r="A2" s="46" t="s">
        <v>221</v>
      </c>
      <c r="B2" s="47" t="s">
        <v>457</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54" customFormat="1" x14ac:dyDescent="0.35">
      <c r="A3" s="144">
        <v>2025</v>
      </c>
      <c r="B3" s="53" t="s">
        <v>458</v>
      </c>
      <c r="C3" s="184" t="s">
        <v>372</v>
      </c>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8"/>
      <c r="B4" s="59"/>
      <c r="C4" s="170"/>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6" x14ac:dyDescent="0.35">
      <c r="A5" s="186"/>
      <c r="B5" s="83" t="s">
        <v>373</v>
      </c>
      <c r="C5" s="187" t="s">
        <v>374</v>
      </c>
      <c r="D5" s="67">
        <v>0</v>
      </c>
      <c r="E5" s="67">
        <v>0</v>
      </c>
      <c r="F5" s="67">
        <v>0</v>
      </c>
      <c r="G5" s="67">
        <v>0</v>
      </c>
      <c r="H5" s="67">
        <v>0</v>
      </c>
      <c r="I5" s="67">
        <v>0</v>
      </c>
      <c r="J5" s="67">
        <v>0</v>
      </c>
      <c r="K5" s="67">
        <v>0</v>
      </c>
      <c r="L5" s="67">
        <v>0</v>
      </c>
      <c r="M5" s="67">
        <v>0</v>
      </c>
      <c r="N5" s="67">
        <v>0</v>
      </c>
      <c r="O5" s="67">
        <v>0</v>
      </c>
      <c r="P5" s="67">
        <v>0</v>
      </c>
      <c r="Q5" s="67">
        <v>0</v>
      </c>
      <c r="R5" s="67">
        <v>0</v>
      </c>
      <c r="S5" s="67">
        <v>0</v>
      </c>
      <c r="T5" s="67">
        <v>0</v>
      </c>
      <c r="U5" s="67">
        <v>0</v>
      </c>
      <c r="V5" s="67">
        <v>0</v>
      </c>
      <c r="W5" s="67">
        <v>0</v>
      </c>
      <c r="X5" s="67">
        <v>0</v>
      </c>
      <c r="Y5" s="67">
        <v>0</v>
      </c>
      <c r="Z5" s="67">
        <v>0</v>
      </c>
      <c r="AA5" s="67">
        <v>0</v>
      </c>
      <c r="AB5" s="67">
        <v>0</v>
      </c>
      <c r="AC5" s="67">
        <v>0</v>
      </c>
      <c r="AD5" s="67">
        <v>0</v>
      </c>
      <c r="AE5" s="67">
        <v>0</v>
      </c>
      <c r="AF5" s="67">
        <v>0</v>
      </c>
      <c r="AG5" s="67">
        <v>0</v>
      </c>
      <c r="AH5" s="67">
        <v>0</v>
      </c>
      <c r="AI5" s="67">
        <v>0</v>
      </c>
      <c r="AJ5" s="67">
        <v>0</v>
      </c>
      <c r="AK5" s="67">
        <v>0</v>
      </c>
      <c r="AL5" s="67">
        <v>0</v>
      </c>
      <c r="AM5" s="67">
        <v>0</v>
      </c>
      <c r="AN5" s="67">
        <v>0</v>
      </c>
      <c r="AO5" s="67">
        <v>0</v>
      </c>
      <c r="AP5" s="67">
        <v>0</v>
      </c>
      <c r="AQ5" s="67">
        <v>0</v>
      </c>
      <c r="AR5" s="67">
        <v>0</v>
      </c>
      <c r="AS5" s="67">
        <v>0</v>
      </c>
      <c r="AT5" s="67">
        <v>0</v>
      </c>
      <c r="AU5" s="67">
        <v>0</v>
      </c>
      <c r="AV5" s="67">
        <v>0</v>
      </c>
      <c r="AW5" s="67">
        <v>0</v>
      </c>
      <c r="AX5" s="67">
        <v>0</v>
      </c>
      <c r="AY5" s="67">
        <v>0</v>
      </c>
      <c r="AZ5" s="67">
        <v>0</v>
      </c>
      <c r="BA5" s="67">
        <v>0</v>
      </c>
      <c r="BB5" s="67">
        <v>0</v>
      </c>
      <c r="BC5" s="67">
        <v>0</v>
      </c>
      <c r="BD5" s="67">
        <v>0</v>
      </c>
      <c r="BE5" s="67">
        <v>0</v>
      </c>
      <c r="BF5" s="67">
        <v>0</v>
      </c>
      <c r="BG5" s="67">
        <v>0</v>
      </c>
      <c r="BH5" s="67">
        <v>0</v>
      </c>
      <c r="BI5" s="67">
        <v>0</v>
      </c>
      <c r="BJ5" s="67">
        <v>0</v>
      </c>
      <c r="BK5" s="67">
        <v>0</v>
      </c>
      <c r="BL5" s="67">
        <v>0</v>
      </c>
      <c r="BM5" s="67">
        <v>142.33168649816594</v>
      </c>
      <c r="BN5" s="67">
        <v>152.13513384654311</v>
      </c>
      <c r="BO5" s="67">
        <v>131.12389860640636</v>
      </c>
      <c r="BP5" s="67">
        <v>132.42578534162479</v>
      </c>
      <c r="BQ5" s="67">
        <v>146.77761181546779</v>
      </c>
      <c r="BR5" s="67">
        <v>129.69879969461098</v>
      </c>
      <c r="BS5" s="67">
        <v>128.2419303898462</v>
      </c>
      <c r="BT5" s="67">
        <v>134.50419439954237</v>
      </c>
      <c r="BU5" s="67">
        <v>141.3606446269504</v>
      </c>
      <c r="BV5" s="67">
        <v>160.1918097693225</v>
      </c>
      <c r="BW5" s="67">
        <v>184.59285163979558</v>
      </c>
      <c r="BX5" s="67">
        <v>125.38835363109166</v>
      </c>
      <c r="BY5" s="67">
        <v>175.6061899315863</v>
      </c>
      <c r="BZ5" s="67">
        <v>198.91108128966582</v>
      </c>
      <c r="CA5" s="67">
        <v>265.80896453048706</v>
      </c>
      <c r="CB5" s="67">
        <v>315.33416498438424</v>
      </c>
      <c r="CC5" s="67">
        <v>337.15684450660348</v>
      </c>
      <c r="CD5" s="67">
        <v>404.50377850443397</v>
      </c>
      <c r="CE5" s="67">
        <v>463.91108098782803</v>
      </c>
      <c r="CF5" s="67">
        <v>491.98178276074435</v>
      </c>
      <c r="CG5" s="188">
        <v>517.05092299472017</v>
      </c>
      <c r="CH5" s="189">
        <v>541.0587102658094</v>
      </c>
    </row>
    <row r="6" spans="1:86" x14ac:dyDescent="0.35">
      <c r="A6" s="190"/>
      <c r="B6" s="52" t="s">
        <v>375</v>
      </c>
      <c r="C6" s="187" t="s">
        <v>374</v>
      </c>
      <c r="D6" s="188">
        <v>0</v>
      </c>
      <c r="E6" s="188">
        <v>0</v>
      </c>
      <c r="F6" s="188">
        <v>0</v>
      </c>
      <c r="G6" s="188">
        <v>0</v>
      </c>
      <c r="H6" s="188">
        <v>0</v>
      </c>
      <c r="I6" s="188">
        <v>0</v>
      </c>
      <c r="J6" s="188">
        <v>0</v>
      </c>
      <c r="K6" s="188">
        <v>0</v>
      </c>
      <c r="L6" s="188">
        <v>0</v>
      </c>
      <c r="M6" s="188">
        <v>0</v>
      </c>
      <c r="N6" s="188">
        <v>0</v>
      </c>
      <c r="O6" s="188">
        <v>0</v>
      </c>
      <c r="P6" s="188">
        <v>0</v>
      </c>
      <c r="Q6" s="188">
        <v>0</v>
      </c>
      <c r="R6" s="188">
        <v>0</v>
      </c>
      <c r="S6" s="188">
        <v>0</v>
      </c>
      <c r="T6" s="188">
        <v>0</v>
      </c>
      <c r="U6" s="188">
        <v>0</v>
      </c>
      <c r="V6" s="188">
        <v>0</v>
      </c>
      <c r="W6" s="188">
        <v>0</v>
      </c>
      <c r="X6" s="188">
        <v>0</v>
      </c>
      <c r="Y6" s="188">
        <v>0</v>
      </c>
      <c r="Z6" s="188">
        <v>0</v>
      </c>
      <c r="AA6" s="188">
        <v>0</v>
      </c>
      <c r="AB6" s="188">
        <v>0</v>
      </c>
      <c r="AC6" s="188">
        <v>0</v>
      </c>
      <c r="AD6" s="188">
        <v>0</v>
      </c>
      <c r="AE6" s="188">
        <v>0</v>
      </c>
      <c r="AF6" s="188">
        <v>0</v>
      </c>
      <c r="AG6" s="188">
        <v>0</v>
      </c>
      <c r="AH6" s="188">
        <v>0</v>
      </c>
      <c r="AI6" s="188">
        <v>0</v>
      </c>
      <c r="AJ6" s="188">
        <v>0</v>
      </c>
      <c r="AK6" s="188">
        <v>0</v>
      </c>
      <c r="AL6" s="188">
        <v>0</v>
      </c>
      <c r="AM6" s="188">
        <v>0</v>
      </c>
      <c r="AN6" s="188">
        <v>0</v>
      </c>
      <c r="AO6" s="188">
        <v>0</v>
      </c>
      <c r="AP6" s="188">
        <v>0</v>
      </c>
      <c r="AQ6" s="188">
        <v>0</v>
      </c>
      <c r="AR6" s="188">
        <v>0</v>
      </c>
      <c r="AS6" s="188">
        <v>0</v>
      </c>
      <c r="AT6" s="188">
        <v>0</v>
      </c>
      <c r="AU6" s="188">
        <v>0</v>
      </c>
      <c r="AV6" s="188">
        <v>0</v>
      </c>
      <c r="AW6" s="188">
        <v>0</v>
      </c>
      <c r="AX6" s="188">
        <v>0</v>
      </c>
      <c r="AY6" s="188">
        <v>0</v>
      </c>
      <c r="AZ6" s="188">
        <v>0</v>
      </c>
      <c r="BA6" s="188">
        <v>0</v>
      </c>
      <c r="BB6" s="188">
        <v>0</v>
      </c>
      <c r="BC6" s="188">
        <v>0</v>
      </c>
      <c r="BD6" s="188">
        <v>0</v>
      </c>
      <c r="BE6" s="188">
        <v>0</v>
      </c>
      <c r="BF6" s="188">
        <v>0</v>
      </c>
      <c r="BG6" s="188">
        <v>0</v>
      </c>
      <c r="BH6" s="188">
        <v>0</v>
      </c>
      <c r="BI6" s="188">
        <v>0</v>
      </c>
      <c r="BJ6" s="188">
        <v>0</v>
      </c>
      <c r="BK6" s="188">
        <v>0</v>
      </c>
      <c r="BL6" s="188">
        <v>0</v>
      </c>
      <c r="BM6" s="188">
        <v>0</v>
      </c>
      <c r="BN6" s="188">
        <v>0</v>
      </c>
      <c r="BO6" s="188">
        <v>0</v>
      </c>
      <c r="BP6" s="188">
        <v>0</v>
      </c>
      <c r="BQ6" s="188">
        <v>6.6999700612245237</v>
      </c>
      <c r="BR6" s="188">
        <v>8.3671285170708352</v>
      </c>
      <c r="BS6" s="188">
        <v>9.5416344863116347</v>
      </c>
      <c r="BT6" s="188">
        <v>9.9106664329189176</v>
      </c>
      <c r="BU6" s="188">
        <v>10.949050153431045</v>
      </c>
      <c r="BV6" s="188">
        <v>11.912345794764677</v>
      </c>
      <c r="BW6" s="188">
        <v>12.737326944364556</v>
      </c>
      <c r="BX6" s="188">
        <v>12.876033810871965</v>
      </c>
      <c r="BY6" s="188">
        <v>15.502464772258755</v>
      </c>
      <c r="BZ6" s="188">
        <v>18.640213461053772</v>
      </c>
      <c r="CA6" s="188">
        <v>21.729364845855169</v>
      </c>
      <c r="CB6" s="188">
        <v>22.01237855648511</v>
      </c>
      <c r="CC6" s="188">
        <v>22.665818319012022</v>
      </c>
      <c r="CD6" s="188">
        <v>25.069070577575335</v>
      </c>
      <c r="CE6" s="188">
        <v>27.072496163138339</v>
      </c>
      <c r="CF6" s="188">
        <v>28.884780084854846</v>
      </c>
      <c r="CG6" s="188">
        <v>30.817311206350919</v>
      </c>
      <c r="CH6" s="189">
        <v>32.691391251237675</v>
      </c>
    </row>
    <row r="7" spans="1:86" x14ac:dyDescent="0.35">
      <c r="A7" s="190"/>
      <c r="B7" s="52" t="s">
        <v>376</v>
      </c>
      <c r="C7" s="187" t="s">
        <v>374</v>
      </c>
      <c r="D7" s="188">
        <v>0</v>
      </c>
      <c r="E7" s="188">
        <v>0</v>
      </c>
      <c r="F7" s="188">
        <v>0</v>
      </c>
      <c r="G7" s="188">
        <v>0</v>
      </c>
      <c r="H7" s="188">
        <v>0</v>
      </c>
      <c r="I7" s="188">
        <v>0</v>
      </c>
      <c r="J7" s="188">
        <v>0</v>
      </c>
      <c r="K7" s="188">
        <v>0</v>
      </c>
      <c r="L7" s="188">
        <v>0</v>
      </c>
      <c r="M7" s="188">
        <v>0</v>
      </c>
      <c r="N7" s="188">
        <v>0</v>
      </c>
      <c r="O7" s="188">
        <v>0</v>
      </c>
      <c r="P7" s="188">
        <v>0</v>
      </c>
      <c r="Q7" s="188">
        <v>0</v>
      </c>
      <c r="R7" s="188">
        <v>0</v>
      </c>
      <c r="S7" s="188">
        <v>0</v>
      </c>
      <c r="T7" s="188">
        <v>0</v>
      </c>
      <c r="U7" s="188">
        <v>0</v>
      </c>
      <c r="V7" s="188">
        <v>0</v>
      </c>
      <c r="W7" s="188">
        <v>0</v>
      </c>
      <c r="X7" s="188">
        <v>0</v>
      </c>
      <c r="Y7" s="188">
        <v>0</v>
      </c>
      <c r="Z7" s="188">
        <v>0</v>
      </c>
      <c r="AA7" s="188">
        <v>96.867884136673354</v>
      </c>
      <c r="AB7" s="188">
        <v>345.20203317673753</v>
      </c>
      <c r="AC7" s="188">
        <v>489.65820508299669</v>
      </c>
      <c r="AD7" s="188">
        <v>709.3018530807251</v>
      </c>
      <c r="AE7" s="188">
        <v>875.92894100021715</v>
      </c>
      <c r="AF7" s="188">
        <v>1020.3656851890812</v>
      </c>
      <c r="AG7" s="188">
        <v>1174.733008396777</v>
      </c>
      <c r="AH7" s="188">
        <v>1064.0966306754428</v>
      </c>
      <c r="AI7" s="188">
        <v>1089.2935185514627</v>
      </c>
      <c r="AJ7" s="188">
        <v>1183.2175787470053</v>
      </c>
      <c r="AK7" s="188">
        <v>1358.6697727554711</v>
      </c>
      <c r="AL7" s="188">
        <v>1545.3411999419534</v>
      </c>
      <c r="AM7" s="188">
        <v>1811.9147854335672</v>
      </c>
      <c r="AN7" s="188">
        <v>1991.938691852361</v>
      </c>
      <c r="AO7" s="188">
        <v>2249.8144830840924</v>
      </c>
      <c r="AP7" s="188">
        <v>2455.0860900183493</v>
      </c>
      <c r="AQ7" s="188">
        <v>2672.6034473068698</v>
      </c>
      <c r="AR7" s="188">
        <v>2798.0253668517803</v>
      </c>
      <c r="AS7" s="188">
        <v>2988.7399005701463</v>
      </c>
      <c r="AT7" s="188">
        <v>3289.3114335543378</v>
      </c>
      <c r="AU7" s="188">
        <v>3830.5826120547172</v>
      </c>
      <c r="AV7" s="188">
        <v>3394.5895367086218</v>
      </c>
      <c r="AW7" s="188">
        <v>3814.8206232224793</v>
      </c>
      <c r="AX7" s="188">
        <v>4102.0619215815459</v>
      </c>
      <c r="AY7" s="188">
        <v>4445.17224734295</v>
      </c>
      <c r="AZ7" s="188">
        <v>4689.1683205204527</v>
      </c>
      <c r="BA7" s="188">
        <v>4927.9323867979638</v>
      </c>
      <c r="BB7" s="188">
        <v>5165.5920711181552</v>
      </c>
      <c r="BC7" s="188">
        <v>5374.4261766234022</v>
      </c>
      <c r="BD7" s="188">
        <v>5576.6455502796944</v>
      </c>
      <c r="BE7" s="188">
        <v>5780.3260746446458</v>
      </c>
      <c r="BF7" s="188">
        <v>5892.6647018617668</v>
      </c>
      <c r="BG7" s="188">
        <v>6116.7026355897315</v>
      </c>
      <c r="BH7" s="188">
        <v>6311.686644582489</v>
      </c>
      <c r="BI7" s="188">
        <v>6561.9246052966309</v>
      </c>
      <c r="BJ7" s="188">
        <v>6736.1501991972482</v>
      </c>
      <c r="BK7" s="188">
        <v>7076.6745402126189</v>
      </c>
      <c r="BL7" s="188">
        <v>7268.1211047885081</v>
      </c>
      <c r="BM7" s="188">
        <v>7738.2237173918811</v>
      </c>
      <c r="BN7" s="188">
        <v>7789.8100429185979</v>
      </c>
      <c r="BO7" s="188">
        <v>7789.9140296149753</v>
      </c>
      <c r="BP7" s="188">
        <v>7852.4823992009115</v>
      </c>
      <c r="BQ7" s="188">
        <v>7530.1164209820099</v>
      </c>
      <c r="BR7" s="188">
        <v>7510.6276832195599</v>
      </c>
      <c r="BS7" s="188">
        <v>7552.0783702379713</v>
      </c>
      <c r="BT7" s="188">
        <v>7394.5175885876079</v>
      </c>
      <c r="BU7" s="188">
        <v>7364.0538299576228</v>
      </c>
      <c r="BV7" s="188">
        <v>7390.3589410514942</v>
      </c>
      <c r="BW7" s="188">
        <v>7495.8826357160178</v>
      </c>
      <c r="BX7" s="188">
        <v>6445.2879316280969</v>
      </c>
      <c r="BY7" s="188">
        <v>6383.4708102766072</v>
      </c>
      <c r="BZ7" s="188">
        <v>6369.7096793479423</v>
      </c>
      <c r="CA7" s="188">
        <v>7147.9596394951413</v>
      </c>
      <c r="CB7" s="188">
        <v>7995.1380260871656</v>
      </c>
      <c r="CC7" s="188">
        <v>8533.103328311292</v>
      </c>
      <c r="CD7" s="188">
        <v>9048.1750841971552</v>
      </c>
      <c r="CE7" s="188">
        <v>9324.2460419310282</v>
      </c>
      <c r="CF7" s="188">
        <v>9540.1012542573098</v>
      </c>
      <c r="CG7" s="188">
        <v>9814.3455246828107</v>
      </c>
      <c r="CH7" s="189">
        <v>10073.842043277005</v>
      </c>
    </row>
    <row r="8" spans="1:86" x14ac:dyDescent="0.35">
      <c r="A8" s="190"/>
      <c r="B8" s="52" t="s">
        <v>377</v>
      </c>
      <c r="C8" s="187" t="s">
        <v>378</v>
      </c>
      <c r="D8" s="188">
        <v>678.7220596356625</v>
      </c>
      <c r="E8" s="188">
        <v>897.79365436201408</v>
      </c>
      <c r="F8" s="188">
        <v>892.34500399201693</v>
      </c>
      <c r="G8" s="188">
        <v>919.63498526198612</v>
      </c>
      <c r="H8" s="188">
        <v>983.49852590517969</v>
      </c>
      <c r="I8" s="188">
        <v>1049.4474066510079</v>
      </c>
      <c r="J8" s="188">
        <v>1079.038382707397</v>
      </c>
      <c r="K8" s="188">
        <v>1157.5021112576344</v>
      </c>
      <c r="L8" s="188">
        <v>1166.7191783370229</v>
      </c>
      <c r="M8" s="188">
        <v>1278.7964588419675</v>
      </c>
      <c r="N8" s="188">
        <v>1638.9946307253931</v>
      </c>
      <c r="O8" s="188">
        <v>1743.6932820898621</v>
      </c>
      <c r="P8" s="188">
        <v>1820.7966159967013</v>
      </c>
      <c r="Q8" s="188">
        <v>2145.0951226667717</v>
      </c>
      <c r="R8" s="188">
        <v>2184.3037422171833</v>
      </c>
      <c r="S8" s="188">
        <v>2531.7024913032069</v>
      </c>
      <c r="T8" s="188">
        <v>2637.6883542519731</v>
      </c>
      <c r="U8" s="188">
        <v>3151.7928031071274</v>
      </c>
      <c r="V8" s="188">
        <v>3109.4642686559023</v>
      </c>
      <c r="W8" s="188">
        <v>3177.0578689694926</v>
      </c>
      <c r="X8" s="188">
        <v>3141.3081221915054</v>
      </c>
      <c r="Y8" s="188">
        <v>3090.9837487735804</v>
      </c>
      <c r="Z8" s="188">
        <v>2917.6623044080588</v>
      </c>
      <c r="AA8" s="188">
        <v>3164.3508817979964</v>
      </c>
      <c r="AB8" s="188">
        <v>3273.4675559863044</v>
      </c>
      <c r="AC8" s="188">
        <v>3351.0128560149215</v>
      </c>
      <c r="AD8" s="188">
        <v>3523.7752316510382</v>
      </c>
      <c r="AE8" s="188">
        <v>3589.5732410123601</v>
      </c>
      <c r="AF8" s="188">
        <v>3478.7015504482424</v>
      </c>
      <c r="AG8" s="188">
        <v>3283.8967121349615</v>
      </c>
      <c r="AH8" s="188">
        <v>3198.6238005422538</v>
      </c>
      <c r="AI8" s="188">
        <v>3051.1057260919083</v>
      </c>
      <c r="AJ8" s="188">
        <v>2903.4339047714975</v>
      </c>
      <c r="AK8" s="188">
        <v>2844.9721605273648</v>
      </c>
      <c r="AL8" s="188">
        <v>2780.080322476219</v>
      </c>
      <c r="AM8" s="188">
        <v>2822.1945445844044</v>
      </c>
      <c r="AN8" s="188">
        <v>2714.7081130279571</v>
      </c>
      <c r="AO8" s="188">
        <v>2623.6903592817407</v>
      </c>
      <c r="AP8" s="188">
        <v>2600.0590812132714</v>
      </c>
      <c r="AQ8" s="188">
        <v>2499.4650491731982</v>
      </c>
      <c r="AR8" s="188">
        <v>2370.5617005683066</v>
      </c>
      <c r="AS8" s="188">
        <v>2198.7506406632192</v>
      </c>
      <c r="AT8" s="188">
        <v>2116.8223496686046</v>
      </c>
      <c r="AU8" s="188">
        <v>2268.8637387301442</v>
      </c>
      <c r="AV8" s="188">
        <v>2207.0117891098971</v>
      </c>
      <c r="AW8" s="188">
        <v>2209.6906856519736</v>
      </c>
      <c r="AX8" s="188">
        <v>2136.0094421084718</v>
      </c>
      <c r="AY8" s="188">
        <v>2059.1033818905189</v>
      </c>
      <c r="AZ8" s="188">
        <v>1922.8624982378274</v>
      </c>
      <c r="BA8" s="188">
        <v>1929.2926147085084</v>
      </c>
      <c r="BB8" s="188">
        <v>1878.1458437671831</v>
      </c>
      <c r="BC8" s="188">
        <v>1907.149400688782</v>
      </c>
      <c r="BD8" s="188">
        <v>1860.4097821183079</v>
      </c>
      <c r="BE8" s="188">
        <v>2033.7235499224823</v>
      </c>
      <c r="BF8" s="188">
        <v>1971.2097797292306</v>
      </c>
      <c r="BG8" s="188">
        <v>1781.1602669855401</v>
      </c>
      <c r="BH8" s="188">
        <v>1585.5011776269503</v>
      </c>
      <c r="BI8" s="188">
        <v>1462.4005245146927</v>
      </c>
      <c r="BJ8" s="188">
        <v>1293.1165254832338</v>
      </c>
      <c r="BK8" s="188">
        <v>1172.1739192985531</v>
      </c>
      <c r="BL8" s="188">
        <v>1035.7696270496201</v>
      </c>
      <c r="BM8" s="188">
        <v>984.49153396690576</v>
      </c>
      <c r="BN8" s="188">
        <v>914.20587610256302</v>
      </c>
      <c r="BO8" s="188">
        <v>866.5504739163797</v>
      </c>
      <c r="BP8" s="188">
        <v>849.74949244947629</v>
      </c>
      <c r="BQ8" s="188">
        <v>817.9488316957918</v>
      </c>
      <c r="BR8" s="188">
        <v>790.52678358321498</v>
      </c>
      <c r="BS8" s="188">
        <v>782.67564971114712</v>
      </c>
      <c r="BT8" s="188">
        <v>751.67181963178257</v>
      </c>
      <c r="BU8" s="188">
        <v>669.30811707247244</v>
      </c>
      <c r="BV8" s="188">
        <v>603.2282387112939</v>
      </c>
      <c r="BW8" s="188">
        <v>642.31311915314961</v>
      </c>
      <c r="BX8" s="188">
        <v>600.1694809312371</v>
      </c>
      <c r="BY8" s="188">
        <v>410.65467219894771</v>
      </c>
      <c r="BZ8" s="188">
        <v>448.20358518085129</v>
      </c>
      <c r="CA8" s="188">
        <v>352.55374569950811</v>
      </c>
      <c r="CB8" s="188">
        <v>359.72308084513998</v>
      </c>
      <c r="CC8" s="188">
        <v>304.69553541338786</v>
      </c>
      <c r="CD8" s="188">
        <v>284.53128888800182</v>
      </c>
      <c r="CE8" s="188">
        <v>273.83829345636127</v>
      </c>
      <c r="CF8" s="188">
        <v>262.6116060017136</v>
      </c>
      <c r="CG8" s="188">
        <v>249.50423994049694</v>
      </c>
      <c r="CH8" s="189">
        <v>236.20984687862824</v>
      </c>
    </row>
    <row r="9" spans="1:86" x14ac:dyDescent="0.35">
      <c r="A9" s="190"/>
      <c r="B9" s="52" t="s">
        <v>379</v>
      </c>
      <c r="C9" s="187" t="s">
        <v>374</v>
      </c>
      <c r="D9" s="188">
        <v>0</v>
      </c>
      <c r="E9" s="188">
        <v>0</v>
      </c>
      <c r="F9" s="188">
        <v>0</v>
      </c>
      <c r="G9" s="188">
        <v>0</v>
      </c>
      <c r="H9" s="188">
        <v>0</v>
      </c>
      <c r="I9" s="188">
        <v>0</v>
      </c>
      <c r="J9" s="188">
        <v>0</v>
      </c>
      <c r="K9" s="188">
        <v>0</v>
      </c>
      <c r="L9" s="188">
        <v>0</v>
      </c>
      <c r="M9" s="188">
        <v>0</v>
      </c>
      <c r="N9" s="188">
        <v>0</v>
      </c>
      <c r="O9" s="188">
        <v>0</v>
      </c>
      <c r="P9" s="188">
        <v>0</v>
      </c>
      <c r="Q9" s="188">
        <v>0</v>
      </c>
      <c r="R9" s="188">
        <v>0</v>
      </c>
      <c r="S9" s="188">
        <v>0</v>
      </c>
      <c r="T9" s="188">
        <v>0</v>
      </c>
      <c r="U9" s="188">
        <v>0</v>
      </c>
      <c r="V9" s="188">
        <v>0</v>
      </c>
      <c r="W9" s="188">
        <v>0</v>
      </c>
      <c r="X9" s="188">
        <v>0</v>
      </c>
      <c r="Y9" s="188">
        <v>0</v>
      </c>
      <c r="Z9" s="188">
        <v>0</v>
      </c>
      <c r="AA9" s="188">
        <v>0</v>
      </c>
      <c r="AB9" s="188">
        <v>0</v>
      </c>
      <c r="AC9" s="188">
        <v>0</v>
      </c>
      <c r="AD9" s="188">
        <v>0</v>
      </c>
      <c r="AE9" s="188">
        <v>0</v>
      </c>
      <c r="AF9" s="188">
        <v>15.229338584911659</v>
      </c>
      <c r="AG9" s="188">
        <v>20.43626709268538</v>
      </c>
      <c r="AH9" s="188">
        <v>25.335634063701018</v>
      </c>
      <c r="AI9" s="188">
        <v>21.677482956248014</v>
      </c>
      <c r="AJ9" s="188">
        <v>22.754184206673177</v>
      </c>
      <c r="AK9" s="188">
        <v>24.703086777372199</v>
      </c>
      <c r="AL9" s="188">
        <v>30.676748385944485</v>
      </c>
      <c r="AM9" s="188">
        <v>36.604339099668024</v>
      </c>
      <c r="AN9" s="188">
        <v>38.040495851347174</v>
      </c>
      <c r="AO9" s="188">
        <v>42.634968338328285</v>
      </c>
      <c r="AP9" s="188">
        <v>327.76502357112753</v>
      </c>
      <c r="AQ9" s="188">
        <v>547.16618079147759</v>
      </c>
      <c r="AR9" s="188">
        <v>483.55149005268942</v>
      </c>
      <c r="AS9" s="188">
        <v>473.72938690379857</v>
      </c>
      <c r="AT9" s="188">
        <v>495.10716964069945</v>
      </c>
      <c r="AU9" s="188">
        <v>639.05194507249587</v>
      </c>
      <c r="AV9" s="188">
        <v>754.52925717255482</v>
      </c>
      <c r="AW9" s="188">
        <v>938.58736575649937</v>
      </c>
      <c r="AX9" s="188">
        <v>1100.0281424553964</v>
      </c>
      <c r="AY9" s="188">
        <v>1250.6948378912637</v>
      </c>
      <c r="AZ9" s="188">
        <v>1443.0683864257958</v>
      </c>
      <c r="BA9" s="188">
        <v>1457.9193903180203</v>
      </c>
      <c r="BB9" s="188">
        <v>1508.0045895446237</v>
      </c>
      <c r="BC9" s="188">
        <v>1588.8843604887816</v>
      </c>
      <c r="BD9" s="188">
        <v>1636.1472288930124</v>
      </c>
      <c r="BE9" s="188">
        <v>1723.8174059994237</v>
      </c>
      <c r="BF9" s="188">
        <v>1800.255527337169</v>
      </c>
      <c r="BG9" s="188">
        <v>1864.303616179297</v>
      </c>
      <c r="BH9" s="188">
        <v>1883.1374416210308</v>
      </c>
      <c r="BI9" s="188">
        <v>1921.5828043501783</v>
      </c>
      <c r="BJ9" s="188">
        <v>1917.6646380379007</v>
      </c>
      <c r="BK9" s="188">
        <v>2037.9040636766799</v>
      </c>
      <c r="BL9" s="188">
        <v>2092.256326836929</v>
      </c>
      <c r="BM9" s="188">
        <v>2265.4290170069335</v>
      </c>
      <c r="BN9" s="188">
        <v>2342.543452814507</v>
      </c>
      <c r="BO9" s="188">
        <v>2528.3137460109911</v>
      </c>
      <c r="BP9" s="188">
        <v>2763.791617576323</v>
      </c>
      <c r="BQ9" s="188">
        <v>2933.7074066721784</v>
      </c>
      <c r="BR9" s="188">
        <v>3212.737328330451</v>
      </c>
      <c r="BS9" s="188">
        <v>3501.8199074473414</v>
      </c>
      <c r="BT9" s="188">
        <v>3596.9029580045826</v>
      </c>
      <c r="BU9" s="188">
        <v>3769.0693945779758</v>
      </c>
      <c r="BV9" s="188">
        <v>3756.6871816594316</v>
      </c>
      <c r="BW9" s="188">
        <v>3730.8876265392173</v>
      </c>
      <c r="BX9" s="188">
        <v>3663.4913669849175</v>
      </c>
      <c r="BY9" s="188">
        <v>3698.2729921238879</v>
      </c>
      <c r="BZ9" s="188">
        <v>3652.1146154524586</v>
      </c>
      <c r="CA9" s="188">
        <v>3990.1614365765022</v>
      </c>
      <c r="CB9" s="188">
        <v>4364.0637834542222</v>
      </c>
      <c r="CC9" s="188">
        <v>4569.3774413026795</v>
      </c>
      <c r="CD9" s="188">
        <v>4885.6118160665192</v>
      </c>
      <c r="CE9" s="188">
        <v>5158.788369353998</v>
      </c>
      <c r="CF9" s="188">
        <v>5328.2980286392276</v>
      </c>
      <c r="CG9" s="188">
        <v>5499.5414918816759</v>
      </c>
      <c r="CH9" s="189">
        <v>5641.4667417817664</v>
      </c>
    </row>
    <row r="10" spans="1:86" x14ac:dyDescent="0.35">
      <c r="A10" s="190"/>
      <c r="B10" s="52" t="s">
        <v>267</v>
      </c>
      <c r="C10" s="187" t="s">
        <v>374</v>
      </c>
      <c r="D10" s="188">
        <v>2589.5191956800118</v>
      </c>
      <c r="E10" s="188">
        <v>2566.9311526125189</v>
      </c>
      <c r="F10" s="188">
        <v>2545.4449653044167</v>
      </c>
      <c r="G10" s="188">
        <v>2417.8736487513052</v>
      </c>
      <c r="H10" s="188">
        <v>3062.8954092475597</v>
      </c>
      <c r="I10" s="188">
        <v>3561.2395602747315</v>
      </c>
      <c r="J10" s="188">
        <v>3540.5946932586462</v>
      </c>
      <c r="K10" s="188">
        <v>3456.2948196096304</v>
      </c>
      <c r="L10" s="188">
        <v>3475.7236255170988</v>
      </c>
      <c r="M10" s="188">
        <v>3567.7837276367227</v>
      </c>
      <c r="N10" s="188">
        <v>3588.6856349274258</v>
      </c>
      <c r="O10" s="188">
        <v>3612.1386038739583</v>
      </c>
      <c r="P10" s="188">
        <v>3641.5932319934027</v>
      </c>
      <c r="Q10" s="188">
        <v>3593.0343304668427</v>
      </c>
      <c r="R10" s="188">
        <v>3518.2892419283917</v>
      </c>
      <c r="S10" s="188">
        <v>3575.0707907493775</v>
      </c>
      <c r="T10" s="188">
        <v>3494.9370693838641</v>
      </c>
      <c r="U10" s="188">
        <v>3390.494758048329</v>
      </c>
      <c r="V10" s="188">
        <v>3290.2983608756067</v>
      </c>
      <c r="W10" s="188">
        <v>3438.9504770872477</v>
      </c>
      <c r="X10" s="188">
        <v>6060.2769032668584</v>
      </c>
      <c r="Y10" s="188">
        <v>6471.9857258271513</v>
      </c>
      <c r="Z10" s="188">
        <v>5887.4257213948331</v>
      </c>
      <c r="AA10" s="188">
        <v>5548.9152962957724</v>
      </c>
      <c r="AB10" s="188">
        <v>5044.1159158152595</v>
      </c>
      <c r="AC10" s="188">
        <v>4707.8311226136166</v>
      </c>
      <c r="AD10" s="188">
        <v>3911.3905071326526</v>
      </c>
      <c r="AE10" s="188">
        <v>4856.4277156393691</v>
      </c>
      <c r="AF10" s="188">
        <v>4220.1298762926253</v>
      </c>
      <c r="AG10" s="188">
        <v>6113.2626561739899</v>
      </c>
      <c r="AH10" s="188">
        <v>11249.021524283253</v>
      </c>
      <c r="AI10" s="188">
        <v>15103.786249765804</v>
      </c>
      <c r="AJ10" s="188">
        <v>13397.663660889166</v>
      </c>
      <c r="AK10" s="188">
        <v>13883.134768883176</v>
      </c>
      <c r="AL10" s="188">
        <v>14034.612386569601</v>
      </c>
      <c r="AM10" s="188">
        <v>14597.810432947608</v>
      </c>
      <c r="AN10" s="188">
        <v>14787.378205487319</v>
      </c>
      <c r="AO10" s="188">
        <v>14653.310656588523</v>
      </c>
      <c r="AP10" s="188">
        <v>14223.111070927871</v>
      </c>
      <c r="AQ10" s="188">
        <v>13692.356936901009</v>
      </c>
      <c r="AR10" s="188">
        <v>12588.115271665038</v>
      </c>
      <c r="AS10" s="188">
        <v>11705.353396227843</v>
      </c>
      <c r="AT10" s="188">
        <v>10926.471620483331</v>
      </c>
      <c r="AU10" s="188">
        <v>11649.461636377742</v>
      </c>
      <c r="AV10" s="188">
        <v>13008.654108618859</v>
      </c>
      <c r="AW10" s="188">
        <v>13452.339805236752</v>
      </c>
      <c r="AX10" s="188">
        <v>13383.904939699969</v>
      </c>
      <c r="AY10" s="188">
        <v>13456.542511723168</v>
      </c>
      <c r="AZ10" s="188">
        <v>13602.47073069267</v>
      </c>
      <c r="BA10" s="188">
        <v>13854.449214939243</v>
      </c>
      <c r="BB10" s="188">
        <v>14060.851580186873</v>
      </c>
      <c r="BC10" s="188">
        <v>15770.921687646891</v>
      </c>
      <c r="BD10" s="188">
        <v>16341.534946182161</v>
      </c>
      <c r="BE10" s="188">
        <v>16271.362709212486</v>
      </c>
      <c r="BF10" s="188">
        <v>16215.214457439197</v>
      </c>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9"/>
    </row>
    <row r="11" spans="1:86" ht="27" customHeight="1" x14ac:dyDescent="0.35">
      <c r="A11" s="190"/>
      <c r="B11" s="52" t="s">
        <v>380</v>
      </c>
      <c r="D11" s="188">
        <f t="shared" ref="D11:BO11" si="0">SUM(D12:D13)</f>
        <v>0</v>
      </c>
      <c r="E11" s="188">
        <f t="shared" si="0"/>
        <v>0</v>
      </c>
      <c r="F11" s="188">
        <f t="shared" si="0"/>
        <v>0</v>
      </c>
      <c r="G11" s="188">
        <f t="shared" si="0"/>
        <v>0</v>
      </c>
      <c r="H11" s="188">
        <f t="shared" si="0"/>
        <v>0</v>
      </c>
      <c r="I11" s="188">
        <f t="shared" si="0"/>
        <v>0</v>
      </c>
      <c r="J11" s="188">
        <f t="shared" si="0"/>
        <v>0</v>
      </c>
      <c r="K11" s="188">
        <f t="shared" si="0"/>
        <v>0</v>
      </c>
      <c r="L11" s="188">
        <f t="shared" si="0"/>
        <v>0</v>
      </c>
      <c r="M11" s="188">
        <f t="shared" si="0"/>
        <v>0</v>
      </c>
      <c r="N11" s="188">
        <f t="shared" si="0"/>
        <v>0</v>
      </c>
      <c r="O11" s="188">
        <f t="shared" si="0"/>
        <v>0</v>
      </c>
      <c r="P11" s="188">
        <f t="shared" si="0"/>
        <v>0</v>
      </c>
      <c r="Q11" s="188">
        <f t="shared" si="0"/>
        <v>0</v>
      </c>
      <c r="R11" s="188">
        <f t="shared" si="0"/>
        <v>0</v>
      </c>
      <c r="S11" s="188">
        <f t="shared" si="0"/>
        <v>0</v>
      </c>
      <c r="T11" s="188">
        <f t="shared" si="0"/>
        <v>0</v>
      </c>
      <c r="U11" s="188">
        <f t="shared" si="0"/>
        <v>0</v>
      </c>
      <c r="V11" s="188">
        <f t="shared" si="0"/>
        <v>0</v>
      </c>
      <c r="W11" s="188">
        <f t="shared" si="0"/>
        <v>0</v>
      </c>
      <c r="X11" s="188">
        <f t="shared" si="0"/>
        <v>0</v>
      </c>
      <c r="Y11" s="188">
        <f t="shared" si="0"/>
        <v>0</v>
      </c>
      <c r="Z11" s="188">
        <f t="shared" si="0"/>
        <v>0</v>
      </c>
      <c r="AA11" s="188">
        <f t="shared" si="0"/>
        <v>0</v>
      </c>
      <c r="AB11" s="188">
        <f t="shared" si="0"/>
        <v>1197.7915375313523</v>
      </c>
      <c r="AC11" s="188">
        <f t="shared" si="0"/>
        <v>1091.4727588162889</v>
      </c>
      <c r="AD11" s="188">
        <f t="shared" si="0"/>
        <v>1044.6288509313883</v>
      </c>
      <c r="AE11" s="188">
        <f t="shared" si="0"/>
        <v>0.91337741501586778</v>
      </c>
      <c r="AF11" s="188">
        <f t="shared" si="0"/>
        <v>0</v>
      </c>
      <c r="AG11" s="188">
        <f t="shared" si="0"/>
        <v>690.60488795971298</v>
      </c>
      <c r="AH11" s="188">
        <f t="shared" si="0"/>
        <v>639.72476010845071</v>
      </c>
      <c r="AI11" s="188">
        <f t="shared" si="0"/>
        <v>547.3564446452624</v>
      </c>
      <c r="AJ11" s="188">
        <f t="shared" si="0"/>
        <v>468.73619465746748</v>
      </c>
      <c r="AK11" s="188">
        <f t="shared" si="0"/>
        <v>440.5383808631376</v>
      </c>
      <c r="AL11" s="188">
        <f t="shared" si="0"/>
        <v>414.1361032102505</v>
      </c>
      <c r="AM11" s="188">
        <f t="shared" si="0"/>
        <v>398.9872961863814</v>
      </c>
      <c r="AN11" s="188">
        <f t="shared" si="0"/>
        <v>383.8631854090487</v>
      </c>
      <c r="AO11" s="188">
        <f t="shared" si="0"/>
        <v>367.31665029944372</v>
      </c>
      <c r="AP11" s="188">
        <f t="shared" si="0"/>
        <v>362.43247798730448</v>
      </c>
      <c r="AQ11" s="188">
        <f t="shared" si="0"/>
        <v>345.08253295519728</v>
      </c>
      <c r="AR11" s="188">
        <f t="shared" si="0"/>
        <v>327.93322286104501</v>
      </c>
      <c r="AS11" s="188">
        <f t="shared" si="0"/>
        <v>311.55178219597371</v>
      </c>
      <c r="AT11" s="188">
        <f t="shared" si="0"/>
        <v>289.65744902063801</v>
      </c>
      <c r="AU11" s="188">
        <f t="shared" si="0"/>
        <v>280.62904239346227</v>
      </c>
      <c r="AV11" s="188">
        <f t="shared" si="0"/>
        <v>279.18262100202753</v>
      </c>
      <c r="AW11" s="188">
        <f t="shared" si="0"/>
        <v>288.98079822646628</v>
      </c>
      <c r="AX11" s="188">
        <f t="shared" si="0"/>
        <v>284.04745522426026</v>
      </c>
      <c r="AY11" s="188">
        <f t="shared" si="0"/>
        <v>281.4777518130303</v>
      </c>
      <c r="AZ11" s="188">
        <f t="shared" si="0"/>
        <v>282.28958172218012</v>
      </c>
      <c r="BA11" s="188">
        <f t="shared" si="0"/>
        <v>271.75800225904425</v>
      </c>
      <c r="BB11" s="188">
        <f t="shared" si="0"/>
        <v>270.77785088550894</v>
      </c>
      <c r="BC11" s="188">
        <f t="shared" si="0"/>
        <v>255.70565056065863</v>
      </c>
      <c r="BD11" s="188">
        <f t="shared" si="0"/>
        <v>255.10740577763488</v>
      </c>
      <c r="BE11" s="188">
        <f t="shared" si="0"/>
        <v>252.51719910036681</v>
      </c>
      <c r="BF11" s="188">
        <f t="shared" si="0"/>
        <v>248.72003838839646</v>
      </c>
      <c r="BG11" s="188">
        <f t="shared" si="0"/>
        <v>249.22986121008572</v>
      </c>
      <c r="BH11" s="188">
        <f t="shared" si="0"/>
        <v>244.36058745480426</v>
      </c>
      <c r="BI11" s="188">
        <f t="shared" si="0"/>
        <v>239.10548195695361</v>
      </c>
      <c r="BJ11" s="188">
        <f t="shared" si="0"/>
        <v>235.50136567221267</v>
      </c>
      <c r="BK11" s="188">
        <f t="shared" si="0"/>
        <v>234.55534332579748</v>
      </c>
      <c r="BL11" s="188">
        <f t="shared" si="0"/>
        <v>1603.0135970801948</v>
      </c>
      <c r="BM11" s="188">
        <f t="shared" si="0"/>
        <v>232.91783070637692</v>
      </c>
      <c r="BN11" s="188">
        <f t="shared" si="0"/>
        <v>230.45748823235613</v>
      </c>
      <c r="BO11" s="188">
        <f t="shared" si="0"/>
        <v>226.83338298655787</v>
      </c>
      <c r="BP11" s="188">
        <f t="shared" ref="BP11:CH11" si="1">SUM(BP12:BP13)</f>
        <v>223.51583988856294</v>
      </c>
      <c r="BQ11" s="188">
        <f t="shared" si="1"/>
        <v>217.29788810416528</v>
      </c>
      <c r="BR11" s="188">
        <f t="shared" si="1"/>
        <v>218.71725687940543</v>
      </c>
      <c r="BS11" s="188">
        <f t="shared" si="1"/>
        <v>224.54874815812869</v>
      </c>
      <c r="BT11" s="188">
        <f t="shared" si="1"/>
        <v>215.1369283534776</v>
      </c>
      <c r="BU11" s="188">
        <f t="shared" si="1"/>
        <v>212.04833216505648</v>
      </c>
      <c r="BV11" s="188">
        <f t="shared" si="1"/>
        <v>205.88917352925185</v>
      </c>
      <c r="BW11" s="188">
        <f t="shared" si="1"/>
        <v>201.52219933248426</v>
      </c>
      <c r="BX11" s="188">
        <f t="shared" si="1"/>
        <v>191.11736388294563</v>
      </c>
      <c r="BY11" s="188">
        <f t="shared" si="1"/>
        <v>193.88996695403674</v>
      </c>
      <c r="BZ11" s="188">
        <f t="shared" si="1"/>
        <v>187.24908416079631</v>
      </c>
      <c r="CA11" s="188">
        <f t="shared" si="1"/>
        <v>185.21405513303009</v>
      </c>
      <c r="CB11" s="188">
        <f t="shared" si="1"/>
        <v>186.17020791620914</v>
      </c>
      <c r="CC11" s="188">
        <f t="shared" si="1"/>
        <v>185.74564104326913</v>
      </c>
      <c r="CD11" s="188">
        <f t="shared" si="1"/>
        <v>183.79613118038401</v>
      </c>
      <c r="CE11" s="188">
        <f t="shared" si="1"/>
        <v>181.86258461808956</v>
      </c>
      <c r="CF11" s="188">
        <f t="shared" si="1"/>
        <v>182.36976338656629</v>
      </c>
      <c r="CG11" s="188">
        <f t="shared" si="1"/>
        <v>182.35603293144075</v>
      </c>
      <c r="CH11" s="189">
        <f t="shared" si="1"/>
        <v>182.23406885267866</v>
      </c>
    </row>
    <row r="12" spans="1:86" x14ac:dyDescent="0.35">
      <c r="A12" s="190"/>
      <c r="B12" s="72" t="s">
        <v>381</v>
      </c>
      <c r="C12" s="187" t="s">
        <v>378</v>
      </c>
      <c r="D12" s="188">
        <v>0</v>
      </c>
      <c r="E12" s="188">
        <v>0</v>
      </c>
      <c r="F12" s="188">
        <v>0</v>
      </c>
      <c r="G12" s="188">
        <v>0</v>
      </c>
      <c r="H12" s="188">
        <v>0</v>
      </c>
      <c r="I12" s="188">
        <v>0</v>
      </c>
      <c r="J12" s="188">
        <v>0</v>
      </c>
      <c r="K12" s="188">
        <v>0</v>
      </c>
      <c r="L12" s="188">
        <v>0</v>
      </c>
      <c r="M12" s="188">
        <v>0</v>
      </c>
      <c r="N12" s="188">
        <v>0</v>
      </c>
      <c r="O12" s="188">
        <v>0</v>
      </c>
      <c r="P12" s="188">
        <v>0</v>
      </c>
      <c r="Q12" s="188">
        <v>0</v>
      </c>
      <c r="R12" s="188">
        <v>0</v>
      </c>
      <c r="S12" s="188">
        <v>0</v>
      </c>
      <c r="T12" s="188">
        <v>0</v>
      </c>
      <c r="U12" s="188">
        <v>0</v>
      </c>
      <c r="V12" s="188">
        <v>0</v>
      </c>
      <c r="W12" s="188">
        <v>0</v>
      </c>
      <c r="X12" s="188">
        <v>0</v>
      </c>
      <c r="Y12" s="188">
        <v>0</v>
      </c>
      <c r="Z12" s="188">
        <v>0</v>
      </c>
      <c r="AA12" s="188">
        <v>0</v>
      </c>
      <c r="AB12" s="188">
        <v>0</v>
      </c>
      <c r="AC12" s="188">
        <v>1055.9109897320488</v>
      </c>
      <c r="AD12" s="188">
        <v>1005.98099355199</v>
      </c>
      <c r="AE12" s="188">
        <v>0.91337741501586778</v>
      </c>
      <c r="AF12" s="188">
        <v>0</v>
      </c>
      <c r="AG12" s="188">
        <v>0</v>
      </c>
      <c r="AH12" s="188">
        <v>608.05521752882441</v>
      </c>
      <c r="AI12" s="188">
        <v>520.25959094995233</v>
      </c>
      <c r="AJ12" s="188">
        <v>445.98201045079429</v>
      </c>
      <c r="AK12" s="188">
        <v>415.83529408576538</v>
      </c>
      <c r="AL12" s="188">
        <v>391.12854192079214</v>
      </c>
      <c r="AM12" s="188">
        <v>377.02469272658061</v>
      </c>
      <c r="AN12" s="188">
        <v>363.11382403558662</v>
      </c>
      <c r="AO12" s="188">
        <v>344.3593596557285</v>
      </c>
      <c r="AP12" s="188">
        <v>337.21978386644849</v>
      </c>
      <c r="AQ12" s="188">
        <v>318.66876408880813</v>
      </c>
      <c r="AR12" s="188">
        <v>303.93103608473831</v>
      </c>
      <c r="AS12" s="188">
        <v>288.93488789113792</v>
      </c>
      <c r="AT12" s="188">
        <v>267.42499025891425</v>
      </c>
      <c r="AU12" s="188">
        <v>256.66518378366197</v>
      </c>
      <c r="AV12" s="188">
        <v>251.53378915291114</v>
      </c>
      <c r="AW12" s="188">
        <v>259.40281357746522</v>
      </c>
      <c r="AX12" s="188">
        <v>257.71100221055298</v>
      </c>
      <c r="AY12" s="188">
        <v>251.57533696363362</v>
      </c>
      <c r="AZ12" s="188">
        <v>252.03496118523373</v>
      </c>
      <c r="BA12" s="188">
        <v>240.92483085528107</v>
      </c>
      <c r="BB12" s="188">
        <v>239.81099402505902</v>
      </c>
      <c r="BC12" s="188">
        <v>225.00855885833033</v>
      </c>
      <c r="BD12" s="188">
        <v>224.49466805331252</v>
      </c>
      <c r="BE12" s="188">
        <v>222.26375384351817</v>
      </c>
      <c r="BF12" s="188">
        <v>217.56250868984276</v>
      </c>
      <c r="BG12" s="188">
        <v>216.43329222392819</v>
      </c>
      <c r="BH12" s="188">
        <v>211.35537117773069</v>
      </c>
      <c r="BI12" s="188">
        <v>207.14006931136041</v>
      </c>
      <c r="BJ12" s="188">
        <v>204.32451794885512</v>
      </c>
      <c r="BK12" s="188">
        <v>202.65958625379474</v>
      </c>
      <c r="BL12" s="188">
        <v>1263.0538755261066</v>
      </c>
      <c r="BM12" s="188">
        <v>183.72022667338365</v>
      </c>
      <c r="BN12" s="188">
        <v>182.37001073103372</v>
      </c>
      <c r="BO12" s="188">
        <v>179.96439330681966</v>
      </c>
      <c r="BP12" s="188">
        <v>177.05266339545261</v>
      </c>
      <c r="BQ12" s="188">
        <v>172.12998098546169</v>
      </c>
      <c r="BR12" s="188">
        <v>172.59641993616549</v>
      </c>
      <c r="BS12" s="188">
        <v>175.50014265302218</v>
      </c>
      <c r="BT12" s="188">
        <v>170.50077239420608</v>
      </c>
      <c r="BU12" s="188">
        <v>167.87604882870215</v>
      </c>
      <c r="BV12" s="188">
        <v>163.68210838061293</v>
      </c>
      <c r="BW12" s="188">
        <v>157.38045717906911</v>
      </c>
      <c r="BX12" s="188">
        <v>147.99162911770594</v>
      </c>
      <c r="BY12" s="188">
        <v>149.26933433875612</v>
      </c>
      <c r="BZ12" s="188">
        <v>141.45807639378626</v>
      </c>
      <c r="CA12" s="188">
        <v>136.61710285600878</v>
      </c>
      <c r="CB12" s="188">
        <v>134.11209966456369</v>
      </c>
      <c r="CC12" s="188">
        <v>131.87097128868899</v>
      </c>
      <c r="CD12" s="188">
        <v>128.09350397496857</v>
      </c>
      <c r="CE12" s="188">
        <v>124.5136761202312</v>
      </c>
      <c r="CF12" s="188">
        <v>123.69468753146225</v>
      </c>
      <c r="CG12" s="188">
        <v>123.97979279262056</v>
      </c>
      <c r="CH12" s="189">
        <v>124.1413731376522</v>
      </c>
    </row>
    <row r="13" spans="1:86" x14ac:dyDescent="0.35">
      <c r="A13" s="190"/>
      <c r="B13" s="72" t="s">
        <v>382</v>
      </c>
      <c r="C13" s="187" t="s">
        <v>374</v>
      </c>
      <c r="D13" s="188">
        <v>0</v>
      </c>
      <c r="E13" s="188">
        <v>0</v>
      </c>
      <c r="F13" s="188">
        <v>0</v>
      </c>
      <c r="G13" s="188">
        <v>0</v>
      </c>
      <c r="H13" s="188">
        <v>0</v>
      </c>
      <c r="I13" s="188">
        <v>0</v>
      </c>
      <c r="J13" s="188">
        <v>0</v>
      </c>
      <c r="K13" s="188">
        <v>0</v>
      </c>
      <c r="L13" s="188">
        <v>0</v>
      </c>
      <c r="M13" s="188">
        <v>0</v>
      </c>
      <c r="N13" s="188">
        <v>0</v>
      </c>
      <c r="O13" s="188">
        <v>0</v>
      </c>
      <c r="P13" s="188">
        <v>0</v>
      </c>
      <c r="Q13" s="188">
        <v>0</v>
      </c>
      <c r="R13" s="188">
        <v>0</v>
      </c>
      <c r="S13" s="188">
        <v>0</v>
      </c>
      <c r="T13" s="188">
        <v>0</v>
      </c>
      <c r="U13" s="188">
        <v>0</v>
      </c>
      <c r="V13" s="188">
        <v>0</v>
      </c>
      <c r="W13" s="188">
        <v>0</v>
      </c>
      <c r="X13" s="188">
        <v>0</v>
      </c>
      <c r="Y13" s="188">
        <v>0</v>
      </c>
      <c r="Z13" s="188">
        <v>0</v>
      </c>
      <c r="AA13" s="188">
        <v>0</v>
      </c>
      <c r="AB13" s="188">
        <v>1197.7915375313523</v>
      </c>
      <c r="AC13" s="188">
        <v>35.561769084239984</v>
      </c>
      <c r="AD13" s="188">
        <v>38.647857379398481</v>
      </c>
      <c r="AE13" s="188">
        <v>0</v>
      </c>
      <c r="AF13" s="188">
        <v>0</v>
      </c>
      <c r="AG13" s="188">
        <v>690.60488795971298</v>
      </c>
      <c r="AH13" s="188">
        <v>31.669542579626274</v>
      </c>
      <c r="AI13" s="188">
        <v>27.096853695310021</v>
      </c>
      <c r="AJ13" s="188">
        <v>22.754184206673177</v>
      </c>
      <c r="AK13" s="188">
        <v>24.703086777372199</v>
      </c>
      <c r="AL13" s="188">
        <v>23.007561289458362</v>
      </c>
      <c r="AM13" s="188">
        <v>21.962603459800814</v>
      </c>
      <c r="AN13" s="188">
        <v>20.749361373462094</v>
      </c>
      <c r="AO13" s="188">
        <v>22.957290643715233</v>
      </c>
      <c r="AP13" s="188">
        <v>25.212694120855964</v>
      </c>
      <c r="AQ13" s="188">
        <v>26.413768866389152</v>
      </c>
      <c r="AR13" s="188">
        <v>24.002186776306672</v>
      </c>
      <c r="AS13" s="188">
        <v>22.616894304835768</v>
      </c>
      <c r="AT13" s="188">
        <v>22.232458761723741</v>
      </c>
      <c r="AU13" s="188">
        <v>23.963858609800283</v>
      </c>
      <c r="AV13" s="188">
        <v>27.648831849116366</v>
      </c>
      <c r="AW13" s="188">
        <v>29.577984649001081</v>
      </c>
      <c r="AX13" s="188">
        <v>26.336453013707295</v>
      </c>
      <c r="AY13" s="188">
        <v>29.902414849396695</v>
      </c>
      <c r="AZ13" s="188">
        <v>30.254620536946394</v>
      </c>
      <c r="BA13" s="188">
        <v>30.833171403763163</v>
      </c>
      <c r="BB13" s="188">
        <v>30.966856860449919</v>
      </c>
      <c r="BC13" s="188">
        <v>30.697091702328297</v>
      </c>
      <c r="BD13" s="188">
        <v>30.612737724322354</v>
      </c>
      <c r="BE13" s="188">
        <v>30.253445256848643</v>
      </c>
      <c r="BF13" s="188">
        <v>31.157529698553695</v>
      </c>
      <c r="BG13" s="188">
        <v>32.796568986157531</v>
      </c>
      <c r="BH13" s="188">
        <v>33.005216277073579</v>
      </c>
      <c r="BI13" s="188">
        <v>31.965412645593201</v>
      </c>
      <c r="BJ13" s="188">
        <v>31.176847723357564</v>
      </c>
      <c r="BK13" s="188">
        <v>31.895757072002748</v>
      </c>
      <c r="BL13" s="188">
        <v>339.95972155408822</v>
      </c>
      <c r="BM13" s="188">
        <v>49.197604032993262</v>
      </c>
      <c r="BN13" s="188">
        <v>48.087477501322397</v>
      </c>
      <c r="BO13" s="188">
        <v>46.868989679738192</v>
      </c>
      <c r="BP13" s="188">
        <v>46.463176493110311</v>
      </c>
      <c r="BQ13" s="188">
        <v>45.167907118703589</v>
      </c>
      <c r="BR13" s="188">
        <v>46.120836943239937</v>
      </c>
      <c r="BS13" s="188">
        <v>49.048605505106508</v>
      </c>
      <c r="BT13" s="188">
        <v>44.636155959271512</v>
      </c>
      <c r="BU13" s="188">
        <v>44.172283336354333</v>
      </c>
      <c r="BV13" s="188">
        <v>42.207065148638918</v>
      </c>
      <c r="BW13" s="188">
        <v>44.141742153415159</v>
      </c>
      <c r="BX13" s="188">
        <v>43.125734765239685</v>
      </c>
      <c r="BY13" s="188">
        <v>44.62063261528062</v>
      </c>
      <c r="BZ13" s="188">
        <v>45.791007767010072</v>
      </c>
      <c r="CA13" s="188">
        <v>48.596952277021295</v>
      </c>
      <c r="CB13" s="188">
        <v>52.05810825164545</v>
      </c>
      <c r="CC13" s="188">
        <v>53.874669754580133</v>
      </c>
      <c r="CD13" s="188">
        <v>55.702627205415425</v>
      </c>
      <c r="CE13" s="188">
        <v>57.348908497858375</v>
      </c>
      <c r="CF13" s="188">
        <v>58.675075855104048</v>
      </c>
      <c r="CG13" s="188">
        <v>58.376240138820194</v>
      </c>
      <c r="CH13" s="189">
        <v>58.092695715026466</v>
      </c>
    </row>
    <row r="14" spans="1:86" x14ac:dyDescent="0.35">
      <c r="A14" s="190"/>
      <c r="B14" s="74" t="s">
        <v>383</v>
      </c>
      <c r="C14" s="187" t="s">
        <v>384</v>
      </c>
      <c r="D14" s="188">
        <v>0</v>
      </c>
      <c r="E14" s="188">
        <v>0</v>
      </c>
      <c r="F14" s="188">
        <v>0</v>
      </c>
      <c r="G14" s="188">
        <v>0</v>
      </c>
      <c r="H14" s="188">
        <v>0</v>
      </c>
      <c r="I14" s="188">
        <v>0</v>
      </c>
      <c r="J14" s="188">
        <v>0</v>
      </c>
      <c r="K14" s="188">
        <v>0</v>
      </c>
      <c r="L14" s="188">
        <v>0</v>
      </c>
      <c r="M14" s="188">
        <v>0</v>
      </c>
      <c r="N14" s="188">
        <v>0</v>
      </c>
      <c r="O14" s="188">
        <v>0</v>
      </c>
      <c r="P14" s="188">
        <v>0</v>
      </c>
      <c r="Q14" s="188">
        <v>0</v>
      </c>
      <c r="R14" s="188">
        <v>0</v>
      </c>
      <c r="S14" s="188">
        <v>0</v>
      </c>
      <c r="T14" s="188">
        <v>0</v>
      </c>
      <c r="U14" s="188">
        <v>0</v>
      </c>
      <c r="V14" s="188">
        <v>0</v>
      </c>
      <c r="W14" s="188">
        <v>0</v>
      </c>
      <c r="X14" s="188">
        <v>0</v>
      </c>
      <c r="Y14" s="188">
        <v>0</v>
      </c>
      <c r="Z14" s="188">
        <v>0</v>
      </c>
      <c r="AA14" s="188">
        <v>0</v>
      </c>
      <c r="AB14" s="188">
        <v>0</v>
      </c>
      <c r="AC14" s="188">
        <v>0</v>
      </c>
      <c r="AD14" s="188">
        <v>0</v>
      </c>
      <c r="AE14" s="188">
        <v>0</v>
      </c>
      <c r="AF14" s="188">
        <v>0</v>
      </c>
      <c r="AG14" s="188">
        <v>0</v>
      </c>
      <c r="AH14" s="188">
        <v>0</v>
      </c>
      <c r="AI14" s="188">
        <v>0</v>
      </c>
      <c r="AJ14" s="188">
        <v>0</v>
      </c>
      <c r="AK14" s="188">
        <v>0</v>
      </c>
      <c r="AL14" s="188">
        <v>0</v>
      </c>
      <c r="AM14" s="188">
        <v>0</v>
      </c>
      <c r="AN14" s="188">
        <v>0</v>
      </c>
      <c r="AO14" s="188">
        <v>0</v>
      </c>
      <c r="AP14" s="188">
        <v>0</v>
      </c>
      <c r="AQ14" s="188">
        <v>0</v>
      </c>
      <c r="AR14" s="188">
        <v>6.998778904336634E-3</v>
      </c>
      <c r="AS14" s="188">
        <v>1.0486298407578361</v>
      </c>
      <c r="AT14" s="188">
        <v>20.468809051581651</v>
      </c>
      <c r="AU14" s="188">
        <v>52.204572255357505</v>
      </c>
      <c r="AV14" s="188">
        <v>33.450432146231982</v>
      </c>
      <c r="AW14" s="188">
        <v>25.889500966028173</v>
      </c>
      <c r="AX14" s="188">
        <v>0</v>
      </c>
      <c r="AY14" s="188">
        <v>121.47552146237636</v>
      </c>
      <c r="AZ14" s="188">
        <v>80.407253699850003</v>
      </c>
      <c r="BA14" s="188">
        <v>1.1453716920827393</v>
      </c>
      <c r="BB14" s="188">
        <v>0</v>
      </c>
      <c r="BC14" s="188">
        <v>1.8506216668525151</v>
      </c>
      <c r="BD14" s="188">
        <v>55.703784499232349</v>
      </c>
      <c r="BE14" s="188">
        <v>29.600386724734193</v>
      </c>
      <c r="BF14" s="188">
        <v>25.644960009625269</v>
      </c>
      <c r="BG14" s="188">
        <v>11.18402635743967</v>
      </c>
      <c r="BH14" s="188">
        <v>3.0702926333748302</v>
      </c>
      <c r="BI14" s="188">
        <v>14.738719285737151</v>
      </c>
      <c r="BJ14" s="188">
        <v>5.5780064171256312</v>
      </c>
      <c r="BK14" s="188">
        <v>6.3530979298176993</v>
      </c>
      <c r="BL14" s="188">
        <v>324.03807671492984</v>
      </c>
      <c r="BM14" s="188">
        <v>451.99679674012702</v>
      </c>
      <c r="BN14" s="188">
        <v>648.79981252440609</v>
      </c>
      <c r="BO14" s="188">
        <v>187.8096429258388</v>
      </c>
      <c r="BP14" s="188">
        <v>203.26215088438494</v>
      </c>
      <c r="BQ14" s="188">
        <v>11.810597177735595</v>
      </c>
      <c r="BR14" s="188">
        <v>15.287854501689974</v>
      </c>
      <c r="BS14" s="188">
        <v>5.2067547044000113</v>
      </c>
      <c r="BT14" s="188">
        <v>4.2859531864632974</v>
      </c>
      <c r="BU14" s="188">
        <v>152.17967579003687</v>
      </c>
      <c r="BV14" s="188">
        <v>35.099499399175855</v>
      </c>
      <c r="BW14" s="188">
        <v>0.28817806248437156</v>
      </c>
      <c r="BX14" s="188">
        <v>119.05758682805882</v>
      </c>
      <c r="BY14" s="188">
        <v>0.50107699966464303</v>
      </c>
      <c r="BZ14" s="188">
        <v>157.03420334590979</v>
      </c>
      <c r="CA14" s="188">
        <v>31.977317107715145</v>
      </c>
      <c r="CB14" s="188">
        <v>37.124924195570074</v>
      </c>
      <c r="CC14" s="188">
        <v>39.442317081482088</v>
      </c>
      <c r="CD14" s="188">
        <v>38.523273674847829</v>
      </c>
      <c r="CE14" s="188">
        <v>37.763742873081107</v>
      </c>
      <c r="CF14" s="188">
        <v>37.065324501137006</v>
      </c>
      <c r="CG14" s="188">
        <v>36.393715403608496</v>
      </c>
      <c r="CH14" s="189">
        <v>35.696897971847264</v>
      </c>
    </row>
    <row r="15" spans="1:86" x14ac:dyDescent="0.35">
      <c r="A15" s="190"/>
      <c r="B15" s="74" t="s">
        <v>385</v>
      </c>
      <c r="C15" s="187" t="s">
        <v>374</v>
      </c>
      <c r="D15" s="188">
        <v>0</v>
      </c>
      <c r="E15" s="188">
        <v>0</v>
      </c>
      <c r="F15" s="188">
        <v>0</v>
      </c>
      <c r="G15" s="188">
        <v>0</v>
      </c>
      <c r="H15" s="188">
        <v>0</v>
      </c>
      <c r="I15" s="188">
        <v>0</v>
      </c>
      <c r="J15" s="188">
        <v>0</v>
      </c>
      <c r="K15" s="188">
        <v>0</v>
      </c>
      <c r="L15" s="188">
        <v>0</v>
      </c>
      <c r="M15" s="188">
        <v>0</v>
      </c>
      <c r="N15" s="188">
        <v>0</v>
      </c>
      <c r="O15" s="188">
        <v>0</v>
      </c>
      <c r="P15" s="188">
        <v>0</v>
      </c>
      <c r="Q15" s="188">
        <v>0</v>
      </c>
      <c r="R15" s="188">
        <v>0</v>
      </c>
      <c r="S15" s="188">
        <v>0</v>
      </c>
      <c r="T15" s="188">
        <v>0</v>
      </c>
      <c r="U15" s="188">
        <v>0</v>
      </c>
      <c r="V15" s="188">
        <v>0</v>
      </c>
      <c r="W15" s="188">
        <v>0</v>
      </c>
      <c r="X15" s="188">
        <v>0</v>
      </c>
      <c r="Y15" s="188">
        <v>0</v>
      </c>
      <c r="Z15" s="188">
        <v>0</v>
      </c>
      <c r="AA15" s="188">
        <v>0</v>
      </c>
      <c r="AB15" s="188">
        <v>0</v>
      </c>
      <c r="AC15" s="188">
        <v>0</v>
      </c>
      <c r="AD15" s="188">
        <v>0</v>
      </c>
      <c r="AE15" s="188">
        <v>0</v>
      </c>
      <c r="AF15" s="188">
        <v>0</v>
      </c>
      <c r="AG15" s="188">
        <v>0</v>
      </c>
      <c r="AH15" s="188">
        <v>0</v>
      </c>
      <c r="AI15" s="188">
        <v>0</v>
      </c>
      <c r="AJ15" s="188">
        <v>0</v>
      </c>
      <c r="AK15" s="188">
        <v>0</v>
      </c>
      <c r="AL15" s="188">
        <v>0</v>
      </c>
      <c r="AM15" s="188">
        <v>0</v>
      </c>
      <c r="AN15" s="188">
        <v>0</v>
      </c>
      <c r="AO15" s="188">
        <v>0</v>
      </c>
      <c r="AP15" s="188">
        <v>0</v>
      </c>
      <c r="AQ15" s="188">
        <v>0</v>
      </c>
      <c r="AR15" s="188">
        <v>0</v>
      </c>
      <c r="AS15" s="188">
        <v>0</v>
      </c>
      <c r="AT15" s="188">
        <v>0</v>
      </c>
      <c r="AU15" s="188">
        <v>0</v>
      </c>
      <c r="AV15" s="188">
        <v>0</v>
      </c>
      <c r="AW15" s="188">
        <v>0</v>
      </c>
      <c r="AX15" s="188">
        <v>0</v>
      </c>
      <c r="AY15" s="188">
        <v>0</v>
      </c>
      <c r="AZ15" s="188">
        <v>0</v>
      </c>
      <c r="BA15" s="188">
        <v>0</v>
      </c>
      <c r="BB15" s="188">
        <v>0</v>
      </c>
      <c r="BC15" s="188">
        <v>0</v>
      </c>
      <c r="BD15" s="188">
        <v>0</v>
      </c>
      <c r="BE15" s="188">
        <v>0</v>
      </c>
      <c r="BF15" s="188">
        <v>0</v>
      </c>
      <c r="BG15" s="188">
        <v>0</v>
      </c>
      <c r="BH15" s="188">
        <v>0</v>
      </c>
      <c r="BI15" s="188">
        <v>0</v>
      </c>
      <c r="BJ15" s="188">
        <v>0</v>
      </c>
      <c r="BK15" s="188">
        <v>0</v>
      </c>
      <c r="BL15" s="188">
        <v>0</v>
      </c>
      <c r="BM15" s="188">
        <v>0</v>
      </c>
      <c r="BN15" s="188">
        <v>0</v>
      </c>
      <c r="BO15" s="188">
        <v>0</v>
      </c>
      <c r="BP15" s="188">
        <v>0</v>
      </c>
      <c r="BQ15" s="188">
        <v>0</v>
      </c>
      <c r="BR15" s="188">
        <v>0</v>
      </c>
      <c r="BS15" s="188">
        <v>0</v>
      </c>
      <c r="BT15" s="188">
        <v>0</v>
      </c>
      <c r="BU15" s="188">
        <v>0</v>
      </c>
      <c r="BV15" s="188">
        <v>0</v>
      </c>
      <c r="BW15" s="188">
        <v>0</v>
      </c>
      <c r="BX15" s="188">
        <v>0</v>
      </c>
      <c r="BY15" s="188">
        <v>0</v>
      </c>
      <c r="BZ15" s="188">
        <v>9214.3205270204107</v>
      </c>
      <c r="CA15" s="188">
        <v>11117.850984940031</v>
      </c>
      <c r="CB15" s="188">
        <v>-4.0216374734005198</v>
      </c>
      <c r="CC15" s="188">
        <v>-18.762231576671912</v>
      </c>
      <c r="CD15" s="188">
        <v>0</v>
      </c>
      <c r="CE15" s="188">
        <v>0</v>
      </c>
      <c r="CF15" s="188">
        <v>0</v>
      </c>
      <c r="CG15" s="188">
        <v>0</v>
      </c>
      <c r="CH15" s="189">
        <v>0</v>
      </c>
    </row>
    <row r="16" spans="1:86" x14ac:dyDescent="0.35">
      <c r="A16" s="190"/>
      <c r="B16" s="52" t="s">
        <v>26</v>
      </c>
      <c r="C16" s="187" t="s">
        <v>384</v>
      </c>
      <c r="D16" s="188">
        <v>0</v>
      </c>
      <c r="E16" s="188">
        <v>0</v>
      </c>
      <c r="F16" s="188">
        <v>0</v>
      </c>
      <c r="G16" s="188">
        <v>0</v>
      </c>
      <c r="H16" s="188">
        <v>0</v>
      </c>
      <c r="I16" s="188">
        <v>0</v>
      </c>
      <c r="J16" s="188">
        <v>0</v>
      </c>
      <c r="K16" s="188">
        <v>0</v>
      </c>
      <c r="L16" s="188">
        <v>0</v>
      </c>
      <c r="M16" s="188">
        <v>0</v>
      </c>
      <c r="N16" s="188">
        <v>0</v>
      </c>
      <c r="O16" s="188">
        <v>0</v>
      </c>
      <c r="P16" s="188">
        <v>0</v>
      </c>
      <c r="Q16" s="188">
        <v>0</v>
      </c>
      <c r="R16" s="188">
        <v>0</v>
      </c>
      <c r="S16" s="188">
        <v>0</v>
      </c>
      <c r="T16" s="188">
        <v>0</v>
      </c>
      <c r="U16" s="188">
        <v>0</v>
      </c>
      <c r="V16" s="188">
        <v>0</v>
      </c>
      <c r="W16" s="188">
        <v>0</v>
      </c>
      <c r="X16" s="188">
        <v>0</v>
      </c>
      <c r="Y16" s="188">
        <v>0</v>
      </c>
      <c r="Z16" s="188">
        <v>312.60667547229201</v>
      </c>
      <c r="AA16" s="188">
        <v>339.03759447835677</v>
      </c>
      <c r="AB16" s="188">
        <v>401.7437455074101</v>
      </c>
      <c r="AC16" s="188">
        <v>451.36091529996907</v>
      </c>
      <c r="AD16" s="188">
        <v>1125.3346707530736</v>
      </c>
      <c r="AE16" s="188">
        <v>1251.3270585717387</v>
      </c>
      <c r="AF16" s="188">
        <v>1186.2853213510134</v>
      </c>
      <c r="AG16" s="188">
        <v>2600.3388128278989</v>
      </c>
      <c r="AH16" s="188">
        <v>2444.8886871471482</v>
      </c>
      <c r="AI16" s="188">
        <v>2411.6199788825916</v>
      </c>
      <c r="AJ16" s="188">
        <v>2725.9512679594468</v>
      </c>
      <c r="AK16" s="188">
        <v>3666.7615139879467</v>
      </c>
      <c r="AL16" s="188">
        <v>4152.8648127472343</v>
      </c>
      <c r="AM16" s="188">
        <v>4458.4085023395655</v>
      </c>
      <c r="AN16" s="188">
        <v>4682.4392166112793</v>
      </c>
      <c r="AO16" s="188">
        <v>4850.5475517221184</v>
      </c>
      <c r="AP16" s="188">
        <v>5152.8443609499373</v>
      </c>
      <c r="AQ16" s="188">
        <v>5065.9398851875012</v>
      </c>
      <c r="AR16" s="188">
        <v>3806.482486371588</v>
      </c>
      <c r="AS16" s="188">
        <v>4384.7468698466728</v>
      </c>
      <c r="AT16" s="188">
        <v>5052.4875049753537</v>
      </c>
      <c r="AU16" s="188">
        <v>3152.4507637762258</v>
      </c>
      <c r="AV16" s="188">
        <v>3698.5496890737359</v>
      </c>
      <c r="AW16" s="188">
        <v>4121.7105395156386</v>
      </c>
      <c r="AX16" s="188">
        <v>4341.4314454387049</v>
      </c>
      <c r="AY16" s="188">
        <v>4434.04784400269</v>
      </c>
      <c r="AZ16" s="188">
        <v>4527.9281673135392</v>
      </c>
      <c r="BA16" s="188">
        <v>4680.5411411443993</v>
      </c>
      <c r="BB16" s="188">
        <v>4726.9552269769556</v>
      </c>
      <c r="BC16" s="188">
        <v>4780.5581153683797</v>
      </c>
      <c r="BD16" s="188">
        <v>4858.4058047469116</v>
      </c>
      <c r="BE16" s="188">
        <v>4968.8371973663216</v>
      </c>
      <c r="BF16" s="188">
        <v>5137.2206104850384</v>
      </c>
      <c r="BG16" s="188">
        <v>5708.1370168550729</v>
      </c>
      <c r="BH16" s="188">
        <v>6111.3512751389171</v>
      </c>
      <c r="BI16" s="188">
        <v>6311.0105292888611</v>
      </c>
      <c r="BJ16" s="188">
        <v>6397.8673604637615</v>
      </c>
      <c r="BK16" s="188">
        <v>6411.5139153302116</v>
      </c>
      <c r="BL16" s="188">
        <v>6500.0472784266931</v>
      </c>
      <c r="BM16" s="188">
        <v>7119.0518030042322</v>
      </c>
      <c r="BN16" s="188">
        <v>7338.3518674485313</v>
      </c>
      <c r="BO16" s="188">
        <v>7175.6310420564896</v>
      </c>
      <c r="BP16" s="188">
        <v>7044.1249201397395</v>
      </c>
      <c r="BQ16" s="188"/>
      <c r="BR16" s="188"/>
      <c r="BS16" s="188"/>
      <c r="BT16" s="188"/>
      <c r="BU16" s="188"/>
      <c r="BV16" s="188"/>
      <c r="BW16" s="188"/>
      <c r="BX16" s="188"/>
      <c r="BY16" s="188"/>
      <c r="BZ16" s="188"/>
      <c r="CA16" s="188"/>
      <c r="CB16" s="188"/>
      <c r="CC16" s="188"/>
      <c r="CD16" s="188"/>
      <c r="CE16" s="188"/>
      <c r="CF16" s="188"/>
      <c r="CG16" s="188"/>
      <c r="CH16" s="189"/>
    </row>
    <row r="17" spans="1:86" ht="27" customHeight="1" x14ac:dyDescent="0.35">
      <c r="A17" s="190"/>
      <c r="B17" s="52" t="s">
        <v>386</v>
      </c>
      <c r="C17" s="187" t="s">
        <v>378</v>
      </c>
      <c r="D17" s="188">
        <v>0</v>
      </c>
      <c r="E17" s="188">
        <v>0</v>
      </c>
      <c r="F17" s="188">
        <v>0</v>
      </c>
      <c r="G17" s="188">
        <v>0</v>
      </c>
      <c r="H17" s="188">
        <v>0</v>
      </c>
      <c r="I17" s="188">
        <v>0</v>
      </c>
      <c r="J17" s="188">
        <v>0</v>
      </c>
      <c r="K17" s="188">
        <v>0</v>
      </c>
      <c r="L17" s="188">
        <v>0</v>
      </c>
      <c r="M17" s="188">
        <v>0</v>
      </c>
      <c r="N17" s="188">
        <v>0</v>
      </c>
      <c r="O17" s="188">
        <v>0</v>
      </c>
      <c r="P17" s="188">
        <v>0</v>
      </c>
      <c r="Q17" s="188">
        <v>0</v>
      </c>
      <c r="R17" s="188">
        <v>0</v>
      </c>
      <c r="S17" s="188">
        <v>0</v>
      </c>
      <c r="T17" s="188">
        <v>0</v>
      </c>
      <c r="U17" s="188">
        <v>0</v>
      </c>
      <c r="V17" s="188">
        <v>0</v>
      </c>
      <c r="W17" s="188">
        <v>0</v>
      </c>
      <c r="X17" s="188">
        <v>0</v>
      </c>
      <c r="Y17" s="188">
        <v>0</v>
      </c>
      <c r="Z17" s="188">
        <v>191.0374127886229</v>
      </c>
      <c r="AA17" s="188">
        <v>216.33827457190384</v>
      </c>
      <c r="AB17" s="188">
        <v>194.92011356100267</v>
      </c>
      <c r="AC17" s="188">
        <v>183.27988681877531</v>
      </c>
      <c r="AD17" s="188">
        <v>158.00153458048203</v>
      </c>
      <c r="AE17" s="188">
        <v>137.91998966739604</v>
      </c>
      <c r="AF17" s="188">
        <v>120.23162040719731</v>
      </c>
      <c r="AG17" s="188">
        <v>107.114227520282</v>
      </c>
      <c r="AH17" s="188">
        <v>101.34253625480407</v>
      </c>
      <c r="AI17" s="188">
        <v>86.709931824992054</v>
      </c>
      <c r="AJ17" s="188">
        <v>72.813389461354163</v>
      </c>
      <c r="AK17" s="188">
        <v>69.992079202554564</v>
      </c>
      <c r="AL17" s="188">
        <v>65.188090320132034</v>
      </c>
      <c r="AM17" s="188">
        <v>62.22737646943564</v>
      </c>
      <c r="AN17" s="188">
        <v>58.789857224809268</v>
      </c>
      <c r="AO17" s="188">
        <v>59.033033083839165</v>
      </c>
      <c r="AP17" s="188">
        <v>56.728561771925918</v>
      </c>
      <c r="AQ17" s="188">
        <v>7.7671788480711363</v>
      </c>
      <c r="AR17" s="188">
        <v>0</v>
      </c>
      <c r="AS17" s="188">
        <v>0</v>
      </c>
      <c r="AT17" s="188">
        <v>0</v>
      </c>
      <c r="AU17" s="188">
        <v>0</v>
      </c>
      <c r="AV17" s="188">
        <v>0</v>
      </c>
      <c r="AW17" s="188">
        <v>0</v>
      </c>
      <c r="AX17" s="188">
        <v>0</v>
      </c>
      <c r="AY17" s="188">
        <v>0</v>
      </c>
      <c r="AZ17" s="188">
        <v>0</v>
      </c>
      <c r="BA17" s="188">
        <v>0</v>
      </c>
      <c r="BB17" s="188">
        <v>0</v>
      </c>
      <c r="BC17" s="188">
        <v>0</v>
      </c>
      <c r="BD17" s="188">
        <v>0</v>
      </c>
      <c r="BE17" s="188">
        <v>0</v>
      </c>
      <c r="BF17" s="188">
        <v>0</v>
      </c>
      <c r="BG17" s="188">
        <v>0</v>
      </c>
      <c r="BH17" s="188">
        <v>0</v>
      </c>
      <c r="BI17" s="188">
        <v>0</v>
      </c>
      <c r="BJ17" s="188">
        <v>0</v>
      </c>
      <c r="BK17" s="188">
        <v>0</v>
      </c>
      <c r="BL17" s="188">
        <v>0</v>
      </c>
      <c r="BM17" s="188">
        <v>0</v>
      </c>
      <c r="BN17" s="188">
        <v>0</v>
      </c>
      <c r="BO17" s="188">
        <v>0</v>
      </c>
      <c r="BP17" s="188">
        <v>0</v>
      </c>
      <c r="BQ17" s="188">
        <v>0</v>
      </c>
      <c r="BR17" s="188">
        <v>0</v>
      </c>
      <c r="BS17" s="188">
        <v>0</v>
      </c>
      <c r="BT17" s="188">
        <v>0</v>
      </c>
      <c r="BU17" s="188">
        <v>0</v>
      </c>
      <c r="BV17" s="188">
        <v>0</v>
      </c>
      <c r="BW17" s="188">
        <v>0</v>
      </c>
      <c r="BX17" s="188">
        <v>0</v>
      </c>
      <c r="BY17" s="188">
        <v>0</v>
      </c>
      <c r="BZ17" s="188">
        <v>0</v>
      </c>
      <c r="CA17" s="188">
        <v>0</v>
      </c>
      <c r="CB17" s="188">
        <v>0</v>
      </c>
      <c r="CC17" s="188">
        <v>0</v>
      </c>
      <c r="CD17" s="188">
        <v>0</v>
      </c>
      <c r="CE17" s="188">
        <v>0</v>
      </c>
      <c r="CF17" s="188">
        <v>0</v>
      </c>
      <c r="CG17" s="188">
        <v>0</v>
      </c>
      <c r="CH17" s="189">
        <v>0</v>
      </c>
    </row>
    <row r="18" spans="1:86" x14ac:dyDescent="0.35">
      <c r="A18" s="190"/>
      <c r="B18" s="52" t="s">
        <v>387</v>
      </c>
      <c r="C18" s="187" t="s">
        <v>374</v>
      </c>
      <c r="D18" s="188">
        <v>0</v>
      </c>
      <c r="E18" s="188">
        <v>0</v>
      </c>
      <c r="F18" s="188">
        <v>0</v>
      </c>
      <c r="G18" s="188">
        <v>0</v>
      </c>
      <c r="H18" s="188">
        <v>0</v>
      </c>
      <c r="I18" s="188">
        <v>0</v>
      </c>
      <c r="J18" s="188">
        <v>0</v>
      </c>
      <c r="K18" s="188">
        <v>0</v>
      </c>
      <c r="L18" s="188">
        <v>0</v>
      </c>
      <c r="M18" s="188">
        <v>0</v>
      </c>
      <c r="N18" s="188">
        <v>0</v>
      </c>
      <c r="O18" s="188">
        <v>0</v>
      </c>
      <c r="P18" s="188">
        <v>0</v>
      </c>
      <c r="Q18" s="188">
        <v>0</v>
      </c>
      <c r="R18" s="188">
        <v>0</v>
      </c>
      <c r="S18" s="188">
        <v>0</v>
      </c>
      <c r="T18" s="188">
        <v>0</v>
      </c>
      <c r="U18" s="188">
        <v>0</v>
      </c>
      <c r="V18" s="188">
        <v>0</v>
      </c>
      <c r="W18" s="188">
        <v>0</v>
      </c>
      <c r="X18" s="188">
        <v>0</v>
      </c>
      <c r="Y18" s="188">
        <v>0</v>
      </c>
      <c r="Z18" s="188">
        <v>0</v>
      </c>
      <c r="AA18" s="188">
        <v>0</v>
      </c>
      <c r="AB18" s="188">
        <v>0</v>
      </c>
      <c r="AC18" s="188">
        <v>0</v>
      </c>
      <c r="AD18" s="188">
        <v>0</v>
      </c>
      <c r="AE18" s="188">
        <v>0</v>
      </c>
      <c r="AF18" s="188">
        <v>0</v>
      </c>
      <c r="AG18" s="188">
        <v>0</v>
      </c>
      <c r="AH18" s="188">
        <v>0</v>
      </c>
      <c r="AI18" s="188">
        <v>0</v>
      </c>
      <c r="AJ18" s="188">
        <v>0</v>
      </c>
      <c r="AK18" s="188">
        <v>0</v>
      </c>
      <c r="AL18" s="188">
        <v>0</v>
      </c>
      <c r="AM18" s="188">
        <v>0</v>
      </c>
      <c r="AN18" s="188">
        <v>0</v>
      </c>
      <c r="AO18" s="188">
        <v>0</v>
      </c>
      <c r="AP18" s="188">
        <v>0</v>
      </c>
      <c r="AQ18" s="188">
        <v>0</v>
      </c>
      <c r="AR18" s="188">
        <v>0</v>
      </c>
      <c r="AS18" s="188">
        <v>0</v>
      </c>
      <c r="AT18" s="188">
        <v>0</v>
      </c>
      <c r="AU18" s="188">
        <v>0</v>
      </c>
      <c r="AV18" s="188">
        <v>4311.7646369376398</v>
      </c>
      <c r="AW18" s="188">
        <v>5890.2003598332949</v>
      </c>
      <c r="AX18" s="188">
        <v>6530.4162332833293</v>
      </c>
      <c r="AY18" s="188">
        <v>7702.0760125649158</v>
      </c>
      <c r="AZ18" s="188">
        <v>8814.0298652029069</v>
      </c>
      <c r="BA18" s="188">
        <v>9681.7272306561172</v>
      </c>
      <c r="BB18" s="188">
        <v>10246.727851494721</v>
      </c>
      <c r="BC18" s="188">
        <v>10776.24041155717</v>
      </c>
      <c r="BD18" s="188">
        <v>11405.026236437297</v>
      </c>
      <c r="BE18" s="188">
        <v>12173.267756007803</v>
      </c>
      <c r="BF18" s="188">
        <v>12783.449504339093</v>
      </c>
      <c r="BG18" s="188">
        <v>13415.323584838558</v>
      </c>
      <c r="BH18" s="188">
        <v>13881.026660735588</v>
      </c>
      <c r="BI18" s="188">
        <v>14411.474727878913</v>
      </c>
      <c r="BJ18" s="188">
        <v>14862.962493323996</v>
      </c>
      <c r="BK18" s="188">
        <v>15710.828768204434</v>
      </c>
      <c r="BL18" s="188">
        <v>16156.62527638107</v>
      </c>
      <c r="BM18" s="188">
        <v>17364.815066750103</v>
      </c>
      <c r="BN18" s="188">
        <v>17697.216700262547</v>
      </c>
      <c r="BO18" s="188">
        <v>18332.683024013753</v>
      </c>
      <c r="BP18" s="188">
        <v>19259.904544138113</v>
      </c>
      <c r="BQ18" s="188">
        <v>19334.306644417567</v>
      </c>
      <c r="BR18" s="188">
        <v>19114.33583346038</v>
      </c>
      <c r="BS18" s="188">
        <v>18205.083686357557</v>
      </c>
      <c r="BT18" s="188">
        <v>15528.217784761879</v>
      </c>
      <c r="BU18" s="188">
        <v>12491.924461527873</v>
      </c>
      <c r="BV18" s="188">
        <v>10581.4703351997</v>
      </c>
      <c r="BW18" s="188">
        <v>9176.4289999231805</v>
      </c>
      <c r="BX18" s="188">
        <v>7008.2994036337959</v>
      </c>
      <c r="BY18" s="188">
        <v>6850.7874126026563</v>
      </c>
      <c r="BZ18" s="188">
        <v>6714.4519117754571</v>
      </c>
      <c r="CA18" s="188">
        <v>7325.5255442449015</v>
      </c>
      <c r="CB18" s="188">
        <v>7949.8778813148865</v>
      </c>
      <c r="CC18" s="188">
        <v>8190.1158723086282</v>
      </c>
      <c r="CD18" s="188">
        <v>8494.4253925324647</v>
      </c>
      <c r="CE18" s="188">
        <v>8708.0167124244545</v>
      </c>
      <c r="CF18" s="188">
        <v>8677.4684570174577</v>
      </c>
      <c r="CG18" s="188">
        <v>8384.891411888806</v>
      </c>
      <c r="CH18" s="189">
        <v>8439.1181109387289</v>
      </c>
    </row>
    <row r="19" spans="1:86" x14ac:dyDescent="0.35">
      <c r="A19" s="190"/>
      <c r="B19" s="52" t="s">
        <v>388</v>
      </c>
      <c r="C19" s="187" t="s">
        <v>384</v>
      </c>
      <c r="D19" s="188">
        <v>0</v>
      </c>
      <c r="E19" s="188">
        <v>0</v>
      </c>
      <c r="F19" s="188">
        <v>0</v>
      </c>
      <c r="G19" s="188">
        <v>0</v>
      </c>
      <c r="H19" s="188">
        <v>0</v>
      </c>
      <c r="I19" s="188">
        <v>0</v>
      </c>
      <c r="J19" s="188">
        <v>0</v>
      </c>
      <c r="K19" s="188">
        <v>0</v>
      </c>
      <c r="L19" s="188">
        <v>0</v>
      </c>
      <c r="M19" s="188">
        <v>0</v>
      </c>
      <c r="N19" s="188">
        <v>0</v>
      </c>
      <c r="O19" s="188">
        <v>0</v>
      </c>
      <c r="P19" s="188">
        <v>0</v>
      </c>
      <c r="Q19" s="188">
        <v>0</v>
      </c>
      <c r="R19" s="188">
        <v>0</v>
      </c>
      <c r="S19" s="188">
        <v>0</v>
      </c>
      <c r="T19" s="188">
        <v>0</v>
      </c>
      <c r="U19" s="188">
        <v>0</v>
      </c>
      <c r="V19" s="188">
        <v>0</v>
      </c>
      <c r="W19" s="188">
        <v>0</v>
      </c>
      <c r="X19" s="188">
        <v>0</v>
      </c>
      <c r="Y19" s="188">
        <v>0</v>
      </c>
      <c r="Z19" s="188">
        <v>0</v>
      </c>
      <c r="AA19" s="188">
        <v>0</v>
      </c>
      <c r="AB19" s="188">
        <v>0</v>
      </c>
      <c r="AC19" s="188">
        <v>0</v>
      </c>
      <c r="AD19" s="188">
        <v>0</v>
      </c>
      <c r="AE19" s="188">
        <v>0</v>
      </c>
      <c r="AF19" s="188">
        <v>0</v>
      </c>
      <c r="AG19" s="188">
        <v>0</v>
      </c>
      <c r="AH19" s="188">
        <v>0</v>
      </c>
      <c r="AI19" s="188">
        <v>0</v>
      </c>
      <c r="AJ19" s="188">
        <v>0</v>
      </c>
      <c r="AK19" s="188">
        <v>0</v>
      </c>
      <c r="AL19" s="188">
        <v>0</v>
      </c>
      <c r="AM19" s="188">
        <v>0</v>
      </c>
      <c r="AN19" s="188">
        <v>0</v>
      </c>
      <c r="AO19" s="188">
        <v>0</v>
      </c>
      <c r="AP19" s="188">
        <v>0</v>
      </c>
      <c r="AQ19" s="188">
        <v>0</v>
      </c>
      <c r="AR19" s="188">
        <v>0</v>
      </c>
      <c r="AS19" s="188">
        <v>0</v>
      </c>
      <c r="AT19" s="188">
        <v>0</v>
      </c>
      <c r="AU19" s="188">
        <v>0</v>
      </c>
      <c r="AV19" s="188">
        <v>6.2867058586823497</v>
      </c>
      <c r="AW19" s="188">
        <v>15.306357403304633</v>
      </c>
      <c r="AX19" s="188">
        <v>23.761537521850503</v>
      </c>
      <c r="AY19" s="188">
        <v>38.822491582587318</v>
      </c>
      <c r="AZ19" s="188">
        <v>66.680094113004401</v>
      </c>
      <c r="BA19" s="188">
        <v>82.142305002507186</v>
      </c>
      <c r="BB19" s="188">
        <v>94.122591448368638</v>
      </c>
      <c r="BC19" s="188">
        <v>74.801670830557214</v>
      </c>
      <c r="BD19" s="188">
        <v>-0.11511385779704497</v>
      </c>
      <c r="BE19" s="188">
        <v>-0.15990972925825933</v>
      </c>
      <c r="BF19" s="188">
        <v>-0.26715098250388836</v>
      </c>
      <c r="BG19" s="188">
        <v>0.15076329392809362</v>
      </c>
      <c r="BH19" s="188">
        <v>-4.9825677877935133E-2</v>
      </c>
      <c r="BI19" s="188">
        <v>0</v>
      </c>
      <c r="BJ19" s="188">
        <v>0</v>
      </c>
      <c r="BK19" s="188">
        <v>0</v>
      </c>
      <c r="BL19" s="188">
        <v>0</v>
      </c>
      <c r="BM19" s="188">
        <v>0</v>
      </c>
      <c r="BN19" s="188">
        <v>0</v>
      </c>
      <c r="BO19" s="188">
        <v>0</v>
      </c>
      <c r="BP19" s="188">
        <v>0</v>
      </c>
      <c r="BQ19" s="188">
        <v>0</v>
      </c>
      <c r="BR19" s="188">
        <v>0</v>
      </c>
      <c r="BS19" s="188">
        <v>0</v>
      </c>
      <c r="BT19" s="188">
        <v>0</v>
      </c>
      <c r="BU19" s="188">
        <v>0</v>
      </c>
      <c r="BV19" s="188">
        <v>0</v>
      </c>
      <c r="BW19" s="188">
        <v>0</v>
      </c>
      <c r="BX19" s="188">
        <v>0</v>
      </c>
      <c r="BY19" s="188">
        <v>0</v>
      </c>
      <c r="BZ19" s="188">
        <v>0</v>
      </c>
      <c r="CA19" s="188">
        <v>0</v>
      </c>
      <c r="CB19" s="188">
        <v>0</v>
      </c>
      <c r="CC19" s="188">
        <v>0</v>
      </c>
      <c r="CD19" s="188">
        <v>0</v>
      </c>
      <c r="CE19" s="188">
        <v>0</v>
      </c>
      <c r="CF19" s="188">
        <v>0</v>
      </c>
      <c r="CG19" s="188">
        <v>0</v>
      </c>
      <c r="CH19" s="189">
        <v>0</v>
      </c>
    </row>
    <row r="20" spans="1:86" x14ac:dyDescent="0.35">
      <c r="A20" s="190"/>
      <c r="B20" s="52" t="s">
        <v>389</v>
      </c>
      <c r="C20" s="187" t="s">
        <v>384</v>
      </c>
      <c r="D20" s="188">
        <v>0</v>
      </c>
      <c r="E20" s="188">
        <v>0</v>
      </c>
      <c r="F20" s="188">
        <v>0</v>
      </c>
      <c r="G20" s="188">
        <v>0</v>
      </c>
      <c r="H20" s="188">
        <v>0</v>
      </c>
      <c r="I20" s="188">
        <v>0</v>
      </c>
      <c r="J20" s="188">
        <v>0</v>
      </c>
      <c r="K20" s="188">
        <v>0</v>
      </c>
      <c r="L20" s="188">
        <v>0</v>
      </c>
      <c r="M20" s="188">
        <v>0</v>
      </c>
      <c r="N20" s="188">
        <v>0</v>
      </c>
      <c r="O20" s="188">
        <v>0</v>
      </c>
      <c r="P20" s="188">
        <v>0</v>
      </c>
      <c r="Q20" s="188">
        <v>0</v>
      </c>
      <c r="R20" s="188">
        <v>0</v>
      </c>
      <c r="S20" s="188">
        <v>0</v>
      </c>
      <c r="T20" s="188">
        <v>0</v>
      </c>
      <c r="U20" s="188">
        <v>0</v>
      </c>
      <c r="V20" s="188">
        <v>0</v>
      </c>
      <c r="W20" s="188">
        <v>0</v>
      </c>
      <c r="X20" s="188">
        <v>0</v>
      </c>
      <c r="Y20" s="188">
        <v>0</v>
      </c>
      <c r="Z20" s="188">
        <v>0</v>
      </c>
      <c r="AA20" s="188">
        <v>0</v>
      </c>
      <c r="AB20" s="188">
        <v>0</v>
      </c>
      <c r="AC20" s="188">
        <v>0</v>
      </c>
      <c r="AD20" s="188">
        <v>0</v>
      </c>
      <c r="AE20" s="188">
        <v>0</v>
      </c>
      <c r="AF20" s="188">
        <v>0</v>
      </c>
      <c r="AG20" s="188">
        <v>0</v>
      </c>
      <c r="AH20" s="188">
        <v>0</v>
      </c>
      <c r="AI20" s="188">
        <v>0</v>
      </c>
      <c r="AJ20" s="188">
        <v>0</v>
      </c>
      <c r="AK20" s="188">
        <v>0</v>
      </c>
      <c r="AL20" s="188">
        <v>0</v>
      </c>
      <c r="AM20" s="188">
        <v>0</v>
      </c>
      <c r="AN20" s="188">
        <v>0</v>
      </c>
      <c r="AO20" s="188">
        <v>0</v>
      </c>
      <c r="AP20" s="188">
        <v>0</v>
      </c>
      <c r="AQ20" s="188">
        <v>0</v>
      </c>
      <c r="AR20" s="188">
        <v>0</v>
      </c>
      <c r="AS20" s="188">
        <v>0</v>
      </c>
      <c r="AT20" s="188">
        <v>0</v>
      </c>
      <c r="AU20" s="188">
        <v>0</v>
      </c>
      <c r="AV20" s="188">
        <v>0</v>
      </c>
      <c r="AW20" s="188">
        <v>0</v>
      </c>
      <c r="AX20" s="188">
        <v>0</v>
      </c>
      <c r="AY20" s="188">
        <v>0</v>
      </c>
      <c r="AZ20" s="188">
        <v>0</v>
      </c>
      <c r="BA20" s="188">
        <v>0</v>
      </c>
      <c r="BB20" s="188">
        <v>0</v>
      </c>
      <c r="BC20" s="188">
        <v>0</v>
      </c>
      <c r="BD20" s="188">
        <v>0</v>
      </c>
      <c r="BE20" s="188">
        <v>12.68006566320801</v>
      </c>
      <c r="BF20" s="188">
        <v>23.760642960866576</v>
      </c>
      <c r="BG20" s="188">
        <v>26.516210426388401</v>
      </c>
      <c r="BH20" s="188">
        <v>28.558745502951666</v>
      </c>
      <c r="BI20" s="188">
        <v>29.587074810737498</v>
      </c>
      <c r="BJ20" s="188">
        <v>31.653126061360144</v>
      </c>
      <c r="BK20" s="188">
        <v>32.652858204372002</v>
      </c>
      <c r="BL20" s="188">
        <v>32.512918322720544</v>
      </c>
      <c r="BM20" s="188">
        <v>33.034605310640096</v>
      </c>
      <c r="BN20" s="188">
        <v>31.832276491360691</v>
      </c>
      <c r="BO20" s="188">
        <v>32.59240819694444</v>
      </c>
      <c r="BP20" s="188">
        <v>81.129575663247635</v>
      </c>
      <c r="BQ20" s="188">
        <v>247.80744232106656</v>
      </c>
      <c r="BR20" s="188">
        <v>275.68990859803029</v>
      </c>
      <c r="BS20" s="188">
        <v>221.92255048197444</v>
      </c>
      <c r="BT20" s="188">
        <v>246.88480497024085</v>
      </c>
      <c r="BU20" s="188">
        <v>218.07668996064749</v>
      </c>
      <c r="BV20" s="188">
        <v>197.18585696650692</v>
      </c>
      <c r="BW20" s="188">
        <v>167.51038536770648</v>
      </c>
      <c r="BX20" s="188">
        <v>206.68090838059769</v>
      </c>
      <c r="BY20" s="188">
        <v>170.23627986174355</v>
      </c>
      <c r="BZ20" s="188">
        <v>124.9784230731328</v>
      </c>
      <c r="CA20" s="188">
        <v>119.85524126270118</v>
      </c>
      <c r="CB20" s="188">
        <v>109.09072952271728</v>
      </c>
      <c r="CC20" s="188">
        <v>0</v>
      </c>
      <c r="CD20" s="188">
        <v>0</v>
      </c>
      <c r="CE20" s="188">
        <v>0</v>
      </c>
      <c r="CF20" s="188">
        <v>0</v>
      </c>
      <c r="CG20" s="188">
        <v>0</v>
      </c>
      <c r="CH20" s="189">
        <v>0</v>
      </c>
    </row>
    <row r="21" spans="1:86" x14ac:dyDescent="0.35">
      <c r="A21" s="190"/>
      <c r="B21" s="52" t="s">
        <v>390</v>
      </c>
      <c r="C21" s="187" t="s">
        <v>384</v>
      </c>
      <c r="D21" s="188">
        <v>0</v>
      </c>
      <c r="E21" s="188">
        <v>0</v>
      </c>
      <c r="F21" s="188">
        <v>0</v>
      </c>
      <c r="G21" s="188">
        <v>0</v>
      </c>
      <c r="H21" s="188">
        <v>0</v>
      </c>
      <c r="I21" s="188">
        <v>0</v>
      </c>
      <c r="J21" s="188">
        <v>0</v>
      </c>
      <c r="K21" s="188">
        <v>0</v>
      </c>
      <c r="L21" s="188">
        <v>0</v>
      </c>
      <c r="M21" s="188">
        <v>0</v>
      </c>
      <c r="N21" s="188">
        <v>0</v>
      </c>
      <c r="O21" s="188">
        <v>0</v>
      </c>
      <c r="P21" s="188">
        <v>0</v>
      </c>
      <c r="Q21" s="188">
        <v>0</v>
      </c>
      <c r="R21" s="188">
        <v>0</v>
      </c>
      <c r="S21" s="188">
        <v>0</v>
      </c>
      <c r="T21" s="188">
        <v>0</v>
      </c>
      <c r="U21" s="188">
        <v>0</v>
      </c>
      <c r="V21" s="188">
        <v>0</v>
      </c>
      <c r="W21" s="188">
        <v>0</v>
      </c>
      <c r="X21" s="188">
        <v>0</v>
      </c>
      <c r="Y21" s="188">
        <v>0</v>
      </c>
      <c r="Z21" s="188">
        <v>0</v>
      </c>
      <c r="AA21" s="188">
        <v>0</v>
      </c>
      <c r="AB21" s="188">
        <v>0</v>
      </c>
      <c r="AC21" s="188">
        <v>0</v>
      </c>
      <c r="AD21" s="188">
        <v>0</v>
      </c>
      <c r="AE21" s="188">
        <v>0</v>
      </c>
      <c r="AF21" s="188">
        <v>0</v>
      </c>
      <c r="AG21" s="188">
        <v>0</v>
      </c>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6.2570764540753832</v>
      </c>
      <c r="BA21" s="188">
        <v>46.094369649124985</v>
      </c>
      <c r="BB21" s="188">
        <v>62.434857925040085</v>
      </c>
      <c r="BC21" s="188">
        <v>52.26292670277936</v>
      </c>
      <c r="BD21" s="188">
        <v>7.8673716910800069</v>
      </c>
      <c r="BE21" s="188">
        <v>1.1100145021775323E-2</v>
      </c>
      <c r="BF21" s="188">
        <v>7.7948206716186227E-2</v>
      </c>
      <c r="BG21" s="188">
        <v>0</v>
      </c>
      <c r="BH21" s="188">
        <v>0</v>
      </c>
      <c r="BI21" s="188">
        <v>0</v>
      </c>
      <c r="BJ21" s="188">
        <v>0</v>
      </c>
      <c r="BK21" s="188">
        <v>0</v>
      </c>
      <c r="BL21" s="188">
        <v>0</v>
      </c>
      <c r="BM21" s="188">
        <v>0</v>
      </c>
      <c r="BN21" s="188">
        <v>0</v>
      </c>
      <c r="BO21" s="188">
        <v>0</v>
      </c>
      <c r="BP21" s="188">
        <v>0</v>
      </c>
      <c r="BQ21" s="188">
        <v>0</v>
      </c>
      <c r="BR21" s="188">
        <v>0</v>
      </c>
      <c r="BS21" s="188">
        <v>0</v>
      </c>
      <c r="BT21" s="188">
        <v>0</v>
      </c>
      <c r="BU21" s="188">
        <v>0</v>
      </c>
      <c r="BV21" s="188">
        <v>0</v>
      </c>
      <c r="BW21" s="188">
        <v>0</v>
      </c>
      <c r="BX21" s="188">
        <v>0</v>
      </c>
      <c r="BY21" s="188">
        <v>0</v>
      </c>
      <c r="BZ21" s="188">
        <v>0</v>
      </c>
      <c r="CA21" s="188">
        <v>0</v>
      </c>
      <c r="CB21" s="188">
        <v>0</v>
      </c>
      <c r="CC21" s="188">
        <v>0</v>
      </c>
      <c r="CD21" s="188">
        <v>0</v>
      </c>
      <c r="CE21" s="188">
        <v>0</v>
      </c>
      <c r="CF21" s="188">
        <v>0</v>
      </c>
      <c r="CG21" s="188">
        <v>0</v>
      </c>
      <c r="CH21" s="189">
        <v>0</v>
      </c>
    </row>
    <row r="22" spans="1:86" ht="27" customHeight="1" x14ac:dyDescent="0.35">
      <c r="A22" s="190"/>
      <c r="B22" s="52" t="s">
        <v>391</v>
      </c>
      <c r="D22" s="188">
        <f t="shared" ref="D22:BO22" si="2">SUM(D23:D24)</f>
        <v>0</v>
      </c>
      <c r="E22" s="188">
        <f t="shared" si="2"/>
        <v>0</v>
      </c>
      <c r="F22" s="188">
        <f t="shared" si="2"/>
        <v>0</v>
      </c>
      <c r="G22" s="188">
        <f t="shared" si="2"/>
        <v>0</v>
      </c>
      <c r="H22" s="188">
        <f t="shared" si="2"/>
        <v>0</v>
      </c>
      <c r="I22" s="188">
        <f t="shared" si="2"/>
        <v>0</v>
      </c>
      <c r="J22" s="188">
        <f t="shared" si="2"/>
        <v>0</v>
      </c>
      <c r="K22" s="188">
        <f t="shared" si="2"/>
        <v>0</v>
      </c>
      <c r="L22" s="188">
        <f t="shared" si="2"/>
        <v>0</v>
      </c>
      <c r="M22" s="188">
        <f t="shared" si="2"/>
        <v>0</v>
      </c>
      <c r="N22" s="188">
        <f t="shared" si="2"/>
        <v>0</v>
      </c>
      <c r="O22" s="188">
        <f t="shared" si="2"/>
        <v>0</v>
      </c>
      <c r="P22" s="188">
        <f t="shared" si="2"/>
        <v>0</v>
      </c>
      <c r="Q22" s="188">
        <f t="shared" si="2"/>
        <v>0</v>
      </c>
      <c r="R22" s="188">
        <f t="shared" si="2"/>
        <v>0</v>
      </c>
      <c r="S22" s="188">
        <f t="shared" si="2"/>
        <v>0</v>
      </c>
      <c r="T22" s="188">
        <f t="shared" si="2"/>
        <v>0</v>
      </c>
      <c r="U22" s="188">
        <f t="shared" si="2"/>
        <v>0</v>
      </c>
      <c r="V22" s="188">
        <f t="shared" si="2"/>
        <v>0</v>
      </c>
      <c r="W22" s="188">
        <f t="shared" si="2"/>
        <v>0</v>
      </c>
      <c r="X22" s="188">
        <f t="shared" si="2"/>
        <v>0</v>
      </c>
      <c r="Y22" s="188">
        <f t="shared" si="2"/>
        <v>0</v>
      </c>
      <c r="Z22" s="188">
        <f t="shared" si="2"/>
        <v>0</v>
      </c>
      <c r="AA22" s="188">
        <f t="shared" si="2"/>
        <v>0</v>
      </c>
      <c r="AB22" s="188">
        <f t="shared" si="2"/>
        <v>0</v>
      </c>
      <c r="AC22" s="188">
        <f t="shared" si="2"/>
        <v>0</v>
      </c>
      <c r="AD22" s="188">
        <f t="shared" si="2"/>
        <v>0</v>
      </c>
      <c r="AE22" s="188">
        <f t="shared" si="2"/>
        <v>0</v>
      </c>
      <c r="AF22" s="188">
        <f t="shared" si="2"/>
        <v>0</v>
      </c>
      <c r="AG22" s="188">
        <f t="shared" si="2"/>
        <v>0</v>
      </c>
      <c r="AH22" s="188">
        <f t="shared" si="2"/>
        <v>0</v>
      </c>
      <c r="AI22" s="188">
        <f t="shared" si="2"/>
        <v>0</v>
      </c>
      <c r="AJ22" s="188">
        <f t="shared" si="2"/>
        <v>0</v>
      </c>
      <c r="AK22" s="188">
        <f t="shared" si="2"/>
        <v>0</v>
      </c>
      <c r="AL22" s="188">
        <f t="shared" si="2"/>
        <v>0</v>
      </c>
      <c r="AM22" s="188">
        <f t="shared" si="2"/>
        <v>0</v>
      </c>
      <c r="AN22" s="188">
        <f t="shared" si="2"/>
        <v>0</v>
      </c>
      <c r="AO22" s="188">
        <f t="shared" si="2"/>
        <v>0</v>
      </c>
      <c r="AP22" s="188">
        <f t="shared" si="2"/>
        <v>0</v>
      </c>
      <c r="AQ22" s="188">
        <f t="shared" si="2"/>
        <v>0</v>
      </c>
      <c r="AR22" s="188">
        <f t="shared" si="2"/>
        <v>0</v>
      </c>
      <c r="AS22" s="188">
        <f t="shared" si="2"/>
        <v>0</v>
      </c>
      <c r="AT22" s="188">
        <f t="shared" si="2"/>
        <v>0</v>
      </c>
      <c r="AU22" s="188">
        <f t="shared" si="2"/>
        <v>0</v>
      </c>
      <c r="AV22" s="188">
        <f t="shared" si="2"/>
        <v>0</v>
      </c>
      <c r="AW22" s="188">
        <f t="shared" si="2"/>
        <v>0</v>
      </c>
      <c r="AX22" s="188">
        <f t="shared" si="2"/>
        <v>0</v>
      </c>
      <c r="AY22" s="188">
        <f t="shared" si="2"/>
        <v>0</v>
      </c>
      <c r="AZ22" s="188">
        <f t="shared" si="2"/>
        <v>0</v>
      </c>
      <c r="BA22" s="188">
        <f t="shared" si="2"/>
        <v>0</v>
      </c>
      <c r="BB22" s="188">
        <f t="shared" si="2"/>
        <v>0</v>
      </c>
      <c r="BC22" s="188">
        <f t="shared" si="2"/>
        <v>0</v>
      </c>
      <c r="BD22" s="188">
        <f t="shared" si="2"/>
        <v>0</v>
      </c>
      <c r="BE22" s="188">
        <f t="shared" si="2"/>
        <v>0</v>
      </c>
      <c r="BF22" s="188">
        <f t="shared" si="2"/>
        <v>0</v>
      </c>
      <c r="BG22" s="188">
        <f t="shared" si="2"/>
        <v>0</v>
      </c>
      <c r="BH22" s="188">
        <f t="shared" si="2"/>
        <v>0</v>
      </c>
      <c r="BI22" s="188">
        <f t="shared" si="2"/>
        <v>0</v>
      </c>
      <c r="BJ22" s="188">
        <f t="shared" si="2"/>
        <v>0</v>
      </c>
      <c r="BK22" s="188">
        <f t="shared" si="2"/>
        <v>0</v>
      </c>
      <c r="BL22" s="188">
        <f t="shared" si="2"/>
        <v>195.23876509191706</v>
      </c>
      <c r="BM22" s="188">
        <f t="shared" si="2"/>
        <v>1920.6682197626862</v>
      </c>
      <c r="BN22" s="188">
        <f t="shared" si="2"/>
        <v>3325.5042777474564</v>
      </c>
      <c r="BO22" s="188">
        <f t="shared" si="2"/>
        <v>5185.2300787357008</v>
      </c>
      <c r="BP22" s="188">
        <f t="shared" ref="BP22:CH22" si="3">SUM(BP23:BP24)</f>
        <v>9722.5647044623183</v>
      </c>
      <c r="BQ22" s="188">
        <f t="shared" si="3"/>
        <v>14662.037844619814</v>
      </c>
      <c r="BR22" s="188">
        <f t="shared" si="3"/>
        <v>17769.404853630109</v>
      </c>
      <c r="BS22" s="188">
        <f t="shared" si="3"/>
        <v>19633.664508615191</v>
      </c>
      <c r="BT22" s="188">
        <f t="shared" si="3"/>
        <v>20001.574577864008</v>
      </c>
      <c r="BU22" s="188">
        <f t="shared" si="3"/>
        <v>20447.280129443388</v>
      </c>
      <c r="BV22" s="188">
        <f t="shared" si="3"/>
        <v>19659.532527764532</v>
      </c>
      <c r="BW22" s="188">
        <f t="shared" si="3"/>
        <v>17572.257522509663</v>
      </c>
      <c r="BX22" s="188">
        <f t="shared" si="3"/>
        <v>16136.721621861609</v>
      </c>
      <c r="BY22" s="188">
        <f t="shared" si="3"/>
        <v>15261.53230457578</v>
      </c>
      <c r="BZ22" s="188">
        <f t="shared" si="3"/>
        <v>13584.45123858521</v>
      </c>
      <c r="CA22" s="188">
        <f t="shared" si="3"/>
        <v>13191.2722155542</v>
      </c>
      <c r="CB22" s="188">
        <f t="shared" si="3"/>
        <v>12700.484217884303</v>
      </c>
      <c r="CC22" s="188">
        <f t="shared" si="3"/>
        <v>7085.7155813609952</v>
      </c>
      <c r="CD22" s="188">
        <f t="shared" si="3"/>
        <v>5004.0308949528799</v>
      </c>
      <c r="CE22" s="188">
        <f t="shared" si="3"/>
        <v>4959.189023183696</v>
      </c>
      <c r="CF22" s="188">
        <f t="shared" si="3"/>
        <v>4784.4877273592183</v>
      </c>
      <c r="CG22" s="188">
        <f t="shared" si="3"/>
        <v>4661.1847210208134</v>
      </c>
      <c r="CH22" s="189">
        <f t="shared" si="3"/>
        <v>4624.6496599557822</v>
      </c>
    </row>
    <row r="23" spans="1:86" x14ac:dyDescent="0.35">
      <c r="A23" s="190"/>
      <c r="B23" s="72" t="s">
        <v>381</v>
      </c>
      <c r="C23" s="187" t="s">
        <v>378</v>
      </c>
      <c r="D23" s="188">
        <v>0</v>
      </c>
      <c r="E23" s="188">
        <v>0</v>
      </c>
      <c r="F23" s="188">
        <v>0</v>
      </c>
      <c r="G23" s="188">
        <v>0</v>
      </c>
      <c r="H23" s="188">
        <v>0</v>
      </c>
      <c r="I23" s="188">
        <v>0</v>
      </c>
      <c r="J23" s="188">
        <v>0</v>
      </c>
      <c r="K23" s="188">
        <v>0</v>
      </c>
      <c r="L23" s="188">
        <v>0</v>
      </c>
      <c r="M23" s="188">
        <v>0</v>
      </c>
      <c r="N23" s="188">
        <v>0</v>
      </c>
      <c r="O23" s="188">
        <v>0</v>
      </c>
      <c r="P23" s="188">
        <v>0</v>
      </c>
      <c r="Q23" s="188">
        <v>0</v>
      </c>
      <c r="R23" s="188">
        <v>0</v>
      </c>
      <c r="S23" s="188">
        <v>0</v>
      </c>
      <c r="T23" s="188">
        <v>0</v>
      </c>
      <c r="U23" s="188">
        <v>0</v>
      </c>
      <c r="V23" s="188">
        <v>0</v>
      </c>
      <c r="W23" s="188">
        <v>0</v>
      </c>
      <c r="X23" s="188">
        <v>0</v>
      </c>
      <c r="Y23" s="188">
        <v>0</v>
      </c>
      <c r="Z23" s="188">
        <v>0</v>
      </c>
      <c r="AA23" s="188">
        <v>0</v>
      </c>
      <c r="AB23" s="188">
        <v>0</v>
      </c>
      <c r="AC23" s="188">
        <v>0</v>
      </c>
      <c r="AD23" s="188">
        <v>0</v>
      </c>
      <c r="AE23" s="188">
        <v>0</v>
      </c>
      <c r="AF23" s="188">
        <v>0</v>
      </c>
      <c r="AG23" s="188">
        <v>0</v>
      </c>
      <c r="AH23" s="188">
        <v>0</v>
      </c>
      <c r="AI23" s="188">
        <v>0</v>
      </c>
      <c r="AJ23" s="188">
        <v>0</v>
      </c>
      <c r="AK23" s="188">
        <v>0</v>
      </c>
      <c r="AL23" s="188">
        <v>0</v>
      </c>
      <c r="AM23" s="188">
        <v>0</v>
      </c>
      <c r="AN23" s="188">
        <v>0</v>
      </c>
      <c r="AO23" s="188">
        <v>0</v>
      </c>
      <c r="AP23" s="188">
        <v>0</v>
      </c>
      <c r="AQ23" s="188">
        <v>0</v>
      </c>
      <c r="AR23" s="188">
        <v>0</v>
      </c>
      <c r="AS23" s="188">
        <v>0</v>
      </c>
      <c r="AT23" s="188">
        <v>0</v>
      </c>
      <c r="AU23" s="188">
        <v>0</v>
      </c>
      <c r="AV23" s="188">
        <v>0</v>
      </c>
      <c r="AW23" s="188">
        <v>0</v>
      </c>
      <c r="AX23" s="188">
        <v>0</v>
      </c>
      <c r="AY23" s="188">
        <v>0</v>
      </c>
      <c r="AZ23" s="188">
        <v>0</v>
      </c>
      <c r="BA23" s="188">
        <v>0</v>
      </c>
      <c r="BB23" s="188">
        <v>0</v>
      </c>
      <c r="BC23" s="188">
        <v>0</v>
      </c>
      <c r="BD23" s="188">
        <v>0</v>
      </c>
      <c r="BE23" s="188">
        <v>0</v>
      </c>
      <c r="BF23" s="188">
        <v>0</v>
      </c>
      <c r="BG23" s="188">
        <v>0</v>
      </c>
      <c r="BH23" s="188">
        <v>0</v>
      </c>
      <c r="BI23" s="188">
        <v>0</v>
      </c>
      <c r="BJ23" s="188">
        <v>0</v>
      </c>
      <c r="BK23" s="188">
        <v>0</v>
      </c>
      <c r="BL23" s="188">
        <v>98.82561764827102</v>
      </c>
      <c r="BM23" s="188">
        <v>880.41325433978113</v>
      </c>
      <c r="BN23" s="188">
        <v>1422.8010560356095</v>
      </c>
      <c r="BO23" s="188">
        <v>2040.3554918488417</v>
      </c>
      <c r="BP23" s="188">
        <v>3305.2074286688062</v>
      </c>
      <c r="BQ23" s="188">
        <v>4971.6051945225918</v>
      </c>
      <c r="BR23" s="188">
        <v>5680.8858258337714</v>
      </c>
      <c r="BS23" s="188">
        <v>6131.1259792036299</v>
      </c>
      <c r="BT23" s="188">
        <v>6321.2911584783715</v>
      </c>
      <c r="BU23" s="188">
        <v>6274.6342787165313</v>
      </c>
      <c r="BV23" s="188">
        <v>5941.4818220081761</v>
      </c>
      <c r="BW23" s="188">
        <v>5724.201207947036</v>
      </c>
      <c r="BX23" s="188">
        <v>5506.8050381192679</v>
      </c>
      <c r="BY23" s="188">
        <v>5420.650425796709</v>
      </c>
      <c r="BZ23" s="188">
        <v>5087.43187071783</v>
      </c>
      <c r="CA23" s="188">
        <v>5242.9962826588408</v>
      </c>
      <c r="CB23" s="188">
        <v>5320.1198004168755</v>
      </c>
      <c r="CC23" s="188">
        <v>5099.5722550216287</v>
      </c>
      <c r="CD23" s="188">
        <v>4974.7668775886186</v>
      </c>
      <c r="CE23" s="188">
        <v>4932.7639642783706</v>
      </c>
      <c r="CF23" s="188">
        <v>4760.6044673390461</v>
      </c>
      <c r="CG23" s="188">
        <v>4639.6038592665263</v>
      </c>
      <c r="CH23" s="189">
        <v>4605.1812095565319</v>
      </c>
    </row>
    <row r="24" spans="1:86" x14ac:dyDescent="0.35">
      <c r="A24" s="190"/>
      <c r="B24" s="72" t="s">
        <v>392</v>
      </c>
      <c r="C24" s="187" t="s">
        <v>384</v>
      </c>
      <c r="D24" s="188">
        <v>0</v>
      </c>
      <c r="E24" s="188">
        <v>0</v>
      </c>
      <c r="F24" s="188">
        <v>0</v>
      </c>
      <c r="G24" s="188">
        <v>0</v>
      </c>
      <c r="H24" s="188">
        <v>0</v>
      </c>
      <c r="I24" s="188">
        <v>0</v>
      </c>
      <c r="J24" s="188">
        <v>0</v>
      </c>
      <c r="K24" s="188">
        <v>0</v>
      </c>
      <c r="L24" s="188">
        <v>0</v>
      </c>
      <c r="M24" s="188">
        <v>0</v>
      </c>
      <c r="N24" s="188">
        <v>0</v>
      </c>
      <c r="O24" s="188">
        <v>0</v>
      </c>
      <c r="P24" s="188">
        <v>0</v>
      </c>
      <c r="Q24" s="188">
        <v>0</v>
      </c>
      <c r="R24" s="188">
        <v>0</v>
      </c>
      <c r="S24" s="188">
        <v>0</v>
      </c>
      <c r="T24" s="188">
        <v>0</v>
      </c>
      <c r="U24" s="188">
        <v>0</v>
      </c>
      <c r="V24" s="188">
        <v>0</v>
      </c>
      <c r="W24" s="188">
        <v>0</v>
      </c>
      <c r="X24" s="188">
        <v>0</v>
      </c>
      <c r="Y24" s="188">
        <v>0</v>
      </c>
      <c r="Z24" s="188">
        <v>0</v>
      </c>
      <c r="AA24" s="188">
        <v>0</v>
      </c>
      <c r="AB24" s="188">
        <v>0</v>
      </c>
      <c r="AC24" s="188">
        <v>0</v>
      </c>
      <c r="AD24" s="188">
        <v>0</v>
      </c>
      <c r="AE24" s="188">
        <v>0</v>
      </c>
      <c r="AF24" s="188">
        <v>0</v>
      </c>
      <c r="AG24" s="188">
        <v>0</v>
      </c>
      <c r="AH24" s="188">
        <v>0</v>
      </c>
      <c r="AI24" s="188">
        <v>0</v>
      </c>
      <c r="AJ24" s="188">
        <v>0</v>
      </c>
      <c r="AK24" s="188">
        <v>0</v>
      </c>
      <c r="AL24" s="188">
        <v>0</v>
      </c>
      <c r="AM24" s="188">
        <v>0</v>
      </c>
      <c r="AN24" s="188">
        <v>0</v>
      </c>
      <c r="AO24" s="188">
        <v>0</v>
      </c>
      <c r="AP24" s="188">
        <v>0</v>
      </c>
      <c r="AQ24" s="188">
        <v>0</v>
      </c>
      <c r="AR24" s="188">
        <v>0</v>
      </c>
      <c r="AS24" s="188">
        <v>0</v>
      </c>
      <c r="AT24" s="188">
        <v>0</v>
      </c>
      <c r="AU24" s="188">
        <v>0</v>
      </c>
      <c r="AV24" s="188">
        <v>0</v>
      </c>
      <c r="AW24" s="188">
        <v>0</v>
      </c>
      <c r="AX24" s="188">
        <v>0</v>
      </c>
      <c r="AY24" s="188">
        <v>0</v>
      </c>
      <c r="AZ24" s="188">
        <v>0</v>
      </c>
      <c r="BA24" s="188">
        <v>0</v>
      </c>
      <c r="BB24" s="188">
        <v>0</v>
      </c>
      <c r="BC24" s="188">
        <v>0</v>
      </c>
      <c r="BD24" s="188">
        <v>0</v>
      </c>
      <c r="BE24" s="188">
        <v>0</v>
      </c>
      <c r="BF24" s="188">
        <v>0</v>
      </c>
      <c r="BG24" s="188">
        <v>0</v>
      </c>
      <c r="BH24" s="188">
        <v>0</v>
      </c>
      <c r="BI24" s="188">
        <v>0</v>
      </c>
      <c r="BJ24" s="188">
        <v>0</v>
      </c>
      <c r="BK24" s="188">
        <v>0</v>
      </c>
      <c r="BL24" s="188">
        <v>96.413147443646054</v>
      </c>
      <c r="BM24" s="188">
        <v>1040.2549654229051</v>
      </c>
      <c r="BN24" s="188">
        <v>1902.7032217118472</v>
      </c>
      <c r="BO24" s="188">
        <v>3144.8745868868591</v>
      </c>
      <c r="BP24" s="188">
        <v>6417.3572757935117</v>
      </c>
      <c r="BQ24" s="188">
        <v>9690.432650097222</v>
      </c>
      <c r="BR24" s="188">
        <v>12088.519027796337</v>
      </c>
      <c r="BS24" s="188">
        <v>13502.538529411562</v>
      </c>
      <c r="BT24" s="188">
        <v>13680.283419385636</v>
      </c>
      <c r="BU24" s="188">
        <v>14172.645850726858</v>
      </c>
      <c r="BV24" s="188">
        <v>13718.050705756354</v>
      </c>
      <c r="BW24" s="188">
        <v>11848.056314562626</v>
      </c>
      <c r="BX24" s="188">
        <v>10629.916583742341</v>
      </c>
      <c r="BY24" s="188">
        <v>9840.8818787790697</v>
      </c>
      <c r="BZ24" s="188">
        <v>8497.0193678673804</v>
      </c>
      <c r="CA24" s="188">
        <v>7948.2759328953598</v>
      </c>
      <c r="CB24" s="188">
        <v>7380.3644174674264</v>
      </c>
      <c r="CC24" s="188">
        <v>1986.1433263393669</v>
      </c>
      <c r="CD24" s="188">
        <v>29.264017364261143</v>
      </c>
      <c r="CE24" s="188">
        <v>26.4250589053254</v>
      </c>
      <c r="CF24" s="188">
        <v>23.883260020172617</v>
      </c>
      <c r="CG24" s="188">
        <v>21.580861754286921</v>
      </c>
      <c r="CH24" s="189">
        <v>19.468450399249949</v>
      </c>
    </row>
    <row r="25" spans="1:86" x14ac:dyDescent="0.35">
      <c r="A25" s="190"/>
      <c r="B25" s="52" t="s">
        <v>393</v>
      </c>
      <c r="C25" s="187" t="s">
        <v>384</v>
      </c>
      <c r="D25" s="188">
        <v>0</v>
      </c>
      <c r="E25" s="188">
        <v>0</v>
      </c>
      <c r="F25" s="188">
        <v>0</v>
      </c>
      <c r="G25" s="188">
        <v>0</v>
      </c>
      <c r="H25" s="188">
        <v>0</v>
      </c>
      <c r="I25" s="188">
        <v>0</v>
      </c>
      <c r="J25" s="188">
        <v>0</v>
      </c>
      <c r="K25" s="188">
        <v>0</v>
      </c>
      <c r="L25" s="188">
        <v>0</v>
      </c>
      <c r="M25" s="188">
        <v>0</v>
      </c>
      <c r="N25" s="188">
        <v>0</v>
      </c>
      <c r="O25" s="188">
        <v>0</v>
      </c>
      <c r="P25" s="188">
        <v>0</v>
      </c>
      <c r="Q25" s="188">
        <v>0</v>
      </c>
      <c r="R25" s="188">
        <v>0</v>
      </c>
      <c r="S25" s="188">
        <v>0</v>
      </c>
      <c r="T25" s="188">
        <v>0</v>
      </c>
      <c r="U25" s="188">
        <v>0</v>
      </c>
      <c r="V25" s="188">
        <v>0</v>
      </c>
      <c r="W25" s="188">
        <v>0</v>
      </c>
      <c r="X25" s="188">
        <v>0</v>
      </c>
      <c r="Y25" s="188">
        <v>0</v>
      </c>
      <c r="Z25" s="188">
        <v>0</v>
      </c>
      <c r="AA25" s="188">
        <v>59.735195217615242</v>
      </c>
      <c r="AB25" s="188">
        <v>145.81810022120811</v>
      </c>
      <c r="AC25" s="188">
        <v>172.33780402362453</v>
      </c>
      <c r="AD25" s="188">
        <v>134.13079914026534</v>
      </c>
      <c r="AE25" s="188">
        <v>108.69191238688826</v>
      </c>
      <c r="AF25" s="188">
        <v>141.07176794444484</v>
      </c>
      <c r="AG25" s="188">
        <v>178.28881291204834</v>
      </c>
      <c r="AH25" s="188">
        <v>152.0138043822061</v>
      </c>
      <c r="AI25" s="188">
        <v>146.32300995467409</v>
      </c>
      <c r="AJ25" s="188">
        <v>191.1351473360547</v>
      </c>
      <c r="AK25" s="188">
        <v>271.7339545510942</v>
      </c>
      <c r="AL25" s="188">
        <v>360.4517935348477</v>
      </c>
      <c r="AM25" s="188">
        <v>450.23337092591669</v>
      </c>
      <c r="AN25" s="188">
        <v>435.73658884270395</v>
      </c>
      <c r="AO25" s="188">
        <v>426.34968338328287</v>
      </c>
      <c r="AP25" s="188">
        <v>507.40546918222628</v>
      </c>
      <c r="AQ25" s="188">
        <v>535.20865660627601</v>
      </c>
      <c r="AR25" s="188">
        <v>1099.2962506534645</v>
      </c>
      <c r="AS25" s="188">
        <v>1096.8303715199613</v>
      </c>
      <c r="AT25" s="188">
        <v>1176.6066466368075</v>
      </c>
      <c r="AU25" s="188">
        <v>1405.9627726339122</v>
      </c>
      <c r="AV25" s="188">
        <v>2029.3123775235545</v>
      </c>
      <c r="AW25" s="188">
        <v>2566.1626614070315</v>
      </c>
      <c r="AX25" s="188">
        <v>3011.3072369486886</v>
      </c>
      <c r="AY25" s="188">
        <v>3524.1961031613187</v>
      </c>
      <c r="AZ25" s="188">
        <v>4083.2273929933581</v>
      </c>
      <c r="BA25" s="188">
        <v>4546.9536163587427</v>
      </c>
      <c r="BB25" s="188">
        <v>4681.8028762628401</v>
      </c>
      <c r="BC25" s="188">
        <v>3609.3196045925752</v>
      </c>
      <c r="BD25" s="188">
        <v>3.2269622431630638</v>
      </c>
      <c r="BE25" s="188">
        <v>0</v>
      </c>
      <c r="BF25" s="188">
        <v>0</v>
      </c>
      <c r="BG25" s="188">
        <v>0.15076329392809362</v>
      </c>
      <c r="BH25" s="188">
        <v>0</v>
      </c>
      <c r="BI25" s="188">
        <v>0</v>
      </c>
      <c r="BJ25" s="188">
        <v>0</v>
      </c>
      <c r="BK25" s="188">
        <v>0</v>
      </c>
      <c r="BL25" s="188">
        <v>0</v>
      </c>
      <c r="BM25" s="188">
        <v>0</v>
      </c>
      <c r="BN25" s="188">
        <v>0</v>
      </c>
      <c r="BO25" s="188">
        <v>0</v>
      </c>
      <c r="BP25" s="188">
        <v>0</v>
      </c>
      <c r="BQ25" s="188">
        <v>0</v>
      </c>
      <c r="BR25" s="188">
        <v>0</v>
      </c>
      <c r="BS25" s="188">
        <v>0</v>
      </c>
      <c r="BT25" s="188">
        <v>0</v>
      </c>
      <c r="BU25" s="188">
        <v>0</v>
      </c>
      <c r="BV25" s="188">
        <v>0</v>
      </c>
      <c r="BW25" s="188">
        <v>0</v>
      </c>
      <c r="BX25" s="188">
        <v>0</v>
      </c>
      <c r="BY25" s="188">
        <v>0</v>
      </c>
      <c r="BZ25" s="188">
        <v>0</v>
      </c>
      <c r="CA25" s="188">
        <v>0</v>
      </c>
      <c r="CB25" s="188">
        <v>0</v>
      </c>
      <c r="CC25" s="188">
        <v>0</v>
      </c>
      <c r="CD25" s="188">
        <v>0</v>
      </c>
      <c r="CE25" s="188">
        <v>0</v>
      </c>
      <c r="CF25" s="188">
        <v>0</v>
      </c>
      <c r="CG25" s="188">
        <v>0</v>
      </c>
      <c r="CH25" s="189">
        <v>0</v>
      </c>
    </row>
    <row r="26" spans="1:86" x14ac:dyDescent="0.35">
      <c r="A26" s="190"/>
      <c r="B26" s="52" t="s">
        <v>394</v>
      </c>
      <c r="C26" s="187" t="s">
        <v>374</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v>0</v>
      </c>
      <c r="BA26" s="188">
        <v>0</v>
      </c>
      <c r="BB26" s="188">
        <v>0</v>
      </c>
      <c r="BC26" s="188">
        <v>0</v>
      </c>
      <c r="BD26" s="188">
        <v>0</v>
      </c>
      <c r="BE26" s="188">
        <v>0</v>
      </c>
      <c r="BF26" s="188">
        <v>0</v>
      </c>
      <c r="BG26" s="188">
        <v>0</v>
      </c>
      <c r="BH26" s="188">
        <v>0</v>
      </c>
      <c r="BI26" s="188">
        <v>5.0165824662141425</v>
      </c>
      <c r="BJ26" s="188">
        <v>11.363808183899716</v>
      </c>
      <c r="BK26" s="188">
        <v>21.490707403298849</v>
      </c>
      <c r="BL26" s="188">
        <v>59.152127384606366</v>
      </c>
      <c r="BM26" s="188">
        <v>51.759087600165216</v>
      </c>
      <c r="BN26" s="188">
        <v>68.199264115595398</v>
      </c>
      <c r="BO26" s="188">
        <v>108.16149338742167</v>
      </c>
      <c r="BP26" s="188">
        <v>159.05792110676529</v>
      </c>
      <c r="BQ26" s="188">
        <v>224.42856125494203</v>
      </c>
      <c r="BR26" s="188">
        <v>260.28499826643178</v>
      </c>
      <c r="BS26" s="188">
        <v>287.27573632264443</v>
      </c>
      <c r="BT26" s="188">
        <v>262.63534485805138</v>
      </c>
      <c r="BU26" s="188">
        <v>290.01402407269427</v>
      </c>
      <c r="BV26" s="188">
        <v>275.7703331668431</v>
      </c>
      <c r="BW26" s="188">
        <v>269.29560105639257</v>
      </c>
      <c r="BX26" s="188">
        <v>338.78968625323807</v>
      </c>
      <c r="BY26" s="188">
        <v>1136.6291060640347</v>
      </c>
      <c r="BZ26" s="188">
        <v>-1869.988922406802</v>
      </c>
      <c r="CA26" s="188">
        <v>-289.29409392675495</v>
      </c>
      <c r="CB26" s="188">
        <v>166.76784619758098</v>
      </c>
      <c r="CC26" s="188">
        <v>254.4624722539219</v>
      </c>
      <c r="CD26" s="188">
        <v>252.99383253045372</v>
      </c>
      <c r="CE26" s="188">
        <v>251.28384531716483</v>
      </c>
      <c r="CF26" s="188">
        <v>247.61711029456205</v>
      </c>
      <c r="CG26" s="188">
        <v>245.50477874018912</v>
      </c>
      <c r="CH26" s="189">
        <v>240.98227942007995</v>
      </c>
    </row>
    <row r="27" spans="1:86" ht="27" customHeight="1" x14ac:dyDescent="0.35">
      <c r="A27" s="190"/>
      <c r="B27" s="52" t="s">
        <v>395</v>
      </c>
      <c r="C27" s="187" t="s">
        <v>384</v>
      </c>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v>44.619583397930121</v>
      </c>
      <c r="AR27" s="188">
        <v>53.093127138435797</v>
      </c>
      <c r="AS27" s="188">
        <v>59.592820627547205</v>
      </c>
      <c r="AT27" s="188">
        <v>69.022728197193942</v>
      </c>
      <c r="AU27" s="188">
        <v>84.327008922869453</v>
      </c>
      <c r="AV27" s="188">
        <v>101.09862122273118</v>
      </c>
      <c r="AW27" s="188">
        <v>125.62304018189707</v>
      </c>
      <c r="AX27" s="188">
        <v>126.44256284606489</v>
      </c>
      <c r="AY27" s="188">
        <v>94.29187630999121</v>
      </c>
      <c r="AZ27" s="188">
        <v>80.879522859083394</v>
      </c>
      <c r="BA27" s="188">
        <v>71.910187582621262</v>
      </c>
      <c r="BB27" s="188">
        <v>73.080317307603565</v>
      </c>
      <c r="BC27" s="188">
        <v>71.207047675189372</v>
      </c>
      <c r="BD27" s="188">
        <v>65.76964216299362</v>
      </c>
      <c r="BE27" s="188">
        <v>70.300918471243705</v>
      </c>
      <c r="BF27" s="188">
        <v>73.251374074287654</v>
      </c>
      <c r="BG27" s="188">
        <v>81.99849984325013</v>
      </c>
      <c r="BH27" s="188">
        <v>79.877434145623525</v>
      </c>
      <c r="BI27" s="188">
        <v>74.135055685712601</v>
      </c>
      <c r="BJ27" s="188">
        <v>75.712183725816416</v>
      </c>
      <c r="BK27" s="188">
        <v>74.293031655980954</v>
      </c>
      <c r="BL27" s="188">
        <v>76.811947856113264</v>
      </c>
      <c r="BM27" s="188">
        <v>72.075865264842463</v>
      </c>
      <c r="BN27" s="188">
        <v>66.460961427486481</v>
      </c>
      <c r="BO27" s="188">
        <v>67.926103142679281</v>
      </c>
      <c r="BP27" s="188">
        <v>63.022065394111486</v>
      </c>
      <c r="BQ27" s="188">
        <v>61.952601991312257</v>
      </c>
      <c r="BR27" s="188">
        <v>61.180508704887423</v>
      </c>
      <c r="BS27" s="188">
        <v>54.81146335034277</v>
      </c>
      <c r="BT27" s="188">
        <v>51.922961798736409</v>
      </c>
      <c r="BU27" s="188">
        <v>49.269327473166854</v>
      </c>
      <c r="BV27" s="188">
        <v>57.713428432279692</v>
      </c>
      <c r="BW27" s="188">
        <v>43.119368305436751</v>
      </c>
      <c r="BX27" s="188">
        <v>74.775771526736463</v>
      </c>
      <c r="BY27" s="188">
        <v>58.359410883957459</v>
      </c>
      <c r="BZ27" s="188">
        <v>51.237751191350583</v>
      </c>
      <c r="CA27" s="188">
        <v>54.690941620864365</v>
      </c>
      <c r="CB27" s="188">
        <v>50.495293720188009</v>
      </c>
      <c r="CC27" s="188">
        <v>47.579619548639187</v>
      </c>
      <c r="CD27" s="188">
        <v>47.878645231003894</v>
      </c>
      <c r="CE27" s="188">
        <v>48.412871670817566</v>
      </c>
      <c r="CF27" s="188">
        <v>49.132014878856147</v>
      </c>
      <c r="CG27" s="188">
        <v>49.920636935709034</v>
      </c>
      <c r="CH27" s="189">
        <v>50.693263619633392</v>
      </c>
    </row>
    <row r="28" spans="1:86" x14ac:dyDescent="0.35">
      <c r="A28" s="190"/>
      <c r="B28" s="52" t="s">
        <v>396</v>
      </c>
      <c r="C28" s="187" t="s">
        <v>378</v>
      </c>
      <c r="D28" s="188">
        <v>0</v>
      </c>
      <c r="E28" s="188">
        <v>0</v>
      </c>
      <c r="F28" s="188">
        <v>0</v>
      </c>
      <c r="G28" s="188">
        <v>0</v>
      </c>
      <c r="H28" s="188">
        <v>0</v>
      </c>
      <c r="I28" s="188">
        <v>0</v>
      </c>
      <c r="J28" s="188">
        <v>0</v>
      </c>
      <c r="K28" s="188">
        <v>0</v>
      </c>
      <c r="L28" s="188">
        <v>0</v>
      </c>
      <c r="M28" s="188">
        <v>0</v>
      </c>
      <c r="N28" s="188">
        <v>0</v>
      </c>
      <c r="O28" s="188">
        <v>0</v>
      </c>
      <c r="P28" s="188">
        <v>0</v>
      </c>
      <c r="Q28" s="188">
        <v>0</v>
      </c>
      <c r="R28" s="188">
        <v>0</v>
      </c>
      <c r="S28" s="188">
        <v>0</v>
      </c>
      <c r="T28" s="188">
        <v>0</v>
      </c>
      <c r="U28" s="188">
        <v>0</v>
      </c>
      <c r="V28" s="188">
        <v>0</v>
      </c>
      <c r="W28" s="188">
        <v>0</v>
      </c>
      <c r="X28" s="188">
        <v>0</v>
      </c>
      <c r="Y28" s="188">
        <v>0</v>
      </c>
      <c r="Z28" s="188">
        <v>12.156926268366911</v>
      </c>
      <c r="AA28" s="188">
        <v>12.915717884889782</v>
      </c>
      <c r="AB28" s="188">
        <v>13.391458183580337</v>
      </c>
      <c r="AC28" s="188">
        <v>15.045363843332302</v>
      </c>
      <c r="AD28" s="188">
        <v>17.050525314440506</v>
      </c>
      <c r="AE28" s="188">
        <v>18.267548300317355</v>
      </c>
      <c r="AF28" s="188">
        <v>17.633970993055605</v>
      </c>
      <c r="AG28" s="188">
        <v>14.798676170565278</v>
      </c>
      <c r="AH28" s="188">
        <v>12.667817031850509</v>
      </c>
      <c r="AI28" s="188">
        <v>10.838741478124007</v>
      </c>
      <c r="AJ28" s="188">
        <v>9.1016736826692703</v>
      </c>
      <c r="AK28" s="188">
        <v>8.2343622591240671</v>
      </c>
      <c r="AL28" s="188">
        <v>7.6691870964861213</v>
      </c>
      <c r="AM28" s="188">
        <v>7.3208678199336044</v>
      </c>
      <c r="AN28" s="188">
        <v>6.9164537911540309</v>
      </c>
      <c r="AO28" s="188">
        <v>3.2796129491021757</v>
      </c>
      <c r="AP28" s="188">
        <v>6.3031735302139911</v>
      </c>
      <c r="AQ28" s="188">
        <v>4.2707570813397275</v>
      </c>
      <c r="AR28" s="188">
        <v>3.7698601907024423</v>
      </c>
      <c r="AS28" s="188">
        <v>3.4955961883258206</v>
      </c>
      <c r="AT28" s="188">
        <v>3.6915259115119929</v>
      </c>
      <c r="AU28" s="188">
        <v>3.302495410812837</v>
      </c>
      <c r="AV28" s="188">
        <v>4.3703203744750434</v>
      </c>
      <c r="AW28" s="188">
        <v>2.1247025823576671</v>
      </c>
      <c r="AX28" s="188">
        <v>2.0900288083253149</v>
      </c>
      <c r="AY28" s="188">
        <v>3.4865891568978125</v>
      </c>
      <c r="AZ28" s="188">
        <v>2.9315961087681717</v>
      </c>
      <c r="BA28" s="188">
        <v>3.0725670647680317</v>
      </c>
      <c r="BB28" s="188">
        <v>3.4251278875276676</v>
      </c>
      <c r="BC28" s="188">
        <v>2.587443256432683</v>
      </c>
      <c r="BD28" s="188">
        <v>2.7400872380542505</v>
      </c>
      <c r="BE28" s="188">
        <v>2.9904553240138854</v>
      </c>
      <c r="BF28" s="188">
        <v>2.9017586037741752</v>
      </c>
      <c r="BG28" s="188">
        <v>0</v>
      </c>
      <c r="BH28" s="188">
        <v>0</v>
      </c>
      <c r="BI28" s="188">
        <v>0</v>
      </c>
      <c r="BJ28" s="188">
        <v>0</v>
      </c>
      <c r="BK28" s="188">
        <v>0</v>
      </c>
      <c r="BL28" s="188">
        <v>0</v>
      </c>
      <c r="BM28" s="188">
        <v>0</v>
      </c>
      <c r="BN28" s="188">
        <v>0</v>
      </c>
      <c r="BO28" s="188">
        <v>0</v>
      </c>
      <c r="BP28" s="188">
        <v>0</v>
      </c>
      <c r="BQ28" s="188">
        <v>0</v>
      </c>
      <c r="BR28" s="188">
        <v>0</v>
      </c>
      <c r="BS28" s="188">
        <v>0</v>
      </c>
      <c r="BT28" s="188">
        <v>0</v>
      </c>
      <c r="BU28" s="188">
        <v>0</v>
      </c>
      <c r="BV28" s="188">
        <v>0</v>
      </c>
      <c r="BW28" s="188">
        <v>0</v>
      </c>
      <c r="BX28" s="188">
        <v>0</v>
      </c>
      <c r="BY28" s="188">
        <v>0</v>
      </c>
      <c r="BZ28" s="188">
        <v>0</v>
      </c>
      <c r="CA28" s="188">
        <v>0</v>
      </c>
      <c r="CB28" s="188">
        <v>0</v>
      </c>
      <c r="CC28" s="188">
        <v>0</v>
      </c>
      <c r="CD28" s="188">
        <v>0</v>
      </c>
      <c r="CE28" s="188">
        <v>0</v>
      </c>
      <c r="CF28" s="188">
        <v>0</v>
      </c>
      <c r="CG28" s="188">
        <v>0</v>
      </c>
      <c r="CH28" s="189">
        <v>0</v>
      </c>
    </row>
    <row r="29" spans="1:86" x14ac:dyDescent="0.35">
      <c r="A29" s="190"/>
      <c r="B29" s="52" t="s">
        <v>397</v>
      </c>
      <c r="C29" s="187" t="s">
        <v>384</v>
      </c>
      <c r="D29" s="188">
        <v>0</v>
      </c>
      <c r="E29" s="188">
        <v>0</v>
      </c>
      <c r="F29" s="188">
        <v>0</v>
      </c>
      <c r="G29" s="188">
        <v>0</v>
      </c>
      <c r="H29" s="188">
        <v>0</v>
      </c>
      <c r="I29" s="188">
        <v>0</v>
      </c>
      <c r="J29" s="188">
        <v>0</v>
      </c>
      <c r="K29" s="188">
        <v>0</v>
      </c>
      <c r="L29" s="188">
        <v>0</v>
      </c>
      <c r="M29" s="188">
        <v>0</v>
      </c>
      <c r="N29" s="188">
        <v>0</v>
      </c>
      <c r="O29" s="188">
        <v>0</v>
      </c>
      <c r="P29" s="188">
        <v>0</v>
      </c>
      <c r="Q29" s="188">
        <v>0</v>
      </c>
      <c r="R29" s="188">
        <v>0</v>
      </c>
      <c r="S29" s="188">
        <v>0</v>
      </c>
      <c r="T29" s="188">
        <v>0</v>
      </c>
      <c r="U29" s="188">
        <v>0</v>
      </c>
      <c r="V29" s="188">
        <v>0</v>
      </c>
      <c r="W29" s="188">
        <v>0</v>
      </c>
      <c r="X29" s="188">
        <v>0</v>
      </c>
      <c r="Y29" s="188">
        <v>0</v>
      </c>
      <c r="Z29" s="188">
        <v>382.0748255772458</v>
      </c>
      <c r="AA29" s="188">
        <v>322.89294712224449</v>
      </c>
      <c r="AB29" s="188">
        <v>1562.3367880843725</v>
      </c>
      <c r="AC29" s="188">
        <v>3077.4607861361524</v>
      </c>
      <c r="AD29" s="188">
        <v>1568.6483289285268</v>
      </c>
      <c r="AE29" s="188">
        <v>1771.9521851307834</v>
      </c>
      <c r="AF29" s="188">
        <v>1611.103713456444</v>
      </c>
      <c r="AG29" s="188">
        <v>4820.1402384126905</v>
      </c>
      <c r="AH29" s="188">
        <v>4566.7480399821088</v>
      </c>
      <c r="AI29" s="188">
        <v>4297.5609960761685</v>
      </c>
      <c r="AJ29" s="188">
        <v>4660.0569255266664</v>
      </c>
      <c r="AK29" s="188">
        <v>6816.4050781029018</v>
      </c>
      <c r="AL29" s="188">
        <v>8160.015070661233</v>
      </c>
      <c r="AM29" s="188">
        <v>9209.651717476474</v>
      </c>
      <c r="AN29" s="188">
        <v>9797.1567951696852</v>
      </c>
      <c r="AO29" s="188">
        <v>10419.330339297612</v>
      </c>
      <c r="AP29" s="188">
        <v>10762.66880284039</v>
      </c>
      <c r="AQ29" s="188">
        <v>10530.960278673136</v>
      </c>
      <c r="AR29" s="188">
        <v>10382.309287877822</v>
      </c>
      <c r="AS29" s="188">
        <v>10918.996460625833</v>
      </c>
      <c r="AT29" s="188">
        <v>12127.390928104081</v>
      </c>
      <c r="AU29" s="188">
        <v>14275.607783110718</v>
      </c>
      <c r="AV29" s="188">
        <v>17070.681158077496</v>
      </c>
      <c r="AW29" s="188">
        <v>19583.054372690352</v>
      </c>
      <c r="AX29" s="188">
        <v>21116.054130107113</v>
      </c>
      <c r="AY29" s="188">
        <v>22031.083660765944</v>
      </c>
      <c r="AZ29" s="188">
        <v>22300.044047661791</v>
      </c>
      <c r="BA29" s="188">
        <v>21844.927881889893</v>
      </c>
      <c r="BB29" s="188">
        <v>21327.163479997653</v>
      </c>
      <c r="BC29" s="188">
        <v>21065.298608481091</v>
      </c>
      <c r="BD29" s="188">
        <v>21064.645161365144</v>
      </c>
      <c r="BE29" s="188">
        <v>21439.366094540263</v>
      </c>
      <c r="BF29" s="188">
        <v>22906.295839480485</v>
      </c>
      <c r="BG29" s="188">
        <v>21846.756277038879</v>
      </c>
      <c r="BH29" s="188">
        <v>22606.374053023192</v>
      </c>
      <c r="BI29" s="188">
        <v>23290.663222024927</v>
      </c>
      <c r="BJ29" s="188">
        <v>24092.162301619999</v>
      </c>
      <c r="BK29" s="188">
        <v>25049.04004822038</v>
      </c>
      <c r="BL29" s="188">
        <f>SUM(BL30:BL32)</f>
        <v>26254.494108508279</v>
      </c>
      <c r="BM29" s="188">
        <f t="shared" ref="BM29:CH29" si="4">SUM(BM30:BM32)</f>
        <v>30292.490341525961</v>
      </c>
      <c r="BN29" s="188">
        <f t="shared" si="4"/>
        <v>31928.128243170439</v>
      </c>
      <c r="BO29" s="188">
        <f t="shared" si="4"/>
        <v>33293.486673383653</v>
      </c>
      <c r="BP29" s="188">
        <f t="shared" si="4"/>
        <v>34273.975932886686</v>
      </c>
      <c r="BQ29" s="188">
        <f t="shared" si="4"/>
        <v>33955.021088277157</v>
      </c>
      <c r="BR29" s="188">
        <f t="shared" si="4"/>
        <v>33685.04133614045</v>
      </c>
      <c r="BS29" s="188">
        <f t="shared" si="4"/>
        <v>33352.578234996879</v>
      </c>
      <c r="BT29" s="188">
        <f t="shared" si="4"/>
        <v>31613.947742375156</v>
      </c>
      <c r="BU29" s="188">
        <f t="shared" si="4"/>
        <v>29701.198080087961</v>
      </c>
      <c r="BV29" s="188">
        <f t="shared" si="4"/>
        <v>26993.120698139493</v>
      </c>
      <c r="BW29" s="188">
        <f t="shared" si="4"/>
        <v>23316.79011961821</v>
      </c>
      <c r="BX29" s="188">
        <f t="shared" si="4"/>
        <v>20899.219226477664</v>
      </c>
      <c r="BY29" s="188">
        <f t="shared" si="4"/>
        <v>19395.772822514726</v>
      </c>
      <c r="BZ29" s="188">
        <f t="shared" si="4"/>
        <v>17507.718068971255</v>
      </c>
      <c r="CA29" s="188">
        <f t="shared" si="4"/>
        <v>16837.337448273691</v>
      </c>
      <c r="CB29" s="188">
        <f t="shared" si="4"/>
        <v>15909.371899404132</v>
      </c>
      <c r="CC29" s="188">
        <f t="shared" si="4"/>
        <v>12885.800482925908</v>
      </c>
      <c r="CD29" s="188">
        <f t="shared" si="4"/>
        <v>11980.952983266485</v>
      </c>
      <c r="CE29" s="188">
        <f t="shared" si="4"/>
        <v>12049.736904195875</v>
      </c>
      <c r="CF29" s="188">
        <f t="shared" si="4"/>
        <v>12190.436436461079</v>
      </c>
      <c r="CG29" s="188">
        <f t="shared" si="4"/>
        <v>12538.879391082755</v>
      </c>
      <c r="CH29" s="189">
        <f t="shared" si="4"/>
        <v>12644.850814956842</v>
      </c>
    </row>
    <row r="30" spans="1:86" x14ac:dyDescent="0.35">
      <c r="A30" s="190"/>
      <c r="B30" s="72" t="s">
        <v>398</v>
      </c>
      <c r="C30" s="187"/>
      <c r="D30" s="188">
        <v>0</v>
      </c>
      <c r="E30" s="188">
        <v>0</v>
      </c>
      <c r="F30" s="188">
        <v>0</v>
      </c>
      <c r="G30" s="188">
        <v>0</v>
      </c>
      <c r="H30" s="188">
        <v>0</v>
      </c>
      <c r="I30" s="188">
        <v>0</v>
      </c>
      <c r="J30" s="188">
        <v>0</v>
      </c>
      <c r="K30" s="188">
        <v>0</v>
      </c>
      <c r="L30" s="188">
        <v>0</v>
      </c>
      <c r="M30" s="188">
        <v>0</v>
      </c>
      <c r="N30" s="188">
        <v>0</v>
      </c>
      <c r="O30" s="188">
        <v>0</v>
      </c>
      <c r="P30" s="188">
        <v>0</v>
      </c>
      <c r="Q30" s="188">
        <v>0</v>
      </c>
      <c r="R30" s="188">
        <v>0</v>
      </c>
      <c r="S30" s="188">
        <v>0</v>
      </c>
      <c r="T30" s="188">
        <v>0</v>
      </c>
      <c r="U30" s="188">
        <v>0</v>
      </c>
      <c r="V30" s="188">
        <v>0</v>
      </c>
      <c r="W30" s="188">
        <v>0</v>
      </c>
      <c r="X30" s="188">
        <v>0</v>
      </c>
      <c r="Y30" s="188">
        <v>0</v>
      </c>
      <c r="Z30" s="188">
        <v>0</v>
      </c>
      <c r="AA30" s="188">
        <v>0</v>
      </c>
      <c r="AB30" s="188">
        <v>0</v>
      </c>
      <c r="AC30" s="188">
        <v>0</v>
      </c>
      <c r="AD30" s="188">
        <v>0</v>
      </c>
      <c r="AE30" s="188">
        <v>0</v>
      </c>
      <c r="AF30" s="188">
        <v>0</v>
      </c>
      <c r="AG30" s="188">
        <v>0</v>
      </c>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0</v>
      </c>
      <c r="BG30" s="188">
        <v>0</v>
      </c>
      <c r="BH30" s="188">
        <v>0</v>
      </c>
      <c r="BI30" s="188">
        <v>0</v>
      </c>
      <c r="BJ30" s="188">
        <v>0</v>
      </c>
      <c r="BK30" s="188">
        <v>0</v>
      </c>
      <c r="BL30" s="188">
        <v>23243.257849517679</v>
      </c>
      <c r="BM30" s="188">
        <v>25646.187302812712</v>
      </c>
      <c r="BN30" s="188">
        <v>26848.856743849523</v>
      </c>
      <c r="BO30" s="188">
        <v>27800.599658093684</v>
      </c>
      <c r="BP30" s="188">
        <v>28509.039867656113</v>
      </c>
      <c r="BQ30" s="188">
        <v>28831.440713168409</v>
      </c>
      <c r="BR30" s="188">
        <v>29643.106116173563</v>
      </c>
      <c r="BS30" s="188">
        <v>29922.345109698792</v>
      </c>
      <c r="BT30" s="188">
        <v>28724.276462133632</v>
      </c>
      <c r="BU30" s="188">
        <v>26994.001995598774</v>
      </c>
      <c r="BV30" s="188">
        <v>24899.072172911954</v>
      </c>
      <c r="BW30" s="188">
        <v>22033.555911307263</v>
      </c>
      <c r="BX30" s="188">
        <v>19906.480106456438</v>
      </c>
      <c r="BY30" s="188">
        <v>18486.513875987741</v>
      </c>
      <c r="BZ30" s="188">
        <v>16676.649222768065</v>
      </c>
      <c r="CA30" s="188">
        <v>15955.41585074636</v>
      </c>
      <c r="CB30" s="188">
        <v>15022.881613012991</v>
      </c>
      <c r="CC30" s="188">
        <v>12081.53842176022</v>
      </c>
      <c r="CD30" s="188">
        <v>11165.859305175132</v>
      </c>
      <c r="CE30" s="188">
        <v>11218.517649254976</v>
      </c>
      <c r="CF30" s="188">
        <v>11339.989703000016</v>
      </c>
      <c r="CG30" s="188">
        <v>11658.71539894024</v>
      </c>
      <c r="CH30" s="189">
        <v>11754.955276314111</v>
      </c>
    </row>
    <row r="31" spans="1:86" x14ac:dyDescent="0.35">
      <c r="A31" s="190"/>
      <c r="B31" s="72" t="s">
        <v>399</v>
      </c>
      <c r="C31" s="187"/>
      <c r="D31" s="188">
        <v>0</v>
      </c>
      <c r="E31" s="188">
        <v>0</v>
      </c>
      <c r="F31" s="188">
        <v>0</v>
      </c>
      <c r="G31" s="188">
        <v>0</v>
      </c>
      <c r="H31" s="188">
        <v>0</v>
      </c>
      <c r="I31" s="188">
        <v>0</v>
      </c>
      <c r="J31" s="188">
        <v>0</v>
      </c>
      <c r="K31" s="188">
        <v>0</v>
      </c>
      <c r="L31" s="188">
        <v>0</v>
      </c>
      <c r="M31" s="188">
        <v>0</v>
      </c>
      <c r="N31" s="188">
        <v>0</v>
      </c>
      <c r="O31" s="188">
        <v>0</v>
      </c>
      <c r="P31" s="188">
        <v>0</v>
      </c>
      <c r="Q31" s="188">
        <v>0</v>
      </c>
      <c r="R31" s="188">
        <v>0</v>
      </c>
      <c r="S31" s="188">
        <v>0</v>
      </c>
      <c r="T31" s="188">
        <v>0</v>
      </c>
      <c r="U31" s="188">
        <v>0</v>
      </c>
      <c r="V31" s="188">
        <v>0</v>
      </c>
      <c r="W31" s="188">
        <v>0</v>
      </c>
      <c r="X31" s="188">
        <v>0</v>
      </c>
      <c r="Y31" s="188">
        <v>0</v>
      </c>
      <c r="Z31" s="188">
        <v>0</v>
      </c>
      <c r="AA31" s="188">
        <v>0</v>
      </c>
      <c r="AB31" s="188">
        <v>0</v>
      </c>
      <c r="AC31" s="188">
        <v>0</v>
      </c>
      <c r="AD31" s="188">
        <v>0</v>
      </c>
      <c r="AE31" s="188">
        <v>0</v>
      </c>
      <c r="AF31" s="188">
        <v>0</v>
      </c>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0</v>
      </c>
      <c r="BG31" s="188">
        <v>0</v>
      </c>
      <c r="BH31" s="188">
        <v>0</v>
      </c>
      <c r="BI31" s="188">
        <v>0</v>
      </c>
      <c r="BJ31" s="188">
        <v>0</v>
      </c>
      <c r="BK31" s="188">
        <v>0</v>
      </c>
      <c r="BL31" s="188">
        <v>2476.6748955922617</v>
      </c>
      <c r="BM31" s="188">
        <v>4061.2963921347364</v>
      </c>
      <c r="BN31" s="188">
        <v>4483.9821266123081</v>
      </c>
      <c r="BO31" s="188">
        <v>4860.8664261304411</v>
      </c>
      <c r="BP31" s="188">
        <v>5124.0089797151168</v>
      </c>
      <c r="BQ31" s="188">
        <v>4462.0450683138506</v>
      </c>
      <c r="BR31" s="188">
        <v>3260.6864356492933</v>
      </c>
      <c r="BS31" s="188">
        <v>2565.9146127854415</v>
      </c>
      <c r="BT31" s="188">
        <v>2153.1493944258309</v>
      </c>
      <c r="BU31" s="188">
        <v>1875.1141998751662</v>
      </c>
      <c r="BV31" s="188">
        <v>1399.9848256996499</v>
      </c>
      <c r="BW31" s="188">
        <v>653.31919981883414</v>
      </c>
      <c r="BX31" s="188">
        <v>442.90811733422021</v>
      </c>
      <c r="BY31" s="188">
        <v>304.87895826214668</v>
      </c>
      <c r="BZ31" s="188">
        <v>180.69046057818352</v>
      </c>
      <c r="CA31" s="188">
        <v>118.45893219014179</v>
      </c>
      <c r="CB31" s="188">
        <v>58.863437622091801</v>
      </c>
      <c r="CC31" s="188">
        <v>0</v>
      </c>
      <c r="CD31" s="188">
        <v>0</v>
      </c>
      <c r="CE31" s="188">
        <v>0</v>
      </c>
      <c r="CF31" s="188">
        <v>0</v>
      </c>
      <c r="CG31" s="188">
        <v>0</v>
      </c>
      <c r="CH31" s="189">
        <v>0</v>
      </c>
    </row>
    <row r="32" spans="1:86" x14ac:dyDescent="0.35">
      <c r="A32" s="190"/>
      <c r="B32" s="72" t="s">
        <v>400</v>
      </c>
      <c r="C32" s="187"/>
      <c r="D32" s="188">
        <v>0</v>
      </c>
      <c r="E32" s="188">
        <v>0</v>
      </c>
      <c r="F32" s="188">
        <v>0</v>
      </c>
      <c r="G32" s="188">
        <v>0</v>
      </c>
      <c r="H32" s="188">
        <v>0</v>
      </c>
      <c r="I32" s="188">
        <v>0</v>
      </c>
      <c r="J32" s="188">
        <v>0</v>
      </c>
      <c r="K32" s="188">
        <v>0</v>
      </c>
      <c r="L32" s="188">
        <v>0</v>
      </c>
      <c r="M32" s="188">
        <v>0</v>
      </c>
      <c r="N32" s="188">
        <v>0</v>
      </c>
      <c r="O32" s="188">
        <v>0</v>
      </c>
      <c r="P32" s="188">
        <v>0</v>
      </c>
      <c r="Q32" s="188">
        <v>0</v>
      </c>
      <c r="R32" s="188">
        <v>0</v>
      </c>
      <c r="S32" s="188">
        <v>0</v>
      </c>
      <c r="T32" s="188">
        <v>0</v>
      </c>
      <c r="U32" s="188">
        <v>0</v>
      </c>
      <c r="V32" s="188">
        <v>0</v>
      </c>
      <c r="W32" s="188">
        <v>0</v>
      </c>
      <c r="X32" s="188">
        <v>0</v>
      </c>
      <c r="Y32" s="188">
        <v>0</v>
      </c>
      <c r="Z32" s="188">
        <v>0</v>
      </c>
      <c r="AA32" s="188">
        <v>0</v>
      </c>
      <c r="AB32" s="188">
        <v>0</v>
      </c>
      <c r="AC32" s="188">
        <v>0</v>
      </c>
      <c r="AD32" s="188">
        <v>0</v>
      </c>
      <c r="AE32" s="188">
        <v>0</v>
      </c>
      <c r="AF32" s="188">
        <v>0</v>
      </c>
      <c r="AG32" s="188">
        <v>0</v>
      </c>
      <c r="AH32" s="188">
        <v>0</v>
      </c>
      <c r="AI32" s="188">
        <v>0</v>
      </c>
      <c r="AJ32" s="188">
        <v>0</v>
      </c>
      <c r="AK32" s="188">
        <v>0</v>
      </c>
      <c r="AL32" s="188">
        <v>0</v>
      </c>
      <c r="AM32" s="188">
        <v>0</v>
      </c>
      <c r="AN32" s="188">
        <v>0</v>
      </c>
      <c r="AO32" s="188">
        <v>0</v>
      </c>
      <c r="AP32" s="188">
        <v>0</v>
      </c>
      <c r="AQ32" s="188">
        <v>0</v>
      </c>
      <c r="AR32" s="188">
        <v>0</v>
      </c>
      <c r="AS32" s="188">
        <v>0</v>
      </c>
      <c r="AT32" s="188">
        <v>0</v>
      </c>
      <c r="AU32" s="188">
        <v>0</v>
      </c>
      <c r="AV32" s="188">
        <v>0</v>
      </c>
      <c r="AW32" s="188">
        <v>0</v>
      </c>
      <c r="AX32" s="188">
        <v>0</v>
      </c>
      <c r="AY32" s="188">
        <v>0</v>
      </c>
      <c r="AZ32" s="188">
        <v>0</v>
      </c>
      <c r="BA32" s="188">
        <v>0</v>
      </c>
      <c r="BB32" s="188">
        <v>0</v>
      </c>
      <c r="BC32" s="188">
        <v>0</v>
      </c>
      <c r="BD32" s="188">
        <v>0</v>
      </c>
      <c r="BE32" s="188">
        <v>0</v>
      </c>
      <c r="BF32" s="188">
        <v>0</v>
      </c>
      <c r="BG32" s="188">
        <v>0</v>
      </c>
      <c r="BH32" s="188">
        <v>0</v>
      </c>
      <c r="BI32" s="188">
        <v>0</v>
      </c>
      <c r="BJ32" s="188">
        <v>0</v>
      </c>
      <c r="BK32" s="188">
        <v>0</v>
      </c>
      <c r="BL32" s="188">
        <v>534.56136339833654</v>
      </c>
      <c r="BM32" s="188">
        <v>585.00664657851462</v>
      </c>
      <c r="BN32" s="188">
        <v>595.2893727086082</v>
      </c>
      <c r="BO32" s="188">
        <v>632.02058915952728</v>
      </c>
      <c r="BP32" s="188">
        <v>640.92708551545536</v>
      </c>
      <c r="BQ32" s="188">
        <v>661.53530679489882</v>
      </c>
      <c r="BR32" s="188">
        <v>781.24878431758884</v>
      </c>
      <c r="BS32" s="188">
        <v>864.31851251264618</v>
      </c>
      <c r="BT32" s="188">
        <v>736.52188581569271</v>
      </c>
      <c r="BU32" s="188">
        <v>832.08188461401971</v>
      </c>
      <c r="BV32" s="188">
        <v>694.06369952789089</v>
      </c>
      <c r="BW32" s="188">
        <v>629.91500849211423</v>
      </c>
      <c r="BX32" s="188">
        <v>549.83100268700684</v>
      </c>
      <c r="BY32" s="188">
        <v>604.37998826483647</v>
      </c>
      <c r="BZ32" s="188">
        <v>650.37838562500974</v>
      </c>
      <c r="CA32" s="188">
        <v>763.46266533718745</v>
      </c>
      <c r="CB32" s="188">
        <v>827.62684876904825</v>
      </c>
      <c r="CC32" s="188">
        <v>804.26206116568756</v>
      </c>
      <c r="CD32" s="188">
        <v>815.09367809135256</v>
      </c>
      <c r="CE32" s="188">
        <v>831.21925494089999</v>
      </c>
      <c r="CF32" s="188">
        <v>850.44673346106322</v>
      </c>
      <c r="CG32" s="188">
        <v>880.1639921425151</v>
      </c>
      <c r="CH32" s="189">
        <v>889.89553864273182</v>
      </c>
    </row>
    <row r="33" spans="1:86" x14ac:dyDescent="0.35">
      <c r="A33" s="190"/>
      <c r="B33" s="74" t="s">
        <v>401</v>
      </c>
      <c r="C33" s="187"/>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v>0</v>
      </c>
      <c r="AC33" s="188">
        <v>0</v>
      </c>
      <c r="AD33" s="188">
        <v>0</v>
      </c>
      <c r="AE33" s="188">
        <v>0</v>
      </c>
      <c r="AF33" s="188">
        <v>0</v>
      </c>
      <c r="AG33" s="188">
        <v>0</v>
      </c>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0</v>
      </c>
      <c r="AW33" s="188">
        <v>0</v>
      </c>
      <c r="AX33" s="188">
        <v>0</v>
      </c>
      <c r="AY33" s="188">
        <v>0</v>
      </c>
      <c r="AZ33" s="188">
        <v>0</v>
      </c>
      <c r="BA33" s="188">
        <v>0</v>
      </c>
      <c r="BB33" s="188">
        <v>0</v>
      </c>
      <c r="BC33" s="188">
        <v>0</v>
      </c>
      <c r="BD33" s="188">
        <v>0</v>
      </c>
      <c r="BE33" s="188">
        <v>0</v>
      </c>
      <c r="BF33" s="188">
        <v>0</v>
      </c>
      <c r="BG33" s="188">
        <v>0</v>
      </c>
      <c r="BH33" s="188">
        <v>0</v>
      </c>
      <c r="BI33" s="188">
        <v>0</v>
      </c>
      <c r="BJ33" s="188">
        <v>0</v>
      </c>
      <c r="BK33" s="188">
        <v>0</v>
      </c>
      <c r="BL33" s="188">
        <v>0</v>
      </c>
      <c r="BM33" s="188">
        <v>0</v>
      </c>
      <c r="BN33" s="188">
        <v>0</v>
      </c>
      <c r="BO33" s="188">
        <v>0</v>
      </c>
      <c r="BP33" s="188">
        <v>0</v>
      </c>
      <c r="BQ33" s="188">
        <v>0</v>
      </c>
      <c r="BR33" s="188">
        <v>0</v>
      </c>
      <c r="BS33" s="188">
        <v>0</v>
      </c>
      <c r="BT33" s="188">
        <v>0</v>
      </c>
      <c r="BU33" s="188">
        <v>0</v>
      </c>
      <c r="BV33" s="188">
        <v>0</v>
      </c>
      <c r="BW33" s="188">
        <v>0</v>
      </c>
      <c r="BX33" s="188">
        <v>0</v>
      </c>
      <c r="BY33" s="188">
        <v>481.07039301719232</v>
      </c>
      <c r="BZ33" s="188">
        <v>899.72052021216246</v>
      </c>
      <c r="CA33" s="188">
        <v>848.71958298004256</v>
      </c>
      <c r="CB33" s="188">
        <v>0</v>
      </c>
      <c r="CC33" s="188">
        <v>0</v>
      </c>
      <c r="CD33" s="188">
        <v>0</v>
      </c>
      <c r="CE33" s="188">
        <v>0</v>
      </c>
      <c r="CF33" s="188">
        <v>0</v>
      </c>
      <c r="CG33" s="188">
        <v>0</v>
      </c>
      <c r="CH33" s="189">
        <v>0</v>
      </c>
    </row>
    <row r="34" spans="1:86" ht="27" customHeight="1" x14ac:dyDescent="0.35">
      <c r="A34" s="190"/>
      <c r="B34" s="52" t="s">
        <v>402</v>
      </c>
      <c r="C34" s="187" t="s">
        <v>378</v>
      </c>
      <c r="D34" s="188">
        <v>0</v>
      </c>
      <c r="E34" s="188">
        <v>0</v>
      </c>
      <c r="F34" s="188">
        <v>0</v>
      </c>
      <c r="G34" s="188">
        <v>0</v>
      </c>
      <c r="H34" s="188">
        <v>0</v>
      </c>
      <c r="I34" s="188">
        <v>0</v>
      </c>
      <c r="J34" s="188">
        <v>0</v>
      </c>
      <c r="K34" s="188">
        <v>0</v>
      </c>
      <c r="L34" s="188">
        <v>0</v>
      </c>
      <c r="M34" s="188">
        <v>0</v>
      </c>
      <c r="N34" s="188">
        <v>0</v>
      </c>
      <c r="O34" s="188">
        <v>0</v>
      </c>
      <c r="P34" s="188">
        <v>0</v>
      </c>
      <c r="Q34" s="188">
        <v>0</v>
      </c>
      <c r="R34" s="188">
        <v>0</v>
      </c>
      <c r="S34" s="188">
        <v>0</v>
      </c>
      <c r="T34" s="188">
        <v>0</v>
      </c>
      <c r="U34" s="188">
        <v>0</v>
      </c>
      <c r="V34" s="188">
        <v>0</v>
      </c>
      <c r="W34" s="188">
        <v>0</v>
      </c>
      <c r="X34" s="188">
        <v>0</v>
      </c>
      <c r="Y34" s="188">
        <v>0</v>
      </c>
      <c r="Z34" s="188">
        <v>0</v>
      </c>
      <c r="AA34" s="188">
        <v>0</v>
      </c>
      <c r="AB34" s="188">
        <v>0</v>
      </c>
      <c r="AC34" s="188">
        <v>0</v>
      </c>
      <c r="AD34" s="188">
        <v>0</v>
      </c>
      <c r="AE34" s="188">
        <v>0</v>
      </c>
      <c r="AF34" s="188">
        <v>0</v>
      </c>
      <c r="AG34" s="188">
        <v>0</v>
      </c>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0</v>
      </c>
      <c r="AW34" s="188">
        <v>0</v>
      </c>
      <c r="AX34" s="188">
        <v>0</v>
      </c>
      <c r="AY34" s="188">
        <v>15443.38172439431</v>
      </c>
      <c r="AZ34" s="188">
        <v>15013.895123826762</v>
      </c>
      <c r="BA34" s="188">
        <v>14487.72444166811</v>
      </c>
      <c r="BB34" s="188">
        <v>13975.350596527425</v>
      </c>
      <c r="BC34" s="188">
        <v>12927.772780653551</v>
      </c>
      <c r="BD34" s="188">
        <v>12768.54799493087</v>
      </c>
      <c r="BE34" s="188">
        <v>12485.893329160401</v>
      </c>
      <c r="BF34" s="188">
        <v>12250.475233543575</v>
      </c>
      <c r="BG34" s="188">
        <v>11897.290787822776</v>
      </c>
      <c r="BH34" s="188">
        <v>11446.207286762296</v>
      </c>
      <c r="BI34" s="188">
        <v>11119.975095741864</v>
      </c>
      <c r="BJ34" s="188">
        <v>10659.526952293651</v>
      </c>
      <c r="BK34" s="188">
        <v>10599.642624913387</v>
      </c>
      <c r="BL34" s="188">
        <v>10002.091149211299</v>
      </c>
      <c r="BM34" s="188">
        <v>9256.8293493642086</v>
      </c>
      <c r="BN34" s="188">
        <v>8278.9911142882465</v>
      </c>
      <c r="BO34" s="188">
        <v>7200.2883799030915</v>
      </c>
      <c r="BP34" s="188">
        <v>4697.8233724513429</v>
      </c>
      <c r="BQ34" s="188">
        <v>1667.2767572248065</v>
      </c>
      <c r="BR34" s="188">
        <v>338.73779357211293</v>
      </c>
      <c r="BS34" s="188">
        <v>85.194559644060931</v>
      </c>
      <c r="BT34" s="188">
        <v>20.089135828397332</v>
      </c>
      <c r="BU34" s="188">
        <v>11.891101110374217</v>
      </c>
      <c r="BV34" s="188">
        <v>0</v>
      </c>
      <c r="BW34" s="188">
        <v>6.120164540536182</v>
      </c>
      <c r="BX34" s="188">
        <v>5.5785444911172686</v>
      </c>
      <c r="BY34" s="188">
        <v>0</v>
      </c>
      <c r="BZ34" s="188">
        <v>13.215114753925176</v>
      </c>
      <c r="CA34" s="188">
        <v>-0.96971191335707185</v>
      </c>
      <c r="CB34" s="188">
        <v>0.92019474092539477</v>
      </c>
      <c r="CC34" s="188">
        <v>1.5606463180632462</v>
      </c>
      <c r="CD34" s="188">
        <v>0.84990969980860631</v>
      </c>
      <c r="CE34" s="188">
        <v>0.86922806715066159</v>
      </c>
      <c r="CF34" s="188">
        <v>0.87381471436801661</v>
      </c>
      <c r="CG34" s="188">
        <v>0.43522871520764272</v>
      </c>
      <c r="CH34" s="189">
        <v>1.3298848857634959</v>
      </c>
    </row>
    <row r="35" spans="1:86" x14ac:dyDescent="0.35">
      <c r="A35" s="190"/>
      <c r="B35" s="52" t="s">
        <v>30</v>
      </c>
      <c r="C35" s="187" t="s">
        <v>384</v>
      </c>
      <c r="D35" s="188">
        <v>2701.9190272120322</v>
      </c>
      <c r="E35" s="188">
        <v>3169.6752492029791</v>
      </c>
      <c r="F35" s="188">
        <v>3474.7996699228306</v>
      </c>
      <c r="G35" s="188">
        <v>3624.8945669076616</v>
      </c>
      <c r="H35" s="188">
        <v>4165.8187561555114</v>
      </c>
      <c r="I35" s="188">
        <v>4139.2958367251222</v>
      </c>
      <c r="J35" s="188">
        <v>4228.4816622346116</v>
      </c>
      <c r="K35" s="188">
        <v>3699.467532058713</v>
      </c>
      <c r="L35" s="188">
        <v>3704.7915270230587</v>
      </c>
      <c r="M35" s="188">
        <v>3491.8734355593451</v>
      </c>
      <c r="N35" s="188">
        <v>3756.8607361670752</v>
      </c>
      <c r="O35" s="188">
        <v>4493.9087026218394</v>
      </c>
      <c r="P35" s="188">
        <v>4989.8166804795101</v>
      </c>
      <c r="Q35" s="188">
        <v>4587.8221936035579</v>
      </c>
      <c r="R35" s="188">
        <v>5195.5224725594426</v>
      </c>
      <c r="S35" s="188">
        <v>5559.516379892093</v>
      </c>
      <c r="T35" s="188">
        <v>5453.6649028191259</v>
      </c>
      <c r="U35" s="188">
        <v>5698.7194873826666</v>
      </c>
      <c r="V35" s="188">
        <v>6560.7490774831977</v>
      </c>
      <c r="W35" s="188">
        <v>8279.6704058211708</v>
      </c>
      <c r="X35" s="188">
        <v>8748.7471013502363</v>
      </c>
      <c r="Y35" s="188">
        <v>8981.0250033810134</v>
      </c>
      <c r="Z35" s="188">
        <v>9096.854256243696</v>
      </c>
      <c r="AA35" s="188">
        <v>10355.176814210381</v>
      </c>
      <c r="AB35" s="188">
        <v>10467.656480165297</v>
      </c>
      <c r="AC35" s="188">
        <v>9624.9295786844923</v>
      </c>
      <c r="AD35" s="188">
        <v>10905.515991116148</v>
      </c>
      <c r="AE35" s="188">
        <v>11948.803343237581</v>
      </c>
      <c r="AF35" s="188">
        <v>13748.886565631035</v>
      </c>
      <c r="AG35" s="188">
        <v>10084.240761942339</v>
      </c>
      <c r="AH35" s="188">
        <v>9887.2311933593228</v>
      </c>
      <c r="AI35" s="188">
        <v>9077.445987928857</v>
      </c>
      <c r="AJ35" s="188">
        <v>9852.5617614894854</v>
      </c>
      <c r="AK35" s="188">
        <v>13360.458624485276</v>
      </c>
      <c r="AL35" s="188">
        <v>17685.145444496997</v>
      </c>
      <c r="AM35" s="188">
        <v>20469.14642453436</v>
      </c>
      <c r="AN35" s="188">
        <v>22374.72801438329</v>
      </c>
      <c r="AO35" s="188">
        <v>24419.998019014802</v>
      </c>
      <c r="AP35" s="188">
        <v>25102.38858407722</v>
      </c>
      <c r="AQ35" s="188">
        <v>23694.660627014557</v>
      </c>
      <c r="AR35" s="188">
        <v>21141.267203492254</v>
      </c>
      <c r="AS35" s="188">
        <v>19799.928774892691</v>
      </c>
      <c r="AT35" s="188">
        <v>21171.377121336438</v>
      </c>
      <c r="AU35" s="188">
        <v>26146.116369720392</v>
      </c>
      <c r="AV35" s="188">
        <v>32318.492947320705</v>
      </c>
      <c r="AW35" s="188">
        <v>34228.157588908463</v>
      </c>
      <c r="AX35" s="188">
        <v>34249.402403409731</v>
      </c>
      <c r="AY35" s="188">
        <v>33817.550586263169</v>
      </c>
      <c r="AZ35" s="188">
        <v>28306.157522956593</v>
      </c>
      <c r="BA35" s="188">
        <v>23386.920441290731</v>
      </c>
      <c r="BB35" s="188">
        <v>22726.292139670008</v>
      </c>
      <c r="BC35" s="188">
        <v>23003.916542272444</v>
      </c>
      <c r="BD35" s="188">
        <v>24761.230475422079</v>
      </c>
      <c r="BE35" s="188">
        <v>26087.018994009868</v>
      </c>
      <c r="BF35" s="188">
        <v>25808.677910993778</v>
      </c>
      <c r="BG35" s="188">
        <v>22752.032758402514</v>
      </c>
      <c r="BH35" s="188">
        <v>17230.944434615038</v>
      </c>
      <c r="BI35" s="188">
        <v>15300.569840876968</v>
      </c>
      <c r="BJ35" s="188">
        <v>14348.87092977967</v>
      </c>
      <c r="BK35" s="188">
        <v>14374.856725917623</v>
      </c>
      <c r="BL35" s="188">
        <v>13331.42728244588</v>
      </c>
      <c r="BM35" s="188">
        <v>12689.934945049192</v>
      </c>
      <c r="BN35" s="188">
        <v>11706.731355433276</v>
      </c>
      <c r="BO35" s="188">
        <v>10208.533626465054</v>
      </c>
      <c r="BP35" s="188">
        <v>7613.4126608132874</v>
      </c>
      <c r="BQ35" s="188">
        <v>5033.3430323310477</v>
      </c>
      <c r="BR35" s="188">
        <v>4008.2500276592436</v>
      </c>
      <c r="BS35" s="188">
        <v>3493.1086798101933</v>
      </c>
      <c r="BT35" s="188">
        <v>3010.0950030369454</v>
      </c>
      <c r="BU35" s="188">
        <v>2848.3622443964127</v>
      </c>
      <c r="BV35" s="188">
        <v>2395.1001512725561</v>
      </c>
      <c r="BW35" s="188">
        <v>1745.1368170709804</v>
      </c>
      <c r="BX35" s="188">
        <v>1294.587181130119</v>
      </c>
      <c r="BY35" s="188">
        <v>923.33147111772178</v>
      </c>
      <c r="BZ35" s="188">
        <v>972.70721728132901</v>
      </c>
      <c r="CA35" s="188">
        <v>690.98141550620005</v>
      </c>
      <c r="CB35" s="188">
        <v>288.08126378207606</v>
      </c>
      <c r="CC35" s="188">
        <v>12.556940186599649</v>
      </c>
      <c r="CD35" s="188">
        <v>6.8646246735506447</v>
      </c>
      <c r="CE35" s="188">
        <v>2.9419180584130364</v>
      </c>
      <c r="CF35" s="188">
        <v>1.1105481982841674</v>
      </c>
      <c r="CG35" s="188">
        <v>3.4645956299376765E-2</v>
      </c>
      <c r="CH35" s="189">
        <v>2.043463965861172</v>
      </c>
    </row>
    <row r="36" spans="1:86" x14ac:dyDescent="0.35">
      <c r="A36" s="190"/>
      <c r="B36" s="52" t="s">
        <v>403</v>
      </c>
      <c r="C36" s="187" t="s">
        <v>384</v>
      </c>
      <c r="D36" s="188">
        <v>0</v>
      </c>
      <c r="E36" s="188">
        <v>0</v>
      </c>
      <c r="F36" s="188">
        <v>0</v>
      </c>
      <c r="G36" s="188">
        <v>0</v>
      </c>
      <c r="H36" s="188">
        <v>0</v>
      </c>
      <c r="I36" s="188">
        <v>0</v>
      </c>
      <c r="J36" s="188">
        <v>0</v>
      </c>
      <c r="K36" s="188">
        <v>0</v>
      </c>
      <c r="L36" s="188">
        <v>0</v>
      </c>
      <c r="M36" s="188">
        <v>0</v>
      </c>
      <c r="N36" s="188">
        <v>0</v>
      </c>
      <c r="O36" s="188">
        <v>0</v>
      </c>
      <c r="P36" s="188">
        <v>0</v>
      </c>
      <c r="Q36" s="188">
        <v>0</v>
      </c>
      <c r="R36" s="188">
        <v>0</v>
      </c>
      <c r="S36" s="188">
        <v>0</v>
      </c>
      <c r="T36" s="188">
        <v>0</v>
      </c>
      <c r="U36" s="188">
        <v>0</v>
      </c>
      <c r="V36" s="188">
        <v>0</v>
      </c>
      <c r="W36" s="188">
        <v>0</v>
      </c>
      <c r="X36" s="188">
        <v>0</v>
      </c>
      <c r="Y36" s="188">
        <v>0</v>
      </c>
      <c r="Z36" s="188">
        <v>0</v>
      </c>
      <c r="AA36" s="188">
        <v>0</v>
      </c>
      <c r="AB36" s="188">
        <v>0</v>
      </c>
      <c r="AC36" s="188">
        <v>0</v>
      </c>
      <c r="AD36" s="188">
        <v>0</v>
      </c>
      <c r="AE36" s="188">
        <v>0</v>
      </c>
      <c r="AF36" s="188">
        <v>0</v>
      </c>
      <c r="AG36" s="188">
        <v>0</v>
      </c>
      <c r="AH36" s="188">
        <v>0</v>
      </c>
      <c r="AI36" s="188">
        <v>0</v>
      </c>
      <c r="AJ36" s="188">
        <v>0</v>
      </c>
      <c r="AK36" s="188">
        <v>0</v>
      </c>
      <c r="AL36" s="188">
        <v>0</v>
      </c>
      <c r="AM36" s="188">
        <v>0</v>
      </c>
      <c r="AN36" s="188">
        <v>0</v>
      </c>
      <c r="AO36" s="188">
        <v>0</v>
      </c>
      <c r="AP36" s="188">
        <v>0</v>
      </c>
      <c r="AQ36" s="188">
        <v>0</v>
      </c>
      <c r="AR36" s="188">
        <v>3.5551566147526725</v>
      </c>
      <c r="AS36" s="188">
        <v>27.683573946069654</v>
      </c>
      <c r="AT36" s="188">
        <v>58.114757047961533</v>
      </c>
      <c r="AU36" s="188">
        <v>103.04863314500965</v>
      </c>
      <c r="AV36" s="188">
        <v>188.93113494874339</v>
      </c>
      <c r="AW36" s="188">
        <v>239.75993820356857</v>
      </c>
      <c r="AX36" s="188">
        <v>211.74708865786263</v>
      </c>
      <c r="AY36" s="188">
        <v>211.75407231053458</v>
      </c>
      <c r="AZ36" s="188">
        <v>214.41607716115445</v>
      </c>
      <c r="BA36" s="188">
        <v>210.09752312912244</v>
      </c>
      <c r="BB36" s="188">
        <v>215.98158711819093</v>
      </c>
      <c r="BC36" s="188">
        <v>238.53409005310428</v>
      </c>
      <c r="BD36" s="188">
        <v>249.77065184566695</v>
      </c>
      <c r="BE36" s="188">
        <v>275.16704501729936</v>
      </c>
      <c r="BF36" s="188">
        <v>305.15997829789552</v>
      </c>
      <c r="BG36" s="188">
        <v>334.54942061241104</v>
      </c>
      <c r="BH36" s="188">
        <v>359.80152871750983</v>
      </c>
      <c r="BI36" s="188">
        <v>386.46651660925704</v>
      </c>
      <c r="BJ36" s="188">
        <v>420.97359439620692</v>
      </c>
      <c r="BK36" s="188">
        <v>471.68647231411916</v>
      </c>
      <c r="BL36" s="188">
        <v>498.82866138952465</v>
      </c>
      <c r="BM36" s="188">
        <v>516.91675199928022</v>
      </c>
      <c r="BN36" s="188">
        <v>521.28686834550388</v>
      </c>
      <c r="BO36" s="188">
        <v>475.58309470736498</v>
      </c>
      <c r="BP36" s="188">
        <v>435.98316645101261</v>
      </c>
      <c r="BQ36" s="188">
        <v>401.19785203018108</v>
      </c>
      <c r="BR36" s="188">
        <v>376.26601593825018</v>
      </c>
      <c r="BS36" s="188">
        <v>0</v>
      </c>
      <c r="BT36" s="188">
        <v>0</v>
      </c>
      <c r="BU36" s="188">
        <v>0</v>
      </c>
      <c r="BV36" s="188">
        <v>0</v>
      </c>
      <c r="BW36" s="188">
        <v>0</v>
      </c>
      <c r="BX36" s="188">
        <v>0</v>
      </c>
      <c r="BY36" s="188">
        <v>0</v>
      </c>
      <c r="BZ36" s="188">
        <v>0</v>
      </c>
      <c r="CA36" s="188">
        <v>0</v>
      </c>
      <c r="CB36" s="188">
        <v>0</v>
      </c>
      <c r="CC36" s="188">
        <v>0</v>
      </c>
      <c r="CD36" s="188">
        <v>0</v>
      </c>
      <c r="CE36" s="188">
        <v>0</v>
      </c>
      <c r="CF36" s="188">
        <v>0</v>
      </c>
      <c r="CG36" s="188">
        <v>0</v>
      </c>
      <c r="CH36" s="189">
        <v>0</v>
      </c>
    </row>
    <row r="37" spans="1:86" x14ac:dyDescent="0.35">
      <c r="A37" s="190"/>
      <c r="B37" s="52" t="s">
        <v>459</v>
      </c>
      <c r="C37" s="187" t="s">
        <v>374</v>
      </c>
      <c r="D37" s="188">
        <v>0</v>
      </c>
      <c r="E37" s="188">
        <v>0</v>
      </c>
      <c r="F37" s="188">
        <v>0</v>
      </c>
      <c r="G37" s="188">
        <v>0</v>
      </c>
      <c r="H37" s="188">
        <v>0</v>
      </c>
      <c r="I37" s="188">
        <v>0</v>
      </c>
      <c r="J37" s="188">
        <v>0</v>
      </c>
      <c r="K37" s="188">
        <v>0</v>
      </c>
      <c r="L37" s="188">
        <v>0</v>
      </c>
      <c r="M37" s="188">
        <v>0</v>
      </c>
      <c r="N37" s="188">
        <v>0</v>
      </c>
      <c r="O37" s="188">
        <v>0</v>
      </c>
      <c r="P37" s="188">
        <v>0</v>
      </c>
      <c r="Q37" s="188">
        <v>0</v>
      </c>
      <c r="R37" s="188">
        <v>0</v>
      </c>
      <c r="S37" s="188">
        <v>0</v>
      </c>
      <c r="T37" s="188">
        <v>0</v>
      </c>
      <c r="U37" s="188">
        <v>0</v>
      </c>
      <c r="V37" s="188">
        <v>0</v>
      </c>
      <c r="W37" s="188">
        <v>0</v>
      </c>
      <c r="X37" s="188">
        <v>0</v>
      </c>
      <c r="Y37" s="188">
        <v>0</v>
      </c>
      <c r="Z37" s="188">
        <v>1332.0517782624886</v>
      </c>
      <c r="AA37" s="188">
        <v>1352.9214484422048</v>
      </c>
      <c r="AB37" s="188">
        <v>1379.3201929087747</v>
      </c>
      <c r="AC37" s="188">
        <v>1418.3674823214178</v>
      </c>
      <c r="AD37" s="188">
        <v>1486.805807419212</v>
      </c>
      <c r="AE37" s="188">
        <v>1562.7887570921496</v>
      </c>
      <c r="AF37" s="188">
        <v>1576.6373156063808</v>
      </c>
      <c r="AG37" s="188">
        <v>1582.7536513852197</v>
      </c>
      <c r="AH37" s="188">
        <v>1602.4788545290894</v>
      </c>
      <c r="AI37" s="188">
        <v>1544.520660632671</v>
      </c>
      <c r="AJ37" s="188">
        <v>1497.225320799095</v>
      </c>
      <c r="AK37" s="188">
        <v>1511.0054745492662</v>
      </c>
      <c r="AL37" s="188">
        <v>1530.0028257489812</v>
      </c>
      <c r="AM37" s="188">
        <v>1566.6657134657914</v>
      </c>
      <c r="AN37" s="188">
        <v>1525.0780609494639</v>
      </c>
      <c r="AO37" s="188">
        <v>1541.4180860780227</v>
      </c>
      <c r="AP37" s="188">
        <v>1591.5513163790326</v>
      </c>
      <c r="AQ37" s="188">
        <v>1531.1051304260227</v>
      </c>
      <c r="AR37" s="188">
        <v>1432.0533330780563</v>
      </c>
      <c r="AS37" s="188">
        <v>1375.3765023259421</v>
      </c>
      <c r="AT37" s="188">
        <v>1390.8579551490488</v>
      </c>
      <c r="AU37" s="188">
        <v>1469.7451487388562</v>
      </c>
      <c r="AV37" s="188">
        <v>1458.6031656217947</v>
      </c>
      <c r="AW37" s="188">
        <v>1458.1493870307488</v>
      </c>
      <c r="AX37" s="188">
        <v>1476.7412049543759</v>
      </c>
      <c r="AY37" s="188">
        <v>1480.6294163575219</v>
      </c>
      <c r="AZ37" s="188">
        <v>1455.8804020401851</v>
      </c>
      <c r="BA37" s="188">
        <v>1460.0146777820353</v>
      </c>
      <c r="BB37" s="188">
        <v>1466.6428454036807</v>
      </c>
      <c r="BC37" s="188">
        <v>1433.9938003411964</v>
      </c>
      <c r="BD37" s="188">
        <v>1432.3183289829037</v>
      </c>
      <c r="BE37" s="188">
        <v>1440.1661155601957</v>
      </c>
      <c r="BF37" s="188">
        <v>1418.489832708585</v>
      </c>
      <c r="BG37" s="188">
        <v>1386.2583111255246</v>
      </c>
      <c r="BH37" s="188">
        <v>1365.1411037679004</v>
      </c>
      <c r="BI37" s="188">
        <v>1317.00229418189</v>
      </c>
      <c r="BJ37" s="188">
        <v>1283.2343351396401</v>
      </c>
      <c r="BK37" s="188">
        <v>1265.5330170904872</v>
      </c>
      <c r="BL37" s="188">
        <v>1252.9368799411245</v>
      </c>
      <c r="BM37" s="188">
        <v>1278.7695802363785</v>
      </c>
      <c r="BN37" s="188">
        <v>1323.8644315756821</v>
      </c>
      <c r="BO37" s="188">
        <v>1295.0128437014671</v>
      </c>
      <c r="BP37" s="188">
        <v>1298.1976758353692</v>
      </c>
      <c r="BQ37" s="188">
        <v>1265.3430555958287</v>
      </c>
      <c r="BR37" s="188">
        <v>1257.7582656794175</v>
      </c>
      <c r="BS37" s="188">
        <v>1227.2081124969513</v>
      </c>
      <c r="BT37" s="188">
        <v>1161.3690725884699</v>
      </c>
      <c r="BU37" s="188">
        <v>1119.2804161379916</v>
      </c>
      <c r="BV37" s="188">
        <v>1091.1911657335008</v>
      </c>
      <c r="BW37" s="188">
        <v>1055.690277691964</v>
      </c>
      <c r="BX37" s="188">
        <v>872.28754133963685</v>
      </c>
      <c r="BY37" s="188">
        <v>847.81174033762841</v>
      </c>
      <c r="BZ37" s="188">
        <v>781.48022839268071</v>
      </c>
      <c r="CA37" s="188">
        <v>785.40089998629071</v>
      </c>
      <c r="CB37" s="188">
        <v>774.18533572468573</v>
      </c>
      <c r="CC37" s="188">
        <v>735.12844001414976</v>
      </c>
      <c r="CD37" s="188">
        <v>715.0897537666425</v>
      </c>
      <c r="CE37" s="188">
        <v>687.92122888072277</v>
      </c>
      <c r="CF37" s="188">
        <v>654.24030949073244</v>
      </c>
      <c r="CG37" s="188">
        <v>622.88070688235064</v>
      </c>
      <c r="CH37" s="189">
        <v>590.69181172776109</v>
      </c>
    </row>
    <row r="38" spans="1:86" x14ac:dyDescent="0.35">
      <c r="A38" s="190"/>
      <c r="B38" s="52" t="s">
        <v>405</v>
      </c>
      <c r="C38" s="187" t="s">
        <v>378</v>
      </c>
      <c r="D38" s="188">
        <v>0</v>
      </c>
      <c r="E38" s="188">
        <v>0</v>
      </c>
      <c r="F38" s="188">
        <v>0</v>
      </c>
      <c r="G38" s="188">
        <v>0</v>
      </c>
      <c r="H38" s="188">
        <v>0</v>
      </c>
      <c r="I38" s="188">
        <v>0</v>
      </c>
      <c r="J38" s="188">
        <v>0</v>
      </c>
      <c r="K38" s="188">
        <v>0</v>
      </c>
      <c r="L38" s="188">
        <v>0</v>
      </c>
      <c r="M38" s="188">
        <v>0</v>
      </c>
      <c r="N38" s="188">
        <v>0</v>
      </c>
      <c r="O38" s="188">
        <v>0</v>
      </c>
      <c r="P38" s="188">
        <v>0</v>
      </c>
      <c r="Q38" s="188">
        <v>0</v>
      </c>
      <c r="R38" s="188">
        <v>0</v>
      </c>
      <c r="S38" s="188">
        <v>0</v>
      </c>
      <c r="T38" s="188">
        <v>0</v>
      </c>
      <c r="U38" s="188">
        <v>0</v>
      </c>
      <c r="V38" s="188">
        <v>0</v>
      </c>
      <c r="W38" s="188">
        <v>0</v>
      </c>
      <c r="X38" s="188">
        <v>0</v>
      </c>
      <c r="Y38" s="188">
        <v>0</v>
      </c>
      <c r="Z38" s="188">
        <v>0</v>
      </c>
      <c r="AA38" s="188">
        <v>1469.1629094062125</v>
      </c>
      <c r="AB38" s="188">
        <v>2916.362004424162</v>
      </c>
      <c r="AC38" s="188">
        <v>3303.7020255293887</v>
      </c>
      <c r="AD38" s="188">
        <v>3632.7280884103129</v>
      </c>
      <c r="AE38" s="188">
        <v>4094.1046575188252</v>
      </c>
      <c r="AF38" s="188">
        <v>4511.1545212089268</v>
      </c>
      <c r="AG38" s="188">
        <v>4941.4823360226728</v>
      </c>
      <c r="AH38" s="188">
        <v>5320.483153377214</v>
      </c>
      <c r="AI38" s="188">
        <v>5392.2738853666933</v>
      </c>
      <c r="AJ38" s="188">
        <v>5233.4623675348303</v>
      </c>
      <c r="AK38" s="188">
        <v>5640.5381474999858</v>
      </c>
      <c r="AL38" s="188">
        <v>6108.5075223511958</v>
      </c>
      <c r="AM38" s="188">
        <v>6852.3322794578535</v>
      </c>
      <c r="AN38" s="188">
        <v>7407.5220103259671</v>
      </c>
      <c r="AO38" s="188">
        <v>7703.8108174410108</v>
      </c>
      <c r="AP38" s="188">
        <v>8426.8324528401572</v>
      </c>
      <c r="AQ38" s="188">
        <v>8840.5416136919484</v>
      </c>
      <c r="AR38" s="188">
        <v>9367.0931882527912</v>
      </c>
      <c r="AS38" s="188">
        <v>9897.6606476705711</v>
      </c>
      <c r="AT38" s="188">
        <v>10546.24207150352</v>
      </c>
      <c r="AU38" s="188">
        <v>12315.137845948422</v>
      </c>
      <c r="AV38" s="188">
        <v>13568.97506899049</v>
      </c>
      <c r="AW38" s="188">
        <v>15017.032403259824</v>
      </c>
      <c r="AX38" s="188">
        <v>16103.952032006866</v>
      </c>
      <c r="AY38" s="188">
        <v>549.02130245166018</v>
      </c>
      <c r="AZ38" s="188">
        <v>0</v>
      </c>
      <c r="BA38" s="188">
        <v>0</v>
      </c>
      <c r="BB38" s="188">
        <v>0</v>
      </c>
      <c r="BC38" s="188">
        <v>0</v>
      </c>
      <c r="BD38" s="188">
        <v>0</v>
      </c>
      <c r="BE38" s="188">
        <v>0</v>
      </c>
      <c r="BF38" s="188">
        <v>0</v>
      </c>
      <c r="BG38" s="188">
        <v>0</v>
      </c>
      <c r="BH38" s="188">
        <v>0</v>
      </c>
      <c r="BI38" s="188">
        <v>0</v>
      </c>
      <c r="BJ38" s="188">
        <v>0</v>
      </c>
      <c r="BK38" s="188">
        <v>0</v>
      </c>
      <c r="BL38" s="188">
        <v>0</v>
      </c>
      <c r="BM38" s="188">
        <v>0</v>
      </c>
      <c r="BN38" s="188">
        <v>0</v>
      </c>
      <c r="BO38" s="188">
        <v>0</v>
      </c>
      <c r="BP38" s="188">
        <v>0</v>
      </c>
      <c r="BQ38" s="188">
        <v>0</v>
      </c>
      <c r="BR38" s="188">
        <v>0</v>
      </c>
      <c r="BS38" s="188">
        <v>0</v>
      </c>
      <c r="BT38" s="188">
        <v>0</v>
      </c>
      <c r="BU38" s="188">
        <v>0</v>
      </c>
      <c r="BV38" s="188">
        <v>0</v>
      </c>
      <c r="BW38" s="188">
        <v>0</v>
      </c>
      <c r="BX38" s="188">
        <v>0</v>
      </c>
      <c r="BY38" s="188">
        <v>0</v>
      </c>
      <c r="BZ38" s="188">
        <v>0</v>
      </c>
      <c r="CA38" s="188">
        <v>0</v>
      </c>
      <c r="CB38" s="188">
        <v>0</v>
      </c>
      <c r="CC38" s="188">
        <v>0</v>
      </c>
      <c r="CD38" s="188">
        <v>0</v>
      </c>
      <c r="CE38" s="188">
        <v>0</v>
      </c>
      <c r="CF38" s="188">
        <v>0</v>
      </c>
      <c r="CG38" s="188">
        <v>0</v>
      </c>
      <c r="CH38" s="189">
        <v>0</v>
      </c>
    </row>
    <row r="39" spans="1:86" ht="27" customHeight="1" x14ac:dyDescent="0.35">
      <c r="A39" s="190"/>
      <c r="B39" s="52" t="s">
        <v>406</v>
      </c>
      <c r="C39" s="187" t="s">
        <v>384</v>
      </c>
      <c r="D39" s="188">
        <v>0</v>
      </c>
      <c r="E39" s="188">
        <v>0</v>
      </c>
      <c r="F39" s="188">
        <v>0</v>
      </c>
      <c r="G39" s="188">
        <v>0</v>
      </c>
      <c r="H39" s="188">
        <v>0</v>
      </c>
      <c r="I39" s="188">
        <v>0</v>
      </c>
      <c r="J39" s="188">
        <v>0</v>
      </c>
      <c r="K39" s="188">
        <v>0</v>
      </c>
      <c r="L39" s="188">
        <v>0</v>
      </c>
      <c r="M39" s="188">
        <v>0</v>
      </c>
      <c r="N39" s="188">
        <v>0</v>
      </c>
      <c r="O39" s="188">
        <v>0</v>
      </c>
      <c r="P39" s="188">
        <v>0</v>
      </c>
      <c r="Q39" s="188">
        <v>0</v>
      </c>
      <c r="R39" s="188">
        <v>0</v>
      </c>
      <c r="S39" s="188">
        <v>0</v>
      </c>
      <c r="T39" s="188">
        <v>0</v>
      </c>
      <c r="U39" s="188">
        <v>0</v>
      </c>
      <c r="V39" s="188">
        <v>0</v>
      </c>
      <c r="W39" s="188">
        <v>0</v>
      </c>
      <c r="X39" s="188">
        <v>0</v>
      </c>
      <c r="Y39" s="188">
        <v>0</v>
      </c>
      <c r="Z39" s="188">
        <v>0</v>
      </c>
      <c r="AA39" s="188">
        <v>0</v>
      </c>
      <c r="AB39" s="188">
        <v>0</v>
      </c>
      <c r="AC39" s="188">
        <v>0</v>
      </c>
      <c r="AD39" s="188">
        <v>0</v>
      </c>
      <c r="AE39" s="188">
        <v>0</v>
      </c>
      <c r="AF39" s="188">
        <v>0</v>
      </c>
      <c r="AG39" s="188">
        <v>0</v>
      </c>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8">
        <v>0</v>
      </c>
      <c r="BL39" s="188">
        <v>139.45810278603204</v>
      </c>
      <c r="BM39" s="188">
        <v>162.10485098680428</v>
      </c>
      <c r="BN39" s="188">
        <v>163.79107551528924</v>
      </c>
      <c r="BO39" s="188">
        <v>169.17926978261423</v>
      </c>
      <c r="BP39" s="188">
        <v>157.78823933517933</v>
      </c>
      <c r="BQ39" s="188">
        <v>142.42832415701085</v>
      </c>
      <c r="BR39" s="188">
        <v>21.747323917884259</v>
      </c>
      <c r="BS39" s="188">
        <v>0</v>
      </c>
      <c r="BT39" s="188">
        <v>0</v>
      </c>
      <c r="BU39" s="188">
        <v>0</v>
      </c>
      <c r="BV39" s="188">
        <v>0</v>
      </c>
      <c r="BW39" s="188">
        <v>0</v>
      </c>
      <c r="BX39" s="188">
        <v>0</v>
      </c>
      <c r="BY39" s="188">
        <v>0</v>
      </c>
      <c r="BZ39" s="188">
        <v>0</v>
      </c>
      <c r="CA39" s="188">
        <v>0</v>
      </c>
      <c r="CB39" s="188">
        <v>0</v>
      </c>
      <c r="CC39" s="188">
        <v>0</v>
      </c>
      <c r="CD39" s="188">
        <v>0</v>
      </c>
      <c r="CE39" s="188">
        <v>0</v>
      </c>
      <c r="CF39" s="188">
        <v>0</v>
      </c>
      <c r="CG39" s="188">
        <v>0</v>
      </c>
      <c r="CH39" s="189">
        <v>0</v>
      </c>
    </row>
    <row r="40" spans="1:86" x14ac:dyDescent="0.35">
      <c r="A40" s="190"/>
      <c r="B40" s="52" t="s">
        <v>407</v>
      </c>
      <c r="C40" s="187" t="s">
        <v>374</v>
      </c>
      <c r="D40" s="188">
        <v>0</v>
      </c>
      <c r="E40" s="188">
        <v>0</v>
      </c>
      <c r="F40" s="188">
        <v>0</v>
      </c>
      <c r="G40" s="188">
        <v>0</v>
      </c>
      <c r="H40" s="188">
        <v>0</v>
      </c>
      <c r="I40" s="188">
        <v>0</v>
      </c>
      <c r="J40" s="188">
        <v>0</v>
      </c>
      <c r="K40" s="188">
        <v>0</v>
      </c>
      <c r="L40" s="188">
        <v>0</v>
      </c>
      <c r="M40" s="188">
        <v>0</v>
      </c>
      <c r="N40" s="188">
        <v>0</v>
      </c>
      <c r="O40" s="188">
        <v>0</v>
      </c>
      <c r="P40" s="188">
        <v>0</v>
      </c>
      <c r="Q40" s="188">
        <v>0</v>
      </c>
      <c r="R40" s="188">
        <v>0</v>
      </c>
      <c r="S40" s="188">
        <v>0</v>
      </c>
      <c r="T40" s="188">
        <v>0</v>
      </c>
      <c r="U40" s="188">
        <v>0</v>
      </c>
      <c r="V40" s="188">
        <v>0</v>
      </c>
      <c r="W40" s="188">
        <v>0</v>
      </c>
      <c r="X40" s="188">
        <v>0</v>
      </c>
      <c r="Y40" s="188">
        <v>0</v>
      </c>
      <c r="Z40" s="188">
        <v>0</v>
      </c>
      <c r="AA40" s="188">
        <v>0</v>
      </c>
      <c r="AB40" s="188">
        <v>0</v>
      </c>
      <c r="AC40" s="188">
        <v>0</v>
      </c>
      <c r="AD40" s="188">
        <v>0</v>
      </c>
      <c r="AE40" s="188">
        <v>0</v>
      </c>
      <c r="AF40" s="188">
        <v>0</v>
      </c>
      <c r="AG40" s="188">
        <v>0</v>
      </c>
      <c r="AH40" s="188">
        <v>0</v>
      </c>
      <c r="AI40" s="188">
        <v>0</v>
      </c>
      <c r="AJ40" s="188">
        <v>0</v>
      </c>
      <c r="AK40" s="188">
        <v>0</v>
      </c>
      <c r="AL40" s="188">
        <v>0</v>
      </c>
      <c r="AM40" s="188">
        <v>0</v>
      </c>
      <c r="AN40" s="188">
        <v>0</v>
      </c>
      <c r="AO40" s="188">
        <v>0</v>
      </c>
      <c r="AP40" s="188">
        <v>0</v>
      </c>
      <c r="AQ40" s="188">
        <v>0</v>
      </c>
      <c r="AR40" s="188">
        <v>0</v>
      </c>
      <c r="AS40" s="188">
        <v>0</v>
      </c>
      <c r="AT40" s="188">
        <v>0</v>
      </c>
      <c r="AU40" s="188">
        <v>0</v>
      </c>
      <c r="AV40" s="188">
        <v>0</v>
      </c>
      <c r="AW40" s="188">
        <v>0</v>
      </c>
      <c r="AX40" s="188">
        <v>0</v>
      </c>
      <c r="AY40" s="188">
        <v>0</v>
      </c>
      <c r="AZ40" s="188">
        <v>0</v>
      </c>
      <c r="BA40" s="188">
        <v>0</v>
      </c>
      <c r="BB40" s="188">
        <v>0</v>
      </c>
      <c r="BC40" s="188">
        <v>0</v>
      </c>
      <c r="BD40" s="188">
        <v>0</v>
      </c>
      <c r="BE40" s="188">
        <v>9.7255770632454777</v>
      </c>
      <c r="BF40" s="188">
        <v>10.265597549622386</v>
      </c>
      <c r="BG40" s="188">
        <v>8.8352972031579657</v>
      </c>
      <c r="BH40" s="188">
        <v>31.415948965449786</v>
      </c>
      <c r="BI40" s="188">
        <v>63.767697968851401</v>
      </c>
      <c r="BJ40" s="188">
        <v>65.386392713961897</v>
      </c>
      <c r="BK40" s="188">
        <v>74.72625370290406</v>
      </c>
      <c r="BL40" s="188">
        <v>59.298758751257523</v>
      </c>
      <c r="BM40" s="188">
        <v>73.444980673006924</v>
      </c>
      <c r="BN40" s="188">
        <v>90.479817944896212</v>
      </c>
      <c r="BO40" s="188">
        <v>76.392376210242134</v>
      </c>
      <c r="BP40" s="188">
        <v>81.498719717456183</v>
      </c>
      <c r="BQ40" s="188">
        <v>0.87513822150304976</v>
      </c>
      <c r="BR40" s="188">
        <v>0.29051795552511639</v>
      </c>
      <c r="BS40" s="188">
        <v>0.20878093878611109</v>
      </c>
      <c r="BT40" s="188">
        <v>0</v>
      </c>
      <c r="BU40" s="188">
        <v>0</v>
      </c>
      <c r="BV40" s="188">
        <v>0</v>
      </c>
      <c r="BW40" s="188">
        <v>0</v>
      </c>
      <c r="BX40" s="188">
        <v>0</v>
      </c>
      <c r="BY40" s="188">
        <v>0</v>
      </c>
      <c r="BZ40" s="188">
        <v>0</v>
      </c>
      <c r="CA40" s="188">
        <v>0</v>
      </c>
      <c r="CB40" s="188">
        <v>0</v>
      </c>
      <c r="CC40" s="188">
        <v>0</v>
      </c>
      <c r="CD40" s="188">
        <v>0</v>
      </c>
      <c r="CE40" s="188">
        <v>0</v>
      </c>
      <c r="CF40" s="188">
        <v>0</v>
      </c>
      <c r="CG40" s="188">
        <v>0</v>
      </c>
      <c r="CH40" s="189">
        <v>0</v>
      </c>
    </row>
    <row r="41" spans="1:86" x14ac:dyDescent="0.35">
      <c r="A41" s="190"/>
      <c r="B41" s="52" t="s">
        <v>408</v>
      </c>
      <c r="D41" s="188">
        <f t="shared" ref="D41:AI41" si="5">SUM(D42:D43)</f>
        <v>0</v>
      </c>
      <c r="E41" s="188">
        <f t="shared" si="5"/>
        <v>0</v>
      </c>
      <c r="F41" s="188">
        <f t="shared" si="5"/>
        <v>0</v>
      </c>
      <c r="G41" s="188">
        <f t="shared" si="5"/>
        <v>0</v>
      </c>
      <c r="H41" s="188">
        <f t="shared" si="5"/>
        <v>0</v>
      </c>
      <c r="I41" s="188">
        <f t="shared" si="5"/>
        <v>0</v>
      </c>
      <c r="J41" s="188">
        <f t="shared" si="5"/>
        <v>0</v>
      </c>
      <c r="K41" s="188">
        <f t="shared" si="5"/>
        <v>0</v>
      </c>
      <c r="L41" s="188">
        <f t="shared" si="5"/>
        <v>0</v>
      </c>
      <c r="M41" s="188">
        <f t="shared" si="5"/>
        <v>0</v>
      </c>
      <c r="N41" s="188">
        <f t="shared" si="5"/>
        <v>0</v>
      </c>
      <c r="O41" s="188">
        <f t="shared" si="5"/>
        <v>0</v>
      </c>
      <c r="P41" s="188">
        <f t="shared" si="5"/>
        <v>0</v>
      </c>
      <c r="Q41" s="188">
        <f t="shared" si="5"/>
        <v>0</v>
      </c>
      <c r="R41" s="188">
        <f t="shared" si="5"/>
        <v>0</v>
      </c>
      <c r="S41" s="188">
        <f t="shared" si="5"/>
        <v>0</v>
      </c>
      <c r="T41" s="188">
        <f t="shared" si="5"/>
        <v>0</v>
      </c>
      <c r="U41" s="188">
        <f t="shared" si="5"/>
        <v>0</v>
      </c>
      <c r="V41" s="188">
        <f t="shared" si="5"/>
        <v>0</v>
      </c>
      <c r="W41" s="188">
        <f t="shared" si="5"/>
        <v>0</v>
      </c>
      <c r="X41" s="188">
        <f t="shared" si="5"/>
        <v>0</v>
      </c>
      <c r="Y41" s="188">
        <f t="shared" si="5"/>
        <v>0</v>
      </c>
      <c r="Z41" s="188">
        <f t="shared" si="5"/>
        <v>0</v>
      </c>
      <c r="AA41" s="188">
        <f t="shared" si="5"/>
        <v>0</v>
      </c>
      <c r="AB41" s="188">
        <f t="shared" si="5"/>
        <v>0</v>
      </c>
      <c r="AC41" s="188">
        <f t="shared" si="5"/>
        <v>0</v>
      </c>
      <c r="AD41" s="188">
        <f t="shared" si="5"/>
        <v>0</v>
      </c>
      <c r="AE41" s="188">
        <f t="shared" si="5"/>
        <v>0</v>
      </c>
      <c r="AF41" s="188">
        <f t="shared" si="5"/>
        <v>0</v>
      </c>
      <c r="AG41" s="188">
        <f t="shared" si="5"/>
        <v>0</v>
      </c>
      <c r="AH41" s="188">
        <f t="shared" si="5"/>
        <v>0</v>
      </c>
      <c r="AI41" s="188">
        <f t="shared" si="5"/>
        <v>0</v>
      </c>
      <c r="AJ41" s="188">
        <f t="shared" ref="AJ41:CH41" si="6">SUM(AJ42:AJ43)</f>
        <v>0</v>
      </c>
      <c r="AK41" s="188">
        <f t="shared" si="6"/>
        <v>0</v>
      </c>
      <c r="AL41" s="188">
        <f t="shared" si="6"/>
        <v>0</v>
      </c>
      <c r="AM41" s="188">
        <f t="shared" si="6"/>
        <v>0</v>
      </c>
      <c r="AN41" s="188">
        <f t="shared" si="6"/>
        <v>0</v>
      </c>
      <c r="AO41" s="188">
        <f t="shared" si="6"/>
        <v>0</v>
      </c>
      <c r="AP41" s="188">
        <f t="shared" si="6"/>
        <v>0</v>
      </c>
      <c r="AQ41" s="188">
        <f t="shared" si="6"/>
        <v>0</v>
      </c>
      <c r="AR41" s="188">
        <f t="shared" si="6"/>
        <v>0</v>
      </c>
      <c r="AS41" s="188">
        <f t="shared" si="6"/>
        <v>0</v>
      </c>
      <c r="AT41" s="188">
        <f t="shared" si="6"/>
        <v>0</v>
      </c>
      <c r="AU41" s="188">
        <f t="shared" si="6"/>
        <v>0</v>
      </c>
      <c r="AV41" s="188">
        <f t="shared" si="6"/>
        <v>0</v>
      </c>
      <c r="AW41" s="188">
        <f t="shared" si="6"/>
        <v>0</v>
      </c>
      <c r="AX41" s="188">
        <f t="shared" si="6"/>
        <v>0</v>
      </c>
      <c r="AY41" s="188">
        <f t="shared" si="6"/>
        <v>0</v>
      </c>
      <c r="AZ41" s="188">
        <f t="shared" si="6"/>
        <v>4244.3926729221157</v>
      </c>
      <c r="BA41" s="188">
        <f t="shared" si="6"/>
        <v>7610.0097960522444</v>
      </c>
      <c r="BB41" s="188">
        <f t="shared" si="6"/>
        <v>6857.3739502318349</v>
      </c>
      <c r="BC41" s="188">
        <f t="shared" si="6"/>
        <v>6197.4616039797183</v>
      </c>
      <c r="BD41" s="188">
        <f t="shared" si="6"/>
        <v>5439.0731675376883</v>
      </c>
      <c r="BE41" s="188">
        <f t="shared" si="6"/>
        <v>4820.369145023179</v>
      </c>
      <c r="BF41" s="188">
        <f t="shared" si="6"/>
        <v>4756.8633995319242</v>
      </c>
      <c r="BG41" s="188">
        <f t="shared" si="6"/>
        <v>4528.0858304864842</v>
      </c>
      <c r="BH41" s="188">
        <f t="shared" si="6"/>
        <v>3787.5813739787609</v>
      </c>
      <c r="BI41" s="188">
        <f t="shared" si="6"/>
        <v>3864.7823421883008</v>
      </c>
      <c r="BJ41" s="188">
        <f t="shared" si="6"/>
        <v>3960.7715217341261</v>
      </c>
      <c r="BK41" s="188">
        <f t="shared" si="6"/>
        <v>3569.0209668634093</v>
      </c>
      <c r="BL41" s="188">
        <f t="shared" si="6"/>
        <v>4385.349458543521</v>
      </c>
      <c r="BM41" s="188">
        <f t="shared" si="6"/>
        <v>7098.3498928233812</v>
      </c>
      <c r="BN41" s="188">
        <f t="shared" si="6"/>
        <v>6665.892315140467</v>
      </c>
      <c r="BO41" s="188">
        <f t="shared" si="6"/>
        <v>7198.3994406437996</v>
      </c>
      <c r="BP41" s="188">
        <f t="shared" si="6"/>
        <v>7413.9151563807209</v>
      </c>
      <c r="BQ41" s="188">
        <f t="shared" si="6"/>
        <v>6094.2927969475568</v>
      </c>
      <c r="BR41" s="188">
        <f t="shared" si="6"/>
        <v>4245.9135728663832</v>
      </c>
      <c r="BS41" s="188">
        <f t="shared" si="6"/>
        <v>3182.7518274661065</v>
      </c>
      <c r="BT41" s="188">
        <f t="shared" si="6"/>
        <v>2529.4265950737681</v>
      </c>
      <c r="BU41" s="188">
        <f t="shared" si="6"/>
        <v>2220.122281093561</v>
      </c>
      <c r="BV41" s="188">
        <f t="shared" si="6"/>
        <v>1691.2110634976893</v>
      </c>
      <c r="BW41" s="188">
        <f t="shared" si="6"/>
        <v>905.4990832889996</v>
      </c>
      <c r="BX41" s="188">
        <f t="shared" si="6"/>
        <v>1261.2046169068612</v>
      </c>
      <c r="BY41" s="188">
        <f t="shared" si="6"/>
        <v>589.55827418924355</v>
      </c>
      <c r="BZ41" s="188">
        <f t="shared" si="6"/>
        <v>374.78507712582513</v>
      </c>
      <c r="CA41" s="188">
        <f t="shared" si="6"/>
        <v>334.44248808454381</v>
      </c>
      <c r="CB41" s="188">
        <f t="shared" si="6"/>
        <v>322.63565684983337</v>
      </c>
      <c r="CC41" s="188">
        <f t="shared" si="6"/>
        <v>280.96507739261074</v>
      </c>
      <c r="CD41" s="188">
        <f t="shared" si="6"/>
        <v>315.35593687948057</v>
      </c>
      <c r="CE41" s="188">
        <f t="shared" si="6"/>
        <v>289.97398693837079</v>
      </c>
      <c r="CF41" s="188">
        <f t="shared" si="6"/>
        <v>271.91539819324225</v>
      </c>
      <c r="CG41" s="188">
        <f t="shared" si="6"/>
        <v>265.78867701445097</v>
      </c>
      <c r="CH41" s="189">
        <f t="shared" si="6"/>
        <v>265.96403080037027</v>
      </c>
    </row>
    <row r="42" spans="1:86" x14ac:dyDescent="0.35">
      <c r="A42" s="190"/>
      <c r="B42" s="72" t="s">
        <v>381</v>
      </c>
      <c r="C42" s="187" t="s">
        <v>378</v>
      </c>
      <c r="D42" s="188">
        <v>0</v>
      </c>
      <c r="E42" s="188">
        <v>0</v>
      </c>
      <c r="F42" s="188">
        <v>0</v>
      </c>
      <c r="G42" s="188">
        <v>0</v>
      </c>
      <c r="H42" s="188">
        <v>0</v>
      </c>
      <c r="I42" s="188">
        <v>0</v>
      </c>
      <c r="J42" s="188">
        <v>0</v>
      </c>
      <c r="K42" s="188">
        <v>0</v>
      </c>
      <c r="L42" s="188">
        <v>0</v>
      </c>
      <c r="M42" s="188">
        <v>0</v>
      </c>
      <c r="N42" s="188">
        <v>0</v>
      </c>
      <c r="O42" s="188">
        <v>0</v>
      </c>
      <c r="P42" s="188">
        <v>0</v>
      </c>
      <c r="Q42" s="188">
        <v>0</v>
      </c>
      <c r="R42" s="188">
        <v>0</v>
      </c>
      <c r="S42" s="188">
        <v>0</v>
      </c>
      <c r="T42" s="188">
        <v>0</v>
      </c>
      <c r="U42" s="188">
        <v>0</v>
      </c>
      <c r="V42" s="188">
        <v>0</v>
      </c>
      <c r="W42" s="188">
        <v>0</v>
      </c>
      <c r="X42" s="188">
        <v>0</v>
      </c>
      <c r="Y42" s="188">
        <v>0</v>
      </c>
      <c r="Z42" s="188">
        <v>0</v>
      </c>
      <c r="AA42" s="188">
        <v>0</v>
      </c>
      <c r="AB42" s="188">
        <v>0</v>
      </c>
      <c r="AC42" s="188">
        <v>0</v>
      </c>
      <c r="AD42" s="188">
        <v>0</v>
      </c>
      <c r="AE42" s="188">
        <v>0</v>
      </c>
      <c r="AF42" s="188">
        <v>0</v>
      </c>
      <c r="AG42" s="188">
        <v>0</v>
      </c>
      <c r="AH42" s="188">
        <v>0</v>
      </c>
      <c r="AI42" s="188">
        <v>0</v>
      </c>
      <c r="AJ42" s="188">
        <v>0</v>
      </c>
      <c r="AK42" s="188">
        <v>0</v>
      </c>
      <c r="AL42" s="188">
        <v>0</v>
      </c>
      <c r="AM42" s="188">
        <v>0</v>
      </c>
      <c r="AN42" s="188">
        <v>0</v>
      </c>
      <c r="AO42" s="188">
        <v>0</v>
      </c>
      <c r="AP42" s="188">
        <v>0</v>
      </c>
      <c r="AQ42" s="188">
        <v>0</v>
      </c>
      <c r="AR42" s="188">
        <v>0</v>
      </c>
      <c r="AS42" s="188">
        <v>0</v>
      </c>
      <c r="AT42" s="188">
        <v>0</v>
      </c>
      <c r="AU42" s="188">
        <v>0</v>
      </c>
      <c r="AV42" s="188">
        <v>0</v>
      </c>
      <c r="AW42" s="188">
        <v>0</v>
      </c>
      <c r="AX42" s="188">
        <v>0</v>
      </c>
      <c r="AY42" s="188">
        <v>0</v>
      </c>
      <c r="AZ42" s="188">
        <v>651.98227149467994</v>
      </c>
      <c r="BA42" s="188">
        <v>928.43125718914325</v>
      </c>
      <c r="BB42" s="188">
        <v>914.09473826261762</v>
      </c>
      <c r="BC42" s="188">
        <v>873.94085071705206</v>
      </c>
      <c r="BD42" s="188">
        <v>843.45244586590877</v>
      </c>
      <c r="BE42" s="188">
        <v>869.07087188769003</v>
      </c>
      <c r="BF42" s="188">
        <v>940.17815184609049</v>
      </c>
      <c r="BG42" s="188">
        <v>897.42728407359971</v>
      </c>
      <c r="BH42" s="188">
        <v>764.97191433311468</v>
      </c>
      <c r="BI42" s="188">
        <v>813.09388085084663</v>
      </c>
      <c r="BJ42" s="188">
        <v>775.86477962787376</v>
      </c>
      <c r="BK42" s="188">
        <v>675.1645671604474</v>
      </c>
      <c r="BL42" s="188">
        <v>1117.0500918357461</v>
      </c>
      <c r="BM42" s="188">
        <v>1649.8481172336615</v>
      </c>
      <c r="BN42" s="188">
        <v>1193.8004659137162</v>
      </c>
      <c r="BO42" s="188">
        <v>1094.0270644005416</v>
      </c>
      <c r="BP42" s="188">
        <v>949.8417822880516</v>
      </c>
      <c r="BQ42" s="188">
        <v>739.94900960648874</v>
      </c>
      <c r="BR42" s="188">
        <v>511.45705453605956</v>
      </c>
      <c r="BS42" s="188">
        <v>426.33390669813724</v>
      </c>
      <c r="BT42" s="188">
        <v>356.41466402579886</v>
      </c>
      <c r="BU42" s="188">
        <v>298.68051968478909</v>
      </c>
      <c r="BV42" s="188">
        <v>201.68282795843021</v>
      </c>
      <c r="BW42" s="188">
        <v>140.51925501228715</v>
      </c>
      <c r="BX42" s="188">
        <v>736.49670013755747</v>
      </c>
      <c r="BY42" s="188">
        <v>228.69625433662503</v>
      </c>
      <c r="BZ42" s="188">
        <v>121.76609218096637</v>
      </c>
      <c r="CA42" s="188">
        <v>179.95623903638463</v>
      </c>
      <c r="CB42" s="188">
        <v>228.91659502827545</v>
      </c>
      <c r="CC42" s="188">
        <v>279.78902475059022</v>
      </c>
      <c r="CD42" s="188">
        <v>314.65209388121184</v>
      </c>
      <c r="CE42" s="188">
        <v>289.51247186027746</v>
      </c>
      <c r="CF42" s="188">
        <v>271.6154584706033</v>
      </c>
      <c r="CG42" s="188">
        <v>265.59698024764151</v>
      </c>
      <c r="CH42" s="189">
        <v>265.84504383787402</v>
      </c>
    </row>
    <row r="43" spans="1:86" x14ac:dyDescent="0.35">
      <c r="A43" s="190"/>
      <c r="B43" s="72" t="s">
        <v>392</v>
      </c>
      <c r="C43" s="187" t="s">
        <v>384</v>
      </c>
      <c r="D43" s="188">
        <v>0</v>
      </c>
      <c r="E43" s="188">
        <v>0</v>
      </c>
      <c r="F43" s="188">
        <v>0</v>
      </c>
      <c r="G43" s="188">
        <v>0</v>
      </c>
      <c r="H43" s="188">
        <v>0</v>
      </c>
      <c r="I43" s="188">
        <v>0</v>
      </c>
      <c r="J43" s="188">
        <v>0</v>
      </c>
      <c r="K43" s="188">
        <v>0</v>
      </c>
      <c r="L43" s="188">
        <v>0</v>
      </c>
      <c r="M43" s="188">
        <v>0</v>
      </c>
      <c r="N43" s="188">
        <v>0</v>
      </c>
      <c r="O43" s="188">
        <v>0</v>
      </c>
      <c r="P43" s="188">
        <v>0</v>
      </c>
      <c r="Q43" s="188">
        <v>0</v>
      </c>
      <c r="R43" s="188">
        <v>0</v>
      </c>
      <c r="S43" s="188">
        <v>0</v>
      </c>
      <c r="T43" s="188">
        <v>0</v>
      </c>
      <c r="U43" s="188">
        <v>0</v>
      </c>
      <c r="V43" s="188">
        <v>0</v>
      </c>
      <c r="W43" s="188">
        <v>0</v>
      </c>
      <c r="X43" s="188">
        <v>0</v>
      </c>
      <c r="Y43" s="188">
        <v>0</v>
      </c>
      <c r="Z43" s="188">
        <v>0</v>
      </c>
      <c r="AA43" s="188">
        <v>0</v>
      </c>
      <c r="AB43" s="188">
        <v>0</v>
      </c>
      <c r="AC43" s="188">
        <v>0</v>
      </c>
      <c r="AD43" s="188">
        <v>0</v>
      </c>
      <c r="AE43" s="188">
        <v>0</v>
      </c>
      <c r="AF43" s="188">
        <v>0</v>
      </c>
      <c r="AG43" s="188">
        <v>0</v>
      </c>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3592.4104014274358</v>
      </c>
      <c r="BA43" s="188">
        <v>6681.5785388631011</v>
      </c>
      <c r="BB43" s="188">
        <v>5943.2792119692176</v>
      </c>
      <c r="BC43" s="188">
        <v>5323.5207532626664</v>
      </c>
      <c r="BD43" s="188">
        <v>4595.6207216717794</v>
      </c>
      <c r="BE43" s="188">
        <v>3951.2982731354887</v>
      </c>
      <c r="BF43" s="188">
        <v>3816.6852476858339</v>
      </c>
      <c r="BG43" s="188">
        <v>3630.6585464128848</v>
      </c>
      <c r="BH43" s="188">
        <v>3022.6094596456464</v>
      </c>
      <c r="BI43" s="188">
        <v>3051.6884613374541</v>
      </c>
      <c r="BJ43" s="188">
        <v>3184.9067421062523</v>
      </c>
      <c r="BK43" s="188">
        <v>2893.8563997029619</v>
      </c>
      <c r="BL43" s="188">
        <v>3268.2993667077749</v>
      </c>
      <c r="BM43" s="188">
        <v>5448.5017755897197</v>
      </c>
      <c r="BN43" s="188">
        <v>5472.091849226751</v>
      </c>
      <c r="BO43" s="188">
        <v>6104.3723762432583</v>
      </c>
      <c r="BP43" s="188">
        <v>6464.0733740926689</v>
      </c>
      <c r="BQ43" s="188">
        <v>5354.3437873410685</v>
      </c>
      <c r="BR43" s="188">
        <v>3734.4565183303239</v>
      </c>
      <c r="BS43" s="188">
        <v>2756.4179207679695</v>
      </c>
      <c r="BT43" s="188">
        <v>2173.011931047969</v>
      </c>
      <c r="BU43" s="188">
        <v>1921.441761408772</v>
      </c>
      <c r="BV43" s="188">
        <v>1489.5282355392592</v>
      </c>
      <c r="BW43" s="188">
        <v>764.97982827671251</v>
      </c>
      <c r="BX43" s="188">
        <v>524.70791676930367</v>
      </c>
      <c r="BY43" s="188">
        <v>360.86201985261857</v>
      </c>
      <c r="BZ43" s="188">
        <v>253.01898494485877</v>
      </c>
      <c r="CA43" s="188">
        <v>154.48624904815915</v>
      </c>
      <c r="CB43" s="188">
        <v>93.719061821557915</v>
      </c>
      <c r="CC43" s="188">
        <v>1.1760526420205126</v>
      </c>
      <c r="CD43" s="188">
        <v>0.70384299826871999</v>
      </c>
      <c r="CE43" s="188">
        <v>0.46151507809331677</v>
      </c>
      <c r="CF43" s="188">
        <v>0.29993972263895519</v>
      </c>
      <c r="CG43" s="188">
        <v>0.19169676680946796</v>
      </c>
      <c r="CH43" s="189">
        <v>0.11898696249626323</v>
      </c>
    </row>
    <row r="44" spans="1:86" ht="25.5" customHeight="1" x14ac:dyDescent="0.35">
      <c r="A44" s="190"/>
      <c r="B44" s="52" t="s">
        <v>409</v>
      </c>
      <c r="C44" s="187" t="s">
        <v>378</v>
      </c>
      <c r="D44" s="188">
        <v>0</v>
      </c>
      <c r="E44" s="188">
        <v>0</v>
      </c>
      <c r="F44" s="188">
        <v>0</v>
      </c>
      <c r="G44" s="188">
        <v>0</v>
      </c>
      <c r="H44" s="188">
        <v>0</v>
      </c>
      <c r="I44" s="188">
        <v>0</v>
      </c>
      <c r="J44" s="188">
        <v>0</v>
      </c>
      <c r="K44" s="188">
        <v>0</v>
      </c>
      <c r="L44" s="188">
        <v>0</v>
      </c>
      <c r="M44" s="188">
        <v>0</v>
      </c>
      <c r="N44" s="188">
        <v>0</v>
      </c>
      <c r="O44" s="188">
        <v>0</v>
      </c>
      <c r="P44" s="188">
        <v>0</v>
      </c>
      <c r="Q44" s="188">
        <v>0</v>
      </c>
      <c r="R44" s="188">
        <v>0</v>
      </c>
      <c r="S44" s="188">
        <v>0</v>
      </c>
      <c r="T44" s="188">
        <v>0</v>
      </c>
      <c r="U44" s="188">
        <v>0</v>
      </c>
      <c r="V44" s="188">
        <v>0</v>
      </c>
      <c r="W44" s="188">
        <v>0</v>
      </c>
      <c r="X44" s="188">
        <v>0</v>
      </c>
      <c r="Y44" s="188">
        <v>0</v>
      </c>
      <c r="Z44" s="188">
        <v>694.68150104953781</v>
      </c>
      <c r="AA44" s="188">
        <v>678.07518895671353</v>
      </c>
      <c r="AB44" s="188">
        <v>624.93471523374899</v>
      </c>
      <c r="AC44" s="188">
        <v>574.45934674541513</v>
      </c>
      <c r="AD44" s="188">
        <v>534.24979318580256</v>
      </c>
      <c r="AE44" s="188">
        <v>502.35757825872724</v>
      </c>
      <c r="AF44" s="188">
        <v>649.25075019886549</v>
      </c>
      <c r="AG44" s="188">
        <v>648.32295604381216</v>
      </c>
      <c r="AH44" s="188">
        <v>665.06039417215175</v>
      </c>
      <c r="AI44" s="188">
        <v>677.42134238275048</v>
      </c>
      <c r="AJ44" s="188">
        <v>678.07468935886072</v>
      </c>
      <c r="AK44" s="188">
        <v>650.51461847080122</v>
      </c>
      <c r="AL44" s="188">
        <v>582.85821933294517</v>
      </c>
      <c r="AM44" s="188">
        <v>516.12118130531917</v>
      </c>
      <c r="AN44" s="188">
        <v>556.77453018789947</v>
      </c>
      <c r="AO44" s="188">
        <v>537.85652365275689</v>
      </c>
      <c r="AP44" s="188">
        <v>530.43411367486306</v>
      </c>
      <c r="AQ44" s="188">
        <v>151.13238413505289</v>
      </c>
      <c r="AR44" s="188">
        <v>74.923182932081815</v>
      </c>
      <c r="AS44" s="188">
        <v>78.190424259754465</v>
      </c>
      <c r="AT44" s="188">
        <v>80.125867060639095</v>
      </c>
      <c r="AU44" s="188">
        <v>69.487107722683959</v>
      </c>
      <c r="AV44" s="188">
        <v>68.832545897981944</v>
      </c>
      <c r="AW44" s="188">
        <v>70.115185217803017</v>
      </c>
      <c r="AX44" s="188">
        <v>56.430777824783505</v>
      </c>
      <c r="AY44" s="188">
        <v>57.853879461668114</v>
      </c>
      <c r="AZ44" s="188">
        <v>64.128664879303756</v>
      </c>
      <c r="BA44" s="188">
        <v>69.900900723472716</v>
      </c>
      <c r="BB44" s="188">
        <v>73.75300702777642</v>
      </c>
      <c r="BC44" s="188">
        <v>72.859660439415691</v>
      </c>
      <c r="BD44" s="188">
        <v>84.378457765233961</v>
      </c>
      <c r="BE44" s="188">
        <v>103.22155559956505</v>
      </c>
      <c r="BF44" s="188">
        <v>124.60092652008242</v>
      </c>
      <c r="BG44" s="188">
        <v>225.80345275224312</v>
      </c>
      <c r="BH44" s="188">
        <v>257.31526370306739</v>
      </c>
      <c r="BI44" s="188">
        <v>273.61340929567729</v>
      </c>
      <c r="BJ44" s="188">
        <v>284.7279277194325</v>
      </c>
      <c r="BK44" s="188">
        <v>392.78802151086336</v>
      </c>
      <c r="BL44" s="188">
        <v>492.58951697268924</v>
      </c>
      <c r="BM44" s="188">
        <v>522.09582672664726</v>
      </c>
      <c r="BN44" s="188">
        <v>511.48042061189318</v>
      </c>
      <c r="BO44" s="188">
        <v>533.29683742187467</v>
      </c>
      <c r="BP44" s="188">
        <v>567.56941960951917</v>
      </c>
      <c r="BQ44" s="188">
        <v>561.92992111478566</v>
      </c>
      <c r="BR44" s="188">
        <v>577.04314585132818</v>
      </c>
      <c r="BS44" s="188">
        <v>606.61161241315654</v>
      </c>
      <c r="BT44" s="188">
        <v>588.64334964170121</v>
      </c>
      <c r="BU44" s="188">
        <v>569.25013007453549</v>
      </c>
      <c r="BV44" s="188">
        <v>556.85284079133351</v>
      </c>
      <c r="BW44" s="188">
        <v>531.98178822950081</v>
      </c>
      <c r="BX44" s="188">
        <v>462.66535538895272</v>
      </c>
      <c r="BY44" s="188">
        <v>435.88270539666553</v>
      </c>
      <c r="BZ44" s="188">
        <v>437.83273654646018</v>
      </c>
      <c r="CA44" s="188">
        <v>440.02314835580893</v>
      </c>
      <c r="CB44" s="188">
        <v>414.39979070625776</v>
      </c>
      <c r="CC44" s="188">
        <v>379.48304015329779</v>
      </c>
      <c r="CD44" s="188">
        <v>397.39275155909422</v>
      </c>
      <c r="CE44" s="188">
        <v>409.5436697770416</v>
      </c>
      <c r="CF44" s="188">
        <v>413.52140836350998</v>
      </c>
      <c r="CG44" s="188">
        <v>419.32531219884959</v>
      </c>
      <c r="CH44" s="189">
        <v>424.20448927522472</v>
      </c>
    </row>
    <row r="45" spans="1:86" x14ac:dyDescent="0.35">
      <c r="A45" s="190"/>
      <c r="B45" s="52" t="s">
        <v>410</v>
      </c>
      <c r="C45" s="187" t="s">
        <v>378</v>
      </c>
      <c r="D45" s="188">
        <v>0</v>
      </c>
      <c r="E45" s="188">
        <v>0</v>
      </c>
      <c r="F45" s="188">
        <v>0</v>
      </c>
      <c r="G45" s="188">
        <v>0</v>
      </c>
      <c r="H45" s="188">
        <v>0</v>
      </c>
      <c r="I45" s="188">
        <v>0</v>
      </c>
      <c r="J45" s="188">
        <v>0</v>
      </c>
      <c r="K45" s="188">
        <v>0</v>
      </c>
      <c r="L45" s="188">
        <v>0</v>
      </c>
      <c r="M45" s="188">
        <v>0</v>
      </c>
      <c r="N45" s="188">
        <v>0</v>
      </c>
      <c r="O45" s="188">
        <v>0</v>
      </c>
      <c r="P45" s="188">
        <v>0</v>
      </c>
      <c r="Q45" s="188">
        <v>0</v>
      </c>
      <c r="R45" s="188">
        <v>0</v>
      </c>
      <c r="S45" s="188">
        <v>0</v>
      </c>
      <c r="T45" s="188">
        <v>0</v>
      </c>
      <c r="U45" s="188">
        <v>0</v>
      </c>
      <c r="V45" s="188">
        <v>0</v>
      </c>
      <c r="W45" s="188">
        <v>0</v>
      </c>
      <c r="X45" s="188">
        <v>0</v>
      </c>
      <c r="Y45" s="188">
        <v>0</v>
      </c>
      <c r="Z45" s="188">
        <v>0</v>
      </c>
      <c r="AA45" s="188">
        <v>0</v>
      </c>
      <c r="AB45" s="188">
        <v>0</v>
      </c>
      <c r="AC45" s="188">
        <v>0</v>
      </c>
      <c r="AD45" s="188">
        <v>0</v>
      </c>
      <c r="AE45" s="188">
        <v>0</v>
      </c>
      <c r="AF45" s="188">
        <v>0</v>
      </c>
      <c r="AG45" s="188">
        <v>0</v>
      </c>
      <c r="AH45" s="188">
        <v>101.34253625480407</v>
      </c>
      <c r="AI45" s="188">
        <v>86.709931824992054</v>
      </c>
      <c r="AJ45" s="188">
        <v>72.813389461354163</v>
      </c>
      <c r="AK45" s="188">
        <v>65.874898072992536</v>
      </c>
      <c r="AL45" s="188">
        <v>61.35349677188897</v>
      </c>
      <c r="AM45" s="188">
        <v>62.22737646943564</v>
      </c>
      <c r="AN45" s="188">
        <v>62.248084120386281</v>
      </c>
      <c r="AO45" s="188">
        <v>55.753420134736992</v>
      </c>
      <c r="AP45" s="188">
        <v>44.122214711497939</v>
      </c>
      <c r="AQ45" s="188">
        <v>1.2925443328461936</v>
      </c>
      <c r="AR45" s="188">
        <v>0</v>
      </c>
      <c r="AS45" s="188">
        <v>0</v>
      </c>
      <c r="AT45" s="188">
        <v>0</v>
      </c>
      <c r="AU45" s="188">
        <v>0</v>
      </c>
      <c r="AV45" s="188">
        <v>0</v>
      </c>
      <c r="AW45" s="188">
        <v>0</v>
      </c>
      <c r="AX45" s="188">
        <v>0</v>
      </c>
      <c r="AY45" s="188">
        <v>0</v>
      </c>
      <c r="AZ45" s="188">
        <v>0</v>
      </c>
      <c r="BA45" s="188">
        <v>0</v>
      </c>
      <c r="BB45" s="188">
        <v>0</v>
      </c>
      <c r="BC45" s="188">
        <v>0</v>
      </c>
      <c r="BD45" s="188">
        <v>0</v>
      </c>
      <c r="BE45" s="188">
        <v>0</v>
      </c>
      <c r="BF45" s="188">
        <v>0</v>
      </c>
      <c r="BG45" s="188">
        <v>0</v>
      </c>
      <c r="BH45" s="188">
        <v>0</v>
      </c>
      <c r="BI45" s="188">
        <v>0</v>
      </c>
      <c r="BJ45" s="188">
        <v>0</v>
      </c>
      <c r="BK45" s="188">
        <v>0</v>
      </c>
      <c r="BL45" s="188">
        <v>0</v>
      </c>
      <c r="BM45" s="188">
        <v>0</v>
      </c>
      <c r="BN45" s="188">
        <v>0</v>
      </c>
      <c r="BO45" s="188">
        <v>0</v>
      </c>
      <c r="BP45" s="188">
        <v>0</v>
      </c>
      <c r="BQ45" s="188">
        <v>0</v>
      </c>
      <c r="BR45" s="188">
        <v>0</v>
      </c>
      <c r="BS45" s="188">
        <v>0</v>
      </c>
      <c r="BT45" s="188">
        <v>0</v>
      </c>
      <c r="BU45" s="188">
        <v>0</v>
      </c>
      <c r="BV45" s="188">
        <v>0</v>
      </c>
      <c r="BW45" s="188">
        <v>0</v>
      </c>
      <c r="BX45" s="188">
        <v>0</v>
      </c>
      <c r="BY45" s="188">
        <v>0</v>
      </c>
      <c r="BZ45" s="188">
        <v>0</v>
      </c>
      <c r="CA45" s="188">
        <v>0</v>
      </c>
      <c r="CB45" s="188">
        <v>0</v>
      </c>
      <c r="CC45" s="188">
        <v>0</v>
      </c>
      <c r="CD45" s="188">
        <v>0</v>
      </c>
      <c r="CE45" s="188">
        <v>0</v>
      </c>
      <c r="CF45" s="188">
        <v>0</v>
      </c>
      <c r="CG45" s="188">
        <v>0</v>
      </c>
      <c r="CH45" s="189">
        <v>0</v>
      </c>
    </row>
    <row r="46" spans="1:86" x14ac:dyDescent="0.35">
      <c r="A46" s="190"/>
      <c r="B46" s="52" t="s">
        <v>411</v>
      </c>
      <c r="C46" s="187" t="s">
        <v>374</v>
      </c>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188"/>
      <c r="BG46" s="188"/>
      <c r="BH46" s="188"/>
      <c r="BI46" s="188"/>
      <c r="BJ46" s="188"/>
      <c r="BK46" s="188"/>
      <c r="BL46" s="188">
        <v>8.4595115456850412</v>
      </c>
      <c r="BM46" s="188">
        <v>10.669920996951896</v>
      </c>
      <c r="BN46" s="188">
        <v>13.780664408034182</v>
      </c>
      <c r="BO46" s="188">
        <v>13.879386468180563</v>
      </c>
      <c r="BP46" s="188">
        <v>13.491153800213313</v>
      </c>
      <c r="BQ46" s="188">
        <v>12.94825914434754</v>
      </c>
      <c r="BR46" s="188">
        <v>51.992264106119897</v>
      </c>
      <c r="BS46" s="188">
        <v>60.249021984169296</v>
      </c>
      <c r="BT46" s="188">
        <v>55.674348652210661</v>
      </c>
      <c r="BU46" s="188">
        <v>64.765375470169474</v>
      </c>
      <c r="BV46" s="188">
        <v>53.429844698634788</v>
      </c>
      <c r="BW46" s="188">
        <v>55.675664161557307</v>
      </c>
      <c r="BX46" s="188">
        <v>50.500962151516852</v>
      </c>
      <c r="BY46" s="188">
        <v>50.440259841723218</v>
      </c>
      <c r="BZ46" s="188">
        <v>47.566317554491611</v>
      </c>
      <c r="CA46" s="188">
        <v>45.795061850040732</v>
      </c>
      <c r="CB46" s="188">
        <v>50.159558792262594</v>
      </c>
      <c r="CC46" s="188">
        <v>48.913545850943656</v>
      </c>
      <c r="CD46" s="188">
        <v>46.384724507342632</v>
      </c>
      <c r="CE46" s="188">
        <v>45.258433785419555</v>
      </c>
      <c r="CF46" s="188">
        <v>44.142448472044293</v>
      </c>
      <c r="CG46" s="188">
        <v>43.060025695101032</v>
      </c>
      <c r="CH46" s="189">
        <v>41.930065815981166</v>
      </c>
    </row>
    <row r="47" spans="1:86" x14ac:dyDescent="0.35">
      <c r="A47" s="190"/>
      <c r="B47" s="52" t="s">
        <v>412</v>
      </c>
      <c r="C47" s="187" t="s">
        <v>374</v>
      </c>
      <c r="D47" s="188">
        <v>0</v>
      </c>
      <c r="E47" s="188">
        <v>0</v>
      </c>
      <c r="F47" s="188">
        <v>0</v>
      </c>
      <c r="G47" s="188">
        <v>0</v>
      </c>
      <c r="H47" s="188">
        <v>0</v>
      </c>
      <c r="I47" s="188">
        <v>0</v>
      </c>
      <c r="J47" s="188">
        <v>0</v>
      </c>
      <c r="K47" s="188">
        <v>0</v>
      </c>
      <c r="L47" s="188">
        <v>0</v>
      </c>
      <c r="M47" s="188">
        <v>0</v>
      </c>
      <c r="N47" s="188">
        <v>0</v>
      </c>
      <c r="O47" s="188">
        <v>0</v>
      </c>
      <c r="P47" s="188">
        <v>0</v>
      </c>
      <c r="Q47" s="188">
        <v>0</v>
      </c>
      <c r="R47" s="188">
        <v>0</v>
      </c>
      <c r="S47" s="188">
        <v>0</v>
      </c>
      <c r="T47" s="188">
        <v>0</v>
      </c>
      <c r="U47" s="188">
        <v>0</v>
      </c>
      <c r="V47" s="188">
        <v>0</v>
      </c>
      <c r="W47" s="188">
        <v>0</v>
      </c>
      <c r="X47" s="188">
        <v>0</v>
      </c>
      <c r="Y47" s="188">
        <v>0</v>
      </c>
      <c r="Z47" s="188">
        <v>0</v>
      </c>
      <c r="AA47" s="188">
        <v>0</v>
      </c>
      <c r="AB47" s="188">
        <v>0</v>
      </c>
      <c r="AC47" s="188">
        <v>0</v>
      </c>
      <c r="AD47" s="188">
        <v>0</v>
      </c>
      <c r="AE47" s="188">
        <v>1.8267548300317356</v>
      </c>
      <c r="AF47" s="188">
        <v>65.726619155934529</v>
      </c>
      <c r="AG47" s="188">
        <v>139.53037532247262</v>
      </c>
      <c r="AH47" s="188">
        <v>297.69370024848695</v>
      </c>
      <c r="AI47" s="188">
        <v>428.13028838589827</v>
      </c>
      <c r="AJ47" s="188">
        <v>568.8546051668294</v>
      </c>
      <c r="AK47" s="188">
        <v>712.27233541423175</v>
      </c>
      <c r="AL47" s="188">
        <v>904.96407738536232</v>
      </c>
      <c r="AM47" s="188">
        <v>1112.7719086299078</v>
      </c>
      <c r="AN47" s="188">
        <v>1231.1287748254176</v>
      </c>
      <c r="AO47" s="188">
        <v>1383.9966645211182</v>
      </c>
      <c r="AP47" s="188">
        <v>1619.9155972649955</v>
      </c>
      <c r="AQ47" s="188">
        <v>1775.6759613323118</v>
      </c>
      <c r="AR47" s="188">
        <v>1883.0897789859373</v>
      </c>
      <c r="AS47" s="188">
        <v>1985.1348865834175</v>
      </c>
      <c r="AT47" s="188">
        <v>2102.2371331723148</v>
      </c>
      <c r="AU47" s="188">
        <v>2383.988594046984</v>
      </c>
      <c r="AV47" s="188">
        <v>149.25081110869723</v>
      </c>
      <c r="AW47" s="188">
        <v>0</v>
      </c>
      <c r="AX47" s="188">
        <v>0</v>
      </c>
      <c r="AY47" s="188">
        <v>0</v>
      </c>
      <c r="AZ47" s="188">
        <v>0</v>
      </c>
      <c r="BA47" s="188">
        <v>0</v>
      </c>
      <c r="BB47" s="188">
        <v>0</v>
      </c>
      <c r="BC47" s="188">
        <v>0</v>
      </c>
      <c r="BD47" s="188">
        <v>0</v>
      </c>
      <c r="BE47" s="188">
        <v>0</v>
      </c>
      <c r="BF47" s="188">
        <v>0</v>
      </c>
      <c r="BG47" s="188">
        <v>0</v>
      </c>
      <c r="BH47" s="188">
        <v>0</v>
      </c>
      <c r="BI47" s="188">
        <v>0</v>
      </c>
      <c r="BJ47" s="188">
        <v>0</v>
      </c>
      <c r="BK47" s="188">
        <v>0</v>
      </c>
      <c r="BL47" s="188">
        <v>0</v>
      </c>
      <c r="BM47" s="188">
        <v>0</v>
      </c>
      <c r="BN47" s="188">
        <v>0</v>
      </c>
      <c r="BO47" s="188">
        <v>0</v>
      </c>
      <c r="BP47" s="188">
        <v>0</v>
      </c>
      <c r="BQ47" s="188">
        <v>0</v>
      </c>
      <c r="BR47" s="188">
        <v>0</v>
      </c>
      <c r="BS47" s="188">
        <v>0</v>
      </c>
      <c r="BT47" s="188">
        <v>0</v>
      </c>
      <c r="BU47" s="188">
        <v>0</v>
      </c>
      <c r="BV47" s="188">
        <v>0</v>
      </c>
      <c r="BW47" s="188">
        <v>0</v>
      </c>
      <c r="BX47" s="188">
        <v>0</v>
      </c>
      <c r="BY47" s="188">
        <v>0</v>
      </c>
      <c r="BZ47" s="188">
        <v>0</v>
      </c>
      <c r="CA47" s="188">
        <v>0</v>
      </c>
      <c r="CB47" s="188">
        <v>0</v>
      </c>
      <c r="CC47" s="188">
        <v>0</v>
      </c>
      <c r="CD47" s="188">
        <v>0</v>
      </c>
      <c r="CE47" s="188">
        <v>0</v>
      </c>
      <c r="CF47" s="188">
        <v>0</v>
      </c>
      <c r="CG47" s="188">
        <v>0</v>
      </c>
      <c r="CH47" s="189">
        <v>0</v>
      </c>
    </row>
    <row r="48" spans="1:86" x14ac:dyDescent="0.35">
      <c r="A48" s="190"/>
      <c r="B48" s="52" t="s">
        <v>413</v>
      </c>
      <c r="C48" s="187" t="s">
        <v>374</v>
      </c>
      <c r="D48" s="188">
        <v>0</v>
      </c>
      <c r="E48" s="188">
        <v>0</v>
      </c>
      <c r="F48" s="188">
        <v>0</v>
      </c>
      <c r="G48" s="188">
        <v>0</v>
      </c>
      <c r="H48" s="188">
        <v>0</v>
      </c>
      <c r="I48" s="188">
        <v>0</v>
      </c>
      <c r="J48" s="188">
        <v>0</v>
      </c>
      <c r="K48" s="188">
        <v>0</v>
      </c>
      <c r="L48" s="188">
        <v>0</v>
      </c>
      <c r="M48" s="188">
        <v>0</v>
      </c>
      <c r="N48" s="188">
        <v>0</v>
      </c>
      <c r="O48" s="188">
        <v>0</v>
      </c>
      <c r="P48" s="188">
        <v>0</v>
      </c>
      <c r="Q48" s="188">
        <v>0</v>
      </c>
      <c r="R48" s="188">
        <v>0</v>
      </c>
      <c r="S48" s="188">
        <v>0</v>
      </c>
      <c r="T48" s="188">
        <v>0</v>
      </c>
      <c r="U48" s="188">
        <v>0</v>
      </c>
      <c r="V48" s="188">
        <v>0</v>
      </c>
      <c r="W48" s="188">
        <v>0</v>
      </c>
      <c r="X48" s="188">
        <v>0</v>
      </c>
      <c r="Y48" s="188">
        <v>0</v>
      </c>
      <c r="Z48" s="188">
        <v>0</v>
      </c>
      <c r="AA48" s="188">
        <v>0</v>
      </c>
      <c r="AB48" s="188">
        <v>0</v>
      </c>
      <c r="AC48" s="188">
        <v>0</v>
      </c>
      <c r="AD48" s="188">
        <v>0</v>
      </c>
      <c r="AE48" s="188">
        <v>0</v>
      </c>
      <c r="AF48" s="188">
        <v>0</v>
      </c>
      <c r="AG48" s="188">
        <v>0</v>
      </c>
      <c r="AH48" s="188">
        <v>0</v>
      </c>
      <c r="AI48" s="188">
        <v>0</v>
      </c>
      <c r="AJ48" s="188">
        <v>0</v>
      </c>
      <c r="AK48" s="188">
        <v>0</v>
      </c>
      <c r="AL48" s="188">
        <v>0</v>
      </c>
      <c r="AM48" s="188">
        <v>0</v>
      </c>
      <c r="AN48" s="188">
        <v>0</v>
      </c>
      <c r="AO48" s="188">
        <v>0</v>
      </c>
      <c r="AP48" s="188">
        <v>0</v>
      </c>
      <c r="AQ48" s="188">
        <v>0</v>
      </c>
      <c r="AR48" s="188">
        <v>0</v>
      </c>
      <c r="AS48" s="188">
        <v>0</v>
      </c>
      <c r="AT48" s="188">
        <v>0</v>
      </c>
      <c r="AU48" s="188">
        <v>0</v>
      </c>
      <c r="AV48" s="188">
        <v>0</v>
      </c>
      <c r="AW48" s="188">
        <v>0</v>
      </c>
      <c r="AX48" s="188">
        <v>0</v>
      </c>
      <c r="AY48" s="188">
        <v>0</v>
      </c>
      <c r="AZ48" s="188">
        <v>0</v>
      </c>
      <c r="BA48" s="188">
        <v>0</v>
      </c>
      <c r="BB48" s="188">
        <v>0</v>
      </c>
      <c r="BC48" s="188">
        <v>1.079529305663967</v>
      </c>
      <c r="BD48" s="188">
        <v>80.675943191499499</v>
      </c>
      <c r="BE48" s="188">
        <v>151.70198196426273</v>
      </c>
      <c r="BF48" s="188">
        <v>326.53082625916994</v>
      </c>
      <c r="BG48" s="188">
        <v>246.55351786391367</v>
      </c>
      <c r="BH48" s="188">
        <v>149.98216291987825</v>
      </c>
      <c r="BI48" s="188">
        <v>119.97751362741212</v>
      </c>
      <c r="BJ48" s="188">
        <v>140.28756429094787</v>
      </c>
      <c r="BK48" s="188">
        <v>175.10570779290592</v>
      </c>
      <c r="BL48" s="188">
        <v>172.28401520569562</v>
      </c>
      <c r="BM48" s="188">
        <v>174.43320051520811</v>
      </c>
      <c r="BN48" s="188">
        <v>205.84063314202723</v>
      </c>
      <c r="BO48" s="188">
        <v>68.599024641295372</v>
      </c>
      <c r="BP48" s="188">
        <v>1.9984884765731503</v>
      </c>
      <c r="BQ48" s="188">
        <v>1.2212385067926201</v>
      </c>
      <c r="BR48" s="188">
        <v>0.57128218784404494</v>
      </c>
      <c r="BS48" s="188">
        <v>0.12873277377142262</v>
      </c>
      <c r="BT48" s="188">
        <v>3.7759871082289571E-2</v>
      </c>
      <c r="BU48" s="188">
        <v>4.3089325791977696E-2</v>
      </c>
      <c r="BV48" s="188">
        <v>0</v>
      </c>
      <c r="BW48" s="188">
        <v>0</v>
      </c>
      <c r="BX48" s="188">
        <v>0</v>
      </c>
      <c r="BY48" s="188">
        <v>0</v>
      </c>
      <c r="BZ48" s="188">
        <v>0</v>
      </c>
      <c r="CA48" s="188">
        <v>0</v>
      </c>
      <c r="CB48" s="188">
        <v>0</v>
      </c>
      <c r="CC48" s="188">
        <v>0</v>
      </c>
      <c r="CD48" s="188">
        <v>0</v>
      </c>
      <c r="CE48" s="188">
        <v>0</v>
      </c>
      <c r="CF48" s="188">
        <v>0</v>
      </c>
      <c r="CG48" s="188">
        <v>0</v>
      </c>
      <c r="CH48" s="189">
        <v>0</v>
      </c>
    </row>
    <row r="49" spans="1:86" ht="27" customHeight="1" x14ac:dyDescent="0.35">
      <c r="A49" s="190"/>
      <c r="B49" s="52" t="s">
        <v>414</v>
      </c>
      <c r="C49" s="187" t="s">
        <v>374</v>
      </c>
      <c r="D49" s="188">
        <v>0</v>
      </c>
      <c r="E49" s="188">
        <v>0</v>
      </c>
      <c r="F49" s="188">
        <v>0</v>
      </c>
      <c r="G49" s="188">
        <v>0</v>
      </c>
      <c r="H49" s="188">
        <v>0</v>
      </c>
      <c r="I49" s="188">
        <v>0</v>
      </c>
      <c r="J49" s="188">
        <v>0</v>
      </c>
      <c r="K49" s="188">
        <v>0</v>
      </c>
      <c r="L49" s="188">
        <v>0</v>
      </c>
      <c r="M49" s="188">
        <v>0</v>
      </c>
      <c r="N49" s="188">
        <v>0</v>
      </c>
      <c r="O49" s="188">
        <v>0</v>
      </c>
      <c r="P49" s="188">
        <v>0</v>
      </c>
      <c r="Q49" s="188">
        <v>0</v>
      </c>
      <c r="R49" s="188">
        <v>0</v>
      </c>
      <c r="S49" s="188">
        <v>0</v>
      </c>
      <c r="T49" s="188">
        <v>0</v>
      </c>
      <c r="U49" s="188">
        <v>0</v>
      </c>
      <c r="V49" s="188">
        <v>0</v>
      </c>
      <c r="W49" s="188">
        <v>0</v>
      </c>
      <c r="X49" s="188">
        <v>0</v>
      </c>
      <c r="Y49" s="188">
        <v>0</v>
      </c>
      <c r="Z49" s="188">
        <v>0</v>
      </c>
      <c r="AA49" s="188">
        <v>0</v>
      </c>
      <c r="AB49" s="188">
        <v>0</v>
      </c>
      <c r="AC49" s="188">
        <v>0</v>
      </c>
      <c r="AD49" s="188">
        <v>0</v>
      </c>
      <c r="AE49" s="188">
        <v>0</v>
      </c>
      <c r="AF49" s="188">
        <v>0</v>
      </c>
      <c r="AG49" s="188">
        <v>0</v>
      </c>
      <c r="AH49" s="188">
        <v>0</v>
      </c>
      <c r="AI49" s="188">
        <v>0</v>
      </c>
      <c r="AJ49" s="188">
        <v>0</v>
      </c>
      <c r="AK49" s="188">
        <v>0</v>
      </c>
      <c r="AL49" s="188">
        <v>0</v>
      </c>
      <c r="AM49" s="188">
        <v>0</v>
      </c>
      <c r="AN49" s="188">
        <v>0</v>
      </c>
      <c r="AO49" s="188">
        <v>0</v>
      </c>
      <c r="AP49" s="188">
        <v>0</v>
      </c>
      <c r="AQ49" s="188">
        <v>0</v>
      </c>
      <c r="AR49" s="188">
        <v>0</v>
      </c>
      <c r="AS49" s="188">
        <v>0</v>
      </c>
      <c r="AT49" s="188">
        <v>0</v>
      </c>
      <c r="AU49" s="188">
        <v>0</v>
      </c>
      <c r="AV49" s="188">
        <v>0</v>
      </c>
      <c r="AW49" s="188">
        <v>0</v>
      </c>
      <c r="AX49" s="188">
        <v>0</v>
      </c>
      <c r="AY49" s="188">
        <v>0</v>
      </c>
      <c r="AZ49" s="188">
        <v>0</v>
      </c>
      <c r="BA49" s="188">
        <v>0</v>
      </c>
      <c r="BB49" s="188">
        <v>0</v>
      </c>
      <c r="BC49" s="188">
        <v>0</v>
      </c>
      <c r="BD49" s="188">
        <v>0</v>
      </c>
      <c r="BE49" s="188">
        <v>0</v>
      </c>
      <c r="BF49" s="188">
        <v>0</v>
      </c>
      <c r="BG49" s="188">
        <v>0</v>
      </c>
      <c r="BH49" s="188">
        <v>0</v>
      </c>
      <c r="BI49" s="188">
        <v>0</v>
      </c>
      <c r="BJ49" s="188">
        <v>0</v>
      </c>
      <c r="BK49" s="188">
        <v>0</v>
      </c>
      <c r="BL49" s="188">
        <v>0</v>
      </c>
      <c r="BM49" s="188">
        <v>0</v>
      </c>
      <c r="BN49" s="188">
        <v>0</v>
      </c>
      <c r="BO49" s="188">
        <v>7.4493516332939977</v>
      </c>
      <c r="BP49" s="188">
        <v>26.217027621728736</v>
      </c>
      <c r="BQ49" s="188">
        <v>46.06967860912841</v>
      </c>
      <c r="BR49" s="188">
        <v>43.118978663986837</v>
      </c>
      <c r="BS49" s="188">
        <v>30.480683961918452</v>
      </c>
      <c r="BT49" s="188">
        <v>27.42362258882342</v>
      </c>
      <c r="BU49" s="188">
        <v>19.036672347572569</v>
      </c>
      <c r="BV49" s="188">
        <v>16.557911259974571</v>
      </c>
      <c r="BW49" s="188">
        <v>17.587940970829258</v>
      </c>
      <c r="BX49" s="188">
        <v>13.540322319307855</v>
      </c>
      <c r="BY49" s="188">
        <v>21.740866370381724</v>
      </c>
      <c r="BZ49" s="188">
        <v>5.8487860979757258</v>
      </c>
      <c r="CA49" s="188">
        <v>1.7724760908304233E-2</v>
      </c>
      <c r="CB49" s="188">
        <v>0</v>
      </c>
      <c r="CC49" s="188">
        <v>0</v>
      </c>
      <c r="CD49" s="188">
        <v>0</v>
      </c>
      <c r="CE49" s="188">
        <v>0</v>
      </c>
      <c r="CF49" s="188">
        <v>0</v>
      </c>
      <c r="CG49" s="188">
        <v>0</v>
      </c>
      <c r="CH49" s="189">
        <v>0</v>
      </c>
    </row>
    <row r="50" spans="1:86" x14ac:dyDescent="0.35">
      <c r="A50" s="190"/>
      <c r="B50" s="52" t="s">
        <v>415</v>
      </c>
      <c r="C50" s="187" t="s">
        <v>374</v>
      </c>
      <c r="D50" s="188">
        <v>0</v>
      </c>
      <c r="E50" s="188">
        <v>0</v>
      </c>
      <c r="F50" s="188">
        <v>0</v>
      </c>
      <c r="G50" s="188">
        <v>0</v>
      </c>
      <c r="H50" s="188">
        <v>0</v>
      </c>
      <c r="I50" s="188">
        <v>0</v>
      </c>
      <c r="J50" s="188">
        <v>0</v>
      </c>
      <c r="K50" s="188">
        <v>0</v>
      </c>
      <c r="L50" s="188">
        <v>0</v>
      </c>
      <c r="M50" s="188">
        <v>0</v>
      </c>
      <c r="N50" s="188">
        <v>0</v>
      </c>
      <c r="O50" s="188">
        <v>0</v>
      </c>
      <c r="P50" s="188">
        <v>0</v>
      </c>
      <c r="Q50" s="188">
        <v>0</v>
      </c>
      <c r="R50" s="188">
        <v>0</v>
      </c>
      <c r="S50" s="188">
        <v>0</v>
      </c>
      <c r="T50" s="188">
        <v>0</v>
      </c>
      <c r="U50" s="188">
        <v>0</v>
      </c>
      <c r="V50" s="188">
        <v>0</v>
      </c>
      <c r="W50" s="188">
        <v>0</v>
      </c>
      <c r="X50" s="188">
        <v>0</v>
      </c>
      <c r="Y50" s="188">
        <v>0</v>
      </c>
      <c r="Z50" s="188">
        <v>0</v>
      </c>
      <c r="AA50" s="188">
        <v>0</v>
      </c>
      <c r="AB50" s="188">
        <v>0</v>
      </c>
      <c r="AC50" s="188">
        <v>0</v>
      </c>
      <c r="AD50" s="188">
        <v>0</v>
      </c>
      <c r="AE50" s="188">
        <v>0</v>
      </c>
      <c r="AF50" s="188">
        <v>142.6748562165408</v>
      </c>
      <c r="AG50" s="188">
        <v>42.281931915900792</v>
      </c>
      <c r="AH50" s="188">
        <v>139.34598735035561</v>
      </c>
      <c r="AI50" s="188">
        <v>233.03294177966617</v>
      </c>
      <c r="AJ50" s="188">
        <v>277.60104732141275</v>
      </c>
      <c r="AK50" s="188">
        <v>312.90576584671453</v>
      </c>
      <c r="AL50" s="188">
        <v>348.94801289011849</v>
      </c>
      <c r="AM50" s="188">
        <v>391.66642836644786</v>
      </c>
      <c r="AN50" s="188">
        <v>414.98722746924187</v>
      </c>
      <c r="AO50" s="188">
        <v>439.46813517969156</v>
      </c>
      <c r="AP50" s="188">
        <v>466.43484123583534</v>
      </c>
      <c r="AQ50" s="188">
        <v>484.53436669065854</v>
      </c>
      <c r="AR50" s="188">
        <v>499.51484034246118</v>
      </c>
      <c r="AS50" s="188">
        <v>514.57239712783871</v>
      </c>
      <c r="AT50" s="188">
        <v>544.70595008557268</v>
      </c>
      <c r="AU50" s="188">
        <v>558.18587679734549</v>
      </c>
      <c r="AV50" s="188">
        <v>0</v>
      </c>
      <c r="AW50" s="188">
        <v>0</v>
      </c>
      <c r="AX50" s="188">
        <v>0</v>
      </c>
      <c r="AY50" s="188">
        <v>0</v>
      </c>
      <c r="AZ50" s="188">
        <v>0</v>
      </c>
      <c r="BA50" s="188">
        <v>0</v>
      </c>
      <c r="BB50" s="188">
        <v>0</v>
      </c>
      <c r="BC50" s="188">
        <v>0</v>
      </c>
      <c r="BD50" s="188">
        <v>0</v>
      </c>
      <c r="BE50" s="188">
        <v>0</v>
      </c>
      <c r="BF50" s="188">
        <v>0</v>
      </c>
      <c r="BG50" s="188">
        <v>0</v>
      </c>
      <c r="BH50" s="188">
        <v>0</v>
      </c>
      <c r="BI50" s="188">
        <v>0</v>
      </c>
      <c r="BJ50" s="188">
        <v>0</v>
      </c>
      <c r="BK50" s="188">
        <v>0</v>
      </c>
      <c r="BL50" s="188">
        <v>0</v>
      </c>
      <c r="BM50" s="188">
        <v>0</v>
      </c>
      <c r="BN50" s="188">
        <v>0</v>
      </c>
      <c r="BO50" s="188">
        <v>0</v>
      </c>
      <c r="BP50" s="188">
        <v>0</v>
      </c>
      <c r="BQ50" s="188">
        <v>0</v>
      </c>
      <c r="BR50" s="188">
        <v>0</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9">
        <v>0</v>
      </c>
    </row>
    <row r="51" spans="1:86" x14ac:dyDescent="0.35">
      <c r="A51" s="190"/>
      <c r="B51" s="52" t="s">
        <v>416</v>
      </c>
      <c r="C51" s="187" t="s">
        <v>374</v>
      </c>
      <c r="D51" s="188">
        <v>0</v>
      </c>
      <c r="E51" s="188">
        <v>0</v>
      </c>
      <c r="F51" s="188">
        <v>0</v>
      </c>
      <c r="G51" s="188">
        <v>0</v>
      </c>
      <c r="H51" s="188">
        <v>0</v>
      </c>
      <c r="I51" s="188">
        <v>0</v>
      </c>
      <c r="J51" s="188">
        <v>0</v>
      </c>
      <c r="K51" s="188">
        <v>0</v>
      </c>
      <c r="L51" s="188">
        <v>0</v>
      </c>
      <c r="M51" s="188">
        <v>0</v>
      </c>
      <c r="N51" s="188">
        <v>0</v>
      </c>
      <c r="O51" s="188">
        <v>0</v>
      </c>
      <c r="P51" s="188">
        <v>0</v>
      </c>
      <c r="Q51" s="188">
        <v>0</v>
      </c>
      <c r="R51" s="188">
        <v>0</v>
      </c>
      <c r="S51" s="188">
        <v>0</v>
      </c>
      <c r="T51" s="188">
        <v>0</v>
      </c>
      <c r="U51" s="188">
        <v>0</v>
      </c>
      <c r="V51" s="188">
        <v>0</v>
      </c>
      <c r="W51" s="188">
        <v>0</v>
      </c>
      <c r="X51" s="188">
        <v>0</v>
      </c>
      <c r="Y51" s="188">
        <v>0</v>
      </c>
      <c r="Z51" s="188">
        <v>0</v>
      </c>
      <c r="AA51" s="188">
        <v>0</v>
      </c>
      <c r="AB51" s="188">
        <v>0</v>
      </c>
      <c r="AC51" s="188">
        <v>0</v>
      </c>
      <c r="AD51" s="188">
        <v>0</v>
      </c>
      <c r="AE51" s="188">
        <v>0</v>
      </c>
      <c r="AF51" s="188">
        <v>0</v>
      </c>
      <c r="AG51" s="188">
        <v>0</v>
      </c>
      <c r="AH51" s="188">
        <v>0</v>
      </c>
      <c r="AI51" s="188">
        <v>0</v>
      </c>
      <c r="AJ51" s="188">
        <v>0</v>
      </c>
      <c r="AK51" s="188">
        <v>0</v>
      </c>
      <c r="AL51" s="188">
        <v>0</v>
      </c>
      <c r="AM51" s="188">
        <v>0</v>
      </c>
      <c r="AN51" s="188">
        <v>0</v>
      </c>
      <c r="AO51" s="188">
        <v>0</v>
      </c>
      <c r="AP51" s="188">
        <v>0</v>
      </c>
      <c r="AQ51" s="188">
        <v>0</v>
      </c>
      <c r="AR51" s="188">
        <v>0</v>
      </c>
      <c r="AS51" s="188">
        <v>0</v>
      </c>
      <c r="AT51" s="188">
        <v>0</v>
      </c>
      <c r="AU51" s="188">
        <v>0</v>
      </c>
      <c r="AV51" s="188">
        <v>0</v>
      </c>
      <c r="AW51" s="188">
        <v>0</v>
      </c>
      <c r="AX51" s="188">
        <v>0</v>
      </c>
      <c r="AY51" s="188">
        <v>0</v>
      </c>
      <c r="AZ51" s="188">
        <v>0</v>
      </c>
      <c r="BA51" s="188">
        <v>0</v>
      </c>
      <c r="BB51" s="188">
        <v>0</v>
      </c>
      <c r="BC51" s="188">
        <v>0</v>
      </c>
      <c r="BD51" s="188">
        <v>0</v>
      </c>
      <c r="BE51" s="188">
        <v>0</v>
      </c>
      <c r="BF51" s="188">
        <v>0</v>
      </c>
      <c r="BG51" s="188">
        <v>0</v>
      </c>
      <c r="BH51" s="188">
        <v>0</v>
      </c>
      <c r="BI51" s="188">
        <v>1468.2842147487233</v>
      </c>
      <c r="BJ51" s="188">
        <v>0</v>
      </c>
      <c r="BK51" s="188">
        <v>0</v>
      </c>
      <c r="BL51" s="188">
        <v>0</v>
      </c>
      <c r="BM51" s="188">
        <v>0</v>
      </c>
      <c r="BN51" s="188">
        <v>0</v>
      </c>
      <c r="BO51" s="188">
        <v>0</v>
      </c>
      <c r="BP51" s="188">
        <v>0</v>
      </c>
      <c r="BQ51" s="188">
        <v>0</v>
      </c>
      <c r="BR51" s="188">
        <v>0</v>
      </c>
      <c r="BS51" s="188">
        <v>0</v>
      </c>
      <c r="BT51" s="188">
        <v>0</v>
      </c>
      <c r="BU51" s="188">
        <v>0</v>
      </c>
      <c r="BV51" s="188">
        <v>0</v>
      </c>
      <c r="BW51" s="188">
        <v>0</v>
      </c>
      <c r="BX51" s="188">
        <v>0</v>
      </c>
      <c r="BY51" s="188">
        <v>0</v>
      </c>
      <c r="BZ51" s="188">
        <v>0</v>
      </c>
      <c r="CA51" s="188">
        <v>0</v>
      </c>
      <c r="CB51" s="188">
        <v>0</v>
      </c>
      <c r="CC51" s="188">
        <v>0</v>
      </c>
      <c r="CD51" s="188">
        <v>0</v>
      </c>
      <c r="CE51" s="188">
        <v>0</v>
      </c>
      <c r="CF51" s="188">
        <v>0</v>
      </c>
      <c r="CG51" s="188">
        <v>0</v>
      </c>
      <c r="CH51" s="189">
        <v>0</v>
      </c>
    </row>
    <row r="52" spans="1:86" x14ac:dyDescent="0.35">
      <c r="A52" s="190"/>
      <c r="B52" s="52" t="s">
        <v>417</v>
      </c>
      <c r="C52" s="187" t="s">
        <v>374</v>
      </c>
      <c r="D52" s="188">
        <v>0</v>
      </c>
      <c r="E52" s="188">
        <v>0</v>
      </c>
      <c r="F52" s="188">
        <v>0</v>
      </c>
      <c r="G52" s="188">
        <v>0</v>
      </c>
      <c r="H52" s="188">
        <v>0</v>
      </c>
      <c r="I52" s="188">
        <v>0</v>
      </c>
      <c r="J52" s="188">
        <v>0</v>
      </c>
      <c r="K52" s="188">
        <v>0</v>
      </c>
      <c r="L52" s="188">
        <v>0</v>
      </c>
      <c r="M52" s="188">
        <v>0</v>
      </c>
      <c r="N52" s="188">
        <v>0</v>
      </c>
      <c r="O52" s="188">
        <v>0</v>
      </c>
      <c r="P52" s="188">
        <v>0</v>
      </c>
      <c r="Q52" s="188">
        <v>0</v>
      </c>
      <c r="R52" s="188">
        <v>0</v>
      </c>
      <c r="S52" s="188">
        <v>0</v>
      </c>
      <c r="T52" s="188">
        <v>0</v>
      </c>
      <c r="U52" s="188">
        <v>0</v>
      </c>
      <c r="V52" s="188">
        <v>0</v>
      </c>
      <c r="W52" s="188">
        <v>0</v>
      </c>
      <c r="X52" s="188">
        <v>0</v>
      </c>
      <c r="Y52" s="188">
        <v>0</v>
      </c>
      <c r="Z52" s="188">
        <v>0</v>
      </c>
      <c r="AA52" s="188">
        <v>0</v>
      </c>
      <c r="AB52" s="188">
        <v>0</v>
      </c>
      <c r="AC52" s="188">
        <v>0</v>
      </c>
      <c r="AD52" s="188">
        <v>0</v>
      </c>
      <c r="AE52" s="188">
        <v>0</v>
      </c>
      <c r="AF52" s="188">
        <v>0</v>
      </c>
      <c r="AG52" s="188">
        <v>0</v>
      </c>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0</v>
      </c>
      <c r="BG52" s="188">
        <v>0</v>
      </c>
      <c r="BH52" s="188">
        <v>880.62074894144894</v>
      </c>
      <c r="BI52" s="188">
        <v>424.67092398036266</v>
      </c>
      <c r="BJ52" s="188">
        <v>0</v>
      </c>
      <c r="BK52" s="188">
        <v>0</v>
      </c>
      <c r="BL52" s="188">
        <v>0</v>
      </c>
      <c r="BM52" s="188">
        <v>0</v>
      </c>
      <c r="BN52" s="188">
        <v>0</v>
      </c>
      <c r="BO52" s="188">
        <v>0</v>
      </c>
      <c r="BP52" s="188">
        <v>0</v>
      </c>
      <c r="BQ52" s="188">
        <v>0</v>
      </c>
      <c r="BR52" s="188">
        <v>0</v>
      </c>
      <c r="BS52" s="188">
        <v>0</v>
      </c>
      <c r="BT52" s="188">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6" x14ac:dyDescent="0.35">
      <c r="A53" s="190"/>
      <c r="B53" s="52" t="s">
        <v>418</v>
      </c>
      <c r="C53" s="187" t="s">
        <v>374</v>
      </c>
      <c r="D53" s="188">
        <v>0</v>
      </c>
      <c r="E53" s="188">
        <v>0</v>
      </c>
      <c r="F53" s="188">
        <v>0</v>
      </c>
      <c r="G53" s="188">
        <v>0</v>
      </c>
      <c r="H53" s="188">
        <v>0</v>
      </c>
      <c r="I53" s="188">
        <v>0</v>
      </c>
      <c r="J53" s="188">
        <v>0</v>
      </c>
      <c r="K53" s="188">
        <v>0</v>
      </c>
      <c r="L53" s="188">
        <v>0</v>
      </c>
      <c r="M53" s="188">
        <v>0</v>
      </c>
      <c r="N53" s="188">
        <v>0</v>
      </c>
      <c r="O53" s="188">
        <v>0</v>
      </c>
      <c r="P53" s="188">
        <v>0</v>
      </c>
      <c r="Q53" s="188">
        <v>0</v>
      </c>
      <c r="R53" s="188">
        <v>0</v>
      </c>
      <c r="S53" s="188">
        <v>0</v>
      </c>
      <c r="T53" s="188">
        <v>0</v>
      </c>
      <c r="U53" s="188">
        <v>0</v>
      </c>
      <c r="V53" s="188">
        <v>0</v>
      </c>
      <c r="W53" s="188">
        <v>0</v>
      </c>
      <c r="X53" s="188">
        <v>0</v>
      </c>
      <c r="Y53" s="188">
        <v>0</v>
      </c>
      <c r="Z53" s="188">
        <v>0</v>
      </c>
      <c r="AA53" s="188">
        <v>0</v>
      </c>
      <c r="AB53" s="188">
        <v>0</v>
      </c>
      <c r="AC53" s="188">
        <v>0</v>
      </c>
      <c r="AD53" s="188">
        <v>0</v>
      </c>
      <c r="AE53" s="188">
        <v>0</v>
      </c>
      <c r="AF53" s="188">
        <v>0</v>
      </c>
      <c r="AG53" s="188">
        <v>0</v>
      </c>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576.51850653394467</v>
      </c>
      <c r="BE53" s="188">
        <v>675.19130737592798</v>
      </c>
      <c r="BF53" s="188">
        <v>678.87087253019331</v>
      </c>
      <c r="BG53" s="188">
        <v>728.71336425301627</v>
      </c>
      <c r="BH53" s="188">
        <v>748.23220469295177</v>
      </c>
      <c r="BI53" s="188">
        <v>770.16747873721533</v>
      </c>
      <c r="BJ53" s="188">
        <v>791.96327315000065</v>
      </c>
      <c r="BK53" s="188">
        <v>811.63073203072327</v>
      </c>
      <c r="BL53" s="188">
        <v>809.97778548599183</v>
      </c>
      <c r="BM53" s="188">
        <v>831.74840004732778</v>
      </c>
      <c r="BN53" s="188">
        <v>861.46967906809425</v>
      </c>
      <c r="BO53" s="188">
        <v>856.66960421880617</v>
      </c>
      <c r="BP53" s="188">
        <v>854.70861809401663</v>
      </c>
      <c r="BQ53" s="188">
        <v>851.89615029527147</v>
      </c>
      <c r="BR53" s="188">
        <v>847.70196959065311</v>
      </c>
      <c r="BS53" s="188">
        <v>855.35403192224953</v>
      </c>
      <c r="BT53" s="188">
        <v>846.36760954203567</v>
      </c>
      <c r="BU53" s="188">
        <v>872.01262432821363</v>
      </c>
      <c r="BV53" s="188">
        <v>609.40130197885685</v>
      </c>
      <c r="BW53" s="188">
        <v>3.7085435117884176</v>
      </c>
      <c r="BX53" s="188">
        <v>0.36086285912129601</v>
      </c>
      <c r="BY53" s="188">
        <v>0</v>
      </c>
      <c r="BZ53" s="188">
        <v>0</v>
      </c>
      <c r="CA53" s="188">
        <v>0</v>
      </c>
      <c r="CB53" s="188">
        <v>0</v>
      </c>
      <c r="CC53" s="188">
        <v>0</v>
      </c>
      <c r="CD53" s="188">
        <v>0</v>
      </c>
      <c r="CE53" s="188">
        <v>0</v>
      </c>
      <c r="CF53" s="188">
        <v>0</v>
      </c>
      <c r="CG53" s="188">
        <v>0</v>
      </c>
      <c r="CH53" s="189">
        <v>0</v>
      </c>
    </row>
    <row r="54" spans="1:86" ht="27" customHeight="1" x14ac:dyDescent="0.35">
      <c r="A54" s="190"/>
      <c r="B54" s="52" t="s">
        <v>34</v>
      </c>
      <c r="C54" s="187" t="s">
        <v>384</v>
      </c>
      <c r="D54" s="188">
        <v>0</v>
      </c>
      <c r="E54" s="188">
        <v>0</v>
      </c>
      <c r="F54" s="188">
        <v>0</v>
      </c>
      <c r="G54" s="188">
        <v>0</v>
      </c>
      <c r="H54" s="188">
        <v>0</v>
      </c>
      <c r="I54" s="188">
        <v>0</v>
      </c>
      <c r="J54" s="188">
        <v>0</v>
      </c>
      <c r="K54" s="188">
        <v>0</v>
      </c>
      <c r="L54" s="188">
        <v>0</v>
      </c>
      <c r="M54" s="188">
        <v>0</v>
      </c>
      <c r="N54" s="188">
        <v>0</v>
      </c>
      <c r="O54" s="188">
        <v>0</v>
      </c>
      <c r="P54" s="188">
        <v>0</v>
      </c>
      <c r="Q54" s="188">
        <v>0</v>
      </c>
      <c r="R54" s="188">
        <v>0</v>
      </c>
      <c r="S54" s="188">
        <v>0</v>
      </c>
      <c r="T54" s="188">
        <v>0</v>
      </c>
      <c r="U54" s="188">
        <v>0</v>
      </c>
      <c r="V54" s="188">
        <v>0</v>
      </c>
      <c r="W54" s="188">
        <v>0</v>
      </c>
      <c r="X54" s="188">
        <v>0</v>
      </c>
      <c r="Y54" s="188">
        <v>0</v>
      </c>
      <c r="Z54" s="188">
        <v>0</v>
      </c>
      <c r="AA54" s="188">
        <v>0</v>
      </c>
      <c r="AB54" s="188">
        <v>0</v>
      </c>
      <c r="AC54" s="188">
        <v>0</v>
      </c>
      <c r="AD54" s="188">
        <v>0</v>
      </c>
      <c r="AE54" s="188">
        <v>0</v>
      </c>
      <c r="AF54" s="188">
        <v>0</v>
      </c>
      <c r="AG54" s="188">
        <v>0</v>
      </c>
      <c r="AH54" s="188">
        <v>0</v>
      </c>
      <c r="AI54" s="188">
        <v>0</v>
      </c>
      <c r="AJ54" s="188">
        <v>0</v>
      </c>
      <c r="AK54" s="188">
        <v>0</v>
      </c>
      <c r="AL54" s="188">
        <v>0</v>
      </c>
      <c r="AM54" s="188">
        <v>0</v>
      </c>
      <c r="AN54" s="188">
        <v>0</v>
      </c>
      <c r="AO54" s="188">
        <v>0</v>
      </c>
      <c r="AP54" s="188">
        <v>0</v>
      </c>
      <c r="AQ54" s="188">
        <v>0</v>
      </c>
      <c r="AR54" s="188">
        <v>0</v>
      </c>
      <c r="AS54" s="188">
        <v>0</v>
      </c>
      <c r="AT54" s="188">
        <v>0</v>
      </c>
      <c r="AU54" s="188">
        <v>0</v>
      </c>
      <c r="AV54" s="188">
        <v>0</v>
      </c>
      <c r="AW54" s="188">
        <v>0</v>
      </c>
      <c r="AX54" s="188">
        <v>0</v>
      </c>
      <c r="AY54" s="188">
        <v>0</v>
      </c>
      <c r="AZ54" s="188">
        <v>0</v>
      </c>
      <c r="BA54" s="188">
        <v>0</v>
      </c>
      <c r="BB54" s="188">
        <v>0</v>
      </c>
      <c r="BC54" s="188">
        <v>0</v>
      </c>
      <c r="BD54" s="188">
        <v>0</v>
      </c>
      <c r="BE54" s="188">
        <v>0</v>
      </c>
      <c r="BF54" s="188">
        <v>0</v>
      </c>
      <c r="BG54" s="188">
        <v>4133.3711289661233</v>
      </c>
      <c r="BH54" s="188">
        <v>10258.275501684328</v>
      </c>
      <c r="BI54" s="188">
        <v>10745.979863237264</v>
      </c>
      <c r="BJ54" s="188">
        <v>11150.401807204993</v>
      </c>
      <c r="BK54" s="188">
        <v>11730.342217340076</v>
      </c>
      <c r="BL54" s="188">
        <v>11824.914518304942</v>
      </c>
      <c r="BM54" s="188">
        <v>12318.841712886067</v>
      </c>
      <c r="BN54" s="188">
        <v>12281.549437974769</v>
      </c>
      <c r="BO54" s="188">
        <v>11747.626817709111</v>
      </c>
      <c r="BP54" s="188">
        <v>10771.193345190091</v>
      </c>
      <c r="BQ54" s="188">
        <v>9892.3037105943076</v>
      </c>
      <c r="BR54" s="188">
        <v>9109.6550633972092</v>
      </c>
      <c r="BS54" s="188">
        <v>8362.6016245361097</v>
      </c>
      <c r="BT54" s="188">
        <v>7641.0811279630479</v>
      </c>
      <c r="BU54" s="188">
        <v>7148.7378486068455</v>
      </c>
      <c r="BV54" s="188">
        <v>6692.837337552658</v>
      </c>
      <c r="BW54" s="188">
        <v>6420.5673153239832</v>
      </c>
      <c r="BX54" s="188">
        <v>6113.8117284011005</v>
      </c>
      <c r="BY54" s="188">
        <v>5814.7288311047378</v>
      </c>
      <c r="BZ54" s="188">
        <v>5546.2592721393294</v>
      </c>
      <c r="CA54" s="188">
        <v>5836.2018800569222</v>
      </c>
      <c r="CB54" s="188">
        <v>6184.5088280788523</v>
      </c>
      <c r="CC54" s="188">
        <v>6172.8008222198359</v>
      </c>
      <c r="CD54" s="188">
        <v>5948.7001868262387</v>
      </c>
      <c r="CE54" s="188">
        <v>5660.705461172075</v>
      </c>
      <c r="CF54" s="188">
        <v>5375.2819241113566</v>
      </c>
      <c r="CG54" s="188">
        <v>5349.0280325813528</v>
      </c>
      <c r="CH54" s="189">
        <v>5251.3066074096196</v>
      </c>
    </row>
    <row r="55" spans="1:86" x14ac:dyDescent="0.35">
      <c r="A55" s="190"/>
      <c r="B55" s="10" t="s">
        <v>419</v>
      </c>
      <c r="C55" s="187" t="s">
        <v>374</v>
      </c>
      <c r="D55" s="188">
        <v>0</v>
      </c>
      <c r="E55" s="188">
        <v>0</v>
      </c>
      <c r="F55" s="188">
        <v>0</v>
      </c>
      <c r="G55" s="188">
        <v>0</v>
      </c>
      <c r="H55" s="188">
        <v>0</v>
      </c>
      <c r="I55" s="188">
        <v>0</v>
      </c>
      <c r="J55" s="188">
        <v>0</v>
      </c>
      <c r="K55" s="188">
        <v>0</v>
      </c>
      <c r="L55" s="188">
        <v>0</v>
      </c>
      <c r="M55" s="188">
        <v>0</v>
      </c>
      <c r="N55" s="188">
        <v>0</v>
      </c>
      <c r="O55" s="188">
        <v>0</v>
      </c>
      <c r="P55" s="188">
        <v>0</v>
      </c>
      <c r="Q55" s="188">
        <v>0</v>
      </c>
      <c r="R55" s="188">
        <v>0</v>
      </c>
      <c r="S55" s="188">
        <v>0</v>
      </c>
      <c r="T55" s="188">
        <v>0</v>
      </c>
      <c r="U55" s="188">
        <v>0</v>
      </c>
      <c r="V55" s="188">
        <v>0</v>
      </c>
      <c r="W55" s="188">
        <v>0</v>
      </c>
      <c r="X55" s="188">
        <v>0</v>
      </c>
      <c r="Y55" s="188">
        <v>0</v>
      </c>
      <c r="Z55" s="188">
        <v>0</v>
      </c>
      <c r="AA55" s="188">
        <v>0</v>
      </c>
      <c r="AB55" s="188">
        <v>0</v>
      </c>
      <c r="AC55" s="188">
        <v>0</v>
      </c>
      <c r="AD55" s="188">
        <v>0</v>
      </c>
      <c r="AE55" s="188">
        <v>0</v>
      </c>
      <c r="AF55" s="188">
        <v>0</v>
      </c>
      <c r="AG55" s="188">
        <v>0</v>
      </c>
      <c r="AH55" s="188">
        <v>0</v>
      </c>
      <c r="AI55" s="188">
        <v>0</v>
      </c>
      <c r="AJ55" s="188">
        <v>0</v>
      </c>
      <c r="AK55" s="188">
        <v>0</v>
      </c>
      <c r="AL55" s="188">
        <v>0</v>
      </c>
      <c r="AM55" s="188">
        <v>0</v>
      </c>
      <c r="AN55" s="188">
        <v>0</v>
      </c>
      <c r="AO55" s="188">
        <v>0</v>
      </c>
      <c r="AP55" s="188">
        <v>0</v>
      </c>
      <c r="AQ55" s="188">
        <v>0</v>
      </c>
      <c r="AR55" s="188">
        <v>0</v>
      </c>
      <c r="AS55" s="188">
        <v>0</v>
      </c>
      <c r="AT55" s="188">
        <v>0</v>
      </c>
      <c r="AU55" s="188">
        <v>0</v>
      </c>
      <c r="AV55" s="188">
        <v>0</v>
      </c>
      <c r="AW55" s="188">
        <v>0</v>
      </c>
      <c r="AX55" s="188">
        <v>0</v>
      </c>
      <c r="AY55" s="188">
        <v>0</v>
      </c>
      <c r="AZ55" s="188">
        <v>0</v>
      </c>
      <c r="BA55" s="188">
        <v>0</v>
      </c>
      <c r="BB55" s="188">
        <v>0</v>
      </c>
      <c r="BC55" s="188">
        <v>0</v>
      </c>
      <c r="BD55" s="188">
        <v>0</v>
      </c>
      <c r="BE55" s="188">
        <v>0</v>
      </c>
      <c r="BF55" s="188">
        <v>0</v>
      </c>
      <c r="BG55" s="188">
        <v>0</v>
      </c>
      <c r="BH55" s="188">
        <v>0</v>
      </c>
      <c r="BI55" s="188">
        <v>0</v>
      </c>
      <c r="BJ55" s="188">
        <v>0</v>
      </c>
      <c r="BK55" s="188">
        <v>0</v>
      </c>
      <c r="BL55" s="188">
        <v>0</v>
      </c>
      <c r="BM55" s="188">
        <v>0</v>
      </c>
      <c r="BN55" s="188">
        <v>0</v>
      </c>
      <c r="BO55" s="188">
        <v>0</v>
      </c>
      <c r="BP55" s="188">
        <v>0</v>
      </c>
      <c r="BQ55" s="188">
        <v>225.52813303609597</v>
      </c>
      <c r="BR55" s="188">
        <v>2167.3823519024377</v>
      </c>
      <c r="BS55" s="188">
        <v>4133.4687323411063</v>
      </c>
      <c r="BT55" s="188">
        <v>6959.7174438806924</v>
      </c>
      <c r="BU55" s="188">
        <v>11503.539495637273</v>
      </c>
      <c r="BV55" s="188">
        <v>13835.766618071017</v>
      </c>
      <c r="BW55" s="188">
        <v>15861.896286235566</v>
      </c>
      <c r="BX55" s="188">
        <v>16496.249877657083</v>
      </c>
      <c r="BY55" s="188">
        <v>18277.606602615069</v>
      </c>
      <c r="BZ55" s="188">
        <v>19801.403126579531</v>
      </c>
      <c r="CA55" s="188">
        <v>23131.560535268018</v>
      </c>
      <c r="CB55" s="188">
        <v>26637.735307182153</v>
      </c>
      <c r="CC55" s="188">
        <v>28629.789947449033</v>
      </c>
      <c r="CD55" s="188">
        <v>31318.180902106276</v>
      </c>
      <c r="CE55" s="188">
        <v>33464.542776230832</v>
      </c>
      <c r="CF55" s="188">
        <v>35590.356184451368</v>
      </c>
      <c r="CG55" s="188">
        <v>38222.546656519124</v>
      </c>
      <c r="CH55" s="189">
        <v>40715.933531948896</v>
      </c>
    </row>
    <row r="56" spans="1:86" x14ac:dyDescent="0.35">
      <c r="A56" s="190"/>
      <c r="B56" s="10" t="s">
        <v>420</v>
      </c>
      <c r="C56" s="187" t="s">
        <v>374</v>
      </c>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188"/>
      <c r="AS56" s="188"/>
      <c r="AT56" s="188"/>
      <c r="AU56" s="188"/>
      <c r="AV56" s="188"/>
      <c r="AW56" s="188"/>
      <c r="AX56" s="188">
        <v>7.2252295903806134</v>
      </c>
      <c r="AY56" s="188">
        <v>8.3641572947684235</v>
      </c>
      <c r="AZ56" s="188">
        <v>10.695622701642167</v>
      </c>
      <c r="BA56" s="188">
        <v>9.7082955538821949</v>
      </c>
      <c r="BB56" s="188">
        <v>15.991752562848239</v>
      </c>
      <c r="BC56" s="188">
        <v>20.111231138850943</v>
      </c>
      <c r="BD56" s="188">
        <v>22.405069408857155</v>
      </c>
      <c r="BE56" s="188">
        <v>26.638677480434996</v>
      </c>
      <c r="BF56" s="188">
        <v>35.7287297714647</v>
      </c>
      <c r="BG56" s="188">
        <v>34.220008026781571</v>
      </c>
      <c r="BH56" s="188">
        <v>35.467444928260207</v>
      </c>
      <c r="BI56" s="188">
        <v>41.293322954037102</v>
      </c>
      <c r="BJ56" s="188">
        <v>42.120750500197161</v>
      </c>
      <c r="BK56" s="188">
        <v>43.691480499798914</v>
      </c>
      <c r="BL56" s="188">
        <v>48.435272765570772</v>
      </c>
      <c r="BM56" s="188">
        <v>53.35497570586498</v>
      </c>
      <c r="BN56" s="188">
        <v>56.949589026759767</v>
      </c>
      <c r="BO56" s="188">
        <v>54.991766409068212</v>
      </c>
      <c r="BP56" s="188">
        <v>60.259898029522802</v>
      </c>
      <c r="BQ56" s="188">
        <v>63.862768543373868</v>
      </c>
      <c r="BR56" s="188">
        <v>62.045925112940829</v>
      </c>
      <c r="BS56" s="188">
        <v>63.357001362378334</v>
      </c>
      <c r="BT56" s="188">
        <v>56.850299686028563</v>
      </c>
      <c r="BU56" s="188">
        <v>54.722369909816599</v>
      </c>
      <c r="BV56" s="188">
        <v>58.32660875996946</v>
      </c>
      <c r="BW56" s="188">
        <v>53.006159395234619</v>
      </c>
      <c r="BX56" s="188">
        <v>40.996882544219403</v>
      </c>
      <c r="BY56" s="188">
        <v>43.890066446421422</v>
      </c>
      <c r="BZ56" s="188">
        <v>39.951894153021769</v>
      </c>
      <c r="CA56" s="188">
        <v>30.704083478116235</v>
      </c>
      <c r="CB56" s="188">
        <v>38.208721693681198</v>
      </c>
      <c r="CC56" s="188">
        <v>35.83824728018697</v>
      </c>
      <c r="CD56" s="188">
        <v>34.363154992525224</v>
      </c>
      <c r="CE56" s="188">
        <v>33.15249076467336</v>
      </c>
      <c r="CF56" s="188">
        <v>31.836587521047893</v>
      </c>
      <c r="CG56" s="188">
        <v>30.547288345617698</v>
      </c>
      <c r="CH56" s="189">
        <v>29.192127728884266</v>
      </c>
    </row>
    <row r="57" spans="1:86" x14ac:dyDescent="0.35">
      <c r="A57" s="190"/>
      <c r="B57" s="52" t="s">
        <v>421</v>
      </c>
      <c r="C57" s="187" t="s">
        <v>374</v>
      </c>
      <c r="D57" s="188">
        <v>0</v>
      </c>
      <c r="E57" s="188">
        <v>0</v>
      </c>
      <c r="F57" s="188">
        <v>0</v>
      </c>
      <c r="G57" s="188">
        <v>0</v>
      </c>
      <c r="H57" s="188">
        <v>0</v>
      </c>
      <c r="I57" s="188">
        <v>0</v>
      </c>
      <c r="J57" s="188">
        <v>0</v>
      </c>
      <c r="K57" s="188">
        <v>0</v>
      </c>
      <c r="L57" s="188">
        <v>0</v>
      </c>
      <c r="M57" s="188">
        <v>0</v>
      </c>
      <c r="N57" s="188">
        <v>0</v>
      </c>
      <c r="O57" s="188">
        <v>0</v>
      </c>
      <c r="P57" s="188">
        <v>0</v>
      </c>
      <c r="Q57" s="188">
        <v>0</v>
      </c>
      <c r="R57" s="188">
        <v>0</v>
      </c>
      <c r="S57" s="188">
        <v>0</v>
      </c>
      <c r="T57" s="188">
        <v>0</v>
      </c>
      <c r="U57" s="188">
        <v>0</v>
      </c>
      <c r="V57" s="188">
        <v>0</v>
      </c>
      <c r="W57" s="188">
        <v>0</v>
      </c>
      <c r="X57" s="188">
        <v>0</v>
      </c>
      <c r="Y57" s="188">
        <v>0</v>
      </c>
      <c r="Z57" s="188">
        <v>0</v>
      </c>
      <c r="AA57" s="188">
        <v>0</v>
      </c>
      <c r="AB57" s="188">
        <v>0</v>
      </c>
      <c r="AC57" s="188">
        <v>0</v>
      </c>
      <c r="AD57" s="188">
        <v>0</v>
      </c>
      <c r="AE57" s="188">
        <v>0</v>
      </c>
      <c r="AF57" s="188">
        <v>0</v>
      </c>
      <c r="AG57" s="188">
        <v>0</v>
      </c>
      <c r="AH57" s="188">
        <v>0</v>
      </c>
      <c r="AI57" s="188">
        <v>0</v>
      </c>
      <c r="AJ57" s="188">
        <v>0</v>
      </c>
      <c r="AK57" s="188">
        <v>0</v>
      </c>
      <c r="AL57" s="188">
        <v>0</v>
      </c>
      <c r="AM57" s="188">
        <v>0</v>
      </c>
      <c r="AN57" s="188">
        <v>0</v>
      </c>
      <c r="AO57" s="188">
        <v>0</v>
      </c>
      <c r="AP57" s="188">
        <v>0</v>
      </c>
      <c r="AQ57" s="188">
        <v>0</v>
      </c>
      <c r="AR57" s="188">
        <v>0</v>
      </c>
      <c r="AS57" s="188">
        <v>0</v>
      </c>
      <c r="AT57" s="188">
        <v>0</v>
      </c>
      <c r="AU57" s="188">
        <v>0</v>
      </c>
      <c r="AV57" s="188">
        <v>0</v>
      </c>
      <c r="AW57" s="188">
        <v>0</v>
      </c>
      <c r="AX57" s="188">
        <v>0</v>
      </c>
      <c r="AY57" s="188">
        <v>0</v>
      </c>
      <c r="AZ57" s="188">
        <v>0</v>
      </c>
      <c r="BA57" s="188">
        <v>0</v>
      </c>
      <c r="BB57" s="188">
        <v>0</v>
      </c>
      <c r="BC57" s="188">
        <v>0</v>
      </c>
      <c r="BD57" s="188">
        <v>0</v>
      </c>
      <c r="BE57" s="188">
        <v>0</v>
      </c>
      <c r="BF57" s="188">
        <v>0</v>
      </c>
      <c r="BG57" s="188">
        <v>0</v>
      </c>
      <c r="BH57" s="188">
        <v>0</v>
      </c>
      <c r="BI57" s="188">
        <v>0</v>
      </c>
      <c r="BJ57" s="188">
        <v>0</v>
      </c>
      <c r="BK57" s="188">
        <v>0</v>
      </c>
      <c r="BL57" s="188">
        <v>84.556563746070523</v>
      </c>
      <c r="BM57" s="188">
        <v>95.587767870393179</v>
      </c>
      <c r="BN57" s="188">
        <v>92.231859121926576</v>
      </c>
      <c r="BO57" s="188">
        <v>56.950564523717503</v>
      </c>
      <c r="BP57" s="188">
        <v>39.980852787549047</v>
      </c>
      <c r="BQ57" s="188">
        <v>35.423488150951655</v>
      </c>
      <c r="BR57" s="188">
        <v>5.6786289489156108</v>
      </c>
      <c r="BS57" s="188">
        <v>0</v>
      </c>
      <c r="BT57" s="188">
        <v>0</v>
      </c>
      <c r="BU57" s="188">
        <v>0</v>
      </c>
      <c r="BV57" s="188">
        <v>0</v>
      </c>
      <c r="BW57" s="188">
        <v>0</v>
      </c>
      <c r="BX57" s="188">
        <v>0</v>
      </c>
      <c r="BY57" s="188">
        <v>0</v>
      </c>
      <c r="BZ57" s="188">
        <v>0</v>
      </c>
      <c r="CA57" s="188">
        <v>0</v>
      </c>
      <c r="CB57" s="188">
        <v>0</v>
      </c>
      <c r="CC57" s="188">
        <v>0</v>
      </c>
      <c r="CD57" s="188">
        <v>0</v>
      </c>
      <c r="CE57" s="188">
        <v>0</v>
      </c>
      <c r="CF57" s="188">
        <v>0</v>
      </c>
      <c r="CG57" s="188">
        <v>0</v>
      </c>
      <c r="CH57" s="189">
        <v>0</v>
      </c>
    </row>
    <row r="58" spans="1:86" x14ac:dyDescent="0.35">
      <c r="A58" s="190"/>
      <c r="B58" s="52" t="s">
        <v>422</v>
      </c>
      <c r="C58" s="187" t="s">
        <v>378</v>
      </c>
      <c r="D58" s="188">
        <v>0</v>
      </c>
      <c r="E58" s="188">
        <v>0</v>
      </c>
      <c r="F58" s="188">
        <v>0</v>
      </c>
      <c r="G58" s="188">
        <v>0</v>
      </c>
      <c r="H58" s="188">
        <v>0</v>
      </c>
      <c r="I58" s="188">
        <v>0</v>
      </c>
      <c r="J58" s="188">
        <v>0</v>
      </c>
      <c r="K58" s="188">
        <v>0</v>
      </c>
      <c r="L58" s="188">
        <v>0</v>
      </c>
      <c r="M58" s="188">
        <v>0</v>
      </c>
      <c r="N58" s="188">
        <v>0</v>
      </c>
      <c r="O58" s="188">
        <v>0</v>
      </c>
      <c r="P58" s="188">
        <v>0</v>
      </c>
      <c r="Q58" s="188">
        <v>0</v>
      </c>
      <c r="R58" s="188">
        <v>0</v>
      </c>
      <c r="S58" s="188">
        <v>0</v>
      </c>
      <c r="T58" s="188">
        <v>0</v>
      </c>
      <c r="U58" s="188">
        <v>0</v>
      </c>
      <c r="V58" s="188">
        <v>0</v>
      </c>
      <c r="W58" s="188">
        <v>0</v>
      </c>
      <c r="X58" s="188">
        <v>0</v>
      </c>
      <c r="Y58" s="188">
        <v>0</v>
      </c>
      <c r="Z58" s="188">
        <v>0</v>
      </c>
      <c r="AA58" s="188">
        <v>0</v>
      </c>
      <c r="AB58" s="188">
        <v>0</v>
      </c>
      <c r="AC58" s="188">
        <v>0</v>
      </c>
      <c r="AD58" s="188">
        <v>0</v>
      </c>
      <c r="AE58" s="188">
        <v>0</v>
      </c>
      <c r="AF58" s="188">
        <v>0</v>
      </c>
      <c r="AG58" s="188">
        <v>0</v>
      </c>
      <c r="AH58" s="188">
        <v>0</v>
      </c>
      <c r="AI58" s="188">
        <v>0</v>
      </c>
      <c r="AJ58" s="188">
        <v>0</v>
      </c>
      <c r="AK58" s="188">
        <v>0</v>
      </c>
      <c r="AL58" s="188">
        <v>0</v>
      </c>
      <c r="AM58" s="188">
        <v>0</v>
      </c>
      <c r="AN58" s="188">
        <v>0</v>
      </c>
      <c r="AO58" s="188">
        <v>0</v>
      </c>
      <c r="AP58" s="188">
        <v>0</v>
      </c>
      <c r="AQ58" s="188">
        <v>280.81270184270682</v>
      </c>
      <c r="AR58" s="188">
        <v>8.8223651208450633</v>
      </c>
      <c r="AS58" s="188">
        <v>0</v>
      </c>
      <c r="AT58" s="188">
        <v>0</v>
      </c>
      <c r="AU58" s="188">
        <v>0</v>
      </c>
      <c r="AV58" s="188">
        <v>0</v>
      </c>
      <c r="AW58" s="188">
        <v>0</v>
      </c>
      <c r="AX58" s="188">
        <v>0</v>
      </c>
      <c r="AY58" s="188">
        <v>0</v>
      </c>
      <c r="AZ58" s="188">
        <v>0</v>
      </c>
      <c r="BA58" s="188">
        <v>0</v>
      </c>
      <c r="BB58" s="188">
        <v>0</v>
      </c>
      <c r="BC58" s="188">
        <v>0</v>
      </c>
      <c r="BD58" s="188">
        <v>0</v>
      </c>
      <c r="BE58" s="188">
        <v>0</v>
      </c>
      <c r="BF58" s="188">
        <v>0</v>
      </c>
      <c r="BG58" s="188">
        <v>0</v>
      </c>
      <c r="BH58" s="188">
        <v>0</v>
      </c>
      <c r="BI58" s="188">
        <v>0</v>
      </c>
      <c r="BJ58" s="188">
        <v>0</v>
      </c>
      <c r="BK58" s="188">
        <v>0</v>
      </c>
      <c r="BL58" s="188">
        <v>0</v>
      </c>
      <c r="BM58" s="188">
        <v>0</v>
      </c>
      <c r="BN58" s="188">
        <v>0</v>
      </c>
      <c r="BO58" s="188">
        <v>0</v>
      </c>
      <c r="BP58" s="188">
        <v>0</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6" ht="27" customHeight="1" x14ac:dyDescent="0.35">
      <c r="A59" s="190"/>
      <c r="B59" s="52" t="s">
        <v>423</v>
      </c>
      <c r="C59" s="187" t="s">
        <v>374</v>
      </c>
      <c r="D59" s="188">
        <v>0</v>
      </c>
      <c r="E59" s="188">
        <v>0</v>
      </c>
      <c r="F59" s="188">
        <v>0</v>
      </c>
      <c r="G59" s="188">
        <v>0</v>
      </c>
      <c r="H59" s="188">
        <v>0</v>
      </c>
      <c r="I59" s="188">
        <v>0</v>
      </c>
      <c r="J59" s="188">
        <v>0</v>
      </c>
      <c r="K59" s="188">
        <v>0</v>
      </c>
      <c r="L59" s="188">
        <v>0</v>
      </c>
      <c r="M59" s="188">
        <v>0</v>
      </c>
      <c r="N59" s="188">
        <v>0</v>
      </c>
      <c r="O59" s="188">
        <v>0</v>
      </c>
      <c r="P59" s="188">
        <v>0</v>
      </c>
      <c r="Q59" s="188">
        <v>0</v>
      </c>
      <c r="R59" s="188">
        <v>0</v>
      </c>
      <c r="S59" s="188">
        <v>0</v>
      </c>
      <c r="T59" s="188">
        <v>0</v>
      </c>
      <c r="U59" s="188">
        <v>0</v>
      </c>
      <c r="V59" s="188">
        <v>0</v>
      </c>
      <c r="W59" s="188">
        <v>0</v>
      </c>
      <c r="X59" s="188">
        <v>0</v>
      </c>
      <c r="Y59" s="188">
        <v>0</v>
      </c>
      <c r="Z59" s="188">
        <v>0</v>
      </c>
      <c r="AA59" s="188">
        <v>0</v>
      </c>
      <c r="AB59" s="188">
        <v>0</v>
      </c>
      <c r="AC59" s="188">
        <v>0</v>
      </c>
      <c r="AD59" s="188">
        <v>0</v>
      </c>
      <c r="AE59" s="188">
        <v>105.95178014184066</v>
      </c>
      <c r="AF59" s="188">
        <v>271.72346212026594</v>
      </c>
      <c r="AG59" s="188">
        <v>313.59099504293084</v>
      </c>
      <c r="AH59" s="188">
        <v>437.03968759884259</v>
      </c>
      <c r="AI59" s="188">
        <v>460.64651282027035</v>
      </c>
      <c r="AJ59" s="188">
        <v>491.49037886414061</v>
      </c>
      <c r="AK59" s="188">
        <v>535.23354684306435</v>
      </c>
      <c r="AL59" s="188">
        <v>590.52740642943127</v>
      </c>
      <c r="AM59" s="188">
        <v>666.19897161395807</v>
      </c>
      <c r="AN59" s="188">
        <v>816.14154735617569</v>
      </c>
      <c r="AO59" s="188">
        <v>872.3770444611788</v>
      </c>
      <c r="AP59" s="188">
        <v>898.20222805549372</v>
      </c>
      <c r="AQ59" s="188">
        <v>879.0790569728365</v>
      </c>
      <c r="AR59" s="188">
        <v>881.745761053764</v>
      </c>
      <c r="AS59" s="188">
        <v>892.58694286612842</v>
      </c>
      <c r="AT59" s="188">
        <v>1020.4367738554668</v>
      </c>
      <c r="AU59" s="188">
        <v>1338.5299023693474</v>
      </c>
      <c r="AV59" s="188">
        <v>1398.7538132535462</v>
      </c>
      <c r="AW59" s="188">
        <v>1494.1737193146234</v>
      </c>
      <c r="AX59" s="188">
        <v>1620.9218422966978</v>
      </c>
      <c r="AY59" s="188">
        <v>1662.0799438633633</v>
      </c>
      <c r="AZ59" s="188">
        <v>1774.9893415749621</v>
      </c>
      <c r="BA59" s="188">
        <v>1952.2645490038128</v>
      </c>
      <c r="BB59" s="188">
        <v>1897.0659649511854</v>
      </c>
      <c r="BC59" s="188">
        <v>1915.8103862469218</v>
      </c>
      <c r="BD59" s="188">
        <v>1913.9245162069735</v>
      </c>
      <c r="BE59" s="188">
        <v>1923.3979530786305</v>
      </c>
      <c r="BF59" s="188">
        <v>1735.968994535785</v>
      </c>
      <c r="BG59" s="188">
        <v>1656.1880171205621</v>
      </c>
      <c r="BH59" s="188">
        <v>1577.9345470967978</v>
      </c>
      <c r="BI59" s="188">
        <v>1505.3287032510041</v>
      </c>
      <c r="BJ59" s="188">
        <v>1466.7450882554472</v>
      </c>
      <c r="BK59" s="188">
        <v>1430.3735084590562</v>
      </c>
      <c r="BL59" s="188">
        <v>1362.2430138842092</v>
      </c>
      <c r="BM59" s="188">
        <v>1373.8214506141474</v>
      </c>
      <c r="BN59" s="188">
        <v>1323.5931350091028</v>
      </c>
      <c r="BO59" s="188">
        <v>1284.8704840980472</v>
      </c>
      <c r="BP59" s="188">
        <v>1271.8349446144271</v>
      </c>
      <c r="BQ59" s="188">
        <v>1207.790882427169</v>
      </c>
      <c r="BR59" s="188">
        <v>1018.4058580876659</v>
      </c>
      <c r="BS59" s="188">
        <v>646.02839656320941</v>
      </c>
      <c r="BT59" s="188">
        <v>315.98219248335749</v>
      </c>
      <c r="BU59" s="188">
        <v>159.26692557623761</v>
      </c>
      <c r="BV59" s="188">
        <v>126.51483638927584</v>
      </c>
      <c r="BW59" s="188">
        <v>112.92656672770069</v>
      </c>
      <c r="BX59" s="188">
        <v>86.868100554032935</v>
      </c>
      <c r="BY59" s="188">
        <v>75.045403642813241</v>
      </c>
      <c r="BZ59" s="188">
        <v>65.618601733465013</v>
      </c>
      <c r="CA59" s="188">
        <v>60.264195852457668</v>
      </c>
      <c r="CB59" s="188">
        <v>55.392601081384583</v>
      </c>
      <c r="CC59" s="188">
        <v>46.993339456317933</v>
      </c>
      <c r="CD59" s="188">
        <v>41.289057377384417</v>
      </c>
      <c r="CE59" s="188">
        <v>34.929205492318211</v>
      </c>
      <c r="CF59" s="188">
        <v>28.281115775198909</v>
      </c>
      <c r="CG59" s="188">
        <v>21.733488106044089</v>
      </c>
      <c r="CH59" s="189">
        <v>15.157805684892113</v>
      </c>
    </row>
    <row r="60" spans="1:86" x14ac:dyDescent="0.35">
      <c r="A60" s="190"/>
      <c r="B60" s="52" t="s">
        <v>424</v>
      </c>
      <c r="C60" s="187" t="s">
        <v>378</v>
      </c>
      <c r="D60" s="188">
        <v>1880.5356429395745</v>
      </c>
      <c r="E60" s="188">
        <v>2760.8208620052546</v>
      </c>
      <c r="F60" s="188">
        <v>2820.9616255231499</v>
      </c>
      <c r="G60" s="188">
        <v>2425.5372736284885</v>
      </c>
      <c r="H60" s="188">
        <v>2781.8958304175085</v>
      </c>
      <c r="I60" s="188">
        <v>2921.248682776084</v>
      </c>
      <c r="J60" s="188">
        <v>2849.3357293367203</v>
      </c>
      <c r="K60" s="188">
        <v>3229.3336213238199</v>
      </c>
      <c r="L60" s="188">
        <v>2953.4488100835106</v>
      </c>
      <c r="M60" s="188">
        <v>3252.4640528537716</v>
      </c>
      <c r="N60" s="188">
        <v>3805.3179687276515</v>
      </c>
      <c r="O60" s="188">
        <v>3702.8673600152192</v>
      </c>
      <c r="P60" s="188">
        <v>3752.7869184664837</v>
      </c>
      <c r="Q60" s="188">
        <v>4145.396324553536</v>
      </c>
      <c r="R60" s="188">
        <v>4199.5839805723226</v>
      </c>
      <c r="S60" s="188">
        <v>4894.6248165195339</v>
      </c>
      <c r="T60" s="188">
        <v>4906.588799715013</v>
      </c>
      <c r="U60" s="188">
        <v>5758.9743497950085</v>
      </c>
      <c r="V60" s="188">
        <v>5773.4591881852148</v>
      </c>
      <c r="W60" s="188">
        <v>6931.5674722314125</v>
      </c>
      <c r="X60" s="188">
        <v>7106.6996738410407</v>
      </c>
      <c r="Y60" s="188">
        <v>7301.9721028126496</v>
      </c>
      <c r="Z60" s="188">
        <v>6490.0619235553067</v>
      </c>
      <c r="AA60" s="188">
        <v>5209.8777018174151</v>
      </c>
      <c r="AB60" s="188">
        <v>4323.9530534982732</v>
      </c>
      <c r="AC60" s="188">
        <v>4189.0122668815429</v>
      </c>
      <c r="AD60" s="188">
        <v>3925.2582677217306</v>
      </c>
      <c r="AE60" s="188">
        <v>3883.2788825848625</v>
      </c>
      <c r="AF60" s="188">
        <v>3976.7971074711791</v>
      </c>
      <c r="AG60" s="188">
        <v>4125.1309825450708</v>
      </c>
      <c r="AH60" s="188">
        <v>4408.4003270839776</v>
      </c>
      <c r="AI60" s="188">
        <v>3549.6878340856124</v>
      </c>
      <c r="AJ60" s="188">
        <v>2976.2472942328513</v>
      </c>
      <c r="AK60" s="188">
        <v>2799.6831681021827</v>
      </c>
      <c r="AL60" s="188">
        <v>2124.3648257266555</v>
      </c>
      <c r="AM60" s="188">
        <v>970.0149861412026</v>
      </c>
      <c r="AN60" s="188">
        <v>964.84530386598738</v>
      </c>
      <c r="AO60" s="188">
        <v>905.1731739522005</v>
      </c>
      <c r="AP60" s="188">
        <v>564.13403095415219</v>
      </c>
      <c r="AQ60" s="188">
        <v>574.79803867200053</v>
      </c>
      <c r="AR60" s="188">
        <v>535.25322648464555</v>
      </c>
      <c r="AS60" s="188">
        <v>525.47968914572914</v>
      </c>
      <c r="AT60" s="188">
        <v>514.79530783543009</v>
      </c>
      <c r="AU60" s="188">
        <v>614.05310999472511</v>
      </c>
      <c r="AV60" s="188">
        <v>795.39830815445794</v>
      </c>
      <c r="AW60" s="188">
        <v>775.5164425605484</v>
      </c>
      <c r="AX60" s="188">
        <v>714.45544783792559</v>
      </c>
      <c r="AY60" s="188">
        <v>24.31090638162333</v>
      </c>
      <c r="AZ60" s="188">
        <v>0</v>
      </c>
      <c r="BA60" s="188">
        <v>0</v>
      </c>
      <c r="BB60" s="188">
        <v>0</v>
      </c>
      <c r="BC60" s="188">
        <v>0</v>
      </c>
      <c r="BD60" s="188">
        <v>0</v>
      </c>
      <c r="BE60" s="188">
        <v>0</v>
      </c>
      <c r="BF60" s="188">
        <v>0</v>
      </c>
      <c r="BG60" s="188">
        <v>0</v>
      </c>
      <c r="BH60" s="188">
        <v>0</v>
      </c>
      <c r="BI60" s="188">
        <v>0</v>
      </c>
      <c r="BJ60" s="188">
        <v>0</v>
      </c>
      <c r="BK60" s="188">
        <v>0</v>
      </c>
      <c r="BL60" s="188">
        <v>0</v>
      </c>
      <c r="BM60" s="188">
        <v>0</v>
      </c>
      <c r="BN60" s="188">
        <v>0</v>
      </c>
      <c r="BO60" s="188">
        <v>0</v>
      </c>
      <c r="BP60" s="188">
        <v>0</v>
      </c>
      <c r="BQ60" s="188">
        <v>0</v>
      </c>
      <c r="BR60" s="188">
        <v>0</v>
      </c>
      <c r="BS60" s="188">
        <v>0</v>
      </c>
      <c r="BT60" s="188">
        <v>0</v>
      </c>
      <c r="BU60" s="188">
        <v>0</v>
      </c>
      <c r="BV60" s="188">
        <v>0</v>
      </c>
      <c r="BW60" s="188">
        <v>0</v>
      </c>
      <c r="BX60" s="188">
        <v>0</v>
      </c>
      <c r="BY60" s="188">
        <v>0</v>
      </c>
      <c r="BZ60" s="188">
        <v>0</v>
      </c>
      <c r="CA60" s="188">
        <v>0</v>
      </c>
      <c r="CB60" s="188">
        <v>0</v>
      </c>
      <c r="CC60" s="188">
        <v>0</v>
      </c>
      <c r="CD60" s="188">
        <v>0</v>
      </c>
      <c r="CE60" s="188">
        <v>0</v>
      </c>
      <c r="CF60" s="188">
        <v>0</v>
      </c>
      <c r="CG60" s="188">
        <v>0</v>
      </c>
      <c r="CH60" s="189">
        <v>0</v>
      </c>
    </row>
    <row r="61" spans="1:86" x14ac:dyDescent="0.35">
      <c r="A61" s="190"/>
      <c r="B61" s="52" t="s">
        <v>425</v>
      </c>
      <c r="C61" s="187" t="s">
        <v>384</v>
      </c>
      <c r="D61" s="188">
        <v>0</v>
      </c>
      <c r="E61" s="188">
        <v>0</v>
      </c>
      <c r="F61" s="188">
        <v>0</v>
      </c>
      <c r="G61" s="188">
        <v>0</v>
      </c>
      <c r="H61" s="188">
        <v>0</v>
      </c>
      <c r="I61" s="188">
        <v>0</v>
      </c>
      <c r="J61" s="188">
        <v>0</v>
      </c>
      <c r="K61" s="188">
        <v>0</v>
      </c>
      <c r="L61" s="188">
        <v>0</v>
      </c>
      <c r="M61" s="188">
        <v>0</v>
      </c>
      <c r="N61" s="188">
        <v>0</v>
      </c>
      <c r="O61" s="188">
        <v>0</v>
      </c>
      <c r="P61" s="188">
        <v>0</v>
      </c>
      <c r="Q61" s="188">
        <v>0</v>
      </c>
      <c r="R61" s="188">
        <v>0</v>
      </c>
      <c r="S61" s="188">
        <v>0</v>
      </c>
      <c r="T61" s="188">
        <v>0</v>
      </c>
      <c r="U61" s="188">
        <v>0</v>
      </c>
      <c r="V61" s="188">
        <v>0</v>
      </c>
      <c r="W61" s="188">
        <v>0</v>
      </c>
      <c r="X61" s="188">
        <v>0</v>
      </c>
      <c r="Y61" s="188">
        <v>0</v>
      </c>
      <c r="Z61" s="188">
        <v>0</v>
      </c>
      <c r="AA61" s="188">
        <v>0</v>
      </c>
      <c r="AB61" s="188">
        <v>0</v>
      </c>
      <c r="AC61" s="188">
        <v>0</v>
      </c>
      <c r="AD61" s="188">
        <v>0</v>
      </c>
      <c r="AE61" s="188">
        <v>0</v>
      </c>
      <c r="AF61" s="188">
        <v>0</v>
      </c>
      <c r="AG61" s="188">
        <v>0</v>
      </c>
      <c r="AH61" s="188">
        <v>0</v>
      </c>
      <c r="AI61" s="188">
        <v>0</v>
      </c>
      <c r="AJ61" s="188">
        <v>0</v>
      </c>
      <c r="AK61" s="188">
        <v>0</v>
      </c>
      <c r="AL61" s="188">
        <v>0</v>
      </c>
      <c r="AM61" s="188">
        <v>0</v>
      </c>
      <c r="AN61" s="188">
        <v>0</v>
      </c>
      <c r="AO61" s="188">
        <v>0</v>
      </c>
      <c r="AP61" s="188">
        <v>0</v>
      </c>
      <c r="AQ61" s="188">
        <v>0</v>
      </c>
      <c r="AR61" s="188">
        <v>329.02625924769831</v>
      </c>
      <c r="AS61" s="188">
        <v>239.91914798103417</v>
      </c>
      <c r="AT61" s="188">
        <v>234.20125705530634</v>
      </c>
      <c r="AU61" s="188">
        <v>284.37830638806281</v>
      </c>
      <c r="AV61" s="188">
        <v>278.45059233930294</v>
      </c>
      <c r="AW61" s="188">
        <v>296.82732486311318</v>
      </c>
      <c r="AX61" s="188">
        <v>281.01900348099684</v>
      </c>
      <c r="AY61" s="188">
        <v>278.73467120963716</v>
      </c>
      <c r="AZ61" s="188">
        <v>263.57910067504207</v>
      </c>
      <c r="BA61" s="188">
        <v>251.23122152482424</v>
      </c>
      <c r="BB61" s="188">
        <v>274.72532523196736</v>
      </c>
      <c r="BC61" s="188">
        <v>246.44873436288404</v>
      </c>
      <c r="BD61" s="188">
        <v>238.19321713116085</v>
      </c>
      <c r="BE61" s="188">
        <v>251.60328716024063</v>
      </c>
      <c r="BF61" s="188">
        <v>245.683683824452</v>
      </c>
      <c r="BG61" s="188">
        <v>274.01483846289619</v>
      </c>
      <c r="BH61" s="188">
        <v>276.29541072091394</v>
      </c>
      <c r="BI61" s="188">
        <v>318.92421370709792</v>
      </c>
      <c r="BJ61" s="188">
        <v>442.33785695946551</v>
      </c>
      <c r="BK61" s="188">
        <v>373.47936100702742</v>
      </c>
      <c r="BL61" s="188">
        <v>333.955980651826</v>
      </c>
      <c r="BM61" s="188">
        <v>409.17196386194564</v>
      </c>
      <c r="BN61" s="188">
        <v>407.22125748341767</v>
      </c>
      <c r="BO61" s="188">
        <v>184.82172908514809</v>
      </c>
      <c r="BP61" s="188">
        <v>138.93220482674482</v>
      </c>
      <c r="BQ61" s="188">
        <v>12.338821816587577</v>
      </c>
      <c r="BR61" s="188">
        <v>0</v>
      </c>
      <c r="BS61" s="188">
        <v>0</v>
      </c>
      <c r="BT61" s="188">
        <v>0</v>
      </c>
      <c r="BU61" s="188">
        <v>0</v>
      </c>
      <c r="BV61" s="188">
        <v>0</v>
      </c>
      <c r="BW61" s="188">
        <v>0</v>
      </c>
      <c r="BX61" s="188">
        <v>0</v>
      </c>
      <c r="BY61" s="188">
        <v>0</v>
      </c>
      <c r="BZ61" s="188">
        <v>0</v>
      </c>
      <c r="CA61" s="188">
        <v>0</v>
      </c>
      <c r="CB61" s="188">
        <v>0</v>
      </c>
      <c r="CC61" s="188">
        <v>0</v>
      </c>
      <c r="CD61" s="188">
        <v>0</v>
      </c>
      <c r="CE61" s="188">
        <v>0</v>
      </c>
      <c r="CF61" s="188">
        <v>0</v>
      </c>
      <c r="CG61" s="188">
        <v>0</v>
      </c>
      <c r="CH61" s="189">
        <v>0</v>
      </c>
    </row>
    <row r="62" spans="1:86" x14ac:dyDescent="0.35">
      <c r="A62" s="190"/>
      <c r="B62" s="52" t="s">
        <v>426</v>
      </c>
      <c r="C62" s="187" t="s">
        <v>374</v>
      </c>
      <c r="D62" s="188">
        <v>0</v>
      </c>
      <c r="E62" s="188">
        <v>0</v>
      </c>
      <c r="F62" s="188">
        <v>0</v>
      </c>
      <c r="G62" s="188">
        <v>0</v>
      </c>
      <c r="H62" s="188">
        <v>0</v>
      </c>
      <c r="I62" s="188">
        <v>0</v>
      </c>
      <c r="J62" s="188">
        <v>0</v>
      </c>
      <c r="K62" s="188">
        <v>0</v>
      </c>
      <c r="L62" s="188">
        <v>0</v>
      </c>
      <c r="M62" s="188">
        <v>0</v>
      </c>
      <c r="N62" s="188">
        <v>0</v>
      </c>
      <c r="O62" s="188">
        <v>0</v>
      </c>
      <c r="P62" s="188">
        <v>0</v>
      </c>
      <c r="Q62" s="188">
        <v>0</v>
      </c>
      <c r="R62" s="188">
        <v>0</v>
      </c>
      <c r="S62" s="188">
        <v>0</v>
      </c>
      <c r="T62" s="188">
        <v>0</v>
      </c>
      <c r="U62" s="188">
        <v>0</v>
      </c>
      <c r="V62" s="188">
        <v>0</v>
      </c>
      <c r="W62" s="188">
        <v>0</v>
      </c>
      <c r="X62" s="188">
        <v>0</v>
      </c>
      <c r="Y62" s="188">
        <v>0</v>
      </c>
      <c r="Z62" s="188">
        <v>0</v>
      </c>
      <c r="AA62" s="188">
        <v>0</v>
      </c>
      <c r="AB62" s="188">
        <v>0</v>
      </c>
      <c r="AC62" s="188">
        <v>0</v>
      </c>
      <c r="AD62" s="188">
        <v>0</v>
      </c>
      <c r="AE62" s="188">
        <v>0</v>
      </c>
      <c r="AF62" s="188">
        <v>0</v>
      </c>
      <c r="AG62" s="188">
        <v>0</v>
      </c>
      <c r="AH62" s="188">
        <v>0</v>
      </c>
      <c r="AI62" s="188">
        <v>0</v>
      </c>
      <c r="AJ62" s="188">
        <v>0</v>
      </c>
      <c r="AK62" s="188">
        <v>0</v>
      </c>
      <c r="AL62" s="188">
        <v>0</v>
      </c>
      <c r="AM62" s="188">
        <v>0</v>
      </c>
      <c r="AN62" s="188">
        <v>0</v>
      </c>
      <c r="AO62" s="188">
        <v>0</v>
      </c>
      <c r="AP62" s="188">
        <v>3.1515867651069955</v>
      </c>
      <c r="AQ62" s="188">
        <v>2.0311410944725901</v>
      </c>
      <c r="AR62" s="188">
        <v>1.9825226298738432</v>
      </c>
      <c r="AS62" s="188">
        <v>0.12898878923711515</v>
      </c>
      <c r="AT62" s="188">
        <v>0.10472413933367355</v>
      </c>
      <c r="AU62" s="188">
        <v>2.3640568780325744</v>
      </c>
      <c r="AV62" s="188">
        <v>2.3337510799696735</v>
      </c>
      <c r="AW62" s="188">
        <v>4.2961486215272027</v>
      </c>
      <c r="AX62" s="188">
        <v>3.9731447646264235</v>
      </c>
      <c r="AY62" s="188">
        <v>6.0311306915077205</v>
      </c>
      <c r="AZ62" s="188">
        <v>5.0832622367276983</v>
      </c>
      <c r="BA62" s="188">
        <v>6.1920435503722162</v>
      </c>
      <c r="BB62" s="188">
        <v>8.4307874958052995</v>
      </c>
      <c r="BC62" s="188">
        <v>12.708744471440882</v>
      </c>
      <c r="BD62" s="188">
        <v>3.7100630234260721</v>
      </c>
      <c r="BE62" s="188">
        <v>16.087810184893033</v>
      </c>
      <c r="BF62" s="188">
        <v>12.986533788715306</v>
      </c>
      <c r="BG62" s="188">
        <v>10.451517749311206</v>
      </c>
      <c r="BH62" s="188">
        <v>13.258784696000875</v>
      </c>
      <c r="BI62" s="188">
        <v>13.594938483440327</v>
      </c>
      <c r="BJ62" s="188">
        <v>15.59114482831041</v>
      </c>
      <c r="BK62" s="188">
        <v>19.10944982574113</v>
      </c>
      <c r="BL62" s="188">
        <v>24.712665816153891</v>
      </c>
      <c r="BM62" s="188">
        <v>24.397106797922756</v>
      </c>
      <c r="BN62" s="188">
        <v>23.988976889833047</v>
      </c>
      <c r="BO62" s="188">
        <v>23.487417337343967</v>
      </c>
      <c r="BP62" s="188">
        <v>23.087248686565353</v>
      </c>
      <c r="BQ62" s="188">
        <v>22.616752727049953</v>
      </c>
      <c r="BR62" s="188">
        <v>22.301510998531853</v>
      </c>
      <c r="BS62" s="188">
        <v>18.118881071594664</v>
      </c>
      <c r="BT62" s="188">
        <v>0</v>
      </c>
      <c r="BU62" s="188">
        <v>0</v>
      </c>
      <c r="BV62" s="188">
        <v>0</v>
      </c>
      <c r="BW62" s="188">
        <v>0</v>
      </c>
      <c r="BX62" s="188">
        <v>0</v>
      </c>
      <c r="BY62" s="188">
        <v>0</v>
      </c>
      <c r="BZ62" s="188">
        <v>0</v>
      </c>
      <c r="CA62" s="188">
        <v>0</v>
      </c>
      <c r="CB62" s="188">
        <v>0</v>
      </c>
      <c r="CC62" s="188">
        <v>0</v>
      </c>
      <c r="CD62" s="188">
        <v>0</v>
      </c>
      <c r="CE62" s="188">
        <v>0</v>
      </c>
      <c r="CF62" s="188">
        <v>0</v>
      </c>
      <c r="CG62" s="188">
        <v>0</v>
      </c>
      <c r="CH62" s="189">
        <v>0</v>
      </c>
    </row>
    <row r="63" spans="1:86" x14ac:dyDescent="0.35">
      <c r="A63" s="190"/>
      <c r="B63" s="52" t="s">
        <v>36</v>
      </c>
      <c r="D63" s="188">
        <f t="shared" ref="D63:BO63" si="7">SUM(D64:D65)</f>
        <v>7625.8962624032401</v>
      </c>
      <c r="E63" s="188">
        <f t="shared" si="7"/>
        <v>10491.119275619967</v>
      </c>
      <c r="F63" s="188">
        <f t="shared" si="7"/>
        <v>10222.901750802554</v>
      </c>
      <c r="G63" s="188">
        <f t="shared" si="7"/>
        <v>10545.147831004108</v>
      </c>
      <c r="H63" s="188">
        <f t="shared" si="7"/>
        <v>11081.92089011015</v>
      </c>
      <c r="I63" s="188">
        <f t="shared" si="7"/>
        <v>11495.750116790221</v>
      </c>
      <c r="J63" s="188">
        <f t="shared" si="7"/>
        <v>11737.914406888904</v>
      </c>
      <c r="K63" s="188">
        <f t="shared" si="7"/>
        <v>14022.959751230443</v>
      </c>
      <c r="L63" s="188">
        <f t="shared" si="7"/>
        <v>13679.935077935928</v>
      </c>
      <c r="M63" s="188">
        <f t="shared" si="7"/>
        <v>14075.519927116726</v>
      </c>
      <c r="N63" s="188">
        <f t="shared" si="7"/>
        <v>17598.52669582361</v>
      </c>
      <c r="O63" s="188">
        <f t="shared" si="7"/>
        <v>18627.747745252673</v>
      </c>
      <c r="P63" s="188">
        <f t="shared" si="7"/>
        <v>18816.751593407131</v>
      </c>
      <c r="Q63" s="188">
        <f t="shared" si="7"/>
        <v>21019.250833231028</v>
      </c>
      <c r="R63" s="188">
        <f t="shared" si="7"/>
        <v>20987.518456470101</v>
      </c>
      <c r="S63" s="188">
        <f t="shared" si="7"/>
        <v>24519.155036984997</v>
      </c>
      <c r="T63" s="188">
        <f t="shared" si="7"/>
        <v>24782.059009809975</v>
      </c>
      <c r="U63" s="188">
        <f t="shared" si="7"/>
        <v>28685.949497691192</v>
      </c>
      <c r="V63" s="188">
        <f t="shared" si="7"/>
        <v>28042.516056899611</v>
      </c>
      <c r="W63" s="188">
        <f t="shared" si="7"/>
        <v>29722.664360642968</v>
      </c>
      <c r="X63" s="188">
        <f t="shared" si="7"/>
        <v>31480.394967390584</v>
      </c>
      <c r="Y63" s="188">
        <f t="shared" si="7"/>
        <v>31041.490499257645</v>
      </c>
      <c r="Z63" s="188">
        <f t="shared" si="7"/>
        <v>31003.635391840868</v>
      </c>
      <c r="AA63" s="188">
        <f t="shared" si="7"/>
        <v>33390.359661911309</v>
      </c>
      <c r="AB63" s="188">
        <f t="shared" si="7"/>
        <v>35645.085805094503</v>
      </c>
      <c r="AC63" s="188">
        <f t="shared" si="7"/>
        <v>38021.00219245012</v>
      </c>
      <c r="AD63" s="188">
        <f t="shared" si="7"/>
        <v>41023.563906543866</v>
      </c>
      <c r="AE63" s="188">
        <f t="shared" si="7"/>
        <v>44069.546897100598</v>
      </c>
      <c r="AF63" s="188">
        <f t="shared" si="7"/>
        <v>45584.61656118479</v>
      </c>
      <c r="AG63" s="188">
        <f t="shared" si="7"/>
        <v>46703.917295438754</v>
      </c>
      <c r="AH63" s="188">
        <f t="shared" si="7"/>
        <v>48068.031727356763</v>
      </c>
      <c r="AI63" s="188">
        <f t="shared" si="7"/>
        <v>47972.26978217686</v>
      </c>
      <c r="AJ63" s="188">
        <f t="shared" si="7"/>
        <v>48075.040391859082</v>
      </c>
      <c r="AK63" s="188">
        <f t="shared" si="7"/>
        <v>50085.508441122132</v>
      </c>
      <c r="AL63" s="188">
        <f t="shared" si="7"/>
        <v>52108.291727074946</v>
      </c>
      <c r="AM63" s="188">
        <f t="shared" si="7"/>
        <v>53639.998516653526</v>
      </c>
      <c r="AN63" s="188">
        <f t="shared" si="7"/>
        <v>52935.079090597377</v>
      </c>
      <c r="AO63" s="188">
        <f t="shared" si="7"/>
        <v>54523.565278823677</v>
      </c>
      <c r="AP63" s="188">
        <f t="shared" si="7"/>
        <v>56150.097475950832</v>
      </c>
      <c r="AQ63" s="188">
        <f t="shared" si="7"/>
        <v>55649.528331549605</v>
      </c>
      <c r="AR63" s="188">
        <f t="shared" si="7"/>
        <v>53742.033842267359</v>
      </c>
      <c r="AS63" s="188">
        <f t="shared" si="7"/>
        <v>53483.746463627198</v>
      </c>
      <c r="AT63" s="188">
        <f t="shared" si="7"/>
        <v>54111.112739635901</v>
      </c>
      <c r="AU63" s="188">
        <f t="shared" si="7"/>
        <v>57426.295699392038</v>
      </c>
      <c r="AV63" s="188">
        <f t="shared" si="7"/>
        <v>58434.437110250132</v>
      </c>
      <c r="AW63" s="188">
        <f t="shared" si="7"/>
        <v>59957.577088274069</v>
      </c>
      <c r="AX63" s="188">
        <f t="shared" si="7"/>
        <v>60149.99662937125</v>
      </c>
      <c r="AY63" s="188">
        <f t="shared" si="7"/>
        <v>60773.911048977665</v>
      </c>
      <c r="AZ63" s="188">
        <f t="shared" si="7"/>
        <v>62755.529561282776</v>
      </c>
      <c r="BA63" s="188">
        <f t="shared" si="7"/>
        <v>65645.825341793316</v>
      </c>
      <c r="BB63" s="188">
        <f t="shared" si="7"/>
        <v>68624.549742185045</v>
      </c>
      <c r="BC63" s="188">
        <f t="shared" si="7"/>
        <v>71973.262163218984</v>
      </c>
      <c r="BD63" s="188">
        <f t="shared" si="7"/>
        <v>73116.54824783717</v>
      </c>
      <c r="BE63" s="188">
        <f t="shared" si="7"/>
        <v>77555.97905813434</v>
      </c>
      <c r="BF63" s="188">
        <f t="shared" si="7"/>
        <v>80426.703304564711</v>
      </c>
      <c r="BG63" s="188">
        <f t="shared" si="7"/>
        <v>82285.757132910992</v>
      </c>
      <c r="BH63" s="188">
        <f t="shared" si="7"/>
        <v>83847.69019971737</v>
      </c>
      <c r="BI63" s="188">
        <f t="shared" si="7"/>
        <v>85988.341559561246</v>
      </c>
      <c r="BJ63" s="188">
        <f t="shared" si="7"/>
        <v>87117.31842242826</v>
      </c>
      <c r="BK63" s="188">
        <f t="shared" si="7"/>
        <v>91703.931154992722</v>
      </c>
      <c r="BL63" s="188">
        <f t="shared" si="7"/>
        <v>94534.540154228132</v>
      </c>
      <c r="BM63" s="188">
        <f t="shared" si="7"/>
        <v>101376.66773348955</v>
      </c>
      <c r="BN63" s="188">
        <f t="shared" si="7"/>
        <v>104060.59446706947</v>
      </c>
      <c r="BO63" s="188">
        <f t="shared" si="7"/>
        <v>108181.33041913803</v>
      </c>
      <c r="BP63" s="188">
        <f t="shared" ref="BP63:CH63" si="8">SUM(BP64:BP65)</f>
        <v>114452.47400959702</v>
      </c>
      <c r="BQ63" s="188">
        <f t="shared" si="8"/>
        <v>116757.79144502211</v>
      </c>
      <c r="BR63" s="188">
        <f t="shared" si="8"/>
        <v>119847.90091591002</v>
      </c>
      <c r="BS63" s="188">
        <f t="shared" si="8"/>
        <v>122945.21519690726</v>
      </c>
      <c r="BT63" s="188">
        <f t="shared" si="8"/>
        <v>123512.81625162977</v>
      </c>
      <c r="BU63" s="188">
        <f t="shared" si="8"/>
        <v>124925.25650524374</v>
      </c>
      <c r="BV63" s="188">
        <f t="shared" si="8"/>
        <v>125973.36620223612</v>
      </c>
      <c r="BW63" s="188">
        <f t="shared" si="8"/>
        <v>125353.46277848702</v>
      </c>
      <c r="BX63" s="188">
        <f t="shared" si="8"/>
        <v>123018.21806670364</v>
      </c>
      <c r="BY63" s="188">
        <f t="shared" si="8"/>
        <v>125921.26959368182</v>
      </c>
      <c r="BZ63" s="188">
        <f t="shared" si="8"/>
        <v>124216.43769779983</v>
      </c>
      <c r="CA63" s="188">
        <f t="shared" si="8"/>
        <v>132483.96936619637</v>
      </c>
      <c r="CB63" s="188">
        <f t="shared" si="8"/>
        <v>140604.20283351481</v>
      </c>
      <c r="CC63" s="188">
        <f t="shared" si="8"/>
        <v>146136.23951638548</v>
      </c>
      <c r="CD63" s="188">
        <f t="shared" si="8"/>
        <v>150695.94524545694</v>
      </c>
      <c r="CE63" s="188">
        <f t="shared" si="8"/>
        <v>151950.6084052212</v>
      </c>
      <c r="CF63" s="188">
        <f t="shared" si="8"/>
        <v>153883.90572397053</v>
      </c>
      <c r="CG63" s="188">
        <f t="shared" si="8"/>
        <v>158672.14725022268</v>
      </c>
      <c r="CH63" s="189">
        <f t="shared" si="8"/>
        <v>163291.67454967374</v>
      </c>
    </row>
    <row r="64" spans="1:86" x14ac:dyDescent="0.35">
      <c r="A64" s="190"/>
      <c r="B64" s="72" t="s">
        <v>381</v>
      </c>
      <c r="C64" s="187" t="s">
        <v>378</v>
      </c>
      <c r="D64" s="188">
        <v>7625.8962624032401</v>
      </c>
      <c r="E64" s="188">
        <v>10491.119275619967</v>
      </c>
      <c r="F64" s="188">
        <v>10222.901750802554</v>
      </c>
      <c r="G64" s="188">
        <v>10545.147831004108</v>
      </c>
      <c r="H64" s="188">
        <v>11081.92089011015</v>
      </c>
      <c r="I64" s="188">
        <v>11495.750116790221</v>
      </c>
      <c r="J64" s="188">
        <v>11737.914406888904</v>
      </c>
      <c r="K64" s="188">
        <v>14022.959751230443</v>
      </c>
      <c r="L64" s="188">
        <v>13679.935077935928</v>
      </c>
      <c r="M64" s="188">
        <v>14075.519927116726</v>
      </c>
      <c r="N64" s="188">
        <v>17598.52669582361</v>
      </c>
      <c r="O64" s="188">
        <v>18627.747745252673</v>
      </c>
      <c r="P64" s="188">
        <v>18816.751593407131</v>
      </c>
      <c r="Q64" s="188">
        <v>21019.250833231028</v>
      </c>
      <c r="R64" s="188">
        <v>20987.518456470101</v>
      </c>
      <c r="S64" s="188">
        <v>24519.155036984997</v>
      </c>
      <c r="T64" s="188">
        <v>24782.059009809975</v>
      </c>
      <c r="U64" s="188">
        <v>28685.949497691192</v>
      </c>
      <c r="V64" s="188">
        <v>28042.516056899611</v>
      </c>
      <c r="W64" s="188">
        <v>29722.664360642968</v>
      </c>
      <c r="X64" s="188">
        <v>31480.394967390584</v>
      </c>
      <c r="Y64" s="188">
        <v>31041.490499257645</v>
      </c>
      <c r="Z64" s="188">
        <v>30875.119314146705</v>
      </c>
      <c r="AA64" s="188">
        <v>33020.647237456338</v>
      </c>
      <c r="AB64" s="188">
        <v>35243.342059587092</v>
      </c>
      <c r="AC64" s="188">
        <v>37640.764815318631</v>
      </c>
      <c r="AD64" s="188">
        <v>40675.733190129278</v>
      </c>
      <c r="AE64" s="188">
        <v>43759.911953410221</v>
      </c>
      <c r="AF64" s="188">
        <v>45297.663760479612</v>
      </c>
      <c r="AG64" s="188">
        <v>46450.930402808612</v>
      </c>
      <c r="AH64" s="188">
        <v>47833.677112267527</v>
      </c>
      <c r="AI64" s="188">
        <v>47777.172435570625</v>
      </c>
      <c r="AJ64" s="188">
        <v>47902.108591888369</v>
      </c>
      <c r="AK64" s="188">
        <v>49924.938377069215</v>
      </c>
      <c r="AL64" s="188">
        <v>51954.907985145226</v>
      </c>
      <c r="AM64" s="188">
        <v>53489.920726344884</v>
      </c>
      <c r="AN64" s="188">
        <v>52800.208241669876</v>
      </c>
      <c r="AO64" s="188">
        <v>54389.101147910485</v>
      </c>
      <c r="AP64" s="188">
        <v>56033.488765641872</v>
      </c>
      <c r="AQ64" s="188">
        <v>55538.875815092077</v>
      </c>
      <c r="AR64" s="188">
        <v>53641.298828133105</v>
      </c>
      <c r="AS64" s="188">
        <v>53394.555875421305</v>
      </c>
      <c r="AT64" s="188">
        <v>54025.836348995304</v>
      </c>
      <c r="AU64" s="188">
        <v>57345.83245294504</v>
      </c>
      <c r="AV64" s="188">
        <v>58356.728443671593</v>
      </c>
      <c r="AW64" s="188">
        <v>59880.735094680524</v>
      </c>
      <c r="AX64" s="188">
        <v>60077.480989837597</v>
      </c>
      <c r="AY64" s="188">
        <v>60701.434159327451</v>
      </c>
      <c r="AZ64" s="188">
        <v>62697.279765605548</v>
      </c>
      <c r="BA64" s="188">
        <v>65588.668167063661</v>
      </c>
      <c r="BB64" s="188">
        <v>68569.076933742137</v>
      </c>
      <c r="BC64" s="188">
        <v>71920.567044007592</v>
      </c>
      <c r="BD64" s="188">
        <v>73064.571510373164</v>
      </c>
      <c r="BE64" s="188">
        <v>77503.065995780402</v>
      </c>
      <c r="BF64" s="188">
        <v>80374.391730488074</v>
      </c>
      <c r="BG64" s="188">
        <v>82233.211454332311</v>
      </c>
      <c r="BH64" s="188">
        <v>83795.653292617746</v>
      </c>
      <c r="BI64" s="188">
        <v>85937.30158134122</v>
      </c>
      <c r="BJ64" s="188">
        <v>87061.977976559851</v>
      </c>
      <c r="BK64" s="188">
        <v>91640.887072868572</v>
      </c>
      <c r="BL64" s="188">
        <v>94465.440582765164</v>
      </c>
      <c r="BM64" s="188">
        <v>101304.40918457082</v>
      </c>
      <c r="BN64" s="188">
        <v>103974.02238779467</v>
      </c>
      <c r="BO64" s="188">
        <v>108090.04969858925</v>
      </c>
      <c r="BP64" s="188">
        <v>114344.88312178144</v>
      </c>
      <c r="BQ64" s="188">
        <v>116623.4130296946</v>
      </c>
      <c r="BR64" s="188">
        <v>119725.84029420232</v>
      </c>
      <c r="BS64" s="188">
        <v>122817.41720529395</v>
      </c>
      <c r="BT64" s="188">
        <v>123378.9226258643</v>
      </c>
      <c r="BU64" s="188">
        <v>124785.91915340174</v>
      </c>
      <c r="BV64" s="188">
        <v>125826.06289153853</v>
      </c>
      <c r="BW64" s="188">
        <v>125202.91872396739</v>
      </c>
      <c r="BX64" s="188">
        <v>122857.73936623658</v>
      </c>
      <c r="BY64" s="188">
        <v>125730.73180952721</v>
      </c>
      <c r="BZ64" s="188">
        <v>124016.51840167749</v>
      </c>
      <c r="CA64" s="188">
        <v>132246.72966485922</v>
      </c>
      <c r="CB64" s="188">
        <v>140370.11122008413</v>
      </c>
      <c r="CC64" s="188">
        <v>145903.68870530231</v>
      </c>
      <c r="CD64" s="188">
        <v>150459.33088410218</v>
      </c>
      <c r="CE64" s="188">
        <v>151706.78072729669</v>
      </c>
      <c r="CF64" s="188">
        <v>153633.63447939517</v>
      </c>
      <c r="CG64" s="188">
        <v>158422.44481087563</v>
      </c>
      <c r="CH64" s="189">
        <v>163045.9573733705</v>
      </c>
    </row>
    <row r="65" spans="1:86" x14ac:dyDescent="0.35">
      <c r="A65" s="190"/>
      <c r="B65" s="72" t="s">
        <v>382</v>
      </c>
      <c r="C65" s="187" t="s">
        <v>374</v>
      </c>
      <c r="D65" s="188">
        <v>0</v>
      </c>
      <c r="E65" s="188">
        <v>0</v>
      </c>
      <c r="F65" s="188">
        <v>0</v>
      </c>
      <c r="G65" s="188">
        <v>0</v>
      </c>
      <c r="H65" s="188">
        <v>0</v>
      </c>
      <c r="I65" s="188">
        <v>0</v>
      </c>
      <c r="J65" s="188">
        <v>0</v>
      </c>
      <c r="K65" s="188">
        <v>0</v>
      </c>
      <c r="L65" s="188">
        <v>0</v>
      </c>
      <c r="M65" s="188">
        <v>0</v>
      </c>
      <c r="N65" s="188">
        <v>0</v>
      </c>
      <c r="O65" s="188">
        <v>0</v>
      </c>
      <c r="P65" s="188">
        <v>0</v>
      </c>
      <c r="Q65" s="188">
        <v>0</v>
      </c>
      <c r="R65" s="188">
        <v>0</v>
      </c>
      <c r="S65" s="188">
        <v>0</v>
      </c>
      <c r="T65" s="188">
        <v>0</v>
      </c>
      <c r="U65" s="188">
        <v>0</v>
      </c>
      <c r="V65" s="188">
        <v>0</v>
      </c>
      <c r="W65" s="188">
        <v>0</v>
      </c>
      <c r="X65" s="188">
        <v>0</v>
      </c>
      <c r="Y65" s="188">
        <v>0</v>
      </c>
      <c r="Z65" s="188">
        <v>128.51607769416449</v>
      </c>
      <c r="AA65" s="188">
        <v>369.71242445496995</v>
      </c>
      <c r="AB65" s="188">
        <v>401.7437455074101</v>
      </c>
      <c r="AC65" s="188">
        <v>380.2373771314891</v>
      </c>
      <c r="AD65" s="188">
        <v>347.83071641458639</v>
      </c>
      <c r="AE65" s="188">
        <v>309.63494369037915</v>
      </c>
      <c r="AF65" s="188">
        <v>286.95280070517754</v>
      </c>
      <c r="AG65" s="188">
        <v>252.98689263013972</v>
      </c>
      <c r="AH65" s="188">
        <v>234.35461508923441</v>
      </c>
      <c r="AI65" s="188">
        <v>195.09734660623212</v>
      </c>
      <c r="AJ65" s="188">
        <v>172.93179997071616</v>
      </c>
      <c r="AK65" s="188">
        <v>160.57006405291929</v>
      </c>
      <c r="AL65" s="188">
        <v>153.38374192972242</v>
      </c>
      <c r="AM65" s="188">
        <v>150.0777903086389</v>
      </c>
      <c r="AN65" s="188">
        <v>134.8708489275036</v>
      </c>
      <c r="AO65" s="188">
        <v>134.46413091318922</v>
      </c>
      <c r="AP65" s="188">
        <v>116.60871030895883</v>
      </c>
      <c r="AQ65" s="188">
        <v>110.65251645752876</v>
      </c>
      <c r="AR65" s="188">
        <v>100.73501413425083</v>
      </c>
      <c r="AS65" s="188">
        <v>89.190588205895637</v>
      </c>
      <c r="AT65" s="188">
        <v>85.276390640595224</v>
      </c>
      <c r="AU65" s="188">
        <v>80.463246446996649</v>
      </c>
      <c r="AV65" s="188">
        <v>77.708666578540743</v>
      </c>
      <c r="AW65" s="188">
        <v>76.841993593547372</v>
      </c>
      <c r="AX65" s="188">
        <v>72.515639533655118</v>
      </c>
      <c r="AY65" s="188">
        <v>72.476889650214545</v>
      </c>
      <c r="AZ65" s="188">
        <v>58.249795677228548</v>
      </c>
      <c r="BA65" s="188">
        <v>57.157174729651103</v>
      </c>
      <c r="BB65" s="188">
        <v>55.472808442907308</v>
      </c>
      <c r="BC65" s="188">
        <v>52.695119211396154</v>
      </c>
      <c r="BD65" s="188">
        <v>51.976737464000159</v>
      </c>
      <c r="BE65" s="188">
        <v>52.913062353940234</v>
      </c>
      <c r="BF65" s="188">
        <v>52.311574076631857</v>
      </c>
      <c r="BG65" s="188">
        <v>52.545678578683109</v>
      </c>
      <c r="BH65" s="188">
        <v>52.036907099621423</v>
      </c>
      <c r="BI65" s="188">
        <v>51.039978220032083</v>
      </c>
      <c r="BJ65" s="188">
        <v>55.340445868403407</v>
      </c>
      <c r="BK65" s="188">
        <v>63.044082124156937</v>
      </c>
      <c r="BL65" s="188">
        <v>69.099571462971994</v>
      </c>
      <c r="BM65" s="188">
        <v>72.258548918731961</v>
      </c>
      <c r="BN65" s="188">
        <v>86.572079274796167</v>
      </c>
      <c r="BO65" s="188">
        <v>91.280720548781744</v>
      </c>
      <c r="BP65" s="188">
        <v>107.59088781557134</v>
      </c>
      <c r="BQ65" s="188">
        <v>134.37841532751227</v>
      </c>
      <c r="BR65" s="188">
        <v>122.06062170770055</v>
      </c>
      <c r="BS65" s="188">
        <v>127.7979916133097</v>
      </c>
      <c r="BT65" s="188">
        <v>133.89362576547208</v>
      </c>
      <c r="BU65" s="188">
        <v>139.33735184199318</v>
      </c>
      <c r="BV65" s="188">
        <v>147.30331069759873</v>
      </c>
      <c r="BW65" s="188">
        <v>150.54405451963012</v>
      </c>
      <c r="BX65" s="188">
        <v>160.47870046706845</v>
      </c>
      <c r="BY65" s="188">
        <v>190.53778415460732</v>
      </c>
      <c r="BZ65" s="188">
        <v>199.91929612234881</v>
      </c>
      <c r="CA65" s="188">
        <v>237.23970133713789</v>
      </c>
      <c r="CB65" s="188">
        <v>234.09161343066341</v>
      </c>
      <c r="CC65" s="188">
        <v>232.55081108317597</v>
      </c>
      <c r="CD65" s="188">
        <v>236.61436135475051</v>
      </c>
      <c r="CE65" s="188">
        <v>243.82767792450636</v>
      </c>
      <c r="CF65" s="188">
        <v>250.27124457536152</v>
      </c>
      <c r="CG65" s="188">
        <v>249.70243934704766</v>
      </c>
      <c r="CH65" s="189">
        <v>245.71717630323644</v>
      </c>
    </row>
    <row r="66" spans="1:86" ht="25.5" customHeight="1" x14ac:dyDescent="0.35">
      <c r="A66" s="190"/>
      <c r="B66" s="52" t="s">
        <v>427</v>
      </c>
      <c r="C66" s="187" t="s">
        <v>378</v>
      </c>
      <c r="D66" s="188">
        <v>0</v>
      </c>
      <c r="E66" s="188">
        <v>0</v>
      </c>
      <c r="F66" s="188">
        <v>0</v>
      </c>
      <c r="G66" s="188">
        <v>0</v>
      </c>
      <c r="H66" s="188">
        <v>0</v>
      </c>
      <c r="I66" s="188">
        <v>0</v>
      </c>
      <c r="J66" s="188">
        <v>0</v>
      </c>
      <c r="K66" s="188">
        <v>0</v>
      </c>
      <c r="L66" s="188">
        <v>0</v>
      </c>
      <c r="M66" s="188">
        <v>0</v>
      </c>
      <c r="N66" s="188">
        <v>0</v>
      </c>
      <c r="O66" s="188">
        <v>0</v>
      </c>
      <c r="P66" s="188">
        <v>0</v>
      </c>
      <c r="Q66" s="188">
        <v>0</v>
      </c>
      <c r="R66" s="188">
        <v>0</v>
      </c>
      <c r="S66" s="188">
        <v>0</v>
      </c>
      <c r="T66" s="188">
        <v>0</v>
      </c>
      <c r="U66" s="188">
        <v>0</v>
      </c>
      <c r="V66" s="188">
        <v>0</v>
      </c>
      <c r="W66" s="188">
        <v>0</v>
      </c>
      <c r="X66" s="188">
        <v>0</v>
      </c>
      <c r="Y66" s="188">
        <v>0</v>
      </c>
      <c r="Z66" s="188">
        <v>0</v>
      </c>
      <c r="AA66" s="188">
        <v>0</v>
      </c>
      <c r="AB66" s="188">
        <v>0</v>
      </c>
      <c r="AC66" s="188">
        <v>0</v>
      </c>
      <c r="AD66" s="188">
        <v>0</v>
      </c>
      <c r="AE66" s="188">
        <v>0</v>
      </c>
      <c r="AF66" s="188">
        <v>0</v>
      </c>
      <c r="AG66" s="188">
        <v>0</v>
      </c>
      <c r="AH66" s="188">
        <v>0</v>
      </c>
      <c r="AI66" s="188">
        <v>0</v>
      </c>
      <c r="AJ66" s="188">
        <v>0</v>
      </c>
      <c r="AK66" s="188">
        <v>0</v>
      </c>
      <c r="AL66" s="188">
        <v>0</v>
      </c>
      <c r="AM66" s="188">
        <v>0</v>
      </c>
      <c r="AN66" s="188">
        <v>0</v>
      </c>
      <c r="AO66" s="188">
        <v>0</v>
      </c>
      <c r="AP66" s="188">
        <v>0</v>
      </c>
      <c r="AQ66" s="188">
        <v>0</v>
      </c>
      <c r="AR66" s="188">
        <v>0</v>
      </c>
      <c r="AS66" s="188">
        <v>0</v>
      </c>
      <c r="AT66" s="188">
        <v>0</v>
      </c>
      <c r="AU66" s="188">
        <v>0</v>
      </c>
      <c r="AV66" s="188">
        <v>0</v>
      </c>
      <c r="AW66" s="188">
        <v>0</v>
      </c>
      <c r="AX66" s="188">
        <v>0</v>
      </c>
      <c r="AY66" s="188">
        <v>0</v>
      </c>
      <c r="AZ66" s="188">
        <v>0</v>
      </c>
      <c r="BA66" s="188">
        <v>0</v>
      </c>
      <c r="BB66" s="188">
        <v>0</v>
      </c>
      <c r="BC66" s="188">
        <v>0</v>
      </c>
      <c r="BD66" s="188">
        <v>0</v>
      </c>
      <c r="BE66" s="188">
        <v>0</v>
      </c>
      <c r="BF66" s="188">
        <v>0</v>
      </c>
      <c r="BG66" s="188">
        <v>0</v>
      </c>
      <c r="BH66" s="188">
        <v>0</v>
      </c>
      <c r="BI66" s="188">
        <v>0</v>
      </c>
      <c r="BJ66" s="188">
        <v>0</v>
      </c>
      <c r="BK66" s="188">
        <v>0</v>
      </c>
      <c r="BL66" s="188">
        <v>15.105275870849443</v>
      </c>
      <c r="BM66" s="188">
        <v>0.38104041767592045</v>
      </c>
      <c r="BN66" s="188">
        <v>-2.6422646854893284</v>
      </c>
      <c r="BO66" s="188">
        <v>7.5318577822960258</v>
      </c>
      <c r="BP66" s="188">
        <v>2.9273244579519213</v>
      </c>
      <c r="BQ66" s="188">
        <v>3.5762444703747738</v>
      </c>
      <c r="BR66" s="188">
        <v>2.495789956145817</v>
      </c>
      <c r="BS66" s="188">
        <v>3.7832555748947376</v>
      </c>
      <c r="BT66" s="188">
        <v>2.6224568837825615</v>
      </c>
      <c r="BU66" s="188">
        <v>4.3475083956255247</v>
      </c>
      <c r="BV66" s="188">
        <v>3.7363409362946385</v>
      </c>
      <c r="BW66" s="188">
        <v>4.1887565888000378</v>
      </c>
      <c r="BX66" s="188">
        <v>2.0889369726551519</v>
      </c>
      <c r="BY66" s="188">
        <v>1.5171308062624329</v>
      </c>
      <c r="BZ66" s="188">
        <v>1.4466063824580651</v>
      </c>
      <c r="CA66" s="188">
        <v>1.5069828518394925</v>
      </c>
      <c r="CB66" s="188">
        <v>2.1082656569646967</v>
      </c>
      <c r="CC66" s="188">
        <v>2.0479909300000001</v>
      </c>
      <c r="CD66" s="188">
        <v>2.0033182637974698</v>
      </c>
      <c r="CE66" s="188">
        <v>1.9638205321161286</v>
      </c>
      <c r="CF66" s="188">
        <v>1.9275008181661473</v>
      </c>
      <c r="CG66" s="188">
        <v>1.8925752616683402</v>
      </c>
      <c r="CH66" s="189">
        <v>1.8563388010974631</v>
      </c>
    </row>
    <row r="67" spans="1:86" x14ac:dyDescent="0.35">
      <c r="A67" s="190"/>
      <c r="B67" s="52" t="s">
        <v>176</v>
      </c>
      <c r="C67" s="187" t="s">
        <v>378</v>
      </c>
      <c r="D67" s="188">
        <v>0</v>
      </c>
      <c r="E67" s="188">
        <v>0</v>
      </c>
      <c r="F67" s="188">
        <v>0</v>
      </c>
      <c r="G67" s="188">
        <v>0</v>
      </c>
      <c r="H67" s="188">
        <v>0</v>
      </c>
      <c r="I67" s="188">
        <v>0</v>
      </c>
      <c r="J67" s="188">
        <v>0</v>
      </c>
      <c r="K67" s="188">
        <v>0</v>
      </c>
      <c r="L67" s="188">
        <v>0</v>
      </c>
      <c r="M67" s="188">
        <v>0</v>
      </c>
      <c r="N67" s="188">
        <v>0</v>
      </c>
      <c r="O67" s="188">
        <v>0</v>
      </c>
      <c r="P67" s="188">
        <v>0</v>
      </c>
      <c r="Q67" s="188">
        <v>0</v>
      </c>
      <c r="R67" s="188">
        <v>0</v>
      </c>
      <c r="S67" s="188">
        <v>0</v>
      </c>
      <c r="T67" s="188">
        <v>0</v>
      </c>
      <c r="U67" s="188">
        <v>0</v>
      </c>
      <c r="V67" s="188">
        <v>0</v>
      </c>
      <c r="W67" s="188">
        <v>0</v>
      </c>
      <c r="X67" s="188">
        <v>0</v>
      </c>
      <c r="Y67" s="188">
        <v>0</v>
      </c>
      <c r="Z67" s="188">
        <v>0</v>
      </c>
      <c r="AA67" s="188">
        <v>0</v>
      </c>
      <c r="AB67" s="188">
        <v>0</v>
      </c>
      <c r="AC67" s="188">
        <v>0</v>
      </c>
      <c r="AD67" s="188">
        <v>0</v>
      </c>
      <c r="AE67" s="188">
        <v>0</v>
      </c>
      <c r="AF67" s="188">
        <v>0</v>
      </c>
      <c r="AG67" s="188">
        <v>0</v>
      </c>
      <c r="AH67" s="188">
        <v>0</v>
      </c>
      <c r="AI67" s="188">
        <v>0</v>
      </c>
      <c r="AJ67" s="188">
        <v>0</v>
      </c>
      <c r="AK67" s="188">
        <v>0</v>
      </c>
      <c r="AL67" s="188">
        <v>0</v>
      </c>
      <c r="AM67" s="188">
        <v>0</v>
      </c>
      <c r="AN67" s="188">
        <v>0</v>
      </c>
      <c r="AO67" s="188">
        <v>0</v>
      </c>
      <c r="AP67" s="188">
        <v>0</v>
      </c>
      <c r="AQ67" s="188">
        <v>574.795060459252</v>
      </c>
      <c r="AR67" s="188">
        <v>697.08953230444558</v>
      </c>
      <c r="AS67" s="188">
        <v>737.8158744362986</v>
      </c>
      <c r="AT67" s="188">
        <v>747.34953979030684</v>
      </c>
      <c r="AU67" s="188">
        <v>915.98785017786361</v>
      </c>
      <c r="AV67" s="188">
        <v>948.35952126108452</v>
      </c>
      <c r="AW67" s="188">
        <v>883.8762742607895</v>
      </c>
      <c r="AX67" s="188">
        <v>1003.2138279961512</v>
      </c>
      <c r="AY67" s="188">
        <v>1062.1840179904259</v>
      </c>
      <c r="AZ67" s="188">
        <v>667.83954135574402</v>
      </c>
      <c r="BA67" s="188">
        <v>981.18871915620343</v>
      </c>
      <c r="BB67" s="188">
        <v>1065.8951726521104</v>
      </c>
      <c r="BC67" s="188">
        <v>1208.9966650734025</v>
      </c>
      <c r="BD67" s="188">
        <v>1222.84885004074</v>
      </c>
      <c r="BE67" s="188">
        <v>1176.5063660840121</v>
      </c>
      <c r="BF67" s="188">
        <v>1311.9883585184248</v>
      </c>
      <c r="BG67" s="188">
        <v>1831.271520321161</v>
      </c>
      <c r="BH67" s="188">
        <v>2218.393810539776</v>
      </c>
      <c r="BI67" s="188">
        <v>1979.3008798788221</v>
      </c>
      <c r="BJ67" s="188">
        <v>2131.4514027650957</v>
      </c>
      <c r="BK67" s="188">
        <v>2584.5298485051358</v>
      </c>
      <c r="BL67" s="188">
        <v>2992.4437854598245</v>
      </c>
      <c r="BM67" s="188">
        <v>3070.5891156123384</v>
      </c>
      <c r="BN67" s="188">
        <v>3180.5578154264754</v>
      </c>
      <c r="BO67" s="188">
        <v>3202.1850635909109</v>
      </c>
      <c r="BP67" s="188">
        <v>3218.8490160409087</v>
      </c>
      <c r="BQ67" s="188">
        <v>3141.2507778537883</v>
      </c>
      <c r="BR67" s="188">
        <v>3130.7132270586567</v>
      </c>
      <c r="BS67" s="188">
        <v>3234.3193197293272</v>
      </c>
      <c r="BT67" s="188">
        <v>3091.1823279229029</v>
      </c>
      <c r="BU67" s="188">
        <v>3071.1755731503154</v>
      </c>
      <c r="BV67" s="188">
        <v>3132.9477191477126</v>
      </c>
      <c r="BW67" s="188">
        <v>3186.8851707442955</v>
      </c>
      <c r="BX67" s="188">
        <v>2997.2639146816718</v>
      </c>
      <c r="BY67" s="188">
        <v>3130.8418656980766</v>
      </c>
      <c r="BZ67" s="188">
        <v>2988.16138502385</v>
      </c>
      <c r="CA67" s="188">
        <v>3057.3368450414255</v>
      </c>
      <c r="CB67" s="188">
        <v>3115.1987204901861</v>
      </c>
      <c r="CC67" s="188">
        <v>3129.5289351610945</v>
      </c>
      <c r="CD67" s="188">
        <v>3183.8089848065838</v>
      </c>
      <c r="CE67" s="188">
        <v>3210.7260210932977</v>
      </c>
      <c r="CF67" s="188">
        <v>3232.4056941669787</v>
      </c>
      <c r="CG67" s="188">
        <v>3265.8595376204676</v>
      </c>
      <c r="CH67" s="189">
        <v>3292.0232344941646</v>
      </c>
    </row>
    <row r="68" spans="1:86" x14ac:dyDescent="0.35">
      <c r="A68" s="190"/>
      <c r="B68" s="52" t="s">
        <v>428</v>
      </c>
      <c r="C68" s="187" t="s">
        <v>378</v>
      </c>
      <c r="D68" s="188">
        <v>0</v>
      </c>
      <c r="E68" s="188">
        <v>0</v>
      </c>
      <c r="F68" s="188">
        <v>0</v>
      </c>
      <c r="G68" s="188">
        <v>0</v>
      </c>
      <c r="H68" s="188">
        <v>0</v>
      </c>
      <c r="I68" s="188">
        <v>0</v>
      </c>
      <c r="J68" s="188">
        <v>0</v>
      </c>
      <c r="K68" s="188">
        <v>0</v>
      </c>
      <c r="L68" s="188">
        <v>0</v>
      </c>
      <c r="M68" s="188">
        <v>0</v>
      </c>
      <c r="N68" s="188">
        <v>0</v>
      </c>
      <c r="O68" s="188">
        <v>0</v>
      </c>
      <c r="P68" s="188">
        <v>0</v>
      </c>
      <c r="Q68" s="188">
        <v>0</v>
      </c>
      <c r="R68" s="188">
        <v>0</v>
      </c>
      <c r="S68" s="188">
        <v>0</v>
      </c>
      <c r="T68" s="188">
        <v>0</v>
      </c>
      <c r="U68" s="188">
        <v>0</v>
      </c>
      <c r="V68" s="188">
        <v>0</v>
      </c>
      <c r="W68" s="188">
        <v>0</v>
      </c>
      <c r="X68" s="188">
        <v>0</v>
      </c>
      <c r="Y68" s="188">
        <v>0</v>
      </c>
      <c r="Z68" s="188">
        <v>0</v>
      </c>
      <c r="AA68" s="188">
        <v>0</v>
      </c>
      <c r="AB68" s="188">
        <v>0</v>
      </c>
      <c r="AC68" s="188">
        <v>0</v>
      </c>
      <c r="AD68" s="188">
        <v>0</v>
      </c>
      <c r="AE68" s="188">
        <v>0</v>
      </c>
      <c r="AF68" s="188">
        <v>0</v>
      </c>
      <c r="AG68" s="188">
        <v>0</v>
      </c>
      <c r="AH68" s="188">
        <v>0</v>
      </c>
      <c r="AI68" s="188">
        <v>0</v>
      </c>
      <c r="AJ68" s="188">
        <v>0</v>
      </c>
      <c r="AK68" s="188">
        <v>0</v>
      </c>
      <c r="AL68" s="188">
        <v>0</v>
      </c>
      <c r="AM68" s="188">
        <v>1830.2169549834011</v>
      </c>
      <c r="AN68" s="188">
        <v>1756.7792629531239</v>
      </c>
      <c r="AO68" s="188">
        <v>1787.3890572606858</v>
      </c>
      <c r="AP68" s="188">
        <v>2385.7511811859954</v>
      </c>
      <c r="AQ68" s="188">
        <v>2501.6987087345683</v>
      </c>
      <c r="AR68" s="188">
        <v>2503.9456000375685</v>
      </c>
      <c r="AS68" s="188">
        <v>2448.2072197204457</v>
      </c>
      <c r="AT68" s="188">
        <v>2239.6685252951552</v>
      </c>
      <c r="AU68" s="188">
        <v>1753.398311247332</v>
      </c>
      <c r="AV68" s="188">
        <v>1503.390208819415</v>
      </c>
      <c r="AW68" s="188">
        <v>1400.1790017737026</v>
      </c>
      <c r="AX68" s="188">
        <v>167.20230466602519</v>
      </c>
      <c r="AY68" s="188">
        <v>73.540491804410564</v>
      </c>
      <c r="AZ68" s="188">
        <v>191.25921137418018</v>
      </c>
      <c r="BA68" s="188">
        <v>50.818539239165915</v>
      </c>
      <c r="BB68" s="188">
        <v>52.041898122254942</v>
      </c>
      <c r="BC68" s="188">
        <v>125.659495897393</v>
      </c>
      <c r="BD68" s="188">
        <v>126.43653233445923</v>
      </c>
      <c r="BE68" s="188">
        <v>127.65166775041621</v>
      </c>
      <c r="BF68" s="188">
        <v>126.89242953797758</v>
      </c>
      <c r="BG68" s="188">
        <v>141.06736784324065</v>
      </c>
      <c r="BH68" s="188">
        <v>73.87945340521415</v>
      </c>
      <c r="BI68" s="188">
        <v>68.559960371593277</v>
      </c>
      <c r="BJ68" s="188">
        <v>73.05305261078388</v>
      </c>
      <c r="BK68" s="188">
        <v>69.222074440832415</v>
      </c>
      <c r="BL68" s="188">
        <v>70.924084584645257</v>
      </c>
      <c r="BM68" s="188">
        <v>70.952040457831529</v>
      </c>
      <c r="BN68" s="188">
        <v>66.182764939808223</v>
      </c>
      <c r="BO68" s="188">
        <v>69.123881757874031</v>
      </c>
      <c r="BP68" s="188">
        <v>80.308461795618342</v>
      </c>
      <c r="BQ68" s="188">
        <v>70.242638145209938</v>
      </c>
      <c r="BR68" s="188">
        <v>6.9263566970324266</v>
      </c>
      <c r="BS68" s="188">
        <v>0</v>
      </c>
      <c r="BT68" s="188">
        <v>0</v>
      </c>
      <c r="BU68" s="188">
        <v>0</v>
      </c>
      <c r="BV68" s="188">
        <v>0</v>
      </c>
      <c r="BW68" s="188">
        <v>0</v>
      </c>
      <c r="BX68" s="188">
        <v>60.282862322640227</v>
      </c>
      <c r="BY68" s="188">
        <v>79.383620106059567</v>
      </c>
      <c r="BZ68" s="188">
        <v>0</v>
      </c>
      <c r="CA68" s="188">
        <v>0</v>
      </c>
      <c r="CB68" s="188">
        <v>0</v>
      </c>
      <c r="CC68" s="188">
        <v>0</v>
      </c>
      <c r="CD68" s="188">
        <v>0</v>
      </c>
      <c r="CE68" s="188">
        <v>0</v>
      </c>
      <c r="CF68" s="188">
        <v>0</v>
      </c>
      <c r="CG68" s="188">
        <v>0</v>
      </c>
      <c r="CH68" s="189">
        <v>0</v>
      </c>
    </row>
    <row r="69" spans="1:86" x14ac:dyDescent="0.35">
      <c r="A69" s="190"/>
      <c r="B69" s="52" t="s">
        <v>429</v>
      </c>
      <c r="C69" s="187" t="s">
        <v>384</v>
      </c>
      <c r="D69" s="188">
        <v>0</v>
      </c>
      <c r="E69" s="188">
        <v>0</v>
      </c>
      <c r="F69" s="188">
        <v>0</v>
      </c>
      <c r="G69" s="188">
        <v>0</v>
      </c>
      <c r="H69" s="188">
        <v>0</v>
      </c>
      <c r="I69" s="188">
        <v>0</v>
      </c>
      <c r="J69" s="188">
        <v>0</v>
      </c>
      <c r="K69" s="188">
        <v>0</v>
      </c>
      <c r="L69" s="188">
        <v>0</v>
      </c>
      <c r="M69" s="188">
        <v>0</v>
      </c>
      <c r="N69" s="188">
        <v>0</v>
      </c>
      <c r="O69" s="188">
        <v>0</v>
      </c>
      <c r="P69" s="188">
        <v>0</v>
      </c>
      <c r="Q69" s="188">
        <v>0</v>
      </c>
      <c r="R69" s="188">
        <v>0</v>
      </c>
      <c r="S69" s="188">
        <v>0</v>
      </c>
      <c r="T69" s="188">
        <v>0</v>
      </c>
      <c r="U69" s="188">
        <v>0</v>
      </c>
      <c r="V69" s="188">
        <v>0</v>
      </c>
      <c r="W69" s="188">
        <v>0</v>
      </c>
      <c r="X69" s="188">
        <v>0</v>
      </c>
      <c r="Y69" s="188">
        <v>0</v>
      </c>
      <c r="Z69" s="188">
        <v>0</v>
      </c>
      <c r="AA69" s="188">
        <v>0</v>
      </c>
      <c r="AB69" s="188">
        <v>0</v>
      </c>
      <c r="AC69" s="188">
        <v>0</v>
      </c>
      <c r="AD69" s="188">
        <v>0</v>
      </c>
      <c r="AE69" s="188">
        <v>0</v>
      </c>
      <c r="AF69" s="188">
        <v>0</v>
      </c>
      <c r="AG69" s="188">
        <v>0</v>
      </c>
      <c r="AH69" s="188">
        <v>0</v>
      </c>
      <c r="AI69" s="188">
        <v>0</v>
      </c>
      <c r="AJ69" s="188">
        <v>0</v>
      </c>
      <c r="AK69" s="188">
        <v>0</v>
      </c>
      <c r="AL69" s="188">
        <v>0</v>
      </c>
      <c r="AM69" s="188">
        <v>0</v>
      </c>
      <c r="AN69" s="188">
        <v>0</v>
      </c>
      <c r="AO69" s="188">
        <v>0</v>
      </c>
      <c r="AP69" s="188">
        <v>0</v>
      </c>
      <c r="AQ69" s="188">
        <v>0</v>
      </c>
      <c r="AR69" s="188">
        <v>0</v>
      </c>
      <c r="AS69" s="188">
        <v>0</v>
      </c>
      <c r="AT69" s="188">
        <v>0</v>
      </c>
      <c r="AU69" s="188">
        <v>0</v>
      </c>
      <c r="AV69" s="188">
        <v>0</v>
      </c>
      <c r="AW69" s="188">
        <v>0</v>
      </c>
      <c r="AX69" s="188">
        <v>0</v>
      </c>
      <c r="AY69" s="188">
        <v>0</v>
      </c>
      <c r="AZ69" s="188">
        <v>0</v>
      </c>
      <c r="BA69" s="188">
        <v>0</v>
      </c>
      <c r="BB69" s="188">
        <v>0</v>
      </c>
      <c r="BC69" s="188">
        <v>0</v>
      </c>
      <c r="BD69" s="188">
        <v>0</v>
      </c>
      <c r="BE69" s="188">
        <v>0</v>
      </c>
      <c r="BF69" s="188">
        <v>0</v>
      </c>
      <c r="BG69" s="188">
        <v>0</v>
      </c>
      <c r="BH69" s="188">
        <v>0</v>
      </c>
      <c r="BI69" s="188">
        <v>0</v>
      </c>
      <c r="BJ69" s="188">
        <v>0</v>
      </c>
      <c r="BK69" s="188">
        <v>0</v>
      </c>
      <c r="BL69" s="188">
        <v>0</v>
      </c>
      <c r="BM69" s="188">
        <v>0</v>
      </c>
      <c r="BN69" s="188">
        <v>0</v>
      </c>
      <c r="BO69" s="188">
        <v>0</v>
      </c>
      <c r="BP69" s="188">
        <v>0</v>
      </c>
      <c r="BQ69" s="188">
        <v>0</v>
      </c>
      <c r="BR69" s="188">
        <v>0</v>
      </c>
      <c r="BS69" s="188">
        <v>0</v>
      </c>
      <c r="BT69" s="188">
        <v>0</v>
      </c>
      <c r="BU69" s="188">
        <v>0</v>
      </c>
      <c r="BV69" s="188">
        <v>8.2355578954622093</v>
      </c>
      <c r="BW69" s="188">
        <v>9.2113133336416784</v>
      </c>
      <c r="BX69" s="188">
        <v>7.669599653523548</v>
      </c>
      <c r="BY69" s="188">
        <v>4.7866615183242107</v>
      </c>
      <c r="BZ69" s="188">
        <v>4.1684190326398074</v>
      </c>
      <c r="CA69" s="188">
        <v>7.1409693236807934</v>
      </c>
      <c r="CB69" s="188">
        <v>10.450535094043666</v>
      </c>
      <c r="CC69" s="188">
        <v>14.944046398620575</v>
      </c>
      <c r="CD69" s="188">
        <v>0.89919169342091276</v>
      </c>
      <c r="CE69" s="188">
        <v>1.1927124675392378</v>
      </c>
      <c r="CF69" s="188">
        <v>1.4843856341860198</v>
      </c>
      <c r="CG69" s="188">
        <v>1.7641029590667794</v>
      </c>
      <c r="CH69" s="189">
        <v>2.0313496622329787</v>
      </c>
    </row>
    <row r="70" spans="1:86" x14ac:dyDescent="0.35">
      <c r="A70" s="190"/>
      <c r="B70" s="52" t="s">
        <v>430</v>
      </c>
      <c r="C70" s="187" t="s">
        <v>384</v>
      </c>
      <c r="D70" s="188">
        <v>0</v>
      </c>
      <c r="E70" s="188">
        <v>0</v>
      </c>
      <c r="F70" s="188">
        <v>0</v>
      </c>
      <c r="G70" s="188">
        <v>0</v>
      </c>
      <c r="H70" s="188">
        <v>0</v>
      </c>
      <c r="I70" s="188">
        <v>0</v>
      </c>
      <c r="J70" s="188">
        <v>0</v>
      </c>
      <c r="K70" s="188">
        <v>0</v>
      </c>
      <c r="L70" s="188">
        <v>0</v>
      </c>
      <c r="M70" s="188">
        <v>0</v>
      </c>
      <c r="N70" s="188">
        <v>0</v>
      </c>
      <c r="O70" s="188">
        <v>0</v>
      </c>
      <c r="P70" s="188">
        <v>0</v>
      </c>
      <c r="Q70" s="188">
        <v>0</v>
      </c>
      <c r="R70" s="188">
        <v>0</v>
      </c>
      <c r="S70" s="188">
        <v>0</v>
      </c>
      <c r="T70" s="188">
        <v>0</v>
      </c>
      <c r="U70" s="188">
        <v>0</v>
      </c>
      <c r="V70" s="188">
        <v>0</v>
      </c>
      <c r="W70" s="188">
        <v>0</v>
      </c>
      <c r="X70" s="188">
        <v>0</v>
      </c>
      <c r="Y70" s="188">
        <v>0</v>
      </c>
      <c r="Z70" s="188">
        <v>0</v>
      </c>
      <c r="AA70" s="188">
        <v>0</v>
      </c>
      <c r="AB70" s="188">
        <v>0</v>
      </c>
      <c r="AC70" s="188">
        <v>0</v>
      </c>
      <c r="AD70" s="188">
        <v>0</v>
      </c>
      <c r="AE70" s="188">
        <v>0</v>
      </c>
      <c r="AF70" s="188">
        <v>0</v>
      </c>
      <c r="AG70" s="188">
        <v>0</v>
      </c>
      <c r="AH70" s="188">
        <v>0</v>
      </c>
      <c r="AI70" s="188">
        <v>0</v>
      </c>
      <c r="AJ70" s="188">
        <v>0</v>
      </c>
      <c r="AK70" s="188">
        <v>0</v>
      </c>
      <c r="AL70" s="188">
        <v>0</v>
      </c>
      <c r="AM70" s="188">
        <v>0</v>
      </c>
      <c r="AN70" s="188">
        <v>0</v>
      </c>
      <c r="AO70" s="188">
        <v>0</v>
      </c>
      <c r="AP70" s="188">
        <v>0</v>
      </c>
      <c r="AQ70" s="188">
        <v>41.694978478909476</v>
      </c>
      <c r="AR70" s="188">
        <v>41.825371938266734</v>
      </c>
      <c r="AS70" s="188">
        <v>38.696636771134543</v>
      </c>
      <c r="AT70" s="188">
        <v>45.221787439540854</v>
      </c>
      <c r="AU70" s="188">
        <v>50.958559370924384</v>
      </c>
      <c r="AV70" s="188">
        <v>49.332176387074298</v>
      </c>
      <c r="AW70" s="188">
        <v>49.809402638210791</v>
      </c>
      <c r="AX70" s="188">
        <v>46.887706285970118</v>
      </c>
      <c r="AY70" s="188">
        <v>44.36537823759744</v>
      </c>
      <c r="AZ70" s="188">
        <v>43.123465220289027</v>
      </c>
      <c r="BA70" s="188">
        <v>39.079456674918589</v>
      </c>
      <c r="BB70" s="188">
        <v>35.421257844173297</v>
      </c>
      <c r="BC70" s="188">
        <v>33.187434439203905</v>
      </c>
      <c r="BD70" s="188">
        <v>83.75382355325327</v>
      </c>
      <c r="BE70" s="188">
        <v>112.85147438804911</v>
      </c>
      <c r="BF70" s="188">
        <v>200.55892313175377</v>
      </c>
      <c r="BG70" s="188">
        <v>213.2873977667968</v>
      </c>
      <c r="BH70" s="188">
        <v>205.32818228132393</v>
      </c>
      <c r="BI70" s="188">
        <v>201.62982687038962</v>
      </c>
      <c r="BJ70" s="188">
        <v>194.98833782519696</v>
      </c>
      <c r="BK70" s="188">
        <v>195.96042990491077</v>
      </c>
      <c r="BL70" s="188">
        <v>204.60723319189418</v>
      </c>
      <c r="BM70" s="188">
        <v>210.36435652895949</v>
      </c>
      <c r="BN70" s="188">
        <v>195.05074269406884</v>
      </c>
      <c r="BO70" s="188">
        <v>67.169703723340476</v>
      </c>
      <c r="BP70" s="188">
        <v>55.983602349595508</v>
      </c>
      <c r="BQ70" s="188">
        <v>52.143920000715141</v>
      </c>
      <c r="BR70" s="188">
        <v>46.894205381588336</v>
      </c>
      <c r="BS70" s="188">
        <v>41.42845257096085</v>
      </c>
      <c r="BT70" s="188">
        <v>37.612082356506946</v>
      </c>
      <c r="BU70" s="188">
        <v>34.113222519805753</v>
      </c>
      <c r="BV70" s="188">
        <v>32.333426772301273</v>
      </c>
      <c r="BW70" s="188">
        <v>32.88251462600374</v>
      </c>
      <c r="BX70" s="188">
        <v>33.644284476384911</v>
      </c>
      <c r="BY70" s="188">
        <v>30.856458588361757</v>
      </c>
      <c r="BZ70" s="188">
        <v>28.491722669726961</v>
      </c>
      <c r="CA70" s="188">
        <v>25.27234774332392</v>
      </c>
      <c r="CB70" s="188">
        <v>25.760492081911245</v>
      </c>
      <c r="CC70" s="188">
        <v>24.340675884614875</v>
      </c>
      <c r="CD70" s="188">
        <v>23.723490012438983</v>
      </c>
      <c r="CE70" s="188">
        <v>23.196688901871209</v>
      </c>
      <c r="CF70" s="188">
        <v>22.75547888562976</v>
      </c>
      <c r="CG70" s="188">
        <v>22.350673793400535</v>
      </c>
      <c r="CH70" s="189">
        <v>21.938242458617751</v>
      </c>
    </row>
    <row r="71" spans="1:86" x14ac:dyDescent="0.35">
      <c r="A71" s="190"/>
      <c r="B71" s="52" t="s">
        <v>431</v>
      </c>
      <c r="C71" s="187" t="s">
        <v>378</v>
      </c>
      <c r="D71" s="188">
        <v>657.10670741796628</v>
      </c>
      <c r="E71" s="188">
        <v>809.27878703054785</v>
      </c>
      <c r="F71" s="188">
        <v>699.07212294305475</v>
      </c>
      <c r="G71" s="188">
        <v>567.10824091155814</v>
      </c>
      <c r="H71" s="188">
        <v>941.34858908067201</v>
      </c>
      <c r="I71" s="188">
        <v>763.86007959515973</v>
      </c>
      <c r="J71" s="188">
        <v>529.40320651581658</v>
      </c>
      <c r="K71" s="188">
        <v>509.04154472674668</v>
      </c>
      <c r="L71" s="188">
        <v>638.33588552994172</v>
      </c>
      <c r="M71" s="188">
        <v>741.58516106360673</v>
      </c>
      <c r="N71" s="188">
        <v>1408.1101697014681</v>
      </c>
      <c r="O71" s="188">
        <v>1187.9796507246376</v>
      </c>
      <c r="P71" s="188">
        <v>839.51233287176149</v>
      </c>
      <c r="Q71" s="188">
        <v>973.33691191004766</v>
      </c>
      <c r="R71" s="188">
        <v>1677.2332306310514</v>
      </c>
      <c r="S71" s="188">
        <v>1651.999807456436</v>
      </c>
      <c r="T71" s="188">
        <v>1096.5945102399407</v>
      </c>
      <c r="U71" s="188">
        <v>1140.2073964181668</v>
      </c>
      <c r="V71" s="188">
        <v>1726.7450513174265</v>
      </c>
      <c r="W71" s="188">
        <v>2612.4860990107245</v>
      </c>
      <c r="X71" s="188">
        <v>2515.0863082221595</v>
      </c>
      <c r="Y71" s="188">
        <v>2425.0866325254447</v>
      </c>
      <c r="Z71" s="188">
        <v>2612.0024439462622</v>
      </c>
      <c r="AA71" s="188">
        <v>3865.0285770532669</v>
      </c>
      <c r="AB71" s="188">
        <v>3111.2821179851649</v>
      </c>
      <c r="AC71" s="188">
        <v>2381.1339922597458</v>
      </c>
      <c r="AD71" s="188">
        <v>2433.9283875857536</v>
      </c>
      <c r="AE71" s="188">
        <v>4150.2499672198501</v>
      </c>
      <c r="AF71" s="188">
        <v>4479.3973425387057</v>
      </c>
      <c r="AG71" s="188">
        <v>4431.3296864913718</v>
      </c>
      <c r="AH71" s="188">
        <v>4003.030182064761</v>
      </c>
      <c r="AI71" s="188">
        <v>3538.8490926074883</v>
      </c>
      <c r="AJ71" s="188">
        <v>5825.0711569083333</v>
      </c>
      <c r="AK71" s="188">
        <v>7007.4422825145803</v>
      </c>
      <c r="AL71" s="188">
        <v>5751.8903223645912</v>
      </c>
      <c r="AM71" s="188">
        <v>5479.6695632203027</v>
      </c>
      <c r="AN71" s="188">
        <v>5457.0820412205303</v>
      </c>
      <c r="AO71" s="188">
        <v>5211.3049761233578</v>
      </c>
      <c r="AP71" s="188">
        <v>5464.8514506955298</v>
      </c>
      <c r="AQ71" s="188">
        <v>4371.8018834706163</v>
      </c>
      <c r="AR71" s="188">
        <v>3086.0014177211342</v>
      </c>
      <c r="AS71" s="188">
        <v>1892.0333582878523</v>
      </c>
      <c r="AT71" s="188">
        <v>2070.3010308636958</v>
      </c>
      <c r="AU71" s="188">
        <v>3600.6741517965938</v>
      </c>
      <c r="AV71" s="188">
        <v>3846.2271848476216</v>
      </c>
      <c r="AW71" s="188">
        <v>3509.5072362454293</v>
      </c>
      <c r="AX71" s="188">
        <v>2715.9569059290052</v>
      </c>
      <c r="AY71" s="188">
        <v>2232.2010871454072</v>
      </c>
      <c r="AZ71" s="188">
        <v>1150.8827082134558</v>
      </c>
      <c r="BA71" s="188">
        <v>0</v>
      </c>
      <c r="BB71" s="188">
        <v>0</v>
      </c>
      <c r="BC71" s="188">
        <v>0</v>
      </c>
      <c r="BD71" s="188">
        <v>0</v>
      </c>
      <c r="BE71" s="188">
        <v>0</v>
      </c>
      <c r="BF71" s="188">
        <v>0</v>
      </c>
      <c r="BG71" s="188">
        <v>0</v>
      </c>
      <c r="BH71" s="188">
        <v>0</v>
      </c>
      <c r="BI71" s="188">
        <v>0</v>
      </c>
      <c r="BJ71" s="188">
        <v>0</v>
      </c>
      <c r="BK71" s="188">
        <v>0</v>
      </c>
      <c r="BL71" s="188">
        <v>0</v>
      </c>
      <c r="BM71" s="188">
        <v>0</v>
      </c>
      <c r="BN71" s="188">
        <v>0</v>
      </c>
      <c r="BO71" s="188">
        <v>0</v>
      </c>
      <c r="BP71" s="188">
        <v>0</v>
      </c>
      <c r="BQ71" s="188">
        <v>0</v>
      </c>
      <c r="BR71" s="188">
        <v>0</v>
      </c>
      <c r="BS71" s="188">
        <v>0</v>
      </c>
      <c r="BT71" s="188">
        <v>0</v>
      </c>
      <c r="BU71" s="188">
        <v>0</v>
      </c>
      <c r="BV71" s="188">
        <v>0</v>
      </c>
      <c r="BW71" s="188">
        <v>0</v>
      </c>
      <c r="BX71" s="188">
        <v>0</v>
      </c>
      <c r="BY71" s="188">
        <v>0</v>
      </c>
      <c r="BZ71" s="188">
        <v>0</v>
      </c>
      <c r="CA71" s="188">
        <v>0</v>
      </c>
      <c r="CB71" s="188">
        <v>0</v>
      </c>
      <c r="CC71" s="188">
        <v>0</v>
      </c>
      <c r="CD71" s="188">
        <v>0</v>
      </c>
      <c r="CE71" s="188">
        <v>0</v>
      </c>
      <c r="CF71" s="188">
        <v>0</v>
      </c>
      <c r="CG71" s="188">
        <v>0</v>
      </c>
      <c r="CH71" s="189">
        <v>0</v>
      </c>
    </row>
    <row r="72" spans="1:86" x14ac:dyDescent="0.35">
      <c r="A72" s="190"/>
      <c r="B72" s="10" t="s">
        <v>432</v>
      </c>
      <c r="C72" s="187"/>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f>SUM(BQ73:BQ74)</f>
        <v>8.228882435478523</v>
      </c>
      <c r="BR72" s="188">
        <f t="shared" ref="BR72:CH72" si="9">SUM(BR73:BR74)</f>
        <v>77.783442334665764</v>
      </c>
      <c r="BS72" s="188">
        <f t="shared" si="9"/>
        <v>675.31761479286411</v>
      </c>
      <c r="BT72" s="188">
        <f t="shared" si="9"/>
        <v>2138.6919101542808</v>
      </c>
      <c r="BU72" s="188">
        <f t="shared" si="9"/>
        <v>4425.0267961789887</v>
      </c>
      <c r="BV72" s="188">
        <f t="shared" si="9"/>
        <v>10592.728951203739</v>
      </c>
      <c r="BW72" s="188">
        <f t="shared" si="9"/>
        <v>23314.15350183193</v>
      </c>
      <c r="BX72" s="188">
        <f t="shared" si="9"/>
        <v>46094.734542188075</v>
      </c>
      <c r="BY72" s="188">
        <f t="shared" si="9"/>
        <v>48823.470249416387</v>
      </c>
      <c r="BZ72" s="188">
        <f t="shared" si="9"/>
        <v>47129.106968327935</v>
      </c>
      <c r="CA72" s="188">
        <f t="shared" si="9"/>
        <v>55636.852368630753</v>
      </c>
      <c r="CB72" s="188">
        <f t="shared" si="9"/>
        <v>68708.225033528521</v>
      </c>
      <c r="CC72" s="188">
        <f t="shared" si="9"/>
        <v>79525.134122031101</v>
      </c>
      <c r="CD72" s="188">
        <f t="shared" si="9"/>
        <v>85719.047672605142</v>
      </c>
      <c r="CE72" s="188">
        <f t="shared" si="9"/>
        <v>84929.830200132827</v>
      </c>
      <c r="CF72" s="188">
        <f t="shared" si="9"/>
        <v>84728.228797855627</v>
      </c>
      <c r="CG72" s="188">
        <f t="shared" si="9"/>
        <v>85830.536340348801</v>
      </c>
      <c r="CH72" s="189">
        <f t="shared" si="9"/>
        <v>86771.409494754756</v>
      </c>
    </row>
    <row r="73" spans="1:86" x14ac:dyDescent="0.35">
      <c r="A73" s="190"/>
      <c r="B73" s="198" t="s">
        <v>433</v>
      </c>
      <c r="C73" s="187" t="s">
        <v>384</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v>1.101015542149685</v>
      </c>
      <c r="BR73" s="188">
        <v>7.6319544109102404</v>
      </c>
      <c r="BS73" s="188">
        <v>46.462848248629498</v>
      </c>
      <c r="BT73" s="188">
        <v>933.82241175074205</v>
      </c>
      <c r="BU73" s="188">
        <v>2659.4444973807517</v>
      </c>
      <c r="BV73" s="188">
        <v>8034.3164129068737</v>
      </c>
      <c r="BW73" s="188">
        <v>19473.168480463733</v>
      </c>
      <c r="BX73" s="188">
        <v>26137.157690694636</v>
      </c>
      <c r="BY73" s="188">
        <v>33231.742268030495</v>
      </c>
      <c r="BZ73" s="188">
        <v>36079.718107823341</v>
      </c>
      <c r="CA73" s="188">
        <v>43756.002788989645</v>
      </c>
      <c r="CB73" s="188">
        <v>54989.875707723928</v>
      </c>
      <c r="CC73" s="188">
        <v>64566.28269094463</v>
      </c>
      <c r="CD73" s="188">
        <v>67818.159247295931</v>
      </c>
      <c r="CE73" s="188">
        <v>68383.966852600483</v>
      </c>
      <c r="CF73" s="188">
        <v>69455.01594076716</v>
      </c>
      <c r="CG73" s="188">
        <v>70761.426243674519</v>
      </c>
      <c r="CH73" s="189">
        <v>71575.817002722222</v>
      </c>
    </row>
    <row r="74" spans="1:86" x14ac:dyDescent="0.35">
      <c r="A74" s="190"/>
      <c r="B74" s="198" t="s">
        <v>434</v>
      </c>
      <c r="C74" s="187" t="s">
        <v>384</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v>7.1278668933288376</v>
      </c>
      <c r="BR74" s="188">
        <v>70.151487923755525</v>
      </c>
      <c r="BS74" s="188">
        <v>628.85476654423462</v>
      </c>
      <c r="BT74" s="188">
        <v>1204.869498403539</v>
      </c>
      <c r="BU74" s="188">
        <v>1765.5822987982372</v>
      </c>
      <c r="BV74" s="188">
        <v>2558.4125382968641</v>
      </c>
      <c r="BW74" s="188">
        <v>3840.9850213681962</v>
      </c>
      <c r="BX74" s="188">
        <v>19957.576851493439</v>
      </c>
      <c r="BY74" s="188">
        <v>15591.72798138589</v>
      </c>
      <c r="BZ74" s="188">
        <v>11049.388860504592</v>
      </c>
      <c r="CA74" s="188">
        <v>11880.849579641108</v>
      </c>
      <c r="CB74" s="188">
        <v>13718.349325804595</v>
      </c>
      <c r="CC74" s="188">
        <v>14958.851431086478</v>
      </c>
      <c r="CD74" s="188">
        <v>17900.888425309204</v>
      </c>
      <c r="CE74" s="188">
        <v>16545.863347532337</v>
      </c>
      <c r="CF74" s="188">
        <v>15273.212857088467</v>
      </c>
      <c r="CG74" s="188">
        <v>15069.110096674283</v>
      </c>
      <c r="CH74" s="189">
        <v>15195.592492032531</v>
      </c>
    </row>
    <row r="75" spans="1:86" x14ac:dyDescent="0.35">
      <c r="A75" s="190"/>
      <c r="B75" s="52" t="s">
        <v>123</v>
      </c>
      <c r="C75" s="187" t="s">
        <v>374</v>
      </c>
      <c r="D75" s="188">
        <v>0</v>
      </c>
      <c r="E75" s="188">
        <v>0</v>
      </c>
      <c r="F75" s="188">
        <v>0</v>
      </c>
      <c r="G75" s="188">
        <v>0</v>
      </c>
      <c r="H75" s="188">
        <v>0</v>
      </c>
      <c r="I75" s="188">
        <v>0</v>
      </c>
      <c r="J75" s="188">
        <v>0</v>
      </c>
      <c r="K75" s="188">
        <v>0</v>
      </c>
      <c r="L75" s="188">
        <v>0</v>
      </c>
      <c r="M75" s="188">
        <v>0</v>
      </c>
      <c r="N75" s="188">
        <v>0</v>
      </c>
      <c r="O75" s="188">
        <v>0</v>
      </c>
      <c r="P75" s="188">
        <v>0</v>
      </c>
      <c r="Q75" s="188">
        <v>0</v>
      </c>
      <c r="R75" s="188">
        <v>0</v>
      </c>
      <c r="S75" s="188">
        <v>0</v>
      </c>
      <c r="T75" s="188">
        <v>0</v>
      </c>
      <c r="U75" s="188">
        <v>0</v>
      </c>
      <c r="V75" s="188">
        <v>0</v>
      </c>
      <c r="W75" s="188">
        <v>0</v>
      </c>
      <c r="X75" s="188">
        <v>0</v>
      </c>
      <c r="Y75" s="188">
        <v>0</v>
      </c>
      <c r="Z75" s="188">
        <v>0</v>
      </c>
      <c r="AA75" s="188">
        <v>0</v>
      </c>
      <c r="AB75" s="188">
        <v>0</v>
      </c>
      <c r="AC75" s="188">
        <v>0</v>
      </c>
      <c r="AD75" s="188">
        <v>0</v>
      </c>
      <c r="AE75" s="188">
        <v>0</v>
      </c>
      <c r="AF75" s="188">
        <v>0</v>
      </c>
      <c r="AG75" s="188">
        <v>0</v>
      </c>
      <c r="AH75" s="188">
        <v>0</v>
      </c>
      <c r="AI75" s="188">
        <v>0</v>
      </c>
      <c r="AJ75" s="188">
        <v>0</v>
      </c>
      <c r="AK75" s="188">
        <v>0</v>
      </c>
      <c r="AL75" s="188">
        <v>0</v>
      </c>
      <c r="AM75" s="188">
        <v>0</v>
      </c>
      <c r="AN75" s="188">
        <v>0</v>
      </c>
      <c r="AO75" s="188">
        <v>0</v>
      </c>
      <c r="AP75" s="188">
        <v>0</v>
      </c>
      <c r="AQ75" s="188">
        <v>0</v>
      </c>
      <c r="AR75" s="188">
        <v>0</v>
      </c>
      <c r="AS75" s="188">
        <v>0</v>
      </c>
      <c r="AT75" s="188">
        <v>0</v>
      </c>
      <c r="AU75" s="188">
        <v>0</v>
      </c>
      <c r="AV75" s="188">
        <v>0</v>
      </c>
      <c r="AW75" s="188">
        <v>5.5242267141299338E-2</v>
      </c>
      <c r="AX75" s="188">
        <v>3.5530489741530356E-2</v>
      </c>
      <c r="AY75" s="188">
        <v>0</v>
      </c>
      <c r="AZ75" s="188">
        <v>1.7636607606225631E-2</v>
      </c>
      <c r="BA75" s="188">
        <v>2.3454710418076577E-2</v>
      </c>
      <c r="BB75" s="188">
        <v>0</v>
      </c>
      <c r="BC75" s="188">
        <v>0.11423590536126636</v>
      </c>
      <c r="BD75" s="188">
        <v>114.61188589255293</v>
      </c>
      <c r="BE75" s="188">
        <v>12.070482699095514</v>
      </c>
      <c r="BF75" s="188">
        <v>1.029641428251018</v>
      </c>
      <c r="BG75" s="188">
        <v>0.845746653829483</v>
      </c>
      <c r="BH75" s="188">
        <v>0.73707640722876444</v>
      </c>
      <c r="BI75" s="188">
        <v>0.83609707770235708</v>
      </c>
      <c r="BJ75" s="188">
        <v>0.63150305479099844</v>
      </c>
      <c r="BK75" s="188">
        <v>0.3184510240510125</v>
      </c>
      <c r="BL75" s="188">
        <v>0</v>
      </c>
      <c r="BM75" s="188">
        <v>0.4417509035701852</v>
      </c>
      <c r="BN75" s="188">
        <v>0.13634316780895506</v>
      </c>
      <c r="BO75" s="188">
        <v>0</v>
      </c>
      <c r="BP75" s="188">
        <v>0</v>
      </c>
      <c r="BQ75" s="188">
        <v>2.9656441824910389E-4</v>
      </c>
      <c r="BR75" s="188">
        <v>0.1385271339406485</v>
      </c>
      <c r="BS75" s="188">
        <v>0.33017296330711976</v>
      </c>
      <c r="BT75" s="188">
        <v>0.32368401339506836</v>
      </c>
      <c r="BU75" s="188">
        <v>0.47945498973725648</v>
      </c>
      <c r="BV75" s="188">
        <v>0.26042790682857125</v>
      </c>
      <c r="BW75" s="188">
        <v>0.38059934363984421</v>
      </c>
      <c r="BX75" s="188">
        <v>0.28935773914867308</v>
      </c>
      <c r="BY75" s="188">
        <v>0</v>
      </c>
      <c r="BZ75" s="188">
        <v>0</v>
      </c>
      <c r="CA75" s="188">
        <v>0</v>
      </c>
      <c r="CB75" s="188">
        <v>0</v>
      </c>
      <c r="CC75" s="188">
        <v>0</v>
      </c>
      <c r="CD75" s="188">
        <v>0</v>
      </c>
      <c r="CE75" s="188">
        <v>0</v>
      </c>
      <c r="CF75" s="188">
        <v>0</v>
      </c>
      <c r="CG75" s="188">
        <v>0</v>
      </c>
      <c r="CH75" s="189">
        <v>0</v>
      </c>
    </row>
    <row r="76" spans="1:86" ht="26.25" customHeight="1" x14ac:dyDescent="0.35">
      <c r="A76" s="190"/>
      <c r="B76" s="52" t="s">
        <v>435</v>
      </c>
      <c r="C76" s="187" t="s">
        <v>374</v>
      </c>
      <c r="D76" s="188">
        <v>3717.8405814437565</v>
      </c>
      <c r="E76" s="188">
        <v>3532.1647058937451</v>
      </c>
      <c r="F76" s="188">
        <v>3343.2096232511967</v>
      </c>
      <c r="G76" s="188">
        <v>3042.4590762417374</v>
      </c>
      <c r="H76" s="188">
        <v>3048.8454303060571</v>
      </c>
      <c r="I76" s="188">
        <v>2845.5508370504376</v>
      </c>
      <c r="J76" s="188">
        <v>2923.5196181478536</v>
      </c>
      <c r="K76" s="188">
        <v>2866.1957040665229</v>
      </c>
      <c r="L76" s="188">
        <v>2718.2724312040582</v>
      </c>
      <c r="M76" s="188">
        <v>2651.0209694714763</v>
      </c>
      <c r="N76" s="188">
        <v>2864.6775719635129</v>
      </c>
      <c r="O76" s="188">
        <v>2812.5914403790948</v>
      </c>
      <c r="P76" s="188">
        <v>2663.0887910302899</v>
      </c>
      <c r="Q76" s="188">
        <v>2777.8981838534692</v>
      </c>
      <c r="R76" s="188">
        <v>2649.7684682372733</v>
      </c>
      <c r="S76" s="188">
        <v>2810.4454928709342</v>
      </c>
      <c r="T76" s="188">
        <v>2696.3036510131283</v>
      </c>
      <c r="U76" s="188">
        <v>2801.8511021739096</v>
      </c>
      <c r="V76" s="188">
        <v>2611.0678681479349</v>
      </c>
      <c r="W76" s="188">
        <v>2593.1661525102345</v>
      </c>
      <c r="X76" s="188">
        <v>2543.6436547875369</v>
      </c>
      <c r="Y76" s="188">
        <v>2377.3862660320256</v>
      </c>
      <c r="Z76" s="188">
        <v>2222.9808033585209</v>
      </c>
      <c r="AA76" s="188">
        <v>2206.9732935805409</v>
      </c>
      <c r="AB76" s="188">
        <v>2227.4458778688622</v>
      </c>
      <c r="AC76" s="188">
        <v>2243.1269730059066</v>
      </c>
      <c r="AD76" s="188">
        <v>2317.7347410762795</v>
      </c>
      <c r="AE76" s="188">
        <v>2357.427108155955</v>
      </c>
      <c r="AF76" s="188">
        <v>2267.5683608797412</v>
      </c>
      <c r="AG76" s="188">
        <v>2181.7476868604808</v>
      </c>
      <c r="AH76" s="188">
        <v>2153.5288954145867</v>
      </c>
      <c r="AI76" s="188">
        <v>2032.2640271482514</v>
      </c>
      <c r="AJ76" s="188">
        <v>1929.5548207258855</v>
      </c>
      <c r="AK76" s="188">
        <v>1972.1297610602139</v>
      </c>
      <c r="AL76" s="188">
        <v>1932.6351483145024</v>
      </c>
      <c r="AM76" s="188">
        <v>1918.0673688226043</v>
      </c>
      <c r="AN76" s="188">
        <v>1881.2754311938966</v>
      </c>
      <c r="AO76" s="188">
        <v>1905.4551234283642</v>
      </c>
      <c r="AP76" s="188">
        <v>1859.4361914131273</v>
      </c>
      <c r="AQ76" s="188">
        <v>1783.9494363476267</v>
      </c>
      <c r="AR76" s="188">
        <v>1701.8576540192983</v>
      </c>
      <c r="AS76" s="188">
        <v>1653.2544712036743</v>
      </c>
      <c r="AT76" s="188">
        <v>1955.4013126597736</v>
      </c>
      <c r="AU76" s="188">
        <v>2170.1503323956576</v>
      </c>
      <c r="AV76" s="188">
        <v>2530.0243531475348</v>
      </c>
      <c r="AW76" s="188">
        <v>2733.021929307326</v>
      </c>
      <c r="AX76" s="188">
        <v>2396.9432687414624</v>
      </c>
      <c r="AY76" s="188">
        <v>2548.4373573575635</v>
      </c>
      <c r="AZ76" s="188">
        <v>2648.3071192816387</v>
      </c>
      <c r="BA76" s="188">
        <v>2517.8240721964903</v>
      </c>
      <c r="BB76" s="188">
        <v>2435.4760231023693</v>
      </c>
      <c r="BC76" s="188">
        <v>2390.4301101148872</v>
      </c>
      <c r="BD76" s="188">
        <v>2634.1749404312777</v>
      </c>
      <c r="BE76" s="188">
        <v>2290.3299228263081</v>
      </c>
      <c r="BF76" s="188">
        <v>0</v>
      </c>
      <c r="BG76" s="188">
        <v>0</v>
      </c>
      <c r="BH76" s="188">
        <v>0</v>
      </c>
      <c r="BI76" s="188">
        <v>0</v>
      </c>
      <c r="BJ76" s="188">
        <v>0</v>
      </c>
      <c r="BK76" s="188">
        <v>0</v>
      </c>
      <c r="BL76" s="188">
        <v>0</v>
      </c>
      <c r="BM76" s="188">
        <v>0</v>
      </c>
      <c r="BN76" s="188">
        <v>0</v>
      </c>
      <c r="BO76" s="188">
        <v>0</v>
      </c>
      <c r="BP76" s="188">
        <v>0</v>
      </c>
      <c r="BQ76" s="188">
        <v>0</v>
      </c>
      <c r="BR76" s="188">
        <v>0</v>
      </c>
      <c r="BS76" s="188">
        <v>0</v>
      </c>
      <c r="BT76" s="188">
        <v>0</v>
      </c>
      <c r="BU76" s="188">
        <v>0</v>
      </c>
      <c r="BV76" s="188">
        <v>0</v>
      </c>
      <c r="BW76" s="188">
        <v>0</v>
      </c>
      <c r="BX76" s="188">
        <v>0</v>
      </c>
      <c r="BY76" s="188">
        <v>0</v>
      </c>
      <c r="BZ76" s="188">
        <v>0</v>
      </c>
      <c r="CA76" s="188">
        <v>0</v>
      </c>
      <c r="CB76" s="188">
        <v>0</v>
      </c>
      <c r="CC76" s="188">
        <v>0</v>
      </c>
      <c r="CD76" s="188">
        <v>0</v>
      </c>
      <c r="CE76" s="188">
        <v>0</v>
      </c>
      <c r="CF76" s="188">
        <v>0</v>
      </c>
      <c r="CG76" s="188">
        <v>0</v>
      </c>
      <c r="CH76" s="189">
        <v>0</v>
      </c>
    </row>
    <row r="77" spans="1:86" x14ac:dyDescent="0.35">
      <c r="A77" s="190"/>
      <c r="B77" s="52" t="s">
        <v>436</v>
      </c>
      <c r="C77" s="187" t="s">
        <v>374</v>
      </c>
      <c r="D77" s="188">
        <v>0</v>
      </c>
      <c r="E77" s="188">
        <v>0</v>
      </c>
      <c r="F77" s="188">
        <v>0</v>
      </c>
      <c r="G77" s="188">
        <v>0</v>
      </c>
      <c r="H77" s="188">
        <v>0</v>
      </c>
      <c r="I77" s="188">
        <v>0</v>
      </c>
      <c r="J77" s="188">
        <v>0</v>
      </c>
      <c r="K77" s="188">
        <v>0</v>
      </c>
      <c r="L77" s="188">
        <v>0</v>
      </c>
      <c r="M77" s="188">
        <v>0</v>
      </c>
      <c r="N77" s="188">
        <v>0</v>
      </c>
      <c r="O77" s="188">
        <v>0</v>
      </c>
      <c r="P77" s="188">
        <v>0</v>
      </c>
      <c r="Q77" s="188">
        <v>0</v>
      </c>
      <c r="R77" s="188">
        <v>0</v>
      </c>
      <c r="S77" s="188">
        <v>0</v>
      </c>
      <c r="T77" s="188">
        <v>0</v>
      </c>
      <c r="U77" s="188">
        <v>0</v>
      </c>
      <c r="V77" s="188">
        <v>0</v>
      </c>
      <c r="W77" s="188">
        <v>0</v>
      </c>
      <c r="X77" s="188">
        <v>0</v>
      </c>
      <c r="Y77" s="188">
        <v>0</v>
      </c>
      <c r="Z77" s="188">
        <v>0</v>
      </c>
      <c r="AA77" s="188">
        <v>0</v>
      </c>
      <c r="AB77" s="188">
        <v>0</v>
      </c>
      <c r="AC77" s="188">
        <v>0</v>
      </c>
      <c r="AD77" s="188">
        <v>0</v>
      </c>
      <c r="AE77" s="188">
        <v>0</v>
      </c>
      <c r="AF77" s="188">
        <v>0</v>
      </c>
      <c r="AG77" s="188">
        <v>0</v>
      </c>
      <c r="AH77" s="188">
        <v>0</v>
      </c>
      <c r="AI77" s="188">
        <v>0</v>
      </c>
      <c r="AJ77" s="188">
        <v>0</v>
      </c>
      <c r="AK77" s="188">
        <v>0</v>
      </c>
      <c r="AL77" s="188">
        <v>0</v>
      </c>
      <c r="AM77" s="188">
        <v>0</v>
      </c>
      <c r="AN77" s="188">
        <v>0</v>
      </c>
      <c r="AO77" s="188">
        <v>0</v>
      </c>
      <c r="AP77" s="188">
        <v>0</v>
      </c>
      <c r="AQ77" s="188">
        <v>0</v>
      </c>
      <c r="AR77" s="188">
        <v>0</v>
      </c>
      <c r="AS77" s="188">
        <v>0</v>
      </c>
      <c r="AT77" s="188">
        <v>0</v>
      </c>
      <c r="AU77" s="188">
        <v>0</v>
      </c>
      <c r="AV77" s="188">
        <v>0</v>
      </c>
      <c r="AW77" s="188">
        <v>0</v>
      </c>
      <c r="AX77" s="188">
        <v>0</v>
      </c>
      <c r="AY77" s="188">
        <v>0</v>
      </c>
      <c r="AZ77" s="188">
        <v>0</v>
      </c>
      <c r="BA77" s="188">
        <v>372.61716617517652</v>
      </c>
      <c r="BB77" s="188">
        <v>374.74407098981669</v>
      </c>
      <c r="BC77" s="188">
        <v>1445.9904743358857</v>
      </c>
      <c r="BD77" s="188">
        <v>3301.0653737855946</v>
      </c>
      <c r="BE77" s="188">
        <v>3109.0821697049669</v>
      </c>
      <c r="BF77" s="188">
        <v>3091.5273923075761</v>
      </c>
      <c r="BG77" s="188">
        <v>3389.3491780107579</v>
      </c>
      <c r="BH77" s="188">
        <v>3371.5489905857662</v>
      </c>
      <c r="BI77" s="188">
        <v>3313.8657508908263</v>
      </c>
      <c r="BJ77" s="188">
        <v>3271.1906940208792</v>
      </c>
      <c r="BK77" s="188">
        <v>3296.3698858304224</v>
      </c>
      <c r="BL77" s="188">
        <v>4145.6789464912054</v>
      </c>
      <c r="BM77" s="188">
        <v>4144.4467410515308</v>
      </c>
      <c r="BN77" s="188">
        <v>4111.8743623860455</v>
      </c>
      <c r="BO77" s="188">
        <v>3135.6157374598915</v>
      </c>
      <c r="BP77" s="188">
        <v>3074.7958902029877</v>
      </c>
      <c r="BQ77" s="188">
        <v>3006.4987042839289</v>
      </c>
      <c r="BR77" s="188">
        <v>2932.4892100176257</v>
      </c>
      <c r="BS77" s="188">
        <v>2852.0930590104726</v>
      </c>
      <c r="BT77" s="188">
        <v>2763.2075250706325</v>
      </c>
      <c r="BU77" s="188">
        <v>2693.6403212653067</v>
      </c>
      <c r="BV77" s="188">
        <v>2598.2668256701645</v>
      </c>
      <c r="BW77" s="188">
        <v>2503.7754270464206</v>
      </c>
      <c r="BX77" s="188">
        <v>2359.7209786373</v>
      </c>
      <c r="BY77" s="188">
        <v>2374.4708711219773</v>
      </c>
      <c r="BZ77" s="188">
        <v>2286.803159979328</v>
      </c>
      <c r="CA77" s="188">
        <v>2169.0931382624749</v>
      </c>
      <c r="CB77" s="188">
        <v>310.56379044721461</v>
      </c>
      <c r="CC77" s="188">
        <v>1915.2069199840846</v>
      </c>
      <c r="CD77" s="188">
        <v>1873.0880785734291</v>
      </c>
      <c r="CE77" s="188">
        <v>1830.4939543021103</v>
      </c>
      <c r="CF77" s="188">
        <v>1809.4489944465997</v>
      </c>
      <c r="CG77" s="188">
        <v>1814.752895753503</v>
      </c>
      <c r="CH77" s="189">
        <v>1792.0476790816549</v>
      </c>
    </row>
    <row r="78" spans="1:86" x14ac:dyDescent="0.35">
      <c r="A78" s="190"/>
      <c r="B78" s="52" t="s">
        <v>437</v>
      </c>
      <c r="C78" s="187" t="s">
        <v>384</v>
      </c>
      <c r="D78" s="188">
        <v>0</v>
      </c>
      <c r="E78" s="188">
        <v>0</v>
      </c>
      <c r="F78" s="188">
        <v>0</v>
      </c>
      <c r="G78" s="188">
        <v>0</v>
      </c>
      <c r="H78" s="188">
        <v>0</v>
      </c>
      <c r="I78" s="188">
        <v>0</v>
      </c>
      <c r="J78" s="188">
        <v>0</v>
      </c>
      <c r="K78" s="188">
        <v>0</v>
      </c>
      <c r="L78" s="188">
        <v>0</v>
      </c>
      <c r="M78" s="188">
        <v>0</v>
      </c>
      <c r="N78" s="188">
        <v>0</v>
      </c>
      <c r="O78" s="188">
        <v>0</v>
      </c>
      <c r="P78" s="188">
        <v>0</v>
      </c>
      <c r="Q78" s="188">
        <v>0</v>
      </c>
      <c r="R78" s="188">
        <v>0</v>
      </c>
      <c r="S78" s="188">
        <v>0</v>
      </c>
      <c r="T78" s="188">
        <v>0</v>
      </c>
      <c r="U78" s="188">
        <v>0</v>
      </c>
      <c r="V78" s="188">
        <v>0</v>
      </c>
      <c r="W78" s="188">
        <v>0</v>
      </c>
      <c r="X78" s="188">
        <v>0</v>
      </c>
      <c r="Y78" s="188">
        <v>0</v>
      </c>
      <c r="Z78" s="188">
        <v>0</v>
      </c>
      <c r="AA78" s="188">
        <v>0</v>
      </c>
      <c r="AB78" s="188">
        <v>0</v>
      </c>
      <c r="AC78" s="188">
        <v>0</v>
      </c>
      <c r="AD78" s="188">
        <v>0</v>
      </c>
      <c r="AE78" s="188">
        <v>0</v>
      </c>
      <c r="AF78" s="188">
        <v>0</v>
      </c>
      <c r="AG78" s="188">
        <v>0</v>
      </c>
      <c r="AH78" s="188">
        <v>0</v>
      </c>
      <c r="AI78" s="188">
        <v>0</v>
      </c>
      <c r="AJ78" s="188">
        <v>0</v>
      </c>
      <c r="AK78" s="188">
        <v>0</v>
      </c>
      <c r="AL78" s="188">
        <v>0</v>
      </c>
      <c r="AM78" s="188">
        <v>0</v>
      </c>
      <c r="AN78" s="188">
        <v>0</v>
      </c>
      <c r="AO78" s="188">
        <v>0</v>
      </c>
      <c r="AP78" s="188">
        <v>0</v>
      </c>
      <c r="AQ78" s="188">
        <v>0</v>
      </c>
      <c r="AR78" s="188">
        <v>94.441689836606287</v>
      </c>
      <c r="AS78" s="188">
        <v>66.075797174604602</v>
      </c>
      <c r="AT78" s="188">
        <v>25.540789527037521</v>
      </c>
      <c r="AU78" s="188">
        <v>9.5662358568820505</v>
      </c>
      <c r="AV78" s="188">
        <v>4.8532407758545366</v>
      </c>
      <c r="AW78" s="188">
        <v>2.7642380596473246</v>
      </c>
      <c r="AX78" s="188">
        <v>1.759804256609915</v>
      </c>
      <c r="AY78" s="188">
        <v>3.2130914601045499</v>
      </c>
      <c r="AZ78" s="188">
        <v>0</v>
      </c>
      <c r="BA78" s="188">
        <v>0.43977582033893581</v>
      </c>
      <c r="BB78" s="188">
        <v>1.0331280516121724</v>
      </c>
      <c r="BC78" s="188">
        <v>0.41315319105658005</v>
      </c>
      <c r="BD78" s="188">
        <v>8.3032946607704564E-2</v>
      </c>
      <c r="BE78" s="188">
        <v>0.63270826624119336</v>
      </c>
      <c r="BF78" s="188">
        <v>0.61996015574269048</v>
      </c>
      <c r="BG78" s="188">
        <v>0.22470674693795889</v>
      </c>
      <c r="BH78" s="188">
        <v>0.14947703363380538</v>
      </c>
      <c r="BI78" s="188">
        <v>0</v>
      </c>
      <c r="BJ78" s="188">
        <v>0</v>
      </c>
      <c r="BK78" s="188">
        <v>0</v>
      </c>
      <c r="BL78" s="188">
        <v>0</v>
      </c>
      <c r="BM78" s="188">
        <v>0</v>
      </c>
      <c r="BN78" s="188">
        <v>0</v>
      </c>
      <c r="BO78" s="188">
        <v>0</v>
      </c>
      <c r="BP78" s="188">
        <v>0</v>
      </c>
      <c r="BQ78" s="188">
        <v>0</v>
      </c>
      <c r="BR78" s="188">
        <v>0</v>
      </c>
      <c r="BS78" s="188">
        <v>0</v>
      </c>
      <c r="BT78" s="188">
        <v>0</v>
      </c>
      <c r="BU78" s="188">
        <v>0</v>
      </c>
      <c r="BV78" s="188">
        <v>0</v>
      </c>
      <c r="BW78" s="188">
        <v>0</v>
      </c>
      <c r="BX78" s="188">
        <v>0</v>
      </c>
      <c r="BY78" s="188">
        <v>0</v>
      </c>
      <c r="BZ78" s="188">
        <v>0</v>
      </c>
      <c r="CA78" s="188">
        <v>0</v>
      </c>
      <c r="CB78" s="188">
        <v>0</v>
      </c>
      <c r="CC78" s="188">
        <v>0</v>
      </c>
      <c r="CD78" s="188">
        <v>0</v>
      </c>
      <c r="CE78" s="188">
        <v>0</v>
      </c>
      <c r="CF78" s="188">
        <v>0</v>
      </c>
      <c r="CG78" s="188">
        <v>0</v>
      </c>
      <c r="CH78" s="189">
        <v>0</v>
      </c>
    </row>
    <row r="79" spans="1:86" x14ac:dyDescent="0.35">
      <c r="A79" s="190"/>
      <c r="B79" s="52" t="s">
        <v>438</v>
      </c>
      <c r="C79" s="187" t="s">
        <v>374</v>
      </c>
      <c r="D79" s="188">
        <v>523.09152366824947</v>
      </c>
      <c r="E79" s="188">
        <v>969.44854696367713</v>
      </c>
      <c r="F79" s="188">
        <v>1106.1788298334218</v>
      </c>
      <c r="G79" s="188">
        <v>1061.4120454898757</v>
      </c>
      <c r="H79" s="188">
        <v>1162.6357574093374</v>
      </c>
      <c r="I79" s="188">
        <v>1324.7123001988132</v>
      </c>
      <c r="J79" s="188">
        <v>1409.4938874115371</v>
      </c>
      <c r="K79" s="188">
        <v>1611.4245078292556</v>
      </c>
      <c r="L79" s="188">
        <v>1618.7465039754504</v>
      </c>
      <c r="M79" s="188">
        <v>1629.1516530452463</v>
      </c>
      <c r="N79" s="188">
        <v>2023.8020657652678</v>
      </c>
      <c r="O79" s="188">
        <v>2106.6083066549063</v>
      </c>
      <c r="P79" s="188">
        <v>2109.9002008267121</v>
      </c>
      <c r="Q79" s="188">
        <v>2402.5065373867842</v>
      </c>
      <c r="R79" s="188">
        <v>2384.5315852537583</v>
      </c>
      <c r="S79" s="188">
        <v>2805.3309423834526</v>
      </c>
      <c r="T79" s="188">
        <v>2852.6111090428744</v>
      </c>
      <c r="U79" s="188">
        <v>3193.5077078541335</v>
      </c>
      <c r="V79" s="188">
        <v>3058.7425110820823</v>
      </c>
      <c r="W79" s="188">
        <v>3127.6846723571284</v>
      </c>
      <c r="X79" s="188">
        <v>3110.7109651571723</v>
      </c>
      <c r="Y79" s="188">
        <v>3031.8352943217405</v>
      </c>
      <c r="Z79" s="188">
        <v>0</v>
      </c>
      <c r="AA79" s="188">
        <v>0</v>
      </c>
      <c r="AB79" s="188">
        <v>0</v>
      </c>
      <c r="AC79" s="188">
        <v>0</v>
      </c>
      <c r="AD79" s="188">
        <v>0</v>
      </c>
      <c r="AE79" s="188">
        <v>0</v>
      </c>
      <c r="AF79" s="188">
        <v>0</v>
      </c>
      <c r="AG79" s="188">
        <v>0</v>
      </c>
      <c r="AH79" s="188">
        <v>0</v>
      </c>
      <c r="AI79" s="188">
        <v>0.32516224434372021</v>
      </c>
      <c r="AJ79" s="188">
        <v>0.2730502104800781</v>
      </c>
      <c r="AK79" s="188">
        <v>0.24703086777372199</v>
      </c>
      <c r="AL79" s="188">
        <v>0.23007561289458361</v>
      </c>
      <c r="AM79" s="188">
        <v>0.21962603459800814</v>
      </c>
      <c r="AN79" s="188">
        <v>0.20749361373462094</v>
      </c>
      <c r="AO79" s="188">
        <v>0.19677677694613055</v>
      </c>
      <c r="AP79" s="188">
        <v>0.18909520590641971</v>
      </c>
      <c r="AQ79" s="188">
        <v>0.17869276490961203</v>
      </c>
      <c r="AR79" s="188">
        <v>0.16730148775306694</v>
      </c>
      <c r="AS79" s="188">
        <v>0.15478654708453818</v>
      </c>
      <c r="AT79" s="188">
        <v>2.3800940757653082E-2</v>
      </c>
      <c r="AU79" s="188">
        <v>0</v>
      </c>
      <c r="AV79" s="188">
        <v>5.4607153079111459</v>
      </c>
      <c r="AW79" s="188">
        <v>0</v>
      </c>
      <c r="AX79" s="188">
        <v>0</v>
      </c>
      <c r="AY79" s="188">
        <v>-1.3776181974981111E-4</v>
      </c>
      <c r="AZ79" s="188">
        <v>0</v>
      </c>
      <c r="BA79" s="188">
        <v>1.2607082760177797</v>
      </c>
      <c r="BB79" s="188">
        <v>0.1657630829667128</v>
      </c>
      <c r="BC79" s="188">
        <v>1.7822705168425652</v>
      </c>
      <c r="BD79" s="188">
        <v>0.45037433911400793</v>
      </c>
      <c r="BE79" s="188">
        <v>0.32750977886748134</v>
      </c>
      <c r="BF79" s="188">
        <v>0.35892430069313669</v>
      </c>
      <c r="BG79" s="188">
        <v>0.26848386766818716</v>
      </c>
      <c r="BH79" s="188">
        <v>0</v>
      </c>
      <c r="BI79" s="188">
        <v>0</v>
      </c>
      <c r="BJ79" s="188">
        <v>-0.24128433002628752</v>
      </c>
      <c r="BK79" s="188">
        <v>0</v>
      </c>
      <c r="BL79" s="188">
        <v>0</v>
      </c>
      <c r="BM79" s="188">
        <v>0</v>
      </c>
      <c r="BN79" s="188">
        <v>0</v>
      </c>
      <c r="BO79" s="188">
        <v>0</v>
      </c>
      <c r="BP79" s="188">
        <v>0</v>
      </c>
      <c r="BQ79" s="188">
        <v>0</v>
      </c>
      <c r="BR79" s="188">
        <v>0</v>
      </c>
      <c r="BS79" s="188">
        <v>0</v>
      </c>
      <c r="BT79" s="188">
        <v>0</v>
      </c>
      <c r="BU79" s="188">
        <v>0</v>
      </c>
      <c r="BV79" s="188">
        <v>0</v>
      </c>
      <c r="BW79" s="188">
        <v>0</v>
      </c>
      <c r="BX79" s="188">
        <v>0</v>
      </c>
      <c r="BY79" s="188">
        <v>0</v>
      </c>
      <c r="BZ79" s="188">
        <v>0</v>
      </c>
      <c r="CA79" s="188">
        <v>0</v>
      </c>
      <c r="CB79" s="188">
        <v>0</v>
      </c>
      <c r="CC79" s="188">
        <v>0</v>
      </c>
      <c r="CD79" s="188">
        <v>0</v>
      </c>
      <c r="CE79" s="188">
        <v>0</v>
      </c>
      <c r="CF79" s="188">
        <v>0</v>
      </c>
      <c r="CG79" s="188">
        <v>0</v>
      </c>
      <c r="CH79" s="189">
        <v>0</v>
      </c>
    </row>
    <row r="80" spans="1:86" s="123" customFormat="1" ht="25.5" customHeight="1" x14ac:dyDescent="0.35">
      <c r="A80" s="199"/>
      <c r="B80" s="123" t="s">
        <v>439</v>
      </c>
      <c r="C80" s="200"/>
      <c r="D80" s="56">
        <v>20374.631000400495</v>
      </c>
      <c r="E80" s="56">
        <v>25197.232233690702</v>
      </c>
      <c r="F80" s="56">
        <v>25104.913591572637</v>
      </c>
      <c r="G80" s="56">
        <v>24604.06766819672</v>
      </c>
      <c r="H80" s="56">
        <v>27228.859188631974</v>
      </c>
      <c r="I80" s="56">
        <v>28101.104820061581</v>
      </c>
      <c r="J80" s="56">
        <v>28297.781586501485</v>
      </c>
      <c r="K80" s="56">
        <v>30552.219592102767</v>
      </c>
      <c r="L80" s="56">
        <v>29955.97303960607</v>
      </c>
      <c r="M80" s="56">
        <v>30688.195385588861</v>
      </c>
      <c r="N80" s="56">
        <v>36684.975473801409</v>
      </c>
      <c r="O80" s="56">
        <v>38287.535091612197</v>
      </c>
      <c r="P80" s="56">
        <v>38634.246365071995</v>
      </c>
      <c r="Q80" s="56">
        <v>41644.340437672035</v>
      </c>
      <c r="R80" s="56">
        <v>42796.751177869526</v>
      </c>
      <c r="S80" s="56">
        <v>48347.845758160038</v>
      </c>
      <c r="T80" s="56">
        <v>47920.447406275896</v>
      </c>
      <c r="U80" s="56">
        <v>53821.497102470537</v>
      </c>
      <c r="V80" s="56">
        <v>54173.042382646978</v>
      </c>
      <c r="W80" s="56">
        <v>59883.247508630368</v>
      </c>
      <c r="X80" s="56">
        <v>64706.867696207089</v>
      </c>
      <c r="Y80" s="56">
        <v>64721.765272931247</v>
      </c>
      <c r="Z80" s="56">
        <v>63155.231964166109</v>
      </c>
      <c r="AA80" s="56">
        <v>68288.629386883491</v>
      </c>
      <c r="AB80" s="56">
        <v>72874.827495246005</v>
      </c>
      <c r="AC80" s="56">
        <v>75295.193556527709</v>
      </c>
      <c r="AD80" s="56">
        <v>78452.047284571687</v>
      </c>
      <c r="AE80" s="56">
        <v>85287.337695264505</v>
      </c>
      <c r="AF80" s="56">
        <v>89085.186306879375</v>
      </c>
      <c r="AG80" s="56">
        <v>94197.942958612635</v>
      </c>
      <c r="AH80" s="56">
        <v>100538.12987328156</v>
      </c>
      <c r="AI80" s="56">
        <v>101759.8495296116</v>
      </c>
      <c r="AJ80" s="56">
        <v>103113.13420117066</v>
      </c>
      <c r="AK80" s="56">
        <v>114038.95925275936</v>
      </c>
      <c r="AL80" s="56">
        <v>121280.75481944441</v>
      </c>
      <c r="AM80" s="56">
        <v>129330.67053298165</v>
      </c>
      <c r="AN80" s="56">
        <v>132280.84447633015</v>
      </c>
      <c r="AO80" s="56">
        <v>136983.07043487663</v>
      </c>
      <c r="AP80" s="56">
        <v>141561.89647240235</v>
      </c>
      <c r="AQ80" s="56">
        <v>139084.75114493287</v>
      </c>
      <c r="AR80" s="56">
        <v>131938.83429085737</v>
      </c>
      <c r="AS80" s="56">
        <v>129799.48243856676</v>
      </c>
      <c r="AT80" s="56">
        <v>134424.85660963735</v>
      </c>
      <c r="AU80" s="56">
        <v>148854.51046272562</v>
      </c>
      <c r="AV80" s="56">
        <v>164449.5879033388</v>
      </c>
      <c r="AW80" s="56">
        <v>175155.30936348063</v>
      </c>
      <c r="AX80" s="56">
        <v>177365.41922858416</v>
      </c>
      <c r="AY80" s="56">
        <v>179720.0349555588</v>
      </c>
      <c r="AZ80" s="56">
        <v>180712.42156831548</v>
      </c>
      <c r="BA80" s="56">
        <v>182453.00740438371</v>
      </c>
      <c r="BB80" s="56">
        <v>184200.01927705409</v>
      </c>
      <c r="BC80" s="56">
        <v>188581.74683209779</v>
      </c>
      <c r="BD80" s="56">
        <v>191303.83430291791</v>
      </c>
      <c r="BE80" s="56">
        <v>197410.25514170321</v>
      </c>
      <c r="BF80" s="56">
        <v>199950.38144573351</v>
      </c>
      <c r="BG80" s="56">
        <v>187180.05330688122</v>
      </c>
      <c r="BH80" s="56">
        <v>190871.09542294798</v>
      </c>
      <c r="BI80" s="56">
        <v>193608.5717717995</v>
      </c>
      <c r="BJ80" s="56">
        <v>193521.06327552756</v>
      </c>
      <c r="BK80" s="56">
        <v>201009.79867742831</v>
      </c>
      <c r="BL80" s="56">
        <v>208392.89977171557</v>
      </c>
      <c r="BM80" s="56">
        <v>224433.60102714525</v>
      </c>
      <c r="BN80" s="56">
        <v>228674.54225907975</v>
      </c>
      <c r="BO80" s="56">
        <v>232045.24467538975</v>
      </c>
      <c r="BP80" s="56">
        <v>238982.23744629772</v>
      </c>
      <c r="BQ80" s="56">
        <v>230728.33257964021</v>
      </c>
      <c r="BR80" s="56">
        <v>233252.10244445241</v>
      </c>
      <c r="BS80" s="56">
        <v>236476.80692609458</v>
      </c>
      <c r="BT80" s="56">
        <v>234571.32712409232</v>
      </c>
      <c r="BU80" s="56">
        <v>237261.80171266757</v>
      </c>
      <c r="BV80" s="56">
        <v>239397.22550135822</v>
      </c>
      <c r="BW80" s="56">
        <v>243988.36260331847</v>
      </c>
      <c r="BX80" s="56">
        <v>257094.43925494901</v>
      </c>
      <c r="BY80" s="56">
        <v>261678.91857477679</v>
      </c>
      <c r="BZ80" s="56">
        <v>262000.03631223468</v>
      </c>
      <c r="CA80" s="56">
        <v>285936.95612767368</v>
      </c>
      <c r="CB80" s="56">
        <v>297704.3697260553</v>
      </c>
      <c r="CC80" s="56">
        <v>309528.57097589521</v>
      </c>
      <c r="CD80" s="56">
        <v>320973.47917540232</v>
      </c>
      <c r="CE80" s="56">
        <v>324061.97216799355</v>
      </c>
      <c r="CF80" s="56">
        <v>327912.1706007116</v>
      </c>
      <c r="CG80" s="56">
        <v>336795.07361668337</v>
      </c>
      <c r="CH80" s="57">
        <v>345254.22853733954</v>
      </c>
    </row>
    <row r="81" spans="1:86" ht="26.25" customHeight="1" x14ac:dyDescent="0.35">
      <c r="A81" s="190"/>
      <c r="B81" s="10" t="s">
        <v>440</v>
      </c>
      <c r="D81" s="67">
        <v>10842.260672396444</v>
      </c>
      <c r="E81" s="67">
        <v>14959.012579017783</v>
      </c>
      <c r="F81" s="67">
        <v>14635.280503260774</v>
      </c>
      <c r="G81" s="67">
        <v>14457.42833080614</v>
      </c>
      <c r="H81" s="67">
        <v>15788.663835513511</v>
      </c>
      <c r="I81" s="67">
        <v>16230.30628581247</v>
      </c>
      <c r="J81" s="67">
        <v>16195.691725448836</v>
      </c>
      <c r="K81" s="67">
        <v>18918.837028538645</v>
      </c>
      <c r="L81" s="67">
        <v>18438.438951886401</v>
      </c>
      <c r="M81" s="67">
        <v>19348.36559987607</v>
      </c>
      <c r="N81" s="67">
        <v>24450.949464978123</v>
      </c>
      <c r="O81" s="67">
        <v>25262.288038082392</v>
      </c>
      <c r="P81" s="67">
        <v>25229.847460742079</v>
      </c>
      <c r="Q81" s="67">
        <v>28283.079192361387</v>
      </c>
      <c r="R81" s="67">
        <v>29048.639409890657</v>
      </c>
      <c r="S81" s="67">
        <v>33597.482152264172</v>
      </c>
      <c r="T81" s="67">
        <v>33422.930674016898</v>
      </c>
      <c r="U81" s="67">
        <v>38736.924047011496</v>
      </c>
      <c r="V81" s="67">
        <v>38652.184565058153</v>
      </c>
      <c r="W81" s="67">
        <v>42443.775800854601</v>
      </c>
      <c r="X81" s="67">
        <v>44243.489071645294</v>
      </c>
      <c r="Y81" s="67">
        <v>43859.532983369325</v>
      </c>
      <c r="Z81" s="67">
        <v>43792.721826162859</v>
      </c>
      <c r="AA81" s="67">
        <v>47636.396488944731</v>
      </c>
      <c r="AB81" s="67">
        <v>49701.653078459327</v>
      </c>
      <c r="AC81" s="67">
        <v>52694.3215431438</v>
      </c>
      <c r="AD81" s="67">
        <v>55906.706012130831</v>
      </c>
      <c r="AE81" s="67">
        <v>60136.577195387581</v>
      </c>
      <c r="AF81" s="67">
        <v>62530.830623745787</v>
      </c>
      <c r="AG81" s="67">
        <v>64003.005979737347</v>
      </c>
      <c r="AH81" s="67">
        <v>66252.683076578163</v>
      </c>
      <c r="AI81" s="67">
        <v>64691.02851218314</v>
      </c>
      <c r="AJ81" s="67">
        <v>66119.108467750921</v>
      </c>
      <c r="AK81" s="67">
        <v>69428.025387804562</v>
      </c>
      <c r="AL81" s="67">
        <v>69827.948513506126</v>
      </c>
      <c r="AM81" s="67">
        <v>72469.270549522756</v>
      </c>
      <c r="AN81" s="67">
        <v>72148.987722423277</v>
      </c>
      <c r="AO81" s="67">
        <v>73620.751481445652</v>
      </c>
      <c r="AP81" s="67">
        <v>76449.924810085926</v>
      </c>
      <c r="AQ81" s="67">
        <v>75665.920499622487</v>
      </c>
      <c r="AR81" s="67">
        <v>72592.689937830364</v>
      </c>
      <c r="AS81" s="67">
        <v>71465.124213684641</v>
      </c>
      <c r="AT81" s="67">
        <v>72612.257557183082</v>
      </c>
      <c r="AU81" s="67">
        <v>79143.402247757273</v>
      </c>
      <c r="AV81" s="67">
        <v>81550.827180279928</v>
      </c>
      <c r="AW81" s="67">
        <v>84008.179839810429</v>
      </c>
      <c r="AX81" s="67">
        <v>83234.502759225696</v>
      </c>
      <c r="AY81" s="67">
        <v>82458.092876968018</v>
      </c>
      <c r="AZ81" s="67">
        <v>82615.096342281511</v>
      </c>
      <c r="BA81" s="67">
        <v>84280.022037668314</v>
      </c>
      <c r="BB81" s="67">
        <v>86771.594312014102</v>
      </c>
      <c r="BC81" s="67">
        <v>89264.541899591946</v>
      </c>
      <c r="BD81" s="67">
        <v>90197.880328720043</v>
      </c>
      <c r="BE81" s="67">
        <v>94524.387545352496</v>
      </c>
      <c r="BF81" s="67">
        <v>97320.200877477051</v>
      </c>
      <c r="BG81" s="67">
        <v>99223.665426354812</v>
      </c>
      <c r="BH81" s="67">
        <v>100353.2775701659</v>
      </c>
      <c r="BI81" s="67">
        <v>101861.38540130608</v>
      </c>
      <c r="BJ81" s="67">
        <v>102484.04313500877</v>
      </c>
      <c r="BK81" s="67">
        <v>107337.06771495158</v>
      </c>
      <c r="BL81" s="67">
        <v>111553.29360692418</v>
      </c>
      <c r="BM81" s="67">
        <v>117923.72968936326</v>
      </c>
      <c r="BN81" s="67">
        <v>119721.76964715854</v>
      </c>
      <c r="BO81" s="67">
        <v>123283.37314251787</v>
      </c>
      <c r="BP81" s="67">
        <v>128194.21208293857</v>
      </c>
      <c r="BQ81" s="67">
        <v>128769.32238531389</v>
      </c>
      <c r="BR81" s="67">
        <v>130937.22269122681</v>
      </c>
      <c r="BS81" s="67">
        <v>134262.96163092135</v>
      </c>
      <c r="BT81" s="67">
        <v>134681.33831067124</v>
      </c>
      <c r="BU81" s="67">
        <v>135853.08243043508</v>
      </c>
      <c r="BV81" s="67">
        <v>136429.67478947237</v>
      </c>
      <c r="BW81" s="67">
        <v>135596.50864336209</v>
      </c>
      <c r="BX81" s="67">
        <v>133377.08182839939</v>
      </c>
      <c r="BY81" s="67">
        <v>135587.62781820528</v>
      </c>
      <c r="BZ81" s="67">
        <v>133256.0338688576</v>
      </c>
      <c r="CA81" s="67">
        <v>141656.75029944567</v>
      </c>
      <c r="CB81" s="67">
        <v>149945.60976763334</v>
      </c>
      <c r="CC81" s="67">
        <v>155232.23710433906</v>
      </c>
      <c r="CD81" s="67">
        <v>159745.4296127643</v>
      </c>
      <c r="CE81" s="67">
        <v>160950.51187248155</v>
      </c>
      <c r="CF81" s="67">
        <v>162700.889116801</v>
      </c>
      <c r="CG81" s="67">
        <v>167388.64233691909</v>
      </c>
      <c r="CH81" s="109">
        <v>171996.74879423744</v>
      </c>
    </row>
    <row r="82" spans="1:86" x14ac:dyDescent="0.35">
      <c r="A82" s="190"/>
      <c r="B82" s="10" t="s">
        <v>441</v>
      </c>
      <c r="D82" s="67">
        <v>2701.9190272120322</v>
      </c>
      <c r="E82" s="67">
        <v>3169.6752492029791</v>
      </c>
      <c r="F82" s="67">
        <v>3474.7996699228306</v>
      </c>
      <c r="G82" s="67">
        <v>3624.8945669076616</v>
      </c>
      <c r="H82" s="67">
        <v>4165.8187561555114</v>
      </c>
      <c r="I82" s="67">
        <v>4139.2958367251222</v>
      </c>
      <c r="J82" s="67">
        <v>4228.4816622346116</v>
      </c>
      <c r="K82" s="67">
        <v>3699.467532058713</v>
      </c>
      <c r="L82" s="67">
        <v>3704.7915270230587</v>
      </c>
      <c r="M82" s="67">
        <v>3491.8734355593451</v>
      </c>
      <c r="N82" s="67">
        <v>3756.8607361670752</v>
      </c>
      <c r="O82" s="67">
        <v>4493.9087026218394</v>
      </c>
      <c r="P82" s="67">
        <v>4989.8166804795101</v>
      </c>
      <c r="Q82" s="67">
        <v>4587.8221936035579</v>
      </c>
      <c r="R82" s="67">
        <v>5195.5224725594426</v>
      </c>
      <c r="S82" s="67">
        <v>5559.516379892093</v>
      </c>
      <c r="T82" s="67">
        <v>5453.6649028191259</v>
      </c>
      <c r="U82" s="67">
        <v>5698.7194873826666</v>
      </c>
      <c r="V82" s="67">
        <v>6560.7490774831977</v>
      </c>
      <c r="W82" s="67">
        <v>8279.6704058211708</v>
      </c>
      <c r="X82" s="67">
        <v>8748.7471013502363</v>
      </c>
      <c r="Y82" s="67">
        <v>8981.0250033810134</v>
      </c>
      <c r="Z82" s="67">
        <v>9791.5357572932335</v>
      </c>
      <c r="AA82" s="67">
        <v>11076.842551028598</v>
      </c>
      <c r="AB82" s="67">
        <v>12577.555113978286</v>
      </c>
      <c r="AC82" s="67">
        <v>13326.089084144238</v>
      </c>
      <c r="AD82" s="67">
        <v>13733.629789938015</v>
      </c>
      <c r="AE82" s="67">
        <v>15080.774499326992</v>
      </c>
      <c r="AF82" s="67">
        <v>16687.34736838294</v>
      </c>
      <c r="AG82" s="67">
        <v>17683.008626094976</v>
      </c>
      <c r="AH82" s="67">
        <v>17050.881724870786</v>
      </c>
      <c r="AI82" s="67">
        <v>15932.949972842291</v>
      </c>
      <c r="AJ82" s="67">
        <v>17429.705102311655</v>
      </c>
      <c r="AK82" s="67">
        <v>24115.35917112722</v>
      </c>
      <c r="AL82" s="67">
        <v>30358.477121440308</v>
      </c>
      <c r="AM82" s="67">
        <v>34587.440015276312</v>
      </c>
      <c r="AN82" s="67">
        <v>37290.060615006958</v>
      </c>
      <c r="AO82" s="67">
        <v>40116.225593417817</v>
      </c>
      <c r="AP82" s="67">
        <v>41525.307217049769</v>
      </c>
      <c r="AQ82" s="67">
        <v>39913.08400935831</v>
      </c>
      <c r="AR82" s="67">
        <v>36951.303831949794</v>
      </c>
      <c r="AS82" s="67">
        <v>36633.519083226296</v>
      </c>
      <c r="AT82" s="67">
        <v>39980.432329371302</v>
      </c>
      <c r="AU82" s="67">
        <v>45564.621005180365</v>
      </c>
      <c r="AV82" s="67">
        <v>55779.439075674112</v>
      </c>
      <c r="AW82" s="67">
        <v>61255.064964837256</v>
      </c>
      <c r="AX82" s="67">
        <v>63409.812918953598</v>
      </c>
      <c r="AY82" s="67">
        <v>64599.535296765949</v>
      </c>
      <c r="AZ82" s="67">
        <v>63565.110122535225</v>
      </c>
      <c r="BA82" s="67">
        <v>61843.061830622406</v>
      </c>
      <c r="BB82" s="67">
        <v>60162.29199980363</v>
      </c>
      <c r="BC82" s="67">
        <v>58501.319302898773</v>
      </c>
      <c r="BD82" s="67">
        <v>55984.155535421283</v>
      </c>
      <c r="BE82" s="67">
        <v>57199.207635158724</v>
      </c>
      <c r="BF82" s="67">
        <v>58543.369928323962</v>
      </c>
      <c r="BG82" s="67">
        <v>59013.032354479459</v>
      </c>
      <c r="BH82" s="67">
        <v>60182.585969464562</v>
      </c>
      <c r="BI82" s="67">
        <v>59725.39332373441</v>
      </c>
      <c r="BJ82" s="67">
        <v>60345.452246559857</v>
      </c>
      <c r="BK82" s="67">
        <v>61614.034557527484</v>
      </c>
      <c r="BL82" s="67">
        <v>62885.80862275025</v>
      </c>
      <c r="BM82" s="67">
        <v>70764.740734170671</v>
      </c>
      <c r="BN82" s="67">
        <v>72663.998969447144</v>
      </c>
      <c r="BO82" s="67">
        <v>72859.607074308369</v>
      </c>
      <c r="BP82" s="67">
        <v>73720.238513820266</v>
      </c>
      <c r="BQ82" s="67">
        <v>64863.352710570893</v>
      </c>
      <c r="BR82" s="67">
        <v>63500.77123270055</v>
      </c>
      <c r="BS82" s="67">
        <v>62465.931825423257</v>
      </c>
      <c r="BT82" s="67">
        <v>60597.816936274983</v>
      </c>
      <c r="BU82" s="67">
        <v>60671.051497149492</v>
      </c>
      <c r="BV82" s="67">
        <v>62211.933848929802</v>
      </c>
      <c r="BW82" s="67">
        <v>67662.695656379714</v>
      </c>
      <c r="BX82" s="67">
        <v>85998.805329573908</v>
      </c>
      <c r="BY82" s="67">
        <v>85904.85755365451</v>
      </c>
      <c r="BZ82" s="67">
        <v>81171.460919057019</v>
      </c>
      <c r="CA82" s="67">
        <v>88191.791694449421</v>
      </c>
      <c r="CB82" s="67">
        <v>98797.192478696976</v>
      </c>
      <c r="CC82" s="67">
        <v>100709.91840525818</v>
      </c>
      <c r="CD82" s="67">
        <v>103796.55792834566</v>
      </c>
      <c r="CE82" s="67">
        <v>102780.66707345592</v>
      </c>
      <c r="CF82" s="67">
        <v>102429.67811026897</v>
      </c>
      <c r="CG82" s="67">
        <v>103850.68009758208</v>
      </c>
      <c r="CH82" s="109">
        <v>104799.55757216114</v>
      </c>
    </row>
    <row r="83" spans="1:86" x14ac:dyDescent="0.35">
      <c r="A83" s="190"/>
      <c r="B83" s="10" t="s">
        <v>442</v>
      </c>
      <c r="D83" s="67">
        <v>6830.4513007920177</v>
      </c>
      <c r="E83" s="67">
        <v>7068.544405469941</v>
      </c>
      <c r="F83" s="67">
        <v>6994.8334183890356</v>
      </c>
      <c r="G83" s="67">
        <v>6521.7447704829174</v>
      </c>
      <c r="H83" s="67">
        <v>7274.376596962954</v>
      </c>
      <c r="I83" s="67">
        <v>7731.5026975239816</v>
      </c>
      <c r="J83" s="67">
        <v>7873.6081988180367</v>
      </c>
      <c r="K83" s="67">
        <v>7933.9150315054085</v>
      </c>
      <c r="L83" s="67">
        <v>7812.7425606966081</v>
      </c>
      <c r="M83" s="67">
        <v>7847.9563501534449</v>
      </c>
      <c r="N83" s="67">
        <v>8477.1652726562061</v>
      </c>
      <c r="O83" s="67">
        <v>8531.3383509079595</v>
      </c>
      <c r="P83" s="67">
        <v>8414.5822238504061</v>
      </c>
      <c r="Q83" s="67">
        <v>8773.439051707097</v>
      </c>
      <c r="R83" s="67">
        <v>8552.5892954194242</v>
      </c>
      <c r="S83" s="67">
        <v>9190.8472260037652</v>
      </c>
      <c r="T83" s="67">
        <v>9043.8518294398673</v>
      </c>
      <c r="U83" s="67">
        <v>9385.8535680763725</v>
      </c>
      <c r="V83" s="67">
        <v>8960.1087401056247</v>
      </c>
      <c r="W83" s="67">
        <v>9159.8013019546106</v>
      </c>
      <c r="X83" s="67">
        <v>11714.631523211567</v>
      </c>
      <c r="Y83" s="67">
        <v>11881.207286180916</v>
      </c>
      <c r="Z83" s="67">
        <v>9570.9743807100058</v>
      </c>
      <c r="AA83" s="67">
        <v>9575.3903469101606</v>
      </c>
      <c r="AB83" s="67">
        <v>10595.619302808396</v>
      </c>
      <c r="AC83" s="67">
        <v>9274.7829292396673</v>
      </c>
      <c r="AD83" s="67">
        <v>8811.711482502853</v>
      </c>
      <c r="AE83" s="67">
        <v>10069.986000549941</v>
      </c>
      <c r="AF83" s="67">
        <v>9867.0083147506593</v>
      </c>
      <c r="AG83" s="67">
        <v>12511.928352780309</v>
      </c>
      <c r="AH83" s="67">
        <v>17234.565071832618</v>
      </c>
      <c r="AI83" s="67">
        <v>21135.871044586158</v>
      </c>
      <c r="AJ83" s="67">
        <v>19564.320631108079</v>
      </c>
      <c r="AK83" s="67">
        <v>20495.574693827577</v>
      </c>
      <c r="AL83" s="67">
        <v>21094.329184497972</v>
      </c>
      <c r="AM83" s="67">
        <v>22273.959968182593</v>
      </c>
      <c r="AN83" s="67">
        <v>22841.796138899925</v>
      </c>
      <c r="AO83" s="67">
        <v>23246.093360013168</v>
      </c>
      <c r="AP83" s="67">
        <v>23586.664445266662</v>
      </c>
      <c r="AQ83" s="67">
        <v>23505.746635952113</v>
      </c>
      <c r="AR83" s="67">
        <v>22394.840521077214</v>
      </c>
      <c r="AS83" s="67">
        <v>21700.839141655841</v>
      </c>
      <c r="AT83" s="67">
        <v>21832.166723082959</v>
      </c>
      <c r="AU83" s="67">
        <v>24146.487209787982</v>
      </c>
      <c r="AV83" s="67">
        <v>27119.321647384786</v>
      </c>
      <c r="AW83" s="67">
        <v>29892.064558832939</v>
      </c>
      <c r="AX83" s="67">
        <v>30721.103550404885</v>
      </c>
      <c r="AY83" s="67">
        <v>32662.406781824819</v>
      </c>
      <c r="AZ83" s="67">
        <v>34532.215103498762</v>
      </c>
      <c r="BA83" s="67">
        <v>36329.92353609296</v>
      </c>
      <c r="BB83" s="67">
        <v>37266.132965236407</v>
      </c>
      <c r="BC83" s="67">
        <v>40815.885629607023</v>
      </c>
      <c r="BD83" s="67">
        <v>45121.798438776641</v>
      </c>
      <c r="BE83" s="67">
        <v>45686.659961191981</v>
      </c>
      <c r="BF83" s="67">
        <v>44086.810639932468</v>
      </c>
      <c r="BG83" s="67">
        <v>28943.355526046947</v>
      </c>
      <c r="BH83" s="67">
        <v>30335.231883317483</v>
      </c>
      <c r="BI83" s="67">
        <v>32021.793046759023</v>
      </c>
      <c r="BJ83" s="67">
        <v>30691.567893958956</v>
      </c>
      <c r="BK83" s="67">
        <v>32058.696404949278</v>
      </c>
      <c r="BL83" s="67">
        <v>33953.797542041139</v>
      </c>
      <c r="BM83" s="67">
        <v>35745.130603611266</v>
      </c>
      <c r="BN83" s="67">
        <v>36288.773642474116</v>
      </c>
      <c r="BO83" s="67">
        <v>35902.264458563412</v>
      </c>
      <c r="BP83" s="67">
        <v>37067.786849538825</v>
      </c>
      <c r="BQ83" s="67">
        <v>37095.657483755465</v>
      </c>
      <c r="BR83" s="67">
        <v>38814.108520525049</v>
      </c>
      <c r="BS83" s="67">
        <v>39747.913469750012</v>
      </c>
      <c r="BT83" s="67">
        <v>39292.171877146051</v>
      </c>
      <c r="BU83" s="67">
        <v>40737.667785083002</v>
      </c>
      <c r="BV83" s="67">
        <v>40755.616862956012</v>
      </c>
      <c r="BW83" s="67">
        <v>40729.158303576718</v>
      </c>
      <c r="BX83" s="67">
        <v>37718.552096975691</v>
      </c>
      <c r="BY83" s="67">
        <v>40186.433202916931</v>
      </c>
      <c r="BZ83" s="67">
        <v>47572.541524320048</v>
      </c>
      <c r="CA83" s="67">
        <v>56088.414133778635</v>
      </c>
      <c r="CB83" s="67">
        <v>48961.567479725003</v>
      </c>
      <c r="CC83" s="67">
        <v>53586.415466297942</v>
      </c>
      <c r="CD83" s="67">
        <v>57431.491634292361</v>
      </c>
      <c r="CE83" s="67">
        <v>60330.793222056047</v>
      </c>
      <c r="CF83" s="67">
        <v>62781.603373641614</v>
      </c>
      <c r="CG83" s="67">
        <v>65555.751182182168</v>
      </c>
      <c r="CH83" s="109">
        <v>68457.922170940961</v>
      </c>
    </row>
    <row r="84" spans="1:86" ht="16" thickBot="1" x14ac:dyDescent="0.4">
      <c r="A84" s="190"/>
      <c r="BX84" s="67"/>
      <c r="BY84" s="67"/>
      <c r="BZ84" s="67"/>
      <c r="CA84" s="67"/>
      <c r="CB84" s="67"/>
      <c r="CC84" s="67"/>
      <c r="CD84" s="67"/>
      <c r="CE84" s="67"/>
      <c r="CF84" s="67"/>
      <c r="CG84" s="67"/>
      <c r="CH84" s="109"/>
    </row>
    <row r="85" spans="1:86" s="123" customFormat="1" ht="26.25" customHeight="1" x14ac:dyDescent="0.35">
      <c r="A85" s="229"/>
      <c r="B85" s="209" t="s">
        <v>443</v>
      </c>
      <c r="C85" s="21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11">
        <v>139918.78182111759</v>
      </c>
      <c r="AV85" s="211">
        <v>154611.06149183534</v>
      </c>
      <c r="AW85" s="211">
        <v>164656.78208109946</v>
      </c>
      <c r="AX85" s="211">
        <v>166548.57461181786</v>
      </c>
      <c r="AY85" s="211">
        <v>168749.08836112107</v>
      </c>
      <c r="AZ85" s="211">
        <v>169841.74023364283</v>
      </c>
      <c r="BA85" s="211">
        <v>171848.5724460707</v>
      </c>
      <c r="BB85" s="211">
        <v>173936.0837505204</v>
      </c>
      <c r="BC85" s="211">
        <v>178466.72888457542</v>
      </c>
      <c r="BD85" s="211">
        <v>181358.69987540238</v>
      </c>
      <c r="BE85" s="211">
        <v>187634.56479369829</v>
      </c>
      <c r="BF85" s="211">
        <v>190357.4368403838</v>
      </c>
      <c r="BG85" s="211">
        <v>178189.27857130105</v>
      </c>
      <c r="BH85" s="211">
        <v>190043.80524932253</v>
      </c>
      <c r="BI85" s="211">
        <v>192720.92901165641</v>
      </c>
      <c r="BJ85" s="211">
        <v>192701.00010348242</v>
      </c>
      <c r="BK85" s="211">
        <v>200248.90231398254</v>
      </c>
      <c r="BL85" s="211">
        <v>207080.7953707315</v>
      </c>
      <c r="BM85" s="211">
        <v>223041.16315089224</v>
      </c>
      <c r="BN85" s="211">
        <v>227230.97435332582</v>
      </c>
      <c r="BO85" s="211">
        <v>230622.71585160596</v>
      </c>
      <c r="BP85" s="211">
        <v>237534.96949617568</v>
      </c>
      <c r="BQ85" s="211">
        <v>229340.77093227231</v>
      </c>
      <c r="BR85" s="211">
        <v>231400.9557336141</v>
      </c>
      <c r="BS85" s="211">
        <v>234993.41952267167</v>
      </c>
      <c r="BT85" s="211">
        <v>233223.57147994009</v>
      </c>
      <c r="BU85" s="211">
        <v>235847.85298142987</v>
      </c>
      <c r="BV85" s="211">
        <v>238127.16248726449</v>
      </c>
      <c r="BW85" s="211">
        <v>242803.69211101613</v>
      </c>
      <c r="BX85" s="211">
        <v>255998.79140949299</v>
      </c>
      <c r="BY85" s="211">
        <v>260042.33866157057</v>
      </c>
      <c r="BZ85" s="211">
        <v>259952.95143036812</v>
      </c>
      <c r="CA85" s="211">
        <v>283782.62951411004</v>
      </c>
      <c r="CB85" s="211">
        <v>296287.69391649112</v>
      </c>
      <c r="CC85" s="211">
        <v>308230.47998165851</v>
      </c>
      <c r="CD85" s="211">
        <v>319601.53170406324</v>
      </c>
      <c r="CE85" s="211">
        <v>322616.82134694204</v>
      </c>
      <c r="CF85" s="211">
        <v>326421.87555473216</v>
      </c>
      <c r="CG85" s="211">
        <v>335251.98007677624</v>
      </c>
      <c r="CH85" s="212">
        <v>343679.52058880788</v>
      </c>
    </row>
    <row r="86" spans="1:86" ht="15" customHeight="1" x14ac:dyDescent="0.35">
      <c r="A86" s="190"/>
      <c r="B86" s="72" t="s">
        <v>444</v>
      </c>
      <c r="C86" s="231"/>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c r="AH86" s="232"/>
      <c r="AI86" s="232"/>
      <c r="AJ86" s="232"/>
      <c r="AK86" s="232"/>
      <c r="AL86" s="232"/>
      <c r="AM86" s="232"/>
      <c r="AN86" s="232"/>
      <c r="AO86" s="232"/>
      <c r="AP86" s="232"/>
      <c r="AQ86" s="232"/>
      <c r="AR86" s="232"/>
      <c r="AS86" s="232"/>
      <c r="AT86" s="232"/>
      <c r="AU86" s="233">
        <v>0</v>
      </c>
      <c r="AV86" s="233">
        <v>0</v>
      </c>
      <c r="AW86" s="233">
        <v>0</v>
      </c>
      <c r="AX86" s="233">
        <v>0</v>
      </c>
      <c r="AY86" s="233">
        <v>0</v>
      </c>
      <c r="AZ86" s="233">
        <v>0</v>
      </c>
      <c r="BA86" s="233">
        <v>0</v>
      </c>
      <c r="BB86" s="233">
        <v>0</v>
      </c>
      <c r="BC86" s="233">
        <v>0</v>
      </c>
      <c r="BD86" s="233">
        <v>0</v>
      </c>
      <c r="BE86" s="233">
        <v>0</v>
      </c>
      <c r="BF86" s="233">
        <v>0</v>
      </c>
      <c r="BG86" s="233">
        <v>0</v>
      </c>
      <c r="BH86" s="233">
        <v>0</v>
      </c>
      <c r="BI86" s="233">
        <v>0</v>
      </c>
      <c r="BJ86" s="233">
        <v>0</v>
      </c>
      <c r="BK86" s="233">
        <v>0</v>
      </c>
      <c r="BL86" s="233">
        <v>0</v>
      </c>
      <c r="BM86" s="233">
        <v>0</v>
      </c>
      <c r="BN86" s="233">
        <v>0</v>
      </c>
      <c r="BO86" s="233">
        <v>0</v>
      </c>
      <c r="BP86" s="233">
        <v>0</v>
      </c>
      <c r="BQ86" s="233">
        <v>101151.70253851327</v>
      </c>
      <c r="BR86" s="233">
        <v>103126.10556171785</v>
      </c>
      <c r="BS86" s="233">
        <v>104811.54583147151</v>
      </c>
      <c r="BT86" s="233">
        <v>102974.31967398131</v>
      </c>
      <c r="BU86" s="233">
        <v>104185.41756369536</v>
      </c>
      <c r="BV86" s="233">
        <v>105891.05021461897</v>
      </c>
      <c r="BW86" s="233">
        <v>112042.52872795254</v>
      </c>
      <c r="BX86" s="233">
        <v>111316.43395722302</v>
      </c>
      <c r="BY86" s="233">
        <v>117633.38672324519</v>
      </c>
      <c r="BZ86" s="233">
        <v>114915.8822009568</v>
      </c>
      <c r="CA86" s="233">
        <v>127845.55118020605</v>
      </c>
      <c r="CB86" s="233">
        <v>141585.55603451625</v>
      </c>
      <c r="CC86" s="233">
        <v>146871.13819744062</v>
      </c>
      <c r="CD86" s="233">
        <v>150687.33877815379</v>
      </c>
      <c r="CE86" s="233">
        <v>153828.41178671797</v>
      </c>
      <c r="CF86" s="233">
        <v>156990.91407466179</v>
      </c>
      <c r="CG86" s="233">
        <v>161243.04147760323</v>
      </c>
      <c r="CH86" s="234">
        <v>164924.43317750018</v>
      </c>
    </row>
    <row r="87" spans="1:86" x14ac:dyDescent="0.35">
      <c r="A87" s="190"/>
      <c r="B87" s="72" t="s">
        <v>445</v>
      </c>
      <c r="K87" s="235"/>
      <c r="L87" s="235"/>
      <c r="M87" s="235"/>
      <c r="N87" s="235"/>
      <c r="O87" s="235"/>
      <c r="P87" s="235"/>
      <c r="Q87" s="235"/>
      <c r="R87" s="235"/>
      <c r="S87" s="235"/>
      <c r="T87" s="235"/>
      <c r="U87" s="235"/>
      <c r="V87" s="235"/>
      <c r="W87" s="235"/>
      <c r="X87" s="235"/>
      <c r="Y87" s="235"/>
      <c r="Z87" s="235"/>
      <c r="AA87" s="235"/>
      <c r="AB87" s="235"/>
      <c r="AC87" s="235"/>
      <c r="AD87" s="235"/>
      <c r="AE87" s="235"/>
      <c r="AF87" s="235"/>
      <c r="AG87" s="235"/>
      <c r="AH87" s="235"/>
      <c r="AI87" s="235"/>
      <c r="AJ87" s="235"/>
      <c r="AK87" s="235"/>
      <c r="AL87" s="235"/>
      <c r="AM87" s="235"/>
      <c r="AN87" s="235"/>
      <c r="AO87" s="235"/>
      <c r="AP87" s="235"/>
      <c r="AQ87" s="235"/>
      <c r="AR87" s="235"/>
      <c r="AS87" s="235"/>
      <c r="AT87" s="235"/>
      <c r="AU87" s="233">
        <v>0</v>
      </c>
      <c r="AV87" s="233">
        <v>0</v>
      </c>
      <c r="AW87" s="233">
        <v>0</v>
      </c>
      <c r="AX87" s="233">
        <v>0</v>
      </c>
      <c r="AY87" s="233">
        <v>0</v>
      </c>
      <c r="AZ87" s="233">
        <v>0</v>
      </c>
      <c r="BA87" s="233">
        <v>0</v>
      </c>
      <c r="BB87" s="233">
        <v>0</v>
      </c>
      <c r="BC87" s="233">
        <v>0</v>
      </c>
      <c r="BD87" s="233">
        <v>0</v>
      </c>
      <c r="BE87" s="233">
        <v>0</v>
      </c>
      <c r="BF87" s="233">
        <v>0</v>
      </c>
      <c r="BG87" s="233">
        <v>0</v>
      </c>
      <c r="BH87" s="233">
        <v>0</v>
      </c>
      <c r="BI87" s="233">
        <v>0</v>
      </c>
      <c r="BJ87" s="233">
        <v>0</v>
      </c>
      <c r="BK87" s="233">
        <v>0</v>
      </c>
      <c r="BL87" s="233">
        <v>0</v>
      </c>
      <c r="BM87" s="233">
        <v>0</v>
      </c>
      <c r="BN87" s="233">
        <v>0</v>
      </c>
      <c r="BO87" s="233">
        <v>0</v>
      </c>
      <c r="BP87" s="233">
        <v>0</v>
      </c>
      <c r="BQ87" s="233">
        <v>128189.06839375905</v>
      </c>
      <c r="BR87" s="233">
        <v>128274.85017189627</v>
      </c>
      <c r="BS87" s="233">
        <v>130181.87369120022</v>
      </c>
      <c r="BT87" s="233">
        <v>130249.25180595873</v>
      </c>
      <c r="BU87" s="233">
        <v>131662.43541773458</v>
      </c>
      <c r="BV87" s="233">
        <v>132236.11227264549</v>
      </c>
      <c r="BW87" s="233">
        <v>130761.16338306366</v>
      </c>
      <c r="BX87" s="233">
        <v>144682.35745226993</v>
      </c>
      <c r="BY87" s="233">
        <v>142408.95193832536</v>
      </c>
      <c r="BZ87" s="233">
        <v>145037.06922941131</v>
      </c>
      <c r="CA87" s="233">
        <v>155937.07833390401</v>
      </c>
      <c r="CB87" s="233">
        <v>154702.13788197489</v>
      </c>
      <c r="CC87" s="233">
        <v>161359.34178421792</v>
      </c>
      <c r="CD87" s="233">
        <v>168914.19292590942</v>
      </c>
      <c r="CE87" s="233">
        <v>168788.40956022401</v>
      </c>
      <c r="CF87" s="233">
        <v>169430.96148007043</v>
      </c>
      <c r="CG87" s="233">
        <v>174008.93859917307</v>
      </c>
      <c r="CH87" s="234">
        <v>178755.08741130773</v>
      </c>
    </row>
    <row r="88" spans="1:86" ht="26.25" customHeight="1" x14ac:dyDescent="0.35">
      <c r="A88" s="190"/>
      <c r="B88" s="72" t="s">
        <v>446</v>
      </c>
      <c r="D88" s="233">
        <v>0</v>
      </c>
      <c r="E88" s="233">
        <v>0</v>
      </c>
      <c r="F88" s="233">
        <v>0</v>
      </c>
      <c r="G88" s="233">
        <v>0</v>
      </c>
      <c r="H88" s="233">
        <v>0</v>
      </c>
      <c r="I88" s="233">
        <v>0</v>
      </c>
      <c r="J88" s="233">
        <v>0</v>
      </c>
      <c r="K88" s="233">
        <v>0</v>
      </c>
      <c r="L88" s="233">
        <v>0</v>
      </c>
      <c r="M88" s="233">
        <v>0</v>
      </c>
      <c r="N88" s="233">
        <v>0</v>
      </c>
      <c r="O88" s="233">
        <v>0</v>
      </c>
      <c r="P88" s="233">
        <v>0</v>
      </c>
      <c r="Q88" s="233">
        <v>0</v>
      </c>
      <c r="R88" s="233">
        <v>0</v>
      </c>
      <c r="S88" s="233">
        <v>0</v>
      </c>
      <c r="T88" s="233">
        <v>0</v>
      </c>
      <c r="U88" s="233">
        <v>0</v>
      </c>
      <c r="V88" s="233">
        <v>0</v>
      </c>
      <c r="W88" s="233">
        <v>0</v>
      </c>
      <c r="X88" s="233">
        <v>0</v>
      </c>
      <c r="Y88" s="233">
        <v>0</v>
      </c>
      <c r="Z88" s="233">
        <v>0</v>
      </c>
      <c r="AA88" s="233">
        <v>0</v>
      </c>
      <c r="AB88" s="233">
        <v>0</v>
      </c>
      <c r="AC88" s="233">
        <v>0</v>
      </c>
      <c r="AD88" s="233">
        <v>0</v>
      </c>
      <c r="AE88" s="233">
        <v>0</v>
      </c>
      <c r="AF88" s="233">
        <v>0</v>
      </c>
      <c r="AG88" s="233">
        <v>0</v>
      </c>
      <c r="AH88" s="233">
        <v>0</v>
      </c>
      <c r="AI88" s="233">
        <v>0</v>
      </c>
      <c r="AJ88" s="233">
        <v>0</v>
      </c>
      <c r="AK88" s="233">
        <v>0</v>
      </c>
      <c r="AL88" s="233">
        <v>0</v>
      </c>
      <c r="AM88" s="233">
        <v>0</v>
      </c>
      <c r="AN88" s="233">
        <v>0</v>
      </c>
      <c r="AO88" s="233">
        <v>0</v>
      </c>
      <c r="AP88" s="233">
        <v>0</v>
      </c>
      <c r="AQ88" s="233">
        <v>0</v>
      </c>
      <c r="AR88" s="233">
        <v>0</v>
      </c>
      <c r="AS88" s="233">
        <v>0</v>
      </c>
      <c r="AT88" s="233">
        <v>0</v>
      </c>
      <c r="AU88" s="233">
        <v>0</v>
      </c>
      <c r="AV88" s="233">
        <v>0</v>
      </c>
      <c r="AW88" s="233">
        <v>0</v>
      </c>
      <c r="AX88" s="233">
        <v>0</v>
      </c>
      <c r="AY88" s="233">
        <v>0</v>
      </c>
      <c r="AZ88" s="233">
        <v>0</v>
      </c>
      <c r="BA88" s="233">
        <v>0</v>
      </c>
      <c r="BB88" s="233">
        <v>0</v>
      </c>
      <c r="BC88" s="233">
        <v>0</v>
      </c>
      <c r="BD88" s="233">
        <v>0</v>
      </c>
      <c r="BE88" s="233">
        <v>0</v>
      </c>
      <c r="BF88" s="233">
        <v>0</v>
      </c>
      <c r="BG88" s="233">
        <v>0</v>
      </c>
      <c r="BH88" s="233">
        <v>0</v>
      </c>
      <c r="BI88" s="233">
        <v>0</v>
      </c>
      <c r="BJ88" s="233">
        <v>0</v>
      </c>
      <c r="BK88" s="233">
        <v>0</v>
      </c>
      <c r="BL88" s="233">
        <v>7643.9810445645107</v>
      </c>
      <c r="BM88" s="233">
        <v>8359.9721669135051</v>
      </c>
      <c r="BN88" s="233">
        <v>8607.0428040000425</v>
      </c>
      <c r="BO88" s="233">
        <v>8217.1223753604445</v>
      </c>
      <c r="BP88" s="233">
        <v>8037.7657430605004</v>
      </c>
      <c r="BQ88" s="233">
        <v>864.23497211185907</v>
      </c>
      <c r="BR88" s="233">
        <v>847.70196959065311</v>
      </c>
      <c r="BS88" s="233">
        <v>855.35403192224953</v>
      </c>
      <c r="BT88" s="233">
        <v>846.36760954203567</v>
      </c>
      <c r="BU88" s="233">
        <v>872.01262432821363</v>
      </c>
      <c r="BV88" s="233">
        <v>609.40130197885685</v>
      </c>
      <c r="BW88" s="233">
        <v>3.7085435117884176</v>
      </c>
      <c r="BX88" s="233">
        <v>0.36086285912129601</v>
      </c>
      <c r="BY88" s="233">
        <v>0</v>
      </c>
      <c r="BZ88" s="233">
        <v>0</v>
      </c>
      <c r="CA88" s="233">
        <v>0</v>
      </c>
      <c r="CB88" s="233">
        <v>0</v>
      </c>
      <c r="CC88" s="233">
        <v>0</v>
      </c>
      <c r="CD88" s="233">
        <v>0</v>
      </c>
      <c r="CE88" s="233">
        <v>0</v>
      </c>
      <c r="CF88" s="233">
        <v>0</v>
      </c>
      <c r="CG88" s="233">
        <v>0</v>
      </c>
      <c r="CH88" s="234">
        <v>0</v>
      </c>
    </row>
    <row r="89" spans="1:86" x14ac:dyDescent="0.35">
      <c r="A89" s="190"/>
      <c r="B89" s="72" t="s">
        <v>447</v>
      </c>
      <c r="D89" s="233">
        <v>0</v>
      </c>
      <c r="E89" s="233">
        <v>0</v>
      </c>
      <c r="F89" s="233">
        <v>0</v>
      </c>
      <c r="G89" s="233">
        <v>0</v>
      </c>
      <c r="H89" s="233">
        <v>0</v>
      </c>
      <c r="I89" s="233">
        <v>0</v>
      </c>
      <c r="J89" s="233">
        <v>0</v>
      </c>
      <c r="K89" s="233">
        <v>0</v>
      </c>
      <c r="L89" s="233">
        <v>0</v>
      </c>
      <c r="M89" s="233">
        <v>0</v>
      </c>
      <c r="N89" s="233">
        <v>0</v>
      </c>
      <c r="O89" s="233">
        <v>0</v>
      </c>
      <c r="P89" s="233">
        <v>0</v>
      </c>
      <c r="Q89" s="233">
        <v>0</v>
      </c>
      <c r="R89" s="233">
        <v>0</v>
      </c>
      <c r="S89" s="233">
        <v>0</v>
      </c>
      <c r="T89" s="233">
        <v>0</v>
      </c>
      <c r="U89" s="233">
        <v>0</v>
      </c>
      <c r="V89" s="233">
        <v>0</v>
      </c>
      <c r="W89" s="233">
        <v>0</v>
      </c>
      <c r="X89" s="233">
        <v>0</v>
      </c>
      <c r="Y89" s="233">
        <v>0</v>
      </c>
      <c r="Z89" s="233">
        <v>0</v>
      </c>
      <c r="AA89" s="233">
        <v>0</v>
      </c>
      <c r="AB89" s="233">
        <v>0</v>
      </c>
      <c r="AC89" s="233">
        <v>0</v>
      </c>
      <c r="AD89" s="233">
        <v>0</v>
      </c>
      <c r="AE89" s="233">
        <v>0</v>
      </c>
      <c r="AF89" s="233">
        <v>0</v>
      </c>
      <c r="AG89" s="233">
        <v>0</v>
      </c>
      <c r="AH89" s="233">
        <v>0</v>
      </c>
      <c r="AI89" s="233">
        <v>0</v>
      </c>
      <c r="AJ89" s="233">
        <v>0</v>
      </c>
      <c r="AK89" s="233">
        <v>0</v>
      </c>
      <c r="AL89" s="233">
        <v>0</v>
      </c>
      <c r="AM89" s="233">
        <v>0</v>
      </c>
      <c r="AN89" s="233">
        <v>0</v>
      </c>
      <c r="AO89" s="233">
        <v>0</v>
      </c>
      <c r="AP89" s="233">
        <v>0</v>
      </c>
      <c r="AQ89" s="233">
        <v>0</v>
      </c>
      <c r="AR89" s="233">
        <v>0</v>
      </c>
      <c r="AS89" s="233">
        <v>0</v>
      </c>
      <c r="AT89" s="233">
        <v>0</v>
      </c>
      <c r="AU89" s="233">
        <v>0</v>
      </c>
      <c r="AV89" s="233">
        <v>0</v>
      </c>
      <c r="AW89" s="233">
        <v>0</v>
      </c>
      <c r="AX89" s="233">
        <v>7.2252295903806134</v>
      </c>
      <c r="AY89" s="233">
        <v>8.3641572947684235</v>
      </c>
      <c r="AZ89" s="233">
        <v>10.695622701642167</v>
      </c>
      <c r="BA89" s="233">
        <v>9.7082955538821949</v>
      </c>
      <c r="BB89" s="233">
        <v>15.991752562848239</v>
      </c>
      <c r="BC89" s="233">
        <v>20.111231138850943</v>
      </c>
      <c r="BD89" s="233">
        <v>22.405069408857155</v>
      </c>
      <c r="BE89" s="233">
        <v>26.638677480434996</v>
      </c>
      <c r="BF89" s="233">
        <v>35.7287297714647</v>
      </c>
      <c r="BG89" s="233">
        <v>34.220008026781571</v>
      </c>
      <c r="BH89" s="233">
        <v>35.467444928260207</v>
      </c>
      <c r="BI89" s="233">
        <v>46.309905420251248</v>
      </c>
      <c r="BJ89" s="233">
        <v>53.484558684096875</v>
      </c>
      <c r="BK89" s="233">
        <v>65.182187903097756</v>
      </c>
      <c r="BL89" s="233">
        <v>614.8755730853868</v>
      </c>
      <c r="BM89" s="233">
        <v>632.70073630226227</v>
      </c>
      <c r="BN89" s="233">
        <v>660.21638589589327</v>
      </c>
      <c r="BO89" s="233">
        <v>652.6157409720355</v>
      </c>
      <c r="BP89" s="233">
        <v>668.79213938751411</v>
      </c>
      <c r="BQ89" s="233">
        <v>702.43744097284446</v>
      </c>
      <c r="BR89" s="233">
        <v>1012.0972679374809</v>
      </c>
      <c r="BS89" s="233">
        <v>560.50971817238326</v>
      </c>
      <c r="BT89" s="233">
        <v>556.05383944244693</v>
      </c>
      <c r="BU89" s="233">
        <v>573.45273385406813</v>
      </c>
      <c r="BV89" s="233">
        <v>567.7594524199942</v>
      </c>
      <c r="BW89" s="233">
        <v>546.17915081313026</v>
      </c>
      <c r="BX89" s="233">
        <v>536.58615617836927</v>
      </c>
      <c r="BY89" s="233">
        <v>1017.6695842350109</v>
      </c>
      <c r="BZ89" s="233">
        <v>1379.3722514990579</v>
      </c>
      <c r="CA89" s="233">
        <v>1376.0073535809463</v>
      </c>
      <c r="CB89" s="233">
        <v>580.02178330924164</v>
      </c>
      <c r="CC89" s="233">
        <v>493.82893307098817</v>
      </c>
      <c r="CD89" s="233">
        <v>556.85379324774476</v>
      </c>
      <c r="CE89" s="233">
        <v>613.93156611060965</v>
      </c>
      <c r="CF89" s="233">
        <v>639.84831251832247</v>
      </c>
      <c r="CG89" s="233">
        <v>662.92954776454849</v>
      </c>
      <c r="CH89" s="234">
        <v>684.81240988892603</v>
      </c>
    </row>
    <row r="90" spans="1:86" x14ac:dyDescent="0.35">
      <c r="A90" s="190"/>
      <c r="B90" s="72" t="s">
        <v>460</v>
      </c>
      <c r="D90" s="233">
        <v>0</v>
      </c>
      <c r="E90" s="233">
        <v>0</v>
      </c>
      <c r="F90" s="233">
        <v>0</v>
      </c>
      <c r="G90" s="233">
        <v>0</v>
      </c>
      <c r="H90" s="233">
        <v>0</v>
      </c>
      <c r="I90" s="233">
        <v>0</v>
      </c>
      <c r="J90" s="233">
        <v>0</v>
      </c>
      <c r="K90" s="233">
        <v>0</v>
      </c>
      <c r="L90" s="233">
        <v>0</v>
      </c>
      <c r="M90" s="233">
        <v>0</v>
      </c>
      <c r="N90" s="233">
        <v>0</v>
      </c>
      <c r="O90" s="233">
        <v>0</v>
      </c>
      <c r="P90" s="233">
        <v>0</v>
      </c>
      <c r="Q90" s="233">
        <v>0</v>
      </c>
      <c r="R90" s="233">
        <v>0</v>
      </c>
      <c r="S90" s="233">
        <v>0</v>
      </c>
      <c r="T90" s="233">
        <v>0</v>
      </c>
      <c r="U90" s="233">
        <v>0</v>
      </c>
      <c r="V90" s="233">
        <v>0</v>
      </c>
      <c r="W90" s="233">
        <v>0</v>
      </c>
      <c r="X90" s="233">
        <v>0</v>
      </c>
      <c r="Y90" s="233">
        <v>0</v>
      </c>
      <c r="Z90" s="233">
        <v>0</v>
      </c>
      <c r="AA90" s="233">
        <v>0</v>
      </c>
      <c r="AB90" s="233">
        <v>0</v>
      </c>
      <c r="AC90" s="233">
        <v>0</v>
      </c>
      <c r="AD90" s="233">
        <v>0</v>
      </c>
      <c r="AE90" s="233">
        <v>0</v>
      </c>
      <c r="AF90" s="233">
        <v>0</v>
      </c>
      <c r="AG90" s="233">
        <v>0</v>
      </c>
      <c r="AH90" s="233">
        <v>0</v>
      </c>
      <c r="AI90" s="233">
        <v>0</v>
      </c>
      <c r="AJ90" s="233">
        <v>0</v>
      </c>
      <c r="AK90" s="233">
        <v>0</v>
      </c>
      <c r="AL90" s="233">
        <v>0</v>
      </c>
      <c r="AM90" s="233">
        <v>0</v>
      </c>
      <c r="AN90" s="233">
        <v>0</v>
      </c>
      <c r="AO90" s="233">
        <v>0</v>
      </c>
      <c r="AP90" s="233">
        <v>0</v>
      </c>
      <c r="AQ90" s="233">
        <v>0</v>
      </c>
      <c r="AR90" s="233">
        <v>0</v>
      </c>
      <c r="AS90" s="233">
        <v>0</v>
      </c>
      <c r="AT90" s="233">
        <v>0</v>
      </c>
      <c r="AU90" s="233">
        <v>8935.7286416080278</v>
      </c>
      <c r="AV90" s="233">
        <v>9838.5264115034588</v>
      </c>
      <c r="AW90" s="233">
        <v>10498.52728238115</v>
      </c>
      <c r="AX90" s="233">
        <v>10809.619387175937</v>
      </c>
      <c r="AY90" s="233">
        <v>10962.582437142915</v>
      </c>
      <c r="AZ90" s="233">
        <v>10859.985711970998</v>
      </c>
      <c r="BA90" s="233">
        <v>10594.726662759123</v>
      </c>
      <c r="BB90" s="233">
        <v>10247.943773970876</v>
      </c>
      <c r="BC90" s="233">
        <v>10094.906716383539</v>
      </c>
      <c r="BD90" s="233">
        <v>9922.7293581066533</v>
      </c>
      <c r="BE90" s="233">
        <v>9749.0516705244736</v>
      </c>
      <c r="BF90" s="233">
        <v>9557.2158755782475</v>
      </c>
      <c r="BG90" s="233">
        <v>8956.5547275533754</v>
      </c>
      <c r="BH90" s="233">
        <v>791.82272869716678</v>
      </c>
      <c r="BI90" s="233">
        <v>841.3328547228482</v>
      </c>
      <c r="BJ90" s="233">
        <v>766.57861336107862</v>
      </c>
      <c r="BK90" s="233">
        <v>695.71417554266372</v>
      </c>
      <c r="BL90" s="233">
        <v>697.22882789872028</v>
      </c>
      <c r="BM90" s="233">
        <v>759.73713995077435</v>
      </c>
      <c r="BN90" s="233">
        <v>783.35151985807181</v>
      </c>
      <c r="BO90" s="233">
        <v>769.9130828117319</v>
      </c>
      <c r="BP90" s="233">
        <v>778.47581073452761</v>
      </c>
      <c r="BQ90" s="233">
        <v>685.12420639505638</v>
      </c>
      <c r="BR90" s="233">
        <v>839.04944290083927</v>
      </c>
      <c r="BS90" s="233">
        <v>922.87768525052661</v>
      </c>
      <c r="BT90" s="233">
        <v>791.70180470981222</v>
      </c>
      <c r="BU90" s="233">
        <v>840.49599738360985</v>
      </c>
      <c r="BV90" s="233">
        <v>702.3035616737144</v>
      </c>
      <c r="BW90" s="233">
        <v>638.49134148918756</v>
      </c>
      <c r="BX90" s="233">
        <v>559.06168927764111</v>
      </c>
      <c r="BY90" s="233">
        <v>618.91032897119328</v>
      </c>
      <c r="BZ90" s="233">
        <v>667.71263036747973</v>
      </c>
      <c r="CA90" s="233">
        <v>778.31925998272538</v>
      </c>
      <c r="CB90" s="233">
        <v>836.6540262549513</v>
      </c>
      <c r="CC90" s="233">
        <v>804.26206116568756</v>
      </c>
      <c r="CD90" s="233">
        <v>815.09367809135256</v>
      </c>
      <c r="CE90" s="233">
        <v>831.21925494089999</v>
      </c>
      <c r="CF90" s="233">
        <v>850.44673346106322</v>
      </c>
      <c r="CG90" s="233">
        <v>880.1639921425151</v>
      </c>
      <c r="CH90" s="234">
        <v>889.89553864273182</v>
      </c>
    </row>
    <row r="91" spans="1:86" x14ac:dyDescent="0.35">
      <c r="A91" s="190"/>
      <c r="B91" s="236" t="s">
        <v>448</v>
      </c>
      <c r="D91" s="233">
        <v>0</v>
      </c>
      <c r="E91" s="233">
        <v>0</v>
      </c>
      <c r="F91" s="233">
        <v>0</v>
      </c>
      <c r="G91" s="233">
        <v>0</v>
      </c>
      <c r="H91" s="233">
        <v>0</v>
      </c>
      <c r="I91" s="233">
        <v>0</v>
      </c>
      <c r="J91" s="233">
        <v>0</v>
      </c>
      <c r="K91" s="233">
        <v>0</v>
      </c>
      <c r="L91" s="233">
        <v>0</v>
      </c>
      <c r="M91" s="233">
        <v>0</v>
      </c>
      <c r="N91" s="233">
        <v>0</v>
      </c>
      <c r="O91" s="233">
        <v>0</v>
      </c>
      <c r="P91" s="233">
        <v>0</v>
      </c>
      <c r="Q91" s="233">
        <v>0</v>
      </c>
      <c r="R91" s="233">
        <v>0</v>
      </c>
      <c r="S91" s="233">
        <v>0</v>
      </c>
      <c r="T91" s="233">
        <v>0</v>
      </c>
      <c r="U91" s="233">
        <v>0</v>
      </c>
      <c r="V91" s="233">
        <v>0</v>
      </c>
      <c r="W91" s="233">
        <v>0</v>
      </c>
      <c r="X91" s="233">
        <v>0</v>
      </c>
      <c r="Y91" s="233">
        <v>0</v>
      </c>
      <c r="Z91" s="233">
        <v>0</v>
      </c>
      <c r="AA91" s="233">
        <v>0</v>
      </c>
      <c r="AB91" s="233">
        <v>0</v>
      </c>
      <c r="AC91" s="233">
        <v>0</v>
      </c>
      <c r="AD91" s="233">
        <v>0</v>
      </c>
      <c r="AE91" s="233">
        <v>0</v>
      </c>
      <c r="AF91" s="233">
        <v>0</v>
      </c>
      <c r="AG91" s="233">
        <v>0</v>
      </c>
      <c r="AH91" s="233">
        <v>0</v>
      </c>
      <c r="AI91" s="233">
        <v>0</v>
      </c>
      <c r="AJ91" s="233">
        <v>0</v>
      </c>
      <c r="AK91" s="233">
        <v>0</v>
      </c>
      <c r="AL91" s="233">
        <v>0</v>
      </c>
      <c r="AM91" s="233">
        <v>0</v>
      </c>
      <c r="AN91" s="233">
        <v>0</v>
      </c>
      <c r="AO91" s="233">
        <v>0</v>
      </c>
      <c r="AP91" s="233">
        <v>0</v>
      </c>
      <c r="AQ91" s="233">
        <v>0</v>
      </c>
      <c r="AR91" s="233">
        <v>0</v>
      </c>
      <c r="AS91" s="233">
        <v>0</v>
      </c>
      <c r="AT91" s="233">
        <v>0</v>
      </c>
      <c r="AU91" s="233">
        <v>8194.4811893294136</v>
      </c>
      <c r="AV91" s="233">
        <v>9345.6067171071682</v>
      </c>
      <c r="AW91" s="233">
        <v>10119.170135111517</v>
      </c>
      <c r="AX91" s="233">
        <v>10428.995547834991</v>
      </c>
      <c r="AY91" s="233">
        <v>10581.773280390584</v>
      </c>
      <c r="AZ91" s="233">
        <v>10485.696154084075</v>
      </c>
      <c r="BA91" s="233">
        <v>10208.056948884816</v>
      </c>
      <c r="BB91" s="233">
        <v>9841.9444665432929</v>
      </c>
      <c r="BC91" s="233">
        <v>9628.2150614481652</v>
      </c>
      <c r="BD91" s="233">
        <v>9400.3284066276301</v>
      </c>
      <c r="BE91" s="233">
        <v>9179.2622342086142</v>
      </c>
      <c r="BF91" s="233">
        <v>9129.5519862227266</v>
      </c>
      <c r="BG91" s="233">
        <v>8477.8977736794714</v>
      </c>
      <c r="BH91" s="233">
        <v>606.15285697308934</v>
      </c>
      <c r="BI91" s="233">
        <v>620.15633733797688</v>
      </c>
      <c r="BJ91" s="233">
        <v>556.34983730894066</v>
      </c>
      <c r="BK91" s="233">
        <v>512.15546251201761</v>
      </c>
      <c r="BL91" s="233">
        <v>534.56136339833654</v>
      </c>
      <c r="BM91" s="233">
        <v>585.00664657851462</v>
      </c>
      <c r="BN91" s="233">
        <v>595.2893727086082</v>
      </c>
      <c r="BO91" s="233">
        <v>632.02058915952728</v>
      </c>
      <c r="BP91" s="233">
        <v>640.92708551545536</v>
      </c>
      <c r="BQ91" s="233">
        <v>661.53530679489882</v>
      </c>
      <c r="BR91" s="233">
        <v>781.24878431758884</v>
      </c>
      <c r="BS91" s="233">
        <v>864.31851251264618</v>
      </c>
      <c r="BT91" s="233">
        <v>736.52188581569271</v>
      </c>
      <c r="BU91" s="233">
        <v>832.08188461401971</v>
      </c>
      <c r="BV91" s="233">
        <v>694.06369952789089</v>
      </c>
      <c r="BW91" s="233">
        <v>629.91500849211423</v>
      </c>
      <c r="BX91" s="233">
        <v>549.83100268700684</v>
      </c>
      <c r="BY91" s="233">
        <v>604.37998826483647</v>
      </c>
      <c r="BZ91" s="233">
        <v>650.37838562500974</v>
      </c>
      <c r="CA91" s="233">
        <v>763.46266533718745</v>
      </c>
      <c r="CB91" s="233">
        <v>827.62684876904825</v>
      </c>
      <c r="CC91" s="233">
        <v>804.26206116568756</v>
      </c>
      <c r="CD91" s="233">
        <v>815.09367809135256</v>
      </c>
      <c r="CE91" s="233">
        <v>831.21925494089999</v>
      </c>
      <c r="CF91" s="233">
        <v>850.44673346106322</v>
      </c>
      <c r="CG91" s="233">
        <v>880.1639921425151</v>
      </c>
      <c r="CH91" s="234">
        <v>889.89553864273182</v>
      </c>
    </row>
    <row r="92" spans="1:86" x14ac:dyDescent="0.35">
      <c r="A92" s="190"/>
      <c r="B92" s="236" t="s">
        <v>449</v>
      </c>
      <c r="D92" s="233">
        <v>0</v>
      </c>
      <c r="E92" s="233">
        <v>0</v>
      </c>
      <c r="F92" s="233">
        <v>0</v>
      </c>
      <c r="G92" s="233">
        <v>0</v>
      </c>
      <c r="H92" s="233">
        <v>0</v>
      </c>
      <c r="I92" s="233">
        <v>0</v>
      </c>
      <c r="J92" s="233">
        <v>0</v>
      </c>
      <c r="K92" s="233">
        <v>0</v>
      </c>
      <c r="L92" s="233">
        <v>0</v>
      </c>
      <c r="M92" s="233">
        <v>0</v>
      </c>
      <c r="N92" s="233">
        <v>0</v>
      </c>
      <c r="O92" s="233">
        <v>0</v>
      </c>
      <c r="P92" s="233">
        <v>0</v>
      </c>
      <c r="Q92" s="233">
        <v>0</v>
      </c>
      <c r="R92" s="233">
        <v>0</v>
      </c>
      <c r="S92" s="233">
        <v>0</v>
      </c>
      <c r="T92" s="233">
        <v>0</v>
      </c>
      <c r="U92" s="233">
        <v>0</v>
      </c>
      <c r="V92" s="233">
        <v>0</v>
      </c>
      <c r="W92" s="233">
        <v>0</v>
      </c>
      <c r="X92" s="233">
        <v>0</v>
      </c>
      <c r="Y92" s="233">
        <v>0</v>
      </c>
      <c r="Z92" s="233">
        <v>0</v>
      </c>
      <c r="AA92" s="233">
        <v>0</v>
      </c>
      <c r="AB92" s="233">
        <v>0</v>
      </c>
      <c r="AC92" s="233">
        <v>0</v>
      </c>
      <c r="AD92" s="233">
        <v>0</v>
      </c>
      <c r="AE92" s="233">
        <v>0</v>
      </c>
      <c r="AF92" s="233">
        <v>0</v>
      </c>
      <c r="AG92" s="233">
        <v>0</v>
      </c>
      <c r="AH92" s="233">
        <v>0</v>
      </c>
      <c r="AI92" s="233">
        <v>0</v>
      </c>
      <c r="AJ92" s="233">
        <v>0</v>
      </c>
      <c r="AK92" s="233">
        <v>0</v>
      </c>
      <c r="AL92" s="233">
        <v>0</v>
      </c>
      <c r="AM92" s="233">
        <v>0</v>
      </c>
      <c r="AN92" s="233">
        <v>0</v>
      </c>
      <c r="AO92" s="233">
        <v>0</v>
      </c>
      <c r="AP92" s="233">
        <v>0</v>
      </c>
      <c r="AQ92" s="233">
        <v>0</v>
      </c>
      <c r="AR92" s="233">
        <v>0</v>
      </c>
      <c r="AS92" s="233">
        <v>0</v>
      </c>
      <c r="AT92" s="233">
        <v>0</v>
      </c>
      <c r="AU92" s="233">
        <v>741.24745227861422</v>
      </c>
      <c r="AV92" s="233">
        <v>492.91969439629128</v>
      </c>
      <c r="AW92" s="233">
        <v>379.35714726963209</v>
      </c>
      <c r="AX92" s="233">
        <v>380.62383934094504</v>
      </c>
      <c r="AY92" s="233">
        <v>380.80915675233274</v>
      </c>
      <c r="AZ92" s="233">
        <v>374.28955788692457</v>
      </c>
      <c r="BA92" s="233">
        <v>386.66971387430675</v>
      </c>
      <c r="BB92" s="233">
        <v>405.99930742758363</v>
      </c>
      <c r="BC92" s="233">
        <v>466.69165493537349</v>
      </c>
      <c r="BD92" s="233">
        <v>522.40095147902161</v>
      </c>
      <c r="BE92" s="233">
        <v>569.78943631585958</v>
      </c>
      <c r="BF92" s="233">
        <v>427.66388935552089</v>
      </c>
      <c r="BG92" s="233">
        <v>478.65695387390446</v>
      </c>
      <c r="BH92" s="233">
        <v>185.66987172407741</v>
      </c>
      <c r="BI92" s="233">
        <v>221.17651738487129</v>
      </c>
      <c r="BJ92" s="233">
        <v>210.22877605213799</v>
      </c>
      <c r="BK92" s="233">
        <v>183.55871303064615</v>
      </c>
      <c r="BL92" s="233">
        <v>162.66746450038372</v>
      </c>
      <c r="BM92" s="233">
        <v>174.73049337225976</v>
      </c>
      <c r="BN92" s="233">
        <v>188.06214714946364</v>
      </c>
      <c r="BO92" s="233">
        <v>137.89249365220459</v>
      </c>
      <c r="BP92" s="233">
        <v>137.54872521907228</v>
      </c>
      <c r="BQ92" s="233">
        <v>0</v>
      </c>
      <c r="BR92" s="233">
        <v>0</v>
      </c>
      <c r="BS92" s="233">
        <v>0</v>
      </c>
      <c r="BT92" s="233">
        <v>0</v>
      </c>
      <c r="BU92" s="233">
        <v>0</v>
      </c>
      <c r="BV92" s="233">
        <v>0</v>
      </c>
      <c r="BW92" s="233">
        <v>0</v>
      </c>
      <c r="BX92" s="233">
        <v>0</v>
      </c>
      <c r="BY92" s="233">
        <v>0</v>
      </c>
      <c r="BZ92" s="233">
        <v>0</v>
      </c>
      <c r="CA92" s="233">
        <v>0</v>
      </c>
      <c r="CB92" s="233">
        <v>0</v>
      </c>
      <c r="CC92" s="233">
        <v>0</v>
      </c>
      <c r="CD92" s="233">
        <v>0</v>
      </c>
      <c r="CE92" s="233">
        <v>0</v>
      </c>
      <c r="CF92" s="233">
        <v>0</v>
      </c>
      <c r="CG92" s="233">
        <v>0</v>
      </c>
      <c r="CH92" s="234">
        <v>0</v>
      </c>
    </row>
    <row r="93" spans="1:86" x14ac:dyDescent="0.35">
      <c r="A93" s="190"/>
      <c r="B93" s="236" t="s">
        <v>450</v>
      </c>
      <c r="D93" s="233">
        <v>0</v>
      </c>
      <c r="E93" s="233">
        <v>0</v>
      </c>
      <c r="F93" s="233">
        <v>0</v>
      </c>
      <c r="G93" s="233">
        <v>0</v>
      </c>
      <c r="H93" s="233">
        <v>0</v>
      </c>
      <c r="I93" s="233">
        <v>0</v>
      </c>
      <c r="J93" s="233">
        <v>0</v>
      </c>
      <c r="K93" s="233">
        <v>0</v>
      </c>
      <c r="L93" s="233">
        <v>0</v>
      </c>
      <c r="M93" s="233">
        <v>0</v>
      </c>
      <c r="N93" s="233">
        <v>0</v>
      </c>
      <c r="O93" s="233">
        <v>0</v>
      </c>
      <c r="P93" s="233">
        <v>0</v>
      </c>
      <c r="Q93" s="233">
        <v>0</v>
      </c>
      <c r="R93" s="233">
        <v>0</v>
      </c>
      <c r="S93" s="233">
        <v>0</v>
      </c>
      <c r="T93" s="233">
        <v>0</v>
      </c>
      <c r="U93" s="233">
        <v>0</v>
      </c>
      <c r="V93" s="233">
        <v>0</v>
      </c>
      <c r="W93" s="233">
        <v>0</v>
      </c>
      <c r="X93" s="233">
        <v>0</v>
      </c>
      <c r="Y93" s="233">
        <v>0</v>
      </c>
      <c r="Z93" s="233">
        <v>0</v>
      </c>
      <c r="AA93" s="233">
        <v>0</v>
      </c>
      <c r="AB93" s="233">
        <v>0</v>
      </c>
      <c r="AC93" s="233">
        <v>0</v>
      </c>
      <c r="AD93" s="233">
        <v>0</v>
      </c>
      <c r="AE93" s="233">
        <v>0</v>
      </c>
      <c r="AF93" s="233">
        <v>0</v>
      </c>
      <c r="AG93" s="233">
        <v>0</v>
      </c>
      <c r="AH93" s="233">
        <v>0</v>
      </c>
      <c r="AI93" s="233">
        <v>0</v>
      </c>
      <c r="AJ93" s="233">
        <v>0</v>
      </c>
      <c r="AK93" s="233">
        <v>0</v>
      </c>
      <c r="AL93" s="233">
        <v>0</v>
      </c>
      <c r="AM93" s="233">
        <v>0</v>
      </c>
      <c r="AN93" s="233">
        <v>0</v>
      </c>
      <c r="AO93" s="233">
        <v>0</v>
      </c>
      <c r="AP93" s="233">
        <v>0</v>
      </c>
      <c r="AQ93" s="233">
        <v>0</v>
      </c>
      <c r="AR93" s="233">
        <v>0</v>
      </c>
      <c r="AS93" s="233">
        <v>0</v>
      </c>
      <c r="AT93" s="233">
        <v>0</v>
      </c>
      <c r="AU93" s="233">
        <v>0</v>
      </c>
      <c r="AV93" s="233">
        <v>0</v>
      </c>
      <c r="AW93" s="233">
        <v>0</v>
      </c>
      <c r="AX93" s="233">
        <v>0</v>
      </c>
      <c r="AY93" s="233">
        <v>0</v>
      </c>
      <c r="AZ93" s="233">
        <v>0</v>
      </c>
      <c r="BA93" s="233">
        <v>0</v>
      </c>
      <c r="BB93" s="233">
        <v>0</v>
      </c>
      <c r="BC93" s="233">
        <v>0</v>
      </c>
      <c r="BD93" s="233">
        <v>0</v>
      </c>
      <c r="BE93" s="233">
        <v>0</v>
      </c>
      <c r="BF93" s="233">
        <v>0</v>
      </c>
      <c r="BG93" s="233">
        <v>0</v>
      </c>
      <c r="BH93" s="233">
        <v>0</v>
      </c>
      <c r="BI93" s="233">
        <v>0</v>
      </c>
      <c r="BJ93" s="233">
        <v>0</v>
      </c>
      <c r="BK93" s="233">
        <v>0</v>
      </c>
      <c r="BL93" s="233">
        <v>0</v>
      </c>
      <c r="BM93" s="233">
        <v>0</v>
      </c>
      <c r="BN93" s="233">
        <v>0</v>
      </c>
      <c r="BO93" s="233">
        <v>0</v>
      </c>
      <c r="BP93" s="233">
        <v>0</v>
      </c>
      <c r="BQ93" s="233">
        <v>23.588899600157553</v>
      </c>
      <c r="BR93" s="233">
        <v>57.800658583250531</v>
      </c>
      <c r="BS93" s="233">
        <v>58.559172737880381</v>
      </c>
      <c r="BT93" s="233">
        <v>55.179918894119595</v>
      </c>
      <c r="BU93" s="233">
        <v>8.4141127695901954</v>
      </c>
      <c r="BV93" s="233">
        <v>8.2398621458234818</v>
      </c>
      <c r="BW93" s="233">
        <v>8.5763329970732975</v>
      </c>
      <c r="BX93" s="233">
        <v>9.2306865906342548</v>
      </c>
      <c r="BY93" s="233">
        <v>14.530340706356832</v>
      </c>
      <c r="BZ93" s="233">
        <v>17.334244742469981</v>
      </c>
      <c r="CA93" s="233">
        <v>14.856594645537983</v>
      </c>
      <c r="CB93" s="233">
        <v>9.0271774859029872</v>
      </c>
      <c r="CC93" s="233">
        <v>0</v>
      </c>
      <c r="CD93" s="233">
        <v>0</v>
      </c>
      <c r="CE93" s="233">
        <v>0</v>
      </c>
      <c r="CF93" s="233">
        <v>0</v>
      </c>
      <c r="CG93" s="233">
        <v>0</v>
      </c>
      <c r="CH93" s="234">
        <v>0</v>
      </c>
    </row>
    <row r="94" spans="1:86" x14ac:dyDescent="0.35">
      <c r="A94" s="190"/>
      <c r="B94" s="123" t="s">
        <v>461</v>
      </c>
      <c r="CH94" s="66"/>
    </row>
    <row r="95" spans="1:86" ht="32.25" customHeight="1" x14ac:dyDescent="0.35">
      <c r="A95" s="190"/>
      <c r="B95" s="52" t="s">
        <v>462</v>
      </c>
      <c r="CH95" s="66"/>
    </row>
    <row r="96" spans="1:86" x14ac:dyDescent="0.35">
      <c r="A96" s="190"/>
      <c r="B96" s="52" t="s">
        <v>463</v>
      </c>
      <c r="CH96" s="66"/>
    </row>
    <row r="97" spans="1:86" ht="16" thickBot="1" x14ac:dyDescent="0.4">
      <c r="A97" s="237"/>
      <c r="B97" s="238" t="s">
        <v>464</v>
      </c>
      <c r="C97" s="206"/>
      <c r="D97" s="15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c r="AG97" s="153"/>
      <c r="AH97" s="153"/>
      <c r="AI97" s="153"/>
      <c r="AJ97" s="153"/>
      <c r="AK97" s="153"/>
      <c r="AL97" s="153"/>
      <c r="AM97" s="153"/>
      <c r="AN97" s="153"/>
      <c r="AO97" s="153"/>
      <c r="AP97" s="153"/>
      <c r="AQ97" s="153"/>
      <c r="AR97" s="153"/>
      <c r="AS97" s="153"/>
      <c r="AT97" s="153"/>
      <c r="AU97" s="153"/>
      <c r="AV97" s="153"/>
      <c r="AW97" s="153"/>
      <c r="AX97" s="153"/>
      <c r="AY97" s="153"/>
      <c r="AZ97" s="153"/>
      <c r="BA97" s="153"/>
      <c r="BB97" s="153"/>
      <c r="BC97" s="153"/>
      <c r="BD97" s="153"/>
      <c r="BE97" s="153"/>
      <c r="BF97" s="153"/>
      <c r="BG97" s="153"/>
      <c r="BH97" s="153"/>
      <c r="BI97" s="153"/>
      <c r="BJ97" s="153"/>
      <c r="BK97" s="153"/>
      <c r="BL97" s="153"/>
      <c r="BM97" s="153"/>
      <c r="BN97" s="153"/>
      <c r="BO97" s="153"/>
      <c r="BP97" s="153"/>
      <c r="BQ97" s="153"/>
      <c r="BR97" s="153"/>
      <c r="BS97" s="153"/>
      <c r="BT97" s="153"/>
      <c r="BU97" s="153"/>
      <c r="BV97" s="153"/>
      <c r="BW97" s="153"/>
      <c r="BX97" s="137"/>
      <c r="BY97" s="137"/>
      <c r="BZ97" s="137"/>
      <c r="CA97" s="137"/>
      <c r="CB97" s="137"/>
      <c r="CC97" s="137"/>
      <c r="CD97" s="137"/>
      <c r="CE97" s="137"/>
      <c r="CF97" s="137"/>
      <c r="CG97" s="137"/>
      <c r="CH97" s="138"/>
    </row>
    <row r="154" spans="73:75" x14ac:dyDescent="0.35">
      <c r="BU154" s="52"/>
      <c r="BV154" s="52"/>
      <c r="BW154" s="52"/>
    </row>
    <row r="155" spans="73:75" x14ac:dyDescent="0.35">
      <c r="BU155" s="52"/>
      <c r="BV155" s="52"/>
      <c r="BW155" s="52"/>
    </row>
    <row r="156" spans="73:75" x14ac:dyDescent="0.35">
      <c r="BU156" s="52"/>
      <c r="BV156" s="52"/>
      <c r="BW156" s="52"/>
    </row>
    <row r="157" spans="73:75" x14ac:dyDescent="0.35">
      <c r="BU157" s="52"/>
      <c r="BV157" s="52"/>
      <c r="BW157" s="52"/>
    </row>
    <row r="158" spans="73:75" x14ac:dyDescent="0.35">
      <c r="BU158" s="52"/>
      <c r="BV158" s="52"/>
      <c r="BW158" s="52"/>
    </row>
    <row r="159" spans="73:75" x14ac:dyDescent="0.35">
      <c r="BU159" s="52"/>
      <c r="BV159" s="52"/>
      <c r="BW159" s="52"/>
    </row>
    <row r="160" spans="73:75" x14ac:dyDescent="0.35">
      <c r="BU160" s="52"/>
      <c r="BV160" s="52"/>
      <c r="BW160" s="52"/>
    </row>
    <row r="161" spans="73:75" x14ac:dyDescent="0.35">
      <c r="BU161" s="52"/>
      <c r="BV161" s="52"/>
      <c r="BW161" s="52"/>
    </row>
    <row r="162" spans="73:75" x14ac:dyDescent="0.35">
      <c r="BU162" s="52"/>
      <c r="BV162" s="52"/>
      <c r="BW162" s="52"/>
    </row>
    <row r="163" spans="73:75" x14ac:dyDescent="0.35">
      <c r="BU163" s="52"/>
      <c r="BV163" s="52"/>
      <c r="BW163" s="52"/>
    </row>
    <row r="164" spans="73:75" x14ac:dyDescent="0.35">
      <c r="BU164" s="52"/>
      <c r="BV164" s="52"/>
      <c r="BW164" s="52"/>
    </row>
    <row r="165" spans="73:75" x14ac:dyDescent="0.35">
      <c r="BU165" s="52"/>
      <c r="BV165" s="52"/>
      <c r="BW165" s="52"/>
    </row>
    <row r="166" spans="73:75" x14ac:dyDescent="0.35">
      <c r="BU166" s="52"/>
      <c r="BV166" s="52"/>
      <c r="BW166" s="52"/>
    </row>
    <row r="167" spans="73:75" x14ac:dyDescent="0.35">
      <c r="BU167" s="52"/>
      <c r="BV167" s="52"/>
      <c r="BW167" s="52"/>
    </row>
    <row r="168" spans="73:75" x14ac:dyDescent="0.35">
      <c r="BU168" s="52"/>
      <c r="BV168" s="52"/>
      <c r="BW168" s="52"/>
    </row>
    <row r="169" spans="73:75" x14ac:dyDescent="0.35">
      <c r="BU169" s="52"/>
      <c r="BV169" s="52"/>
      <c r="BW169" s="52"/>
    </row>
    <row r="170" spans="73:75" x14ac:dyDescent="0.35">
      <c r="BU170" s="52"/>
      <c r="BV170" s="52"/>
      <c r="BW170" s="52"/>
    </row>
    <row r="171" spans="73:75" x14ac:dyDescent="0.35">
      <c r="BU171" s="52"/>
      <c r="BV171" s="52"/>
      <c r="BW171" s="52"/>
    </row>
    <row r="172" spans="73:75" x14ac:dyDescent="0.35">
      <c r="BU172" s="52"/>
      <c r="BV172" s="52"/>
      <c r="BW172" s="52"/>
    </row>
  </sheetData>
  <hyperlinks>
    <hyperlink ref="B1" location="Notes!A1" display="Information relating to this table can be found in the 'Notes' tab" xr:uid="{746F45CB-402F-4AB2-A5B5-9E530019F7D8}"/>
    <hyperlink ref="A1" location="Contents!A1" display="Contents page" xr:uid="{58A627DE-5636-4067-8B31-07A4A9B5F422}"/>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134FF-62A3-4E31-B930-4A29C2B312BC}">
  <dimension ref="A1:CI67"/>
  <sheetViews>
    <sheetView zoomScale="70" zoomScaleNormal="70" workbookViewId="0">
      <pane xSplit="2" topLeftCell="BO1" activePane="topRight" state="frozen"/>
      <selection activeCell="B8" sqref="B8"/>
      <selection pane="topRight" activeCell="BU64" sqref="BU64"/>
    </sheetView>
  </sheetViews>
  <sheetFormatPr defaultColWidth="11.54296875" defaultRowHeight="15.5" x14ac:dyDescent="0.35"/>
  <cols>
    <col min="1" max="1" width="23" style="253" bestFit="1" customWidth="1"/>
    <col min="2" max="2" width="75.54296875" style="243" customWidth="1"/>
    <col min="3" max="3" width="25.54296875" style="253" customWidth="1"/>
    <col min="4" max="75" width="12.54296875" style="257" customWidth="1"/>
    <col min="76" max="84" width="12.54296875" style="243" customWidth="1"/>
    <col min="85" max="86" width="11" style="243" bestFit="1" customWidth="1"/>
    <col min="87" max="16384" width="11.54296875" style="243"/>
  </cols>
  <sheetData>
    <row r="1" spans="1:86" s="240" customFormat="1" ht="25.5" customHeight="1" thickBot="1" x14ac:dyDescent="0.3">
      <c r="A1" s="42" t="s">
        <v>47</v>
      </c>
      <c r="B1" s="141" t="s">
        <v>220</v>
      </c>
      <c r="C1" s="142"/>
      <c r="D1" s="239"/>
      <c r="E1" s="239"/>
      <c r="F1" s="239"/>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c r="BU1" s="239"/>
      <c r="BV1" s="239"/>
      <c r="BW1" s="239"/>
      <c r="BX1" s="239"/>
    </row>
    <row r="2" spans="1:86" ht="33" customHeight="1" x14ac:dyDescent="0.35">
      <c r="A2" s="46" t="s">
        <v>221</v>
      </c>
      <c r="B2" s="241" t="s">
        <v>465</v>
      </c>
      <c r="C2" s="242"/>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6" s="246" customFormat="1" x14ac:dyDescent="0.35">
      <c r="A3" s="144">
        <v>2025</v>
      </c>
      <c r="B3" s="244" t="s">
        <v>466</v>
      </c>
      <c r="C3" s="245"/>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6" x14ac:dyDescent="0.35">
      <c r="A4" s="59"/>
      <c r="B4" s="247"/>
      <c r="C4" s="248"/>
      <c r="D4" s="249"/>
      <c r="E4" s="249"/>
      <c r="F4" s="249"/>
      <c r="G4" s="249"/>
      <c r="H4" s="249"/>
      <c r="I4" s="249"/>
      <c r="J4" s="249"/>
      <c r="K4" s="249"/>
      <c r="L4" s="249"/>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49"/>
      <c r="CD4" s="249"/>
      <c r="CE4" s="249"/>
      <c r="CF4" s="249"/>
      <c r="CG4" s="249"/>
      <c r="CH4" s="250"/>
    </row>
    <row r="5" spans="1:86" x14ac:dyDescent="0.35">
      <c r="A5" s="53"/>
      <c r="B5" s="83" t="s">
        <v>373</v>
      </c>
      <c r="C5" s="245"/>
      <c r="D5" s="251">
        <v>0</v>
      </c>
      <c r="E5" s="251">
        <v>0</v>
      </c>
      <c r="F5" s="251">
        <v>0</v>
      </c>
      <c r="G5" s="251">
        <v>0</v>
      </c>
      <c r="H5" s="251">
        <v>0</v>
      </c>
      <c r="I5" s="251">
        <v>0</v>
      </c>
      <c r="J5" s="251">
        <v>0</v>
      </c>
      <c r="K5" s="251">
        <v>0</v>
      </c>
      <c r="L5" s="251">
        <v>0</v>
      </c>
      <c r="M5" s="251">
        <v>0</v>
      </c>
      <c r="N5" s="251">
        <v>0</v>
      </c>
      <c r="O5" s="251">
        <v>0</v>
      </c>
      <c r="P5" s="251">
        <v>0</v>
      </c>
      <c r="Q5" s="251">
        <v>0</v>
      </c>
      <c r="R5" s="251">
        <v>0</v>
      </c>
      <c r="S5" s="251">
        <v>0</v>
      </c>
      <c r="T5" s="251">
        <v>0</v>
      </c>
      <c r="U5" s="251">
        <v>0</v>
      </c>
      <c r="V5" s="251">
        <v>0</v>
      </c>
      <c r="W5" s="251">
        <v>0</v>
      </c>
      <c r="X5" s="251">
        <v>0</v>
      </c>
      <c r="Y5" s="251">
        <v>0</v>
      </c>
      <c r="Z5" s="251">
        <v>0</v>
      </c>
      <c r="AA5" s="251">
        <v>0</v>
      </c>
      <c r="AB5" s="251">
        <v>0</v>
      </c>
      <c r="AC5" s="251">
        <v>0</v>
      </c>
      <c r="AD5" s="251">
        <v>0</v>
      </c>
      <c r="AE5" s="251">
        <v>0</v>
      </c>
      <c r="AF5" s="251">
        <v>0</v>
      </c>
      <c r="AG5" s="251">
        <v>0</v>
      </c>
      <c r="AH5" s="251">
        <v>0</v>
      </c>
      <c r="AI5" s="251">
        <v>0</v>
      </c>
      <c r="AJ5" s="251">
        <v>0</v>
      </c>
      <c r="AK5" s="251">
        <v>0</v>
      </c>
      <c r="AL5" s="251">
        <v>0</v>
      </c>
      <c r="AM5" s="251">
        <v>0</v>
      </c>
      <c r="AN5" s="251">
        <v>0</v>
      </c>
      <c r="AO5" s="251">
        <v>0</v>
      </c>
      <c r="AP5" s="251">
        <v>0</v>
      </c>
      <c r="AQ5" s="251">
        <v>0</v>
      </c>
      <c r="AR5" s="251">
        <v>0</v>
      </c>
      <c r="AS5" s="251">
        <v>0</v>
      </c>
      <c r="AT5" s="251">
        <v>0</v>
      </c>
      <c r="AU5" s="251">
        <v>0</v>
      </c>
      <c r="AV5" s="251">
        <v>0</v>
      </c>
      <c r="AW5" s="251">
        <v>0</v>
      </c>
      <c r="AX5" s="251">
        <v>0</v>
      </c>
      <c r="AY5" s="251">
        <v>0</v>
      </c>
      <c r="AZ5" s="251">
        <v>0</v>
      </c>
      <c r="BA5" s="251">
        <v>0</v>
      </c>
      <c r="BB5" s="251">
        <v>0</v>
      </c>
      <c r="BC5" s="251">
        <v>0</v>
      </c>
      <c r="BD5" s="251">
        <v>0</v>
      </c>
      <c r="BE5" s="251">
        <v>0</v>
      </c>
      <c r="BF5" s="251">
        <v>0</v>
      </c>
      <c r="BG5" s="251">
        <v>0</v>
      </c>
      <c r="BH5" s="251">
        <v>0</v>
      </c>
      <c r="BI5" s="251">
        <v>0</v>
      </c>
      <c r="BJ5" s="251">
        <v>0</v>
      </c>
      <c r="BK5" s="251">
        <v>0</v>
      </c>
      <c r="BL5" s="251">
        <v>0</v>
      </c>
      <c r="BM5" s="251">
        <v>23</v>
      </c>
      <c r="BN5" s="251">
        <v>23</v>
      </c>
      <c r="BO5" s="251">
        <v>19</v>
      </c>
      <c r="BP5" s="251">
        <v>19</v>
      </c>
      <c r="BQ5" s="251">
        <v>21</v>
      </c>
      <c r="BR5" s="251">
        <v>20</v>
      </c>
      <c r="BS5" s="251">
        <v>20</v>
      </c>
      <c r="BT5" s="251">
        <v>20</v>
      </c>
      <c r="BU5" s="251">
        <v>20</v>
      </c>
      <c r="BV5" s="251">
        <v>23</v>
      </c>
      <c r="BW5" s="251">
        <v>25</v>
      </c>
      <c r="BX5" s="251">
        <v>21</v>
      </c>
      <c r="BY5" s="251">
        <v>22</v>
      </c>
      <c r="BZ5" s="251">
        <v>25</v>
      </c>
      <c r="CA5" s="251">
        <v>37</v>
      </c>
      <c r="CB5" s="251">
        <v>40</v>
      </c>
      <c r="CC5" s="251">
        <v>47</v>
      </c>
      <c r="CD5" s="251">
        <v>53</v>
      </c>
      <c r="CE5" s="251">
        <v>60</v>
      </c>
      <c r="CF5" s="251">
        <v>63</v>
      </c>
      <c r="CG5" s="251">
        <v>66</v>
      </c>
      <c r="CH5" s="252">
        <v>69</v>
      </c>
    </row>
    <row r="6" spans="1:86" x14ac:dyDescent="0.35">
      <c r="B6" s="52" t="s">
        <v>375</v>
      </c>
      <c r="D6" s="251">
        <v>0</v>
      </c>
      <c r="E6" s="251">
        <v>0</v>
      </c>
      <c r="F6" s="251">
        <v>0</v>
      </c>
      <c r="G6" s="251">
        <v>0</v>
      </c>
      <c r="H6" s="251">
        <v>0</v>
      </c>
      <c r="I6" s="251">
        <v>0</v>
      </c>
      <c r="J6" s="251">
        <v>0</v>
      </c>
      <c r="K6" s="251">
        <v>0</v>
      </c>
      <c r="L6" s="251">
        <v>0</v>
      </c>
      <c r="M6" s="251">
        <v>0</v>
      </c>
      <c r="N6" s="251">
        <v>0</v>
      </c>
      <c r="O6" s="251">
        <v>0</v>
      </c>
      <c r="P6" s="251">
        <v>0</v>
      </c>
      <c r="Q6" s="251">
        <v>0</v>
      </c>
      <c r="R6" s="251">
        <v>0</v>
      </c>
      <c r="S6" s="251">
        <v>0</v>
      </c>
      <c r="T6" s="251">
        <v>0</v>
      </c>
      <c r="U6" s="251">
        <v>0</v>
      </c>
      <c r="V6" s="251">
        <v>0</v>
      </c>
      <c r="W6" s="251">
        <v>0</v>
      </c>
      <c r="X6" s="251">
        <v>0</v>
      </c>
      <c r="Y6" s="251">
        <v>0</v>
      </c>
      <c r="Z6" s="251">
        <v>0</v>
      </c>
      <c r="AA6" s="251">
        <v>0</v>
      </c>
      <c r="AB6" s="251">
        <v>0</v>
      </c>
      <c r="AC6" s="251">
        <v>0</v>
      </c>
      <c r="AD6" s="251">
        <v>0</v>
      </c>
      <c r="AE6" s="251">
        <v>0</v>
      </c>
      <c r="AF6" s="251">
        <v>0</v>
      </c>
      <c r="AG6" s="251">
        <v>0</v>
      </c>
      <c r="AH6" s="251">
        <v>0</v>
      </c>
      <c r="AI6" s="251">
        <v>0</v>
      </c>
      <c r="AJ6" s="251">
        <v>0</v>
      </c>
      <c r="AK6" s="251">
        <v>0</v>
      </c>
      <c r="AL6" s="251">
        <v>0</v>
      </c>
      <c r="AM6" s="251">
        <v>0</v>
      </c>
      <c r="AN6" s="251">
        <v>0</v>
      </c>
      <c r="AO6" s="251">
        <v>0</v>
      </c>
      <c r="AP6" s="251">
        <v>0</v>
      </c>
      <c r="AQ6" s="251">
        <v>0</v>
      </c>
      <c r="AR6" s="251">
        <v>0</v>
      </c>
      <c r="AS6" s="251">
        <v>0</v>
      </c>
      <c r="AT6" s="251">
        <v>0</v>
      </c>
      <c r="AU6" s="251">
        <v>0</v>
      </c>
      <c r="AV6" s="251">
        <v>0</v>
      </c>
      <c r="AW6" s="251">
        <v>0</v>
      </c>
      <c r="AX6" s="251">
        <v>0</v>
      </c>
      <c r="AY6" s="251">
        <v>0</v>
      </c>
      <c r="AZ6" s="251">
        <v>0</v>
      </c>
      <c r="BA6" s="251">
        <v>0</v>
      </c>
      <c r="BB6" s="251">
        <v>0</v>
      </c>
      <c r="BC6" s="251">
        <v>0</v>
      </c>
      <c r="BD6" s="251">
        <v>0</v>
      </c>
      <c r="BE6" s="251">
        <v>0</v>
      </c>
      <c r="BF6" s="251">
        <v>0</v>
      </c>
      <c r="BG6" s="251">
        <v>0</v>
      </c>
      <c r="BH6" s="251">
        <v>0</v>
      </c>
      <c r="BI6" s="251">
        <v>0</v>
      </c>
      <c r="BJ6" s="251">
        <v>0</v>
      </c>
      <c r="BK6" s="251">
        <v>0</v>
      </c>
      <c r="BL6" s="251">
        <v>0</v>
      </c>
      <c r="BM6" s="251">
        <v>0</v>
      </c>
      <c r="BN6" s="251">
        <v>0</v>
      </c>
      <c r="BO6" s="251">
        <v>0</v>
      </c>
      <c r="BP6" s="251">
        <v>0</v>
      </c>
      <c r="BQ6" s="251">
        <v>1</v>
      </c>
      <c r="BR6" s="251">
        <v>1</v>
      </c>
      <c r="BS6" s="251">
        <v>1</v>
      </c>
      <c r="BT6" s="251">
        <v>1</v>
      </c>
      <c r="BU6" s="251">
        <v>1</v>
      </c>
      <c r="BV6" s="251">
        <v>1</v>
      </c>
      <c r="BW6" s="251">
        <v>1</v>
      </c>
      <c r="BX6" s="251">
        <v>1</v>
      </c>
      <c r="BY6" s="251">
        <v>1</v>
      </c>
      <c r="BZ6" s="251">
        <v>1</v>
      </c>
      <c r="CA6" s="251">
        <v>2</v>
      </c>
      <c r="CB6" s="251">
        <v>2</v>
      </c>
      <c r="CC6" s="251">
        <v>2</v>
      </c>
      <c r="CD6" s="251">
        <v>2</v>
      </c>
      <c r="CE6" s="251">
        <v>2</v>
      </c>
      <c r="CF6" s="251">
        <v>2</v>
      </c>
      <c r="CG6" s="251">
        <v>3</v>
      </c>
      <c r="CH6" s="252">
        <v>3</v>
      </c>
    </row>
    <row r="7" spans="1:86" x14ac:dyDescent="0.35">
      <c r="B7" s="243" t="s">
        <v>376</v>
      </c>
      <c r="D7" s="251">
        <v>0</v>
      </c>
      <c r="E7" s="251">
        <v>0</v>
      </c>
      <c r="F7" s="251">
        <v>0</v>
      </c>
      <c r="G7" s="251">
        <v>0</v>
      </c>
      <c r="H7" s="251">
        <v>0</v>
      </c>
      <c r="I7" s="251">
        <v>0</v>
      </c>
      <c r="J7" s="251">
        <v>0</v>
      </c>
      <c r="K7" s="251">
        <v>0</v>
      </c>
      <c r="L7" s="251">
        <v>0</v>
      </c>
      <c r="M7" s="251">
        <v>0</v>
      </c>
      <c r="N7" s="251">
        <v>0</v>
      </c>
      <c r="O7" s="251">
        <v>0</v>
      </c>
      <c r="P7" s="251">
        <v>0</v>
      </c>
      <c r="Q7" s="251">
        <v>0</v>
      </c>
      <c r="R7" s="251">
        <v>0</v>
      </c>
      <c r="S7" s="251">
        <v>0</v>
      </c>
      <c r="T7" s="251">
        <v>0</v>
      </c>
      <c r="U7" s="251">
        <v>0</v>
      </c>
      <c r="V7" s="251">
        <v>0</v>
      </c>
      <c r="W7" s="251">
        <v>0</v>
      </c>
      <c r="X7" s="251">
        <v>0</v>
      </c>
      <c r="Y7" s="251">
        <v>0</v>
      </c>
      <c r="Z7" s="251">
        <v>0</v>
      </c>
      <c r="AA7" s="251">
        <v>0</v>
      </c>
      <c r="AB7" s="251">
        <v>0</v>
      </c>
      <c r="AC7" s="251">
        <v>143</v>
      </c>
      <c r="AD7" s="251">
        <v>170</v>
      </c>
      <c r="AE7" s="251">
        <v>193</v>
      </c>
      <c r="AF7" s="251">
        <v>217</v>
      </c>
      <c r="AG7" s="251">
        <v>243</v>
      </c>
      <c r="AH7" s="251">
        <v>264</v>
      </c>
      <c r="AI7" s="251">
        <v>278</v>
      </c>
      <c r="AJ7" s="251">
        <v>314</v>
      </c>
      <c r="AK7" s="251">
        <v>350</v>
      </c>
      <c r="AL7" s="251">
        <v>388</v>
      </c>
      <c r="AM7" s="251">
        <v>441</v>
      </c>
      <c r="AN7" s="251">
        <v>507</v>
      </c>
      <c r="AO7" s="251">
        <v>562</v>
      </c>
      <c r="AP7" s="251">
        <v>611</v>
      </c>
      <c r="AQ7" s="251">
        <v>677</v>
      </c>
      <c r="AR7" s="251">
        <v>737</v>
      </c>
      <c r="AS7" s="251">
        <v>798</v>
      </c>
      <c r="AT7" s="251">
        <v>875</v>
      </c>
      <c r="AU7" s="251">
        <v>988</v>
      </c>
      <c r="AV7" s="251">
        <v>890</v>
      </c>
      <c r="AW7" s="251">
        <v>962</v>
      </c>
      <c r="AX7" s="251">
        <v>1046</v>
      </c>
      <c r="AY7" s="251">
        <v>1268</v>
      </c>
      <c r="AZ7" s="251">
        <v>1298</v>
      </c>
      <c r="BA7" s="251">
        <v>1365</v>
      </c>
      <c r="BB7" s="251">
        <v>1404</v>
      </c>
      <c r="BC7" s="251">
        <v>1434</v>
      </c>
      <c r="BD7" s="251">
        <v>1464</v>
      </c>
      <c r="BE7" s="251">
        <v>1495</v>
      </c>
      <c r="BF7" s="251">
        <v>1510</v>
      </c>
      <c r="BG7" s="251">
        <v>1547</v>
      </c>
      <c r="BH7" s="251">
        <v>1589</v>
      </c>
      <c r="BI7" s="251">
        <v>1629</v>
      </c>
      <c r="BJ7" s="251">
        <v>1666</v>
      </c>
      <c r="BK7" s="251">
        <v>1700</v>
      </c>
      <c r="BL7" s="251">
        <v>1737</v>
      </c>
      <c r="BM7" s="251">
        <v>1776</v>
      </c>
      <c r="BN7" s="251">
        <v>1782</v>
      </c>
      <c r="BO7" s="251">
        <v>1756</v>
      </c>
      <c r="BP7" s="251">
        <v>1710</v>
      </c>
      <c r="BQ7" s="251">
        <v>1641</v>
      </c>
      <c r="BR7" s="251">
        <v>1617</v>
      </c>
      <c r="BS7" s="251">
        <v>1603</v>
      </c>
      <c r="BT7" s="251">
        <v>1594</v>
      </c>
      <c r="BU7" s="251">
        <v>1578</v>
      </c>
      <c r="BV7" s="251">
        <v>1570</v>
      </c>
      <c r="BW7" s="251">
        <v>1587</v>
      </c>
      <c r="BX7" s="251">
        <v>1382</v>
      </c>
      <c r="BY7" s="251">
        <v>1373</v>
      </c>
      <c r="BZ7" s="251">
        <v>1420</v>
      </c>
      <c r="CA7" s="251">
        <v>1518</v>
      </c>
      <c r="CB7" s="251">
        <v>1643</v>
      </c>
      <c r="CC7" s="251">
        <v>1769</v>
      </c>
      <c r="CD7" s="251">
        <v>1845</v>
      </c>
      <c r="CE7" s="251">
        <v>1890</v>
      </c>
      <c r="CF7" s="251">
        <v>1935</v>
      </c>
      <c r="CG7" s="251">
        <v>1983</v>
      </c>
      <c r="CH7" s="252">
        <v>2032</v>
      </c>
    </row>
    <row r="8" spans="1:86" x14ac:dyDescent="0.35">
      <c r="B8" s="254" t="s">
        <v>467</v>
      </c>
      <c r="D8" s="255">
        <v>0</v>
      </c>
      <c r="E8" s="255">
        <v>0</v>
      </c>
      <c r="F8" s="255">
        <v>0</v>
      </c>
      <c r="G8" s="255">
        <v>0</v>
      </c>
      <c r="H8" s="255">
        <v>0</v>
      </c>
      <c r="I8" s="255">
        <v>0</v>
      </c>
      <c r="J8" s="255">
        <v>0</v>
      </c>
      <c r="K8" s="255">
        <v>0</v>
      </c>
      <c r="L8" s="255">
        <v>0</v>
      </c>
      <c r="M8" s="255">
        <v>0</v>
      </c>
      <c r="N8" s="255">
        <v>0</v>
      </c>
      <c r="O8" s="255">
        <v>0</v>
      </c>
      <c r="P8" s="255">
        <v>0</v>
      </c>
      <c r="Q8" s="255">
        <v>0</v>
      </c>
      <c r="R8" s="255">
        <v>0</v>
      </c>
      <c r="S8" s="255">
        <v>0</v>
      </c>
      <c r="T8" s="255">
        <v>0</v>
      </c>
      <c r="U8" s="255">
        <v>0</v>
      </c>
      <c r="V8" s="255">
        <v>0</v>
      </c>
      <c r="W8" s="255">
        <v>0</v>
      </c>
      <c r="X8" s="255">
        <v>0</v>
      </c>
      <c r="Y8" s="255">
        <v>0</v>
      </c>
      <c r="Z8" s="255">
        <v>0</v>
      </c>
      <c r="AA8" s="255">
        <v>0</v>
      </c>
      <c r="AB8" s="255">
        <v>0</v>
      </c>
      <c r="AC8" s="255">
        <v>143</v>
      </c>
      <c r="AD8" s="255">
        <v>170</v>
      </c>
      <c r="AE8" s="255">
        <v>193</v>
      </c>
      <c r="AF8" s="255">
        <v>217</v>
      </c>
      <c r="AG8" s="255">
        <v>243</v>
      </c>
      <c r="AH8" s="255">
        <v>264</v>
      </c>
      <c r="AI8" s="255">
        <v>278</v>
      </c>
      <c r="AJ8" s="255">
        <v>314</v>
      </c>
      <c r="AK8" s="255">
        <v>350</v>
      </c>
      <c r="AL8" s="255">
        <v>388</v>
      </c>
      <c r="AM8" s="255">
        <v>441</v>
      </c>
      <c r="AN8" s="255">
        <v>507</v>
      </c>
      <c r="AO8" s="255">
        <v>562</v>
      </c>
      <c r="AP8" s="255">
        <v>611</v>
      </c>
      <c r="AQ8" s="255">
        <v>677</v>
      </c>
      <c r="AR8" s="255">
        <v>737</v>
      </c>
      <c r="AS8" s="255">
        <v>798</v>
      </c>
      <c r="AT8" s="255">
        <v>875</v>
      </c>
      <c r="AU8" s="255">
        <v>988</v>
      </c>
      <c r="AV8" s="255">
        <v>890</v>
      </c>
      <c r="AW8" s="255">
        <v>962</v>
      </c>
      <c r="AX8" s="255">
        <v>1046</v>
      </c>
      <c r="AY8" s="255">
        <v>1115</v>
      </c>
      <c r="AZ8" s="255">
        <v>1152</v>
      </c>
      <c r="BA8" s="255">
        <v>1207</v>
      </c>
      <c r="BB8" s="255">
        <v>1238</v>
      </c>
      <c r="BC8" s="255">
        <v>1256</v>
      </c>
      <c r="BD8" s="255">
        <v>1276</v>
      </c>
      <c r="BE8" s="255">
        <v>1296</v>
      </c>
      <c r="BF8" s="255">
        <v>1304</v>
      </c>
      <c r="BG8" s="255">
        <v>1343</v>
      </c>
      <c r="BH8" s="255">
        <v>1400</v>
      </c>
      <c r="BI8" s="255">
        <v>1445</v>
      </c>
      <c r="BJ8" s="255">
        <v>1489</v>
      </c>
      <c r="BK8" s="255">
        <v>1528</v>
      </c>
      <c r="BL8" s="255">
        <v>1568</v>
      </c>
      <c r="BM8" s="255">
        <v>1607</v>
      </c>
      <c r="BN8" s="255">
        <v>1619</v>
      </c>
      <c r="BO8" s="255">
        <v>1597</v>
      </c>
      <c r="BP8" s="255">
        <v>1553</v>
      </c>
      <c r="BQ8" s="255">
        <v>1490</v>
      </c>
      <c r="BR8" s="255">
        <v>1462</v>
      </c>
      <c r="BS8" s="255">
        <v>1459</v>
      </c>
      <c r="BT8" s="255">
        <v>1445</v>
      </c>
      <c r="BU8" s="255">
        <v>1435</v>
      </c>
      <c r="BV8" s="255">
        <v>1430</v>
      </c>
      <c r="BW8" s="255">
        <v>1435</v>
      </c>
      <c r="BX8" s="232">
        <v>1290</v>
      </c>
      <c r="BY8" s="232">
        <v>1277</v>
      </c>
      <c r="BZ8" s="232">
        <v>1303</v>
      </c>
      <c r="CA8" s="232">
        <v>1410</v>
      </c>
      <c r="CB8" s="232">
        <v>1536</v>
      </c>
      <c r="CC8" s="232">
        <v>1657</v>
      </c>
      <c r="CD8" s="232">
        <v>1728</v>
      </c>
      <c r="CE8" s="232">
        <v>1768</v>
      </c>
      <c r="CF8" s="232">
        <v>1809</v>
      </c>
      <c r="CG8" s="232">
        <v>1854</v>
      </c>
      <c r="CH8" s="256">
        <v>1900</v>
      </c>
    </row>
    <row r="9" spans="1:86" x14ac:dyDescent="0.35">
      <c r="B9" s="254" t="s">
        <v>468</v>
      </c>
      <c r="D9" s="255">
        <v>0</v>
      </c>
      <c r="E9" s="255">
        <v>0</v>
      </c>
      <c r="F9" s="255">
        <v>0</v>
      </c>
      <c r="G9" s="255">
        <v>0</v>
      </c>
      <c r="H9" s="255">
        <v>0</v>
      </c>
      <c r="I9" s="255">
        <v>0</v>
      </c>
      <c r="J9" s="255">
        <v>0</v>
      </c>
      <c r="K9" s="255">
        <v>0</v>
      </c>
      <c r="L9" s="255">
        <v>0</v>
      </c>
      <c r="M9" s="255">
        <v>0</v>
      </c>
      <c r="N9" s="255">
        <v>0</v>
      </c>
      <c r="O9" s="255">
        <v>0</v>
      </c>
      <c r="P9" s="255">
        <v>0</v>
      </c>
      <c r="Q9" s="255">
        <v>0</v>
      </c>
      <c r="R9" s="255">
        <v>0</v>
      </c>
      <c r="S9" s="255">
        <v>0</v>
      </c>
      <c r="T9" s="255">
        <v>0</v>
      </c>
      <c r="U9" s="255">
        <v>0</v>
      </c>
      <c r="V9" s="255">
        <v>0</v>
      </c>
      <c r="W9" s="255">
        <v>0</v>
      </c>
      <c r="X9" s="255">
        <v>0</v>
      </c>
      <c r="Y9" s="255">
        <v>0</v>
      </c>
      <c r="Z9" s="255">
        <v>0</v>
      </c>
      <c r="AA9" s="255">
        <v>0</v>
      </c>
      <c r="AB9" s="255">
        <v>0</v>
      </c>
      <c r="AC9" s="255">
        <v>0</v>
      </c>
      <c r="AD9" s="255">
        <v>0</v>
      </c>
      <c r="AE9" s="255">
        <v>0</v>
      </c>
      <c r="AF9" s="255">
        <v>0</v>
      </c>
      <c r="AG9" s="255">
        <v>0</v>
      </c>
      <c r="AH9" s="255">
        <v>0</v>
      </c>
      <c r="AI9" s="255">
        <v>0</v>
      </c>
      <c r="AJ9" s="255">
        <v>0</v>
      </c>
      <c r="AK9" s="255">
        <v>0</v>
      </c>
      <c r="AL9" s="255">
        <v>0</v>
      </c>
      <c r="AM9" s="255">
        <v>0</v>
      </c>
      <c r="AN9" s="255">
        <v>0</v>
      </c>
      <c r="AO9" s="255">
        <v>0</v>
      </c>
      <c r="AP9" s="255">
        <v>0</v>
      </c>
      <c r="AQ9" s="255">
        <v>0</v>
      </c>
      <c r="AR9" s="255">
        <v>0</v>
      </c>
      <c r="AS9" s="255">
        <v>0</v>
      </c>
      <c r="AT9" s="255">
        <v>0</v>
      </c>
      <c r="AU9" s="255">
        <v>0</v>
      </c>
      <c r="AV9" s="255">
        <v>0</v>
      </c>
      <c r="AW9" s="255">
        <v>0</v>
      </c>
      <c r="AX9" s="255">
        <v>0</v>
      </c>
      <c r="AY9" s="255">
        <v>153</v>
      </c>
      <c r="AZ9" s="255">
        <v>146</v>
      </c>
      <c r="BA9" s="255">
        <v>158</v>
      </c>
      <c r="BB9" s="255">
        <v>166</v>
      </c>
      <c r="BC9" s="255">
        <v>178</v>
      </c>
      <c r="BD9" s="255">
        <v>188</v>
      </c>
      <c r="BE9" s="255">
        <v>199</v>
      </c>
      <c r="BF9" s="255">
        <v>206</v>
      </c>
      <c r="BG9" s="255">
        <v>204</v>
      </c>
      <c r="BH9" s="255">
        <v>189</v>
      </c>
      <c r="BI9" s="255">
        <v>184</v>
      </c>
      <c r="BJ9" s="255">
        <v>177</v>
      </c>
      <c r="BK9" s="255">
        <v>172</v>
      </c>
      <c r="BL9" s="255">
        <v>169</v>
      </c>
      <c r="BM9" s="255">
        <v>169</v>
      </c>
      <c r="BN9" s="255">
        <v>163</v>
      </c>
      <c r="BO9" s="255">
        <v>160</v>
      </c>
      <c r="BP9" s="255">
        <v>158</v>
      </c>
      <c r="BQ9" s="255">
        <v>151</v>
      </c>
      <c r="BR9" s="255">
        <v>155</v>
      </c>
      <c r="BS9" s="255">
        <v>144</v>
      </c>
      <c r="BT9" s="255">
        <v>149</v>
      </c>
      <c r="BU9" s="255">
        <v>144</v>
      </c>
      <c r="BV9" s="255">
        <v>140</v>
      </c>
      <c r="BW9" s="255">
        <v>152</v>
      </c>
      <c r="BX9" s="232">
        <v>92</v>
      </c>
      <c r="BY9" s="232">
        <v>96</v>
      </c>
      <c r="BZ9" s="232">
        <v>117</v>
      </c>
      <c r="CA9" s="232">
        <v>108</v>
      </c>
      <c r="CB9" s="232">
        <v>107</v>
      </c>
      <c r="CC9" s="232">
        <v>111</v>
      </c>
      <c r="CD9" s="232">
        <v>117</v>
      </c>
      <c r="CE9" s="232">
        <v>122</v>
      </c>
      <c r="CF9" s="232">
        <v>125</v>
      </c>
      <c r="CG9" s="232">
        <v>129</v>
      </c>
      <c r="CH9" s="256">
        <v>132</v>
      </c>
    </row>
    <row r="10" spans="1:86" x14ac:dyDescent="0.35">
      <c r="B10" s="243" t="s">
        <v>377</v>
      </c>
      <c r="D10" s="251">
        <v>0</v>
      </c>
      <c r="E10" s="251">
        <v>0</v>
      </c>
      <c r="F10" s="251">
        <v>0</v>
      </c>
      <c r="G10" s="251">
        <v>0</v>
      </c>
      <c r="H10" s="251">
        <v>0</v>
      </c>
      <c r="I10" s="251">
        <v>0</v>
      </c>
      <c r="J10" s="251">
        <v>0</v>
      </c>
      <c r="K10" s="251">
        <v>0</v>
      </c>
      <c r="L10" s="251">
        <v>0</v>
      </c>
      <c r="M10" s="251">
        <v>0</v>
      </c>
      <c r="N10" s="251">
        <v>0</v>
      </c>
      <c r="O10" s="251">
        <v>0</v>
      </c>
      <c r="P10" s="251">
        <v>0</v>
      </c>
      <c r="Q10" s="251">
        <v>0</v>
      </c>
      <c r="R10" s="251">
        <v>0</v>
      </c>
      <c r="S10" s="251">
        <v>0</v>
      </c>
      <c r="T10" s="251">
        <v>0</v>
      </c>
      <c r="U10" s="251">
        <v>0</v>
      </c>
      <c r="V10" s="251">
        <v>0</v>
      </c>
      <c r="W10" s="251">
        <v>0</v>
      </c>
      <c r="X10" s="251">
        <v>0</v>
      </c>
      <c r="Y10" s="251">
        <v>0</v>
      </c>
      <c r="Z10" s="251">
        <v>0</v>
      </c>
      <c r="AA10" s="251">
        <v>0</v>
      </c>
      <c r="AB10" s="251">
        <v>0</v>
      </c>
      <c r="AC10" s="251">
        <v>0</v>
      </c>
      <c r="AD10" s="251">
        <v>0</v>
      </c>
      <c r="AE10" s="251">
        <v>0</v>
      </c>
      <c r="AF10" s="251">
        <v>0</v>
      </c>
      <c r="AG10" s="251">
        <v>0</v>
      </c>
      <c r="AH10" s="251">
        <v>469</v>
      </c>
      <c r="AI10" s="251">
        <v>463</v>
      </c>
      <c r="AJ10" s="251">
        <v>446</v>
      </c>
      <c r="AK10" s="251">
        <v>429</v>
      </c>
      <c r="AL10" s="251">
        <v>422</v>
      </c>
      <c r="AM10" s="251">
        <v>416</v>
      </c>
      <c r="AN10" s="251">
        <v>410</v>
      </c>
      <c r="AO10" s="251">
        <v>394</v>
      </c>
      <c r="AP10" s="251">
        <v>385</v>
      </c>
      <c r="AQ10" s="251">
        <v>376</v>
      </c>
      <c r="AR10" s="251">
        <v>384</v>
      </c>
      <c r="AS10" s="251">
        <v>381</v>
      </c>
      <c r="AT10" s="251">
        <v>362</v>
      </c>
      <c r="AU10" s="251">
        <v>354</v>
      </c>
      <c r="AV10" s="251">
        <v>349</v>
      </c>
      <c r="AW10" s="251">
        <v>343</v>
      </c>
      <c r="AX10" s="251">
        <v>332</v>
      </c>
      <c r="AY10" s="251">
        <v>322</v>
      </c>
      <c r="AZ10" s="251">
        <v>309</v>
      </c>
      <c r="BA10" s="251">
        <v>291</v>
      </c>
      <c r="BB10" s="251">
        <v>280</v>
      </c>
      <c r="BC10" s="251">
        <v>270</v>
      </c>
      <c r="BD10" s="251">
        <v>263</v>
      </c>
      <c r="BE10" s="251">
        <v>243</v>
      </c>
      <c r="BF10" s="251">
        <v>256</v>
      </c>
      <c r="BG10" s="251">
        <v>230</v>
      </c>
      <c r="BH10" s="251">
        <v>206</v>
      </c>
      <c r="BI10" s="251">
        <v>186</v>
      </c>
      <c r="BJ10" s="251">
        <v>168</v>
      </c>
      <c r="BK10" s="251">
        <v>148</v>
      </c>
      <c r="BL10" s="251">
        <v>131</v>
      </c>
      <c r="BM10" s="251">
        <v>119</v>
      </c>
      <c r="BN10" s="251">
        <v>112</v>
      </c>
      <c r="BO10" s="251">
        <v>106</v>
      </c>
      <c r="BP10" s="251">
        <v>102</v>
      </c>
      <c r="BQ10" s="251">
        <v>98</v>
      </c>
      <c r="BR10" s="251">
        <v>94</v>
      </c>
      <c r="BS10" s="251">
        <v>93</v>
      </c>
      <c r="BT10" s="251">
        <v>91</v>
      </c>
      <c r="BU10" s="251">
        <v>87</v>
      </c>
      <c r="BV10" s="251">
        <v>101</v>
      </c>
      <c r="BW10" s="251">
        <v>102</v>
      </c>
      <c r="BX10" s="251">
        <v>99</v>
      </c>
      <c r="BY10" s="251">
        <v>97</v>
      </c>
      <c r="BZ10" s="251">
        <v>91</v>
      </c>
      <c r="CA10" s="251">
        <v>86</v>
      </c>
      <c r="CB10" s="251">
        <v>77</v>
      </c>
      <c r="CC10" s="251">
        <v>72</v>
      </c>
      <c r="CD10" s="251">
        <v>67</v>
      </c>
      <c r="CE10" s="251">
        <v>66</v>
      </c>
      <c r="CF10" s="251">
        <v>65</v>
      </c>
      <c r="CG10" s="251">
        <v>64</v>
      </c>
      <c r="CH10" s="252">
        <v>62</v>
      </c>
    </row>
    <row r="11" spans="1:86" ht="27" customHeight="1" x14ac:dyDescent="0.35">
      <c r="B11" s="243" t="s">
        <v>379</v>
      </c>
      <c r="D11" s="251">
        <v>0</v>
      </c>
      <c r="E11" s="251">
        <v>0</v>
      </c>
      <c r="F11" s="251">
        <v>0</v>
      </c>
      <c r="G11" s="251">
        <v>0</v>
      </c>
      <c r="H11" s="251">
        <v>0</v>
      </c>
      <c r="I11" s="251">
        <v>0</v>
      </c>
      <c r="J11" s="251">
        <v>0</v>
      </c>
      <c r="K11" s="251">
        <v>0</v>
      </c>
      <c r="L11" s="251">
        <v>0</v>
      </c>
      <c r="M11" s="251">
        <v>0</v>
      </c>
      <c r="N11" s="251">
        <v>0</v>
      </c>
      <c r="O11" s="251">
        <v>0</v>
      </c>
      <c r="P11" s="251">
        <v>0</v>
      </c>
      <c r="Q11" s="251">
        <v>0</v>
      </c>
      <c r="R11" s="251">
        <v>0</v>
      </c>
      <c r="S11" s="251">
        <v>0</v>
      </c>
      <c r="T11" s="251">
        <v>0</v>
      </c>
      <c r="U11" s="251">
        <v>0</v>
      </c>
      <c r="V11" s="251">
        <v>0</v>
      </c>
      <c r="W11" s="251">
        <v>0</v>
      </c>
      <c r="X11" s="251">
        <v>0</v>
      </c>
      <c r="Y11" s="251">
        <v>0</v>
      </c>
      <c r="Z11" s="251">
        <v>0</v>
      </c>
      <c r="AA11" s="251">
        <v>0</v>
      </c>
      <c r="AB11" s="251">
        <v>0</v>
      </c>
      <c r="AC11" s="251">
        <v>0</v>
      </c>
      <c r="AD11" s="251">
        <v>0</v>
      </c>
      <c r="AE11" s="251">
        <v>0</v>
      </c>
      <c r="AF11" s="251">
        <v>0</v>
      </c>
      <c r="AG11" s="251">
        <v>0</v>
      </c>
      <c r="AH11" s="251">
        <v>6</v>
      </c>
      <c r="AI11" s="251">
        <v>6</v>
      </c>
      <c r="AJ11" s="251">
        <v>7</v>
      </c>
      <c r="AK11" s="251">
        <v>7</v>
      </c>
      <c r="AL11" s="251">
        <v>8</v>
      </c>
      <c r="AM11" s="251">
        <v>9</v>
      </c>
      <c r="AN11" s="251">
        <v>10</v>
      </c>
      <c r="AO11" s="251">
        <v>10</v>
      </c>
      <c r="AP11" s="251">
        <v>33</v>
      </c>
      <c r="AQ11" s="251">
        <v>76</v>
      </c>
      <c r="AR11" s="251">
        <v>104</v>
      </c>
      <c r="AS11" s="251">
        <v>118</v>
      </c>
      <c r="AT11" s="251">
        <v>130</v>
      </c>
      <c r="AU11" s="251">
        <v>152</v>
      </c>
      <c r="AV11" s="251">
        <v>182</v>
      </c>
      <c r="AW11" s="251">
        <v>220</v>
      </c>
      <c r="AX11" s="251">
        <v>263</v>
      </c>
      <c r="AY11" s="251">
        <v>326</v>
      </c>
      <c r="AZ11" s="251">
        <v>343</v>
      </c>
      <c r="BA11" s="251">
        <v>367</v>
      </c>
      <c r="BB11" s="251">
        <v>373</v>
      </c>
      <c r="BC11" s="251">
        <v>448</v>
      </c>
      <c r="BD11" s="251">
        <v>459</v>
      </c>
      <c r="BE11" s="251">
        <v>493</v>
      </c>
      <c r="BF11" s="251">
        <v>541</v>
      </c>
      <c r="BG11" s="251">
        <v>632</v>
      </c>
      <c r="BH11" s="251">
        <v>702</v>
      </c>
      <c r="BI11" s="251">
        <v>754</v>
      </c>
      <c r="BJ11" s="251">
        <v>803</v>
      </c>
      <c r="BK11" s="251">
        <v>852</v>
      </c>
      <c r="BL11" s="251">
        <v>907</v>
      </c>
      <c r="BM11" s="251">
        <v>961</v>
      </c>
      <c r="BN11" s="251">
        <v>1004</v>
      </c>
      <c r="BO11" s="251">
        <v>1032</v>
      </c>
      <c r="BP11" s="251">
        <v>1056</v>
      </c>
      <c r="BQ11" s="251">
        <v>1071</v>
      </c>
      <c r="BR11" s="251">
        <v>1108</v>
      </c>
      <c r="BS11" s="251">
        <v>1170</v>
      </c>
      <c r="BT11" s="251">
        <v>1210</v>
      </c>
      <c r="BU11" s="251">
        <v>1245</v>
      </c>
      <c r="BV11" s="251">
        <v>1219</v>
      </c>
      <c r="BW11" s="251">
        <v>1179</v>
      </c>
      <c r="BX11" s="251">
        <v>1181</v>
      </c>
      <c r="BY11" s="251">
        <v>1187</v>
      </c>
      <c r="BZ11" s="251">
        <v>1229</v>
      </c>
      <c r="CA11" s="251">
        <v>1258</v>
      </c>
      <c r="CB11" s="251">
        <v>1325</v>
      </c>
      <c r="CC11" s="251">
        <v>1399</v>
      </c>
      <c r="CD11" s="251">
        <v>1463</v>
      </c>
      <c r="CE11" s="251">
        <v>1501</v>
      </c>
      <c r="CF11" s="251">
        <v>1546</v>
      </c>
      <c r="CG11" s="251">
        <v>1589</v>
      </c>
      <c r="CH11" s="252">
        <v>1618</v>
      </c>
    </row>
    <row r="12" spans="1:86" x14ac:dyDescent="0.35">
      <c r="B12" s="254" t="s">
        <v>467</v>
      </c>
      <c r="D12" s="255">
        <v>0</v>
      </c>
      <c r="E12" s="255">
        <v>0</v>
      </c>
      <c r="F12" s="255">
        <v>0</v>
      </c>
      <c r="G12" s="255">
        <v>0</v>
      </c>
      <c r="H12" s="255">
        <v>0</v>
      </c>
      <c r="I12" s="255">
        <v>0</v>
      </c>
      <c r="J12" s="255">
        <v>0</v>
      </c>
      <c r="K12" s="255">
        <v>0</v>
      </c>
      <c r="L12" s="255">
        <v>0</v>
      </c>
      <c r="M12" s="255">
        <v>0</v>
      </c>
      <c r="N12" s="255">
        <v>0</v>
      </c>
      <c r="O12" s="255">
        <v>0</v>
      </c>
      <c r="P12" s="255">
        <v>0</v>
      </c>
      <c r="Q12" s="255">
        <v>0</v>
      </c>
      <c r="R12" s="255">
        <v>0</v>
      </c>
      <c r="S12" s="255">
        <v>0</v>
      </c>
      <c r="T12" s="255">
        <v>0</v>
      </c>
      <c r="U12" s="255">
        <v>0</v>
      </c>
      <c r="V12" s="255">
        <v>0</v>
      </c>
      <c r="W12" s="255">
        <v>0</v>
      </c>
      <c r="X12" s="255">
        <v>0</v>
      </c>
      <c r="Y12" s="255">
        <v>0</v>
      </c>
      <c r="Z12" s="255">
        <v>0</v>
      </c>
      <c r="AA12" s="255">
        <v>0</v>
      </c>
      <c r="AB12" s="255">
        <v>0</v>
      </c>
      <c r="AC12" s="255">
        <v>0</v>
      </c>
      <c r="AD12" s="255">
        <v>0</v>
      </c>
      <c r="AE12" s="255">
        <v>0</v>
      </c>
      <c r="AF12" s="255">
        <v>0</v>
      </c>
      <c r="AG12" s="255">
        <v>0</v>
      </c>
      <c r="AH12" s="255">
        <v>6</v>
      </c>
      <c r="AI12" s="255">
        <v>6</v>
      </c>
      <c r="AJ12" s="255">
        <v>7</v>
      </c>
      <c r="AK12" s="255">
        <v>7</v>
      </c>
      <c r="AL12" s="255">
        <v>8</v>
      </c>
      <c r="AM12" s="255">
        <v>9</v>
      </c>
      <c r="AN12" s="255">
        <v>10</v>
      </c>
      <c r="AO12" s="255">
        <v>10</v>
      </c>
      <c r="AP12" s="255">
        <v>33</v>
      </c>
      <c r="AQ12" s="255">
        <v>76</v>
      </c>
      <c r="AR12" s="255">
        <v>104</v>
      </c>
      <c r="AS12" s="255">
        <v>118</v>
      </c>
      <c r="AT12" s="255">
        <v>130</v>
      </c>
      <c r="AU12" s="255">
        <v>152</v>
      </c>
      <c r="AV12" s="255">
        <v>182</v>
      </c>
      <c r="AW12" s="255">
        <v>220</v>
      </c>
      <c r="AX12" s="255">
        <v>263</v>
      </c>
      <c r="AY12" s="255">
        <v>326</v>
      </c>
      <c r="AZ12" s="255">
        <v>343</v>
      </c>
      <c r="BA12" s="255">
        <v>367</v>
      </c>
      <c r="BB12" s="255">
        <v>373</v>
      </c>
      <c r="BC12" s="255">
        <v>378</v>
      </c>
      <c r="BD12" s="255">
        <v>384</v>
      </c>
      <c r="BE12" s="255">
        <v>386</v>
      </c>
      <c r="BF12" s="255">
        <v>395</v>
      </c>
      <c r="BG12" s="255">
        <v>406</v>
      </c>
      <c r="BH12" s="255">
        <v>429</v>
      </c>
      <c r="BI12" s="255">
        <v>446</v>
      </c>
      <c r="BJ12" s="255">
        <v>458</v>
      </c>
      <c r="BK12" s="255">
        <v>471</v>
      </c>
      <c r="BL12" s="255">
        <v>492</v>
      </c>
      <c r="BM12" s="255">
        <v>521</v>
      </c>
      <c r="BN12" s="255">
        <v>553</v>
      </c>
      <c r="BO12" s="255">
        <v>584</v>
      </c>
      <c r="BP12" s="255">
        <v>618</v>
      </c>
      <c r="BQ12" s="255">
        <v>653</v>
      </c>
      <c r="BR12" s="255">
        <v>699</v>
      </c>
      <c r="BS12" s="255">
        <v>760</v>
      </c>
      <c r="BT12" s="255">
        <v>798</v>
      </c>
      <c r="BU12" s="255">
        <v>826</v>
      </c>
      <c r="BV12" s="255">
        <v>815</v>
      </c>
      <c r="BW12" s="255">
        <v>808</v>
      </c>
      <c r="BX12" s="232">
        <v>850</v>
      </c>
      <c r="BY12" s="232">
        <v>847</v>
      </c>
      <c r="BZ12" s="232">
        <v>871</v>
      </c>
      <c r="CA12" s="232">
        <v>903</v>
      </c>
      <c r="CB12" s="232">
        <v>954</v>
      </c>
      <c r="CC12" s="232">
        <v>1014</v>
      </c>
      <c r="CD12" s="232">
        <v>1077</v>
      </c>
      <c r="CE12" s="232">
        <v>1123</v>
      </c>
      <c r="CF12" s="232">
        <v>1167</v>
      </c>
      <c r="CG12" s="232">
        <v>1203</v>
      </c>
      <c r="CH12" s="256">
        <v>1227</v>
      </c>
    </row>
    <row r="13" spans="1:86" x14ac:dyDescent="0.35">
      <c r="B13" s="254" t="s">
        <v>468</v>
      </c>
      <c r="D13" s="255">
        <v>0</v>
      </c>
      <c r="E13" s="255">
        <v>0</v>
      </c>
      <c r="F13" s="255">
        <v>0</v>
      </c>
      <c r="G13" s="255">
        <v>0</v>
      </c>
      <c r="H13" s="255">
        <v>0</v>
      </c>
      <c r="I13" s="255">
        <v>0</v>
      </c>
      <c r="J13" s="255">
        <v>0</v>
      </c>
      <c r="K13" s="255">
        <v>0</v>
      </c>
      <c r="L13" s="255">
        <v>0</v>
      </c>
      <c r="M13" s="255">
        <v>0</v>
      </c>
      <c r="N13" s="255">
        <v>0</v>
      </c>
      <c r="O13" s="255">
        <v>0</v>
      </c>
      <c r="P13" s="255">
        <v>0</v>
      </c>
      <c r="Q13" s="255">
        <v>0</v>
      </c>
      <c r="R13" s="255">
        <v>0</v>
      </c>
      <c r="S13" s="255">
        <v>0</v>
      </c>
      <c r="T13" s="255">
        <v>0</v>
      </c>
      <c r="U13" s="255">
        <v>0</v>
      </c>
      <c r="V13" s="255">
        <v>0</v>
      </c>
      <c r="W13" s="255">
        <v>0</v>
      </c>
      <c r="X13" s="255">
        <v>0</v>
      </c>
      <c r="Y13" s="255">
        <v>0</v>
      </c>
      <c r="Z13" s="255">
        <v>0</v>
      </c>
      <c r="AA13" s="255">
        <v>0</v>
      </c>
      <c r="AB13" s="255">
        <v>0</v>
      </c>
      <c r="AC13" s="255">
        <v>0</v>
      </c>
      <c r="AD13" s="255">
        <v>0</v>
      </c>
      <c r="AE13" s="255">
        <v>0</v>
      </c>
      <c r="AF13" s="255">
        <v>0</v>
      </c>
      <c r="AG13" s="255">
        <v>0</v>
      </c>
      <c r="AH13" s="255">
        <v>0</v>
      </c>
      <c r="AI13" s="255">
        <v>0</v>
      </c>
      <c r="AJ13" s="255">
        <v>0</v>
      </c>
      <c r="AK13" s="255">
        <v>0</v>
      </c>
      <c r="AL13" s="255">
        <v>0</v>
      </c>
      <c r="AM13" s="255">
        <v>0</v>
      </c>
      <c r="AN13" s="255">
        <v>0</v>
      </c>
      <c r="AO13" s="255">
        <v>0</v>
      </c>
      <c r="AP13" s="255">
        <v>0</v>
      </c>
      <c r="AQ13" s="255">
        <v>0</v>
      </c>
      <c r="AR13" s="255">
        <v>0</v>
      </c>
      <c r="AS13" s="255">
        <v>0</v>
      </c>
      <c r="AT13" s="255">
        <v>0</v>
      </c>
      <c r="AU13" s="255">
        <v>0</v>
      </c>
      <c r="AV13" s="255">
        <v>0</v>
      </c>
      <c r="AW13" s="255">
        <v>0</v>
      </c>
      <c r="AX13" s="255">
        <v>0</v>
      </c>
      <c r="AY13" s="255">
        <v>0</v>
      </c>
      <c r="AZ13" s="255">
        <v>0</v>
      </c>
      <c r="BA13" s="255">
        <v>0</v>
      </c>
      <c r="BB13" s="255">
        <v>0</v>
      </c>
      <c r="BC13" s="255">
        <v>0</v>
      </c>
      <c r="BD13" s="255">
        <v>0</v>
      </c>
      <c r="BE13" s="255">
        <v>0</v>
      </c>
      <c r="BF13" s="255">
        <v>0</v>
      </c>
      <c r="BG13" s="255">
        <v>226</v>
      </c>
      <c r="BH13" s="255">
        <v>273</v>
      </c>
      <c r="BI13" s="255">
        <v>308</v>
      </c>
      <c r="BJ13" s="255">
        <v>345</v>
      </c>
      <c r="BK13" s="255">
        <v>381</v>
      </c>
      <c r="BL13" s="255">
        <v>414</v>
      </c>
      <c r="BM13" s="255">
        <v>439</v>
      </c>
      <c r="BN13" s="255">
        <v>451</v>
      </c>
      <c r="BO13" s="255">
        <v>448</v>
      </c>
      <c r="BP13" s="255">
        <v>438</v>
      </c>
      <c r="BQ13" s="255">
        <v>418</v>
      </c>
      <c r="BR13" s="255">
        <v>409</v>
      </c>
      <c r="BS13" s="255">
        <v>411</v>
      </c>
      <c r="BT13" s="255">
        <v>412</v>
      </c>
      <c r="BU13" s="255">
        <v>419</v>
      </c>
      <c r="BV13" s="255">
        <v>404</v>
      </c>
      <c r="BW13" s="255">
        <v>371</v>
      </c>
      <c r="BX13" s="232">
        <v>331</v>
      </c>
      <c r="BY13" s="232">
        <v>340</v>
      </c>
      <c r="BZ13" s="232">
        <v>358</v>
      </c>
      <c r="CA13" s="232">
        <v>355</v>
      </c>
      <c r="CB13" s="232">
        <v>371</v>
      </c>
      <c r="CC13" s="232">
        <v>386</v>
      </c>
      <c r="CD13" s="232">
        <v>386</v>
      </c>
      <c r="CE13" s="232">
        <v>378</v>
      </c>
      <c r="CF13" s="232">
        <v>379</v>
      </c>
      <c r="CG13" s="232">
        <v>386</v>
      </c>
      <c r="CH13" s="256">
        <v>391</v>
      </c>
    </row>
    <row r="14" spans="1:86" ht="26.25" customHeight="1" x14ac:dyDescent="0.35">
      <c r="B14" s="243" t="s">
        <v>267</v>
      </c>
      <c r="D14" s="255">
        <v>0</v>
      </c>
      <c r="E14" s="255">
        <v>0</v>
      </c>
      <c r="F14" s="255">
        <v>0</v>
      </c>
      <c r="G14" s="255">
        <v>0</v>
      </c>
      <c r="H14" s="255">
        <v>0</v>
      </c>
      <c r="I14" s="255">
        <v>0</v>
      </c>
      <c r="J14" s="255">
        <v>0</v>
      </c>
      <c r="K14" s="255">
        <v>0</v>
      </c>
      <c r="L14" s="255">
        <v>0</v>
      </c>
      <c r="M14" s="255">
        <v>0</v>
      </c>
      <c r="N14" s="255">
        <v>0</v>
      </c>
      <c r="O14" s="255">
        <v>0</v>
      </c>
      <c r="P14" s="255">
        <v>0</v>
      </c>
      <c r="Q14" s="255">
        <v>0</v>
      </c>
      <c r="R14" s="255">
        <v>0</v>
      </c>
      <c r="S14" s="255">
        <v>0</v>
      </c>
      <c r="T14" s="255">
        <v>0</v>
      </c>
      <c r="U14" s="255">
        <v>0</v>
      </c>
      <c r="V14" s="255">
        <v>0</v>
      </c>
      <c r="W14" s="255">
        <v>0</v>
      </c>
      <c r="X14" s="255">
        <v>0</v>
      </c>
      <c r="Y14" s="255">
        <v>0</v>
      </c>
      <c r="Z14" s="255">
        <v>0</v>
      </c>
      <c r="AA14" s="255">
        <v>0</v>
      </c>
      <c r="AB14" s="255">
        <v>0</v>
      </c>
      <c r="AC14" s="255">
        <v>0</v>
      </c>
      <c r="AD14" s="255">
        <v>0</v>
      </c>
      <c r="AE14" s="255">
        <v>0</v>
      </c>
      <c r="AF14" s="255">
        <v>0</v>
      </c>
      <c r="AG14" s="255">
        <v>0</v>
      </c>
      <c r="AH14" s="255">
        <v>7244</v>
      </c>
      <c r="AI14" s="255">
        <v>7250</v>
      </c>
      <c r="AJ14" s="255">
        <v>7230</v>
      </c>
      <c r="AK14" s="255">
        <v>7174</v>
      </c>
      <c r="AL14" s="255">
        <v>7091</v>
      </c>
      <c r="AM14" s="255">
        <v>6983</v>
      </c>
      <c r="AN14" s="255">
        <v>6924</v>
      </c>
      <c r="AO14" s="255">
        <v>6868</v>
      </c>
      <c r="AP14" s="255">
        <v>6816</v>
      </c>
      <c r="AQ14" s="255">
        <v>6768</v>
      </c>
      <c r="AR14" s="255">
        <v>6752</v>
      </c>
      <c r="AS14" s="255">
        <v>6745</v>
      </c>
      <c r="AT14" s="255">
        <v>6780</v>
      </c>
      <c r="AU14" s="255">
        <v>6854</v>
      </c>
      <c r="AV14" s="255">
        <v>6795</v>
      </c>
      <c r="AW14" s="255">
        <v>6849</v>
      </c>
      <c r="AX14" s="255">
        <v>6905</v>
      </c>
      <c r="AY14" s="255">
        <v>6943</v>
      </c>
      <c r="AZ14" s="255">
        <v>6970</v>
      </c>
      <c r="BA14" s="255">
        <v>7008</v>
      </c>
      <c r="BB14" s="255">
        <v>7021</v>
      </c>
      <c r="BC14" s="255">
        <v>7025</v>
      </c>
      <c r="BD14" s="255">
        <v>7012</v>
      </c>
      <c r="BE14" s="255">
        <v>6991</v>
      </c>
      <c r="BF14" s="255">
        <v>7042</v>
      </c>
      <c r="BG14" s="255"/>
      <c r="BH14" s="255"/>
      <c r="BI14" s="255"/>
      <c r="BJ14" s="255"/>
      <c r="BK14" s="255"/>
      <c r="BL14" s="255"/>
      <c r="BM14" s="255"/>
      <c r="BN14" s="255"/>
      <c r="BO14" s="255"/>
      <c r="BP14" s="255"/>
      <c r="BQ14" s="255"/>
      <c r="BR14" s="255"/>
      <c r="BS14" s="255"/>
      <c r="BT14" s="255"/>
      <c r="BU14" s="255"/>
      <c r="BV14" s="255"/>
      <c r="BW14" s="255"/>
      <c r="BX14" s="232"/>
      <c r="BY14" s="232"/>
      <c r="BZ14" s="232"/>
      <c r="CA14" s="232"/>
      <c r="CB14" s="232"/>
      <c r="CC14" s="232"/>
      <c r="CD14" s="232"/>
      <c r="CE14" s="232"/>
      <c r="CF14" s="232"/>
      <c r="CG14" s="232"/>
      <c r="CH14" s="256"/>
    </row>
    <row r="15" spans="1:86" x14ac:dyDescent="0.35">
      <c r="B15" s="254" t="s">
        <v>469</v>
      </c>
      <c r="D15" s="255">
        <v>0</v>
      </c>
      <c r="E15" s="255">
        <v>0</v>
      </c>
      <c r="F15" s="255">
        <v>0</v>
      </c>
      <c r="G15" s="255">
        <v>0</v>
      </c>
      <c r="H15" s="255">
        <v>0</v>
      </c>
      <c r="I15" s="255">
        <v>0</v>
      </c>
      <c r="J15" s="255">
        <v>0</v>
      </c>
      <c r="K15" s="255">
        <v>0</v>
      </c>
      <c r="L15" s="255">
        <v>0</v>
      </c>
      <c r="M15" s="255">
        <v>0</v>
      </c>
      <c r="N15" s="255">
        <v>0</v>
      </c>
      <c r="O15" s="255">
        <v>0</v>
      </c>
      <c r="P15" s="255">
        <v>0</v>
      </c>
      <c r="Q15" s="255">
        <v>0</v>
      </c>
      <c r="R15" s="255">
        <v>0</v>
      </c>
      <c r="S15" s="255">
        <v>0</v>
      </c>
      <c r="T15" s="255">
        <v>0</v>
      </c>
      <c r="U15" s="255">
        <v>0</v>
      </c>
      <c r="V15" s="255">
        <v>0</v>
      </c>
      <c r="W15" s="255">
        <v>0</v>
      </c>
      <c r="X15" s="255">
        <v>0</v>
      </c>
      <c r="Y15" s="255">
        <v>0</v>
      </c>
      <c r="Z15" s="255">
        <v>0</v>
      </c>
      <c r="AA15" s="255">
        <v>0</v>
      </c>
      <c r="AB15" s="255">
        <v>0</v>
      </c>
      <c r="AC15" s="255">
        <v>0</v>
      </c>
      <c r="AD15" s="255">
        <v>0</v>
      </c>
      <c r="AE15" s="255">
        <v>0</v>
      </c>
      <c r="AF15" s="255">
        <v>0</v>
      </c>
      <c r="AG15" s="255">
        <v>0</v>
      </c>
      <c r="AH15" s="255">
        <v>13589</v>
      </c>
      <c r="AI15" s="255">
        <v>13438</v>
      </c>
      <c r="AJ15" s="255">
        <v>13273</v>
      </c>
      <c r="AK15" s="255">
        <v>13079</v>
      </c>
      <c r="AL15" s="255">
        <v>12856</v>
      </c>
      <c r="AM15" s="255">
        <v>12584</v>
      </c>
      <c r="AN15" s="255">
        <v>12449</v>
      </c>
      <c r="AO15" s="255">
        <v>12325</v>
      </c>
      <c r="AP15" s="255">
        <v>12217</v>
      </c>
      <c r="AQ15" s="255">
        <v>12141</v>
      </c>
      <c r="AR15" s="255">
        <v>12124</v>
      </c>
      <c r="AS15" s="255">
        <v>12137</v>
      </c>
      <c r="AT15" s="255">
        <v>12227</v>
      </c>
      <c r="AU15" s="255">
        <v>12405</v>
      </c>
      <c r="AV15" s="255">
        <v>12285</v>
      </c>
      <c r="AW15" s="255">
        <v>12414</v>
      </c>
      <c r="AX15" s="255">
        <v>12543</v>
      </c>
      <c r="AY15" s="255">
        <v>12579</v>
      </c>
      <c r="AZ15" s="255">
        <v>12625</v>
      </c>
      <c r="BA15" s="255">
        <v>12729</v>
      </c>
      <c r="BB15" s="255">
        <v>12716</v>
      </c>
      <c r="BC15" s="255">
        <v>12689</v>
      </c>
      <c r="BD15" s="255">
        <v>12656</v>
      </c>
      <c r="BE15" s="255">
        <v>12600</v>
      </c>
      <c r="BF15" s="255">
        <v>12622</v>
      </c>
      <c r="BG15" s="255"/>
      <c r="BH15" s="255"/>
      <c r="BI15" s="255"/>
      <c r="BJ15" s="255"/>
      <c r="BK15" s="255"/>
      <c r="BL15" s="255"/>
      <c r="BM15" s="255"/>
      <c r="BN15" s="255"/>
      <c r="BO15" s="255"/>
      <c r="BP15" s="255"/>
      <c r="BQ15" s="255"/>
      <c r="BR15" s="255"/>
      <c r="BS15" s="255"/>
      <c r="BT15" s="255"/>
      <c r="BU15" s="255"/>
      <c r="BV15" s="255"/>
      <c r="BW15" s="255"/>
      <c r="BX15" s="232"/>
      <c r="BY15" s="232"/>
      <c r="BZ15" s="232"/>
      <c r="CA15" s="232"/>
      <c r="CB15" s="232"/>
      <c r="CC15" s="232"/>
      <c r="CD15" s="232"/>
      <c r="CE15" s="232"/>
      <c r="CF15" s="232"/>
      <c r="CG15" s="232"/>
      <c r="CH15" s="256"/>
    </row>
    <row r="16" spans="1:86" x14ac:dyDescent="0.35">
      <c r="B16" s="243" t="s">
        <v>380</v>
      </c>
      <c r="D16" s="251">
        <v>0</v>
      </c>
      <c r="E16" s="251">
        <v>0</v>
      </c>
      <c r="F16" s="251">
        <v>0</v>
      </c>
      <c r="G16" s="251">
        <v>0</v>
      </c>
      <c r="H16" s="251">
        <v>0</v>
      </c>
      <c r="I16" s="251">
        <v>0</v>
      </c>
      <c r="J16" s="251">
        <v>0</v>
      </c>
      <c r="K16" s="251">
        <v>0</v>
      </c>
      <c r="L16" s="251">
        <v>0</v>
      </c>
      <c r="M16" s="251">
        <v>0</v>
      </c>
      <c r="N16" s="251">
        <v>0</v>
      </c>
      <c r="O16" s="251">
        <v>0</v>
      </c>
      <c r="P16" s="251">
        <v>0</v>
      </c>
      <c r="Q16" s="251">
        <v>0</v>
      </c>
      <c r="R16" s="251">
        <v>0</v>
      </c>
      <c r="S16" s="251">
        <v>0</v>
      </c>
      <c r="T16" s="251">
        <v>0</v>
      </c>
      <c r="U16" s="251">
        <v>0</v>
      </c>
      <c r="V16" s="251">
        <v>0</v>
      </c>
      <c r="W16" s="251">
        <v>0</v>
      </c>
      <c r="X16" s="251">
        <v>0</v>
      </c>
      <c r="Y16" s="251">
        <v>0</v>
      </c>
      <c r="Z16" s="251">
        <v>0</v>
      </c>
      <c r="AA16" s="251">
        <v>0</v>
      </c>
      <c r="AB16" s="251">
        <v>8050</v>
      </c>
      <c r="AC16" s="251">
        <v>7980</v>
      </c>
      <c r="AD16" s="251">
        <v>9190</v>
      </c>
      <c r="AE16" s="251">
        <v>10</v>
      </c>
      <c r="AF16" s="251">
        <v>0</v>
      </c>
      <c r="AG16" s="251">
        <v>9800</v>
      </c>
      <c r="AH16" s="251">
        <v>10100</v>
      </c>
      <c r="AI16" s="251">
        <v>10100</v>
      </c>
      <c r="AJ16" s="251">
        <v>10300</v>
      </c>
      <c r="AK16" s="251">
        <v>10700</v>
      </c>
      <c r="AL16" s="251">
        <v>10800</v>
      </c>
      <c r="AM16" s="251">
        <v>10900</v>
      </c>
      <c r="AN16" s="251">
        <v>11100</v>
      </c>
      <c r="AO16" s="251">
        <v>11200</v>
      </c>
      <c r="AP16" s="251">
        <v>11500</v>
      </c>
      <c r="AQ16" s="251">
        <v>11587</v>
      </c>
      <c r="AR16" s="251">
        <v>11761</v>
      </c>
      <c r="AS16" s="251">
        <v>12077</v>
      </c>
      <c r="AT16" s="251">
        <v>12170</v>
      </c>
      <c r="AU16" s="251">
        <v>12500</v>
      </c>
      <c r="AV16" s="251">
        <v>12776</v>
      </c>
      <c r="AW16" s="251">
        <v>13601</v>
      </c>
      <c r="AX16" s="251">
        <v>13591</v>
      </c>
      <c r="AY16" s="251">
        <v>13894</v>
      </c>
      <c r="AZ16" s="251">
        <v>14405</v>
      </c>
      <c r="BA16" s="251">
        <v>13904</v>
      </c>
      <c r="BB16" s="251">
        <v>14048</v>
      </c>
      <c r="BC16" s="251">
        <v>13430</v>
      </c>
      <c r="BD16" s="251">
        <v>13518</v>
      </c>
      <c r="BE16" s="251">
        <v>13649</v>
      </c>
      <c r="BF16" s="251">
        <v>13721</v>
      </c>
      <c r="BG16" s="251">
        <v>14086</v>
      </c>
      <c r="BH16" s="251">
        <v>14223</v>
      </c>
      <c r="BI16" s="251">
        <v>14299</v>
      </c>
      <c r="BJ16" s="251">
        <v>14507</v>
      </c>
      <c r="BK16" s="251">
        <v>14731</v>
      </c>
      <c r="BL16" s="251">
        <v>14918</v>
      </c>
      <c r="BM16" s="251">
        <v>15370</v>
      </c>
      <c r="BN16" s="251">
        <v>15466</v>
      </c>
      <c r="BO16" s="251">
        <v>15547</v>
      </c>
      <c r="BP16" s="251">
        <v>15586</v>
      </c>
      <c r="BQ16" s="251">
        <v>15460</v>
      </c>
      <c r="BR16" s="251">
        <v>15789</v>
      </c>
      <c r="BS16" s="251">
        <v>16322</v>
      </c>
      <c r="BT16" s="251">
        <v>15952</v>
      </c>
      <c r="BU16" s="251">
        <v>15922</v>
      </c>
      <c r="BV16" s="251">
        <v>15812</v>
      </c>
      <c r="BW16" s="251">
        <v>15885</v>
      </c>
      <c r="BX16" s="251">
        <v>15852</v>
      </c>
      <c r="BY16" s="251">
        <v>16120</v>
      </c>
      <c r="BZ16" s="251">
        <v>16662</v>
      </c>
      <c r="CA16" s="251">
        <v>17350</v>
      </c>
      <c r="CB16" s="251">
        <v>18086</v>
      </c>
      <c r="CC16" s="251">
        <v>18575</v>
      </c>
      <c r="CD16" s="251">
        <v>18790</v>
      </c>
      <c r="CE16" s="251">
        <v>18966</v>
      </c>
      <c r="CF16" s="251">
        <v>19377</v>
      </c>
      <c r="CG16" s="251">
        <v>19734</v>
      </c>
      <c r="CH16" s="252">
        <v>20105</v>
      </c>
    </row>
    <row r="17" spans="2:86" x14ac:dyDescent="0.35">
      <c r="B17" s="254" t="s">
        <v>381</v>
      </c>
      <c r="D17" s="251">
        <v>0</v>
      </c>
      <c r="E17" s="251">
        <v>0</v>
      </c>
      <c r="F17" s="251">
        <v>0</v>
      </c>
      <c r="G17" s="251">
        <v>0</v>
      </c>
      <c r="H17" s="251">
        <v>0</v>
      </c>
      <c r="I17" s="251">
        <v>0</v>
      </c>
      <c r="J17" s="251">
        <v>0</v>
      </c>
      <c r="K17" s="251">
        <v>0</v>
      </c>
      <c r="L17" s="251">
        <v>0</v>
      </c>
      <c r="M17" s="251">
        <v>0</v>
      </c>
      <c r="N17" s="251">
        <v>0</v>
      </c>
      <c r="O17" s="251">
        <v>0</v>
      </c>
      <c r="P17" s="251">
        <v>0</v>
      </c>
      <c r="Q17" s="251">
        <v>0</v>
      </c>
      <c r="R17" s="251">
        <v>0</v>
      </c>
      <c r="S17" s="251">
        <v>0</v>
      </c>
      <c r="T17" s="251">
        <v>0</v>
      </c>
      <c r="U17" s="251">
        <v>0</v>
      </c>
      <c r="V17" s="251">
        <v>0</v>
      </c>
      <c r="W17" s="251">
        <v>0</v>
      </c>
      <c r="X17" s="251">
        <v>0</v>
      </c>
      <c r="Y17" s="251">
        <v>0</v>
      </c>
      <c r="Z17" s="251">
        <v>0</v>
      </c>
      <c r="AA17" s="251">
        <v>0</v>
      </c>
      <c r="AB17" s="251">
        <v>0</v>
      </c>
      <c r="AC17" s="251">
        <v>7720</v>
      </c>
      <c r="AD17" s="251">
        <v>8850</v>
      </c>
      <c r="AE17" s="251">
        <v>10</v>
      </c>
      <c r="AF17" s="251">
        <v>0</v>
      </c>
      <c r="AG17" s="251">
        <v>0</v>
      </c>
      <c r="AH17" s="251">
        <v>9600</v>
      </c>
      <c r="AI17" s="251">
        <v>9600</v>
      </c>
      <c r="AJ17" s="251">
        <v>9800</v>
      </c>
      <c r="AK17" s="251">
        <v>10100</v>
      </c>
      <c r="AL17" s="251">
        <v>10200</v>
      </c>
      <c r="AM17" s="251">
        <v>10300</v>
      </c>
      <c r="AN17" s="251">
        <v>10500</v>
      </c>
      <c r="AO17" s="251">
        <v>10500</v>
      </c>
      <c r="AP17" s="251">
        <v>10700</v>
      </c>
      <c r="AQ17" s="251">
        <v>10700</v>
      </c>
      <c r="AR17" s="251">
        <v>10900</v>
      </c>
      <c r="AS17" s="251">
        <v>11200</v>
      </c>
      <c r="AT17" s="251">
        <v>11236</v>
      </c>
      <c r="AU17" s="251">
        <v>11432</v>
      </c>
      <c r="AV17" s="251">
        <v>11511</v>
      </c>
      <c r="AW17" s="251">
        <v>12209</v>
      </c>
      <c r="AX17" s="251">
        <v>12331</v>
      </c>
      <c r="AY17" s="251">
        <v>12418</v>
      </c>
      <c r="AZ17" s="251">
        <v>12861</v>
      </c>
      <c r="BA17" s="251">
        <v>12326</v>
      </c>
      <c r="BB17" s="251">
        <v>12442</v>
      </c>
      <c r="BC17" s="251">
        <v>11818</v>
      </c>
      <c r="BD17" s="251">
        <v>11896</v>
      </c>
      <c r="BE17" s="251">
        <v>12014</v>
      </c>
      <c r="BF17" s="251">
        <v>12002</v>
      </c>
      <c r="BG17" s="251">
        <v>12232</v>
      </c>
      <c r="BH17" s="251">
        <v>12302</v>
      </c>
      <c r="BI17" s="251">
        <v>12387</v>
      </c>
      <c r="BJ17" s="251">
        <v>12586</v>
      </c>
      <c r="BK17" s="251">
        <v>12728</v>
      </c>
      <c r="BL17" s="251">
        <v>11754</v>
      </c>
      <c r="BM17" s="251">
        <v>12123</v>
      </c>
      <c r="BN17" s="251">
        <v>12239</v>
      </c>
      <c r="BO17" s="251">
        <v>12335</v>
      </c>
      <c r="BP17" s="251">
        <v>12346</v>
      </c>
      <c r="BQ17" s="251">
        <v>12245</v>
      </c>
      <c r="BR17" s="251">
        <v>12459</v>
      </c>
      <c r="BS17" s="251">
        <v>12757</v>
      </c>
      <c r="BT17" s="251">
        <v>12642</v>
      </c>
      <c r="BU17" s="251">
        <v>12605</v>
      </c>
      <c r="BV17" s="251">
        <v>12570</v>
      </c>
      <c r="BW17" s="251">
        <v>12405</v>
      </c>
      <c r="BX17" s="251">
        <v>12275</v>
      </c>
      <c r="BY17" s="251">
        <v>12410</v>
      </c>
      <c r="BZ17" s="251">
        <v>12588</v>
      </c>
      <c r="CA17" s="251">
        <v>12798</v>
      </c>
      <c r="CB17" s="251">
        <v>13029</v>
      </c>
      <c r="CC17" s="251">
        <v>13188</v>
      </c>
      <c r="CD17" s="251">
        <v>13095</v>
      </c>
      <c r="CE17" s="251">
        <v>12985</v>
      </c>
      <c r="CF17" s="251">
        <v>13143</v>
      </c>
      <c r="CG17" s="251">
        <v>13417</v>
      </c>
      <c r="CH17" s="252">
        <v>13696</v>
      </c>
    </row>
    <row r="18" spans="2:86" x14ac:dyDescent="0.35">
      <c r="B18" s="254" t="s">
        <v>382</v>
      </c>
      <c r="D18" s="251">
        <v>0</v>
      </c>
      <c r="E18" s="251">
        <v>0</v>
      </c>
      <c r="F18" s="251">
        <v>0</v>
      </c>
      <c r="G18" s="251">
        <v>0</v>
      </c>
      <c r="H18" s="251">
        <v>0</v>
      </c>
      <c r="I18" s="251">
        <v>0</v>
      </c>
      <c r="J18" s="251">
        <v>0</v>
      </c>
      <c r="K18" s="251">
        <v>0</v>
      </c>
      <c r="L18" s="251">
        <v>0</v>
      </c>
      <c r="M18" s="251">
        <v>0</v>
      </c>
      <c r="N18" s="251">
        <v>0</v>
      </c>
      <c r="O18" s="251">
        <v>0</v>
      </c>
      <c r="P18" s="251">
        <v>0</v>
      </c>
      <c r="Q18" s="251">
        <v>0</v>
      </c>
      <c r="R18" s="251">
        <v>0</v>
      </c>
      <c r="S18" s="251">
        <v>0</v>
      </c>
      <c r="T18" s="251">
        <v>0</v>
      </c>
      <c r="U18" s="251">
        <v>0</v>
      </c>
      <c r="V18" s="251">
        <v>0</v>
      </c>
      <c r="W18" s="251">
        <v>0</v>
      </c>
      <c r="X18" s="251">
        <v>0</v>
      </c>
      <c r="Y18" s="251">
        <v>0</v>
      </c>
      <c r="Z18" s="251">
        <v>0</v>
      </c>
      <c r="AA18" s="251">
        <v>0</v>
      </c>
      <c r="AB18" s="251">
        <v>8050</v>
      </c>
      <c r="AC18" s="251">
        <v>260</v>
      </c>
      <c r="AD18" s="251">
        <v>340</v>
      </c>
      <c r="AE18" s="251">
        <v>0</v>
      </c>
      <c r="AF18" s="251">
        <v>0</v>
      </c>
      <c r="AG18" s="251">
        <v>9800</v>
      </c>
      <c r="AH18" s="251">
        <v>500</v>
      </c>
      <c r="AI18" s="251">
        <v>500</v>
      </c>
      <c r="AJ18" s="251">
        <v>500</v>
      </c>
      <c r="AK18" s="251">
        <v>600</v>
      </c>
      <c r="AL18" s="251">
        <v>600</v>
      </c>
      <c r="AM18" s="251">
        <v>600</v>
      </c>
      <c r="AN18" s="251">
        <v>600</v>
      </c>
      <c r="AO18" s="251">
        <v>700</v>
      </c>
      <c r="AP18" s="251">
        <v>800</v>
      </c>
      <c r="AQ18" s="251">
        <v>887</v>
      </c>
      <c r="AR18" s="251">
        <v>861</v>
      </c>
      <c r="AS18" s="251">
        <v>877</v>
      </c>
      <c r="AT18" s="251">
        <v>934</v>
      </c>
      <c r="AU18" s="251">
        <v>1067</v>
      </c>
      <c r="AV18" s="251">
        <v>1265</v>
      </c>
      <c r="AW18" s="251">
        <v>1392</v>
      </c>
      <c r="AX18" s="251">
        <v>1260</v>
      </c>
      <c r="AY18" s="251">
        <v>1476</v>
      </c>
      <c r="AZ18" s="251">
        <v>1544</v>
      </c>
      <c r="BA18" s="251">
        <v>1578</v>
      </c>
      <c r="BB18" s="251">
        <v>1607</v>
      </c>
      <c r="BC18" s="251">
        <v>1612</v>
      </c>
      <c r="BD18" s="251">
        <v>1622</v>
      </c>
      <c r="BE18" s="251">
        <v>1635</v>
      </c>
      <c r="BF18" s="251">
        <v>1719</v>
      </c>
      <c r="BG18" s="251">
        <v>1854</v>
      </c>
      <c r="BH18" s="251">
        <v>1921</v>
      </c>
      <c r="BI18" s="251">
        <v>1912</v>
      </c>
      <c r="BJ18" s="251">
        <v>1920</v>
      </c>
      <c r="BK18" s="251">
        <v>2003</v>
      </c>
      <c r="BL18" s="251">
        <v>3164</v>
      </c>
      <c r="BM18" s="251">
        <v>3246</v>
      </c>
      <c r="BN18" s="251">
        <v>3227</v>
      </c>
      <c r="BO18" s="251">
        <v>3212</v>
      </c>
      <c r="BP18" s="251">
        <v>3240</v>
      </c>
      <c r="BQ18" s="251">
        <v>3215</v>
      </c>
      <c r="BR18" s="251">
        <v>3329</v>
      </c>
      <c r="BS18" s="251">
        <v>3565</v>
      </c>
      <c r="BT18" s="251">
        <v>3310</v>
      </c>
      <c r="BU18" s="251">
        <v>3317</v>
      </c>
      <c r="BV18" s="251">
        <v>3241</v>
      </c>
      <c r="BW18" s="251">
        <v>3479</v>
      </c>
      <c r="BX18" s="251">
        <v>3577</v>
      </c>
      <c r="BY18" s="251">
        <v>3710</v>
      </c>
      <c r="BZ18" s="251">
        <v>4075</v>
      </c>
      <c r="CA18" s="251">
        <v>4552</v>
      </c>
      <c r="CB18" s="251">
        <v>5057</v>
      </c>
      <c r="CC18" s="251">
        <v>5387</v>
      </c>
      <c r="CD18" s="251">
        <v>5694</v>
      </c>
      <c r="CE18" s="251">
        <v>5981</v>
      </c>
      <c r="CF18" s="251">
        <v>6234</v>
      </c>
      <c r="CG18" s="251">
        <v>6317</v>
      </c>
      <c r="CH18" s="252">
        <v>6409</v>
      </c>
    </row>
    <row r="19" spans="2:86" ht="26.25" customHeight="1" x14ac:dyDescent="0.35">
      <c r="B19" s="243" t="s">
        <v>26</v>
      </c>
      <c r="D19" s="251">
        <v>0</v>
      </c>
      <c r="E19" s="251">
        <v>0</v>
      </c>
      <c r="F19" s="251">
        <v>0</v>
      </c>
      <c r="G19" s="251">
        <v>0</v>
      </c>
      <c r="H19" s="251">
        <v>0</v>
      </c>
      <c r="I19" s="251">
        <v>0</v>
      </c>
      <c r="J19" s="251">
        <v>0</v>
      </c>
      <c r="K19" s="251">
        <v>0</v>
      </c>
      <c r="L19" s="251">
        <v>0</v>
      </c>
      <c r="M19" s="251">
        <v>0</v>
      </c>
      <c r="N19" s="251">
        <v>0</v>
      </c>
      <c r="O19" s="251">
        <v>0</v>
      </c>
      <c r="P19" s="251">
        <v>0</v>
      </c>
      <c r="Q19" s="251">
        <v>0</v>
      </c>
      <c r="R19" s="251">
        <v>0</v>
      </c>
      <c r="S19" s="251">
        <v>0</v>
      </c>
      <c r="T19" s="251">
        <v>0</v>
      </c>
      <c r="U19" s="251">
        <v>0</v>
      </c>
      <c r="V19" s="251">
        <v>0</v>
      </c>
      <c r="W19" s="251">
        <v>0</v>
      </c>
      <c r="X19" s="251">
        <v>0</v>
      </c>
      <c r="Y19" s="251">
        <v>0</v>
      </c>
      <c r="Z19" s="251">
        <v>0</v>
      </c>
      <c r="AA19" s="251">
        <v>0</v>
      </c>
      <c r="AB19" s="251">
        <v>0</v>
      </c>
      <c r="AC19" s="251">
        <v>0</v>
      </c>
      <c r="AD19" s="251">
        <v>0</v>
      </c>
      <c r="AE19" s="251">
        <v>0</v>
      </c>
      <c r="AF19" s="251">
        <v>0</v>
      </c>
      <c r="AG19" s="251">
        <v>0</v>
      </c>
      <c r="AH19" s="251">
        <v>5460</v>
      </c>
      <c r="AI19" s="251">
        <v>5396</v>
      </c>
      <c r="AJ19" s="251">
        <v>5800</v>
      </c>
      <c r="AK19" s="251">
        <v>6555</v>
      </c>
      <c r="AL19" s="251">
        <v>6950</v>
      </c>
      <c r="AM19" s="251">
        <v>7020</v>
      </c>
      <c r="AN19" s="251">
        <v>7230</v>
      </c>
      <c r="AO19" s="251">
        <v>7020</v>
      </c>
      <c r="AP19" s="251">
        <v>7050</v>
      </c>
      <c r="AQ19" s="251">
        <v>6875</v>
      </c>
      <c r="AR19" s="251">
        <v>5143</v>
      </c>
      <c r="AS19" s="251">
        <v>5201</v>
      </c>
      <c r="AT19" s="251">
        <v>6726</v>
      </c>
      <c r="AU19" s="251">
        <v>6367</v>
      </c>
      <c r="AV19" s="251">
        <v>6704</v>
      </c>
      <c r="AW19" s="251">
        <v>5466</v>
      </c>
      <c r="AX19" s="251">
        <v>5615</v>
      </c>
      <c r="AY19" s="251">
        <v>5690</v>
      </c>
      <c r="AZ19" s="251">
        <v>5618</v>
      </c>
      <c r="BA19" s="251">
        <v>5479</v>
      </c>
      <c r="BB19" s="251">
        <v>5306</v>
      </c>
      <c r="BC19" s="251">
        <v>5051</v>
      </c>
      <c r="BD19" s="251">
        <v>4761</v>
      </c>
      <c r="BE19" s="251">
        <v>4664</v>
      </c>
      <c r="BF19" s="251">
        <v>4625</v>
      </c>
      <c r="BG19" s="251">
        <v>4693</v>
      </c>
      <c r="BH19" s="251">
        <v>4915</v>
      </c>
      <c r="BI19" s="251">
        <v>5029</v>
      </c>
      <c r="BJ19" s="251">
        <v>5080</v>
      </c>
      <c r="BK19" s="251">
        <v>5068</v>
      </c>
      <c r="BL19" s="251">
        <v>5158</v>
      </c>
      <c r="BM19" s="251">
        <v>5571</v>
      </c>
      <c r="BN19" s="251">
        <v>5805</v>
      </c>
      <c r="BO19" s="251">
        <v>5874</v>
      </c>
      <c r="BP19" s="251">
        <v>5911</v>
      </c>
      <c r="BQ19" s="251"/>
      <c r="BR19" s="251"/>
      <c r="BS19" s="251"/>
      <c r="BT19" s="251"/>
      <c r="BU19" s="251"/>
      <c r="BV19" s="251"/>
      <c r="BW19" s="251"/>
      <c r="BX19" s="251"/>
      <c r="BY19" s="251"/>
      <c r="BZ19" s="251"/>
      <c r="CA19" s="251"/>
      <c r="CB19" s="251"/>
      <c r="CC19" s="251"/>
      <c r="CD19" s="251"/>
      <c r="CE19" s="251"/>
      <c r="CF19" s="251"/>
      <c r="CG19" s="251"/>
      <c r="CH19" s="252"/>
    </row>
    <row r="20" spans="2:86" x14ac:dyDescent="0.35">
      <c r="B20" s="243" t="s">
        <v>387</v>
      </c>
      <c r="D20" s="251">
        <v>0</v>
      </c>
      <c r="E20" s="251">
        <v>0</v>
      </c>
      <c r="F20" s="251">
        <v>0</v>
      </c>
      <c r="G20" s="251">
        <v>0</v>
      </c>
      <c r="H20" s="251">
        <v>0</v>
      </c>
      <c r="I20" s="251">
        <v>0</v>
      </c>
      <c r="J20" s="251">
        <v>0</v>
      </c>
      <c r="K20" s="251">
        <v>0</v>
      </c>
      <c r="L20" s="251">
        <v>0</v>
      </c>
      <c r="M20" s="251">
        <v>0</v>
      </c>
      <c r="N20" s="251">
        <v>0</v>
      </c>
      <c r="O20" s="251">
        <v>0</v>
      </c>
      <c r="P20" s="251">
        <v>0</v>
      </c>
      <c r="Q20" s="251">
        <v>0</v>
      </c>
      <c r="R20" s="251">
        <v>0</v>
      </c>
      <c r="S20" s="251">
        <v>0</v>
      </c>
      <c r="T20" s="251">
        <v>0</v>
      </c>
      <c r="U20" s="251">
        <v>0</v>
      </c>
      <c r="V20" s="251">
        <v>0</v>
      </c>
      <c r="W20" s="251">
        <v>0</v>
      </c>
      <c r="X20" s="251">
        <v>0</v>
      </c>
      <c r="Y20" s="251">
        <v>0</v>
      </c>
      <c r="Z20" s="251">
        <v>0</v>
      </c>
      <c r="AA20" s="251">
        <v>0</v>
      </c>
      <c r="AB20" s="251">
        <v>0</v>
      </c>
      <c r="AC20" s="251">
        <v>0</v>
      </c>
      <c r="AD20" s="251">
        <v>0</v>
      </c>
      <c r="AE20" s="251">
        <v>0</v>
      </c>
      <c r="AF20" s="251">
        <v>0</v>
      </c>
      <c r="AG20" s="251">
        <v>0</v>
      </c>
      <c r="AH20" s="251">
        <v>0</v>
      </c>
      <c r="AI20" s="251">
        <v>0</v>
      </c>
      <c r="AJ20" s="251">
        <v>0</v>
      </c>
      <c r="AK20" s="251">
        <v>0</v>
      </c>
      <c r="AL20" s="251">
        <v>0</v>
      </c>
      <c r="AM20" s="251">
        <v>0</v>
      </c>
      <c r="AN20" s="251">
        <v>0</v>
      </c>
      <c r="AO20" s="251">
        <v>0</v>
      </c>
      <c r="AP20" s="251">
        <v>0</v>
      </c>
      <c r="AQ20" s="251">
        <v>0</v>
      </c>
      <c r="AR20" s="251">
        <v>0</v>
      </c>
      <c r="AS20" s="251">
        <v>0</v>
      </c>
      <c r="AT20" s="251">
        <v>0</v>
      </c>
      <c r="AU20" s="251">
        <v>0</v>
      </c>
      <c r="AV20" s="251">
        <v>1045</v>
      </c>
      <c r="AW20" s="251">
        <v>1286</v>
      </c>
      <c r="AX20" s="251">
        <v>1466</v>
      </c>
      <c r="AY20" s="251">
        <v>1669</v>
      </c>
      <c r="AZ20" s="251">
        <v>1846</v>
      </c>
      <c r="BA20" s="251">
        <v>2004</v>
      </c>
      <c r="BB20" s="251">
        <v>2092</v>
      </c>
      <c r="BC20" s="251">
        <v>2165</v>
      </c>
      <c r="BD20" s="251">
        <v>2255</v>
      </c>
      <c r="BE20" s="251">
        <v>2368</v>
      </c>
      <c r="BF20" s="251">
        <v>2490</v>
      </c>
      <c r="BG20" s="251">
        <v>2607</v>
      </c>
      <c r="BH20" s="251">
        <v>2701</v>
      </c>
      <c r="BI20" s="251">
        <v>2777</v>
      </c>
      <c r="BJ20" s="251">
        <v>2852</v>
      </c>
      <c r="BK20" s="251">
        <v>2941</v>
      </c>
      <c r="BL20" s="251">
        <v>3034</v>
      </c>
      <c r="BM20" s="251">
        <v>3133</v>
      </c>
      <c r="BN20" s="251">
        <v>3205</v>
      </c>
      <c r="BO20" s="251">
        <v>3253</v>
      </c>
      <c r="BP20" s="251">
        <v>3307</v>
      </c>
      <c r="BQ20" s="251">
        <v>3307</v>
      </c>
      <c r="BR20" s="251">
        <v>3214</v>
      </c>
      <c r="BS20" s="251">
        <v>3015</v>
      </c>
      <c r="BT20" s="251">
        <v>2628</v>
      </c>
      <c r="BU20" s="251">
        <v>2126</v>
      </c>
      <c r="BV20" s="251">
        <v>1789</v>
      </c>
      <c r="BW20" s="251">
        <v>1554</v>
      </c>
      <c r="BX20" s="251">
        <v>1232</v>
      </c>
      <c r="BY20" s="251">
        <v>1206</v>
      </c>
      <c r="BZ20" s="251">
        <v>1214</v>
      </c>
      <c r="CA20" s="251">
        <v>1237</v>
      </c>
      <c r="CB20" s="251">
        <v>1290</v>
      </c>
      <c r="CC20" s="251">
        <v>1314</v>
      </c>
      <c r="CD20" s="251">
        <v>1340</v>
      </c>
      <c r="CE20" s="251">
        <v>1361</v>
      </c>
      <c r="CF20" s="251">
        <v>1349</v>
      </c>
      <c r="CG20" s="251">
        <v>1287</v>
      </c>
      <c r="CH20" s="252">
        <v>1282</v>
      </c>
    </row>
    <row r="21" spans="2:86" x14ac:dyDescent="0.35">
      <c r="B21" s="254" t="s">
        <v>467</v>
      </c>
      <c r="D21" s="255">
        <v>0</v>
      </c>
      <c r="E21" s="255">
        <v>0</v>
      </c>
      <c r="F21" s="255">
        <v>0</v>
      </c>
      <c r="G21" s="255">
        <v>0</v>
      </c>
      <c r="H21" s="255">
        <v>0</v>
      </c>
      <c r="I21" s="255">
        <v>0</v>
      </c>
      <c r="J21" s="255">
        <v>0</v>
      </c>
      <c r="K21" s="255">
        <v>0</v>
      </c>
      <c r="L21" s="255">
        <v>0</v>
      </c>
      <c r="M21" s="255">
        <v>0</v>
      </c>
      <c r="N21" s="255">
        <v>0</v>
      </c>
      <c r="O21" s="255">
        <v>0</v>
      </c>
      <c r="P21" s="255">
        <v>0</v>
      </c>
      <c r="Q21" s="255">
        <v>0</v>
      </c>
      <c r="R21" s="255">
        <v>0</v>
      </c>
      <c r="S21" s="255">
        <v>0</v>
      </c>
      <c r="T21" s="255">
        <v>0</v>
      </c>
      <c r="U21" s="255">
        <v>0</v>
      </c>
      <c r="V21" s="255">
        <v>0</v>
      </c>
      <c r="W21" s="255">
        <v>0</v>
      </c>
      <c r="X21" s="255">
        <v>0</v>
      </c>
      <c r="Y21" s="255">
        <v>0</v>
      </c>
      <c r="Z21" s="255">
        <v>0</v>
      </c>
      <c r="AA21" s="255">
        <v>0</v>
      </c>
      <c r="AB21" s="255">
        <v>0</v>
      </c>
      <c r="AC21" s="255">
        <v>0</v>
      </c>
      <c r="AD21" s="255">
        <v>0</v>
      </c>
      <c r="AE21" s="255">
        <v>0</v>
      </c>
      <c r="AF21" s="255">
        <v>0</v>
      </c>
      <c r="AG21" s="255">
        <v>0</v>
      </c>
      <c r="AH21" s="255">
        <v>0</v>
      </c>
      <c r="AI21" s="255">
        <v>0</v>
      </c>
      <c r="AJ21" s="255">
        <v>0</v>
      </c>
      <c r="AK21" s="255">
        <v>0</v>
      </c>
      <c r="AL21" s="255">
        <v>0</v>
      </c>
      <c r="AM21" s="255">
        <v>0</v>
      </c>
      <c r="AN21" s="255">
        <v>0</v>
      </c>
      <c r="AO21" s="255">
        <v>0</v>
      </c>
      <c r="AP21" s="255">
        <v>0</v>
      </c>
      <c r="AQ21" s="255">
        <v>0</v>
      </c>
      <c r="AR21" s="255">
        <v>0</v>
      </c>
      <c r="AS21" s="255">
        <v>0</v>
      </c>
      <c r="AT21" s="255">
        <v>0</v>
      </c>
      <c r="AU21" s="255">
        <v>0</v>
      </c>
      <c r="AV21" s="255">
        <v>983</v>
      </c>
      <c r="AW21" s="255">
        <v>1281</v>
      </c>
      <c r="AX21" s="255">
        <v>1455</v>
      </c>
      <c r="AY21" s="255">
        <v>1655</v>
      </c>
      <c r="AZ21" s="255">
        <v>1835</v>
      </c>
      <c r="BA21" s="255">
        <v>1995</v>
      </c>
      <c r="BB21" s="255">
        <v>2080</v>
      </c>
      <c r="BC21" s="255">
        <v>2150</v>
      </c>
      <c r="BD21" s="255">
        <v>2239</v>
      </c>
      <c r="BE21" s="255">
        <v>2350</v>
      </c>
      <c r="BF21" s="255">
        <v>2471</v>
      </c>
      <c r="BG21" s="255">
        <v>2588</v>
      </c>
      <c r="BH21" s="255">
        <v>2682</v>
      </c>
      <c r="BI21" s="255">
        <v>2757</v>
      </c>
      <c r="BJ21" s="255">
        <v>2830</v>
      </c>
      <c r="BK21" s="255">
        <v>2918</v>
      </c>
      <c r="BL21" s="255">
        <v>3009</v>
      </c>
      <c r="BM21" s="255">
        <v>3106</v>
      </c>
      <c r="BN21" s="255">
        <v>3177</v>
      </c>
      <c r="BO21" s="255">
        <v>3224</v>
      </c>
      <c r="BP21" s="255">
        <v>3278</v>
      </c>
      <c r="BQ21" s="255">
        <v>3277</v>
      </c>
      <c r="BR21" s="255">
        <v>3185</v>
      </c>
      <c r="BS21" s="255">
        <v>2989</v>
      </c>
      <c r="BT21" s="255">
        <v>2604</v>
      </c>
      <c r="BU21" s="255">
        <v>2105</v>
      </c>
      <c r="BV21" s="255">
        <v>1771</v>
      </c>
      <c r="BW21" s="255">
        <v>1539</v>
      </c>
      <c r="BX21" s="232">
        <v>1219</v>
      </c>
      <c r="BY21" s="232">
        <v>1195</v>
      </c>
      <c r="BZ21" s="232">
        <v>1203</v>
      </c>
      <c r="CA21" s="232">
        <v>1228</v>
      </c>
      <c r="CB21" s="232">
        <v>1281</v>
      </c>
      <c r="CC21" s="232">
        <v>1306</v>
      </c>
      <c r="CD21" s="232">
        <v>1333</v>
      </c>
      <c r="CE21" s="232">
        <v>1354</v>
      </c>
      <c r="CF21" s="232">
        <v>1343</v>
      </c>
      <c r="CG21" s="232">
        <v>1281</v>
      </c>
      <c r="CH21" s="256">
        <v>1277</v>
      </c>
    </row>
    <row r="22" spans="2:86" x14ac:dyDescent="0.35">
      <c r="B22" s="254" t="s">
        <v>468</v>
      </c>
      <c r="D22" s="255">
        <v>0</v>
      </c>
      <c r="E22" s="255">
        <v>0</v>
      </c>
      <c r="F22" s="255">
        <v>0</v>
      </c>
      <c r="G22" s="255">
        <v>0</v>
      </c>
      <c r="H22" s="255">
        <v>0</v>
      </c>
      <c r="I22" s="255">
        <v>0</v>
      </c>
      <c r="J22" s="255">
        <v>0</v>
      </c>
      <c r="K22" s="255">
        <v>0</v>
      </c>
      <c r="L22" s="255">
        <v>0</v>
      </c>
      <c r="M22" s="255">
        <v>0</v>
      </c>
      <c r="N22" s="255">
        <v>0</v>
      </c>
      <c r="O22" s="255">
        <v>0</v>
      </c>
      <c r="P22" s="255">
        <v>0</v>
      </c>
      <c r="Q22" s="255">
        <v>0</v>
      </c>
      <c r="R22" s="255">
        <v>0</v>
      </c>
      <c r="S22" s="255">
        <v>0</v>
      </c>
      <c r="T22" s="255">
        <v>0</v>
      </c>
      <c r="U22" s="255">
        <v>0</v>
      </c>
      <c r="V22" s="255">
        <v>0</v>
      </c>
      <c r="W22" s="255">
        <v>0</v>
      </c>
      <c r="X22" s="255">
        <v>0</v>
      </c>
      <c r="Y22" s="255">
        <v>0</v>
      </c>
      <c r="Z22" s="255">
        <v>0</v>
      </c>
      <c r="AA22" s="255">
        <v>0</v>
      </c>
      <c r="AB22" s="255">
        <v>0</v>
      </c>
      <c r="AC22" s="255">
        <v>0</v>
      </c>
      <c r="AD22" s="255">
        <v>0</v>
      </c>
      <c r="AE22" s="255">
        <v>0</v>
      </c>
      <c r="AF22" s="255">
        <v>0</v>
      </c>
      <c r="AG22" s="255">
        <v>0</v>
      </c>
      <c r="AH22" s="255">
        <v>0</v>
      </c>
      <c r="AI22" s="255">
        <v>0</v>
      </c>
      <c r="AJ22" s="255">
        <v>0</v>
      </c>
      <c r="AK22" s="255">
        <v>0</v>
      </c>
      <c r="AL22" s="255">
        <v>0</v>
      </c>
      <c r="AM22" s="255">
        <v>0</v>
      </c>
      <c r="AN22" s="255">
        <v>0</v>
      </c>
      <c r="AO22" s="255">
        <v>0</v>
      </c>
      <c r="AP22" s="255">
        <v>0</v>
      </c>
      <c r="AQ22" s="255">
        <v>0</v>
      </c>
      <c r="AR22" s="255">
        <v>0</v>
      </c>
      <c r="AS22" s="255">
        <v>0</v>
      </c>
      <c r="AT22" s="255">
        <v>0</v>
      </c>
      <c r="AU22" s="255">
        <v>0</v>
      </c>
      <c r="AV22" s="255">
        <v>62</v>
      </c>
      <c r="AW22" s="255">
        <v>5</v>
      </c>
      <c r="AX22" s="255">
        <v>11</v>
      </c>
      <c r="AY22" s="255">
        <v>14</v>
      </c>
      <c r="AZ22" s="255">
        <v>11</v>
      </c>
      <c r="BA22" s="255">
        <v>9</v>
      </c>
      <c r="BB22" s="255">
        <v>12</v>
      </c>
      <c r="BC22" s="255">
        <v>15</v>
      </c>
      <c r="BD22" s="255">
        <v>16</v>
      </c>
      <c r="BE22" s="255">
        <v>18</v>
      </c>
      <c r="BF22" s="255">
        <v>19</v>
      </c>
      <c r="BG22" s="255">
        <v>19</v>
      </c>
      <c r="BH22" s="255">
        <v>19</v>
      </c>
      <c r="BI22" s="255">
        <v>20</v>
      </c>
      <c r="BJ22" s="255">
        <v>22</v>
      </c>
      <c r="BK22" s="255">
        <v>23</v>
      </c>
      <c r="BL22" s="255">
        <v>24</v>
      </c>
      <c r="BM22" s="255">
        <v>27</v>
      </c>
      <c r="BN22" s="255">
        <v>28</v>
      </c>
      <c r="BO22" s="255">
        <v>29</v>
      </c>
      <c r="BP22" s="255">
        <v>29</v>
      </c>
      <c r="BQ22" s="255">
        <v>30</v>
      </c>
      <c r="BR22" s="255">
        <v>30</v>
      </c>
      <c r="BS22" s="255">
        <v>26</v>
      </c>
      <c r="BT22" s="255">
        <v>24</v>
      </c>
      <c r="BU22" s="255">
        <v>20</v>
      </c>
      <c r="BV22" s="255">
        <v>17</v>
      </c>
      <c r="BW22" s="255">
        <v>15</v>
      </c>
      <c r="BX22" s="232">
        <v>13</v>
      </c>
      <c r="BY22" s="232">
        <v>12</v>
      </c>
      <c r="BZ22" s="232">
        <v>11</v>
      </c>
      <c r="CA22" s="232">
        <v>9</v>
      </c>
      <c r="CB22" s="232">
        <v>9</v>
      </c>
      <c r="CC22" s="232">
        <v>8</v>
      </c>
      <c r="CD22" s="232">
        <v>7</v>
      </c>
      <c r="CE22" s="232">
        <v>7</v>
      </c>
      <c r="CF22" s="232">
        <v>6</v>
      </c>
      <c r="CG22" s="232">
        <v>6</v>
      </c>
      <c r="CH22" s="256">
        <v>5</v>
      </c>
    </row>
    <row r="23" spans="2:86" x14ac:dyDescent="0.35">
      <c r="B23" s="243" t="s">
        <v>388</v>
      </c>
      <c r="D23" s="251">
        <v>0</v>
      </c>
      <c r="E23" s="251">
        <v>0</v>
      </c>
      <c r="F23" s="251">
        <v>0</v>
      </c>
      <c r="G23" s="251">
        <v>0</v>
      </c>
      <c r="H23" s="251">
        <v>0</v>
      </c>
      <c r="I23" s="251">
        <v>0</v>
      </c>
      <c r="J23" s="251">
        <v>0</v>
      </c>
      <c r="K23" s="251">
        <v>0</v>
      </c>
      <c r="L23" s="251">
        <v>0</v>
      </c>
      <c r="M23" s="251">
        <v>0</v>
      </c>
      <c r="N23" s="251">
        <v>0</v>
      </c>
      <c r="O23" s="251">
        <v>0</v>
      </c>
      <c r="P23" s="251">
        <v>0</v>
      </c>
      <c r="Q23" s="251">
        <v>0</v>
      </c>
      <c r="R23" s="251">
        <v>0</v>
      </c>
      <c r="S23" s="251">
        <v>0</v>
      </c>
      <c r="T23" s="251">
        <v>0</v>
      </c>
      <c r="U23" s="251">
        <v>0</v>
      </c>
      <c r="V23" s="251">
        <v>0</v>
      </c>
      <c r="W23" s="251">
        <v>0</v>
      </c>
      <c r="X23" s="251">
        <v>0</v>
      </c>
      <c r="Y23" s="251">
        <v>0</v>
      </c>
      <c r="Z23" s="251">
        <v>0</v>
      </c>
      <c r="AA23" s="251">
        <v>0</v>
      </c>
      <c r="AB23" s="251">
        <v>0</v>
      </c>
      <c r="AC23" s="251">
        <v>0</v>
      </c>
      <c r="AD23" s="251">
        <v>0</v>
      </c>
      <c r="AE23" s="251">
        <v>0</v>
      </c>
      <c r="AF23" s="251">
        <v>0</v>
      </c>
      <c r="AG23" s="251">
        <v>0</v>
      </c>
      <c r="AH23" s="251">
        <v>0</v>
      </c>
      <c r="AI23" s="251">
        <v>0</v>
      </c>
      <c r="AJ23" s="251">
        <v>0</v>
      </c>
      <c r="AK23" s="251">
        <v>0</v>
      </c>
      <c r="AL23" s="251">
        <v>0</v>
      </c>
      <c r="AM23" s="251">
        <v>0</v>
      </c>
      <c r="AN23" s="251">
        <v>0</v>
      </c>
      <c r="AO23" s="251">
        <v>0</v>
      </c>
      <c r="AP23" s="251">
        <v>0</v>
      </c>
      <c r="AQ23" s="251">
        <v>0</v>
      </c>
      <c r="AR23" s="251">
        <v>0</v>
      </c>
      <c r="AS23" s="251">
        <v>0</v>
      </c>
      <c r="AT23" s="251">
        <v>0</v>
      </c>
      <c r="AU23" s="251">
        <v>0</v>
      </c>
      <c r="AV23" s="251">
        <v>1</v>
      </c>
      <c r="AW23" s="251">
        <v>3</v>
      </c>
      <c r="AX23" s="251">
        <v>5</v>
      </c>
      <c r="AY23" s="251">
        <v>7</v>
      </c>
      <c r="AZ23" s="251">
        <v>11</v>
      </c>
      <c r="BA23" s="251">
        <v>14</v>
      </c>
      <c r="BB23" s="251">
        <v>16</v>
      </c>
      <c r="BC23" s="251">
        <v>13</v>
      </c>
      <c r="BD23" s="251">
        <v>0</v>
      </c>
      <c r="BE23" s="251">
        <v>0</v>
      </c>
      <c r="BF23" s="251">
        <v>0</v>
      </c>
      <c r="BG23" s="251">
        <v>0</v>
      </c>
      <c r="BH23" s="251">
        <v>0</v>
      </c>
      <c r="BI23" s="251">
        <v>0</v>
      </c>
      <c r="BJ23" s="251">
        <v>0</v>
      </c>
      <c r="BK23" s="251">
        <v>0</v>
      </c>
      <c r="BL23" s="251">
        <v>0</v>
      </c>
      <c r="BM23" s="251">
        <v>0</v>
      </c>
      <c r="BN23" s="251">
        <v>0</v>
      </c>
      <c r="BO23" s="251">
        <v>0</v>
      </c>
      <c r="BP23" s="251">
        <v>0</v>
      </c>
      <c r="BQ23" s="251">
        <v>0</v>
      </c>
      <c r="BR23" s="251">
        <v>0</v>
      </c>
      <c r="BS23" s="251">
        <v>0</v>
      </c>
      <c r="BT23" s="251">
        <v>0</v>
      </c>
      <c r="BU23" s="251">
        <v>0</v>
      </c>
      <c r="BV23" s="251">
        <v>0</v>
      </c>
      <c r="BW23" s="251">
        <v>0</v>
      </c>
      <c r="BX23" s="251">
        <v>0</v>
      </c>
      <c r="BY23" s="251">
        <v>0</v>
      </c>
      <c r="BZ23" s="251">
        <v>0</v>
      </c>
      <c r="CA23" s="251">
        <v>0</v>
      </c>
      <c r="CB23" s="251">
        <v>0</v>
      </c>
      <c r="CC23" s="251">
        <v>0</v>
      </c>
      <c r="CD23" s="251">
        <v>0</v>
      </c>
      <c r="CE23" s="251">
        <v>0</v>
      </c>
      <c r="CF23" s="251">
        <v>0</v>
      </c>
      <c r="CG23" s="251">
        <v>0</v>
      </c>
      <c r="CH23" s="252">
        <v>0</v>
      </c>
    </row>
    <row r="24" spans="2:86" ht="26.25" customHeight="1" x14ac:dyDescent="0.35">
      <c r="B24" s="243" t="s">
        <v>391</v>
      </c>
      <c r="D24" s="251">
        <v>0</v>
      </c>
      <c r="E24" s="251">
        <v>0</v>
      </c>
      <c r="F24" s="251">
        <v>0</v>
      </c>
      <c r="G24" s="251">
        <v>0</v>
      </c>
      <c r="H24" s="251">
        <v>0</v>
      </c>
      <c r="I24" s="251">
        <v>0</v>
      </c>
      <c r="J24" s="251">
        <v>0</v>
      </c>
      <c r="K24" s="251">
        <v>0</v>
      </c>
      <c r="L24" s="251">
        <v>0</v>
      </c>
      <c r="M24" s="251">
        <v>0</v>
      </c>
      <c r="N24" s="251">
        <v>0</v>
      </c>
      <c r="O24" s="251">
        <v>0</v>
      </c>
      <c r="P24" s="251">
        <v>0</v>
      </c>
      <c r="Q24" s="251">
        <v>0</v>
      </c>
      <c r="R24" s="251">
        <v>0</v>
      </c>
      <c r="S24" s="251">
        <v>0</v>
      </c>
      <c r="T24" s="251">
        <v>0</v>
      </c>
      <c r="U24" s="251">
        <v>0</v>
      </c>
      <c r="V24" s="251">
        <v>0</v>
      </c>
      <c r="W24" s="251">
        <v>0</v>
      </c>
      <c r="X24" s="251">
        <v>0</v>
      </c>
      <c r="Y24" s="251">
        <v>0</v>
      </c>
      <c r="Z24" s="251">
        <v>0</v>
      </c>
      <c r="AA24" s="251">
        <v>0</v>
      </c>
      <c r="AB24" s="251">
        <v>0</v>
      </c>
      <c r="AC24" s="251">
        <v>0</v>
      </c>
      <c r="AD24" s="251">
        <v>0</v>
      </c>
      <c r="AE24" s="251">
        <v>0</v>
      </c>
      <c r="AF24" s="251">
        <v>0</v>
      </c>
      <c r="AG24" s="251">
        <v>0</v>
      </c>
      <c r="AH24" s="251">
        <v>0</v>
      </c>
      <c r="AI24" s="251">
        <v>0</v>
      </c>
      <c r="AJ24" s="251">
        <v>0</v>
      </c>
      <c r="AK24" s="251">
        <v>0</v>
      </c>
      <c r="AL24" s="251">
        <v>0</v>
      </c>
      <c r="AM24" s="251">
        <v>0</v>
      </c>
      <c r="AN24" s="251">
        <v>0</v>
      </c>
      <c r="AO24" s="251">
        <v>0</v>
      </c>
      <c r="AP24" s="251">
        <v>0</v>
      </c>
      <c r="AQ24" s="251">
        <v>0</v>
      </c>
      <c r="AR24" s="251">
        <v>0</v>
      </c>
      <c r="AS24" s="251">
        <v>0</v>
      </c>
      <c r="AT24" s="251">
        <v>0</v>
      </c>
      <c r="AU24" s="251">
        <v>0</v>
      </c>
      <c r="AV24" s="251">
        <v>0</v>
      </c>
      <c r="AW24" s="251">
        <v>0</v>
      </c>
      <c r="AX24" s="251">
        <v>0</v>
      </c>
      <c r="AY24" s="251">
        <v>0</v>
      </c>
      <c r="AZ24" s="251">
        <v>0</v>
      </c>
      <c r="BA24" s="251">
        <v>0</v>
      </c>
      <c r="BB24" s="251">
        <v>0</v>
      </c>
      <c r="BC24" s="251">
        <v>0</v>
      </c>
      <c r="BD24" s="251">
        <v>0</v>
      </c>
      <c r="BE24" s="251">
        <v>0</v>
      </c>
      <c r="BF24" s="251">
        <v>0</v>
      </c>
      <c r="BG24" s="251">
        <v>0</v>
      </c>
      <c r="BH24" s="251">
        <v>0</v>
      </c>
      <c r="BI24" s="251">
        <v>0</v>
      </c>
      <c r="BJ24" s="251">
        <v>0</v>
      </c>
      <c r="BK24" s="251">
        <v>0</v>
      </c>
      <c r="BL24" s="251">
        <v>136</v>
      </c>
      <c r="BM24" s="251">
        <v>391</v>
      </c>
      <c r="BN24" s="251">
        <v>579</v>
      </c>
      <c r="BO24" s="251">
        <v>811</v>
      </c>
      <c r="BP24" s="251">
        <v>1365</v>
      </c>
      <c r="BQ24" s="251">
        <v>1912</v>
      </c>
      <c r="BR24" s="251">
        <v>2235</v>
      </c>
      <c r="BS24" s="251">
        <v>2356</v>
      </c>
      <c r="BT24" s="251">
        <v>2381</v>
      </c>
      <c r="BU24" s="251">
        <v>2326</v>
      </c>
      <c r="BV24" s="251">
        <v>2168</v>
      </c>
      <c r="BW24" s="251">
        <v>1961</v>
      </c>
      <c r="BX24" s="251">
        <v>1875</v>
      </c>
      <c r="BY24" s="251">
        <v>1769</v>
      </c>
      <c r="BZ24" s="251">
        <v>1663</v>
      </c>
      <c r="CA24" s="251">
        <v>1573</v>
      </c>
      <c r="CB24" s="251">
        <v>1438</v>
      </c>
      <c r="CC24" s="251">
        <v>952</v>
      </c>
      <c r="CD24" s="251">
        <v>785</v>
      </c>
      <c r="CE24" s="251">
        <v>777</v>
      </c>
      <c r="CF24" s="251">
        <v>755</v>
      </c>
      <c r="CG24" s="251">
        <v>735</v>
      </c>
      <c r="CH24" s="252">
        <v>727</v>
      </c>
    </row>
    <row r="25" spans="2:86" x14ac:dyDescent="0.35">
      <c r="B25" s="254" t="s">
        <v>470</v>
      </c>
      <c r="D25" s="251">
        <v>0</v>
      </c>
      <c r="E25" s="251">
        <v>0</v>
      </c>
      <c r="F25" s="251">
        <v>0</v>
      </c>
      <c r="G25" s="251">
        <v>0</v>
      </c>
      <c r="H25" s="251">
        <v>0</v>
      </c>
      <c r="I25" s="251">
        <v>0</v>
      </c>
      <c r="J25" s="251">
        <v>0</v>
      </c>
      <c r="K25" s="251">
        <v>0</v>
      </c>
      <c r="L25" s="251">
        <v>0</v>
      </c>
      <c r="M25" s="251">
        <v>0</v>
      </c>
      <c r="N25" s="251">
        <v>0</v>
      </c>
      <c r="O25" s="251">
        <v>0</v>
      </c>
      <c r="P25" s="251">
        <v>0</v>
      </c>
      <c r="Q25" s="251">
        <v>0</v>
      </c>
      <c r="R25" s="251">
        <v>0</v>
      </c>
      <c r="S25" s="251">
        <v>0</v>
      </c>
      <c r="T25" s="251">
        <v>0</v>
      </c>
      <c r="U25" s="251">
        <v>0</v>
      </c>
      <c r="V25" s="251">
        <v>0</v>
      </c>
      <c r="W25" s="251">
        <v>0</v>
      </c>
      <c r="X25" s="251">
        <v>0</v>
      </c>
      <c r="Y25" s="251">
        <v>0</v>
      </c>
      <c r="Z25" s="251">
        <v>0</v>
      </c>
      <c r="AA25" s="251">
        <v>0</v>
      </c>
      <c r="AB25" s="251">
        <v>0</v>
      </c>
      <c r="AC25" s="251">
        <v>0</v>
      </c>
      <c r="AD25" s="251">
        <v>0</v>
      </c>
      <c r="AE25" s="251">
        <v>0</v>
      </c>
      <c r="AF25" s="251">
        <v>0</v>
      </c>
      <c r="AG25" s="251">
        <v>0</v>
      </c>
      <c r="AH25" s="251">
        <v>0</v>
      </c>
      <c r="AI25" s="251">
        <v>0</v>
      </c>
      <c r="AJ25" s="251">
        <v>0</v>
      </c>
      <c r="AK25" s="251">
        <v>0</v>
      </c>
      <c r="AL25" s="251">
        <v>0</v>
      </c>
      <c r="AM25" s="251">
        <v>0</v>
      </c>
      <c r="AN25" s="251">
        <v>0</v>
      </c>
      <c r="AO25" s="251">
        <v>0</v>
      </c>
      <c r="AP25" s="251">
        <v>0</v>
      </c>
      <c r="AQ25" s="251">
        <v>0</v>
      </c>
      <c r="AR25" s="251">
        <v>0</v>
      </c>
      <c r="AS25" s="251">
        <v>0</v>
      </c>
      <c r="AT25" s="251">
        <v>0</v>
      </c>
      <c r="AU25" s="251">
        <v>0</v>
      </c>
      <c r="AV25" s="251">
        <v>0</v>
      </c>
      <c r="AW25" s="251">
        <v>0</v>
      </c>
      <c r="AX25" s="251">
        <v>0</v>
      </c>
      <c r="AY25" s="251">
        <v>0</v>
      </c>
      <c r="AZ25" s="251">
        <v>0</v>
      </c>
      <c r="BA25" s="251">
        <v>0</v>
      </c>
      <c r="BB25" s="251">
        <v>0</v>
      </c>
      <c r="BC25" s="251">
        <v>0</v>
      </c>
      <c r="BD25" s="251">
        <v>0</v>
      </c>
      <c r="BE25" s="251">
        <v>0</v>
      </c>
      <c r="BF25" s="251">
        <v>0</v>
      </c>
      <c r="BG25" s="251">
        <v>0</v>
      </c>
      <c r="BH25" s="251">
        <v>0</v>
      </c>
      <c r="BI25" s="251">
        <v>0</v>
      </c>
      <c r="BJ25" s="251">
        <v>0</v>
      </c>
      <c r="BK25" s="251">
        <v>0</v>
      </c>
      <c r="BL25" s="251">
        <v>59</v>
      </c>
      <c r="BM25" s="251">
        <v>145</v>
      </c>
      <c r="BN25" s="251">
        <v>199</v>
      </c>
      <c r="BO25" s="251">
        <v>262</v>
      </c>
      <c r="BP25" s="251">
        <v>364</v>
      </c>
      <c r="BQ25" s="251">
        <v>492</v>
      </c>
      <c r="BR25" s="251">
        <v>507</v>
      </c>
      <c r="BS25" s="251">
        <v>489</v>
      </c>
      <c r="BT25" s="251">
        <v>483</v>
      </c>
      <c r="BU25" s="251">
        <v>460</v>
      </c>
      <c r="BV25" s="251">
        <v>404</v>
      </c>
      <c r="BW25" s="251">
        <v>360</v>
      </c>
      <c r="BX25" s="251">
        <v>384</v>
      </c>
      <c r="BY25" s="251">
        <v>401</v>
      </c>
      <c r="BZ25" s="251">
        <v>417</v>
      </c>
      <c r="CA25" s="251">
        <v>433</v>
      </c>
      <c r="CB25" s="251">
        <v>460</v>
      </c>
      <c r="CC25" s="251">
        <v>644</v>
      </c>
      <c r="CD25" s="251">
        <v>714</v>
      </c>
      <c r="CE25" s="251">
        <v>706</v>
      </c>
      <c r="CF25" s="251">
        <v>685</v>
      </c>
      <c r="CG25" s="251">
        <v>668</v>
      </c>
      <c r="CH25" s="252">
        <v>662</v>
      </c>
    </row>
    <row r="26" spans="2:86" x14ac:dyDescent="0.35">
      <c r="B26" s="254" t="s">
        <v>471</v>
      </c>
      <c r="D26" s="251">
        <v>0</v>
      </c>
      <c r="E26" s="251">
        <v>0</v>
      </c>
      <c r="F26" s="251">
        <v>0</v>
      </c>
      <c r="G26" s="251">
        <v>0</v>
      </c>
      <c r="H26" s="251">
        <v>0</v>
      </c>
      <c r="I26" s="251">
        <v>0</v>
      </c>
      <c r="J26" s="251">
        <v>0</v>
      </c>
      <c r="K26" s="251">
        <v>0</v>
      </c>
      <c r="L26" s="251">
        <v>0</v>
      </c>
      <c r="M26" s="251">
        <v>0</v>
      </c>
      <c r="N26" s="251">
        <v>0</v>
      </c>
      <c r="O26" s="251">
        <v>0</v>
      </c>
      <c r="P26" s="251">
        <v>0</v>
      </c>
      <c r="Q26" s="251">
        <v>0</v>
      </c>
      <c r="R26" s="251">
        <v>0</v>
      </c>
      <c r="S26" s="251">
        <v>0</v>
      </c>
      <c r="T26" s="251">
        <v>0</v>
      </c>
      <c r="U26" s="251">
        <v>0</v>
      </c>
      <c r="V26" s="251">
        <v>0</v>
      </c>
      <c r="W26" s="251">
        <v>0</v>
      </c>
      <c r="X26" s="251">
        <v>0</v>
      </c>
      <c r="Y26" s="251">
        <v>0</v>
      </c>
      <c r="Z26" s="251">
        <v>0</v>
      </c>
      <c r="AA26" s="251">
        <v>0</v>
      </c>
      <c r="AB26" s="251">
        <v>0</v>
      </c>
      <c r="AC26" s="251">
        <v>0</v>
      </c>
      <c r="AD26" s="251">
        <v>0</v>
      </c>
      <c r="AE26" s="251">
        <v>0</v>
      </c>
      <c r="AF26" s="251">
        <v>0</v>
      </c>
      <c r="AG26" s="251">
        <v>0</v>
      </c>
      <c r="AH26" s="251">
        <v>0</v>
      </c>
      <c r="AI26" s="251">
        <v>0</v>
      </c>
      <c r="AJ26" s="251">
        <v>0</v>
      </c>
      <c r="AK26" s="251">
        <v>0</v>
      </c>
      <c r="AL26" s="251">
        <v>0</v>
      </c>
      <c r="AM26" s="251">
        <v>0</v>
      </c>
      <c r="AN26" s="251">
        <v>0</v>
      </c>
      <c r="AO26" s="251">
        <v>0</v>
      </c>
      <c r="AP26" s="251">
        <v>0</v>
      </c>
      <c r="AQ26" s="251">
        <v>0</v>
      </c>
      <c r="AR26" s="251">
        <v>0</v>
      </c>
      <c r="AS26" s="251">
        <v>0</v>
      </c>
      <c r="AT26" s="251">
        <v>0</v>
      </c>
      <c r="AU26" s="251">
        <v>0</v>
      </c>
      <c r="AV26" s="251">
        <v>0</v>
      </c>
      <c r="AW26" s="251">
        <v>0</v>
      </c>
      <c r="AX26" s="251">
        <v>0</v>
      </c>
      <c r="AY26" s="251">
        <v>0</v>
      </c>
      <c r="AZ26" s="251">
        <v>0</v>
      </c>
      <c r="BA26" s="251">
        <v>0</v>
      </c>
      <c r="BB26" s="251">
        <v>0</v>
      </c>
      <c r="BC26" s="251">
        <v>0</v>
      </c>
      <c r="BD26" s="251">
        <v>0</v>
      </c>
      <c r="BE26" s="251">
        <v>0</v>
      </c>
      <c r="BF26" s="251">
        <v>0</v>
      </c>
      <c r="BG26" s="251">
        <v>0</v>
      </c>
      <c r="BH26" s="251">
        <v>0</v>
      </c>
      <c r="BI26" s="251">
        <v>0</v>
      </c>
      <c r="BJ26" s="251">
        <v>0</v>
      </c>
      <c r="BK26" s="251">
        <v>0</v>
      </c>
      <c r="BL26" s="251">
        <v>6</v>
      </c>
      <c r="BM26" s="251">
        <v>22</v>
      </c>
      <c r="BN26" s="251">
        <v>38</v>
      </c>
      <c r="BO26" s="251">
        <v>59</v>
      </c>
      <c r="BP26" s="251">
        <v>103</v>
      </c>
      <c r="BQ26" s="251">
        <v>180</v>
      </c>
      <c r="BR26" s="251">
        <v>248</v>
      </c>
      <c r="BS26" s="251">
        <v>325</v>
      </c>
      <c r="BT26" s="251">
        <v>379</v>
      </c>
      <c r="BU26" s="251">
        <v>398</v>
      </c>
      <c r="BV26" s="251">
        <v>414</v>
      </c>
      <c r="BW26" s="251">
        <v>437</v>
      </c>
      <c r="BX26" s="251">
        <v>422</v>
      </c>
      <c r="BY26" s="251">
        <v>391</v>
      </c>
      <c r="BZ26" s="251">
        <v>358</v>
      </c>
      <c r="CA26" s="251">
        <v>330</v>
      </c>
      <c r="CB26" s="251">
        <v>293</v>
      </c>
      <c r="CC26" s="251">
        <v>83</v>
      </c>
      <c r="CD26" s="251">
        <v>0</v>
      </c>
      <c r="CE26" s="251">
        <v>0</v>
      </c>
      <c r="CF26" s="251">
        <v>0</v>
      </c>
      <c r="CG26" s="251">
        <v>0</v>
      </c>
      <c r="CH26" s="252">
        <v>0</v>
      </c>
    </row>
    <row r="27" spans="2:86" x14ac:dyDescent="0.35">
      <c r="B27" s="254" t="s">
        <v>472</v>
      </c>
      <c r="D27" s="251">
        <v>0</v>
      </c>
      <c r="E27" s="251">
        <v>0</v>
      </c>
      <c r="F27" s="251">
        <v>0</v>
      </c>
      <c r="G27" s="251">
        <v>0</v>
      </c>
      <c r="H27" s="251">
        <v>0</v>
      </c>
      <c r="I27" s="251">
        <v>0</v>
      </c>
      <c r="J27" s="251">
        <v>0</v>
      </c>
      <c r="K27" s="251">
        <v>0</v>
      </c>
      <c r="L27" s="251">
        <v>0</v>
      </c>
      <c r="M27" s="251">
        <v>0</v>
      </c>
      <c r="N27" s="251">
        <v>0</v>
      </c>
      <c r="O27" s="251">
        <v>0</v>
      </c>
      <c r="P27" s="251">
        <v>0</v>
      </c>
      <c r="Q27" s="251">
        <v>0</v>
      </c>
      <c r="R27" s="251">
        <v>0</v>
      </c>
      <c r="S27" s="251">
        <v>0</v>
      </c>
      <c r="T27" s="251">
        <v>0</v>
      </c>
      <c r="U27" s="251">
        <v>0</v>
      </c>
      <c r="V27" s="251">
        <v>0</v>
      </c>
      <c r="W27" s="251">
        <v>0</v>
      </c>
      <c r="X27" s="251">
        <v>0</v>
      </c>
      <c r="Y27" s="251">
        <v>0</v>
      </c>
      <c r="Z27" s="251">
        <v>0</v>
      </c>
      <c r="AA27" s="251">
        <v>0</v>
      </c>
      <c r="AB27" s="251">
        <v>0</v>
      </c>
      <c r="AC27" s="251">
        <v>0</v>
      </c>
      <c r="AD27" s="251">
        <v>0</v>
      </c>
      <c r="AE27" s="251">
        <v>0</v>
      </c>
      <c r="AF27" s="251">
        <v>0</v>
      </c>
      <c r="AG27" s="251">
        <v>0</v>
      </c>
      <c r="AH27" s="251">
        <v>0</v>
      </c>
      <c r="AI27" s="251">
        <v>0</v>
      </c>
      <c r="AJ27" s="251">
        <v>0</v>
      </c>
      <c r="AK27" s="251">
        <v>0</v>
      </c>
      <c r="AL27" s="251">
        <v>0</v>
      </c>
      <c r="AM27" s="251">
        <v>0</v>
      </c>
      <c r="AN27" s="251">
        <v>0</v>
      </c>
      <c r="AO27" s="251">
        <v>0</v>
      </c>
      <c r="AP27" s="251">
        <v>0</v>
      </c>
      <c r="AQ27" s="251">
        <v>0</v>
      </c>
      <c r="AR27" s="251">
        <v>0</v>
      </c>
      <c r="AS27" s="251">
        <v>0</v>
      </c>
      <c r="AT27" s="251">
        <v>0</v>
      </c>
      <c r="AU27" s="251">
        <v>0</v>
      </c>
      <c r="AV27" s="251">
        <v>0</v>
      </c>
      <c r="AW27" s="251">
        <v>0</v>
      </c>
      <c r="AX27" s="251">
        <v>0</v>
      </c>
      <c r="AY27" s="251">
        <v>0</v>
      </c>
      <c r="AZ27" s="251">
        <v>0</v>
      </c>
      <c r="BA27" s="251">
        <v>0</v>
      </c>
      <c r="BB27" s="251">
        <v>0</v>
      </c>
      <c r="BC27" s="251">
        <v>0</v>
      </c>
      <c r="BD27" s="251">
        <v>0</v>
      </c>
      <c r="BE27" s="251">
        <v>0</v>
      </c>
      <c r="BF27" s="251">
        <v>0</v>
      </c>
      <c r="BG27" s="251">
        <v>0</v>
      </c>
      <c r="BH27" s="251">
        <v>0</v>
      </c>
      <c r="BI27" s="251">
        <v>0</v>
      </c>
      <c r="BJ27" s="251">
        <v>0</v>
      </c>
      <c r="BK27" s="251">
        <v>0</v>
      </c>
      <c r="BL27" s="251">
        <v>56</v>
      </c>
      <c r="BM27" s="251">
        <v>168</v>
      </c>
      <c r="BN27" s="251">
        <v>275</v>
      </c>
      <c r="BO27" s="251">
        <v>424</v>
      </c>
      <c r="BP27" s="251">
        <v>784</v>
      </c>
      <c r="BQ27" s="251">
        <v>1116</v>
      </c>
      <c r="BR27" s="251">
        <v>1340</v>
      </c>
      <c r="BS27" s="251">
        <v>1398</v>
      </c>
      <c r="BT27" s="251">
        <v>1381</v>
      </c>
      <c r="BU27" s="251">
        <v>1335</v>
      </c>
      <c r="BV27" s="251">
        <v>1227</v>
      </c>
      <c r="BW27" s="251">
        <v>1056</v>
      </c>
      <c r="BX27" s="251">
        <v>961</v>
      </c>
      <c r="BY27" s="251">
        <v>871</v>
      </c>
      <c r="BZ27" s="251">
        <v>788</v>
      </c>
      <c r="CA27" s="251">
        <v>716</v>
      </c>
      <c r="CB27" s="251">
        <v>598</v>
      </c>
      <c r="CC27" s="251">
        <v>147</v>
      </c>
      <c r="CD27" s="251">
        <v>0</v>
      </c>
      <c r="CE27" s="251">
        <v>0</v>
      </c>
      <c r="CF27" s="251">
        <v>0</v>
      </c>
      <c r="CG27" s="251">
        <v>0</v>
      </c>
      <c r="CH27" s="252">
        <v>0</v>
      </c>
    </row>
    <row r="28" spans="2:86" x14ac:dyDescent="0.35">
      <c r="B28" s="254" t="s">
        <v>473</v>
      </c>
      <c r="D28" s="251">
        <v>0</v>
      </c>
      <c r="E28" s="251">
        <v>0</v>
      </c>
      <c r="F28" s="251">
        <v>0</v>
      </c>
      <c r="G28" s="251">
        <v>0</v>
      </c>
      <c r="H28" s="251">
        <v>0</v>
      </c>
      <c r="I28" s="251">
        <v>0</v>
      </c>
      <c r="J28" s="251">
        <v>0</v>
      </c>
      <c r="K28" s="251">
        <v>0</v>
      </c>
      <c r="L28" s="251">
        <v>0</v>
      </c>
      <c r="M28" s="251">
        <v>0</v>
      </c>
      <c r="N28" s="251">
        <v>0</v>
      </c>
      <c r="O28" s="251">
        <v>0</v>
      </c>
      <c r="P28" s="251">
        <v>0</v>
      </c>
      <c r="Q28" s="251">
        <v>0</v>
      </c>
      <c r="R28" s="251">
        <v>0</v>
      </c>
      <c r="S28" s="251">
        <v>0</v>
      </c>
      <c r="T28" s="251">
        <v>0</v>
      </c>
      <c r="U28" s="251">
        <v>0</v>
      </c>
      <c r="V28" s="251">
        <v>0</v>
      </c>
      <c r="W28" s="251">
        <v>0</v>
      </c>
      <c r="X28" s="251">
        <v>0</v>
      </c>
      <c r="Y28" s="251">
        <v>0</v>
      </c>
      <c r="Z28" s="251">
        <v>0</v>
      </c>
      <c r="AA28" s="251">
        <v>0</v>
      </c>
      <c r="AB28" s="251">
        <v>0</v>
      </c>
      <c r="AC28" s="251">
        <v>0</v>
      </c>
      <c r="AD28" s="251">
        <v>0</v>
      </c>
      <c r="AE28" s="251">
        <v>0</v>
      </c>
      <c r="AF28" s="251">
        <v>0</v>
      </c>
      <c r="AG28" s="251">
        <v>0</v>
      </c>
      <c r="AH28" s="251">
        <v>0</v>
      </c>
      <c r="AI28" s="251">
        <v>0</v>
      </c>
      <c r="AJ28" s="251">
        <v>0</v>
      </c>
      <c r="AK28" s="251">
        <v>0</v>
      </c>
      <c r="AL28" s="251">
        <v>0</v>
      </c>
      <c r="AM28" s="251">
        <v>0</v>
      </c>
      <c r="AN28" s="251">
        <v>0</v>
      </c>
      <c r="AO28" s="251">
        <v>0</v>
      </c>
      <c r="AP28" s="251">
        <v>0</v>
      </c>
      <c r="AQ28" s="251">
        <v>0</v>
      </c>
      <c r="AR28" s="251">
        <v>0</v>
      </c>
      <c r="AS28" s="251">
        <v>0</v>
      </c>
      <c r="AT28" s="251">
        <v>0</v>
      </c>
      <c r="AU28" s="251">
        <v>0</v>
      </c>
      <c r="AV28" s="251">
        <v>0</v>
      </c>
      <c r="AW28" s="251">
        <v>0</v>
      </c>
      <c r="AX28" s="251">
        <v>0</v>
      </c>
      <c r="AY28" s="251">
        <v>0</v>
      </c>
      <c r="AZ28" s="251">
        <v>0</v>
      </c>
      <c r="BA28" s="251">
        <v>0</v>
      </c>
      <c r="BB28" s="251">
        <v>0</v>
      </c>
      <c r="BC28" s="251">
        <v>0</v>
      </c>
      <c r="BD28" s="251">
        <v>0</v>
      </c>
      <c r="BE28" s="251">
        <v>0</v>
      </c>
      <c r="BF28" s="251">
        <v>0</v>
      </c>
      <c r="BG28" s="251">
        <v>0</v>
      </c>
      <c r="BH28" s="251">
        <v>0</v>
      </c>
      <c r="BI28" s="251">
        <v>0</v>
      </c>
      <c r="BJ28" s="251">
        <v>0</v>
      </c>
      <c r="BK28" s="251">
        <v>0</v>
      </c>
      <c r="BL28" s="251">
        <v>16</v>
      </c>
      <c r="BM28" s="251">
        <v>56</v>
      </c>
      <c r="BN28" s="251">
        <v>67</v>
      </c>
      <c r="BO28" s="251">
        <v>65</v>
      </c>
      <c r="BP28" s="251">
        <v>114</v>
      </c>
      <c r="BQ28" s="251">
        <v>124</v>
      </c>
      <c r="BR28" s="251">
        <v>141</v>
      </c>
      <c r="BS28" s="251">
        <v>144</v>
      </c>
      <c r="BT28" s="251">
        <v>137</v>
      </c>
      <c r="BU28" s="251">
        <v>133</v>
      </c>
      <c r="BV28" s="251">
        <v>123</v>
      </c>
      <c r="BW28" s="251">
        <v>108</v>
      </c>
      <c r="BX28" s="251">
        <v>108</v>
      </c>
      <c r="BY28" s="251">
        <v>106</v>
      </c>
      <c r="BZ28" s="251">
        <v>99</v>
      </c>
      <c r="CA28" s="251">
        <v>94</v>
      </c>
      <c r="CB28" s="251">
        <v>88</v>
      </c>
      <c r="CC28" s="251">
        <v>78</v>
      </c>
      <c r="CD28" s="251">
        <v>70</v>
      </c>
      <c r="CE28" s="251">
        <v>70</v>
      </c>
      <c r="CF28" s="251">
        <v>69</v>
      </c>
      <c r="CG28" s="251">
        <v>67</v>
      </c>
      <c r="CH28" s="252">
        <v>65</v>
      </c>
    </row>
    <row r="29" spans="2:86" ht="26.25" customHeight="1" x14ac:dyDescent="0.35">
      <c r="B29" s="243" t="s">
        <v>393</v>
      </c>
      <c r="D29" s="251">
        <v>0</v>
      </c>
      <c r="E29" s="251">
        <v>0</v>
      </c>
      <c r="F29" s="251">
        <v>0</v>
      </c>
      <c r="G29" s="251">
        <v>0</v>
      </c>
      <c r="H29" s="251">
        <v>0</v>
      </c>
      <c r="I29" s="251">
        <v>0</v>
      </c>
      <c r="J29" s="251">
        <v>0</v>
      </c>
      <c r="K29" s="251">
        <v>0</v>
      </c>
      <c r="L29" s="251">
        <v>0</v>
      </c>
      <c r="M29" s="251">
        <v>0</v>
      </c>
      <c r="N29" s="251">
        <v>0</v>
      </c>
      <c r="O29" s="251">
        <v>0</v>
      </c>
      <c r="P29" s="251">
        <v>0</v>
      </c>
      <c r="Q29" s="251">
        <v>0</v>
      </c>
      <c r="R29" s="251">
        <v>0</v>
      </c>
      <c r="S29" s="251">
        <v>0</v>
      </c>
      <c r="T29" s="251">
        <v>0</v>
      </c>
      <c r="U29" s="251">
        <v>0</v>
      </c>
      <c r="V29" s="251">
        <v>0</v>
      </c>
      <c r="W29" s="251">
        <v>0</v>
      </c>
      <c r="X29" s="251">
        <v>0</v>
      </c>
      <c r="Y29" s="251">
        <v>0</v>
      </c>
      <c r="Z29" s="251">
        <v>0</v>
      </c>
      <c r="AA29" s="251">
        <v>0</v>
      </c>
      <c r="AB29" s="251">
        <v>0</v>
      </c>
      <c r="AC29" s="251">
        <v>0</v>
      </c>
      <c r="AD29" s="251">
        <v>0</v>
      </c>
      <c r="AE29" s="251">
        <v>0</v>
      </c>
      <c r="AF29" s="251">
        <v>0</v>
      </c>
      <c r="AG29" s="251">
        <v>0</v>
      </c>
      <c r="AH29" s="251">
        <v>0</v>
      </c>
      <c r="AI29" s="251">
        <v>0</v>
      </c>
      <c r="AJ29" s="251">
        <v>96</v>
      </c>
      <c r="AK29" s="251">
        <v>124</v>
      </c>
      <c r="AL29" s="251">
        <v>165</v>
      </c>
      <c r="AM29" s="251">
        <v>195</v>
      </c>
      <c r="AN29" s="251">
        <v>201</v>
      </c>
      <c r="AO29" s="251">
        <v>200</v>
      </c>
      <c r="AP29" s="251">
        <v>210</v>
      </c>
      <c r="AQ29" s="251">
        <v>217</v>
      </c>
      <c r="AR29" s="251">
        <v>277</v>
      </c>
      <c r="AS29" s="251">
        <v>308</v>
      </c>
      <c r="AT29" s="251">
        <v>327</v>
      </c>
      <c r="AU29" s="251">
        <v>365</v>
      </c>
      <c r="AV29" s="251">
        <v>431</v>
      </c>
      <c r="AW29" s="251">
        <v>512</v>
      </c>
      <c r="AX29" s="251">
        <v>575</v>
      </c>
      <c r="AY29" s="251">
        <v>638</v>
      </c>
      <c r="AZ29" s="251">
        <v>714</v>
      </c>
      <c r="BA29" s="251">
        <v>758</v>
      </c>
      <c r="BB29" s="251">
        <v>782</v>
      </c>
      <c r="BC29" s="251">
        <v>537</v>
      </c>
      <c r="BD29" s="251">
        <v>0</v>
      </c>
      <c r="BE29" s="251">
        <v>0</v>
      </c>
      <c r="BF29" s="251">
        <v>0</v>
      </c>
      <c r="BG29" s="251">
        <v>0</v>
      </c>
      <c r="BH29" s="251">
        <v>0</v>
      </c>
      <c r="BI29" s="251">
        <v>0</v>
      </c>
      <c r="BJ29" s="251">
        <v>0</v>
      </c>
      <c r="BK29" s="251">
        <v>0</v>
      </c>
      <c r="BL29" s="251">
        <v>0</v>
      </c>
      <c r="BM29" s="251">
        <v>0</v>
      </c>
      <c r="BN29" s="251">
        <v>0</v>
      </c>
      <c r="BO29" s="251">
        <v>0</v>
      </c>
      <c r="BP29" s="251">
        <v>0</v>
      </c>
      <c r="BQ29" s="251">
        <v>0</v>
      </c>
      <c r="BR29" s="251">
        <v>0</v>
      </c>
      <c r="BS29" s="251">
        <v>0</v>
      </c>
      <c r="BT29" s="251">
        <v>0</v>
      </c>
      <c r="BU29" s="251">
        <v>0</v>
      </c>
      <c r="BV29" s="251">
        <v>0</v>
      </c>
      <c r="BW29" s="251">
        <v>0</v>
      </c>
      <c r="BX29" s="251">
        <v>0</v>
      </c>
      <c r="BY29" s="251">
        <v>0</v>
      </c>
      <c r="BZ29" s="251">
        <v>0</v>
      </c>
      <c r="CA29" s="251">
        <v>0</v>
      </c>
      <c r="CB29" s="251">
        <v>0</v>
      </c>
      <c r="CC29" s="251">
        <v>0</v>
      </c>
      <c r="CD29" s="251">
        <v>0</v>
      </c>
      <c r="CE29" s="251">
        <v>0</v>
      </c>
      <c r="CF29" s="251">
        <v>0</v>
      </c>
      <c r="CG29" s="251">
        <v>0</v>
      </c>
      <c r="CH29" s="252">
        <v>0</v>
      </c>
    </row>
    <row r="30" spans="2:86" x14ac:dyDescent="0.35">
      <c r="B30" s="243" t="s">
        <v>397</v>
      </c>
      <c r="D30" s="251">
        <v>0</v>
      </c>
      <c r="E30" s="251">
        <v>0</v>
      </c>
      <c r="F30" s="251">
        <v>0</v>
      </c>
      <c r="G30" s="251">
        <v>0</v>
      </c>
      <c r="H30" s="251">
        <v>0</v>
      </c>
      <c r="I30" s="251">
        <v>0</v>
      </c>
      <c r="J30" s="251">
        <v>0</v>
      </c>
      <c r="K30" s="251">
        <v>0</v>
      </c>
      <c r="L30" s="251">
        <v>0</v>
      </c>
      <c r="M30" s="251">
        <v>0</v>
      </c>
      <c r="N30" s="251">
        <v>0</v>
      </c>
      <c r="O30" s="251">
        <v>0</v>
      </c>
      <c r="P30" s="251">
        <v>0</v>
      </c>
      <c r="Q30" s="251">
        <v>0</v>
      </c>
      <c r="R30" s="251">
        <v>0</v>
      </c>
      <c r="S30" s="251">
        <v>0</v>
      </c>
      <c r="T30" s="251">
        <v>0</v>
      </c>
      <c r="U30" s="251">
        <v>0</v>
      </c>
      <c r="V30" s="251">
        <v>0</v>
      </c>
      <c r="W30" s="251">
        <v>0</v>
      </c>
      <c r="X30" s="251">
        <v>0</v>
      </c>
      <c r="Y30" s="251">
        <v>0</v>
      </c>
      <c r="Z30" s="251">
        <v>0</v>
      </c>
      <c r="AA30" s="251">
        <v>0</v>
      </c>
      <c r="AB30" s="251">
        <v>0</v>
      </c>
      <c r="AC30" s="251">
        <v>0</v>
      </c>
      <c r="AD30" s="251">
        <v>0</v>
      </c>
      <c r="AE30" s="251">
        <v>0</v>
      </c>
      <c r="AF30" s="251">
        <v>0</v>
      </c>
      <c r="AG30" s="251">
        <v>0</v>
      </c>
      <c r="AH30" s="251">
        <v>3408</v>
      </c>
      <c r="AI30" s="251">
        <v>3314</v>
      </c>
      <c r="AJ30" s="251">
        <v>3556</v>
      </c>
      <c r="AK30" s="251">
        <v>4151</v>
      </c>
      <c r="AL30" s="251">
        <v>4431</v>
      </c>
      <c r="AM30" s="251">
        <v>4750</v>
      </c>
      <c r="AN30" s="251">
        <v>4825</v>
      </c>
      <c r="AO30" s="251">
        <v>4860</v>
      </c>
      <c r="AP30" s="251">
        <v>4900</v>
      </c>
      <c r="AQ30" s="251">
        <v>4860</v>
      </c>
      <c r="AR30" s="251">
        <v>3996</v>
      </c>
      <c r="AS30" s="251">
        <v>3886</v>
      </c>
      <c r="AT30" s="251">
        <v>3950</v>
      </c>
      <c r="AU30" s="251">
        <v>4120</v>
      </c>
      <c r="AV30" s="251">
        <v>4380</v>
      </c>
      <c r="AW30" s="251">
        <v>4601</v>
      </c>
      <c r="AX30" s="251">
        <v>4692</v>
      </c>
      <c r="AY30" s="251">
        <v>4757</v>
      </c>
      <c r="AZ30" s="251">
        <v>4740</v>
      </c>
      <c r="BA30" s="251">
        <v>4588</v>
      </c>
      <c r="BB30" s="251">
        <v>4423</v>
      </c>
      <c r="BC30" s="251">
        <v>4187</v>
      </c>
      <c r="BD30" s="251">
        <v>3946</v>
      </c>
      <c r="BE30" s="251">
        <v>3846</v>
      </c>
      <c r="BF30" s="251">
        <v>3807</v>
      </c>
      <c r="BG30" s="251">
        <v>3812</v>
      </c>
      <c r="BH30" s="251">
        <v>3940</v>
      </c>
      <c r="BI30" s="251">
        <v>3986</v>
      </c>
      <c r="BJ30" s="251">
        <v>4021</v>
      </c>
      <c r="BK30" s="251">
        <v>4036</v>
      </c>
      <c r="BL30" s="251">
        <v>4166</v>
      </c>
      <c r="BM30" s="251">
        <v>4547</v>
      </c>
      <c r="BN30" s="251">
        <v>4798</v>
      </c>
      <c r="BO30" s="251">
        <v>4932</v>
      </c>
      <c r="BP30" s="251">
        <v>5053</v>
      </c>
      <c r="BQ30" s="251">
        <v>5026</v>
      </c>
      <c r="BR30" s="251">
        <v>4921</v>
      </c>
      <c r="BS30" s="251">
        <v>4777</v>
      </c>
      <c r="BT30" s="251">
        <v>4594</v>
      </c>
      <c r="BU30" s="251">
        <v>4371</v>
      </c>
      <c r="BV30" s="251">
        <v>3984</v>
      </c>
      <c r="BW30" s="251">
        <v>3394</v>
      </c>
      <c r="BX30" s="251">
        <v>3008</v>
      </c>
      <c r="BY30" s="251">
        <v>2733</v>
      </c>
      <c r="BZ30" s="251">
        <v>2509</v>
      </c>
      <c r="CA30" s="251">
        <v>2351</v>
      </c>
      <c r="CB30" s="251">
        <v>2072</v>
      </c>
      <c r="CC30" s="251">
        <v>1583</v>
      </c>
      <c r="CD30" s="251">
        <v>1397</v>
      </c>
      <c r="CE30" s="251">
        <v>1379</v>
      </c>
      <c r="CF30" s="251">
        <v>1375</v>
      </c>
      <c r="CG30" s="251">
        <v>1383</v>
      </c>
      <c r="CH30" s="252">
        <v>1394</v>
      </c>
    </row>
    <row r="31" spans="2:86" x14ac:dyDescent="0.35">
      <c r="B31" s="72" t="s">
        <v>433</v>
      </c>
      <c r="D31" s="251">
        <v>0</v>
      </c>
      <c r="E31" s="251">
        <v>0</v>
      </c>
      <c r="F31" s="251">
        <v>0</v>
      </c>
      <c r="G31" s="251">
        <v>0</v>
      </c>
      <c r="H31" s="251">
        <v>0</v>
      </c>
      <c r="I31" s="251">
        <v>0</v>
      </c>
      <c r="J31" s="251">
        <v>0</v>
      </c>
      <c r="K31" s="251">
        <v>0</v>
      </c>
      <c r="L31" s="251">
        <v>0</v>
      </c>
      <c r="M31" s="251">
        <v>0</v>
      </c>
      <c r="N31" s="251">
        <v>0</v>
      </c>
      <c r="O31" s="251">
        <v>0</v>
      </c>
      <c r="P31" s="251">
        <v>0</v>
      </c>
      <c r="Q31" s="251">
        <v>0</v>
      </c>
      <c r="R31" s="251">
        <v>0</v>
      </c>
      <c r="S31" s="251">
        <v>0</v>
      </c>
      <c r="T31" s="251">
        <v>0</v>
      </c>
      <c r="U31" s="251">
        <v>0</v>
      </c>
      <c r="V31" s="251">
        <v>0</v>
      </c>
      <c r="W31" s="251">
        <v>0</v>
      </c>
      <c r="X31" s="251">
        <v>0</v>
      </c>
      <c r="Y31" s="251">
        <v>0</v>
      </c>
      <c r="Z31" s="251">
        <v>0</v>
      </c>
      <c r="AA31" s="251">
        <v>0</v>
      </c>
      <c r="AB31" s="251">
        <v>0</v>
      </c>
      <c r="AC31" s="251">
        <v>0</v>
      </c>
      <c r="AD31" s="251">
        <v>0</v>
      </c>
      <c r="AE31" s="251">
        <v>0</v>
      </c>
      <c r="AF31" s="251">
        <v>0</v>
      </c>
      <c r="AG31" s="251">
        <v>0</v>
      </c>
      <c r="AH31" s="251">
        <v>0</v>
      </c>
      <c r="AI31" s="251">
        <v>0</v>
      </c>
      <c r="AJ31" s="251">
        <v>0</v>
      </c>
      <c r="AK31" s="251">
        <v>0</v>
      </c>
      <c r="AL31" s="251">
        <v>0</v>
      </c>
      <c r="AM31" s="251">
        <v>0</v>
      </c>
      <c r="AN31" s="251">
        <v>0</v>
      </c>
      <c r="AO31" s="251">
        <v>0</v>
      </c>
      <c r="AP31" s="251">
        <v>0</v>
      </c>
      <c r="AQ31" s="251">
        <v>0</v>
      </c>
      <c r="AR31" s="251">
        <v>0</v>
      </c>
      <c r="AS31" s="251">
        <v>0</v>
      </c>
      <c r="AT31" s="251">
        <v>0</v>
      </c>
      <c r="AU31" s="251">
        <v>0</v>
      </c>
      <c r="AV31" s="251">
        <v>0</v>
      </c>
      <c r="AW31" s="251">
        <v>0</v>
      </c>
      <c r="AX31" s="251">
        <v>0</v>
      </c>
      <c r="AY31" s="251">
        <v>0</v>
      </c>
      <c r="AZ31" s="251">
        <v>0</v>
      </c>
      <c r="BA31" s="251">
        <v>0</v>
      </c>
      <c r="BB31" s="251">
        <v>0</v>
      </c>
      <c r="BC31" s="251">
        <v>0</v>
      </c>
      <c r="BD31" s="251">
        <v>0</v>
      </c>
      <c r="BE31" s="251">
        <v>0</v>
      </c>
      <c r="BF31" s="251">
        <v>0</v>
      </c>
      <c r="BG31" s="251">
        <v>0</v>
      </c>
      <c r="BH31" s="251">
        <v>0</v>
      </c>
      <c r="BI31" s="251">
        <v>0</v>
      </c>
      <c r="BJ31" s="251">
        <v>0</v>
      </c>
      <c r="BK31" s="251">
        <v>0</v>
      </c>
      <c r="BL31" s="251">
        <v>3796</v>
      </c>
      <c r="BM31" s="251">
        <v>3966</v>
      </c>
      <c r="BN31" s="251">
        <v>4155</v>
      </c>
      <c r="BO31" s="251">
        <v>4237</v>
      </c>
      <c r="BP31" s="251">
        <v>4309</v>
      </c>
      <c r="BQ31" s="251">
        <v>4365</v>
      </c>
      <c r="BR31" s="251">
        <v>4440</v>
      </c>
      <c r="BS31" s="251">
        <v>4410</v>
      </c>
      <c r="BT31" s="251">
        <v>4287</v>
      </c>
      <c r="BU31" s="251">
        <v>4098</v>
      </c>
      <c r="BV31" s="251">
        <v>3774</v>
      </c>
      <c r="BW31" s="251">
        <v>3291</v>
      </c>
      <c r="BX31" s="251">
        <v>2936</v>
      </c>
      <c r="BY31" s="251">
        <v>2683</v>
      </c>
      <c r="BZ31" s="251">
        <v>2479</v>
      </c>
      <c r="CA31" s="251">
        <v>2331</v>
      </c>
      <c r="CB31" s="251">
        <v>2062</v>
      </c>
      <c r="CC31" s="251">
        <v>1583</v>
      </c>
      <c r="CD31" s="251">
        <v>1397</v>
      </c>
      <c r="CE31" s="251">
        <v>1379</v>
      </c>
      <c r="CF31" s="251">
        <v>1375</v>
      </c>
      <c r="CG31" s="251">
        <v>1383</v>
      </c>
      <c r="CH31" s="252">
        <v>1394</v>
      </c>
    </row>
    <row r="32" spans="2:86" x14ac:dyDescent="0.35">
      <c r="B32" s="72" t="s">
        <v>434</v>
      </c>
      <c r="D32" s="251">
        <v>0</v>
      </c>
      <c r="E32" s="251">
        <v>0</v>
      </c>
      <c r="F32" s="251">
        <v>0</v>
      </c>
      <c r="G32" s="251">
        <v>0</v>
      </c>
      <c r="H32" s="251">
        <v>0</v>
      </c>
      <c r="I32" s="251">
        <v>0</v>
      </c>
      <c r="J32" s="251">
        <v>0</v>
      </c>
      <c r="K32" s="251">
        <v>0</v>
      </c>
      <c r="L32" s="251">
        <v>0</v>
      </c>
      <c r="M32" s="251">
        <v>0</v>
      </c>
      <c r="N32" s="251">
        <v>0</v>
      </c>
      <c r="O32" s="251">
        <v>0</v>
      </c>
      <c r="P32" s="251">
        <v>0</v>
      </c>
      <c r="Q32" s="251">
        <v>0</v>
      </c>
      <c r="R32" s="251">
        <v>0</v>
      </c>
      <c r="S32" s="251">
        <v>0</v>
      </c>
      <c r="T32" s="251">
        <v>0</v>
      </c>
      <c r="U32" s="251">
        <v>0</v>
      </c>
      <c r="V32" s="251">
        <v>0</v>
      </c>
      <c r="W32" s="251">
        <v>0</v>
      </c>
      <c r="X32" s="251">
        <v>0</v>
      </c>
      <c r="Y32" s="251">
        <v>0</v>
      </c>
      <c r="Z32" s="251">
        <v>0</v>
      </c>
      <c r="AA32" s="251">
        <v>0</v>
      </c>
      <c r="AB32" s="251">
        <v>0</v>
      </c>
      <c r="AC32" s="251">
        <v>0</v>
      </c>
      <c r="AD32" s="251">
        <v>0</v>
      </c>
      <c r="AE32" s="251">
        <v>0</v>
      </c>
      <c r="AF32" s="251">
        <v>0</v>
      </c>
      <c r="AG32" s="251">
        <v>0</v>
      </c>
      <c r="AH32" s="251">
        <v>0</v>
      </c>
      <c r="AI32" s="251">
        <v>0</v>
      </c>
      <c r="AJ32" s="251">
        <v>0</v>
      </c>
      <c r="AK32" s="251">
        <v>0</v>
      </c>
      <c r="AL32" s="251">
        <v>0</v>
      </c>
      <c r="AM32" s="251">
        <v>0</v>
      </c>
      <c r="AN32" s="251">
        <v>0</v>
      </c>
      <c r="AO32" s="251">
        <v>0</v>
      </c>
      <c r="AP32" s="251">
        <v>0</v>
      </c>
      <c r="AQ32" s="251">
        <v>0</v>
      </c>
      <c r="AR32" s="251">
        <v>0</v>
      </c>
      <c r="AS32" s="251">
        <v>0</v>
      </c>
      <c r="AT32" s="251">
        <v>0</v>
      </c>
      <c r="AU32" s="251">
        <v>0</v>
      </c>
      <c r="AV32" s="251">
        <v>0</v>
      </c>
      <c r="AW32" s="251">
        <v>0</v>
      </c>
      <c r="AX32" s="251">
        <v>0</v>
      </c>
      <c r="AY32" s="251">
        <v>0</v>
      </c>
      <c r="AZ32" s="251">
        <v>0</v>
      </c>
      <c r="BA32" s="251">
        <v>0</v>
      </c>
      <c r="BB32" s="251">
        <v>0</v>
      </c>
      <c r="BC32" s="251">
        <v>0</v>
      </c>
      <c r="BD32" s="251">
        <v>0</v>
      </c>
      <c r="BE32" s="251">
        <v>0</v>
      </c>
      <c r="BF32" s="251">
        <v>0</v>
      </c>
      <c r="BG32" s="251">
        <v>0</v>
      </c>
      <c r="BH32" s="251">
        <v>0</v>
      </c>
      <c r="BI32" s="251">
        <v>0</v>
      </c>
      <c r="BJ32" s="251">
        <v>0</v>
      </c>
      <c r="BK32" s="251">
        <v>0</v>
      </c>
      <c r="BL32" s="251">
        <v>370</v>
      </c>
      <c r="BM32" s="251">
        <v>580</v>
      </c>
      <c r="BN32" s="251">
        <v>643</v>
      </c>
      <c r="BO32" s="251">
        <v>696</v>
      </c>
      <c r="BP32" s="251">
        <v>744</v>
      </c>
      <c r="BQ32" s="251">
        <v>661</v>
      </c>
      <c r="BR32" s="251">
        <v>481</v>
      </c>
      <c r="BS32" s="251">
        <v>367</v>
      </c>
      <c r="BT32" s="251">
        <v>307</v>
      </c>
      <c r="BU32" s="251">
        <v>273</v>
      </c>
      <c r="BV32" s="251">
        <v>210</v>
      </c>
      <c r="BW32" s="251">
        <v>103</v>
      </c>
      <c r="BX32" s="251">
        <v>72</v>
      </c>
      <c r="BY32" s="251">
        <v>50</v>
      </c>
      <c r="BZ32" s="251">
        <v>31</v>
      </c>
      <c r="CA32" s="251">
        <v>20</v>
      </c>
      <c r="CB32" s="251">
        <v>10</v>
      </c>
      <c r="CC32" s="251">
        <v>0</v>
      </c>
      <c r="CD32" s="251">
        <v>0</v>
      </c>
      <c r="CE32" s="251">
        <v>0</v>
      </c>
      <c r="CF32" s="251">
        <v>0</v>
      </c>
      <c r="CG32" s="251">
        <v>0</v>
      </c>
      <c r="CH32" s="252">
        <v>0</v>
      </c>
    </row>
    <row r="33" spans="2:86" x14ac:dyDescent="0.35">
      <c r="B33" s="243" t="s">
        <v>402</v>
      </c>
      <c r="D33" s="255">
        <v>0</v>
      </c>
      <c r="E33" s="255">
        <v>0</v>
      </c>
      <c r="F33" s="255">
        <v>0</v>
      </c>
      <c r="G33" s="255">
        <v>0</v>
      </c>
      <c r="H33" s="255">
        <v>0</v>
      </c>
      <c r="I33" s="255">
        <v>0</v>
      </c>
      <c r="J33" s="255">
        <v>0</v>
      </c>
      <c r="K33" s="255">
        <v>0</v>
      </c>
      <c r="L33" s="255">
        <v>0</v>
      </c>
      <c r="M33" s="255">
        <v>0</v>
      </c>
      <c r="N33" s="255">
        <v>0</v>
      </c>
      <c r="O33" s="255">
        <v>0</v>
      </c>
      <c r="P33" s="255">
        <v>0</v>
      </c>
      <c r="Q33" s="255">
        <v>0</v>
      </c>
      <c r="R33" s="255">
        <v>0</v>
      </c>
      <c r="S33" s="255">
        <v>0</v>
      </c>
      <c r="T33" s="255">
        <v>0</v>
      </c>
      <c r="U33" s="255">
        <v>0</v>
      </c>
      <c r="V33" s="255">
        <v>0</v>
      </c>
      <c r="W33" s="255">
        <v>0</v>
      </c>
      <c r="X33" s="255">
        <v>0</v>
      </c>
      <c r="Y33" s="255">
        <v>0</v>
      </c>
      <c r="Z33" s="255">
        <v>0</v>
      </c>
      <c r="AA33" s="255">
        <v>0</v>
      </c>
      <c r="AB33" s="255">
        <v>0</v>
      </c>
      <c r="AC33" s="255">
        <v>0</v>
      </c>
      <c r="AD33" s="255">
        <v>0</v>
      </c>
      <c r="AE33" s="255">
        <v>0</v>
      </c>
      <c r="AF33" s="255">
        <v>0</v>
      </c>
      <c r="AG33" s="255">
        <v>0</v>
      </c>
      <c r="AH33" s="255">
        <v>0</v>
      </c>
      <c r="AI33" s="255">
        <v>0</v>
      </c>
      <c r="AJ33" s="255">
        <v>0</v>
      </c>
      <c r="AK33" s="255">
        <v>0</v>
      </c>
      <c r="AL33" s="255">
        <v>0</v>
      </c>
      <c r="AM33" s="255">
        <v>0</v>
      </c>
      <c r="AN33" s="255">
        <v>0</v>
      </c>
      <c r="AO33" s="255">
        <v>0</v>
      </c>
      <c r="AP33" s="255">
        <v>0</v>
      </c>
      <c r="AQ33" s="255">
        <v>0</v>
      </c>
      <c r="AR33" s="255">
        <v>0</v>
      </c>
      <c r="AS33" s="255">
        <v>0</v>
      </c>
      <c r="AT33" s="255">
        <v>0</v>
      </c>
      <c r="AU33" s="255">
        <v>0</v>
      </c>
      <c r="AV33" s="255">
        <v>0</v>
      </c>
      <c r="AW33" s="255">
        <v>0</v>
      </c>
      <c r="AX33" s="255">
        <v>0</v>
      </c>
      <c r="AY33" s="255">
        <v>2490</v>
      </c>
      <c r="AZ33" s="255">
        <v>2455</v>
      </c>
      <c r="BA33" s="255">
        <v>2437</v>
      </c>
      <c r="BB33" s="255">
        <v>2371</v>
      </c>
      <c r="BC33" s="255">
        <v>2354</v>
      </c>
      <c r="BD33" s="255">
        <v>2391</v>
      </c>
      <c r="BE33" s="255">
        <v>2430</v>
      </c>
      <c r="BF33" s="255">
        <v>2483</v>
      </c>
      <c r="BG33" s="255">
        <v>2504</v>
      </c>
      <c r="BH33" s="255">
        <v>2510</v>
      </c>
      <c r="BI33" s="255">
        <v>2475</v>
      </c>
      <c r="BJ33" s="255">
        <v>2443</v>
      </c>
      <c r="BK33" s="255">
        <v>2415</v>
      </c>
      <c r="BL33" s="255">
        <v>2332</v>
      </c>
      <c r="BM33" s="255">
        <v>2031</v>
      </c>
      <c r="BN33" s="255">
        <v>1827</v>
      </c>
      <c r="BO33" s="255">
        <v>1577</v>
      </c>
      <c r="BP33" s="255">
        <v>965</v>
      </c>
      <c r="BQ33" s="255">
        <v>366</v>
      </c>
      <c r="BR33" s="255">
        <v>133</v>
      </c>
      <c r="BS33" s="255">
        <v>74</v>
      </c>
      <c r="BT33" s="255">
        <v>52</v>
      </c>
      <c r="BU33" s="255">
        <v>40</v>
      </c>
      <c r="BV33" s="255">
        <v>32</v>
      </c>
      <c r="BW33" s="255">
        <v>26</v>
      </c>
      <c r="BX33" s="255">
        <v>23</v>
      </c>
      <c r="BY33" s="255">
        <v>21</v>
      </c>
      <c r="BZ33" s="255">
        <v>19</v>
      </c>
      <c r="CA33" s="255">
        <v>17</v>
      </c>
      <c r="CB33" s="255">
        <v>15</v>
      </c>
      <c r="CC33" s="255">
        <v>13</v>
      </c>
      <c r="CD33" s="255">
        <v>10</v>
      </c>
      <c r="CE33" s="255">
        <v>8</v>
      </c>
      <c r="CF33" s="255">
        <v>6</v>
      </c>
      <c r="CG33" s="251">
        <v>4</v>
      </c>
      <c r="CH33" s="252">
        <v>1</v>
      </c>
    </row>
    <row r="34" spans="2:86" x14ac:dyDescent="0.35">
      <c r="B34" s="254" t="s">
        <v>467</v>
      </c>
      <c r="D34" s="255">
        <v>0</v>
      </c>
      <c r="E34" s="255">
        <v>0</v>
      </c>
      <c r="F34" s="255">
        <v>0</v>
      </c>
      <c r="G34" s="255">
        <v>0</v>
      </c>
      <c r="H34" s="255">
        <v>0</v>
      </c>
      <c r="I34" s="255">
        <v>0</v>
      </c>
      <c r="J34" s="255">
        <v>0</v>
      </c>
      <c r="K34" s="255">
        <v>0</v>
      </c>
      <c r="L34" s="255">
        <v>0</v>
      </c>
      <c r="M34" s="255">
        <v>0</v>
      </c>
      <c r="N34" s="255">
        <v>0</v>
      </c>
      <c r="O34" s="255">
        <v>0</v>
      </c>
      <c r="P34" s="255">
        <v>0</v>
      </c>
      <c r="Q34" s="255">
        <v>0</v>
      </c>
      <c r="R34" s="255">
        <v>0</v>
      </c>
      <c r="S34" s="255">
        <v>0</v>
      </c>
      <c r="T34" s="255">
        <v>0</v>
      </c>
      <c r="U34" s="255">
        <v>0</v>
      </c>
      <c r="V34" s="255">
        <v>0</v>
      </c>
      <c r="W34" s="255">
        <v>0</v>
      </c>
      <c r="X34" s="255">
        <v>0</v>
      </c>
      <c r="Y34" s="255">
        <v>0</v>
      </c>
      <c r="Z34" s="255">
        <v>0</v>
      </c>
      <c r="AA34" s="255">
        <v>0</v>
      </c>
      <c r="AB34" s="255">
        <v>0</v>
      </c>
      <c r="AC34" s="255">
        <v>0</v>
      </c>
      <c r="AD34" s="255">
        <v>0</v>
      </c>
      <c r="AE34" s="255">
        <v>0</v>
      </c>
      <c r="AF34" s="255">
        <v>0</v>
      </c>
      <c r="AG34" s="255">
        <v>0</v>
      </c>
      <c r="AH34" s="255">
        <v>0</v>
      </c>
      <c r="AI34" s="255">
        <v>0</v>
      </c>
      <c r="AJ34" s="255">
        <v>0</v>
      </c>
      <c r="AK34" s="255">
        <v>0</v>
      </c>
      <c r="AL34" s="255">
        <v>0</v>
      </c>
      <c r="AM34" s="255">
        <v>0</v>
      </c>
      <c r="AN34" s="255">
        <v>0</v>
      </c>
      <c r="AO34" s="255">
        <v>0</v>
      </c>
      <c r="AP34" s="255">
        <v>0</v>
      </c>
      <c r="AQ34" s="255">
        <v>0</v>
      </c>
      <c r="AR34" s="255">
        <v>0</v>
      </c>
      <c r="AS34" s="255">
        <v>0</v>
      </c>
      <c r="AT34" s="255">
        <v>0</v>
      </c>
      <c r="AU34" s="255">
        <v>0</v>
      </c>
      <c r="AV34" s="255">
        <v>0</v>
      </c>
      <c r="AW34" s="255">
        <v>0</v>
      </c>
      <c r="AX34" s="255">
        <v>0</v>
      </c>
      <c r="AY34" s="255">
        <v>1899</v>
      </c>
      <c r="AZ34" s="255">
        <v>1832</v>
      </c>
      <c r="BA34" s="255">
        <v>1765</v>
      </c>
      <c r="BB34" s="255">
        <v>1660</v>
      </c>
      <c r="BC34" s="255">
        <v>1595</v>
      </c>
      <c r="BD34" s="255">
        <v>1580</v>
      </c>
      <c r="BE34" s="255">
        <v>1574</v>
      </c>
      <c r="BF34" s="255">
        <v>1586</v>
      </c>
      <c r="BG34" s="255">
        <v>1570</v>
      </c>
      <c r="BH34" s="255">
        <v>1543</v>
      </c>
      <c r="BI34" s="255">
        <v>1500</v>
      </c>
      <c r="BJ34" s="255">
        <v>1456</v>
      </c>
      <c r="BK34" s="255">
        <v>1413</v>
      </c>
      <c r="BL34" s="255">
        <v>1346</v>
      </c>
      <c r="BM34" s="255">
        <v>1177</v>
      </c>
      <c r="BN34" s="255">
        <v>1054</v>
      </c>
      <c r="BO34" s="255">
        <v>909</v>
      </c>
      <c r="BP34" s="255">
        <v>566</v>
      </c>
      <c r="BQ34" s="255">
        <v>192</v>
      </c>
      <c r="BR34" s="255">
        <v>38</v>
      </c>
      <c r="BS34" s="255">
        <v>10</v>
      </c>
      <c r="BT34" s="255">
        <v>3</v>
      </c>
      <c r="BU34" s="255">
        <v>2</v>
      </c>
      <c r="BV34" s="255">
        <v>0</v>
      </c>
      <c r="BW34" s="255">
        <v>0</v>
      </c>
      <c r="BX34" s="232">
        <v>0</v>
      </c>
      <c r="BY34" s="232">
        <v>0</v>
      </c>
      <c r="BZ34" s="232">
        <v>0</v>
      </c>
      <c r="CA34" s="232">
        <v>0</v>
      </c>
      <c r="CB34" s="232">
        <v>0</v>
      </c>
      <c r="CC34" s="232">
        <v>0</v>
      </c>
      <c r="CD34" s="232">
        <v>0</v>
      </c>
      <c r="CE34" s="232">
        <v>0</v>
      </c>
      <c r="CF34" s="232">
        <v>0</v>
      </c>
      <c r="CG34" s="232">
        <v>0</v>
      </c>
      <c r="CH34" s="256">
        <v>0</v>
      </c>
    </row>
    <row r="35" spans="2:86" x14ac:dyDescent="0.35">
      <c r="B35" s="254" t="s">
        <v>473</v>
      </c>
      <c r="D35" s="255">
        <v>0</v>
      </c>
      <c r="E35" s="255">
        <v>0</v>
      </c>
      <c r="F35" s="255">
        <v>0</v>
      </c>
      <c r="G35" s="255">
        <v>0</v>
      </c>
      <c r="H35" s="255">
        <v>0</v>
      </c>
      <c r="I35" s="255">
        <v>0</v>
      </c>
      <c r="J35" s="255">
        <v>0</v>
      </c>
      <c r="K35" s="255">
        <v>0</v>
      </c>
      <c r="L35" s="255">
        <v>0</v>
      </c>
      <c r="M35" s="255">
        <v>0</v>
      </c>
      <c r="N35" s="255">
        <v>0</v>
      </c>
      <c r="O35" s="255">
        <v>0</v>
      </c>
      <c r="P35" s="255">
        <v>0</v>
      </c>
      <c r="Q35" s="255">
        <v>0</v>
      </c>
      <c r="R35" s="255">
        <v>0</v>
      </c>
      <c r="S35" s="255">
        <v>0</v>
      </c>
      <c r="T35" s="255">
        <v>0</v>
      </c>
      <c r="U35" s="255">
        <v>0</v>
      </c>
      <c r="V35" s="255">
        <v>0</v>
      </c>
      <c r="W35" s="255">
        <v>0</v>
      </c>
      <c r="X35" s="255">
        <v>0</v>
      </c>
      <c r="Y35" s="255">
        <v>0</v>
      </c>
      <c r="Z35" s="255">
        <v>0</v>
      </c>
      <c r="AA35" s="255">
        <v>0</v>
      </c>
      <c r="AB35" s="255">
        <v>0</v>
      </c>
      <c r="AC35" s="255">
        <v>0</v>
      </c>
      <c r="AD35" s="255">
        <v>0</v>
      </c>
      <c r="AE35" s="255">
        <v>0</v>
      </c>
      <c r="AF35" s="255">
        <v>0</v>
      </c>
      <c r="AG35" s="255">
        <v>0</v>
      </c>
      <c r="AH35" s="255">
        <v>0</v>
      </c>
      <c r="AI35" s="255">
        <v>0</v>
      </c>
      <c r="AJ35" s="255">
        <v>0</v>
      </c>
      <c r="AK35" s="255">
        <v>0</v>
      </c>
      <c r="AL35" s="255">
        <v>0</v>
      </c>
      <c r="AM35" s="255">
        <v>0</v>
      </c>
      <c r="AN35" s="255">
        <v>0</v>
      </c>
      <c r="AO35" s="255">
        <v>0</v>
      </c>
      <c r="AP35" s="255">
        <v>0</v>
      </c>
      <c r="AQ35" s="255">
        <v>0</v>
      </c>
      <c r="AR35" s="255">
        <v>0</v>
      </c>
      <c r="AS35" s="255">
        <v>0</v>
      </c>
      <c r="AT35" s="255">
        <v>0</v>
      </c>
      <c r="AU35" s="255">
        <v>0</v>
      </c>
      <c r="AV35" s="255">
        <v>0</v>
      </c>
      <c r="AW35" s="255">
        <v>0</v>
      </c>
      <c r="AX35" s="255">
        <v>0</v>
      </c>
      <c r="AY35" s="255">
        <v>590</v>
      </c>
      <c r="AZ35" s="255">
        <v>623</v>
      </c>
      <c r="BA35" s="255">
        <v>671</v>
      </c>
      <c r="BB35" s="255">
        <v>712</v>
      </c>
      <c r="BC35" s="255">
        <v>759</v>
      </c>
      <c r="BD35" s="255">
        <v>811</v>
      </c>
      <c r="BE35" s="255">
        <v>856</v>
      </c>
      <c r="BF35" s="255">
        <v>898</v>
      </c>
      <c r="BG35" s="255">
        <v>934</v>
      </c>
      <c r="BH35" s="255">
        <v>967</v>
      </c>
      <c r="BI35" s="255">
        <v>975</v>
      </c>
      <c r="BJ35" s="255">
        <v>987</v>
      </c>
      <c r="BK35" s="255">
        <v>1002</v>
      </c>
      <c r="BL35" s="255">
        <v>986</v>
      </c>
      <c r="BM35" s="255">
        <v>854</v>
      </c>
      <c r="BN35" s="255">
        <v>773</v>
      </c>
      <c r="BO35" s="255">
        <v>668</v>
      </c>
      <c r="BP35" s="255">
        <v>399</v>
      </c>
      <c r="BQ35" s="255">
        <v>174</v>
      </c>
      <c r="BR35" s="255">
        <v>95</v>
      </c>
      <c r="BS35" s="255">
        <v>65</v>
      </c>
      <c r="BT35" s="255">
        <v>49</v>
      </c>
      <c r="BU35" s="255">
        <v>39</v>
      </c>
      <c r="BV35" s="255">
        <v>32</v>
      </c>
      <c r="BW35" s="255">
        <v>25</v>
      </c>
      <c r="BX35" s="232">
        <v>23</v>
      </c>
      <c r="BY35" s="232">
        <v>21</v>
      </c>
      <c r="BZ35" s="232">
        <v>19</v>
      </c>
      <c r="CA35" s="232">
        <v>17</v>
      </c>
      <c r="CB35" s="232">
        <v>15</v>
      </c>
      <c r="CC35" s="232">
        <v>13</v>
      </c>
      <c r="CD35" s="232">
        <v>10</v>
      </c>
      <c r="CE35" s="232">
        <v>8</v>
      </c>
      <c r="CF35" s="232">
        <v>6</v>
      </c>
      <c r="CG35" s="232">
        <v>4</v>
      </c>
      <c r="CH35" s="256">
        <v>1</v>
      </c>
    </row>
    <row r="36" spans="2:86" ht="26.25" customHeight="1" x14ac:dyDescent="0.35">
      <c r="B36" s="243" t="s">
        <v>30</v>
      </c>
      <c r="D36" s="251">
        <v>0</v>
      </c>
      <c r="E36" s="251">
        <v>0</v>
      </c>
      <c r="F36" s="251">
        <v>0</v>
      </c>
      <c r="G36" s="251">
        <v>0</v>
      </c>
      <c r="H36" s="251">
        <v>0</v>
      </c>
      <c r="I36" s="251">
        <v>0</v>
      </c>
      <c r="J36" s="251">
        <v>0</v>
      </c>
      <c r="K36" s="251">
        <v>0</v>
      </c>
      <c r="L36" s="251">
        <v>0</v>
      </c>
      <c r="M36" s="251">
        <v>0</v>
      </c>
      <c r="N36" s="251">
        <v>0</v>
      </c>
      <c r="O36" s="251">
        <v>0</v>
      </c>
      <c r="P36" s="251">
        <v>0</v>
      </c>
      <c r="Q36" s="251">
        <v>0</v>
      </c>
      <c r="R36" s="251">
        <v>0</v>
      </c>
      <c r="S36" s="251">
        <v>0</v>
      </c>
      <c r="T36" s="251">
        <v>0</v>
      </c>
      <c r="U36" s="251">
        <v>0</v>
      </c>
      <c r="V36" s="251">
        <v>0</v>
      </c>
      <c r="W36" s="251">
        <v>0</v>
      </c>
      <c r="X36" s="251">
        <v>0</v>
      </c>
      <c r="Y36" s="251">
        <v>0</v>
      </c>
      <c r="Z36" s="251">
        <v>0</v>
      </c>
      <c r="AA36" s="251">
        <v>0</v>
      </c>
      <c r="AB36" s="251">
        <v>0</v>
      </c>
      <c r="AC36" s="251">
        <v>0</v>
      </c>
      <c r="AD36" s="251">
        <v>0</v>
      </c>
      <c r="AE36" s="251">
        <v>0</v>
      </c>
      <c r="AF36" s="251">
        <v>0</v>
      </c>
      <c r="AG36" s="251">
        <v>0</v>
      </c>
      <c r="AH36" s="251">
        <v>0</v>
      </c>
      <c r="AI36" s="251">
        <v>2838</v>
      </c>
      <c r="AJ36" s="251">
        <v>3010</v>
      </c>
      <c r="AK36" s="251">
        <v>3584</v>
      </c>
      <c r="AL36" s="251">
        <v>4157</v>
      </c>
      <c r="AM36" s="251">
        <v>4336</v>
      </c>
      <c r="AN36" s="251">
        <v>4541</v>
      </c>
      <c r="AO36" s="251">
        <v>4709</v>
      </c>
      <c r="AP36" s="251">
        <v>4710</v>
      </c>
      <c r="AQ36" s="251">
        <v>4517</v>
      </c>
      <c r="AR36" s="251">
        <v>4089</v>
      </c>
      <c r="AS36" s="251">
        <v>3977</v>
      </c>
      <c r="AT36" s="251">
        <v>4124</v>
      </c>
      <c r="AU36" s="251">
        <v>4593</v>
      </c>
      <c r="AV36" s="251">
        <v>5179</v>
      </c>
      <c r="AW36" s="251">
        <v>5512</v>
      </c>
      <c r="AX36" s="251">
        <v>5647</v>
      </c>
      <c r="AY36" s="251">
        <v>5657</v>
      </c>
      <c r="AZ36" s="251">
        <v>5514</v>
      </c>
      <c r="BA36" s="251">
        <v>3943</v>
      </c>
      <c r="BB36" s="251">
        <v>3834</v>
      </c>
      <c r="BC36" s="251">
        <v>3822</v>
      </c>
      <c r="BD36" s="251">
        <v>3901</v>
      </c>
      <c r="BE36" s="251">
        <v>3986</v>
      </c>
      <c r="BF36" s="251">
        <v>3989</v>
      </c>
      <c r="BG36" s="251">
        <v>3129</v>
      </c>
      <c r="BH36" s="251">
        <v>2187</v>
      </c>
      <c r="BI36" s="251">
        <v>2142</v>
      </c>
      <c r="BJ36" s="251">
        <v>2135</v>
      </c>
      <c r="BK36" s="251">
        <v>2117</v>
      </c>
      <c r="BL36" s="251">
        <v>2087</v>
      </c>
      <c r="BM36" s="251">
        <v>1935</v>
      </c>
      <c r="BN36" s="251">
        <v>1803</v>
      </c>
      <c r="BO36" s="251">
        <v>1619</v>
      </c>
      <c r="BP36" s="251">
        <v>1254</v>
      </c>
      <c r="BQ36" s="251">
        <v>939</v>
      </c>
      <c r="BR36" s="251">
        <v>799</v>
      </c>
      <c r="BS36" s="251">
        <v>706</v>
      </c>
      <c r="BT36" s="251">
        <v>625</v>
      </c>
      <c r="BU36" s="251">
        <v>588</v>
      </c>
      <c r="BV36" s="251">
        <v>494</v>
      </c>
      <c r="BW36" s="251">
        <v>359</v>
      </c>
      <c r="BX36" s="251">
        <v>272</v>
      </c>
      <c r="BY36" s="251">
        <v>210</v>
      </c>
      <c r="BZ36" s="251">
        <v>166</v>
      </c>
      <c r="CA36" s="251">
        <v>135</v>
      </c>
      <c r="CB36" s="251">
        <v>43</v>
      </c>
      <c r="CC36" s="251">
        <v>0</v>
      </c>
      <c r="CD36" s="251">
        <v>0</v>
      </c>
      <c r="CE36" s="251">
        <v>0</v>
      </c>
      <c r="CF36" s="251">
        <v>0</v>
      </c>
      <c r="CG36" s="251">
        <v>0</v>
      </c>
      <c r="CH36" s="252">
        <v>0</v>
      </c>
    </row>
    <row r="37" spans="2:86" x14ac:dyDescent="0.35">
      <c r="B37" s="243" t="s">
        <v>474</v>
      </c>
      <c r="D37" s="251">
        <v>0</v>
      </c>
      <c r="E37" s="251">
        <v>0</v>
      </c>
      <c r="F37" s="251">
        <v>0</v>
      </c>
      <c r="G37" s="251">
        <v>0</v>
      </c>
      <c r="H37" s="251">
        <v>0</v>
      </c>
      <c r="I37" s="251">
        <v>0</v>
      </c>
      <c r="J37" s="251">
        <v>0</v>
      </c>
      <c r="K37" s="251">
        <v>0</v>
      </c>
      <c r="L37" s="251">
        <v>0</v>
      </c>
      <c r="M37" s="251">
        <v>0</v>
      </c>
      <c r="N37" s="251">
        <v>0</v>
      </c>
      <c r="O37" s="251">
        <v>0</v>
      </c>
      <c r="P37" s="251">
        <v>0</v>
      </c>
      <c r="Q37" s="251">
        <v>0</v>
      </c>
      <c r="R37" s="251">
        <v>0</v>
      </c>
      <c r="S37" s="251">
        <v>0</v>
      </c>
      <c r="T37" s="251">
        <v>0</v>
      </c>
      <c r="U37" s="251">
        <v>0</v>
      </c>
      <c r="V37" s="251">
        <v>0</v>
      </c>
      <c r="W37" s="251">
        <v>0</v>
      </c>
      <c r="X37" s="251">
        <v>0</v>
      </c>
      <c r="Y37" s="251">
        <v>0</v>
      </c>
      <c r="Z37" s="251">
        <v>0</v>
      </c>
      <c r="AA37" s="251">
        <v>0</v>
      </c>
      <c r="AB37" s="251">
        <v>0</v>
      </c>
      <c r="AC37" s="251">
        <v>0</v>
      </c>
      <c r="AD37" s="251">
        <v>0</v>
      </c>
      <c r="AE37" s="251">
        <v>0</v>
      </c>
      <c r="AF37" s="251">
        <v>0</v>
      </c>
      <c r="AG37" s="251">
        <v>0</v>
      </c>
      <c r="AH37" s="251">
        <v>0</v>
      </c>
      <c r="AI37" s="251">
        <v>0</v>
      </c>
      <c r="AJ37" s="251">
        <v>0</v>
      </c>
      <c r="AK37" s="251">
        <v>0</v>
      </c>
      <c r="AL37" s="251">
        <v>0</v>
      </c>
      <c r="AM37" s="251">
        <v>0</v>
      </c>
      <c r="AN37" s="251">
        <v>0</v>
      </c>
      <c r="AO37" s="251">
        <v>0</v>
      </c>
      <c r="AP37" s="251">
        <v>0</v>
      </c>
      <c r="AQ37" s="251">
        <v>0</v>
      </c>
      <c r="AR37" s="251">
        <v>0</v>
      </c>
      <c r="AS37" s="251">
        <v>0</v>
      </c>
      <c r="AT37" s="251">
        <v>0</v>
      </c>
      <c r="AU37" s="251">
        <v>229</v>
      </c>
      <c r="AV37" s="251">
        <v>236</v>
      </c>
      <c r="AW37" s="251">
        <v>248</v>
      </c>
      <c r="AX37" s="251">
        <v>256</v>
      </c>
      <c r="AY37" s="251">
        <v>268</v>
      </c>
      <c r="AZ37" s="251">
        <v>275</v>
      </c>
      <c r="BA37" s="251">
        <v>359</v>
      </c>
      <c r="BB37" s="251">
        <v>369</v>
      </c>
      <c r="BC37" s="251">
        <v>374</v>
      </c>
      <c r="BD37" s="251">
        <v>373</v>
      </c>
      <c r="BE37" s="251">
        <v>368</v>
      </c>
      <c r="BF37" s="251">
        <v>354</v>
      </c>
      <c r="BG37" s="251">
        <v>353</v>
      </c>
      <c r="BH37" s="251">
        <v>352</v>
      </c>
      <c r="BI37" s="251">
        <v>349</v>
      </c>
      <c r="BJ37" s="251">
        <v>345</v>
      </c>
      <c r="BK37" s="251">
        <v>341</v>
      </c>
      <c r="BL37" s="251">
        <v>336</v>
      </c>
      <c r="BM37" s="251">
        <v>333</v>
      </c>
      <c r="BN37" s="251">
        <v>334</v>
      </c>
      <c r="BO37" s="251">
        <v>330</v>
      </c>
      <c r="BP37" s="251">
        <v>324</v>
      </c>
      <c r="BQ37" s="251">
        <v>326</v>
      </c>
      <c r="BR37" s="251">
        <v>320</v>
      </c>
      <c r="BS37" s="251">
        <v>313</v>
      </c>
      <c r="BT37" s="251">
        <v>305</v>
      </c>
      <c r="BU37" s="251">
        <v>296</v>
      </c>
      <c r="BV37" s="251">
        <v>288</v>
      </c>
      <c r="BW37" s="251">
        <v>280</v>
      </c>
      <c r="BX37" s="251">
        <v>239</v>
      </c>
      <c r="BY37" s="251">
        <v>231</v>
      </c>
      <c r="BZ37" s="251">
        <v>223</v>
      </c>
      <c r="CA37" s="251">
        <v>215</v>
      </c>
      <c r="CB37" s="251">
        <v>207</v>
      </c>
      <c r="CC37" s="251">
        <v>199</v>
      </c>
      <c r="CD37" s="251">
        <v>191</v>
      </c>
      <c r="CE37" s="251">
        <v>182</v>
      </c>
      <c r="CF37" s="251">
        <v>174</v>
      </c>
      <c r="CG37" s="251">
        <v>166</v>
      </c>
      <c r="CH37" s="252">
        <v>158</v>
      </c>
    </row>
    <row r="38" spans="2:86" x14ac:dyDescent="0.35">
      <c r="B38" s="243" t="s">
        <v>475</v>
      </c>
      <c r="D38" s="251">
        <v>0</v>
      </c>
      <c r="E38" s="251">
        <v>0</v>
      </c>
      <c r="F38" s="251">
        <v>0</v>
      </c>
      <c r="G38" s="251">
        <v>0</v>
      </c>
      <c r="H38" s="251">
        <v>0</v>
      </c>
      <c r="I38" s="251">
        <v>0</v>
      </c>
      <c r="J38" s="251">
        <v>0</v>
      </c>
      <c r="K38" s="251">
        <v>0</v>
      </c>
      <c r="L38" s="251">
        <v>0</v>
      </c>
      <c r="M38" s="251">
        <v>0</v>
      </c>
      <c r="N38" s="251">
        <v>0</v>
      </c>
      <c r="O38" s="251">
        <v>0</v>
      </c>
      <c r="P38" s="251">
        <v>0</v>
      </c>
      <c r="Q38" s="251">
        <v>0</v>
      </c>
      <c r="R38" s="251">
        <v>0</v>
      </c>
      <c r="S38" s="251">
        <v>0</v>
      </c>
      <c r="T38" s="251">
        <v>0</v>
      </c>
      <c r="U38" s="251">
        <v>0</v>
      </c>
      <c r="V38" s="251">
        <v>0</v>
      </c>
      <c r="W38" s="251">
        <v>0</v>
      </c>
      <c r="X38" s="251">
        <v>0</v>
      </c>
      <c r="Y38" s="251">
        <v>0</v>
      </c>
      <c r="Z38" s="251">
        <v>0</v>
      </c>
      <c r="AA38" s="251">
        <v>0</v>
      </c>
      <c r="AB38" s="251">
        <v>0</v>
      </c>
      <c r="AC38" s="251">
        <v>0</v>
      </c>
      <c r="AD38" s="251">
        <v>0</v>
      </c>
      <c r="AE38" s="251">
        <v>0</v>
      </c>
      <c r="AF38" s="251">
        <v>0</v>
      </c>
      <c r="AG38" s="251">
        <v>0</v>
      </c>
      <c r="AH38" s="251">
        <v>586</v>
      </c>
      <c r="AI38" s="251">
        <v>613</v>
      </c>
      <c r="AJ38" s="251">
        <v>643</v>
      </c>
      <c r="AK38" s="251">
        <v>710</v>
      </c>
      <c r="AL38" s="251">
        <v>754</v>
      </c>
      <c r="AM38" s="251">
        <v>796</v>
      </c>
      <c r="AN38" s="251">
        <v>861</v>
      </c>
      <c r="AO38" s="251">
        <v>921</v>
      </c>
      <c r="AP38" s="251">
        <v>974</v>
      </c>
      <c r="AQ38" s="251">
        <v>1067</v>
      </c>
      <c r="AR38" s="251">
        <v>1178</v>
      </c>
      <c r="AS38" s="251">
        <v>1300</v>
      </c>
      <c r="AT38" s="251">
        <v>1441</v>
      </c>
      <c r="AU38" s="251">
        <v>1623</v>
      </c>
      <c r="AV38" s="251">
        <v>1826</v>
      </c>
      <c r="AW38" s="251">
        <v>1990</v>
      </c>
      <c r="AX38" s="251">
        <v>2142</v>
      </c>
      <c r="AY38" s="251">
        <v>0</v>
      </c>
      <c r="AZ38" s="251">
        <v>0</v>
      </c>
      <c r="BA38" s="251">
        <v>0</v>
      </c>
      <c r="BB38" s="251">
        <v>0</v>
      </c>
      <c r="BC38" s="251">
        <v>0</v>
      </c>
      <c r="BD38" s="251">
        <v>0</v>
      </c>
      <c r="BE38" s="251">
        <v>0</v>
      </c>
      <c r="BF38" s="251">
        <v>0</v>
      </c>
      <c r="BG38" s="251">
        <v>0</v>
      </c>
      <c r="BH38" s="251">
        <v>0</v>
      </c>
      <c r="BI38" s="251">
        <v>0</v>
      </c>
      <c r="BJ38" s="251">
        <v>0</v>
      </c>
      <c r="BK38" s="251">
        <v>0</v>
      </c>
      <c r="BL38" s="251">
        <v>0</v>
      </c>
      <c r="BM38" s="251">
        <v>0</v>
      </c>
      <c r="BN38" s="251">
        <v>0</v>
      </c>
      <c r="BO38" s="251">
        <v>0</v>
      </c>
      <c r="BP38" s="251">
        <v>0</v>
      </c>
      <c r="BQ38" s="251">
        <v>0</v>
      </c>
      <c r="BR38" s="251">
        <v>0</v>
      </c>
      <c r="BS38" s="251">
        <v>0</v>
      </c>
      <c r="BT38" s="251">
        <v>0</v>
      </c>
      <c r="BU38" s="251">
        <v>0</v>
      </c>
      <c r="BV38" s="251">
        <v>0</v>
      </c>
      <c r="BW38" s="251">
        <v>0</v>
      </c>
      <c r="BX38" s="251">
        <v>0</v>
      </c>
      <c r="BY38" s="251">
        <v>0</v>
      </c>
      <c r="BZ38" s="251">
        <v>0</v>
      </c>
      <c r="CA38" s="251">
        <v>0</v>
      </c>
      <c r="CB38" s="251">
        <v>0</v>
      </c>
      <c r="CC38" s="251">
        <v>0</v>
      </c>
      <c r="CD38" s="251">
        <v>0</v>
      </c>
      <c r="CE38" s="251">
        <v>0</v>
      </c>
      <c r="CF38" s="251">
        <v>0</v>
      </c>
      <c r="CG38" s="251">
        <v>0</v>
      </c>
      <c r="CH38" s="252">
        <v>0</v>
      </c>
    </row>
    <row r="39" spans="2:86" x14ac:dyDescent="0.35">
      <c r="B39" s="254" t="s">
        <v>467</v>
      </c>
      <c r="D39" s="255">
        <v>0</v>
      </c>
      <c r="E39" s="255">
        <v>0</v>
      </c>
      <c r="F39" s="255">
        <v>0</v>
      </c>
      <c r="G39" s="255">
        <v>0</v>
      </c>
      <c r="H39" s="255">
        <v>0</v>
      </c>
      <c r="I39" s="255">
        <v>0</v>
      </c>
      <c r="J39" s="255">
        <v>0</v>
      </c>
      <c r="K39" s="255">
        <v>0</v>
      </c>
      <c r="L39" s="255">
        <v>0</v>
      </c>
      <c r="M39" s="255">
        <v>0</v>
      </c>
      <c r="N39" s="255">
        <v>0</v>
      </c>
      <c r="O39" s="255">
        <v>0</v>
      </c>
      <c r="P39" s="255">
        <v>0</v>
      </c>
      <c r="Q39" s="255">
        <v>0</v>
      </c>
      <c r="R39" s="255">
        <v>0</v>
      </c>
      <c r="S39" s="255">
        <v>0</v>
      </c>
      <c r="T39" s="255">
        <v>0</v>
      </c>
      <c r="U39" s="255">
        <v>0</v>
      </c>
      <c r="V39" s="255">
        <v>0</v>
      </c>
      <c r="W39" s="255">
        <v>0</v>
      </c>
      <c r="X39" s="255">
        <v>0</v>
      </c>
      <c r="Y39" s="255">
        <v>0</v>
      </c>
      <c r="Z39" s="255">
        <v>0</v>
      </c>
      <c r="AA39" s="255">
        <v>0</v>
      </c>
      <c r="AB39" s="255">
        <v>0</v>
      </c>
      <c r="AC39" s="255">
        <v>0</v>
      </c>
      <c r="AD39" s="255">
        <v>0</v>
      </c>
      <c r="AE39" s="255">
        <v>0</v>
      </c>
      <c r="AF39" s="255">
        <v>0</v>
      </c>
      <c r="AG39" s="255">
        <v>0</v>
      </c>
      <c r="AH39" s="255">
        <v>0</v>
      </c>
      <c r="AI39" s="255">
        <v>0</v>
      </c>
      <c r="AJ39" s="255">
        <v>0</v>
      </c>
      <c r="AK39" s="255">
        <v>0</v>
      </c>
      <c r="AL39" s="255">
        <v>0</v>
      </c>
      <c r="AM39" s="255">
        <v>0</v>
      </c>
      <c r="AN39" s="255">
        <v>813</v>
      </c>
      <c r="AO39" s="255">
        <v>864</v>
      </c>
      <c r="AP39" s="255">
        <v>900</v>
      </c>
      <c r="AQ39" s="255">
        <v>964</v>
      </c>
      <c r="AR39" s="255">
        <v>1030</v>
      </c>
      <c r="AS39" s="255">
        <v>1099</v>
      </c>
      <c r="AT39" s="255">
        <v>1181</v>
      </c>
      <c r="AU39" s="255">
        <v>1303</v>
      </c>
      <c r="AV39" s="255">
        <v>1439</v>
      </c>
      <c r="AW39" s="255">
        <v>1540</v>
      </c>
      <c r="AX39" s="255">
        <v>1624</v>
      </c>
      <c r="AY39" s="255">
        <v>0</v>
      </c>
      <c r="AZ39" s="255">
        <v>0</v>
      </c>
      <c r="BA39" s="255">
        <v>0</v>
      </c>
      <c r="BB39" s="255">
        <v>0</v>
      </c>
      <c r="BC39" s="255">
        <v>0</v>
      </c>
      <c r="BD39" s="255">
        <v>0</v>
      </c>
      <c r="BE39" s="255">
        <v>0</v>
      </c>
      <c r="BF39" s="255">
        <v>0</v>
      </c>
      <c r="BG39" s="255">
        <v>0</v>
      </c>
      <c r="BH39" s="255">
        <v>0</v>
      </c>
      <c r="BI39" s="255">
        <v>0</v>
      </c>
      <c r="BJ39" s="255">
        <v>0</v>
      </c>
      <c r="BK39" s="255">
        <v>0</v>
      </c>
      <c r="BL39" s="255">
        <v>0</v>
      </c>
      <c r="BM39" s="255">
        <v>0</v>
      </c>
      <c r="BN39" s="255">
        <v>0</v>
      </c>
      <c r="BO39" s="255">
        <v>0</v>
      </c>
      <c r="BP39" s="255">
        <v>0</v>
      </c>
      <c r="BQ39" s="255">
        <v>0</v>
      </c>
      <c r="BR39" s="255">
        <v>0</v>
      </c>
      <c r="BS39" s="255">
        <v>0</v>
      </c>
      <c r="BT39" s="255">
        <v>0</v>
      </c>
      <c r="BU39" s="255">
        <v>0</v>
      </c>
      <c r="BV39" s="255">
        <v>0</v>
      </c>
      <c r="BW39" s="255">
        <v>0</v>
      </c>
      <c r="BX39" s="232">
        <v>0</v>
      </c>
      <c r="BY39" s="232">
        <v>0</v>
      </c>
      <c r="BZ39" s="232">
        <v>0</v>
      </c>
      <c r="CA39" s="232">
        <v>0</v>
      </c>
      <c r="CB39" s="232">
        <v>0</v>
      </c>
      <c r="CC39" s="232">
        <v>0</v>
      </c>
      <c r="CD39" s="232">
        <v>0</v>
      </c>
      <c r="CE39" s="232">
        <v>0</v>
      </c>
      <c r="CF39" s="232">
        <v>0</v>
      </c>
      <c r="CG39" s="232">
        <v>0</v>
      </c>
      <c r="CH39" s="256">
        <v>0</v>
      </c>
    </row>
    <row r="40" spans="2:86" x14ac:dyDescent="0.35">
      <c r="B40" s="254" t="s">
        <v>473</v>
      </c>
      <c r="D40" s="255">
        <v>0</v>
      </c>
      <c r="E40" s="255">
        <v>0</v>
      </c>
      <c r="F40" s="255">
        <v>0</v>
      </c>
      <c r="G40" s="255">
        <v>0</v>
      </c>
      <c r="H40" s="255">
        <v>0</v>
      </c>
      <c r="I40" s="255">
        <v>0</v>
      </c>
      <c r="J40" s="255">
        <v>0</v>
      </c>
      <c r="K40" s="255">
        <v>0</v>
      </c>
      <c r="L40" s="255">
        <v>0</v>
      </c>
      <c r="M40" s="255">
        <v>0</v>
      </c>
      <c r="N40" s="255">
        <v>0</v>
      </c>
      <c r="O40" s="255">
        <v>0</v>
      </c>
      <c r="P40" s="255">
        <v>0</v>
      </c>
      <c r="Q40" s="255">
        <v>0</v>
      </c>
      <c r="R40" s="255">
        <v>0</v>
      </c>
      <c r="S40" s="255">
        <v>0</v>
      </c>
      <c r="T40" s="255">
        <v>0</v>
      </c>
      <c r="U40" s="255">
        <v>0</v>
      </c>
      <c r="V40" s="255">
        <v>0</v>
      </c>
      <c r="W40" s="255">
        <v>0</v>
      </c>
      <c r="X40" s="255">
        <v>0</v>
      </c>
      <c r="Y40" s="255">
        <v>0</v>
      </c>
      <c r="Z40" s="255">
        <v>0</v>
      </c>
      <c r="AA40" s="255">
        <v>0</v>
      </c>
      <c r="AB40" s="255">
        <v>0</v>
      </c>
      <c r="AC40" s="255">
        <v>0</v>
      </c>
      <c r="AD40" s="255">
        <v>0</v>
      </c>
      <c r="AE40" s="255">
        <v>0</v>
      </c>
      <c r="AF40" s="255">
        <v>0</v>
      </c>
      <c r="AG40" s="255">
        <v>0</v>
      </c>
      <c r="AH40" s="255">
        <v>0</v>
      </c>
      <c r="AI40" s="255">
        <v>0</v>
      </c>
      <c r="AJ40" s="255">
        <v>0</v>
      </c>
      <c r="AK40" s="255">
        <v>0</v>
      </c>
      <c r="AL40" s="255">
        <v>0</v>
      </c>
      <c r="AM40" s="255">
        <v>0</v>
      </c>
      <c r="AN40" s="255">
        <v>48</v>
      </c>
      <c r="AO40" s="255">
        <v>57</v>
      </c>
      <c r="AP40" s="255">
        <v>74</v>
      </c>
      <c r="AQ40" s="255">
        <v>103</v>
      </c>
      <c r="AR40" s="255">
        <v>148</v>
      </c>
      <c r="AS40" s="255">
        <v>201</v>
      </c>
      <c r="AT40" s="255">
        <v>260</v>
      </c>
      <c r="AU40" s="255">
        <v>320</v>
      </c>
      <c r="AV40" s="255">
        <v>387</v>
      </c>
      <c r="AW40" s="255">
        <v>450</v>
      </c>
      <c r="AX40" s="255">
        <v>518</v>
      </c>
      <c r="AY40" s="255">
        <v>0</v>
      </c>
      <c r="AZ40" s="255">
        <v>0</v>
      </c>
      <c r="BA40" s="255">
        <v>0</v>
      </c>
      <c r="BB40" s="255">
        <v>0</v>
      </c>
      <c r="BC40" s="255">
        <v>0</v>
      </c>
      <c r="BD40" s="255">
        <v>0</v>
      </c>
      <c r="BE40" s="255">
        <v>0</v>
      </c>
      <c r="BF40" s="255">
        <v>0</v>
      </c>
      <c r="BG40" s="255">
        <v>0</v>
      </c>
      <c r="BH40" s="255">
        <v>0</v>
      </c>
      <c r="BI40" s="255">
        <v>0</v>
      </c>
      <c r="BJ40" s="255">
        <v>0</v>
      </c>
      <c r="BK40" s="255">
        <v>0</v>
      </c>
      <c r="BL40" s="255">
        <v>0</v>
      </c>
      <c r="BM40" s="255">
        <v>0</v>
      </c>
      <c r="BN40" s="255">
        <v>0</v>
      </c>
      <c r="BO40" s="255">
        <v>0</v>
      </c>
      <c r="BP40" s="255">
        <v>0</v>
      </c>
      <c r="BQ40" s="255">
        <v>0</v>
      </c>
      <c r="BR40" s="255">
        <v>0</v>
      </c>
      <c r="BS40" s="255">
        <v>0</v>
      </c>
      <c r="BT40" s="255">
        <v>0</v>
      </c>
      <c r="BU40" s="255">
        <v>0</v>
      </c>
      <c r="BV40" s="255">
        <v>0</v>
      </c>
      <c r="BW40" s="255">
        <v>0</v>
      </c>
      <c r="BX40" s="232">
        <v>0</v>
      </c>
      <c r="BY40" s="232">
        <v>0</v>
      </c>
      <c r="BZ40" s="232">
        <v>0</v>
      </c>
      <c r="CA40" s="232">
        <v>0</v>
      </c>
      <c r="CB40" s="232">
        <v>0</v>
      </c>
      <c r="CC40" s="232">
        <v>0</v>
      </c>
      <c r="CD40" s="232">
        <v>0</v>
      </c>
      <c r="CE40" s="232">
        <v>0</v>
      </c>
      <c r="CF40" s="232">
        <v>0</v>
      </c>
      <c r="CG40" s="232">
        <v>0</v>
      </c>
      <c r="CH40" s="256">
        <v>0</v>
      </c>
    </row>
    <row r="41" spans="2:86" ht="26.25" customHeight="1" x14ac:dyDescent="0.35">
      <c r="B41" s="243" t="s">
        <v>408</v>
      </c>
      <c r="D41" s="251">
        <v>0</v>
      </c>
      <c r="E41" s="251">
        <v>0</v>
      </c>
      <c r="F41" s="251">
        <v>0</v>
      </c>
      <c r="G41" s="251">
        <v>0</v>
      </c>
      <c r="H41" s="251">
        <v>0</v>
      </c>
      <c r="I41" s="251">
        <v>0</v>
      </c>
      <c r="J41" s="251">
        <v>0</v>
      </c>
      <c r="K41" s="251">
        <v>0</v>
      </c>
      <c r="L41" s="251">
        <v>0</v>
      </c>
      <c r="M41" s="251">
        <v>0</v>
      </c>
      <c r="N41" s="251">
        <v>0</v>
      </c>
      <c r="O41" s="251">
        <v>0</v>
      </c>
      <c r="P41" s="251">
        <v>0</v>
      </c>
      <c r="Q41" s="251">
        <v>0</v>
      </c>
      <c r="R41" s="251">
        <v>0</v>
      </c>
      <c r="S41" s="251">
        <v>0</v>
      </c>
      <c r="T41" s="251">
        <v>0</v>
      </c>
      <c r="U41" s="251">
        <v>0</v>
      </c>
      <c r="V41" s="251">
        <v>0</v>
      </c>
      <c r="W41" s="251">
        <v>0</v>
      </c>
      <c r="X41" s="251">
        <v>0</v>
      </c>
      <c r="Y41" s="251">
        <v>0</v>
      </c>
      <c r="Z41" s="251">
        <v>0</v>
      </c>
      <c r="AA41" s="251">
        <v>0</v>
      </c>
      <c r="AB41" s="251">
        <v>0</v>
      </c>
      <c r="AC41" s="251">
        <v>0</v>
      </c>
      <c r="AD41" s="251">
        <v>0</v>
      </c>
      <c r="AE41" s="251">
        <v>0</v>
      </c>
      <c r="AF41" s="251">
        <v>0</v>
      </c>
      <c r="AG41" s="251">
        <v>0</v>
      </c>
      <c r="AH41" s="251">
        <v>0</v>
      </c>
      <c r="AI41" s="251">
        <v>0</v>
      </c>
      <c r="AJ41" s="251">
        <v>0</v>
      </c>
      <c r="AK41" s="251">
        <v>0</v>
      </c>
      <c r="AL41" s="251">
        <v>0</v>
      </c>
      <c r="AM41" s="251">
        <v>0</v>
      </c>
      <c r="AN41" s="251">
        <v>0</v>
      </c>
      <c r="AO41" s="251">
        <v>0</v>
      </c>
      <c r="AP41" s="251">
        <v>0</v>
      </c>
      <c r="AQ41" s="251">
        <v>0</v>
      </c>
      <c r="AR41" s="251">
        <v>0</v>
      </c>
      <c r="AS41" s="251">
        <v>0</v>
      </c>
      <c r="AT41" s="251">
        <v>0</v>
      </c>
      <c r="AU41" s="251">
        <v>0</v>
      </c>
      <c r="AV41" s="251">
        <v>0</v>
      </c>
      <c r="AW41" s="251">
        <v>0</v>
      </c>
      <c r="AX41" s="251">
        <v>0</v>
      </c>
      <c r="AY41" s="251">
        <v>0</v>
      </c>
      <c r="AZ41" s="251">
        <v>1931</v>
      </c>
      <c r="BA41" s="251">
        <v>1252</v>
      </c>
      <c r="BB41" s="251">
        <v>1110</v>
      </c>
      <c r="BC41" s="251">
        <v>1177</v>
      </c>
      <c r="BD41" s="251">
        <v>1022</v>
      </c>
      <c r="BE41" s="251">
        <v>932</v>
      </c>
      <c r="BF41" s="251">
        <v>920</v>
      </c>
      <c r="BG41" s="251">
        <v>898</v>
      </c>
      <c r="BH41" s="251">
        <v>819</v>
      </c>
      <c r="BI41" s="251">
        <v>870</v>
      </c>
      <c r="BJ41" s="251">
        <v>927</v>
      </c>
      <c r="BK41" s="251">
        <v>818</v>
      </c>
      <c r="BL41" s="251">
        <v>1025</v>
      </c>
      <c r="BM41" s="251">
        <v>1538</v>
      </c>
      <c r="BN41" s="251">
        <v>1415</v>
      </c>
      <c r="BO41" s="251">
        <v>1515</v>
      </c>
      <c r="BP41" s="251">
        <v>1507</v>
      </c>
      <c r="BQ41" s="251">
        <v>1273</v>
      </c>
      <c r="BR41" s="251">
        <v>885</v>
      </c>
      <c r="BS41" s="251">
        <v>652</v>
      </c>
      <c r="BT41" s="251">
        <v>564</v>
      </c>
      <c r="BU41" s="251">
        <v>443</v>
      </c>
      <c r="BV41" s="251">
        <v>333</v>
      </c>
      <c r="BW41" s="251">
        <v>171</v>
      </c>
      <c r="BX41" s="251">
        <v>277</v>
      </c>
      <c r="BY41" s="251">
        <v>127</v>
      </c>
      <c r="BZ41" s="251">
        <v>78</v>
      </c>
      <c r="CA41" s="251">
        <v>73</v>
      </c>
      <c r="CB41" s="251">
        <v>68</v>
      </c>
      <c r="CC41" s="251">
        <v>62</v>
      </c>
      <c r="CD41" s="251">
        <v>67</v>
      </c>
      <c r="CE41" s="251">
        <v>63</v>
      </c>
      <c r="CF41" s="251">
        <v>60</v>
      </c>
      <c r="CG41" s="251">
        <v>58</v>
      </c>
      <c r="CH41" s="252">
        <v>58</v>
      </c>
    </row>
    <row r="42" spans="2:86" x14ac:dyDescent="0.35">
      <c r="B42" s="254" t="s">
        <v>470</v>
      </c>
      <c r="D42" s="251">
        <v>0</v>
      </c>
      <c r="E42" s="251">
        <v>0</v>
      </c>
      <c r="F42" s="251">
        <v>0</v>
      </c>
      <c r="G42" s="251">
        <v>0</v>
      </c>
      <c r="H42" s="251">
        <v>0</v>
      </c>
      <c r="I42" s="251">
        <v>0</v>
      </c>
      <c r="J42" s="251">
        <v>0</v>
      </c>
      <c r="K42" s="251">
        <v>0</v>
      </c>
      <c r="L42" s="251">
        <v>0</v>
      </c>
      <c r="M42" s="251">
        <v>0</v>
      </c>
      <c r="N42" s="251">
        <v>0</v>
      </c>
      <c r="O42" s="251">
        <v>0</v>
      </c>
      <c r="P42" s="251">
        <v>0</v>
      </c>
      <c r="Q42" s="251">
        <v>0</v>
      </c>
      <c r="R42" s="251">
        <v>0</v>
      </c>
      <c r="S42" s="251">
        <v>0</v>
      </c>
      <c r="T42" s="251">
        <v>0</v>
      </c>
      <c r="U42" s="251">
        <v>0</v>
      </c>
      <c r="V42" s="251">
        <v>0</v>
      </c>
      <c r="W42" s="251">
        <v>0</v>
      </c>
      <c r="X42" s="251">
        <v>0</v>
      </c>
      <c r="Y42" s="251">
        <v>0</v>
      </c>
      <c r="Z42" s="251">
        <v>0</v>
      </c>
      <c r="AA42" s="251">
        <v>0</v>
      </c>
      <c r="AB42" s="251">
        <v>0</v>
      </c>
      <c r="AC42" s="251">
        <v>0</v>
      </c>
      <c r="AD42" s="251">
        <v>0</v>
      </c>
      <c r="AE42" s="251">
        <v>0</v>
      </c>
      <c r="AF42" s="251">
        <v>0</v>
      </c>
      <c r="AG42" s="251">
        <v>0</v>
      </c>
      <c r="AH42" s="251">
        <v>0</v>
      </c>
      <c r="AI42" s="251">
        <v>0</v>
      </c>
      <c r="AJ42" s="251">
        <v>0</v>
      </c>
      <c r="AK42" s="251">
        <v>0</v>
      </c>
      <c r="AL42" s="251">
        <v>0</v>
      </c>
      <c r="AM42" s="251">
        <v>0</v>
      </c>
      <c r="AN42" s="251">
        <v>0</v>
      </c>
      <c r="AO42" s="251">
        <v>0</v>
      </c>
      <c r="AP42" s="251">
        <v>0</v>
      </c>
      <c r="AQ42" s="251">
        <v>0</v>
      </c>
      <c r="AR42" s="251">
        <v>0</v>
      </c>
      <c r="AS42" s="251">
        <v>0</v>
      </c>
      <c r="AT42" s="251">
        <v>0</v>
      </c>
      <c r="AU42" s="251">
        <v>0</v>
      </c>
      <c r="AV42" s="251">
        <v>0</v>
      </c>
      <c r="AW42" s="251">
        <v>0</v>
      </c>
      <c r="AX42" s="251">
        <v>0</v>
      </c>
      <c r="AY42" s="251">
        <v>0</v>
      </c>
      <c r="AZ42" s="251">
        <v>308</v>
      </c>
      <c r="BA42" s="251">
        <v>170</v>
      </c>
      <c r="BB42" s="251">
        <v>162</v>
      </c>
      <c r="BC42" s="251">
        <v>178</v>
      </c>
      <c r="BD42" s="251">
        <v>168</v>
      </c>
      <c r="BE42" s="251">
        <v>178</v>
      </c>
      <c r="BF42" s="251">
        <v>190</v>
      </c>
      <c r="BG42" s="251">
        <v>185</v>
      </c>
      <c r="BH42" s="251">
        <v>158</v>
      </c>
      <c r="BI42" s="251">
        <v>165</v>
      </c>
      <c r="BJ42" s="251">
        <v>157</v>
      </c>
      <c r="BK42" s="251">
        <v>142</v>
      </c>
      <c r="BL42" s="251">
        <v>244</v>
      </c>
      <c r="BM42" s="251">
        <v>321</v>
      </c>
      <c r="BN42" s="251">
        <v>234</v>
      </c>
      <c r="BO42" s="251">
        <v>212</v>
      </c>
      <c r="BP42" s="251">
        <v>178</v>
      </c>
      <c r="BQ42" s="251">
        <v>145</v>
      </c>
      <c r="BR42" s="251">
        <v>111</v>
      </c>
      <c r="BS42" s="251">
        <v>86</v>
      </c>
      <c r="BT42" s="251">
        <v>92</v>
      </c>
      <c r="BU42" s="251">
        <v>68</v>
      </c>
      <c r="BV42" s="251">
        <v>38</v>
      </c>
      <c r="BW42" s="251">
        <v>24</v>
      </c>
      <c r="BX42" s="251">
        <v>156</v>
      </c>
      <c r="BY42" s="251">
        <v>48</v>
      </c>
      <c r="BZ42" s="251">
        <v>28</v>
      </c>
      <c r="CA42" s="251">
        <v>37</v>
      </c>
      <c r="CB42" s="251">
        <v>44</v>
      </c>
      <c r="CC42" s="251">
        <v>52</v>
      </c>
      <c r="CD42" s="251">
        <v>57</v>
      </c>
      <c r="CE42" s="251">
        <v>53</v>
      </c>
      <c r="CF42" s="251">
        <v>50</v>
      </c>
      <c r="CG42" s="251">
        <v>49</v>
      </c>
      <c r="CH42" s="252">
        <v>49</v>
      </c>
    </row>
    <row r="43" spans="2:86" x14ac:dyDescent="0.35">
      <c r="B43" s="254" t="s">
        <v>471</v>
      </c>
      <c r="D43" s="251">
        <v>0</v>
      </c>
      <c r="E43" s="251">
        <v>0</v>
      </c>
      <c r="F43" s="251">
        <v>0</v>
      </c>
      <c r="G43" s="251">
        <v>0</v>
      </c>
      <c r="H43" s="251">
        <v>0</v>
      </c>
      <c r="I43" s="251">
        <v>0</v>
      </c>
      <c r="J43" s="251">
        <v>0</v>
      </c>
      <c r="K43" s="251">
        <v>0</v>
      </c>
      <c r="L43" s="251">
        <v>0</v>
      </c>
      <c r="M43" s="251">
        <v>0</v>
      </c>
      <c r="N43" s="251">
        <v>0</v>
      </c>
      <c r="O43" s="251">
        <v>0</v>
      </c>
      <c r="P43" s="251">
        <v>0</v>
      </c>
      <c r="Q43" s="251">
        <v>0</v>
      </c>
      <c r="R43" s="251">
        <v>0</v>
      </c>
      <c r="S43" s="251">
        <v>0</v>
      </c>
      <c r="T43" s="251">
        <v>0</v>
      </c>
      <c r="U43" s="251">
        <v>0</v>
      </c>
      <c r="V43" s="251">
        <v>0</v>
      </c>
      <c r="W43" s="251">
        <v>0</v>
      </c>
      <c r="X43" s="251">
        <v>0</v>
      </c>
      <c r="Y43" s="251">
        <v>0</v>
      </c>
      <c r="Z43" s="251">
        <v>0</v>
      </c>
      <c r="AA43" s="251">
        <v>0</v>
      </c>
      <c r="AB43" s="251">
        <v>0</v>
      </c>
      <c r="AC43" s="251">
        <v>0</v>
      </c>
      <c r="AD43" s="251">
        <v>0</v>
      </c>
      <c r="AE43" s="251">
        <v>0</v>
      </c>
      <c r="AF43" s="251">
        <v>0</v>
      </c>
      <c r="AG43" s="251">
        <v>0</v>
      </c>
      <c r="AH43" s="251">
        <v>0</v>
      </c>
      <c r="AI43" s="251">
        <v>0</v>
      </c>
      <c r="AJ43" s="251">
        <v>0</v>
      </c>
      <c r="AK43" s="251">
        <v>0</v>
      </c>
      <c r="AL43" s="251">
        <v>0</v>
      </c>
      <c r="AM43" s="251">
        <v>0</v>
      </c>
      <c r="AN43" s="251">
        <v>0</v>
      </c>
      <c r="AO43" s="251">
        <v>0</v>
      </c>
      <c r="AP43" s="251">
        <v>0</v>
      </c>
      <c r="AQ43" s="251">
        <v>0</v>
      </c>
      <c r="AR43" s="251">
        <v>0</v>
      </c>
      <c r="AS43" s="251">
        <v>0</v>
      </c>
      <c r="AT43" s="251">
        <v>0</v>
      </c>
      <c r="AU43" s="251">
        <v>0</v>
      </c>
      <c r="AV43" s="251">
        <v>0</v>
      </c>
      <c r="AW43" s="251">
        <v>0</v>
      </c>
      <c r="AX43" s="251">
        <v>0</v>
      </c>
      <c r="AY43" s="251">
        <v>0</v>
      </c>
      <c r="AZ43" s="251">
        <v>48</v>
      </c>
      <c r="BA43" s="251">
        <v>25</v>
      </c>
      <c r="BB43" s="251">
        <v>23</v>
      </c>
      <c r="BC43" s="251">
        <v>24</v>
      </c>
      <c r="BD43" s="251">
        <v>21</v>
      </c>
      <c r="BE43" s="251">
        <v>20</v>
      </c>
      <c r="BF43" s="251">
        <v>19</v>
      </c>
      <c r="BG43" s="251">
        <v>18</v>
      </c>
      <c r="BH43" s="251">
        <v>14</v>
      </c>
      <c r="BI43" s="251">
        <v>15</v>
      </c>
      <c r="BJ43" s="251">
        <v>15</v>
      </c>
      <c r="BK43" s="251">
        <v>13</v>
      </c>
      <c r="BL43" s="251">
        <v>21</v>
      </c>
      <c r="BM43" s="251">
        <v>30</v>
      </c>
      <c r="BN43" s="251">
        <v>22</v>
      </c>
      <c r="BO43" s="251">
        <v>19</v>
      </c>
      <c r="BP43" s="251">
        <v>18</v>
      </c>
      <c r="BQ43" s="251">
        <v>15</v>
      </c>
      <c r="BR43" s="251">
        <v>11</v>
      </c>
      <c r="BS43" s="251">
        <v>9</v>
      </c>
      <c r="BT43" s="251">
        <v>8</v>
      </c>
      <c r="BU43" s="251">
        <v>6</v>
      </c>
      <c r="BV43" s="251">
        <v>3</v>
      </c>
      <c r="BW43" s="251">
        <v>0</v>
      </c>
      <c r="BX43" s="251">
        <v>0</v>
      </c>
      <c r="BY43" s="251">
        <v>0</v>
      </c>
      <c r="BZ43" s="251">
        <v>0</v>
      </c>
      <c r="CA43" s="251">
        <v>0</v>
      </c>
      <c r="CB43" s="251">
        <v>0</v>
      </c>
      <c r="CC43" s="251">
        <v>0</v>
      </c>
      <c r="CD43" s="251">
        <v>0</v>
      </c>
      <c r="CE43" s="251">
        <v>0</v>
      </c>
      <c r="CF43" s="251">
        <v>0</v>
      </c>
      <c r="CG43" s="251">
        <v>0</v>
      </c>
      <c r="CH43" s="252">
        <v>0</v>
      </c>
    </row>
    <row r="44" spans="2:86" x14ac:dyDescent="0.35">
      <c r="B44" s="254" t="s">
        <v>472</v>
      </c>
      <c r="D44" s="251">
        <v>0</v>
      </c>
      <c r="E44" s="251">
        <v>0</v>
      </c>
      <c r="F44" s="251">
        <v>0</v>
      </c>
      <c r="G44" s="251">
        <v>0</v>
      </c>
      <c r="H44" s="251">
        <v>0</v>
      </c>
      <c r="I44" s="251">
        <v>0</v>
      </c>
      <c r="J44" s="251">
        <v>0</v>
      </c>
      <c r="K44" s="251">
        <v>0</v>
      </c>
      <c r="L44" s="251">
        <v>0</v>
      </c>
      <c r="M44" s="251">
        <v>0</v>
      </c>
      <c r="N44" s="251">
        <v>0</v>
      </c>
      <c r="O44" s="251">
        <v>0</v>
      </c>
      <c r="P44" s="251">
        <v>0</v>
      </c>
      <c r="Q44" s="251">
        <v>0</v>
      </c>
      <c r="R44" s="251">
        <v>0</v>
      </c>
      <c r="S44" s="251">
        <v>0</v>
      </c>
      <c r="T44" s="251">
        <v>0</v>
      </c>
      <c r="U44" s="251">
        <v>0</v>
      </c>
      <c r="V44" s="251">
        <v>0</v>
      </c>
      <c r="W44" s="251">
        <v>0</v>
      </c>
      <c r="X44" s="251">
        <v>0</v>
      </c>
      <c r="Y44" s="251">
        <v>0</v>
      </c>
      <c r="Z44" s="251">
        <v>0</v>
      </c>
      <c r="AA44" s="251">
        <v>0</v>
      </c>
      <c r="AB44" s="251">
        <v>0</v>
      </c>
      <c r="AC44" s="251">
        <v>0</v>
      </c>
      <c r="AD44" s="251">
        <v>0</v>
      </c>
      <c r="AE44" s="251">
        <v>0</v>
      </c>
      <c r="AF44" s="251">
        <v>0</v>
      </c>
      <c r="AG44" s="251">
        <v>0</v>
      </c>
      <c r="AH44" s="251">
        <v>0</v>
      </c>
      <c r="AI44" s="251">
        <v>0</v>
      </c>
      <c r="AJ44" s="251">
        <v>0</v>
      </c>
      <c r="AK44" s="251">
        <v>0</v>
      </c>
      <c r="AL44" s="251">
        <v>0</v>
      </c>
      <c r="AM44" s="251">
        <v>0</v>
      </c>
      <c r="AN44" s="251">
        <v>0</v>
      </c>
      <c r="AO44" s="251">
        <v>0</v>
      </c>
      <c r="AP44" s="251">
        <v>0</v>
      </c>
      <c r="AQ44" s="251">
        <v>0</v>
      </c>
      <c r="AR44" s="251">
        <v>0</v>
      </c>
      <c r="AS44" s="251">
        <v>0</v>
      </c>
      <c r="AT44" s="251">
        <v>0</v>
      </c>
      <c r="AU44" s="251">
        <v>0</v>
      </c>
      <c r="AV44" s="251">
        <v>0</v>
      </c>
      <c r="AW44" s="251">
        <v>0</v>
      </c>
      <c r="AX44" s="251">
        <v>0</v>
      </c>
      <c r="AY44" s="251">
        <v>0</v>
      </c>
      <c r="AZ44" s="251">
        <v>1389</v>
      </c>
      <c r="BA44" s="251">
        <v>962</v>
      </c>
      <c r="BB44" s="251">
        <v>846</v>
      </c>
      <c r="BC44" s="251">
        <v>888</v>
      </c>
      <c r="BD44" s="251">
        <v>764</v>
      </c>
      <c r="BE44" s="251">
        <v>666</v>
      </c>
      <c r="BF44" s="251">
        <v>646</v>
      </c>
      <c r="BG44" s="251">
        <v>631</v>
      </c>
      <c r="BH44" s="251">
        <v>588</v>
      </c>
      <c r="BI44" s="251">
        <v>632</v>
      </c>
      <c r="BJ44" s="251">
        <v>691</v>
      </c>
      <c r="BK44" s="251">
        <v>609</v>
      </c>
      <c r="BL44" s="251">
        <v>695</v>
      </c>
      <c r="BM44" s="251">
        <v>1072</v>
      </c>
      <c r="BN44" s="251">
        <v>1069</v>
      </c>
      <c r="BO44" s="251">
        <v>1208</v>
      </c>
      <c r="BP44" s="251">
        <v>1242</v>
      </c>
      <c r="BQ44" s="251">
        <v>1045</v>
      </c>
      <c r="BR44" s="251">
        <v>710</v>
      </c>
      <c r="BS44" s="251">
        <v>522</v>
      </c>
      <c r="BT44" s="251">
        <v>424</v>
      </c>
      <c r="BU44" s="251">
        <v>333</v>
      </c>
      <c r="BV44" s="251">
        <v>274</v>
      </c>
      <c r="BW44" s="251">
        <v>138</v>
      </c>
      <c r="BX44" s="251">
        <v>97</v>
      </c>
      <c r="BY44" s="251">
        <v>66</v>
      </c>
      <c r="BZ44" s="251">
        <v>42</v>
      </c>
      <c r="CA44" s="251">
        <v>28</v>
      </c>
      <c r="CB44" s="251">
        <v>14</v>
      </c>
      <c r="CC44" s="251">
        <v>0</v>
      </c>
      <c r="CD44" s="251">
        <v>0</v>
      </c>
      <c r="CE44" s="251">
        <v>0</v>
      </c>
      <c r="CF44" s="251">
        <v>0</v>
      </c>
      <c r="CG44" s="251">
        <v>0</v>
      </c>
      <c r="CH44" s="252">
        <v>0</v>
      </c>
    </row>
    <row r="45" spans="2:86" x14ac:dyDescent="0.35">
      <c r="B45" s="254" t="s">
        <v>473</v>
      </c>
      <c r="D45" s="255">
        <v>0</v>
      </c>
      <c r="E45" s="255">
        <v>0</v>
      </c>
      <c r="F45" s="255">
        <v>0</v>
      </c>
      <c r="G45" s="255">
        <v>0</v>
      </c>
      <c r="H45" s="255">
        <v>0</v>
      </c>
      <c r="I45" s="255">
        <v>0</v>
      </c>
      <c r="J45" s="255">
        <v>0</v>
      </c>
      <c r="K45" s="255">
        <v>0</v>
      </c>
      <c r="L45" s="255">
        <v>0</v>
      </c>
      <c r="M45" s="255">
        <v>0</v>
      </c>
      <c r="N45" s="255">
        <v>0</v>
      </c>
      <c r="O45" s="255">
        <v>0</v>
      </c>
      <c r="P45" s="255">
        <v>0</v>
      </c>
      <c r="Q45" s="255">
        <v>0</v>
      </c>
      <c r="R45" s="255">
        <v>0</v>
      </c>
      <c r="S45" s="255">
        <v>0</v>
      </c>
      <c r="T45" s="255">
        <v>0</v>
      </c>
      <c r="U45" s="255">
        <v>0</v>
      </c>
      <c r="V45" s="255">
        <v>0</v>
      </c>
      <c r="W45" s="255">
        <v>0</v>
      </c>
      <c r="X45" s="255">
        <v>0</v>
      </c>
      <c r="Y45" s="255">
        <v>0</v>
      </c>
      <c r="Z45" s="255">
        <v>0</v>
      </c>
      <c r="AA45" s="255">
        <v>0</v>
      </c>
      <c r="AB45" s="255">
        <v>0</v>
      </c>
      <c r="AC45" s="255">
        <v>0</v>
      </c>
      <c r="AD45" s="255">
        <v>0</v>
      </c>
      <c r="AE45" s="255">
        <v>0</v>
      </c>
      <c r="AF45" s="255">
        <v>0</v>
      </c>
      <c r="AG45" s="255">
        <v>0</v>
      </c>
      <c r="AH45" s="255">
        <v>0</v>
      </c>
      <c r="AI45" s="255">
        <v>0</v>
      </c>
      <c r="AJ45" s="255">
        <v>0</v>
      </c>
      <c r="AK45" s="255">
        <v>0</v>
      </c>
      <c r="AL45" s="255">
        <v>0</v>
      </c>
      <c r="AM45" s="255">
        <v>0</v>
      </c>
      <c r="AN45" s="255">
        <v>0</v>
      </c>
      <c r="AO45" s="255">
        <v>0</v>
      </c>
      <c r="AP45" s="255">
        <v>0</v>
      </c>
      <c r="AQ45" s="255">
        <v>0</v>
      </c>
      <c r="AR45" s="255">
        <v>0</v>
      </c>
      <c r="AS45" s="255">
        <v>0</v>
      </c>
      <c r="AT45" s="255">
        <v>0</v>
      </c>
      <c r="AU45" s="255">
        <v>0</v>
      </c>
      <c r="AV45" s="255">
        <v>0</v>
      </c>
      <c r="AW45" s="255">
        <v>0</v>
      </c>
      <c r="AX45" s="255">
        <v>0</v>
      </c>
      <c r="AY45" s="255">
        <v>0</v>
      </c>
      <c r="AZ45" s="255">
        <v>187</v>
      </c>
      <c r="BA45" s="255">
        <v>96</v>
      </c>
      <c r="BB45" s="255">
        <v>79</v>
      </c>
      <c r="BC45" s="255">
        <v>87</v>
      </c>
      <c r="BD45" s="255">
        <v>69</v>
      </c>
      <c r="BE45" s="255">
        <v>67</v>
      </c>
      <c r="BF45" s="255">
        <v>65</v>
      </c>
      <c r="BG45" s="255">
        <v>64</v>
      </c>
      <c r="BH45" s="255">
        <v>59</v>
      </c>
      <c r="BI45" s="255">
        <v>58</v>
      </c>
      <c r="BJ45" s="255">
        <v>64</v>
      </c>
      <c r="BK45" s="255">
        <v>54</v>
      </c>
      <c r="BL45" s="255">
        <v>66</v>
      </c>
      <c r="BM45" s="255">
        <v>114</v>
      </c>
      <c r="BN45" s="251">
        <v>91</v>
      </c>
      <c r="BO45" s="251">
        <v>77</v>
      </c>
      <c r="BP45" s="251">
        <v>69</v>
      </c>
      <c r="BQ45" s="251">
        <v>68</v>
      </c>
      <c r="BR45" s="251">
        <v>53</v>
      </c>
      <c r="BS45" s="251">
        <v>35</v>
      </c>
      <c r="BT45" s="251">
        <v>41</v>
      </c>
      <c r="BU45" s="251">
        <v>36</v>
      </c>
      <c r="BV45" s="251">
        <v>19</v>
      </c>
      <c r="BW45" s="251">
        <v>8</v>
      </c>
      <c r="BX45" s="251">
        <v>24</v>
      </c>
      <c r="BY45" s="251">
        <v>13</v>
      </c>
      <c r="BZ45" s="251">
        <v>9</v>
      </c>
      <c r="CA45" s="251">
        <v>8</v>
      </c>
      <c r="CB45" s="251">
        <v>9</v>
      </c>
      <c r="CC45" s="251">
        <v>10</v>
      </c>
      <c r="CD45" s="251">
        <v>10</v>
      </c>
      <c r="CE45" s="251">
        <v>10</v>
      </c>
      <c r="CF45" s="251">
        <v>9</v>
      </c>
      <c r="CG45" s="251">
        <v>9</v>
      </c>
      <c r="CH45" s="252">
        <v>9</v>
      </c>
    </row>
    <row r="46" spans="2:86" ht="26.25" customHeight="1" x14ac:dyDescent="0.35">
      <c r="B46" s="243" t="s">
        <v>409</v>
      </c>
      <c r="D46" s="251">
        <v>0</v>
      </c>
      <c r="E46" s="251">
        <v>0</v>
      </c>
      <c r="F46" s="251">
        <v>0</v>
      </c>
      <c r="G46" s="251">
        <v>0</v>
      </c>
      <c r="H46" s="251">
        <v>0</v>
      </c>
      <c r="I46" s="251">
        <v>0</v>
      </c>
      <c r="J46" s="251">
        <v>0</v>
      </c>
      <c r="K46" s="251">
        <v>0</v>
      </c>
      <c r="L46" s="251">
        <v>0</v>
      </c>
      <c r="M46" s="251">
        <v>0</v>
      </c>
      <c r="N46" s="251">
        <v>0</v>
      </c>
      <c r="O46" s="251">
        <v>0</v>
      </c>
      <c r="P46" s="251">
        <v>0</v>
      </c>
      <c r="Q46" s="251">
        <v>0</v>
      </c>
      <c r="R46" s="251">
        <v>0</v>
      </c>
      <c r="S46" s="251">
        <v>0</v>
      </c>
      <c r="T46" s="251">
        <v>0</v>
      </c>
      <c r="U46" s="251">
        <v>0</v>
      </c>
      <c r="V46" s="251">
        <v>0</v>
      </c>
      <c r="W46" s="251">
        <v>0</v>
      </c>
      <c r="X46" s="251">
        <v>0</v>
      </c>
      <c r="Y46" s="251">
        <v>0</v>
      </c>
      <c r="Z46" s="251">
        <v>0</v>
      </c>
      <c r="AA46" s="251">
        <v>0</v>
      </c>
      <c r="AB46" s="251">
        <v>0</v>
      </c>
      <c r="AC46" s="251">
        <v>0</v>
      </c>
      <c r="AD46" s="251">
        <v>0</v>
      </c>
      <c r="AE46" s="251">
        <v>0</v>
      </c>
      <c r="AF46" s="251">
        <v>0</v>
      </c>
      <c r="AG46" s="251">
        <v>0</v>
      </c>
      <c r="AH46" s="251">
        <v>0</v>
      </c>
      <c r="AI46" s="251">
        <v>0</v>
      </c>
      <c r="AJ46" s="251">
        <v>0</v>
      </c>
      <c r="AK46" s="251">
        <v>0</v>
      </c>
      <c r="AL46" s="251">
        <v>0</v>
      </c>
      <c r="AM46" s="251">
        <v>0</v>
      </c>
      <c r="AN46" s="251">
        <v>0</v>
      </c>
      <c r="AO46" s="251">
        <v>0</v>
      </c>
      <c r="AP46" s="251">
        <v>0</v>
      </c>
      <c r="AQ46" s="251">
        <v>0</v>
      </c>
      <c r="AR46" s="251">
        <v>0</v>
      </c>
      <c r="AS46" s="251">
        <v>0</v>
      </c>
      <c r="AT46" s="251">
        <v>0</v>
      </c>
      <c r="AU46" s="251">
        <v>11</v>
      </c>
      <c r="AV46" s="251">
        <v>13</v>
      </c>
      <c r="AW46" s="251">
        <v>12</v>
      </c>
      <c r="AX46" s="251">
        <v>11</v>
      </c>
      <c r="AY46" s="251">
        <v>13</v>
      </c>
      <c r="AZ46" s="251">
        <v>12</v>
      </c>
      <c r="BA46" s="251">
        <v>11</v>
      </c>
      <c r="BB46" s="251">
        <v>13</v>
      </c>
      <c r="BC46" s="251">
        <v>13</v>
      </c>
      <c r="BD46" s="251">
        <v>15</v>
      </c>
      <c r="BE46" s="251">
        <v>17</v>
      </c>
      <c r="BF46" s="251">
        <v>17</v>
      </c>
      <c r="BG46" s="251">
        <v>25</v>
      </c>
      <c r="BH46" s="251">
        <v>29</v>
      </c>
      <c r="BI46" s="251">
        <v>31</v>
      </c>
      <c r="BJ46" s="251">
        <v>30</v>
      </c>
      <c r="BK46" s="251">
        <v>44</v>
      </c>
      <c r="BL46" s="251">
        <v>54</v>
      </c>
      <c r="BM46" s="251">
        <v>56</v>
      </c>
      <c r="BN46" s="251">
        <v>54</v>
      </c>
      <c r="BO46" s="251">
        <v>57</v>
      </c>
      <c r="BP46" s="251">
        <v>60</v>
      </c>
      <c r="BQ46" s="251">
        <v>58</v>
      </c>
      <c r="BR46" s="251">
        <v>59</v>
      </c>
      <c r="BS46" s="251">
        <v>62</v>
      </c>
      <c r="BT46" s="251">
        <v>61</v>
      </c>
      <c r="BU46" s="251">
        <v>59</v>
      </c>
      <c r="BV46" s="251">
        <v>58</v>
      </c>
      <c r="BW46" s="251">
        <v>55</v>
      </c>
      <c r="BX46" s="251">
        <v>49</v>
      </c>
      <c r="BY46" s="251">
        <v>45</v>
      </c>
      <c r="BZ46" s="251">
        <v>48</v>
      </c>
      <c r="CA46" s="251">
        <v>45</v>
      </c>
      <c r="CB46" s="251">
        <v>42</v>
      </c>
      <c r="CC46" s="251">
        <v>39</v>
      </c>
      <c r="CD46" s="251">
        <v>40</v>
      </c>
      <c r="CE46" s="251">
        <v>41</v>
      </c>
      <c r="CF46" s="251">
        <v>42</v>
      </c>
      <c r="CG46" s="251">
        <v>42</v>
      </c>
      <c r="CH46" s="252">
        <v>43</v>
      </c>
    </row>
    <row r="47" spans="2:86" x14ac:dyDescent="0.35">
      <c r="B47" s="243" t="s">
        <v>412</v>
      </c>
      <c r="D47" s="251">
        <v>0</v>
      </c>
      <c r="E47" s="251">
        <v>0</v>
      </c>
      <c r="F47" s="251">
        <v>0</v>
      </c>
      <c r="G47" s="251">
        <v>0</v>
      </c>
      <c r="H47" s="251">
        <v>0</v>
      </c>
      <c r="I47" s="251">
        <v>0</v>
      </c>
      <c r="J47" s="251">
        <v>0</v>
      </c>
      <c r="K47" s="251">
        <v>0</v>
      </c>
      <c r="L47" s="251">
        <v>0</v>
      </c>
      <c r="M47" s="251">
        <v>0</v>
      </c>
      <c r="N47" s="251">
        <v>0</v>
      </c>
      <c r="O47" s="251">
        <v>0</v>
      </c>
      <c r="P47" s="251">
        <v>0</v>
      </c>
      <c r="Q47" s="251">
        <v>0</v>
      </c>
      <c r="R47" s="251">
        <v>0</v>
      </c>
      <c r="S47" s="251">
        <v>0</v>
      </c>
      <c r="T47" s="251">
        <v>0</v>
      </c>
      <c r="U47" s="251">
        <v>0</v>
      </c>
      <c r="V47" s="251">
        <v>0</v>
      </c>
      <c r="W47" s="251">
        <v>0</v>
      </c>
      <c r="X47" s="251">
        <v>0</v>
      </c>
      <c r="Y47" s="251">
        <v>0</v>
      </c>
      <c r="Z47" s="251">
        <v>0</v>
      </c>
      <c r="AA47" s="251">
        <v>0</v>
      </c>
      <c r="AB47" s="251">
        <v>0</v>
      </c>
      <c r="AC47" s="251">
        <v>0</v>
      </c>
      <c r="AD47" s="251">
        <v>0</v>
      </c>
      <c r="AE47" s="251">
        <v>0</v>
      </c>
      <c r="AF47" s="251">
        <v>34</v>
      </c>
      <c r="AG47" s="251">
        <v>55</v>
      </c>
      <c r="AH47" s="251">
        <v>75</v>
      </c>
      <c r="AI47" s="251">
        <v>105</v>
      </c>
      <c r="AJ47" s="251">
        <v>147</v>
      </c>
      <c r="AK47" s="251">
        <v>177</v>
      </c>
      <c r="AL47" s="251">
        <v>214</v>
      </c>
      <c r="AM47" s="251">
        <v>263</v>
      </c>
      <c r="AN47" s="251">
        <v>314</v>
      </c>
      <c r="AO47" s="251">
        <v>367</v>
      </c>
      <c r="AP47" s="251">
        <v>422</v>
      </c>
      <c r="AQ47" s="251">
        <v>474</v>
      </c>
      <c r="AR47" s="251">
        <v>520</v>
      </c>
      <c r="AS47" s="251">
        <v>565</v>
      </c>
      <c r="AT47" s="251">
        <v>607</v>
      </c>
      <c r="AU47" s="251">
        <v>654</v>
      </c>
      <c r="AV47" s="251">
        <v>0</v>
      </c>
      <c r="AW47" s="251">
        <v>0</v>
      </c>
      <c r="AX47" s="251">
        <v>0</v>
      </c>
      <c r="AY47" s="251">
        <v>0</v>
      </c>
      <c r="AZ47" s="251">
        <v>0</v>
      </c>
      <c r="BA47" s="251">
        <v>0</v>
      </c>
      <c r="BB47" s="251">
        <v>0</v>
      </c>
      <c r="BC47" s="251">
        <v>0</v>
      </c>
      <c r="BD47" s="251">
        <v>0</v>
      </c>
      <c r="BE47" s="251">
        <v>0</v>
      </c>
      <c r="BF47" s="251">
        <v>0</v>
      </c>
      <c r="BG47" s="251">
        <v>0</v>
      </c>
      <c r="BH47" s="251">
        <v>0</v>
      </c>
      <c r="BI47" s="251">
        <v>0</v>
      </c>
      <c r="BJ47" s="251">
        <v>0</v>
      </c>
      <c r="BK47" s="251">
        <v>0</v>
      </c>
      <c r="BL47" s="251">
        <v>0</v>
      </c>
      <c r="BM47" s="251">
        <v>0</v>
      </c>
      <c r="BN47" s="251">
        <v>0</v>
      </c>
      <c r="BO47" s="251">
        <v>0</v>
      </c>
      <c r="BP47" s="251">
        <v>0</v>
      </c>
      <c r="BQ47" s="251">
        <v>0</v>
      </c>
      <c r="BR47" s="251">
        <v>0</v>
      </c>
      <c r="BS47" s="251">
        <v>0</v>
      </c>
      <c r="BT47" s="251">
        <v>0</v>
      </c>
      <c r="BU47" s="251">
        <v>0</v>
      </c>
      <c r="BV47" s="251">
        <v>0</v>
      </c>
      <c r="BW47" s="251">
        <v>0</v>
      </c>
      <c r="BX47" s="251">
        <v>0</v>
      </c>
      <c r="BY47" s="251">
        <v>0</v>
      </c>
      <c r="BZ47" s="251">
        <v>0</v>
      </c>
      <c r="CA47" s="251">
        <v>0</v>
      </c>
      <c r="CB47" s="251">
        <v>0</v>
      </c>
      <c r="CC47" s="251">
        <v>0</v>
      </c>
      <c r="CD47" s="251">
        <v>0</v>
      </c>
      <c r="CE47" s="251">
        <v>0</v>
      </c>
      <c r="CF47" s="251">
        <v>0</v>
      </c>
      <c r="CG47" s="251">
        <v>0</v>
      </c>
      <c r="CH47" s="252">
        <v>0</v>
      </c>
    </row>
    <row r="48" spans="2:86" x14ac:dyDescent="0.35">
      <c r="B48" s="243" t="s">
        <v>415</v>
      </c>
      <c r="D48" s="255">
        <v>0</v>
      </c>
      <c r="E48" s="255">
        <v>0</v>
      </c>
      <c r="F48" s="255">
        <v>0</v>
      </c>
      <c r="G48" s="255">
        <v>0</v>
      </c>
      <c r="H48" s="255">
        <v>0</v>
      </c>
      <c r="I48" s="255">
        <v>0</v>
      </c>
      <c r="J48" s="255">
        <v>0</v>
      </c>
      <c r="K48" s="255">
        <v>0</v>
      </c>
      <c r="L48" s="255">
        <v>0</v>
      </c>
      <c r="M48" s="255">
        <v>0</v>
      </c>
      <c r="N48" s="255">
        <v>0</v>
      </c>
      <c r="O48" s="255">
        <v>0</v>
      </c>
      <c r="P48" s="255">
        <v>0</v>
      </c>
      <c r="Q48" s="255">
        <v>0</v>
      </c>
      <c r="R48" s="255">
        <v>0</v>
      </c>
      <c r="S48" s="255">
        <v>0</v>
      </c>
      <c r="T48" s="255">
        <v>0</v>
      </c>
      <c r="U48" s="255">
        <v>0</v>
      </c>
      <c r="V48" s="255">
        <v>0</v>
      </c>
      <c r="W48" s="255">
        <v>0</v>
      </c>
      <c r="X48" s="255">
        <v>0</v>
      </c>
      <c r="Y48" s="255">
        <v>0</v>
      </c>
      <c r="Z48" s="255">
        <v>0</v>
      </c>
      <c r="AA48" s="255">
        <v>0</v>
      </c>
      <c r="AB48" s="255">
        <v>0</v>
      </c>
      <c r="AC48" s="255">
        <v>0</v>
      </c>
      <c r="AD48" s="255">
        <v>0</v>
      </c>
      <c r="AE48" s="255">
        <v>0</v>
      </c>
      <c r="AF48" s="255">
        <v>0</v>
      </c>
      <c r="AG48" s="255">
        <v>0</v>
      </c>
      <c r="AH48" s="255">
        <v>311</v>
      </c>
      <c r="AI48" s="255">
        <v>381</v>
      </c>
      <c r="AJ48" s="255">
        <v>438</v>
      </c>
      <c r="AK48" s="255">
        <v>469</v>
      </c>
      <c r="AL48" s="255">
        <v>508</v>
      </c>
      <c r="AM48" s="255">
        <v>537</v>
      </c>
      <c r="AN48" s="255">
        <v>517</v>
      </c>
      <c r="AO48" s="255">
        <v>576</v>
      </c>
      <c r="AP48" s="255">
        <v>607</v>
      </c>
      <c r="AQ48" s="255">
        <v>686</v>
      </c>
      <c r="AR48" s="255">
        <v>710</v>
      </c>
      <c r="AS48" s="255">
        <v>724</v>
      </c>
      <c r="AT48" s="255">
        <v>777</v>
      </c>
      <c r="AU48" s="255">
        <v>821</v>
      </c>
      <c r="AV48" s="255">
        <v>839</v>
      </c>
      <c r="AW48" s="255">
        <v>886</v>
      </c>
      <c r="AX48" s="255">
        <v>918</v>
      </c>
      <c r="AY48" s="255">
        <v>964</v>
      </c>
      <c r="AZ48" s="255">
        <v>1010</v>
      </c>
      <c r="BA48" s="255">
        <v>0</v>
      </c>
      <c r="BB48" s="255">
        <v>0</v>
      </c>
      <c r="BC48" s="255">
        <v>0</v>
      </c>
      <c r="BD48" s="255">
        <v>0</v>
      </c>
      <c r="BE48" s="255">
        <v>0</v>
      </c>
      <c r="BF48" s="255">
        <v>0</v>
      </c>
      <c r="BG48" s="255">
        <v>0</v>
      </c>
      <c r="BH48" s="255">
        <v>0</v>
      </c>
      <c r="BI48" s="255">
        <v>0</v>
      </c>
      <c r="BJ48" s="255">
        <v>0</v>
      </c>
      <c r="BK48" s="255">
        <v>0</v>
      </c>
      <c r="BL48" s="255">
        <v>0</v>
      </c>
      <c r="BM48" s="255">
        <v>0</v>
      </c>
      <c r="BN48" s="255">
        <v>0</v>
      </c>
      <c r="BO48" s="255">
        <v>0</v>
      </c>
      <c r="BP48" s="255">
        <v>0</v>
      </c>
      <c r="BQ48" s="255">
        <v>0</v>
      </c>
      <c r="BR48" s="255">
        <v>0</v>
      </c>
      <c r="BS48" s="255">
        <v>0</v>
      </c>
      <c r="BT48" s="255">
        <v>0</v>
      </c>
      <c r="BU48" s="255">
        <v>0</v>
      </c>
      <c r="BV48" s="255">
        <v>0</v>
      </c>
      <c r="BW48" s="255">
        <v>0</v>
      </c>
      <c r="BX48" s="232">
        <v>0</v>
      </c>
      <c r="BY48" s="232">
        <v>0</v>
      </c>
      <c r="BZ48" s="232">
        <v>0</v>
      </c>
      <c r="CA48" s="232">
        <v>0</v>
      </c>
      <c r="CB48" s="232">
        <v>0</v>
      </c>
      <c r="CC48" s="232">
        <v>0</v>
      </c>
      <c r="CD48" s="232">
        <v>0</v>
      </c>
      <c r="CE48" s="232">
        <v>0</v>
      </c>
      <c r="CF48" s="232">
        <v>0</v>
      </c>
      <c r="CG48" s="232">
        <v>0</v>
      </c>
      <c r="CH48" s="256">
        <v>0</v>
      </c>
    </row>
    <row r="49" spans="1:87" x14ac:dyDescent="0.35">
      <c r="B49" s="243" t="s">
        <v>418</v>
      </c>
      <c r="D49" s="255">
        <v>0</v>
      </c>
      <c r="E49" s="255">
        <v>0</v>
      </c>
      <c r="F49" s="255">
        <v>0</v>
      </c>
      <c r="G49" s="255">
        <v>0</v>
      </c>
      <c r="H49" s="255">
        <v>0</v>
      </c>
      <c r="I49" s="255">
        <v>0</v>
      </c>
      <c r="J49" s="255">
        <v>0</v>
      </c>
      <c r="K49" s="255">
        <v>0</v>
      </c>
      <c r="L49" s="255">
        <v>0</v>
      </c>
      <c r="M49" s="255">
        <v>0</v>
      </c>
      <c r="N49" s="255">
        <v>0</v>
      </c>
      <c r="O49" s="255">
        <v>0</v>
      </c>
      <c r="P49" s="255">
        <v>0</v>
      </c>
      <c r="Q49" s="255">
        <v>0</v>
      </c>
      <c r="R49" s="255">
        <v>0</v>
      </c>
      <c r="S49" s="255">
        <v>0</v>
      </c>
      <c r="T49" s="255">
        <v>0</v>
      </c>
      <c r="U49" s="255">
        <v>0</v>
      </c>
      <c r="V49" s="255">
        <v>0</v>
      </c>
      <c r="W49" s="255">
        <v>0</v>
      </c>
      <c r="X49" s="255">
        <v>0</v>
      </c>
      <c r="Y49" s="255">
        <v>0</v>
      </c>
      <c r="Z49" s="255">
        <v>0</v>
      </c>
      <c r="AA49" s="255">
        <v>0</v>
      </c>
      <c r="AB49" s="255">
        <v>0</v>
      </c>
      <c r="AC49" s="255">
        <v>0</v>
      </c>
      <c r="AD49" s="255">
        <v>0</v>
      </c>
      <c r="AE49" s="255">
        <v>0</v>
      </c>
      <c r="AF49" s="255">
        <v>0</v>
      </c>
      <c r="AG49" s="255">
        <v>0</v>
      </c>
      <c r="AH49" s="255">
        <v>0</v>
      </c>
      <c r="AI49" s="255">
        <v>0</v>
      </c>
      <c r="AJ49" s="255">
        <v>0</v>
      </c>
      <c r="AK49" s="255">
        <v>0</v>
      </c>
      <c r="AL49" s="255">
        <v>0</v>
      </c>
      <c r="AM49" s="255">
        <v>0</v>
      </c>
      <c r="AN49" s="255">
        <v>0</v>
      </c>
      <c r="AO49" s="255">
        <v>0</v>
      </c>
      <c r="AP49" s="255">
        <v>0</v>
      </c>
      <c r="AQ49" s="255">
        <v>0</v>
      </c>
      <c r="AR49" s="255">
        <v>0</v>
      </c>
      <c r="AS49" s="255">
        <v>0</v>
      </c>
      <c r="AT49" s="255">
        <v>0</v>
      </c>
      <c r="AU49" s="255">
        <v>0</v>
      </c>
      <c r="AV49" s="255">
        <v>0</v>
      </c>
      <c r="AW49" s="255">
        <v>0</v>
      </c>
      <c r="AX49" s="255">
        <v>0</v>
      </c>
      <c r="AY49" s="255">
        <v>0</v>
      </c>
      <c r="AZ49" s="255">
        <v>0</v>
      </c>
      <c r="BA49" s="255">
        <v>0</v>
      </c>
      <c r="BB49" s="255">
        <v>0</v>
      </c>
      <c r="BC49" s="255">
        <v>0</v>
      </c>
      <c r="BD49" s="255">
        <v>3156</v>
      </c>
      <c r="BE49" s="255">
        <v>3859</v>
      </c>
      <c r="BF49" s="255">
        <v>3790</v>
      </c>
      <c r="BG49" s="255">
        <v>3839</v>
      </c>
      <c r="BH49" s="255">
        <v>3892</v>
      </c>
      <c r="BI49" s="255">
        <v>3965</v>
      </c>
      <c r="BJ49" s="255">
        <v>3982</v>
      </c>
      <c r="BK49" s="255">
        <v>3993</v>
      </c>
      <c r="BL49" s="255">
        <v>4079</v>
      </c>
      <c r="BM49" s="255">
        <v>4206</v>
      </c>
      <c r="BN49" s="255">
        <v>4236</v>
      </c>
      <c r="BO49" s="255">
        <v>4277</v>
      </c>
      <c r="BP49" s="255">
        <v>4316</v>
      </c>
      <c r="BQ49" s="255">
        <v>4414</v>
      </c>
      <c r="BR49" s="255">
        <v>4493</v>
      </c>
      <c r="BS49" s="255">
        <v>4360</v>
      </c>
      <c r="BT49" s="255">
        <v>4516</v>
      </c>
      <c r="BU49" s="255">
        <v>4551</v>
      </c>
      <c r="BV49" s="255">
        <v>4665</v>
      </c>
      <c r="BW49" s="255">
        <v>4779</v>
      </c>
      <c r="BX49" s="232">
        <v>0</v>
      </c>
      <c r="BY49" s="232">
        <v>0</v>
      </c>
      <c r="BZ49" s="232">
        <v>0</v>
      </c>
      <c r="CA49" s="232">
        <v>0</v>
      </c>
      <c r="CB49" s="232">
        <v>0</v>
      </c>
      <c r="CC49" s="232">
        <v>0</v>
      </c>
      <c r="CD49" s="232">
        <v>0</v>
      </c>
      <c r="CE49" s="232">
        <v>0</v>
      </c>
      <c r="CF49" s="232">
        <v>0</v>
      </c>
      <c r="CG49" s="232">
        <v>0</v>
      </c>
      <c r="CH49" s="256">
        <v>0</v>
      </c>
    </row>
    <row r="50" spans="1:87" x14ac:dyDescent="0.35">
      <c r="B50" s="243" t="s">
        <v>34</v>
      </c>
      <c r="D50" s="251">
        <v>0</v>
      </c>
      <c r="E50" s="251">
        <v>0</v>
      </c>
      <c r="F50" s="251">
        <v>0</v>
      </c>
      <c r="G50" s="251">
        <v>0</v>
      </c>
      <c r="H50" s="251">
        <v>0</v>
      </c>
      <c r="I50" s="251">
        <v>0</v>
      </c>
      <c r="J50" s="251">
        <v>0</v>
      </c>
      <c r="K50" s="251">
        <v>0</v>
      </c>
      <c r="L50" s="251">
        <v>0</v>
      </c>
      <c r="M50" s="251">
        <v>0</v>
      </c>
      <c r="N50" s="251">
        <v>0</v>
      </c>
      <c r="O50" s="251">
        <v>0</v>
      </c>
      <c r="P50" s="251">
        <v>0</v>
      </c>
      <c r="Q50" s="251">
        <v>0</v>
      </c>
      <c r="R50" s="251">
        <v>0</v>
      </c>
      <c r="S50" s="251">
        <v>0</v>
      </c>
      <c r="T50" s="251">
        <v>0</v>
      </c>
      <c r="U50" s="251">
        <v>0</v>
      </c>
      <c r="V50" s="251">
        <v>0</v>
      </c>
      <c r="W50" s="251">
        <v>0</v>
      </c>
      <c r="X50" s="251">
        <v>0</v>
      </c>
      <c r="Y50" s="251">
        <v>0</v>
      </c>
      <c r="Z50" s="251">
        <v>0</v>
      </c>
      <c r="AA50" s="251">
        <v>0</v>
      </c>
      <c r="AB50" s="251">
        <v>0</v>
      </c>
      <c r="AC50" s="251">
        <v>0</v>
      </c>
      <c r="AD50" s="251">
        <v>0</v>
      </c>
      <c r="AE50" s="251">
        <v>0</v>
      </c>
      <c r="AF50" s="251">
        <v>0</v>
      </c>
      <c r="AG50" s="251">
        <v>0</v>
      </c>
      <c r="AH50" s="251">
        <v>0</v>
      </c>
      <c r="AI50" s="251">
        <v>0</v>
      </c>
      <c r="AJ50" s="251">
        <v>0</v>
      </c>
      <c r="AK50" s="251">
        <v>0</v>
      </c>
      <c r="AL50" s="251">
        <v>0</v>
      </c>
      <c r="AM50" s="251">
        <v>0</v>
      </c>
      <c r="AN50" s="251">
        <v>0</v>
      </c>
      <c r="AO50" s="251">
        <v>0</v>
      </c>
      <c r="AP50" s="251">
        <v>0</v>
      </c>
      <c r="AQ50" s="251">
        <v>0</v>
      </c>
      <c r="AR50" s="251">
        <v>0</v>
      </c>
      <c r="AS50" s="251">
        <v>0</v>
      </c>
      <c r="AT50" s="251">
        <v>0</v>
      </c>
      <c r="AU50" s="251">
        <v>0</v>
      </c>
      <c r="AV50" s="251">
        <v>0</v>
      </c>
      <c r="AW50" s="251">
        <v>0</v>
      </c>
      <c r="AX50" s="251">
        <v>0</v>
      </c>
      <c r="AY50" s="251">
        <v>0</v>
      </c>
      <c r="AZ50" s="251">
        <v>0</v>
      </c>
      <c r="BA50" s="251">
        <v>0</v>
      </c>
      <c r="BB50" s="251">
        <v>0</v>
      </c>
      <c r="BC50" s="251">
        <v>0</v>
      </c>
      <c r="BD50" s="251">
        <v>0</v>
      </c>
      <c r="BE50" s="251">
        <v>0</v>
      </c>
      <c r="BF50" s="251">
        <v>0</v>
      </c>
      <c r="BG50" s="251">
        <v>1979</v>
      </c>
      <c r="BH50" s="251">
        <v>2594</v>
      </c>
      <c r="BI50" s="251">
        <v>2700</v>
      </c>
      <c r="BJ50" s="251">
        <v>2729</v>
      </c>
      <c r="BK50" s="251">
        <v>2732</v>
      </c>
      <c r="BL50" s="251">
        <v>2724</v>
      </c>
      <c r="BM50" s="251">
        <v>2736</v>
      </c>
      <c r="BN50" s="251">
        <v>2718</v>
      </c>
      <c r="BO50" s="251">
        <v>2649</v>
      </c>
      <c r="BP50" s="251">
        <v>2505</v>
      </c>
      <c r="BQ50" s="251">
        <v>2380</v>
      </c>
      <c r="BR50" s="251">
        <v>2228</v>
      </c>
      <c r="BS50" s="251">
        <v>2098</v>
      </c>
      <c r="BT50" s="251">
        <v>1903</v>
      </c>
      <c r="BU50" s="251">
        <v>1792</v>
      </c>
      <c r="BV50" s="251">
        <v>1654</v>
      </c>
      <c r="BW50" s="251">
        <v>1563</v>
      </c>
      <c r="BX50" s="251">
        <v>1480</v>
      </c>
      <c r="BY50" s="251">
        <v>1410</v>
      </c>
      <c r="BZ50" s="251">
        <v>1374</v>
      </c>
      <c r="CA50" s="251">
        <v>1370</v>
      </c>
      <c r="CB50" s="251">
        <v>1376</v>
      </c>
      <c r="CC50" s="251">
        <v>1382</v>
      </c>
      <c r="CD50" s="251">
        <v>1312</v>
      </c>
      <c r="CE50" s="251">
        <v>1252</v>
      </c>
      <c r="CF50" s="251">
        <v>1167</v>
      </c>
      <c r="CG50" s="251">
        <v>1123</v>
      </c>
      <c r="CH50" s="252">
        <v>1075</v>
      </c>
    </row>
    <row r="51" spans="1:87" ht="25.5" customHeight="1" x14ac:dyDescent="0.35">
      <c r="B51" s="10" t="s">
        <v>419</v>
      </c>
      <c r="D51" s="251"/>
      <c r="E51" s="251"/>
      <c r="F51" s="251"/>
      <c r="G51" s="251"/>
      <c r="H51" s="251"/>
      <c r="I51" s="251"/>
      <c r="J51" s="251"/>
      <c r="K51" s="251"/>
      <c r="L51" s="251"/>
      <c r="M51" s="251"/>
      <c r="N51" s="251"/>
      <c r="O51" s="251"/>
      <c r="P51" s="251"/>
      <c r="Q51" s="251"/>
      <c r="R51" s="251"/>
      <c r="S51" s="251"/>
      <c r="T51" s="251"/>
      <c r="U51" s="251"/>
      <c r="V51" s="251"/>
      <c r="W51" s="251"/>
      <c r="X51" s="251"/>
      <c r="Y51" s="251"/>
      <c r="Z51" s="251"/>
      <c r="AA51" s="251"/>
      <c r="AB51" s="251"/>
      <c r="AC51" s="251"/>
      <c r="AD51" s="251"/>
      <c r="AE51" s="251"/>
      <c r="AF51" s="251"/>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v>13</v>
      </c>
      <c r="BR51" s="251">
        <v>200</v>
      </c>
      <c r="BS51" s="251">
        <v>594</v>
      </c>
      <c r="BT51" s="251">
        <v>1056</v>
      </c>
      <c r="BU51" s="251">
        <v>1558</v>
      </c>
      <c r="BV51" s="251">
        <v>1919</v>
      </c>
      <c r="BW51" s="251">
        <v>2213</v>
      </c>
      <c r="BX51" s="251">
        <v>2360</v>
      </c>
      <c r="BY51" s="251">
        <v>2558</v>
      </c>
      <c r="BZ51" s="251">
        <v>2867</v>
      </c>
      <c r="CA51" s="251">
        <v>3198</v>
      </c>
      <c r="CB51" s="251">
        <v>3570</v>
      </c>
      <c r="CC51" s="251">
        <v>3878</v>
      </c>
      <c r="CD51" s="251">
        <v>4220</v>
      </c>
      <c r="CE51" s="251">
        <v>4467</v>
      </c>
      <c r="CF51" s="251">
        <v>4803</v>
      </c>
      <c r="CG51" s="251">
        <v>5135</v>
      </c>
      <c r="CH51" s="252">
        <v>5414</v>
      </c>
      <c r="CI51" s="257"/>
    </row>
    <row r="52" spans="1:87" x14ac:dyDescent="0.35">
      <c r="B52" s="254" t="s">
        <v>467</v>
      </c>
      <c r="D52" s="251"/>
      <c r="E52" s="251"/>
      <c r="F52" s="251"/>
      <c r="G52" s="251"/>
      <c r="H52" s="251"/>
      <c r="I52" s="25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v>13</v>
      </c>
      <c r="BR52" s="251">
        <v>198</v>
      </c>
      <c r="BS52" s="251">
        <v>588</v>
      </c>
      <c r="BT52" s="251">
        <v>1045</v>
      </c>
      <c r="BU52" s="251">
        <v>1541</v>
      </c>
      <c r="BV52" s="251">
        <v>1898</v>
      </c>
      <c r="BW52" s="251">
        <v>2190</v>
      </c>
      <c r="BX52" s="251">
        <v>2334</v>
      </c>
      <c r="BY52" s="251">
        <v>2530</v>
      </c>
      <c r="BZ52" s="251">
        <v>2835</v>
      </c>
      <c r="CA52" s="251">
        <v>3163</v>
      </c>
      <c r="CB52" s="251">
        <v>3531</v>
      </c>
      <c r="CC52" s="251">
        <v>3836</v>
      </c>
      <c r="CD52" s="251">
        <v>4174</v>
      </c>
      <c r="CE52" s="251">
        <v>4419</v>
      </c>
      <c r="CF52" s="251">
        <v>4750</v>
      </c>
      <c r="CG52" s="251">
        <v>5079</v>
      </c>
      <c r="CH52" s="252">
        <v>5355</v>
      </c>
    </row>
    <row r="53" spans="1:87" x14ac:dyDescent="0.35">
      <c r="B53" s="254" t="s">
        <v>468</v>
      </c>
      <c r="D53" s="251"/>
      <c r="E53" s="251"/>
      <c r="F53" s="251"/>
      <c r="G53" s="251"/>
      <c r="H53" s="251"/>
      <c r="I53" s="251"/>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v>0</v>
      </c>
      <c r="BR53" s="251">
        <v>2</v>
      </c>
      <c r="BS53" s="251">
        <v>6</v>
      </c>
      <c r="BT53" s="251">
        <v>12</v>
      </c>
      <c r="BU53" s="251">
        <v>17</v>
      </c>
      <c r="BV53" s="251">
        <v>21</v>
      </c>
      <c r="BW53" s="251">
        <v>23</v>
      </c>
      <c r="BX53" s="251">
        <v>26</v>
      </c>
      <c r="BY53" s="251">
        <v>28</v>
      </c>
      <c r="BZ53" s="251">
        <v>31</v>
      </c>
      <c r="CA53" s="251">
        <v>35</v>
      </c>
      <c r="CB53" s="251">
        <v>39</v>
      </c>
      <c r="CC53" s="251">
        <v>42</v>
      </c>
      <c r="CD53" s="251">
        <v>46</v>
      </c>
      <c r="CE53" s="251">
        <v>49</v>
      </c>
      <c r="CF53" s="251">
        <v>52</v>
      </c>
      <c r="CG53" s="251">
        <v>56</v>
      </c>
      <c r="CH53" s="252">
        <v>59</v>
      </c>
    </row>
    <row r="54" spans="1:87" x14ac:dyDescent="0.35">
      <c r="B54" s="243" t="s">
        <v>423</v>
      </c>
      <c r="D54" s="255">
        <v>0</v>
      </c>
      <c r="E54" s="255">
        <v>0</v>
      </c>
      <c r="F54" s="255">
        <v>0</v>
      </c>
      <c r="G54" s="255">
        <v>0</v>
      </c>
      <c r="H54" s="255">
        <v>0</v>
      </c>
      <c r="I54" s="255">
        <v>0</v>
      </c>
      <c r="J54" s="255">
        <v>0</v>
      </c>
      <c r="K54" s="255">
        <v>0</v>
      </c>
      <c r="L54" s="255">
        <v>0</v>
      </c>
      <c r="M54" s="255">
        <v>0</v>
      </c>
      <c r="N54" s="255">
        <v>0</v>
      </c>
      <c r="O54" s="255">
        <v>0</v>
      </c>
      <c r="P54" s="255">
        <v>0</v>
      </c>
      <c r="Q54" s="255">
        <v>0</v>
      </c>
      <c r="R54" s="255">
        <v>0</v>
      </c>
      <c r="S54" s="255">
        <v>0</v>
      </c>
      <c r="T54" s="255">
        <v>0</v>
      </c>
      <c r="U54" s="255">
        <v>0</v>
      </c>
      <c r="V54" s="255">
        <v>0</v>
      </c>
      <c r="W54" s="255">
        <v>0</v>
      </c>
      <c r="X54" s="255">
        <v>0</v>
      </c>
      <c r="Y54" s="255">
        <v>0</v>
      </c>
      <c r="Z54" s="255">
        <v>0</v>
      </c>
      <c r="AA54" s="255">
        <v>0</v>
      </c>
      <c r="AB54" s="255">
        <v>0</v>
      </c>
      <c r="AC54" s="255">
        <v>0</v>
      </c>
      <c r="AD54" s="255">
        <v>0</v>
      </c>
      <c r="AE54" s="255">
        <v>0</v>
      </c>
      <c r="AF54" s="255">
        <v>103</v>
      </c>
      <c r="AG54" s="255">
        <v>107</v>
      </c>
      <c r="AH54" s="255">
        <v>116</v>
      </c>
      <c r="AI54" s="255">
        <v>153</v>
      </c>
      <c r="AJ54" s="255">
        <v>178</v>
      </c>
      <c r="AK54" s="255">
        <v>186</v>
      </c>
      <c r="AL54" s="255">
        <v>196</v>
      </c>
      <c r="AM54" s="255">
        <v>209</v>
      </c>
      <c r="AN54" s="255">
        <v>236</v>
      </c>
      <c r="AO54" s="255">
        <v>254</v>
      </c>
      <c r="AP54" s="255">
        <v>257</v>
      </c>
      <c r="AQ54" s="255">
        <v>258</v>
      </c>
      <c r="AR54" s="255">
        <v>267</v>
      </c>
      <c r="AS54" s="255">
        <v>277</v>
      </c>
      <c r="AT54" s="255">
        <v>286</v>
      </c>
      <c r="AU54" s="255">
        <v>296</v>
      </c>
      <c r="AV54" s="255">
        <v>307</v>
      </c>
      <c r="AW54" s="255">
        <v>321</v>
      </c>
      <c r="AX54" s="255">
        <v>337</v>
      </c>
      <c r="AY54" s="255">
        <v>358</v>
      </c>
      <c r="AZ54" s="255">
        <v>364</v>
      </c>
      <c r="BA54" s="255">
        <v>376</v>
      </c>
      <c r="BB54" s="255">
        <v>378</v>
      </c>
      <c r="BC54" s="255">
        <v>377</v>
      </c>
      <c r="BD54" s="255">
        <v>376</v>
      </c>
      <c r="BE54" s="255">
        <v>367</v>
      </c>
      <c r="BF54" s="255">
        <v>331</v>
      </c>
      <c r="BG54" s="255">
        <v>315</v>
      </c>
      <c r="BH54" s="255">
        <v>301</v>
      </c>
      <c r="BI54" s="255">
        <v>288</v>
      </c>
      <c r="BJ54" s="255">
        <v>275</v>
      </c>
      <c r="BK54" s="255">
        <v>263</v>
      </c>
      <c r="BL54" s="255">
        <v>251</v>
      </c>
      <c r="BM54" s="255">
        <v>240</v>
      </c>
      <c r="BN54" s="255">
        <v>230</v>
      </c>
      <c r="BO54" s="255">
        <v>220</v>
      </c>
      <c r="BP54" s="255">
        <v>211</v>
      </c>
      <c r="BQ54" s="255">
        <v>198</v>
      </c>
      <c r="BR54" s="255">
        <v>163</v>
      </c>
      <c r="BS54" s="255">
        <v>113</v>
      </c>
      <c r="BT54" s="255">
        <v>58</v>
      </c>
      <c r="BU54" s="255">
        <v>33</v>
      </c>
      <c r="BV54" s="255">
        <v>27</v>
      </c>
      <c r="BW54" s="255">
        <v>18</v>
      </c>
      <c r="BX54" s="232">
        <v>15</v>
      </c>
      <c r="BY54" s="232">
        <v>13</v>
      </c>
      <c r="BZ54" s="232">
        <v>12</v>
      </c>
      <c r="CA54" s="232">
        <v>10</v>
      </c>
      <c r="CB54" s="232">
        <v>9</v>
      </c>
      <c r="CC54" s="232">
        <v>8</v>
      </c>
      <c r="CD54" s="232">
        <v>7</v>
      </c>
      <c r="CE54" s="232">
        <v>6</v>
      </c>
      <c r="CF54" s="232">
        <v>5</v>
      </c>
      <c r="CG54" s="232">
        <v>3</v>
      </c>
      <c r="CH54" s="256">
        <v>2</v>
      </c>
    </row>
    <row r="55" spans="1:87" x14ac:dyDescent="0.35">
      <c r="B55" s="243" t="s">
        <v>476</v>
      </c>
      <c r="D55" s="251">
        <v>0</v>
      </c>
      <c r="E55" s="251">
        <v>0</v>
      </c>
      <c r="F55" s="251">
        <v>0</v>
      </c>
      <c r="G55" s="251">
        <v>0</v>
      </c>
      <c r="H55" s="251">
        <v>0</v>
      </c>
      <c r="I55" s="251">
        <v>0</v>
      </c>
      <c r="J55" s="251">
        <v>0</v>
      </c>
      <c r="K55" s="251">
        <v>4621</v>
      </c>
      <c r="L55" s="251">
        <v>4729</v>
      </c>
      <c r="M55" s="251">
        <v>4832</v>
      </c>
      <c r="N55" s="251">
        <v>5412</v>
      </c>
      <c r="O55" s="251">
        <v>5541</v>
      </c>
      <c r="P55" s="251">
        <v>5661</v>
      </c>
      <c r="Q55" s="251">
        <v>5778</v>
      </c>
      <c r="R55" s="251">
        <v>5919</v>
      </c>
      <c r="S55" s="251">
        <v>5965</v>
      </c>
      <c r="T55" s="251">
        <v>6142</v>
      </c>
      <c r="U55" s="251">
        <v>6340</v>
      </c>
      <c r="V55" s="251">
        <v>6523</v>
      </c>
      <c r="W55" s="251">
        <v>6751</v>
      </c>
      <c r="X55" s="251">
        <v>6955</v>
      </c>
      <c r="Y55" s="251">
        <v>7151</v>
      </c>
      <c r="Z55" s="251">
        <v>7344</v>
      </c>
      <c r="AA55" s="251">
        <v>7495</v>
      </c>
      <c r="AB55" s="251">
        <v>7648</v>
      </c>
      <c r="AC55" s="251">
        <v>7803</v>
      </c>
      <c r="AD55" s="251">
        <v>7951</v>
      </c>
      <c r="AE55" s="251">
        <v>8128</v>
      </c>
      <c r="AF55" s="251">
        <v>8315</v>
      </c>
      <c r="AG55" s="251">
        <v>8436</v>
      </c>
      <c r="AH55" s="251">
        <v>8579</v>
      </c>
      <c r="AI55" s="251">
        <v>8727</v>
      </c>
      <c r="AJ55" s="251">
        <v>8895</v>
      </c>
      <c r="AK55" s="251">
        <v>9074</v>
      </c>
      <c r="AL55" s="251">
        <v>9164</v>
      </c>
      <c r="AM55" s="251">
        <v>9261</v>
      </c>
      <c r="AN55" s="251">
        <v>9298</v>
      </c>
      <c r="AO55" s="251">
        <v>9495</v>
      </c>
      <c r="AP55" s="251">
        <v>9627</v>
      </c>
      <c r="AQ55" s="251">
        <v>9700</v>
      </c>
      <c r="AR55" s="251">
        <v>9755</v>
      </c>
      <c r="AS55" s="251">
        <v>9755</v>
      </c>
      <c r="AT55" s="251">
        <v>9930</v>
      </c>
      <c r="AU55" s="251">
        <v>9990</v>
      </c>
      <c r="AV55" s="251">
        <v>10056</v>
      </c>
      <c r="AW55" s="251">
        <v>10061</v>
      </c>
      <c r="AX55" s="251">
        <v>10097</v>
      </c>
      <c r="AY55" s="251">
        <v>10384</v>
      </c>
      <c r="AZ55" s="251">
        <v>10536</v>
      </c>
      <c r="BA55" s="251">
        <v>10680</v>
      </c>
      <c r="BB55" s="251">
        <v>10782</v>
      </c>
      <c r="BC55" s="251">
        <v>10936</v>
      </c>
      <c r="BD55" s="251">
        <v>11004</v>
      </c>
      <c r="BE55" s="251">
        <v>11095</v>
      </c>
      <c r="BF55" s="251">
        <v>11195</v>
      </c>
      <c r="BG55" s="251">
        <v>11320</v>
      </c>
      <c r="BH55" s="251">
        <v>11477</v>
      </c>
      <c r="BI55" s="251">
        <v>11585</v>
      </c>
      <c r="BJ55" s="251">
        <v>11715</v>
      </c>
      <c r="BK55" s="251">
        <v>11938</v>
      </c>
      <c r="BL55" s="251">
        <v>12160</v>
      </c>
      <c r="BM55" s="251">
        <v>12410</v>
      </c>
      <c r="BN55" s="251">
        <v>12566</v>
      </c>
      <c r="BO55" s="251">
        <v>12667</v>
      </c>
      <c r="BP55" s="251">
        <v>12810</v>
      </c>
      <c r="BQ55" s="251">
        <v>12888</v>
      </c>
      <c r="BR55" s="251">
        <v>12958</v>
      </c>
      <c r="BS55" s="251">
        <v>12957</v>
      </c>
      <c r="BT55" s="251">
        <v>12930</v>
      </c>
      <c r="BU55" s="251">
        <v>12838</v>
      </c>
      <c r="BV55" s="251">
        <v>12724</v>
      </c>
      <c r="BW55" s="251">
        <v>12556</v>
      </c>
      <c r="BX55" s="251">
        <v>12379</v>
      </c>
      <c r="BY55" s="251">
        <v>12457</v>
      </c>
      <c r="BZ55" s="251">
        <v>12597</v>
      </c>
      <c r="CA55" s="251">
        <v>12776</v>
      </c>
      <c r="CB55" s="251">
        <v>12987</v>
      </c>
      <c r="CC55" s="251">
        <v>13204</v>
      </c>
      <c r="CD55" s="251">
        <v>13220</v>
      </c>
      <c r="CE55" s="251">
        <v>13083</v>
      </c>
      <c r="CF55" s="251">
        <v>13167</v>
      </c>
      <c r="CG55" s="251">
        <v>13431</v>
      </c>
      <c r="CH55" s="252">
        <v>13697</v>
      </c>
    </row>
    <row r="56" spans="1:87" ht="27" customHeight="1" x14ac:dyDescent="0.35">
      <c r="B56" s="243" t="s">
        <v>176</v>
      </c>
      <c r="D56" s="255">
        <v>0</v>
      </c>
      <c r="E56" s="255">
        <v>0</v>
      </c>
      <c r="F56" s="255">
        <v>0</v>
      </c>
      <c r="G56" s="255">
        <v>0</v>
      </c>
      <c r="H56" s="255">
        <v>0</v>
      </c>
      <c r="I56" s="255">
        <v>0</v>
      </c>
      <c r="J56" s="255">
        <v>0</v>
      </c>
      <c r="K56" s="255">
        <v>0</v>
      </c>
      <c r="L56" s="255">
        <v>0</v>
      </c>
      <c r="M56" s="255">
        <v>0</v>
      </c>
      <c r="N56" s="255">
        <v>0</v>
      </c>
      <c r="O56" s="255">
        <v>0</v>
      </c>
      <c r="P56" s="255">
        <v>0</v>
      </c>
      <c r="Q56" s="255">
        <v>0</v>
      </c>
      <c r="R56" s="255">
        <v>0</v>
      </c>
      <c r="S56" s="255">
        <v>0</v>
      </c>
      <c r="T56" s="255">
        <v>0</v>
      </c>
      <c r="U56" s="255">
        <v>0</v>
      </c>
      <c r="V56" s="255">
        <v>0</v>
      </c>
      <c r="W56" s="255">
        <v>0</v>
      </c>
      <c r="X56" s="255">
        <v>0</v>
      </c>
      <c r="Y56" s="255">
        <v>0</v>
      </c>
      <c r="Z56" s="255">
        <v>0</v>
      </c>
      <c r="AA56" s="255">
        <v>0</v>
      </c>
      <c r="AB56" s="255">
        <v>0</v>
      </c>
      <c r="AC56" s="255">
        <v>0</v>
      </c>
      <c r="AD56" s="255">
        <v>0</v>
      </c>
      <c r="AE56" s="255">
        <v>0</v>
      </c>
      <c r="AF56" s="255">
        <v>0</v>
      </c>
      <c r="AG56" s="255">
        <v>0</v>
      </c>
      <c r="AH56" s="255">
        <v>0</v>
      </c>
      <c r="AI56" s="255">
        <v>0</v>
      </c>
      <c r="AJ56" s="255">
        <v>0</v>
      </c>
      <c r="AK56" s="255">
        <v>0</v>
      </c>
      <c r="AL56" s="255">
        <v>0</v>
      </c>
      <c r="AM56" s="255">
        <v>0</v>
      </c>
      <c r="AN56" s="255">
        <v>0</v>
      </c>
      <c r="AO56" s="255">
        <v>0</v>
      </c>
      <c r="AP56" s="255">
        <v>0</v>
      </c>
      <c r="AQ56" s="255">
        <v>0</v>
      </c>
      <c r="AR56" s="255">
        <v>0</v>
      </c>
      <c r="AS56" s="255">
        <v>0</v>
      </c>
      <c r="AT56" s="255">
        <v>0</v>
      </c>
      <c r="AU56" s="255">
        <v>0</v>
      </c>
      <c r="AV56" s="255">
        <v>0</v>
      </c>
      <c r="AW56" s="255">
        <v>0</v>
      </c>
      <c r="AX56" s="255">
        <v>0</v>
      </c>
      <c r="AY56" s="255">
        <v>0</v>
      </c>
      <c r="AZ56" s="255">
        <v>0</v>
      </c>
      <c r="BA56" s="255">
        <v>0</v>
      </c>
      <c r="BB56" s="255">
        <v>0</v>
      </c>
      <c r="BC56" s="255">
        <v>0</v>
      </c>
      <c r="BD56" s="255">
        <v>80</v>
      </c>
      <c r="BE56" s="255">
        <v>82</v>
      </c>
      <c r="BF56" s="255">
        <v>86</v>
      </c>
      <c r="BG56" s="255">
        <v>104</v>
      </c>
      <c r="BH56" s="255">
        <v>137</v>
      </c>
      <c r="BI56" s="255">
        <v>154</v>
      </c>
      <c r="BJ56" s="255">
        <v>154</v>
      </c>
      <c r="BK56" s="255">
        <v>193</v>
      </c>
      <c r="BL56" s="255">
        <v>245</v>
      </c>
      <c r="BM56" s="255">
        <v>250</v>
      </c>
      <c r="BN56" s="255">
        <v>269</v>
      </c>
      <c r="BO56" s="255">
        <v>266</v>
      </c>
      <c r="BP56" s="255">
        <v>275</v>
      </c>
      <c r="BQ56" s="255">
        <v>271</v>
      </c>
      <c r="BR56" s="255">
        <v>264</v>
      </c>
      <c r="BS56" s="255">
        <v>264</v>
      </c>
      <c r="BT56" s="255">
        <v>270</v>
      </c>
      <c r="BU56" s="255">
        <v>271</v>
      </c>
      <c r="BV56" s="255">
        <v>270</v>
      </c>
      <c r="BW56" s="255">
        <v>263</v>
      </c>
      <c r="BX56" s="232">
        <v>251</v>
      </c>
      <c r="BY56" s="232">
        <v>256</v>
      </c>
      <c r="BZ56" s="232">
        <v>251</v>
      </c>
      <c r="CA56" s="232">
        <v>255</v>
      </c>
      <c r="CB56" s="232">
        <v>258</v>
      </c>
      <c r="CC56" s="232">
        <v>258</v>
      </c>
      <c r="CD56" s="232">
        <v>260</v>
      </c>
      <c r="CE56" s="232">
        <v>261</v>
      </c>
      <c r="CF56" s="232">
        <v>263</v>
      </c>
      <c r="CG56" s="232">
        <v>265</v>
      </c>
      <c r="CH56" s="256">
        <v>266</v>
      </c>
    </row>
    <row r="57" spans="1:87" x14ac:dyDescent="0.35">
      <c r="B57" s="243" t="s">
        <v>431</v>
      </c>
      <c r="D57" s="251">
        <v>0</v>
      </c>
      <c r="E57" s="251">
        <v>0</v>
      </c>
      <c r="F57" s="251">
        <v>0</v>
      </c>
      <c r="G57" s="251">
        <v>0</v>
      </c>
      <c r="H57" s="251">
        <v>0</v>
      </c>
      <c r="I57" s="251">
        <v>0</v>
      </c>
      <c r="J57" s="251">
        <v>0</v>
      </c>
      <c r="K57" s="251">
        <v>0</v>
      </c>
      <c r="L57" s="251">
        <v>0</v>
      </c>
      <c r="M57" s="251">
        <v>0</v>
      </c>
      <c r="N57" s="251">
        <v>0</v>
      </c>
      <c r="O57" s="251">
        <v>0</v>
      </c>
      <c r="P57" s="251">
        <v>0</v>
      </c>
      <c r="Q57" s="251">
        <v>0</v>
      </c>
      <c r="R57" s="251">
        <v>0</v>
      </c>
      <c r="S57" s="251">
        <v>0</v>
      </c>
      <c r="T57" s="251">
        <v>0</v>
      </c>
      <c r="U57" s="251">
        <v>0</v>
      </c>
      <c r="V57" s="251">
        <v>0</v>
      </c>
      <c r="W57" s="251">
        <v>0</v>
      </c>
      <c r="X57" s="251">
        <v>0</v>
      </c>
      <c r="Y57" s="251">
        <v>0</v>
      </c>
      <c r="Z57" s="251">
        <v>0</v>
      </c>
      <c r="AA57" s="251">
        <v>0</v>
      </c>
      <c r="AB57" s="251">
        <v>0</v>
      </c>
      <c r="AC57" s="251">
        <v>0</v>
      </c>
      <c r="AD57" s="251">
        <v>0</v>
      </c>
      <c r="AE57" s="251">
        <v>0</v>
      </c>
      <c r="AF57" s="251">
        <v>572</v>
      </c>
      <c r="AG57" s="251">
        <v>552</v>
      </c>
      <c r="AH57" s="251">
        <v>503</v>
      </c>
      <c r="AI57" s="251">
        <v>461</v>
      </c>
      <c r="AJ57" s="251">
        <v>823</v>
      </c>
      <c r="AK57" s="251">
        <v>901</v>
      </c>
      <c r="AL57" s="251">
        <v>978</v>
      </c>
      <c r="AM57" s="251">
        <v>925</v>
      </c>
      <c r="AN57" s="251">
        <v>913</v>
      </c>
      <c r="AO57" s="251">
        <v>886</v>
      </c>
      <c r="AP57" s="251">
        <v>924</v>
      </c>
      <c r="AQ57" s="251">
        <v>716</v>
      </c>
      <c r="AR57" s="251">
        <v>546</v>
      </c>
      <c r="AS57" s="251">
        <v>319</v>
      </c>
      <c r="AT57" s="251">
        <v>328</v>
      </c>
      <c r="AU57" s="251">
        <v>603</v>
      </c>
      <c r="AV57" s="251">
        <v>660</v>
      </c>
      <c r="AW57" s="251">
        <v>609</v>
      </c>
      <c r="AX57" s="251">
        <v>487</v>
      </c>
      <c r="AY57" s="251">
        <v>395</v>
      </c>
      <c r="AZ57" s="251">
        <v>0</v>
      </c>
      <c r="BA57" s="251">
        <v>0</v>
      </c>
      <c r="BB57" s="251">
        <v>0</v>
      </c>
      <c r="BC57" s="251">
        <v>0</v>
      </c>
      <c r="BD57" s="251">
        <v>0</v>
      </c>
      <c r="BE57" s="251">
        <v>0</v>
      </c>
      <c r="BF57" s="251">
        <v>0</v>
      </c>
      <c r="BG57" s="251">
        <v>0</v>
      </c>
      <c r="BH57" s="251">
        <v>0</v>
      </c>
      <c r="BI57" s="251">
        <v>0</v>
      </c>
      <c r="BJ57" s="251">
        <v>0</v>
      </c>
      <c r="BK57" s="251">
        <v>0</v>
      </c>
      <c r="BL57" s="251">
        <v>0</v>
      </c>
      <c r="BM57" s="251">
        <v>0</v>
      </c>
      <c r="BN57" s="251">
        <v>0</v>
      </c>
      <c r="BO57" s="251">
        <v>0</v>
      </c>
      <c r="BP57" s="251">
        <v>0</v>
      </c>
      <c r="BQ57" s="251">
        <v>0</v>
      </c>
      <c r="BR57" s="251">
        <v>0</v>
      </c>
      <c r="BS57" s="251">
        <v>0</v>
      </c>
      <c r="BT57" s="251">
        <v>0</v>
      </c>
      <c r="BU57" s="251">
        <v>0</v>
      </c>
      <c r="BV57" s="251">
        <v>0</v>
      </c>
      <c r="BW57" s="251">
        <v>0</v>
      </c>
      <c r="BX57" s="251">
        <v>0</v>
      </c>
      <c r="BY57" s="251">
        <v>0</v>
      </c>
      <c r="BZ57" s="251">
        <v>0</v>
      </c>
      <c r="CA57" s="251">
        <v>0</v>
      </c>
      <c r="CB57" s="251">
        <v>0</v>
      </c>
      <c r="CC57" s="251">
        <v>0</v>
      </c>
      <c r="CD57" s="251">
        <v>0</v>
      </c>
      <c r="CE57" s="251">
        <v>0</v>
      </c>
      <c r="CF57" s="251">
        <v>0</v>
      </c>
      <c r="CG57" s="251">
        <v>0</v>
      </c>
      <c r="CH57" s="252">
        <v>0</v>
      </c>
    </row>
    <row r="58" spans="1:87" s="10" customFormat="1" x14ac:dyDescent="0.35">
      <c r="B58" s="10" t="s">
        <v>432</v>
      </c>
      <c r="BQ58" s="258">
        <v>2</v>
      </c>
      <c r="BR58" s="258">
        <v>13</v>
      </c>
      <c r="BS58" s="258">
        <v>130</v>
      </c>
      <c r="BT58" s="258">
        <v>373</v>
      </c>
      <c r="BU58" s="258">
        <v>627</v>
      </c>
      <c r="BV58" s="258">
        <v>1282</v>
      </c>
      <c r="BW58" s="258">
        <v>2130</v>
      </c>
      <c r="BX58" s="258">
        <v>3939</v>
      </c>
      <c r="BY58" s="258">
        <v>4051</v>
      </c>
      <c r="BZ58" s="258">
        <v>4232</v>
      </c>
      <c r="CA58" s="258">
        <v>4710</v>
      </c>
      <c r="CB58" s="258">
        <v>5480</v>
      </c>
      <c r="CC58" s="258">
        <v>6493</v>
      </c>
      <c r="CD58" s="258">
        <v>6918</v>
      </c>
      <c r="CE58" s="258">
        <v>6888</v>
      </c>
      <c r="CF58" s="258">
        <v>6877</v>
      </c>
      <c r="CG58" s="258">
        <v>6919</v>
      </c>
      <c r="CH58" s="259">
        <v>6989</v>
      </c>
    </row>
    <row r="59" spans="1:87" s="198" customFormat="1" x14ac:dyDescent="0.35">
      <c r="B59" s="198" t="s">
        <v>433</v>
      </c>
      <c r="BQ59" s="10">
        <v>0</v>
      </c>
      <c r="BR59" s="10">
        <v>0</v>
      </c>
      <c r="BS59" s="10">
        <v>42</v>
      </c>
      <c r="BT59" s="10">
        <v>142</v>
      </c>
      <c r="BU59" s="10">
        <v>288</v>
      </c>
      <c r="BV59" s="10">
        <v>706</v>
      </c>
      <c r="BW59" s="258">
        <v>1282</v>
      </c>
      <c r="BX59" s="258">
        <v>2181</v>
      </c>
      <c r="BY59" s="258">
        <v>2655</v>
      </c>
      <c r="BZ59" s="258">
        <v>3107</v>
      </c>
      <c r="CA59" s="258">
        <v>3545</v>
      </c>
      <c r="CB59" s="258">
        <v>4205</v>
      </c>
      <c r="CC59" s="258">
        <v>4960</v>
      </c>
      <c r="CD59" s="258">
        <v>5164</v>
      </c>
      <c r="CE59" s="258">
        <v>5266</v>
      </c>
      <c r="CF59" s="258">
        <v>5378</v>
      </c>
      <c r="CG59" s="258">
        <v>5444</v>
      </c>
      <c r="CH59" s="259">
        <v>5509</v>
      </c>
    </row>
    <row r="60" spans="1:87" s="198" customFormat="1" x14ac:dyDescent="0.35">
      <c r="B60" s="198" t="s">
        <v>434</v>
      </c>
      <c r="BQ60" s="10">
        <v>2</v>
      </c>
      <c r="BR60" s="10">
        <v>13</v>
      </c>
      <c r="BS60" s="10">
        <v>88</v>
      </c>
      <c r="BT60" s="10">
        <v>230</v>
      </c>
      <c r="BU60" s="10">
        <v>339</v>
      </c>
      <c r="BV60" s="10">
        <v>576</v>
      </c>
      <c r="BW60" s="258">
        <v>849</v>
      </c>
      <c r="BX60" s="258">
        <v>1758</v>
      </c>
      <c r="BY60" s="258">
        <v>1395</v>
      </c>
      <c r="BZ60" s="258">
        <v>1125</v>
      </c>
      <c r="CA60" s="258">
        <v>1165</v>
      </c>
      <c r="CB60" s="258">
        <v>1275</v>
      </c>
      <c r="CC60" s="258">
        <v>1533</v>
      </c>
      <c r="CD60" s="258">
        <v>1754</v>
      </c>
      <c r="CE60" s="258">
        <v>1621</v>
      </c>
      <c r="CF60" s="258">
        <v>1499</v>
      </c>
      <c r="CG60" s="258">
        <v>1475</v>
      </c>
      <c r="CH60" s="259">
        <v>1480</v>
      </c>
    </row>
    <row r="61" spans="1:87" x14ac:dyDescent="0.35">
      <c r="B61" s="243" t="s">
        <v>435</v>
      </c>
      <c r="D61" s="255">
        <v>0</v>
      </c>
      <c r="E61" s="255">
        <v>0</v>
      </c>
      <c r="F61" s="255">
        <v>0</v>
      </c>
      <c r="G61" s="255">
        <v>0</v>
      </c>
      <c r="H61" s="255">
        <v>0</v>
      </c>
      <c r="I61" s="255">
        <v>0</v>
      </c>
      <c r="J61" s="255">
        <v>0</v>
      </c>
      <c r="K61" s="255">
        <v>0</v>
      </c>
      <c r="L61" s="255">
        <v>0</v>
      </c>
      <c r="M61" s="255">
        <v>0</v>
      </c>
      <c r="N61" s="255">
        <v>0</v>
      </c>
      <c r="O61" s="255">
        <v>0</v>
      </c>
      <c r="P61" s="255">
        <v>0</v>
      </c>
      <c r="Q61" s="255">
        <v>0</v>
      </c>
      <c r="R61" s="255">
        <v>0</v>
      </c>
      <c r="S61" s="255">
        <v>0</v>
      </c>
      <c r="T61" s="255">
        <v>0</v>
      </c>
      <c r="U61" s="255">
        <v>0</v>
      </c>
      <c r="V61" s="255">
        <v>0</v>
      </c>
      <c r="W61" s="255">
        <v>0</v>
      </c>
      <c r="X61" s="255">
        <v>0</v>
      </c>
      <c r="Y61" s="255">
        <v>0</v>
      </c>
      <c r="Z61" s="255">
        <v>0</v>
      </c>
      <c r="AA61" s="255">
        <v>0</v>
      </c>
      <c r="AB61" s="255">
        <v>0</v>
      </c>
      <c r="AC61" s="255">
        <v>0</v>
      </c>
      <c r="AD61" s="255">
        <v>0</v>
      </c>
      <c r="AE61" s="255">
        <v>0</v>
      </c>
      <c r="AF61" s="255">
        <v>0</v>
      </c>
      <c r="AG61" s="255">
        <v>0</v>
      </c>
      <c r="AH61" s="255">
        <v>0</v>
      </c>
      <c r="AI61" s="255">
        <v>0</v>
      </c>
      <c r="AJ61" s="255">
        <v>0</v>
      </c>
      <c r="AK61" s="255">
        <v>0</v>
      </c>
      <c r="AL61" s="255">
        <v>0</v>
      </c>
      <c r="AM61" s="255">
        <v>0</v>
      </c>
      <c r="AN61" s="255">
        <v>0</v>
      </c>
      <c r="AO61" s="255">
        <v>0</v>
      </c>
      <c r="AP61" s="255">
        <v>0</v>
      </c>
      <c r="AQ61" s="255">
        <v>0</v>
      </c>
      <c r="AR61" s="255">
        <v>0</v>
      </c>
      <c r="AS61" s="255">
        <v>0</v>
      </c>
      <c r="AT61" s="255">
        <v>0</v>
      </c>
      <c r="AU61" s="255">
        <v>0</v>
      </c>
      <c r="AV61" s="255">
        <v>0</v>
      </c>
      <c r="AW61" s="255">
        <v>0</v>
      </c>
      <c r="AX61" s="255">
        <v>0</v>
      </c>
      <c r="AY61" s="255">
        <v>0</v>
      </c>
      <c r="AZ61" s="255">
        <v>0</v>
      </c>
      <c r="BA61" s="255">
        <v>0</v>
      </c>
      <c r="BB61" s="255">
        <v>0</v>
      </c>
      <c r="BC61" s="255">
        <v>0</v>
      </c>
      <c r="BD61" s="255">
        <v>0</v>
      </c>
      <c r="BE61" s="255">
        <v>0</v>
      </c>
      <c r="BF61" s="255">
        <v>0</v>
      </c>
      <c r="BG61" s="255">
        <v>0</v>
      </c>
      <c r="BH61" s="255">
        <v>0</v>
      </c>
      <c r="BI61" s="255">
        <v>0</v>
      </c>
      <c r="BJ61" s="255">
        <v>0</v>
      </c>
      <c r="BK61" s="255">
        <v>0</v>
      </c>
      <c r="BL61" s="255">
        <v>0</v>
      </c>
      <c r="BM61" s="255">
        <v>0</v>
      </c>
      <c r="BN61" s="255">
        <v>0</v>
      </c>
      <c r="BO61" s="255">
        <v>0</v>
      </c>
      <c r="BP61" s="255">
        <v>0</v>
      </c>
      <c r="BQ61" s="255">
        <v>0</v>
      </c>
      <c r="BR61" s="255">
        <v>0</v>
      </c>
      <c r="BS61" s="255">
        <v>0</v>
      </c>
      <c r="BT61" s="255">
        <v>0</v>
      </c>
      <c r="BU61" s="255">
        <v>0</v>
      </c>
      <c r="BV61" s="255">
        <v>0</v>
      </c>
      <c r="BW61" s="255">
        <v>0</v>
      </c>
      <c r="BX61" s="232">
        <v>0</v>
      </c>
      <c r="BY61" s="232">
        <v>0</v>
      </c>
      <c r="BZ61" s="232">
        <v>0</v>
      </c>
      <c r="CA61" s="232">
        <v>0</v>
      </c>
      <c r="CB61" s="232">
        <v>0</v>
      </c>
      <c r="CC61" s="232">
        <v>0</v>
      </c>
      <c r="CD61" s="232">
        <v>0</v>
      </c>
      <c r="CE61" s="232">
        <v>0</v>
      </c>
      <c r="CF61" s="232">
        <v>0</v>
      </c>
      <c r="CG61" s="232">
        <v>0</v>
      </c>
      <c r="CH61" s="256">
        <v>0</v>
      </c>
    </row>
    <row r="62" spans="1:87" x14ac:dyDescent="0.35">
      <c r="B62" s="243" t="s">
        <v>436</v>
      </c>
      <c r="D62" s="255">
        <v>0</v>
      </c>
      <c r="E62" s="255">
        <v>0</v>
      </c>
      <c r="F62" s="255">
        <v>0</v>
      </c>
      <c r="G62" s="255">
        <v>0</v>
      </c>
      <c r="H62" s="255">
        <v>0</v>
      </c>
      <c r="I62" s="255">
        <v>0</v>
      </c>
      <c r="J62" s="255">
        <v>0</v>
      </c>
      <c r="K62" s="255">
        <v>0</v>
      </c>
      <c r="L62" s="255">
        <v>0</v>
      </c>
      <c r="M62" s="255">
        <v>0</v>
      </c>
      <c r="N62" s="255">
        <v>0</v>
      </c>
      <c r="O62" s="255">
        <v>0</v>
      </c>
      <c r="P62" s="255">
        <v>0</v>
      </c>
      <c r="Q62" s="255">
        <v>0</v>
      </c>
      <c r="R62" s="255">
        <v>0</v>
      </c>
      <c r="S62" s="255">
        <v>0</v>
      </c>
      <c r="T62" s="255">
        <v>0</v>
      </c>
      <c r="U62" s="255">
        <v>0</v>
      </c>
      <c r="V62" s="255">
        <v>0</v>
      </c>
      <c r="W62" s="255">
        <v>0</v>
      </c>
      <c r="X62" s="255">
        <v>0</v>
      </c>
      <c r="Y62" s="255">
        <v>0</v>
      </c>
      <c r="Z62" s="255">
        <v>0</v>
      </c>
      <c r="AA62" s="255">
        <v>0</v>
      </c>
      <c r="AB62" s="255">
        <v>0</v>
      </c>
      <c r="AC62" s="255">
        <v>0</v>
      </c>
      <c r="AD62" s="255">
        <v>0</v>
      </c>
      <c r="AE62" s="255">
        <v>0</v>
      </c>
      <c r="AF62" s="255">
        <v>0</v>
      </c>
      <c r="AG62" s="255">
        <v>0</v>
      </c>
      <c r="AH62" s="255">
        <v>0</v>
      </c>
      <c r="AI62" s="255">
        <v>0</v>
      </c>
      <c r="AJ62" s="255">
        <v>0</v>
      </c>
      <c r="AK62" s="255">
        <v>0</v>
      </c>
      <c r="AL62" s="255">
        <v>0</v>
      </c>
      <c r="AM62" s="255">
        <v>0</v>
      </c>
      <c r="AN62" s="255">
        <v>0</v>
      </c>
      <c r="AO62" s="255">
        <v>0</v>
      </c>
      <c r="AP62" s="255">
        <v>0</v>
      </c>
      <c r="AQ62" s="255">
        <v>0</v>
      </c>
      <c r="AR62" s="255">
        <v>0</v>
      </c>
      <c r="AS62" s="255">
        <v>0</v>
      </c>
      <c r="AT62" s="255">
        <v>0</v>
      </c>
      <c r="AU62" s="255">
        <v>0</v>
      </c>
      <c r="AV62" s="255">
        <v>0</v>
      </c>
      <c r="AW62" s="255">
        <v>0</v>
      </c>
      <c r="AX62" s="255">
        <v>0</v>
      </c>
      <c r="AY62" s="255">
        <v>0</v>
      </c>
      <c r="AZ62" s="255">
        <v>0</v>
      </c>
      <c r="BA62" s="255">
        <v>9759</v>
      </c>
      <c r="BB62" s="255">
        <v>9953</v>
      </c>
      <c r="BC62" s="255">
        <v>10084</v>
      </c>
      <c r="BD62" s="255">
        <v>11106</v>
      </c>
      <c r="BE62" s="255">
        <v>11202</v>
      </c>
      <c r="BF62" s="255">
        <v>11358</v>
      </c>
      <c r="BG62" s="255">
        <v>11486</v>
      </c>
      <c r="BH62" s="255">
        <v>11430</v>
      </c>
      <c r="BI62" s="255">
        <v>11555</v>
      </c>
      <c r="BJ62" s="255">
        <v>11750</v>
      </c>
      <c r="BK62" s="255">
        <v>12123</v>
      </c>
      <c r="BL62" s="255">
        <v>12421</v>
      </c>
      <c r="BM62" s="255">
        <v>12681</v>
      </c>
      <c r="BN62" s="255">
        <v>12783</v>
      </c>
      <c r="BO62" s="255">
        <v>12686</v>
      </c>
      <c r="BP62" s="255">
        <v>12683</v>
      </c>
      <c r="BQ62" s="255">
        <v>12585</v>
      </c>
      <c r="BR62" s="255">
        <v>12467</v>
      </c>
      <c r="BS62" s="255">
        <v>12215</v>
      </c>
      <c r="BT62" s="255">
        <v>12025</v>
      </c>
      <c r="BU62" s="255">
        <v>11808</v>
      </c>
      <c r="BV62" s="255">
        <v>11568</v>
      </c>
      <c r="BW62" s="255">
        <v>11391</v>
      </c>
      <c r="BX62" s="232">
        <v>11142</v>
      </c>
      <c r="BY62" s="232">
        <v>11256</v>
      </c>
      <c r="BZ62" s="232">
        <v>11412</v>
      </c>
      <c r="CA62" s="232">
        <v>11626</v>
      </c>
      <c r="CB62" s="232">
        <v>1268</v>
      </c>
      <c r="CC62" s="232">
        <v>10883</v>
      </c>
      <c r="CD62" s="232">
        <v>10837</v>
      </c>
      <c r="CE62" s="232">
        <v>10708</v>
      </c>
      <c r="CF62" s="232">
        <v>10729</v>
      </c>
      <c r="CG62" s="232">
        <v>10945</v>
      </c>
      <c r="CH62" s="256">
        <v>10960</v>
      </c>
    </row>
    <row r="63" spans="1:87" s="265" customFormat="1" ht="47" thickBot="1" x14ac:dyDescent="0.4">
      <c r="A63" s="260"/>
      <c r="B63" s="261" t="s">
        <v>477</v>
      </c>
      <c r="C63" s="262"/>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4"/>
    </row>
    <row r="65" spans="4:79" x14ac:dyDescent="0.35">
      <c r="D65" s="243"/>
      <c r="E65" s="243"/>
      <c r="F65" s="243"/>
      <c r="G65" s="243"/>
      <c r="H65" s="243"/>
      <c r="I65" s="243"/>
      <c r="J65" s="243"/>
      <c r="K65" s="243"/>
      <c r="L65" s="243"/>
      <c r="M65" s="243"/>
      <c r="N65" s="243"/>
      <c r="O65" s="243"/>
      <c r="P65" s="243"/>
      <c r="Q65" s="243"/>
      <c r="R65" s="243"/>
      <c r="S65" s="243"/>
      <c r="T65" s="243"/>
      <c r="U65" s="243"/>
      <c r="V65" s="243"/>
      <c r="W65" s="243"/>
      <c r="X65" s="243"/>
      <c r="Y65" s="243"/>
      <c r="Z65" s="243"/>
      <c r="AA65" s="243"/>
      <c r="AB65" s="243"/>
      <c r="AC65" s="243"/>
      <c r="AD65" s="243"/>
      <c r="AE65" s="243"/>
      <c r="AF65" s="243"/>
      <c r="AG65" s="243"/>
      <c r="AH65" s="243"/>
      <c r="AI65" s="243"/>
      <c r="AJ65" s="243"/>
      <c r="AK65" s="243"/>
      <c r="AL65" s="243"/>
      <c r="AM65" s="243"/>
      <c r="AN65" s="243"/>
      <c r="AO65" s="243"/>
      <c r="AP65" s="243"/>
      <c r="AQ65" s="243"/>
      <c r="AR65" s="243"/>
      <c r="AS65" s="243"/>
      <c r="AT65" s="243"/>
      <c r="AU65" s="243"/>
      <c r="AV65" s="243"/>
      <c r="AW65" s="243"/>
      <c r="AX65" s="243"/>
      <c r="AY65" s="243"/>
      <c r="AZ65" s="243"/>
      <c r="BA65" s="243"/>
      <c r="BB65" s="243"/>
      <c r="BC65" s="243"/>
      <c r="BD65" s="243"/>
      <c r="BE65" s="243"/>
      <c r="BF65" s="243"/>
      <c r="BG65" s="243"/>
      <c r="BH65" s="243"/>
      <c r="BI65" s="243"/>
      <c r="BJ65" s="243"/>
      <c r="BK65" s="243"/>
      <c r="BL65" s="243"/>
      <c r="BM65" s="243"/>
      <c r="BN65" s="243"/>
      <c r="BO65" s="243"/>
      <c r="BP65" s="243"/>
      <c r="BQ65" s="243"/>
      <c r="BR65" s="243"/>
      <c r="BS65" s="243"/>
      <c r="BT65" s="243"/>
      <c r="BU65" s="243"/>
      <c r="BV65" s="243"/>
      <c r="BW65" s="243"/>
    </row>
    <row r="66" spans="4:79" x14ac:dyDescent="0.35">
      <c r="CA66" s="266"/>
    </row>
    <row r="67" spans="4:79" x14ac:dyDescent="0.35">
      <c r="CA67" s="267"/>
    </row>
  </sheetData>
  <hyperlinks>
    <hyperlink ref="B1" location="Notes!A1" display="Information relating to this table can be found in the 'Notes' tab" xr:uid="{5B13EEA6-BB87-461E-A8CA-C544DC50F6CC}"/>
    <hyperlink ref="A1" location="Contents!A1" display="Contents page" xr:uid="{73FC0DFD-5779-4144-BEB2-74913CEE67DB}"/>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45052-850E-42CE-856C-0837804BD015}">
  <dimension ref="A1:CK157"/>
  <sheetViews>
    <sheetView topLeftCell="A53" zoomScale="70" zoomScaleNormal="70" workbookViewId="0">
      <pane xSplit="2" topLeftCell="BW1" activePane="topRight" state="frozen"/>
      <selection activeCell="B8" sqref="B8"/>
      <selection pane="topRight" activeCell="BY74" sqref="BY74"/>
    </sheetView>
  </sheetViews>
  <sheetFormatPr defaultColWidth="9" defaultRowHeight="15.5" x14ac:dyDescent="0.35"/>
  <cols>
    <col min="1" max="1" width="23" style="191" bestFit="1" customWidth="1"/>
    <col min="2" max="2" width="88.1796875" style="52" bestFit="1" customWidth="1"/>
    <col min="3" max="3" width="25.54296875" style="52" customWidth="1"/>
    <col min="4" max="31" width="12.54296875" style="67" hidden="1" customWidth="1"/>
    <col min="32" max="32" width="3" style="67" customWidth="1"/>
    <col min="33" max="33" width="24.453125" style="67" hidden="1" customWidth="1"/>
    <col min="34" max="75" width="12.54296875" style="67" customWidth="1"/>
    <col min="76" max="84" width="12.54296875" style="52" customWidth="1"/>
    <col min="85" max="86" width="11.81640625" style="52" customWidth="1"/>
    <col min="87" max="87" width="9" style="52"/>
    <col min="88" max="88" width="10.453125" style="52" bestFit="1" customWidth="1"/>
    <col min="89" max="89" width="15.81640625" style="52" bestFit="1" customWidth="1"/>
    <col min="90" max="16384" width="9" style="52"/>
  </cols>
  <sheetData>
    <row r="1" spans="1:87" s="45" customFormat="1" ht="25.5" customHeight="1" thickBot="1" x14ac:dyDescent="0.3">
      <c r="A1" s="42" t="s">
        <v>47</v>
      </c>
      <c r="B1" s="141" t="s">
        <v>220</v>
      </c>
      <c r="C1" s="142"/>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row>
    <row r="2" spans="1:87" ht="33" customHeight="1" x14ac:dyDescent="0.35">
      <c r="A2" s="46" t="s">
        <v>221</v>
      </c>
      <c r="B2" s="47" t="s">
        <v>478</v>
      </c>
      <c r="C2" s="168"/>
      <c r="D2" s="50" t="s">
        <v>294</v>
      </c>
      <c r="E2" s="50" t="s">
        <v>295</v>
      </c>
      <c r="F2" s="50" t="s">
        <v>296</v>
      </c>
      <c r="G2" s="50" t="s">
        <v>297</v>
      </c>
      <c r="H2" s="50" t="s">
        <v>298</v>
      </c>
      <c r="I2" s="50" t="s">
        <v>299</v>
      </c>
      <c r="J2" s="50" t="s">
        <v>300</v>
      </c>
      <c r="K2" s="50" t="s">
        <v>301</v>
      </c>
      <c r="L2" s="50" t="s">
        <v>302</v>
      </c>
      <c r="M2" s="50" t="s">
        <v>303</v>
      </c>
      <c r="N2" s="50" t="s">
        <v>304</v>
      </c>
      <c r="O2" s="50" t="s">
        <v>305</v>
      </c>
      <c r="P2" s="50" t="s">
        <v>306</v>
      </c>
      <c r="Q2" s="50" t="s">
        <v>307</v>
      </c>
      <c r="R2" s="50" t="s">
        <v>308</v>
      </c>
      <c r="S2" s="50" t="s">
        <v>309</v>
      </c>
      <c r="T2" s="50" t="s">
        <v>310</v>
      </c>
      <c r="U2" s="50" t="s">
        <v>311</v>
      </c>
      <c r="V2" s="50" t="s">
        <v>312</v>
      </c>
      <c r="W2" s="50" t="s">
        <v>313</v>
      </c>
      <c r="X2" s="50" t="s">
        <v>314</v>
      </c>
      <c r="Y2" s="50" t="s">
        <v>315</v>
      </c>
      <c r="Z2" s="50" t="s">
        <v>316</v>
      </c>
      <c r="AA2" s="50" t="s">
        <v>317</v>
      </c>
      <c r="AB2" s="50" t="s">
        <v>318</v>
      </c>
      <c r="AC2" s="50" t="s">
        <v>319</v>
      </c>
      <c r="AD2" s="50" t="s">
        <v>320</v>
      </c>
      <c r="AE2" s="50" t="s">
        <v>321</v>
      </c>
      <c r="AF2" s="50" t="s">
        <v>322</v>
      </c>
      <c r="AG2" s="50" t="s">
        <v>323</v>
      </c>
      <c r="AH2" s="50" t="s">
        <v>324</v>
      </c>
      <c r="AI2" s="50" t="s">
        <v>325</v>
      </c>
      <c r="AJ2" s="50" t="s">
        <v>326</v>
      </c>
      <c r="AK2" s="50" t="s">
        <v>327</v>
      </c>
      <c r="AL2" s="50" t="s">
        <v>328</v>
      </c>
      <c r="AM2" s="50" t="s">
        <v>329</v>
      </c>
      <c r="AN2" s="50" t="s">
        <v>330</v>
      </c>
      <c r="AO2" s="50" t="s">
        <v>331</v>
      </c>
      <c r="AP2" s="50" t="s">
        <v>332</v>
      </c>
      <c r="AQ2" s="50" t="s">
        <v>333</v>
      </c>
      <c r="AR2" s="50" t="s">
        <v>334</v>
      </c>
      <c r="AS2" s="50" t="s">
        <v>335</v>
      </c>
      <c r="AT2" s="50" t="s">
        <v>336</v>
      </c>
      <c r="AU2" s="50" t="s">
        <v>337</v>
      </c>
      <c r="AV2" s="50" t="s">
        <v>338</v>
      </c>
      <c r="AW2" s="50" t="s">
        <v>339</v>
      </c>
      <c r="AX2" s="50" t="s">
        <v>340</v>
      </c>
      <c r="AY2" s="50" t="s">
        <v>223</v>
      </c>
      <c r="AZ2" s="50" t="s">
        <v>224</v>
      </c>
      <c r="BA2" s="50" t="s">
        <v>225</v>
      </c>
      <c r="BB2" s="50" t="s">
        <v>226</v>
      </c>
      <c r="BC2" s="50" t="s">
        <v>227</v>
      </c>
      <c r="BD2" s="50" t="s">
        <v>228</v>
      </c>
      <c r="BE2" s="50" t="s">
        <v>229</v>
      </c>
      <c r="BF2" s="50" t="s">
        <v>230</v>
      </c>
      <c r="BG2" s="50" t="s">
        <v>231</v>
      </c>
      <c r="BH2" s="50" t="s">
        <v>232</v>
      </c>
      <c r="BI2" s="50" t="s">
        <v>233</v>
      </c>
      <c r="BJ2" s="50" t="s">
        <v>234</v>
      </c>
      <c r="BK2" s="50" t="s">
        <v>235</v>
      </c>
      <c r="BL2" s="50" t="s">
        <v>236</v>
      </c>
      <c r="BM2" s="50" t="s">
        <v>237</v>
      </c>
      <c r="BN2" s="50" t="s">
        <v>238</v>
      </c>
      <c r="BO2" s="50" t="s">
        <v>239</v>
      </c>
      <c r="BP2" s="50" t="s">
        <v>240</v>
      </c>
      <c r="BQ2" s="50" t="s">
        <v>241</v>
      </c>
      <c r="BR2" s="50" t="s">
        <v>242</v>
      </c>
      <c r="BS2" s="50" t="s">
        <v>243</v>
      </c>
      <c r="BT2" s="50" t="s">
        <v>244</v>
      </c>
      <c r="BU2" s="50" t="s">
        <v>245</v>
      </c>
      <c r="BV2" s="50" t="s">
        <v>246</v>
      </c>
      <c r="BW2" s="50" t="s">
        <v>247</v>
      </c>
      <c r="BX2" s="50" t="s">
        <v>248</v>
      </c>
      <c r="BY2" s="50" t="s">
        <v>249</v>
      </c>
      <c r="BZ2" s="50" t="s">
        <v>250</v>
      </c>
      <c r="CA2" s="50" t="s">
        <v>251</v>
      </c>
      <c r="CB2" s="50" t="s">
        <v>252</v>
      </c>
      <c r="CC2" s="50" t="s">
        <v>253</v>
      </c>
      <c r="CD2" s="50" t="s">
        <v>254</v>
      </c>
      <c r="CE2" s="50" t="s">
        <v>255</v>
      </c>
      <c r="CF2" s="50" t="s">
        <v>256</v>
      </c>
      <c r="CG2" s="50" t="s">
        <v>257</v>
      </c>
      <c r="CH2" s="51" t="s">
        <v>258</v>
      </c>
    </row>
    <row r="3" spans="1:87" s="54" customFormat="1" x14ac:dyDescent="0.35">
      <c r="A3" s="144">
        <v>2025</v>
      </c>
      <c r="B3" s="53" t="s">
        <v>371</v>
      </c>
      <c r="C3" s="169"/>
      <c r="D3" s="56" t="s">
        <v>260</v>
      </c>
      <c r="E3" s="56" t="s">
        <v>260</v>
      </c>
      <c r="F3" s="56" t="s">
        <v>260</v>
      </c>
      <c r="G3" s="56" t="s">
        <v>260</v>
      </c>
      <c r="H3" s="56" t="s">
        <v>260</v>
      </c>
      <c r="I3" s="56" t="s">
        <v>260</v>
      </c>
      <c r="J3" s="56" t="s">
        <v>260</v>
      </c>
      <c r="K3" s="56" t="s">
        <v>260</v>
      </c>
      <c r="L3" s="56" t="s">
        <v>260</v>
      </c>
      <c r="M3" s="56" t="s">
        <v>260</v>
      </c>
      <c r="N3" s="56" t="s">
        <v>260</v>
      </c>
      <c r="O3" s="56" t="s">
        <v>260</v>
      </c>
      <c r="P3" s="56" t="s">
        <v>260</v>
      </c>
      <c r="Q3" s="56" t="s">
        <v>260</v>
      </c>
      <c r="R3" s="56" t="s">
        <v>260</v>
      </c>
      <c r="S3" s="56" t="s">
        <v>260</v>
      </c>
      <c r="T3" s="56" t="s">
        <v>260</v>
      </c>
      <c r="U3" s="56" t="s">
        <v>260</v>
      </c>
      <c r="V3" s="56" t="s">
        <v>260</v>
      </c>
      <c r="W3" s="56" t="s">
        <v>260</v>
      </c>
      <c r="X3" s="56" t="s">
        <v>260</v>
      </c>
      <c r="Y3" s="56" t="s">
        <v>260</v>
      </c>
      <c r="Z3" s="56" t="s">
        <v>260</v>
      </c>
      <c r="AA3" s="56" t="s">
        <v>260</v>
      </c>
      <c r="AB3" s="56" t="s">
        <v>260</v>
      </c>
      <c r="AC3" s="56" t="s">
        <v>260</v>
      </c>
      <c r="AD3" s="56" t="s">
        <v>260</v>
      </c>
      <c r="AE3" s="56" t="s">
        <v>260</v>
      </c>
      <c r="AF3" s="56" t="s">
        <v>260</v>
      </c>
      <c r="AG3" s="56" t="s">
        <v>260</v>
      </c>
      <c r="AH3" s="56" t="s">
        <v>260</v>
      </c>
      <c r="AI3" s="56" t="s">
        <v>260</v>
      </c>
      <c r="AJ3" s="56" t="s">
        <v>260</v>
      </c>
      <c r="AK3" s="56" t="s">
        <v>260</v>
      </c>
      <c r="AL3" s="56" t="s">
        <v>260</v>
      </c>
      <c r="AM3" s="56" t="s">
        <v>260</v>
      </c>
      <c r="AN3" s="56" t="s">
        <v>260</v>
      </c>
      <c r="AO3" s="56" t="s">
        <v>260</v>
      </c>
      <c r="AP3" s="56" t="s">
        <v>260</v>
      </c>
      <c r="AQ3" s="56" t="s">
        <v>260</v>
      </c>
      <c r="AR3" s="56" t="s">
        <v>260</v>
      </c>
      <c r="AS3" s="56" t="s">
        <v>260</v>
      </c>
      <c r="AT3" s="56" t="s">
        <v>260</v>
      </c>
      <c r="AU3" s="56" t="s">
        <v>260</v>
      </c>
      <c r="AV3" s="56" t="s">
        <v>260</v>
      </c>
      <c r="AW3" s="56" t="s">
        <v>260</v>
      </c>
      <c r="AX3" s="56" t="s">
        <v>260</v>
      </c>
      <c r="AY3" s="56" t="s">
        <v>260</v>
      </c>
      <c r="AZ3" s="56" t="s">
        <v>260</v>
      </c>
      <c r="BA3" s="56" t="s">
        <v>260</v>
      </c>
      <c r="BB3" s="56" t="s">
        <v>260</v>
      </c>
      <c r="BC3" s="56" t="s">
        <v>260</v>
      </c>
      <c r="BD3" s="56" t="s">
        <v>260</v>
      </c>
      <c r="BE3" s="56" t="s">
        <v>260</v>
      </c>
      <c r="BF3" s="56" t="s">
        <v>260</v>
      </c>
      <c r="BG3" s="56" t="s">
        <v>260</v>
      </c>
      <c r="BH3" s="56" t="s">
        <v>260</v>
      </c>
      <c r="BI3" s="56" t="s">
        <v>260</v>
      </c>
      <c r="BJ3" s="56" t="s">
        <v>260</v>
      </c>
      <c r="BK3" s="56" t="s">
        <v>260</v>
      </c>
      <c r="BL3" s="56" t="s">
        <v>260</v>
      </c>
      <c r="BM3" s="56" t="s">
        <v>260</v>
      </c>
      <c r="BN3" s="56" t="s">
        <v>260</v>
      </c>
      <c r="BO3" s="56" t="s">
        <v>260</v>
      </c>
      <c r="BP3" s="56" t="s">
        <v>260</v>
      </c>
      <c r="BQ3" s="56" t="s">
        <v>260</v>
      </c>
      <c r="BR3" s="56" t="s">
        <v>260</v>
      </c>
      <c r="BS3" s="56" t="s">
        <v>260</v>
      </c>
      <c r="BT3" s="56" t="s">
        <v>260</v>
      </c>
      <c r="BU3" s="56" t="s">
        <v>260</v>
      </c>
      <c r="BV3" s="56" t="s">
        <v>260</v>
      </c>
      <c r="BW3" s="56" t="s">
        <v>260</v>
      </c>
      <c r="BX3" s="56" t="s">
        <v>260</v>
      </c>
      <c r="BY3" s="56" t="s">
        <v>260</v>
      </c>
      <c r="BZ3" s="56" t="s">
        <v>260</v>
      </c>
      <c r="CA3" s="56" t="s">
        <v>260</v>
      </c>
      <c r="CB3" s="56" t="s">
        <v>261</v>
      </c>
      <c r="CC3" s="56" t="s">
        <v>261</v>
      </c>
      <c r="CD3" s="56" t="s">
        <v>261</v>
      </c>
      <c r="CE3" s="56" t="s">
        <v>261</v>
      </c>
      <c r="CF3" s="56" t="s">
        <v>261</v>
      </c>
      <c r="CG3" s="56" t="s">
        <v>261</v>
      </c>
      <c r="CH3" s="57" t="s">
        <v>261</v>
      </c>
    </row>
    <row r="4" spans="1:87" x14ac:dyDescent="0.35">
      <c r="A4" s="58"/>
      <c r="B4" s="59"/>
      <c r="C4" s="170"/>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c r="AV4" s="268"/>
      <c r="AW4" s="268"/>
      <c r="AX4" s="268"/>
      <c r="AY4" s="268"/>
      <c r="AZ4" s="268"/>
      <c r="BA4" s="268"/>
      <c r="BB4" s="268"/>
      <c r="BC4" s="268"/>
      <c r="BD4" s="268"/>
      <c r="BE4" s="268"/>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185"/>
    </row>
    <row r="5" spans="1:87" ht="27" customHeight="1" x14ac:dyDescent="0.35">
      <c r="A5" s="190"/>
      <c r="B5" s="123" t="s">
        <v>479</v>
      </c>
      <c r="C5" s="269"/>
      <c r="D5" s="188"/>
      <c r="E5" s="188"/>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8"/>
      <c r="AS5" s="188"/>
      <c r="AT5" s="188"/>
      <c r="AU5" s="188"/>
      <c r="AV5" s="188"/>
      <c r="AW5" s="188"/>
      <c r="AX5" s="188"/>
      <c r="AY5" s="188"/>
      <c r="AZ5" s="188"/>
      <c r="BA5" s="188"/>
      <c r="BB5" s="188"/>
      <c r="BC5" s="188"/>
      <c r="BD5" s="188"/>
      <c r="BE5" s="188"/>
      <c r="BF5" s="188"/>
      <c r="BG5" s="188"/>
      <c r="BH5" s="188"/>
      <c r="BI5" s="188"/>
      <c r="BJ5" s="188"/>
      <c r="BK5" s="188"/>
      <c r="BL5" s="188"/>
      <c r="BM5" s="188"/>
      <c r="BN5" s="188"/>
      <c r="BO5" s="188"/>
      <c r="BP5" s="188"/>
      <c r="BQ5" s="188"/>
      <c r="BR5" s="188"/>
      <c r="BS5" s="188"/>
      <c r="BT5" s="188"/>
      <c r="BU5" s="188"/>
      <c r="BV5" s="188"/>
      <c r="BW5" s="188"/>
      <c r="BX5" s="188"/>
      <c r="BY5" s="188"/>
      <c r="BZ5" s="188"/>
      <c r="CA5" s="188"/>
      <c r="CB5" s="188"/>
      <c r="CC5" s="188"/>
      <c r="CD5" s="188"/>
      <c r="CE5" s="188"/>
      <c r="CF5" s="188"/>
      <c r="CG5" s="188"/>
      <c r="CH5" s="189"/>
      <c r="CI5" s="67">
        <f>CC6</f>
        <v>0</v>
      </c>
    </row>
    <row r="6" spans="1:87" x14ac:dyDescent="0.35">
      <c r="A6" s="190"/>
      <c r="B6" s="52" t="s">
        <v>376</v>
      </c>
      <c r="C6" s="270" t="s">
        <v>374</v>
      </c>
      <c r="D6" s="188"/>
      <c r="E6" s="188"/>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F6" s="188"/>
      <c r="AG6" s="188"/>
      <c r="AH6" s="188">
        <v>29.110512129380052</v>
      </c>
      <c r="AI6" s="188">
        <v>33.549592894152475</v>
      </c>
      <c r="AJ6" s="188">
        <v>40.369007052134776</v>
      </c>
      <c r="AK6" s="188">
        <v>46.752225119122535</v>
      </c>
      <c r="AL6" s="188">
        <v>54.320191795418218</v>
      </c>
      <c r="AM6" s="188">
        <v>59.875101756018147</v>
      </c>
      <c r="AN6" s="188">
        <v>65.101994394921959</v>
      </c>
      <c r="AO6" s="188">
        <v>74.2190013532487</v>
      </c>
      <c r="AP6" s="188">
        <v>80.449906377863556</v>
      </c>
      <c r="AQ6" s="188">
        <v>90.01536154090887</v>
      </c>
      <c r="AR6" s="188">
        <v>97.347068426548574</v>
      </c>
      <c r="AS6" s="188">
        <v>106.17280948270272</v>
      </c>
      <c r="AT6" s="188">
        <v>124.86515488177545</v>
      </c>
      <c r="AU6" s="188">
        <v>152.5137354583984</v>
      </c>
      <c r="AV6" s="188">
        <v>0</v>
      </c>
      <c r="AW6" s="188">
        <v>0</v>
      </c>
      <c r="AX6" s="188">
        <v>0</v>
      </c>
      <c r="AY6" s="188">
        <v>0</v>
      </c>
      <c r="AZ6" s="188">
        <v>0</v>
      </c>
      <c r="BA6" s="188">
        <v>0</v>
      </c>
      <c r="BB6" s="188">
        <v>0</v>
      </c>
      <c r="BC6" s="188">
        <v>0</v>
      </c>
      <c r="BD6" s="188">
        <v>0</v>
      </c>
      <c r="BE6" s="188">
        <v>0</v>
      </c>
      <c r="BF6" s="188">
        <v>0</v>
      </c>
      <c r="BG6" s="188">
        <v>0</v>
      </c>
      <c r="BH6" s="188">
        <v>0</v>
      </c>
      <c r="BI6" s="188">
        <v>0</v>
      </c>
      <c r="BJ6" s="188">
        <v>0</v>
      </c>
      <c r="BK6" s="188">
        <v>0</v>
      </c>
      <c r="BL6" s="188">
        <v>0</v>
      </c>
      <c r="BM6" s="188">
        <v>0</v>
      </c>
      <c r="BN6" s="188">
        <v>0</v>
      </c>
      <c r="BO6" s="188">
        <v>0</v>
      </c>
      <c r="BP6" s="188">
        <v>0</v>
      </c>
      <c r="BQ6" s="188">
        <v>0</v>
      </c>
      <c r="BR6" s="188">
        <v>0</v>
      </c>
      <c r="BS6" s="188">
        <v>0</v>
      </c>
      <c r="BT6" s="188">
        <v>0</v>
      </c>
      <c r="BU6" s="188">
        <v>0</v>
      </c>
      <c r="BV6" s="188">
        <v>0</v>
      </c>
      <c r="BW6" s="188">
        <v>0</v>
      </c>
      <c r="BX6" s="188">
        <v>0</v>
      </c>
      <c r="BY6" s="188">
        <v>0</v>
      </c>
      <c r="BZ6" s="188">
        <v>0</v>
      </c>
      <c r="CA6" s="188">
        <v>0</v>
      </c>
      <c r="CB6" s="188">
        <v>0</v>
      </c>
      <c r="CC6" s="188">
        <v>0</v>
      </c>
      <c r="CD6" s="188">
        <v>0</v>
      </c>
      <c r="CE6" s="188">
        <v>0</v>
      </c>
      <c r="CF6" s="188">
        <v>0</v>
      </c>
      <c r="CG6" s="188">
        <v>0</v>
      </c>
      <c r="CH6" s="189">
        <v>0</v>
      </c>
    </row>
    <row r="7" spans="1:87" x14ac:dyDescent="0.35">
      <c r="A7" s="190"/>
      <c r="B7" s="52" t="s">
        <v>480</v>
      </c>
      <c r="C7" s="270" t="s">
        <v>374</v>
      </c>
      <c r="D7" s="188"/>
      <c r="E7" s="188"/>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v>1798</v>
      </c>
      <c r="AI7" s="188">
        <v>2830</v>
      </c>
      <c r="AJ7" s="188">
        <v>3005</v>
      </c>
      <c r="AK7" s="188">
        <v>3448</v>
      </c>
      <c r="AL7" s="188">
        <v>3751</v>
      </c>
      <c r="AM7" s="188">
        <v>4095</v>
      </c>
      <c r="AN7" s="188">
        <v>4396</v>
      </c>
      <c r="AO7" s="188">
        <v>4602</v>
      </c>
      <c r="AP7" s="188">
        <v>4661</v>
      </c>
      <c r="AQ7" s="188">
        <v>4760.201</v>
      </c>
      <c r="AR7" s="188">
        <v>4693.6689999999999</v>
      </c>
      <c r="AS7" s="188">
        <v>4736.817</v>
      </c>
      <c r="AT7" s="188">
        <v>4819.6320000000005</v>
      </c>
      <c r="AU7" s="188">
        <v>5437.5395747970842</v>
      </c>
      <c r="AV7" s="188">
        <v>5953.1810000000005</v>
      </c>
      <c r="AW7" s="188">
        <v>6331.3990000000003</v>
      </c>
      <c r="AX7" s="188">
        <v>6403.6940000000004</v>
      </c>
      <c r="AY7" s="188">
        <v>6642.2250000000004</v>
      </c>
      <c r="AZ7" s="188">
        <v>6941.3710000000001</v>
      </c>
      <c r="BA7" s="188">
        <v>7088.2730000000001</v>
      </c>
      <c r="BB7" s="188">
        <v>7294.9489999999996</v>
      </c>
      <c r="BC7" s="188">
        <v>8283.3439999999991</v>
      </c>
      <c r="BD7" s="188">
        <v>8659.5450000000001</v>
      </c>
      <c r="BE7" s="188">
        <v>8795.2162844499999</v>
      </c>
      <c r="BF7" s="188">
        <v>8945.096379300001</v>
      </c>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9"/>
    </row>
    <row r="8" spans="1:87" x14ac:dyDescent="0.35">
      <c r="A8" s="190"/>
      <c r="B8" s="52" t="s">
        <v>385</v>
      </c>
      <c r="C8" s="270" t="s">
        <v>374</v>
      </c>
      <c r="D8" s="188"/>
      <c r="E8" s="188"/>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v>0</v>
      </c>
      <c r="AG8" s="188">
        <v>0</v>
      </c>
      <c r="AH8" s="188">
        <v>0</v>
      </c>
      <c r="AI8" s="188">
        <v>0</v>
      </c>
      <c r="AJ8" s="188">
        <v>0</v>
      </c>
      <c r="AK8" s="188">
        <v>0</v>
      </c>
      <c r="AL8" s="188">
        <v>0</v>
      </c>
      <c r="AM8" s="188">
        <v>0</v>
      </c>
      <c r="AN8" s="188">
        <v>0</v>
      </c>
      <c r="AO8" s="188">
        <v>0</v>
      </c>
      <c r="AP8" s="188">
        <v>0</v>
      </c>
      <c r="AQ8" s="188">
        <v>0</v>
      </c>
      <c r="AR8" s="188">
        <v>0</v>
      </c>
      <c r="AS8" s="188">
        <v>0</v>
      </c>
      <c r="AT8" s="188">
        <v>0</v>
      </c>
      <c r="AU8" s="188">
        <v>0</v>
      </c>
      <c r="AV8" s="188">
        <v>0</v>
      </c>
      <c r="AW8" s="188">
        <v>0</v>
      </c>
      <c r="AX8" s="188">
        <v>0</v>
      </c>
      <c r="AY8" s="188">
        <v>0</v>
      </c>
      <c r="AZ8" s="188">
        <v>0</v>
      </c>
      <c r="BA8" s="188">
        <v>0</v>
      </c>
      <c r="BB8" s="188">
        <v>0</v>
      </c>
      <c r="BC8" s="188">
        <v>0</v>
      </c>
      <c r="BD8" s="188">
        <v>0</v>
      </c>
      <c r="BE8" s="188">
        <v>0</v>
      </c>
      <c r="BF8" s="188">
        <v>0</v>
      </c>
      <c r="BG8" s="188">
        <v>0</v>
      </c>
      <c r="BH8" s="188">
        <v>0</v>
      </c>
      <c r="BI8" s="188">
        <v>0</v>
      </c>
      <c r="BJ8" s="188">
        <v>0</v>
      </c>
      <c r="BK8" s="188">
        <v>0</v>
      </c>
      <c r="BL8" s="188">
        <v>0</v>
      </c>
      <c r="BM8" s="188">
        <v>0</v>
      </c>
      <c r="BN8" s="188">
        <v>0</v>
      </c>
      <c r="BO8" s="188">
        <v>0</v>
      </c>
      <c r="BP8" s="188">
        <v>0</v>
      </c>
      <c r="BQ8" s="188">
        <v>0</v>
      </c>
      <c r="BR8" s="188">
        <v>0</v>
      </c>
      <c r="BS8" s="188">
        <v>0</v>
      </c>
      <c r="BT8" s="188">
        <v>0</v>
      </c>
      <c r="BU8" s="188">
        <v>0</v>
      </c>
      <c r="BV8" s="188">
        <v>0</v>
      </c>
      <c r="BW8" s="188">
        <v>0</v>
      </c>
      <c r="BX8" s="188">
        <v>0</v>
      </c>
      <c r="BY8" s="188">
        <v>0</v>
      </c>
      <c r="BZ8" s="188">
        <v>104.45226499849821</v>
      </c>
      <c r="CA8" s="188">
        <v>119.2750569907767</v>
      </c>
      <c r="CB8" s="188">
        <v>0.29649067776699034</v>
      </c>
      <c r="CC8" s="188">
        <v>4.2311577669902914E-2</v>
      </c>
      <c r="CD8" s="188">
        <v>0</v>
      </c>
      <c r="CE8" s="188">
        <v>0</v>
      </c>
      <c r="CF8" s="188">
        <v>0</v>
      </c>
      <c r="CG8" s="188">
        <v>0</v>
      </c>
      <c r="CH8" s="189">
        <v>0</v>
      </c>
    </row>
    <row r="9" spans="1:87" x14ac:dyDescent="0.35">
      <c r="A9" s="190"/>
      <c r="B9" s="52" t="s">
        <v>387</v>
      </c>
      <c r="C9" s="270" t="s">
        <v>374</v>
      </c>
      <c r="D9" s="188"/>
      <c r="E9" s="188"/>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v>0</v>
      </c>
      <c r="AI9" s="188">
        <v>0</v>
      </c>
      <c r="AJ9" s="188">
        <v>0</v>
      </c>
      <c r="AK9" s="188">
        <v>0</v>
      </c>
      <c r="AL9" s="188">
        <v>0</v>
      </c>
      <c r="AM9" s="188">
        <v>0</v>
      </c>
      <c r="AN9" s="188">
        <v>0</v>
      </c>
      <c r="AO9" s="188">
        <v>0</v>
      </c>
      <c r="AP9" s="188">
        <v>0</v>
      </c>
      <c r="AQ9" s="188">
        <v>0</v>
      </c>
      <c r="AR9" s="188">
        <v>0</v>
      </c>
      <c r="AS9" s="188">
        <v>0</v>
      </c>
      <c r="AT9" s="188">
        <v>0</v>
      </c>
      <c r="AU9" s="188">
        <v>0</v>
      </c>
      <c r="AV9" s="188">
        <v>231.47411666314397</v>
      </c>
      <c r="AW9" s="188">
        <v>325.20902588180275</v>
      </c>
      <c r="AX9" s="188">
        <v>365.13545224968743</v>
      </c>
      <c r="AY9" s="188">
        <v>437.39160512525461</v>
      </c>
      <c r="AZ9" s="188">
        <v>443.26224191823394</v>
      </c>
      <c r="BA9" s="188">
        <v>488.61175918926864</v>
      </c>
      <c r="BB9" s="188">
        <v>528.58293270578872</v>
      </c>
      <c r="BC9" s="188">
        <v>566.36950568822147</v>
      </c>
      <c r="BD9" s="188">
        <v>607.03198548293733</v>
      </c>
      <c r="BE9" s="188">
        <v>673.62344552251193</v>
      </c>
      <c r="BF9" s="188">
        <v>762.23</v>
      </c>
      <c r="BG9" s="188">
        <v>793.54721823565706</v>
      </c>
      <c r="BH9" s="188">
        <v>842.13</v>
      </c>
      <c r="BI9" s="188">
        <v>923.7647969778385</v>
      </c>
      <c r="BJ9" s="188">
        <v>972.69087379439623</v>
      </c>
      <c r="BK9" s="188">
        <v>1039.8247158707195</v>
      </c>
      <c r="BL9" s="188">
        <v>1105.9393085337213</v>
      </c>
      <c r="BM9" s="188">
        <v>1192.1009182195146</v>
      </c>
      <c r="BN9" s="188">
        <v>1220.2044423261623</v>
      </c>
      <c r="BO9" s="188">
        <v>1314.7165739259212</v>
      </c>
      <c r="BP9" s="188">
        <v>1390.6353122046253</v>
      </c>
      <c r="BQ9" s="188">
        <v>1463.3914453663692</v>
      </c>
      <c r="BR9" s="188">
        <v>1717.304349681425</v>
      </c>
      <c r="BS9" s="188">
        <v>1834.7090892979174</v>
      </c>
      <c r="BT9" s="188">
        <v>1896.9720008984343</v>
      </c>
      <c r="BU9" s="188">
        <v>1965.0820231168198</v>
      </c>
      <c r="BV9" s="188">
        <v>2114.1233711450695</v>
      </c>
      <c r="BW9" s="188">
        <v>2299.5904607779121</v>
      </c>
      <c r="BX9" s="188">
        <v>2245.8835014780443</v>
      </c>
      <c r="BY9" s="188">
        <v>2446.6424104537009</v>
      </c>
      <c r="BZ9" s="188">
        <v>2844.1948579833138</v>
      </c>
      <c r="CA9" s="188">
        <v>3645.090537402672</v>
      </c>
      <c r="CB9" s="188">
        <v>4562.9314615151061</v>
      </c>
      <c r="CC9" s="188">
        <v>5166.4093020474074</v>
      </c>
      <c r="CD9" s="188">
        <v>5824.6855172914075</v>
      </c>
      <c r="CE9" s="188">
        <v>6423.7584003986576</v>
      </c>
      <c r="CF9" s="188">
        <v>6944.5778387766495</v>
      </c>
      <c r="CG9" s="188">
        <v>7451.5782426168644</v>
      </c>
      <c r="CH9" s="189">
        <v>7956.1257688417954</v>
      </c>
    </row>
    <row r="10" spans="1:87" x14ac:dyDescent="0.35">
      <c r="A10" s="190"/>
      <c r="B10" s="52" t="s">
        <v>481</v>
      </c>
      <c r="C10" s="270" t="s">
        <v>384</v>
      </c>
      <c r="D10" s="188"/>
      <c r="E10" s="188"/>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v>0</v>
      </c>
      <c r="AI10" s="188">
        <v>0</v>
      </c>
      <c r="AJ10" s="188">
        <v>0</v>
      </c>
      <c r="AK10" s="188">
        <v>0</v>
      </c>
      <c r="AL10" s="188">
        <v>0</v>
      </c>
      <c r="AM10" s="188">
        <v>0</v>
      </c>
      <c r="AN10" s="188">
        <v>0</v>
      </c>
      <c r="AO10" s="188">
        <v>0</v>
      </c>
      <c r="AP10" s="188">
        <v>0</v>
      </c>
      <c r="AQ10" s="188">
        <v>0</v>
      </c>
      <c r="AR10" s="188">
        <v>0</v>
      </c>
      <c r="AS10" s="188">
        <v>0</v>
      </c>
      <c r="AT10" s="188">
        <v>0</v>
      </c>
      <c r="AU10" s="188">
        <v>0</v>
      </c>
      <c r="AV10" s="188">
        <v>0.65355075911120464</v>
      </c>
      <c r="AW10" s="188">
        <v>1.6217743773994191</v>
      </c>
      <c r="AX10" s="188">
        <v>2.5752797853609004</v>
      </c>
      <c r="AY10" s="188">
        <v>4.0695107580942906</v>
      </c>
      <c r="AZ10" s="188">
        <v>7.3852964480226744</v>
      </c>
      <c r="BA10" s="188">
        <v>9.2967079417926204</v>
      </c>
      <c r="BB10" s="188">
        <v>10.80366474213008</v>
      </c>
      <c r="BC10" s="188">
        <v>9.355921533335783</v>
      </c>
      <c r="BD10" s="188">
        <v>0</v>
      </c>
      <c r="BE10" s="188">
        <v>0</v>
      </c>
      <c r="BF10" s="188">
        <v>0</v>
      </c>
      <c r="BG10" s="188">
        <v>0</v>
      </c>
      <c r="BH10" s="188">
        <v>0</v>
      </c>
      <c r="BI10" s="188">
        <v>0</v>
      </c>
      <c r="BJ10" s="188">
        <v>0</v>
      </c>
      <c r="BK10" s="188">
        <v>0</v>
      </c>
      <c r="BL10" s="188">
        <v>0</v>
      </c>
      <c r="BM10" s="188">
        <v>0</v>
      </c>
      <c r="BN10" s="188">
        <v>0</v>
      </c>
      <c r="BO10" s="188">
        <v>0</v>
      </c>
      <c r="BP10" s="188">
        <v>0</v>
      </c>
      <c r="BQ10" s="188">
        <v>0</v>
      </c>
      <c r="BR10" s="188">
        <v>0</v>
      </c>
      <c r="BS10" s="188">
        <v>0</v>
      </c>
      <c r="BT10" s="188">
        <v>0</v>
      </c>
      <c r="BU10" s="188">
        <v>0</v>
      </c>
      <c r="BV10" s="188">
        <v>0</v>
      </c>
      <c r="BW10" s="188">
        <v>0</v>
      </c>
      <c r="BX10" s="188">
        <v>0</v>
      </c>
      <c r="BY10" s="188">
        <v>0</v>
      </c>
      <c r="BZ10" s="188">
        <v>0</v>
      </c>
      <c r="CA10" s="188">
        <v>0</v>
      </c>
      <c r="CB10" s="188">
        <v>0</v>
      </c>
      <c r="CC10" s="188">
        <v>0</v>
      </c>
      <c r="CD10" s="188">
        <v>0</v>
      </c>
      <c r="CE10" s="188">
        <v>0</v>
      </c>
      <c r="CF10" s="188">
        <v>0</v>
      </c>
      <c r="CG10" s="188">
        <v>0</v>
      </c>
      <c r="CH10" s="189">
        <v>0</v>
      </c>
    </row>
    <row r="11" spans="1:87" x14ac:dyDescent="0.35">
      <c r="A11" s="190"/>
      <c r="B11" s="74" t="s">
        <v>393</v>
      </c>
      <c r="C11" s="270" t="s">
        <v>384</v>
      </c>
      <c r="D11" s="188"/>
      <c r="E11" s="188"/>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F11" s="188"/>
      <c r="AG11" s="188"/>
      <c r="AH11" s="188">
        <v>14.511966970103668</v>
      </c>
      <c r="AI11" s="188">
        <v>16.133326530612248</v>
      </c>
      <c r="AJ11" s="188">
        <v>24.717428571428567</v>
      </c>
      <c r="AK11" s="188">
        <v>38.256555984555987</v>
      </c>
      <c r="AL11" s="188">
        <v>53.688094574692514</v>
      </c>
      <c r="AM11" s="188">
        <v>69.433802484230412</v>
      </c>
      <c r="AN11" s="188">
        <v>70.79400989192159</v>
      </c>
      <c r="AO11" s="188">
        <v>72.922577563434828</v>
      </c>
      <c r="AP11" s="188">
        <v>90.311245126833001</v>
      </c>
      <c r="AQ11" s="188">
        <v>101.14080485724621</v>
      </c>
      <c r="AR11" s="188">
        <v>214.69849528659114</v>
      </c>
      <c r="AS11" s="188">
        <v>246.22674990624449</v>
      </c>
      <c r="AT11" s="188">
        <v>290.78532291356805</v>
      </c>
      <c r="AU11" s="188">
        <v>374.87953670196288</v>
      </c>
      <c r="AV11" s="188">
        <v>515.91282807874779</v>
      </c>
      <c r="AW11" s="188">
        <v>639.46872373484587</v>
      </c>
      <c r="AX11" s="188">
        <v>746.17943712198155</v>
      </c>
      <c r="AY11" s="188">
        <v>868.26822643117271</v>
      </c>
      <c r="AZ11" s="188">
        <v>1014.3606606667142</v>
      </c>
      <c r="BA11" s="188">
        <v>1119.2241017635679</v>
      </c>
      <c r="BB11" s="188">
        <v>1161.318333432162</v>
      </c>
      <c r="BC11" s="188">
        <v>952.99214417084886</v>
      </c>
      <c r="BD11" s="188">
        <v>0.85962981144998363</v>
      </c>
      <c r="BE11" s="188">
        <v>0</v>
      </c>
      <c r="BF11" s="188">
        <v>0</v>
      </c>
      <c r="BG11" s="188">
        <v>4.2834981501008555E-2</v>
      </c>
      <c r="BH11" s="188">
        <v>0</v>
      </c>
      <c r="BI11" s="188">
        <v>0</v>
      </c>
      <c r="BJ11" s="188">
        <v>0</v>
      </c>
      <c r="BK11" s="188">
        <v>0</v>
      </c>
      <c r="BL11" s="188">
        <v>0</v>
      </c>
      <c r="BM11" s="188">
        <v>0</v>
      </c>
      <c r="BN11" s="188">
        <v>0</v>
      </c>
      <c r="BO11" s="188">
        <v>0</v>
      </c>
      <c r="BP11" s="188">
        <v>0</v>
      </c>
      <c r="BQ11" s="188">
        <v>0</v>
      </c>
      <c r="BR11" s="188">
        <v>0</v>
      </c>
      <c r="BS11" s="188">
        <v>0</v>
      </c>
      <c r="BT11" s="188">
        <v>0</v>
      </c>
      <c r="BU11" s="188">
        <v>0</v>
      </c>
      <c r="BV11" s="188">
        <v>0</v>
      </c>
      <c r="BW11" s="188">
        <v>0</v>
      </c>
      <c r="BX11" s="188">
        <v>0</v>
      </c>
      <c r="BY11" s="188">
        <v>0</v>
      </c>
      <c r="BZ11" s="188">
        <v>0</v>
      </c>
      <c r="CA11" s="188">
        <v>0</v>
      </c>
      <c r="CB11" s="188">
        <v>0</v>
      </c>
      <c r="CC11" s="188">
        <v>0</v>
      </c>
      <c r="CD11" s="188">
        <v>0</v>
      </c>
      <c r="CE11" s="188">
        <v>0</v>
      </c>
      <c r="CF11" s="188">
        <v>0</v>
      </c>
      <c r="CG11" s="188">
        <v>0</v>
      </c>
      <c r="CH11" s="189">
        <v>0</v>
      </c>
    </row>
    <row r="12" spans="1:87" ht="24.75" customHeight="1" x14ac:dyDescent="0.35">
      <c r="A12" s="190"/>
      <c r="B12" s="74" t="s">
        <v>396</v>
      </c>
      <c r="C12" s="270" t="s">
        <v>378</v>
      </c>
      <c r="D12" s="188"/>
      <c r="E12" s="188"/>
      <c r="F12" s="188"/>
      <c r="G12" s="188"/>
      <c r="H12" s="188"/>
      <c r="I12" s="188"/>
      <c r="J12" s="188"/>
      <c r="K12" s="188"/>
      <c r="L12" s="188"/>
      <c r="M12" s="188"/>
      <c r="N12" s="188"/>
      <c r="O12" s="188"/>
      <c r="P12" s="188"/>
      <c r="Q12" s="188"/>
      <c r="R12" s="188"/>
      <c r="S12" s="188"/>
      <c r="T12" s="188"/>
      <c r="U12" s="188"/>
      <c r="V12" s="188"/>
      <c r="W12" s="188"/>
      <c r="X12" s="188"/>
      <c r="Y12" s="188"/>
      <c r="Z12" s="188"/>
      <c r="AA12" s="188"/>
      <c r="AB12" s="188"/>
      <c r="AC12" s="188"/>
      <c r="AD12" s="188"/>
      <c r="AE12" s="188"/>
      <c r="AF12" s="188"/>
      <c r="AG12" s="188"/>
      <c r="AH12" s="188">
        <v>2</v>
      </c>
      <c r="AI12" s="188">
        <v>2</v>
      </c>
      <c r="AJ12" s="188">
        <v>2</v>
      </c>
      <c r="AK12" s="188">
        <v>2</v>
      </c>
      <c r="AL12" s="188">
        <v>2</v>
      </c>
      <c r="AM12" s="188">
        <v>2</v>
      </c>
      <c r="AN12" s="188">
        <v>2</v>
      </c>
      <c r="AO12" s="188">
        <v>1</v>
      </c>
      <c r="AP12" s="188">
        <v>2</v>
      </c>
      <c r="AQ12" s="188">
        <v>1.4339999999999999</v>
      </c>
      <c r="AR12" s="188">
        <v>1.3520000000000001</v>
      </c>
      <c r="AS12" s="188">
        <v>1.355</v>
      </c>
      <c r="AT12" s="188">
        <v>1.5509999999999999</v>
      </c>
      <c r="AU12" s="188">
        <v>1.4710000000000001</v>
      </c>
      <c r="AV12" s="188">
        <v>2</v>
      </c>
      <c r="AW12" s="188">
        <v>1</v>
      </c>
      <c r="AX12" s="188">
        <v>1</v>
      </c>
      <c r="AY12" s="188">
        <v>1.7210000000000001</v>
      </c>
      <c r="AZ12" s="188">
        <v>1.496</v>
      </c>
      <c r="BA12" s="188">
        <v>1.5720000000000001</v>
      </c>
      <c r="BB12" s="188">
        <v>1.7769999999999999</v>
      </c>
      <c r="BC12" s="188">
        <v>1.359</v>
      </c>
      <c r="BD12" s="188">
        <v>1.452</v>
      </c>
      <c r="BE12" s="188">
        <v>1.6164412184601897</v>
      </c>
      <c r="BF12" s="188">
        <v>1.6007503600000001</v>
      </c>
      <c r="BG12" s="188">
        <v>0</v>
      </c>
      <c r="BH12" s="188">
        <v>0</v>
      </c>
      <c r="BI12" s="188">
        <v>0</v>
      </c>
      <c r="BJ12" s="188">
        <v>0</v>
      </c>
      <c r="BK12" s="188">
        <v>0</v>
      </c>
      <c r="BL12" s="188">
        <v>0</v>
      </c>
      <c r="BM12" s="188">
        <v>0</v>
      </c>
      <c r="BN12" s="188">
        <v>0</v>
      </c>
      <c r="BO12" s="188">
        <v>0</v>
      </c>
      <c r="BP12" s="188">
        <v>0</v>
      </c>
      <c r="BQ12" s="188">
        <v>0</v>
      </c>
      <c r="BR12" s="188">
        <v>0</v>
      </c>
      <c r="BS12" s="188">
        <v>0</v>
      </c>
      <c r="BT12" s="188">
        <v>0</v>
      </c>
      <c r="BU12" s="188">
        <v>0</v>
      </c>
      <c r="BV12" s="188">
        <v>0</v>
      </c>
      <c r="BW12" s="188">
        <v>0</v>
      </c>
      <c r="BX12" s="188">
        <v>0</v>
      </c>
      <c r="BY12" s="188">
        <v>0</v>
      </c>
      <c r="BZ12" s="188">
        <v>0</v>
      </c>
      <c r="CA12" s="188">
        <v>0</v>
      </c>
      <c r="CB12" s="188">
        <v>0</v>
      </c>
      <c r="CC12" s="188">
        <v>0</v>
      </c>
      <c r="CD12" s="188">
        <v>0</v>
      </c>
      <c r="CE12" s="188">
        <v>0</v>
      </c>
      <c r="CF12" s="188">
        <v>0</v>
      </c>
      <c r="CG12" s="188">
        <v>0</v>
      </c>
      <c r="CH12" s="189">
        <v>0</v>
      </c>
    </row>
    <row r="13" spans="1:87" x14ac:dyDescent="0.35">
      <c r="A13" s="190"/>
      <c r="B13" s="52" t="s">
        <v>482</v>
      </c>
      <c r="C13" s="270" t="s">
        <v>384</v>
      </c>
      <c r="D13" s="188"/>
      <c r="E13" s="188"/>
      <c r="F13" s="188"/>
      <c r="G13" s="188"/>
      <c r="H13" s="188"/>
      <c r="I13" s="188"/>
      <c r="J13" s="188"/>
      <c r="K13" s="188"/>
      <c r="L13" s="188"/>
      <c r="M13" s="188"/>
      <c r="N13" s="188"/>
      <c r="O13" s="188"/>
      <c r="P13" s="188"/>
      <c r="Q13" s="188"/>
      <c r="R13" s="188"/>
      <c r="S13" s="188"/>
      <c r="T13" s="188"/>
      <c r="U13" s="188"/>
      <c r="V13" s="188"/>
      <c r="W13" s="188"/>
      <c r="X13" s="188"/>
      <c r="Y13" s="188"/>
      <c r="Z13" s="188"/>
      <c r="AA13" s="188"/>
      <c r="AB13" s="188"/>
      <c r="AC13" s="188"/>
      <c r="AD13" s="188"/>
      <c r="AE13" s="188"/>
      <c r="AF13" s="188"/>
      <c r="AG13" s="188"/>
      <c r="AH13" s="188">
        <v>287.50626379634298</v>
      </c>
      <c r="AI13" s="188">
        <v>302.08045600000003</v>
      </c>
      <c r="AJ13" s="188">
        <v>395.88564615384615</v>
      </c>
      <c r="AK13" s="188">
        <v>564.3645305</v>
      </c>
      <c r="AL13" s="188">
        <v>755.4666057500001</v>
      </c>
      <c r="AM13" s="188">
        <v>882.96256549999987</v>
      </c>
      <c r="AN13" s="188">
        <v>1020.7705977499999</v>
      </c>
      <c r="AO13" s="188">
        <v>1172.1197127142857</v>
      </c>
      <c r="AP13" s="188">
        <v>1245.5755610666668</v>
      </c>
      <c r="AQ13" s="188">
        <v>1291.2906329999998</v>
      </c>
      <c r="AR13" s="188">
        <v>1322.3629533333335</v>
      </c>
      <c r="AS13" s="188">
        <v>1417.252283333333</v>
      </c>
      <c r="AT13" s="188">
        <v>1601.3146243333333</v>
      </c>
      <c r="AU13" s="188">
        <v>2084.0561549999998</v>
      </c>
      <c r="AV13" s="188">
        <v>2588.9620103333332</v>
      </c>
      <c r="AW13" s="188">
        <v>2871.8776219999995</v>
      </c>
      <c r="AX13" s="188">
        <v>2785.9169999999999</v>
      </c>
      <c r="AY13" s="188">
        <v>2744.35</v>
      </c>
      <c r="AZ13" s="188">
        <v>2438.2424801734269</v>
      </c>
      <c r="BA13" s="188">
        <v>2154.4810000000002</v>
      </c>
      <c r="BB13" s="188">
        <v>2160.527</v>
      </c>
      <c r="BC13" s="188">
        <v>2384.0059999999999</v>
      </c>
      <c r="BD13" s="188">
        <v>2944.4639999999999</v>
      </c>
      <c r="BE13" s="188">
        <v>3325.067</v>
      </c>
      <c r="BF13" s="188">
        <v>3655.0069999999996</v>
      </c>
      <c r="BG13" s="188">
        <v>3752.7889999999998</v>
      </c>
      <c r="BH13" s="188">
        <v>3278</v>
      </c>
      <c r="BI13" s="188">
        <v>2526</v>
      </c>
      <c r="BJ13" s="188">
        <v>2050</v>
      </c>
      <c r="BK13" s="188">
        <v>1737.5119804834528</v>
      </c>
      <c r="BL13" s="188">
        <v>1455.6900798477316</v>
      </c>
      <c r="BM13" s="188">
        <v>876.97242974579706</v>
      </c>
      <c r="BN13" s="188">
        <v>633.219714059539</v>
      </c>
      <c r="BO13" s="188">
        <v>451.05771460709826</v>
      </c>
      <c r="BP13" s="188">
        <v>292.27523465753882</v>
      </c>
      <c r="BQ13" s="188">
        <v>172.17469324246855</v>
      </c>
      <c r="BR13" s="188">
        <v>119.49141678258313</v>
      </c>
      <c r="BS13" s="188">
        <v>80.22480311229458</v>
      </c>
      <c r="BT13" s="188">
        <v>59.174369123155124</v>
      </c>
      <c r="BU13" s="188">
        <v>42.607802019297836</v>
      </c>
      <c r="BV13" s="188">
        <v>32.681386523429381</v>
      </c>
      <c r="BW13" s="188">
        <v>17.657091692809477</v>
      </c>
      <c r="BX13" s="188">
        <v>10.777682165121856</v>
      </c>
      <c r="BY13" s="188">
        <v>6.5500438850929514</v>
      </c>
      <c r="BZ13" s="188">
        <v>3.9203635912424146</v>
      </c>
      <c r="CA13" s="188">
        <v>2.2622078097713514</v>
      </c>
      <c r="CB13" s="73">
        <v>1.3238040981138133</v>
      </c>
      <c r="CC13" s="188">
        <v>0</v>
      </c>
      <c r="CD13" s="188">
        <v>0</v>
      </c>
      <c r="CE13" s="188">
        <v>0</v>
      </c>
      <c r="CF13" s="188">
        <v>0</v>
      </c>
      <c r="CG13" s="188">
        <v>0</v>
      </c>
      <c r="CH13" s="189">
        <v>0</v>
      </c>
    </row>
    <row r="14" spans="1:87" x14ac:dyDescent="0.35">
      <c r="A14" s="190"/>
      <c r="B14" s="52" t="s">
        <v>483</v>
      </c>
      <c r="C14" s="270" t="s">
        <v>384</v>
      </c>
      <c r="D14" s="188"/>
      <c r="E14" s="188"/>
      <c r="F14" s="188"/>
      <c r="G14" s="188"/>
      <c r="H14" s="188"/>
      <c r="I14" s="188"/>
      <c r="J14" s="188"/>
      <c r="K14" s="188"/>
      <c r="L14" s="188"/>
      <c r="M14" s="188"/>
      <c r="N14" s="188"/>
      <c r="O14" s="188"/>
      <c r="P14" s="188"/>
      <c r="Q14" s="188"/>
      <c r="R14" s="188"/>
      <c r="S14" s="188"/>
      <c r="T14" s="188"/>
      <c r="U14" s="188"/>
      <c r="V14" s="188"/>
      <c r="W14" s="188"/>
      <c r="X14" s="188"/>
      <c r="Y14" s="188"/>
      <c r="Z14" s="188"/>
      <c r="AA14" s="188"/>
      <c r="AB14" s="188"/>
      <c r="AC14" s="188"/>
      <c r="AD14" s="188"/>
      <c r="AE14" s="188"/>
      <c r="AF14" s="188"/>
      <c r="AG14" s="188"/>
      <c r="AH14" s="188">
        <v>0</v>
      </c>
      <c r="AI14" s="188">
        <v>0</v>
      </c>
      <c r="AJ14" s="188">
        <v>0</v>
      </c>
      <c r="AK14" s="188">
        <v>0</v>
      </c>
      <c r="AL14" s="188">
        <v>0</v>
      </c>
      <c r="AM14" s="188">
        <v>0</v>
      </c>
      <c r="AN14" s="188">
        <v>0</v>
      </c>
      <c r="AO14" s="188">
        <v>0</v>
      </c>
      <c r="AP14" s="188">
        <v>0</v>
      </c>
      <c r="AQ14" s="188">
        <v>0</v>
      </c>
      <c r="AR14" s="188">
        <v>0</v>
      </c>
      <c r="AS14" s="188">
        <v>0</v>
      </c>
      <c r="AT14" s="188">
        <v>0</v>
      </c>
      <c r="AU14" s="188">
        <v>0</v>
      </c>
      <c r="AV14" s="188">
        <v>0</v>
      </c>
      <c r="AW14" s="188">
        <v>0</v>
      </c>
      <c r="AX14" s="188">
        <v>0</v>
      </c>
      <c r="AY14" s="188">
        <v>0</v>
      </c>
      <c r="AZ14" s="188">
        <v>214.28451982657336</v>
      </c>
      <c r="BA14" s="188">
        <v>330</v>
      </c>
      <c r="BB14" s="188">
        <v>305</v>
      </c>
      <c r="BC14" s="188">
        <v>285</v>
      </c>
      <c r="BD14" s="188">
        <v>305</v>
      </c>
      <c r="BE14" s="188">
        <v>284</v>
      </c>
      <c r="BF14" s="188">
        <v>289.81299999999999</v>
      </c>
      <c r="BG14" s="188">
        <v>255.8872903330878</v>
      </c>
      <c r="BH14" s="188">
        <v>142.881</v>
      </c>
      <c r="BI14" s="188">
        <v>24.123565300067376</v>
      </c>
      <c r="BJ14" s="188">
        <v>12.22461096189574</v>
      </c>
      <c r="BK14" s="188">
        <v>0</v>
      </c>
      <c r="BL14" s="188">
        <v>0</v>
      </c>
      <c r="BM14" s="188">
        <v>0</v>
      </c>
      <c r="BN14" s="188">
        <v>0</v>
      </c>
      <c r="BO14" s="188">
        <v>0</v>
      </c>
      <c r="BP14" s="188">
        <v>0</v>
      </c>
      <c r="BQ14" s="188">
        <v>0</v>
      </c>
      <c r="BR14" s="188">
        <v>0</v>
      </c>
      <c r="BS14" s="188">
        <v>0</v>
      </c>
      <c r="BT14" s="188">
        <v>0</v>
      </c>
      <c r="BU14" s="188">
        <v>0</v>
      </c>
      <c r="BV14" s="188">
        <v>0</v>
      </c>
      <c r="BW14" s="188">
        <v>0</v>
      </c>
      <c r="BX14" s="188">
        <v>0</v>
      </c>
      <c r="BY14" s="188">
        <v>0</v>
      </c>
      <c r="BZ14" s="188">
        <v>0</v>
      </c>
      <c r="CA14" s="188">
        <v>0</v>
      </c>
      <c r="CB14" s="188">
        <v>0</v>
      </c>
      <c r="CC14" s="188">
        <v>0</v>
      </c>
      <c r="CD14" s="188">
        <v>0</v>
      </c>
      <c r="CE14" s="188">
        <v>0</v>
      </c>
      <c r="CF14" s="188">
        <v>0</v>
      </c>
      <c r="CG14" s="188">
        <v>0</v>
      </c>
      <c r="CH14" s="189">
        <v>0</v>
      </c>
    </row>
    <row r="15" spans="1:87" x14ac:dyDescent="0.35">
      <c r="A15" s="190"/>
      <c r="B15" s="52" t="s">
        <v>484</v>
      </c>
      <c r="C15" s="270" t="s">
        <v>374</v>
      </c>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v>9.1014969282685811</v>
      </c>
      <c r="AI15" s="188">
        <v>11.640236243555856</v>
      </c>
      <c r="AJ15" s="188">
        <v>13.630234353478913</v>
      </c>
      <c r="AK15" s="188">
        <v>15.590189419879557</v>
      </c>
      <c r="AL15" s="188">
        <v>17.539349755901764</v>
      </c>
      <c r="AM15" s="188">
        <v>18.772171160752329</v>
      </c>
      <c r="AN15" s="188">
        <v>18.932891833284359</v>
      </c>
      <c r="AO15" s="188">
        <v>19.456935976129234</v>
      </c>
      <c r="AP15" s="188">
        <v>20.544119957107366</v>
      </c>
      <c r="AQ15" s="188">
        <v>21.373524682261195</v>
      </c>
      <c r="AR15" s="188">
        <v>22.393906028598739</v>
      </c>
      <c r="AS15" s="188">
        <v>23.906947632296195</v>
      </c>
      <c r="AT15" s="188">
        <v>26.429268414933048</v>
      </c>
      <c r="AU15" s="188">
        <v>30.590785383135724</v>
      </c>
      <c r="AV15" s="188">
        <v>1.9676571350371104</v>
      </c>
      <c r="AW15" s="188">
        <v>0</v>
      </c>
      <c r="AX15" s="188">
        <v>0</v>
      </c>
      <c r="AY15" s="188">
        <v>0</v>
      </c>
      <c r="AZ15" s="188">
        <v>0</v>
      </c>
      <c r="BA15" s="188">
        <v>0</v>
      </c>
      <c r="BB15" s="188">
        <v>0</v>
      </c>
      <c r="BC15" s="188">
        <v>0</v>
      </c>
      <c r="BD15" s="188">
        <v>0</v>
      </c>
      <c r="BE15" s="188">
        <v>0</v>
      </c>
      <c r="BF15" s="188">
        <v>0</v>
      </c>
      <c r="BG15" s="188">
        <v>0</v>
      </c>
      <c r="BH15" s="188">
        <v>0</v>
      </c>
      <c r="BI15" s="188">
        <v>0</v>
      </c>
      <c r="BJ15" s="188">
        <v>0</v>
      </c>
      <c r="BK15" s="188">
        <v>0</v>
      </c>
      <c r="BL15" s="188">
        <v>0</v>
      </c>
      <c r="BM15" s="188">
        <v>0</v>
      </c>
      <c r="BN15" s="188">
        <v>0</v>
      </c>
      <c r="BO15" s="188">
        <v>0</v>
      </c>
      <c r="BP15" s="188">
        <v>0</v>
      </c>
      <c r="BQ15" s="188">
        <v>0</v>
      </c>
      <c r="BR15" s="188">
        <v>0</v>
      </c>
      <c r="BS15" s="188">
        <v>0</v>
      </c>
      <c r="BT15" s="188">
        <v>0</v>
      </c>
      <c r="BU15" s="188">
        <v>0</v>
      </c>
      <c r="BV15" s="188">
        <v>0</v>
      </c>
      <c r="BW15" s="188">
        <v>0</v>
      </c>
      <c r="BX15" s="188">
        <v>0</v>
      </c>
      <c r="BY15" s="188">
        <v>0</v>
      </c>
      <c r="BZ15" s="188">
        <v>0</v>
      </c>
      <c r="CA15" s="188">
        <v>0</v>
      </c>
      <c r="CB15" s="188">
        <v>0</v>
      </c>
      <c r="CC15" s="188">
        <v>0</v>
      </c>
      <c r="CD15" s="188">
        <v>0</v>
      </c>
      <c r="CE15" s="188">
        <v>0</v>
      </c>
      <c r="CF15" s="188">
        <v>0</v>
      </c>
      <c r="CG15" s="188">
        <v>0</v>
      </c>
      <c r="CH15" s="189">
        <v>0</v>
      </c>
    </row>
    <row r="16" spans="1:87" x14ac:dyDescent="0.35">
      <c r="A16" s="190"/>
      <c r="B16" s="52" t="s">
        <v>123</v>
      </c>
      <c r="C16" s="270" t="s">
        <v>374</v>
      </c>
      <c r="D16" s="188"/>
      <c r="E16" s="188"/>
      <c r="F16" s="188"/>
      <c r="G16" s="188"/>
      <c r="H16" s="188"/>
      <c r="I16" s="188"/>
      <c r="J16" s="188"/>
      <c r="K16" s="188"/>
      <c r="L16" s="188"/>
      <c r="M16" s="188"/>
      <c r="N16" s="188"/>
      <c r="O16" s="188"/>
      <c r="P16" s="188"/>
      <c r="Q16" s="188"/>
      <c r="R16" s="188"/>
      <c r="S16" s="188"/>
      <c r="T16" s="188"/>
      <c r="U16" s="188"/>
      <c r="V16" s="188"/>
      <c r="W16" s="188"/>
      <c r="X16" s="188"/>
      <c r="Y16" s="188"/>
      <c r="Z16" s="188"/>
      <c r="AA16" s="188"/>
      <c r="AB16" s="188"/>
      <c r="AC16" s="188"/>
      <c r="AD16" s="188"/>
      <c r="AE16" s="188"/>
      <c r="AF16" s="188"/>
      <c r="AG16" s="188"/>
      <c r="AH16" s="188">
        <v>0</v>
      </c>
      <c r="AI16" s="188">
        <v>0</v>
      </c>
      <c r="AJ16" s="188">
        <v>0</v>
      </c>
      <c r="AK16" s="188">
        <v>0</v>
      </c>
      <c r="AL16" s="188">
        <v>0</v>
      </c>
      <c r="AM16" s="188">
        <v>0</v>
      </c>
      <c r="AN16" s="188">
        <v>0</v>
      </c>
      <c r="AO16" s="188">
        <v>0</v>
      </c>
      <c r="AP16" s="188">
        <v>0</v>
      </c>
      <c r="AQ16" s="188">
        <v>0</v>
      </c>
      <c r="AR16" s="188">
        <v>0</v>
      </c>
      <c r="AS16" s="188">
        <v>0</v>
      </c>
      <c r="AT16" s="188">
        <v>0</v>
      </c>
      <c r="AU16" s="188">
        <v>0</v>
      </c>
      <c r="AV16" s="188">
        <v>0</v>
      </c>
      <c r="AW16" s="188">
        <v>2.5999999999999999E-2</v>
      </c>
      <c r="AX16" s="188">
        <v>1.7000000000000001E-2</v>
      </c>
      <c r="AY16" s="188">
        <v>0</v>
      </c>
      <c r="AZ16" s="188">
        <v>8.9999999999999993E-3</v>
      </c>
      <c r="BA16" s="188">
        <v>1.2E-2</v>
      </c>
      <c r="BB16" s="188">
        <v>0</v>
      </c>
      <c r="BC16" s="188">
        <v>0.06</v>
      </c>
      <c r="BD16" s="188">
        <v>60.734000000000002</v>
      </c>
      <c r="BE16" s="188">
        <v>6.5244999999999997</v>
      </c>
      <c r="BF16" s="188">
        <v>0.56799999999999995</v>
      </c>
      <c r="BG16" s="188">
        <v>0.47799999999999998</v>
      </c>
      <c r="BH16" s="188">
        <v>0.42899999999999999</v>
      </c>
      <c r="BI16" s="188">
        <v>0.5</v>
      </c>
      <c r="BJ16" s="188">
        <v>0.38900000000000001</v>
      </c>
      <c r="BK16" s="188">
        <v>0.2</v>
      </c>
      <c r="BL16" s="188">
        <v>0</v>
      </c>
      <c r="BM16" s="188">
        <v>0.29149999999999998</v>
      </c>
      <c r="BN16" s="188">
        <v>9.1499999999999998E-2</v>
      </c>
      <c r="BO16" s="188">
        <v>0</v>
      </c>
      <c r="BP16" s="188">
        <v>0</v>
      </c>
      <c r="BQ16" s="188">
        <v>2.1110000000001961E-4</v>
      </c>
      <c r="BR16" s="188">
        <v>9.9999999999999978E-2</v>
      </c>
      <c r="BS16" s="188">
        <v>0.24</v>
      </c>
      <c r="BT16" s="188">
        <v>0.24</v>
      </c>
      <c r="BU16" s="188">
        <v>0.36</v>
      </c>
      <c r="BV16" s="188">
        <v>0.19999999999999996</v>
      </c>
      <c r="BW16" s="188">
        <v>0.3</v>
      </c>
      <c r="BX16" s="188">
        <v>0.24</v>
      </c>
      <c r="BY16" s="188">
        <v>0</v>
      </c>
      <c r="BZ16" s="188">
        <v>0</v>
      </c>
      <c r="CA16" s="188">
        <v>0</v>
      </c>
      <c r="CB16" s="188">
        <v>0</v>
      </c>
      <c r="CC16" s="188">
        <v>0</v>
      </c>
      <c r="CD16" s="188">
        <v>0</v>
      </c>
      <c r="CE16" s="188">
        <v>0</v>
      </c>
      <c r="CF16" s="188">
        <v>0</v>
      </c>
      <c r="CG16" s="188">
        <v>0</v>
      </c>
      <c r="CH16" s="189">
        <v>0</v>
      </c>
    </row>
    <row r="17" spans="1:86" ht="24.75" customHeight="1" x14ac:dyDescent="0.35">
      <c r="A17" s="190"/>
      <c r="B17" s="123" t="s">
        <v>485</v>
      </c>
      <c r="C17" s="270"/>
      <c r="D17" s="56"/>
      <c r="E17" s="56"/>
      <c r="F17" s="56"/>
      <c r="G17" s="56"/>
      <c r="H17" s="56"/>
      <c r="I17" s="56"/>
      <c r="J17" s="56"/>
      <c r="K17" s="56"/>
      <c r="L17" s="56"/>
      <c r="M17" s="56"/>
      <c r="N17" s="56"/>
      <c r="O17" s="56"/>
      <c r="P17" s="56"/>
      <c r="Q17" s="56"/>
      <c r="R17" s="56"/>
      <c r="S17" s="56"/>
      <c r="T17" s="56"/>
      <c r="U17" s="56"/>
      <c r="V17" s="56"/>
      <c r="W17" s="56"/>
      <c r="X17" s="56"/>
      <c r="Y17" s="56"/>
      <c r="Z17" s="56"/>
      <c r="AA17" s="56"/>
      <c r="AB17" s="56"/>
      <c r="AC17" s="56"/>
      <c r="AD17" s="56"/>
      <c r="AE17" s="56"/>
      <c r="AF17" s="56"/>
      <c r="AG17" s="56"/>
      <c r="AH17" s="56">
        <f t="shared" ref="AH17:BU17" si="0">SUM(AH6:AH16)</f>
        <v>2140.2302398240954</v>
      </c>
      <c r="AI17" s="56">
        <f t="shared" si="0"/>
        <v>3195.4036116683205</v>
      </c>
      <c r="AJ17" s="56">
        <f t="shared" si="0"/>
        <v>3481.6023161308885</v>
      </c>
      <c r="AK17" s="56">
        <f t="shared" si="0"/>
        <v>4114.9635010235579</v>
      </c>
      <c r="AL17" s="56">
        <f t="shared" si="0"/>
        <v>4634.0142418760124</v>
      </c>
      <c r="AM17" s="56">
        <f t="shared" si="0"/>
        <v>5128.0436409009999</v>
      </c>
      <c r="AN17" s="56">
        <f t="shared" si="0"/>
        <v>5573.5994938701278</v>
      </c>
      <c r="AO17" s="56">
        <f t="shared" si="0"/>
        <v>5941.7182276070989</v>
      </c>
      <c r="AP17" s="56">
        <f t="shared" si="0"/>
        <v>6099.8808325284717</v>
      </c>
      <c r="AQ17" s="56">
        <f t="shared" si="0"/>
        <v>6265.4553240804171</v>
      </c>
      <c r="AR17" s="56">
        <f t="shared" si="0"/>
        <v>6351.8234230750713</v>
      </c>
      <c r="AS17" s="56">
        <f t="shared" si="0"/>
        <v>6531.730790354577</v>
      </c>
      <c r="AT17" s="56">
        <f t="shared" si="0"/>
        <v>6864.5773705436104</v>
      </c>
      <c r="AU17" s="56">
        <f t="shared" si="0"/>
        <v>8081.0507873405804</v>
      </c>
      <c r="AV17" s="56">
        <f t="shared" si="0"/>
        <v>9294.1511629693741</v>
      </c>
      <c r="AW17" s="56">
        <f t="shared" si="0"/>
        <v>10170.602145994048</v>
      </c>
      <c r="AX17" s="56">
        <f t="shared" si="0"/>
        <v>10304.518169157031</v>
      </c>
      <c r="AY17" s="56">
        <f t="shared" si="0"/>
        <v>10698.02534231452</v>
      </c>
      <c r="AZ17" s="56">
        <f t="shared" si="0"/>
        <v>11060.411199032971</v>
      </c>
      <c r="BA17" s="56">
        <f t="shared" si="0"/>
        <v>11191.470568894629</v>
      </c>
      <c r="BB17" s="56">
        <f t="shared" si="0"/>
        <v>11462.957930880082</v>
      </c>
      <c r="BC17" s="56">
        <f t="shared" si="0"/>
        <v>12482.486571392403</v>
      </c>
      <c r="BD17" s="56">
        <f t="shared" si="0"/>
        <v>12579.086615294387</v>
      </c>
      <c r="BE17" s="56">
        <f t="shared" si="0"/>
        <v>13086.047671190972</v>
      </c>
      <c r="BF17" s="56">
        <f t="shared" si="0"/>
        <v>13654.315129659999</v>
      </c>
      <c r="BG17" s="56">
        <f t="shared" si="0"/>
        <v>4802.7443435502455</v>
      </c>
      <c r="BH17" s="56">
        <f t="shared" si="0"/>
        <v>4263.4400000000005</v>
      </c>
      <c r="BI17" s="56">
        <f t="shared" si="0"/>
        <v>3474.3883622779058</v>
      </c>
      <c r="BJ17" s="56">
        <f t="shared" si="0"/>
        <v>3035.3044847562924</v>
      </c>
      <c r="BK17" s="56">
        <f t="shared" si="0"/>
        <v>2777.5366963541719</v>
      </c>
      <c r="BL17" s="56">
        <f t="shared" si="0"/>
        <v>2561.6293883814528</v>
      </c>
      <c r="BM17" s="56">
        <f t="shared" si="0"/>
        <v>2069.3648479653116</v>
      </c>
      <c r="BN17" s="56">
        <f t="shared" si="0"/>
        <v>1853.5156563857013</v>
      </c>
      <c r="BO17" s="56">
        <f t="shared" si="0"/>
        <v>1765.7742885330194</v>
      </c>
      <c r="BP17" s="56">
        <f t="shared" si="0"/>
        <v>1682.9105468621642</v>
      </c>
      <c r="BQ17" s="56">
        <f t="shared" si="0"/>
        <v>1635.5663497088376</v>
      </c>
      <c r="BR17" s="56">
        <f t="shared" si="0"/>
        <v>1836.8957664640081</v>
      </c>
      <c r="BS17" s="56">
        <f t="shared" si="0"/>
        <v>1915.1738924102121</v>
      </c>
      <c r="BT17" s="56">
        <f t="shared" si="0"/>
        <v>1956.3863700215895</v>
      </c>
      <c r="BU17" s="56">
        <f t="shared" si="0"/>
        <v>2008.0498251361175</v>
      </c>
      <c r="BV17" s="56">
        <f t="shared" ref="BV17:CD17" si="1">SUM(BV6:BV16)</f>
        <v>2147.0047576684988</v>
      </c>
      <c r="BW17" s="56">
        <f t="shared" si="1"/>
        <v>2317.5475524707217</v>
      </c>
      <c r="BX17" s="56">
        <f t="shared" si="1"/>
        <v>2256.901183643166</v>
      </c>
      <c r="BY17" s="56">
        <f>SUM(BY6:BY16)</f>
        <v>2453.1924543387941</v>
      </c>
      <c r="BZ17" s="56">
        <f t="shared" si="1"/>
        <v>2952.5674865730543</v>
      </c>
      <c r="CA17" s="56">
        <f t="shared" si="1"/>
        <v>3766.6278022032202</v>
      </c>
      <c r="CB17" s="56">
        <f t="shared" si="1"/>
        <v>4564.5517562909872</v>
      </c>
      <c r="CC17" s="56">
        <f t="shared" si="1"/>
        <v>5166.4516136250777</v>
      </c>
      <c r="CD17" s="56">
        <f t="shared" si="1"/>
        <v>5824.6855172914075</v>
      </c>
      <c r="CE17" s="56">
        <f>SUM(CE6:CE16)</f>
        <v>6423.7584003986576</v>
      </c>
      <c r="CF17" s="56">
        <f t="shared" ref="CF17:CH17" si="2">SUM(CF6:CF16)</f>
        <v>6944.5778387766495</v>
      </c>
      <c r="CG17" s="56">
        <f t="shared" si="2"/>
        <v>7451.5782426168644</v>
      </c>
      <c r="CH17" s="57">
        <f t="shared" si="2"/>
        <v>7956.1257688417954</v>
      </c>
    </row>
    <row r="18" spans="1:86" x14ac:dyDescent="0.35">
      <c r="A18" s="190"/>
      <c r="B18" s="271" t="s">
        <v>486</v>
      </c>
      <c r="C18" s="270"/>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f>AH17-SUM(AH10:AH14,AH7)</f>
        <v>38.212009057648629</v>
      </c>
      <c r="AI18" s="56">
        <f t="shared" ref="AI18:CD18" si="3">AI17-SUM(AI10:AI14,AI7)</f>
        <v>45.18982913770833</v>
      </c>
      <c r="AJ18" s="56">
        <f t="shared" si="3"/>
        <v>53.999241405613702</v>
      </c>
      <c r="AK18" s="56">
        <f t="shared" si="3"/>
        <v>62.342414539001766</v>
      </c>
      <c r="AL18" s="56">
        <f t="shared" si="3"/>
        <v>71.859541551320035</v>
      </c>
      <c r="AM18" s="56">
        <f t="shared" si="3"/>
        <v>78.647272916769907</v>
      </c>
      <c r="AN18" s="56">
        <f t="shared" si="3"/>
        <v>84.034886228206233</v>
      </c>
      <c r="AO18" s="56">
        <f t="shared" si="3"/>
        <v>93.67593732937803</v>
      </c>
      <c r="AP18" s="56">
        <f t="shared" si="3"/>
        <v>100.99402633497175</v>
      </c>
      <c r="AQ18" s="56">
        <f t="shared" si="3"/>
        <v>111.38888622317154</v>
      </c>
      <c r="AR18" s="56">
        <f t="shared" si="3"/>
        <v>119.7409744551469</v>
      </c>
      <c r="AS18" s="56">
        <f t="shared" si="3"/>
        <v>130.07975711499967</v>
      </c>
      <c r="AT18" s="56">
        <f t="shared" si="3"/>
        <v>151.29442329670837</v>
      </c>
      <c r="AU18" s="56">
        <f t="shared" si="3"/>
        <v>183.10452084153349</v>
      </c>
      <c r="AV18" s="56">
        <f t="shared" si="3"/>
        <v>233.44177379818211</v>
      </c>
      <c r="AW18" s="56">
        <f t="shared" si="3"/>
        <v>325.23502588180236</v>
      </c>
      <c r="AX18" s="56">
        <f t="shared" si="3"/>
        <v>365.15245224968749</v>
      </c>
      <c r="AY18" s="56">
        <f t="shared" si="3"/>
        <v>437.39160512525268</v>
      </c>
      <c r="AZ18" s="56">
        <f t="shared" si="3"/>
        <v>443.2712419182335</v>
      </c>
      <c r="BA18" s="56">
        <f t="shared" si="3"/>
        <v>488.62375918926773</v>
      </c>
      <c r="BB18" s="56">
        <f t="shared" si="3"/>
        <v>528.58293270579088</v>
      </c>
      <c r="BC18" s="56">
        <f t="shared" si="3"/>
        <v>566.42950568822016</v>
      </c>
      <c r="BD18" s="56">
        <f t="shared" si="3"/>
        <v>667.76598548293805</v>
      </c>
      <c r="BE18" s="56">
        <f t="shared" si="3"/>
        <v>680.1479455225126</v>
      </c>
      <c r="BF18" s="56">
        <f t="shared" si="3"/>
        <v>762.79799999999886</v>
      </c>
      <c r="BG18" s="56">
        <f t="shared" si="3"/>
        <v>794.02521823565667</v>
      </c>
      <c r="BH18" s="56">
        <f t="shared" si="3"/>
        <v>842.55900000000065</v>
      </c>
      <c r="BI18" s="56">
        <f t="shared" si="3"/>
        <v>924.26479697783861</v>
      </c>
      <c r="BJ18" s="56">
        <f t="shared" si="3"/>
        <v>973.07987379439646</v>
      </c>
      <c r="BK18" s="56">
        <f t="shared" si="3"/>
        <v>1040.0247158707191</v>
      </c>
      <c r="BL18" s="56">
        <f t="shared" si="3"/>
        <v>1105.9393085337213</v>
      </c>
      <c r="BM18" s="56">
        <f t="shared" si="3"/>
        <v>1192.3924182195146</v>
      </c>
      <c r="BN18" s="56">
        <f t="shared" si="3"/>
        <v>1220.2959423261623</v>
      </c>
      <c r="BO18" s="56">
        <f t="shared" si="3"/>
        <v>1314.7165739259212</v>
      </c>
      <c r="BP18" s="56">
        <f t="shared" si="3"/>
        <v>1390.6353122046253</v>
      </c>
      <c r="BQ18" s="56">
        <f>BQ17-SUM(BQ10:BQ14,BQ7)</f>
        <v>1463.3916564663691</v>
      </c>
      <c r="BR18" s="56">
        <f t="shared" si="3"/>
        <v>1717.4043496814249</v>
      </c>
      <c r="BS18" s="56">
        <f t="shared" si="3"/>
        <v>1834.9490892979175</v>
      </c>
      <c r="BT18" s="56">
        <f t="shared" si="3"/>
        <v>1897.2120008984343</v>
      </c>
      <c r="BU18" s="56">
        <f t="shared" si="3"/>
        <v>1965.4420231168197</v>
      </c>
      <c r="BV18" s="56">
        <f t="shared" si="3"/>
        <v>2114.3233711450694</v>
      </c>
      <c r="BW18" s="56">
        <f t="shared" si="3"/>
        <v>2299.8904607779123</v>
      </c>
      <c r="BX18" s="56">
        <f t="shared" si="3"/>
        <v>2246.1235014780441</v>
      </c>
      <c r="BY18" s="56">
        <f t="shared" si="3"/>
        <v>2446.6424104537009</v>
      </c>
      <c r="BZ18" s="56">
        <f t="shared" si="3"/>
        <v>2948.6471229818121</v>
      </c>
      <c r="CA18" s="56">
        <f t="shared" si="3"/>
        <v>3764.3655943934486</v>
      </c>
      <c r="CB18" s="56">
        <f t="shared" si="3"/>
        <v>4563.2279521928731</v>
      </c>
      <c r="CC18" s="56">
        <f t="shared" si="3"/>
        <v>5166.4516136250777</v>
      </c>
      <c r="CD18" s="56">
        <f t="shared" si="3"/>
        <v>5824.6855172914075</v>
      </c>
      <c r="CE18" s="56">
        <f>CE17-SUM(CE10:CE14,CE7)</f>
        <v>6423.7584003986576</v>
      </c>
      <c r="CF18" s="56">
        <f t="shared" ref="CF18" si="4">CF17-SUM(CF10:CF14,CF7)</f>
        <v>6944.5778387766495</v>
      </c>
      <c r="CG18" s="56">
        <f>CG17-SUM(CG10:CG14,CG7)</f>
        <v>7451.5782426168644</v>
      </c>
      <c r="CH18" s="57">
        <f>CH17-SUM(CH10:CH14,CH7)</f>
        <v>7956.1257688417954</v>
      </c>
    </row>
    <row r="19" spans="1:86" ht="12.75" customHeight="1" x14ac:dyDescent="0.35">
      <c r="A19" s="190"/>
      <c r="B19" s="271"/>
      <c r="C19" s="270"/>
      <c r="D19" s="56"/>
      <c r="E19" s="56"/>
      <c r="F19" s="56"/>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7"/>
    </row>
    <row r="20" spans="1:86" ht="27" customHeight="1" x14ac:dyDescent="0.35">
      <c r="A20" s="190"/>
      <c r="B20" s="123" t="s">
        <v>487</v>
      </c>
      <c r="C20" s="270"/>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9"/>
    </row>
    <row r="21" spans="1:86" ht="27" customHeight="1" x14ac:dyDescent="0.35">
      <c r="A21" s="190"/>
      <c r="B21" s="52" t="s">
        <v>373</v>
      </c>
      <c r="C21" s="270" t="s">
        <v>374</v>
      </c>
      <c r="D21" s="188"/>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v>0</v>
      </c>
      <c r="AI21" s="188">
        <v>0</v>
      </c>
      <c r="AJ21" s="188">
        <v>0</v>
      </c>
      <c r="AK21" s="188">
        <v>0</v>
      </c>
      <c r="AL21" s="188">
        <v>0</v>
      </c>
      <c r="AM21" s="188">
        <v>0</v>
      </c>
      <c r="AN21" s="188">
        <v>0</v>
      </c>
      <c r="AO21" s="188">
        <v>0</v>
      </c>
      <c r="AP21" s="188">
        <v>0</v>
      </c>
      <c r="AQ21" s="188">
        <v>0</v>
      </c>
      <c r="AR21" s="188">
        <v>0</v>
      </c>
      <c r="AS21" s="188">
        <v>0</v>
      </c>
      <c r="AT21" s="188">
        <v>0</v>
      </c>
      <c r="AU21" s="188">
        <v>0</v>
      </c>
      <c r="AV21" s="188">
        <v>0</v>
      </c>
      <c r="AW21" s="188">
        <v>0</v>
      </c>
      <c r="AX21" s="188">
        <v>0</v>
      </c>
      <c r="AY21" s="188">
        <v>0</v>
      </c>
      <c r="AZ21" s="188">
        <v>0</v>
      </c>
      <c r="BA21" s="188">
        <v>0</v>
      </c>
      <c r="BB21" s="188">
        <v>0</v>
      </c>
      <c r="BC21" s="188">
        <v>0</v>
      </c>
      <c r="BD21" s="188">
        <v>0</v>
      </c>
      <c r="BE21" s="188">
        <v>0</v>
      </c>
      <c r="BF21" s="188">
        <v>0</v>
      </c>
      <c r="BG21" s="188">
        <v>0</v>
      </c>
      <c r="BH21" s="188">
        <v>0</v>
      </c>
      <c r="BI21" s="188">
        <v>0</v>
      </c>
      <c r="BJ21" s="188">
        <v>0</v>
      </c>
      <c r="BK21" s="188">
        <v>0</v>
      </c>
      <c r="BL21" s="188">
        <v>0</v>
      </c>
      <c r="BM21" s="188">
        <v>93.921000000000006</v>
      </c>
      <c r="BN21" s="188">
        <v>102.098</v>
      </c>
      <c r="BO21" s="188">
        <v>89.876000000000005</v>
      </c>
      <c r="BP21" s="188">
        <v>92.341999999999999</v>
      </c>
      <c r="BQ21" s="188">
        <v>104.479</v>
      </c>
      <c r="BR21" s="188">
        <v>93.626999999999995</v>
      </c>
      <c r="BS21" s="188">
        <v>93.218000000000004</v>
      </c>
      <c r="BT21" s="188">
        <v>99.73</v>
      </c>
      <c r="BU21" s="188">
        <v>106.14100000000001</v>
      </c>
      <c r="BV21" s="188">
        <v>123.02200000000001</v>
      </c>
      <c r="BW21" s="188">
        <v>145.50171044000001</v>
      </c>
      <c r="BX21" s="188">
        <v>104</v>
      </c>
      <c r="BY21" s="188">
        <v>146</v>
      </c>
      <c r="BZ21" s="188">
        <v>177</v>
      </c>
      <c r="CA21" s="188">
        <v>249</v>
      </c>
      <c r="CB21" s="188">
        <v>306.31884918000003</v>
      </c>
      <c r="CC21" s="188">
        <v>337.15684450660348</v>
      </c>
      <c r="CD21" s="188">
        <v>413.52394399752791</v>
      </c>
      <c r="CE21" s="188">
        <v>483.79455793029916</v>
      </c>
      <c r="CF21" s="188">
        <v>522.73608359754462</v>
      </c>
      <c r="CG21" s="188">
        <v>559.51043115076004</v>
      </c>
      <c r="CH21" s="189">
        <v>596.91869316462032</v>
      </c>
    </row>
    <row r="22" spans="1:86" x14ac:dyDescent="0.35">
      <c r="A22" s="190"/>
      <c r="B22" s="74" t="s">
        <v>375</v>
      </c>
      <c r="C22" s="270" t="s">
        <v>374</v>
      </c>
      <c r="D22" s="188"/>
      <c r="E22" s="188"/>
      <c r="F22" s="188"/>
      <c r="G22" s="188"/>
      <c r="H22" s="188"/>
      <c r="I22" s="188"/>
      <c r="J22" s="188"/>
      <c r="K22" s="188"/>
      <c r="L22" s="188"/>
      <c r="M22" s="188"/>
      <c r="N22" s="188"/>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88"/>
      <c r="AS22" s="188"/>
      <c r="AT22" s="188"/>
      <c r="AU22" s="188"/>
      <c r="AV22" s="188"/>
      <c r="AW22" s="188"/>
      <c r="AX22" s="188"/>
      <c r="AY22" s="188"/>
      <c r="AZ22" s="188"/>
      <c r="BA22" s="188"/>
      <c r="BB22" s="188"/>
      <c r="BC22" s="188"/>
      <c r="BD22" s="188"/>
      <c r="BE22" s="188"/>
      <c r="BF22" s="188"/>
      <c r="BG22" s="188"/>
      <c r="BH22" s="188"/>
      <c r="BI22" s="188"/>
      <c r="BJ22" s="188"/>
      <c r="BK22" s="188"/>
      <c r="BL22" s="188"/>
      <c r="BM22" s="188"/>
      <c r="BN22" s="188"/>
      <c r="BO22" s="188"/>
      <c r="BP22" s="188"/>
      <c r="BQ22" s="188">
        <v>4.7691617500000003</v>
      </c>
      <c r="BR22" s="188">
        <v>6.040064700000003</v>
      </c>
      <c r="BS22" s="188">
        <v>6.9357352999999913</v>
      </c>
      <c r="BT22" s="188">
        <v>7.3484010500000174</v>
      </c>
      <c r="BU22" s="188">
        <v>8.2211221899999884</v>
      </c>
      <c r="BV22" s="188">
        <v>9.1482867099999936</v>
      </c>
      <c r="BW22" s="188">
        <v>10.039949220000002</v>
      </c>
      <c r="BX22" s="188">
        <v>10.679680190000001</v>
      </c>
      <c r="BY22" s="188">
        <v>12.88883869999999</v>
      </c>
      <c r="BZ22" s="188">
        <v>16.58689783000003</v>
      </c>
      <c r="CA22" s="188">
        <v>20.355264752545114</v>
      </c>
      <c r="CB22" s="188">
        <v>21.383050794610032</v>
      </c>
      <c r="CC22" s="188">
        <v>22.665818319012022</v>
      </c>
      <c r="CD22" s="188">
        <v>25.628094194619997</v>
      </c>
      <c r="CE22" s="188">
        <v>28.23283782190769</v>
      </c>
      <c r="CF22" s="188">
        <v>30.690398194024645</v>
      </c>
      <c r="CG22" s="188">
        <v>33.347986268169997</v>
      </c>
      <c r="CH22" s="189">
        <v>36.0665158386144</v>
      </c>
    </row>
    <row r="23" spans="1:86" x14ac:dyDescent="0.35">
      <c r="A23" s="190"/>
      <c r="B23" s="52" t="s">
        <v>376</v>
      </c>
      <c r="C23" s="270" t="s">
        <v>374</v>
      </c>
      <c r="D23" s="188"/>
      <c r="E23" s="188"/>
      <c r="F23" s="188"/>
      <c r="G23" s="188"/>
      <c r="H23" s="188"/>
      <c r="I23" s="188"/>
      <c r="J23" s="188"/>
      <c r="K23" s="188"/>
      <c r="L23" s="188"/>
      <c r="M23" s="188"/>
      <c r="N23" s="188"/>
      <c r="O23" s="188"/>
      <c r="P23" s="188"/>
      <c r="Q23" s="188"/>
      <c r="R23" s="188"/>
      <c r="S23" s="188"/>
      <c r="T23" s="188"/>
      <c r="U23" s="188"/>
      <c r="V23" s="188"/>
      <c r="W23" s="188"/>
      <c r="X23" s="188"/>
      <c r="Y23" s="188"/>
      <c r="Z23" s="188"/>
      <c r="AA23" s="188"/>
      <c r="AB23" s="188"/>
      <c r="AC23" s="188"/>
      <c r="AD23" s="188"/>
      <c r="AE23" s="188"/>
      <c r="AF23" s="188"/>
      <c r="AG23" s="188"/>
      <c r="AH23" s="188">
        <v>47.094339622641513</v>
      </c>
      <c r="AI23" s="188">
        <v>56.833456698741671</v>
      </c>
      <c r="AJ23" s="188">
        <v>70.134664795816093</v>
      </c>
      <c r="AK23" s="188">
        <v>89.996179088375442</v>
      </c>
      <c r="AL23" s="188">
        <v>107.5668620138519</v>
      </c>
      <c r="AM23" s="188">
        <v>131.12117688103268</v>
      </c>
      <c r="AN23" s="188">
        <v>148.84093337854017</v>
      </c>
      <c r="AO23" s="188">
        <v>171.82790159378595</v>
      </c>
      <c r="AP23" s="188">
        <v>194.35447124132716</v>
      </c>
      <c r="AQ23" s="188">
        <v>218.41677683791443</v>
      </c>
      <c r="AR23" s="188">
        <v>236.30305082986754</v>
      </c>
      <c r="AS23" s="188">
        <v>267.54749990048106</v>
      </c>
      <c r="AT23" s="188">
        <v>311.34100986175179</v>
      </c>
      <c r="AU23" s="188">
        <v>365.16189983173882</v>
      </c>
      <c r="AV23" s="188">
        <v>0</v>
      </c>
      <c r="AW23" s="188">
        <v>0</v>
      </c>
      <c r="AX23" s="188">
        <v>0</v>
      </c>
      <c r="AY23" s="188">
        <v>0</v>
      </c>
      <c r="AZ23" s="188">
        <v>0</v>
      </c>
      <c r="BA23" s="188">
        <v>0</v>
      </c>
      <c r="BB23" s="188">
        <v>0</v>
      </c>
      <c r="BC23" s="188">
        <v>0</v>
      </c>
      <c r="BD23" s="188">
        <v>0</v>
      </c>
      <c r="BE23" s="188">
        <v>0</v>
      </c>
      <c r="BF23" s="188">
        <v>0</v>
      </c>
      <c r="BG23" s="188">
        <v>0</v>
      </c>
      <c r="BH23" s="188">
        <v>0</v>
      </c>
      <c r="BI23" s="188">
        <v>0</v>
      </c>
      <c r="BJ23" s="188">
        <v>0</v>
      </c>
      <c r="BK23" s="188">
        <v>0</v>
      </c>
      <c r="BL23" s="188">
        <v>0</v>
      </c>
      <c r="BM23" s="188">
        <v>0</v>
      </c>
      <c r="BN23" s="188">
        <v>0</v>
      </c>
      <c r="BO23" s="188">
        <v>0</v>
      </c>
      <c r="BP23" s="188">
        <v>0</v>
      </c>
      <c r="BQ23" s="188">
        <v>0</v>
      </c>
      <c r="BR23" s="188">
        <v>0</v>
      </c>
      <c r="BS23" s="188">
        <v>0</v>
      </c>
      <c r="BT23" s="188">
        <v>0</v>
      </c>
      <c r="BU23" s="188">
        <v>0</v>
      </c>
      <c r="BV23" s="188">
        <v>0</v>
      </c>
      <c r="BW23" s="188">
        <v>0</v>
      </c>
      <c r="BX23" s="188">
        <v>0</v>
      </c>
      <c r="BY23" s="188">
        <v>0</v>
      </c>
      <c r="BZ23" s="188">
        <v>0</v>
      </c>
      <c r="CA23" s="188">
        <v>0</v>
      </c>
      <c r="CB23" s="188">
        <v>0</v>
      </c>
      <c r="CC23" s="188">
        <v>0</v>
      </c>
      <c r="CD23" s="188">
        <v>0</v>
      </c>
      <c r="CE23" s="188">
        <v>0</v>
      </c>
      <c r="CF23" s="188">
        <v>0</v>
      </c>
      <c r="CG23" s="188">
        <v>0</v>
      </c>
      <c r="CH23" s="189">
        <v>0</v>
      </c>
    </row>
    <row r="24" spans="1:86" x14ac:dyDescent="0.35">
      <c r="A24" s="190"/>
      <c r="B24" s="52" t="s">
        <v>377</v>
      </c>
      <c r="C24" s="270"/>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f>SUM(AH25:AH27)</f>
        <v>433.19637841651365</v>
      </c>
      <c r="AI24" s="188">
        <f t="shared" ref="AI24:CH24" si="5">SUM(AI25:AI27)</f>
        <v>491.69011230548637</v>
      </c>
      <c r="AJ24" s="188">
        <f t="shared" si="5"/>
        <v>556.78557678919367</v>
      </c>
      <c r="AK24" s="188">
        <f t="shared" si="5"/>
        <v>602.69066695632307</v>
      </c>
      <c r="AL24" s="188">
        <f t="shared" si="5"/>
        <v>638.92866433160452</v>
      </c>
      <c r="AM24" s="188">
        <f t="shared" si="5"/>
        <v>676.46664247621209</v>
      </c>
      <c r="AN24" s="188">
        <f t="shared" si="5"/>
        <v>690.46052004690171</v>
      </c>
      <c r="AO24" s="188">
        <f t="shared" si="5"/>
        <v>700.08555842769397</v>
      </c>
      <c r="AP24" s="188">
        <f t="shared" si="5"/>
        <v>724.45946224287422</v>
      </c>
      <c r="AQ24" s="188">
        <f t="shared" si="5"/>
        <v>734.90769715392037</v>
      </c>
      <c r="AR24" s="188">
        <f t="shared" si="5"/>
        <v>742.36020250581066</v>
      </c>
      <c r="AS24" s="188">
        <f t="shared" si="5"/>
        <v>730.13111097207798</v>
      </c>
      <c r="AT24" s="188">
        <f t="shared" si="5"/>
        <v>775.26191022330795</v>
      </c>
      <c r="AU24" s="188">
        <f t="shared" si="5"/>
        <v>863.60627344005002</v>
      </c>
      <c r="AV24" s="188">
        <f t="shared" si="5"/>
        <v>852.2527553950282</v>
      </c>
      <c r="AW24" s="188">
        <f t="shared" si="5"/>
        <v>873.20359314762982</v>
      </c>
      <c r="AX24" s="188">
        <f t="shared" si="5"/>
        <v>859.06318218085562</v>
      </c>
      <c r="AY24" s="188">
        <f t="shared" si="5"/>
        <v>851.731324624629</v>
      </c>
      <c r="AZ24" s="188">
        <f t="shared" si="5"/>
        <v>829.88126142015744</v>
      </c>
      <c r="BA24" s="188">
        <f t="shared" si="5"/>
        <v>847.58109511712473</v>
      </c>
      <c r="BB24" s="188">
        <f t="shared" si="5"/>
        <v>839.89658660323107</v>
      </c>
      <c r="BC24" s="188">
        <f t="shared" si="5"/>
        <v>872.56183395470418</v>
      </c>
      <c r="BD24" s="188">
        <f t="shared" si="5"/>
        <v>865.87408814187211</v>
      </c>
      <c r="BE24" s="188">
        <f t="shared" si="5"/>
        <v>975.0571849050001</v>
      </c>
      <c r="BF24" s="188">
        <f t="shared" si="5"/>
        <v>958.2172410367499</v>
      </c>
      <c r="BG24" s="188">
        <f t="shared" si="5"/>
        <v>884.55214787227749</v>
      </c>
      <c r="BH24" s="188">
        <f t="shared" si="5"/>
        <v>804.2732521245</v>
      </c>
      <c r="BI24" s="188">
        <f t="shared" si="5"/>
        <v>764.43906345325001</v>
      </c>
      <c r="BJ24" s="188">
        <f t="shared" si="5"/>
        <v>698.14931705625008</v>
      </c>
      <c r="BK24" s="188">
        <f t="shared" si="5"/>
        <v>657.23492130667955</v>
      </c>
      <c r="BL24" s="188">
        <f t="shared" si="5"/>
        <v>609.35377852930276</v>
      </c>
      <c r="BM24" s="188">
        <f t="shared" si="5"/>
        <v>598.15693215526335</v>
      </c>
      <c r="BN24" s="188">
        <f t="shared" si="5"/>
        <v>563.29060795511202</v>
      </c>
      <c r="BO24" s="188">
        <f t="shared" si="5"/>
        <v>556.61229230695847</v>
      </c>
      <c r="BP24" s="188">
        <f t="shared" si="5"/>
        <v>564.26172678124692</v>
      </c>
      <c r="BQ24" s="188">
        <f t="shared" si="5"/>
        <v>563.72247188354766</v>
      </c>
      <c r="BR24" s="188">
        <f t="shared" si="5"/>
        <v>558.3774162769223</v>
      </c>
      <c r="BS24" s="188">
        <f t="shared" si="5"/>
        <v>562.103048365684</v>
      </c>
      <c r="BT24" s="188">
        <f t="shared" si="5"/>
        <v>552.47871435148681</v>
      </c>
      <c r="BU24" s="188">
        <f t="shared" si="5"/>
        <v>499.30094930620538</v>
      </c>
      <c r="BV24" s="188">
        <f t="shared" si="5"/>
        <v>461.68818435114184</v>
      </c>
      <c r="BW24" s="188">
        <f t="shared" si="5"/>
        <v>505.71508824643939</v>
      </c>
      <c r="BX24" s="188">
        <f t="shared" si="5"/>
        <v>497.79444589000013</v>
      </c>
      <c r="BY24" s="188">
        <f t="shared" si="5"/>
        <v>341.42066497999991</v>
      </c>
      <c r="BZ24" s="188">
        <f t="shared" si="5"/>
        <v>398.83164910999994</v>
      </c>
      <c r="CA24" s="188">
        <f t="shared" si="5"/>
        <v>330.25930045000001</v>
      </c>
      <c r="CB24" s="188">
        <f t="shared" si="5"/>
        <v>349.43869832000007</v>
      </c>
      <c r="CC24" s="188">
        <f t="shared" si="5"/>
        <v>304.69553541338786</v>
      </c>
      <c r="CD24" s="188">
        <f t="shared" si="5"/>
        <v>290.87614757689283</v>
      </c>
      <c r="CE24" s="188">
        <f t="shared" si="5"/>
        <v>285.57514911049049</v>
      </c>
      <c r="CF24" s="188">
        <f t="shared" si="5"/>
        <v>279.02773484471919</v>
      </c>
      <c r="CG24" s="188">
        <f t="shared" si="5"/>
        <v>269.99318375547244</v>
      </c>
      <c r="CH24" s="189">
        <f t="shared" si="5"/>
        <v>260.59662368643285</v>
      </c>
    </row>
    <row r="25" spans="1:86" x14ac:dyDescent="0.35">
      <c r="A25" s="190"/>
      <c r="B25" s="72" t="s">
        <v>488</v>
      </c>
      <c r="C25" s="270" t="s">
        <v>378</v>
      </c>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v>0</v>
      </c>
      <c r="AI25" s="188">
        <v>0</v>
      </c>
      <c r="AJ25" s="188">
        <v>0</v>
      </c>
      <c r="AK25" s="188">
        <v>0</v>
      </c>
      <c r="AL25" s="188">
        <v>0</v>
      </c>
      <c r="AM25" s="188">
        <v>0</v>
      </c>
      <c r="AN25" s="188">
        <v>0</v>
      </c>
      <c r="AO25" s="188">
        <v>0</v>
      </c>
      <c r="AP25" s="188">
        <v>0</v>
      </c>
      <c r="AQ25" s="188">
        <v>0</v>
      </c>
      <c r="AR25" s="188">
        <v>0</v>
      </c>
      <c r="AS25" s="188">
        <v>0</v>
      </c>
      <c r="AT25" s="188">
        <v>0</v>
      </c>
      <c r="AU25" s="188">
        <v>0</v>
      </c>
      <c r="AV25" s="188">
        <v>0</v>
      </c>
      <c r="AW25" s="188">
        <v>0</v>
      </c>
      <c r="AX25" s="188">
        <v>0</v>
      </c>
      <c r="AY25" s="188">
        <v>0</v>
      </c>
      <c r="AZ25" s="188">
        <v>0</v>
      </c>
      <c r="BA25" s="188">
        <v>0</v>
      </c>
      <c r="BB25" s="188">
        <v>0</v>
      </c>
      <c r="BC25" s="188">
        <v>0</v>
      </c>
      <c r="BD25" s="188">
        <v>0</v>
      </c>
      <c r="BE25" s="188">
        <v>0</v>
      </c>
      <c r="BF25" s="188">
        <v>0</v>
      </c>
      <c r="BG25" s="188">
        <v>0</v>
      </c>
      <c r="BH25" s="188">
        <v>0</v>
      </c>
      <c r="BI25" s="188">
        <v>0</v>
      </c>
      <c r="BJ25" s="188">
        <v>0</v>
      </c>
      <c r="BK25" s="188">
        <v>0</v>
      </c>
      <c r="BL25" s="188">
        <v>0</v>
      </c>
      <c r="BM25" s="188">
        <v>0</v>
      </c>
      <c r="BN25" s="188">
        <v>0</v>
      </c>
      <c r="BO25" s="188">
        <v>0</v>
      </c>
      <c r="BP25" s="188">
        <v>0</v>
      </c>
      <c r="BQ25" s="188">
        <v>0</v>
      </c>
      <c r="BR25" s="188">
        <v>0</v>
      </c>
      <c r="BS25" s="188">
        <v>0</v>
      </c>
      <c r="BT25" s="188">
        <v>0</v>
      </c>
      <c r="BU25" s="188">
        <v>109.92024563645997</v>
      </c>
      <c r="BV25" s="188">
        <v>184.96516445151136</v>
      </c>
      <c r="BW25" s="188">
        <v>222.34115590489967</v>
      </c>
      <c r="BX25" s="188">
        <v>256.99913439596401</v>
      </c>
      <c r="BY25" s="188">
        <v>187.66401924877712</v>
      </c>
      <c r="BZ25" s="188">
        <v>253.40747960340539</v>
      </c>
      <c r="CA25" s="188">
        <v>193.70661491853346</v>
      </c>
      <c r="CB25" s="188">
        <v>208.34295578837364</v>
      </c>
      <c r="CC25" s="188">
        <v>200.56501922156065</v>
      </c>
      <c r="CD25" s="188">
        <v>199.51101119851484</v>
      </c>
      <c r="CE25" s="188">
        <v>205.22492358811149</v>
      </c>
      <c r="CF25" s="188">
        <v>208.40146690970818</v>
      </c>
      <c r="CG25" s="188">
        <v>207.8978241451631</v>
      </c>
      <c r="CH25" s="189">
        <v>206.00172751868234</v>
      </c>
    </row>
    <row r="26" spans="1:86" x14ac:dyDescent="0.35">
      <c r="A26" s="190"/>
      <c r="B26" s="72" t="s">
        <v>489</v>
      </c>
      <c r="C26" s="270" t="s">
        <v>378</v>
      </c>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v>433.19637841651365</v>
      </c>
      <c r="AI26" s="188">
        <v>491.57804255409542</v>
      </c>
      <c r="AJ26" s="188">
        <v>554.82967264977924</v>
      </c>
      <c r="AK26" s="188">
        <v>597.63212258588965</v>
      </c>
      <c r="AL26" s="188">
        <v>630.14592004132612</v>
      </c>
      <c r="AM26" s="188">
        <v>661.919258538132</v>
      </c>
      <c r="AN26" s="188">
        <v>665.25957529428422</v>
      </c>
      <c r="AO26" s="188">
        <v>668.58081446977872</v>
      </c>
      <c r="AP26" s="188">
        <v>686.54822330144486</v>
      </c>
      <c r="AQ26" s="188">
        <v>687.83778406598583</v>
      </c>
      <c r="AR26" s="188">
        <v>683.46392070541924</v>
      </c>
      <c r="AS26" s="188">
        <v>656.05418789515488</v>
      </c>
      <c r="AT26" s="188">
        <v>683.68441738207923</v>
      </c>
      <c r="AU26" s="188">
        <v>746.31190271576043</v>
      </c>
      <c r="AV26" s="188">
        <v>720.91047448732343</v>
      </c>
      <c r="AW26" s="188">
        <v>722.98375426855523</v>
      </c>
      <c r="AX26" s="188">
        <v>701.70056148671415</v>
      </c>
      <c r="AY26" s="188">
        <v>683.57531623989541</v>
      </c>
      <c r="AZ26" s="188">
        <v>648.47078202168245</v>
      </c>
      <c r="BA26" s="188">
        <v>655.47438801712497</v>
      </c>
      <c r="BB26" s="188">
        <v>638.58108077177928</v>
      </c>
      <c r="BC26" s="188">
        <v>650.31584786041594</v>
      </c>
      <c r="BD26" s="188">
        <v>631.10693085508979</v>
      </c>
      <c r="BE26" s="188">
        <v>736.26207961364651</v>
      </c>
      <c r="BF26" s="188">
        <v>738.48558911616817</v>
      </c>
      <c r="BG26" s="188">
        <v>691.18314787227746</v>
      </c>
      <c r="BH26" s="188">
        <v>636.20925212450004</v>
      </c>
      <c r="BI26" s="188">
        <v>618.61569305871558</v>
      </c>
      <c r="BJ26" s="188">
        <v>572.93044173153885</v>
      </c>
      <c r="BK26" s="188">
        <v>547.30458607473906</v>
      </c>
      <c r="BL26" s="188">
        <v>515.55293311502305</v>
      </c>
      <c r="BM26" s="188">
        <v>512.88008897976067</v>
      </c>
      <c r="BN26" s="188">
        <v>492.72786275860085</v>
      </c>
      <c r="BO26" s="188">
        <v>489.66027087611786</v>
      </c>
      <c r="BP26" s="188">
        <v>502.77979164042989</v>
      </c>
      <c r="BQ26" s="188">
        <v>499.19309366482179</v>
      </c>
      <c r="BR26" s="188">
        <v>506.96691126187358</v>
      </c>
      <c r="BS26" s="188">
        <v>516.5294929940469</v>
      </c>
      <c r="BT26" s="188">
        <v>512.97957527602387</v>
      </c>
      <c r="BU26" s="188">
        <v>351.4503564749092</v>
      </c>
      <c r="BV26" s="188">
        <v>243.72607386059869</v>
      </c>
      <c r="BW26" s="188">
        <v>244.69764471340798</v>
      </c>
      <c r="BX26" s="188">
        <v>208.19528194075065</v>
      </c>
      <c r="BY26" s="188">
        <v>133.70320006156211</v>
      </c>
      <c r="BZ26" s="188">
        <v>130.57673691307477</v>
      </c>
      <c r="CA26" s="188">
        <v>115.72094142129816</v>
      </c>
      <c r="CB26" s="188">
        <v>126.52680410417712</v>
      </c>
      <c r="CC26" s="188">
        <v>93.378447762284097</v>
      </c>
      <c r="CD26" s="188">
        <v>81.931166065533588</v>
      </c>
      <c r="CE26" s="188">
        <v>72.053607444021253</v>
      </c>
      <c r="CF26" s="188">
        <v>63.333703819016705</v>
      </c>
      <c r="CG26" s="188">
        <v>55.683660330367282</v>
      </c>
      <c r="CH26" s="189">
        <v>48.957662425260644</v>
      </c>
    </row>
    <row r="27" spans="1:86" x14ac:dyDescent="0.35">
      <c r="A27" s="190"/>
      <c r="B27" s="72" t="s">
        <v>490</v>
      </c>
      <c r="C27" s="270" t="s">
        <v>378</v>
      </c>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v>0</v>
      </c>
      <c r="AI27" s="188">
        <v>0.11206975139097579</v>
      </c>
      <c r="AJ27" s="188">
        <v>1.9559041394144265</v>
      </c>
      <c r="AK27" s="188">
        <v>5.0585443704334674</v>
      </c>
      <c r="AL27" s="188">
        <v>8.7827442902784227</v>
      </c>
      <c r="AM27" s="188">
        <v>14.547383938080046</v>
      </c>
      <c r="AN27" s="188">
        <v>25.200944752617477</v>
      </c>
      <c r="AO27" s="188">
        <v>31.504743957915213</v>
      </c>
      <c r="AP27" s="188">
        <v>37.911238941429318</v>
      </c>
      <c r="AQ27" s="188">
        <v>47.069913087934566</v>
      </c>
      <c r="AR27" s="188">
        <v>58.896281800391392</v>
      </c>
      <c r="AS27" s="188">
        <v>74.07692307692308</v>
      </c>
      <c r="AT27" s="188">
        <v>91.577492841228676</v>
      </c>
      <c r="AU27" s="188">
        <v>117.29437072428964</v>
      </c>
      <c r="AV27" s="188">
        <v>131.3422809077048</v>
      </c>
      <c r="AW27" s="188">
        <v>150.21983887907462</v>
      </c>
      <c r="AX27" s="188">
        <v>157.36262069414141</v>
      </c>
      <c r="AY27" s="188">
        <v>168.15600838473355</v>
      </c>
      <c r="AZ27" s="188">
        <v>181.41047939847496</v>
      </c>
      <c r="BA27" s="188">
        <v>192.10670709999971</v>
      </c>
      <c r="BB27" s="188">
        <v>201.31550583145179</v>
      </c>
      <c r="BC27" s="188">
        <v>222.24598609428827</v>
      </c>
      <c r="BD27" s="188">
        <v>234.76715728678226</v>
      </c>
      <c r="BE27" s="188">
        <v>238.79510529135356</v>
      </c>
      <c r="BF27" s="188">
        <v>219.73165192058175</v>
      </c>
      <c r="BG27" s="188">
        <v>193.369</v>
      </c>
      <c r="BH27" s="188">
        <v>168.06399999999999</v>
      </c>
      <c r="BI27" s="188">
        <v>145.82337039453446</v>
      </c>
      <c r="BJ27" s="188">
        <v>125.21887532471118</v>
      </c>
      <c r="BK27" s="188">
        <v>109.93033523194052</v>
      </c>
      <c r="BL27" s="188">
        <v>93.800845414279749</v>
      </c>
      <c r="BM27" s="188">
        <v>85.276843175502719</v>
      </c>
      <c r="BN27" s="188">
        <v>70.562745196511173</v>
      </c>
      <c r="BO27" s="188">
        <v>66.952021430840631</v>
      </c>
      <c r="BP27" s="188">
        <v>61.481935140817022</v>
      </c>
      <c r="BQ27" s="188">
        <v>64.529378218725824</v>
      </c>
      <c r="BR27" s="188">
        <v>51.410505015048706</v>
      </c>
      <c r="BS27" s="188">
        <v>45.57355537163707</v>
      </c>
      <c r="BT27" s="188">
        <v>39.499139075463006</v>
      </c>
      <c r="BU27" s="188">
        <v>37.930347194836223</v>
      </c>
      <c r="BV27" s="188">
        <v>32.996946039031812</v>
      </c>
      <c r="BW27" s="188">
        <v>38.676287628131753</v>
      </c>
      <c r="BX27" s="188">
        <v>32.600029553285474</v>
      </c>
      <c r="BY27" s="188">
        <v>20.053445669660672</v>
      </c>
      <c r="BZ27" s="188">
        <v>14.84743259351978</v>
      </c>
      <c r="CA27" s="188">
        <v>20.831744110168376</v>
      </c>
      <c r="CB27" s="188">
        <v>14.568938427449318</v>
      </c>
      <c r="CC27" s="188">
        <v>10.752068429543121</v>
      </c>
      <c r="CD27" s="188">
        <v>9.4339703128443837</v>
      </c>
      <c r="CE27" s="188">
        <v>8.296618078357783</v>
      </c>
      <c r="CF27" s="188">
        <v>7.2925641159943302</v>
      </c>
      <c r="CG27" s="188">
        <v>6.4116992799420656</v>
      </c>
      <c r="CH27" s="189">
        <v>5.6372337424898564</v>
      </c>
    </row>
    <row r="28" spans="1:86" ht="25.5" customHeight="1" x14ac:dyDescent="0.35">
      <c r="A28" s="190"/>
      <c r="B28" s="74" t="s">
        <v>379</v>
      </c>
      <c r="C28" s="270" t="s">
        <v>374</v>
      </c>
      <c r="D28" s="188"/>
      <c r="E28" s="188"/>
      <c r="F28" s="188"/>
      <c r="G28" s="188"/>
      <c r="H28" s="188"/>
      <c r="I28" s="188"/>
      <c r="J28" s="188"/>
      <c r="K28" s="188"/>
      <c r="L28" s="188"/>
      <c r="M28" s="188"/>
      <c r="N28" s="188"/>
      <c r="O28" s="188"/>
      <c r="P28" s="188"/>
      <c r="Q28" s="188"/>
      <c r="R28" s="188"/>
      <c r="S28" s="188"/>
      <c r="T28" s="188"/>
      <c r="U28" s="188"/>
      <c r="V28" s="188"/>
      <c r="W28" s="188"/>
      <c r="X28" s="188"/>
      <c r="Y28" s="188"/>
      <c r="Z28" s="188"/>
      <c r="AA28" s="188"/>
      <c r="AB28" s="188"/>
      <c r="AC28" s="188"/>
      <c r="AD28" s="188"/>
      <c r="AE28" s="188"/>
      <c r="AF28" s="188"/>
      <c r="AG28" s="188"/>
      <c r="AH28" s="188">
        <v>4</v>
      </c>
      <c r="AI28" s="188">
        <v>4</v>
      </c>
      <c r="AJ28" s="188">
        <v>5</v>
      </c>
      <c r="AK28" s="188">
        <v>6</v>
      </c>
      <c r="AL28" s="188">
        <v>8</v>
      </c>
      <c r="AM28" s="188">
        <v>10</v>
      </c>
      <c r="AN28" s="188">
        <v>11</v>
      </c>
      <c r="AO28" s="188">
        <v>13</v>
      </c>
      <c r="AP28" s="188">
        <v>104</v>
      </c>
      <c r="AQ28" s="188">
        <v>183.72300000000001</v>
      </c>
      <c r="AR28" s="188">
        <v>173.41800000000001</v>
      </c>
      <c r="AS28" s="188">
        <v>183.63200000000001</v>
      </c>
      <c r="AT28" s="188">
        <v>208.02</v>
      </c>
      <c r="AU28" s="188">
        <v>269.96832117263904</v>
      </c>
      <c r="AV28" s="188">
        <v>327.97337600551521</v>
      </c>
      <c r="AW28" s="188">
        <v>419.73289899962754</v>
      </c>
      <c r="AX28" s="188">
        <v>500.04761254962028</v>
      </c>
      <c r="AY28" s="188">
        <v>586.19055781453687</v>
      </c>
      <c r="AZ28" s="188">
        <v>699.84472339379818</v>
      </c>
      <c r="BA28" s="188">
        <v>709.21133412100005</v>
      </c>
      <c r="BB28" s="188">
        <v>743.95880802719989</v>
      </c>
      <c r="BC28" s="188">
        <v>796.16035103942988</v>
      </c>
      <c r="BD28" s="188">
        <v>809.72477850657356</v>
      </c>
      <c r="BE28" s="188">
        <v>870.53092037570082</v>
      </c>
      <c r="BF28" s="188">
        <v>947.298</v>
      </c>
      <c r="BG28" s="188">
        <v>1017.4757964240732</v>
      </c>
      <c r="BH28" s="188">
        <v>1057.6289999999999</v>
      </c>
      <c r="BI28" s="188">
        <v>1113.5155272727516</v>
      </c>
      <c r="BJ28" s="188">
        <v>1142.0356692484781</v>
      </c>
      <c r="BK28" s="188">
        <v>1235.597033053456</v>
      </c>
      <c r="BL28" s="188">
        <v>1316.2793594178083</v>
      </c>
      <c r="BM28" s="188">
        <v>1446.1896739375136</v>
      </c>
      <c r="BN28" s="188">
        <v>1526.3989427992453</v>
      </c>
      <c r="BO28" s="188">
        <v>1691.4195913635774</v>
      </c>
      <c r="BP28" s="188">
        <v>1882.2267307552024</v>
      </c>
      <c r="BQ28" s="188">
        <v>2041.8053091705644</v>
      </c>
      <c r="BR28" s="188">
        <v>2274.4593787053836</v>
      </c>
      <c r="BS28" s="188">
        <v>2503.5602726161615</v>
      </c>
      <c r="BT28" s="188">
        <v>2626.7182223174623</v>
      </c>
      <c r="BU28" s="188">
        <v>2791.2308667358793</v>
      </c>
      <c r="BV28" s="188">
        <v>2855.414544307062</v>
      </c>
      <c r="BW28" s="188">
        <v>2913.4681466665274</v>
      </c>
      <c r="BX28" s="188">
        <v>3011.1487865259865</v>
      </c>
      <c r="BY28" s="188">
        <v>3044.3763376680545</v>
      </c>
      <c r="BZ28" s="188">
        <v>3219.2238696424706</v>
      </c>
      <c r="CA28" s="188">
        <v>3705.0208703008252</v>
      </c>
      <c r="CB28" s="188">
        <v>4202.8869185645062</v>
      </c>
      <c r="CC28" s="188">
        <v>4530.4355809264998</v>
      </c>
      <c r="CD28" s="188">
        <v>4954.5454086099799</v>
      </c>
      <c r="CE28" s="188">
        <v>5341.1632884754017</v>
      </c>
      <c r="CF28" s="188">
        <v>5622.1453112599902</v>
      </c>
      <c r="CG28" s="188">
        <v>5909.4118753101393</v>
      </c>
      <c r="CH28" s="189">
        <v>6179.8179150474425</v>
      </c>
    </row>
    <row r="29" spans="1:86" x14ac:dyDescent="0.35">
      <c r="A29" s="190"/>
      <c r="B29" s="52" t="s">
        <v>491</v>
      </c>
      <c r="C29" s="270" t="s">
        <v>374</v>
      </c>
      <c r="D29" s="188"/>
      <c r="E29" s="188"/>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8"/>
      <c r="AD29" s="188"/>
      <c r="AE29" s="188"/>
      <c r="AF29" s="188"/>
      <c r="AG29" s="188"/>
      <c r="AH29" s="188">
        <v>5</v>
      </c>
      <c r="AI29" s="188">
        <v>5</v>
      </c>
      <c r="AJ29" s="188">
        <v>5</v>
      </c>
      <c r="AK29" s="188">
        <v>6</v>
      </c>
      <c r="AL29" s="188">
        <v>6</v>
      </c>
      <c r="AM29" s="188">
        <v>6</v>
      </c>
      <c r="AN29" s="188">
        <v>6</v>
      </c>
      <c r="AO29" s="188">
        <v>7</v>
      </c>
      <c r="AP29" s="188">
        <v>8</v>
      </c>
      <c r="AQ29" s="188">
        <v>8.8689999999999998</v>
      </c>
      <c r="AR29" s="188">
        <v>8.6080000000000005</v>
      </c>
      <c r="AS29" s="188">
        <v>8.7669999999999995</v>
      </c>
      <c r="AT29" s="188">
        <v>9.3409999999999993</v>
      </c>
      <c r="AU29" s="188">
        <v>10.673999999999999</v>
      </c>
      <c r="AV29" s="188">
        <v>12.653</v>
      </c>
      <c r="AW29" s="188">
        <v>13.920999999999999</v>
      </c>
      <c r="AX29" s="188">
        <v>12.601000000000001</v>
      </c>
      <c r="AY29" s="188">
        <v>14.76</v>
      </c>
      <c r="AZ29" s="188">
        <v>15.439</v>
      </c>
      <c r="BA29" s="188">
        <v>15.775</v>
      </c>
      <c r="BB29" s="188">
        <v>16.065999999999999</v>
      </c>
      <c r="BC29" s="188">
        <v>16.123000000000001</v>
      </c>
      <c r="BD29" s="188">
        <v>16.222000000000001</v>
      </c>
      <c r="BE29" s="188">
        <v>16.353000000000002</v>
      </c>
      <c r="BF29" s="188">
        <v>17.187999999999999</v>
      </c>
      <c r="BG29" s="188">
        <v>18.536000000000001</v>
      </c>
      <c r="BH29" s="188">
        <v>19.21</v>
      </c>
      <c r="BI29" s="188">
        <v>19.115849999999998</v>
      </c>
      <c r="BJ29" s="188">
        <v>19.204647819795415</v>
      </c>
      <c r="BK29" s="188">
        <v>20.031813160000006</v>
      </c>
      <c r="BL29" s="188">
        <v>221.46612579999999</v>
      </c>
      <c r="BM29" s="188">
        <v>32.464226920000009</v>
      </c>
      <c r="BN29" s="188">
        <v>32.271541450000001</v>
      </c>
      <c r="BO29" s="188">
        <v>32.125320869999996</v>
      </c>
      <c r="BP29" s="188">
        <v>32.399299220000003</v>
      </c>
      <c r="BQ29" s="188">
        <v>32.151345900000003</v>
      </c>
      <c r="BR29" s="188">
        <v>33.293720609999951</v>
      </c>
      <c r="BS29" s="188">
        <v>35.653026229999981</v>
      </c>
      <c r="BT29" s="188">
        <v>33.09609677000001</v>
      </c>
      <c r="BU29" s="188">
        <v>33.166871430000008</v>
      </c>
      <c r="BV29" s="188">
        <v>32.413626989999997</v>
      </c>
      <c r="BW29" s="188">
        <v>34.793866219999998</v>
      </c>
      <c r="BX29" s="188">
        <v>35.769481659999997</v>
      </c>
      <c r="BY29" s="188">
        <v>37.097851530000007</v>
      </c>
      <c r="BZ29" s="188">
        <v>40.746892139999986</v>
      </c>
      <c r="CA29" s="188">
        <v>45.523826249999992</v>
      </c>
      <c r="CB29" s="188">
        <v>50.569781460000002</v>
      </c>
      <c r="CC29" s="188">
        <v>53.874669754580133</v>
      </c>
      <c r="CD29" s="188">
        <v>56.944758781171416</v>
      </c>
      <c r="CE29" s="188">
        <v>59.806913375355514</v>
      </c>
      <c r="CF29" s="188">
        <v>62.342916815279388</v>
      </c>
      <c r="CG29" s="188">
        <v>63.170016407388012</v>
      </c>
      <c r="CH29" s="189">
        <v>64.090301755954968</v>
      </c>
    </row>
    <row r="30" spans="1:86" x14ac:dyDescent="0.35">
      <c r="A30" s="190"/>
      <c r="B30" s="52" t="s">
        <v>383</v>
      </c>
      <c r="C30" s="270" t="s">
        <v>384</v>
      </c>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c r="AF30" s="188"/>
      <c r="AG30" s="188"/>
      <c r="AH30" s="188">
        <v>0</v>
      </c>
      <c r="AI30" s="188">
        <v>0</v>
      </c>
      <c r="AJ30" s="188">
        <v>0</v>
      </c>
      <c r="AK30" s="188">
        <v>0</v>
      </c>
      <c r="AL30" s="188">
        <v>0</v>
      </c>
      <c r="AM30" s="188">
        <v>0</v>
      </c>
      <c r="AN30" s="188">
        <v>0</v>
      </c>
      <c r="AO30" s="188">
        <v>0</v>
      </c>
      <c r="AP30" s="188">
        <v>0</v>
      </c>
      <c r="AQ30" s="188">
        <v>0</v>
      </c>
      <c r="AR30" s="188">
        <v>0</v>
      </c>
      <c r="AS30" s="188">
        <v>0</v>
      </c>
      <c r="AT30" s="188">
        <v>0</v>
      </c>
      <c r="AU30" s="188">
        <v>0</v>
      </c>
      <c r="AV30" s="188">
        <v>0</v>
      </c>
      <c r="AW30" s="188">
        <v>0</v>
      </c>
      <c r="AX30" s="188">
        <v>0</v>
      </c>
      <c r="AY30" s="188">
        <v>0</v>
      </c>
      <c r="AZ30" s="188">
        <v>0</v>
      </c>
      <c r="BA30" s="188">
        <v>0</v>
      </c>
      <c r="BB30" s="188">
        <v>0</v>
      </c>
      <c r="BC30" s="188">
        <v>0</v>
      </c>
      <c r="BD30" s="188">
        <v>0</v>
      </c>
      <c r="BE30" s="188">
        <v>0</v>
      </c>
      <c r="BF30" s="188">
        <v>0</v>
      </c>
      <c r="BG30" s="188">
        <v>0</v>
      </c>
      <c r="BH30" s="188">
        <v>0</v>
      </c>
      <c r="BI30" s="188">
        <v>0</v>
      </c>
      <c r="BJ30" s="188">
        <v>1.0505242386959734</v>
      </c>
      <c r="BK30" s="188">
        <v>1.210020167696229</v>
      </c>
      <c r="BL30" s="188">
        <v>65.657498991665165</v>
      </c>
      <c r="BM30" s="188">
        <v>104.33784553056645</v>
      </c>
      <c r="BN30" s="188">
        <v>168.59935978139674</v>
      </c>
      <c r="BO30" s="188">
        <v>50.836237693819029</v>
      </c>
      <c r="BP30" s="188">
        <v>57.975814953357627</v>
      </c>
      <c r="BQ30" s="188">
        <v>3.5522999812671952</v>
      </c>
      <c r="BR30" s="188">
        <v>4.8918161573086953</v>
      </c>
      <c r="BS30" s="188">
        <v>1.9109448262326334</v>
      </c>
      <c r="BT30" s="188">
        <v>1.6191328653303012</v>
      </c>
      <c r="BU30" s="188">
        <v>60.169977330027926</v>
      </c>
      <c r="BV30" s="188">
        <v>6.8648158354659987</v>
      </c>
      <c r="BW30" s="188">
        <v>0.12980041714285781</v>
      </c>
      <c r="BX30" s="188">
        <v>64.059960747634577</v>
      </c>
      <c r="BY30" s="188">
        <v>0.26351706040701717</v>
      </c>
      <c r="BZ30" s="188">
        <v>94.372035442276854</v>
      </c>
      <c r="CA30" s="188">
        <v>20.794357548375853</v>
      </c>
      <c r="CB30" s="188">
        <v>26.174700715428873</v>
      </c>
      <c r="CC30" s="188">
        <v>26.636145485933564</v>
      </c>
      <c r="CD30" s="188">
        <v>26.595626346912027</v>
      </c>
      <c r="CE30" s="188">
        <v>26.595626346912027</v>
      </c>
      <c r="CF30" s="188">
        <v>26.595626346912027</v>
      </c>
      <c r="CG30" s="188">
        <v>26.595626346912031</v>
      </c>
      <c r="CH30" s="189">
        <v>26.595626346912027</v>
      </c>
    </row>
    <row r="31" spans="1:86" x14ac:dyDescent="0.35">
      <c r="A31" s="190"/>
      <c r="B31" s="52" t="s">
        <v>385</v>
      </c>
      <c r="C31" s="270" t="s">
        <v>374</v>
      </c>
      <c r="D31" s="188"/>
      <c r="E31" s="188"/>
      <c r="F31" s="188"/>
      <c r="G31" s="188"/>
      <c r="H31" s="188"/>
      <c r="I31" s="188"/>
      <c r="J31" s="188"/>
      <c r="K31" s="188"/>
      <c r="L31" s="188"/>
      <c r="M31" s="188"/>
      <c r="N31" s="188"/>
      <c r="O31" s="188"/>
      <c r="P31" s="188"/>
      <c r="Q31" s="188"/>
      <c r="R31" s="188"/>
      <c r="S31" s="188"/>
      <c r="T31" s="188"/>
      <c r="U31" s="188"/>
      <c r="V31" s="188"/>
      <c r="W31" s="188"/>
      <c r="X31" s="188"/>
      <c r="Y31" s="188"/>
      <c r="Z31" s="188"/>
      <c r="AA31" s="188"/>
      <c r="AB31" s="188"/>
      <c r="AC31" s="188"/>
      <c r="AD31" s="188"/>
      <c r="AE31" s="188"/>
      <c r="AF31" s="188"/>
      <c r="AG31" s="188">
        <v>0</v>
      </c>
      <c r="AH31" s="188">
        <v>0</v>
      </c>
      <c r="AI31" s="188">
        <v>0</v>
      </c>
      <c r="AJ31" s="188">
        <v>0</v>
      </c>
      <c r="AK31" s="188">
        <v>0</v>
      </c>
      <c r="AL31" s="188">
        <v>0</v>
      </c>
      <c r="AM31" s="188">
        <v>0</v>
      </c>
      <c r="AN31" s="188">
        <v>0</v>
      </c>
      <c r="AO31" s="188">
        <v>0</v>
      </c>
      <c r="AP31" s="188">
        <v>0</v>
      </c>
      <c r="AQ31" s="188">
        <v>0</v>
      </c>
      <c r="AR31" s="188">
        <v>0</v>
      </c>
      <c r="AS31" s="188">
        <v>0</v>
      </c>
      <c r="AT31" s="188">
        <v>0</v>
      </c>
      <c r="AU31" s="188">
        <v>0</v>
      </c>
      <c r="AV31" s="188">
        <v>0</v>
      </c>
      <c r="AW31" s="188">
        <v>0</v>
      </c>
      <c r="AX31" s="188">
        <v>0</v>
      </c>
      <c r="AY31" s="188">
        <v>0</v>
      </c>
      <c r="AZ31" s="188">
        <v>0</v>
      </c>
      <c r="BA31" s="188">
        <v>0</v>
      </c>
      <c r="BB31" s="188">
        <v>0</v>
      </c>
      <c r="BC31" s="188">
        <v>0</v>
      </c>
      <c r="BD31" s="188">
        <v>0</v>
      </c>
      <c r="BE31" s="188">
        <v>0</v>
      </c>
      <c r="BF31" s="188">
        <v>0</v>
      </c>
      <c r="BG31" s="188">
        <v>0</v>
      </c>
      <c r="BH31" s="188">
        <v>0</v>
      </c>
      <c r="BI31" s="188">
        <v>0</v>
      </c>
      <c r="BJ31" s="188">
        <v>0</v>
      </c>
      <c r="BK31" s="188">
        <v>0</v>
      </c>
      <c r="BL31" s="188">
        <v>0</v>
      </c>
      <c r="BM31" s="188">
        <v>0</v>
      </c>
      <c r="BN31" s="188">
        <v>0</v>
      </c>
      <c r="BO31" s="188">
        <v>0</v>
      </c>
      <c r="BP31" s="188">
        <v>0</v>
      </c>
      <c r="BQ31" s="188">
        <v>0</v>
      </c>
      <c r="BR31" s="188">
        <v>0</v>
      </c>
      <c r="BS31" s="188">
        <v>0</v>
      </c>
      <c r="BT31" s="188">
        <v>0</v>
      </c>
      <c r="BU31" s="188">
        <v>0</v>
      </c>
      <c r="BV31" s="188">
        <v>0</v>
      </c>
      <c r="BW31" s="188">
        <v>0</v>
      </c>
      <c r="BX31" s="188">
        <v>0</v>
      </c>
      <c r="BY31" s="188">
        <v>0</v>
      </c>
      <c r="BZ31" s="188">
        <v>4245.1274185772418</v>
      </c>
      <c r="CA31" s="188">
        <v>5989.6766942062723</v>
      </c>
      <c r="CB31" s="188">
        <v>-17.261949203200629</v>
      </c>
      <c r="CC31" s="188">
        <v>-18.578781899366493</v>
      </c>
      <c r="CD31" s="188">
        <v>0</v>
      </c>
      <c r="CE31" s="188">
        <v>0</v>
      </c>
      <c r="CF31" s="188">
        <v>0</v>
      </c>
      <c r="CG31" s="188">
        <v>0</v>
      </c>
      <c r="CH31" s="189">
        <v>0</v>
      </c>
    </row>
    <row r="32" spans="1:86" x14ac:dyDescent="0.35">
      <c r="A32" s="190"/>
      <c r="B32" s="52" t="s">
        <v>26</v>
      </c>
      <c r="C32" s="270" t="s">
        <v>384</v>
      </c>
      <c r="D32" s="188"/>
      <c r="E32" s="188"/>
      <c r="F32" s="188"/>
      <c r="G32" s="188"/>
      <c r="H32" s="188"/>
      <c r="I32" s="188"/>
      <c r="J32" s="188"/>
      <c r="K32" s="188"/>
      <c r="L32" s="188"/>
      <c r="M32" s="188"/>
      <c r="N32" s="188"/>
      <c r="O32" s="188"/>
      <c r="P32" s="188"/>
      <c r="Q32" s="188"/>
      <c r="R32" s="188"/>
      <c r="S32" s="188"/>
      <c r="T32" s="188"/>
      <c r="U32" s="188"/>
      <c r="V32" s="188"/>
      <c r="W32" s="188"/>
      <c r="X32" s="188"/>
      <c r="Y32" s="188"/>
      <c r="Z32" s="188"/>
      <c r="AA32" s="188"/>
      <c r="AB32" s="188"/>
      <c r="AC32" s="188"/>
      <c r="AD32" s="188"/>
      <c r="AE32" s="188"/>
      <c r="AF32" s="188"/>
      <c r="AG32" s="188"/>
      <c r="AH32" s="188">
        <v>196.93959001068183</v>
      </c>
      <c r="AI32" s="188">
        <v>227.75813604082006</v>
      </c>
      <c r="AJ32" s="188">
        <v>307.35323341022615</v>
      </c>
      <c r="AK32" s="188">
        <v>454.80552867942873</v>
      </c>
      <c r="AL32" s="188">
        <v>551.35929177961918</v>
      </c>
      <c r="AM32" s="188">
        <v>618.08662477447024</v>
      </c>
      <c r="AN32" s="188">
        <v>686.40222253039815</v>
      </c>
      <c r="AO32" s="188">
        <v>748.45588650300476</v>
      </c>
      <c r="AP32" s="188">
        <v>829.39150543190704</v>
      </c>
      <c r="AQ32" s="188">
        <v>862.81164007812663</v>
      </c>
      <c r="AR32" s="188">
        <v>604.86500000000012</v>
      </c>
      <c r="AS32" s="188">
        <v>763.36878807806625</v>
      </c>
      <c r="AT32" s="188">
        <v>960.69299999999987</v>
      </c>
      <c r="AU32" s="188">
        <v>733.84</v>
      </c>
      <c r="AV32" s="188">
        <v>968.37500000000023</v>
      </c>
      <c r="AW32" s="188">
        <v>998.42199999999991</v>
      </c>
      <c r="AX32" s="188">
        <v>1103.9621309999998</v>
      </c>
      <c r="AY32" s="188">
        <v>1197.1680269999999</v>
      </c>
      <c r="AZ32" s="188">
        <v>1275.5067700000002</v>
      </c>
      <c r="BA32" s="188">
        <v>1315.1345980000001</v>
      </c>
      <c r="BB32" s="188">
        <v>1327.6819739999989</v>
      </c>
      <c r="BC32" s="188">
        <v>1347.1518148446023</v>
      </c>
      <c r="BD32" s="188">
        <v>1345.1564549999996</v>
      </c>
      <c r="BE32" s="188">
        <v>1336.3771304102056</v>
      </c>
      <c r="BF32" s="188">
        <v>1403.0935666124119</v>
      </c>
      <c r="BG32" s="188">
        <v>1613.6138907605705</v>
      </c>
      <c r="BH32" s="188">
        <v>1728.4576144734931</v>
      </c>
      <c r="BI32" s="188">
        <v>1930.7936408840555</v>
      </c>
      <c r="BJ32" s="188">
        <v>1937.0327149637794</v>
      </c>
      <c r="BK32" s="188">
        <v>1980.0739629037898</v>
      </c>
      <c r="BL32" s="188">
        <v>2071.6184511615079</v>
      </c>
      <c r="BM32" s="188">
        <v>2457.9322396321481</v>
      </c>
      <c r="BN32" s="188">
        <v>2651.7587673972803</v>
      </c>
      <c r="BO32" s="188">
        <v>2691.2493936043297</v>
      </c>
      <c r="BP32" s="188">
        <v>2775.3624294480583</v>
      </c>
      <c r="BQ32" s="188"/>
      <c r="BR32" s="188"/>
      <c r="BS32" s="188"/>
      <c r="BT32" s="188"/>
      <c r="BU32" s="188"/>
      <c r="BV32" s="188"/>
      <c r="BW32" s="188"/>
      <c r="BX32" s="188"/>
      <c r="BY32" s="188"/>
      <c r="BZ32" s="188"/>
      <c r="CA32" s="188"/>
      <c r="CB32" s="188"/>
      <c r="CC32" s="188"/>
      <c r="CD32" s="188"/>
      <c r="CE32" s="188"/>
      <c r="CF32" s="188"/>
      <c r="CG32" s="188"/>
      <c r="CH32" s="189"/>
    </row>
    <row r="33" spans="1:86" x14ac:dyDescent="0.35">
      <c r="A33" s="190"/>
      <c r="B33" s="74" t="s">
        <v>387</v>
      </c>
      <c r="C33" s="270" t="s">
        <v>374</v>
      </c>
      <c r="D33" s="188"/>
      <c r="E33" s="188"/>
      <c r="F33" s="188"/>
      <c r="G33" s="188"/>
      <c r="H33" s="188"/>
      <c r="I33" s="188"/>
      <c r="J33" s="188"/>
      <c r="K33" s="188"/>
      <c r="L33" s="188"/>
      <c r="M33" s="188"/>
      <c r="N33" s="188"/>
      <c r="O33" s="188"/>
      <c r="P33" s="188"/>
      <c r="Q33" s="188"/>
      <c r="R33" s="188"/>
      <c r="S33" s="188"/>
      <c r="T33" s="188"/>
      <c r="U33" s="188"/>
      <c r="V33" s="188"/>
      <c r="W33" s="188"/>
      <c r="X33" s="188"/>
      <c r="Y33" s="188"/>
      <c r="Z33" s="188"/>
      <c r="AA33" s="188"/>
      <c r="AB33" s="188"/>
      <c r="AC33" s="188"/>
      <c r="AD33" s="188"/>
      <c r="AE33" s="188"/>
      <c r="AF33" s="188"/>
      <c r="AG33" s="188"/>
      <c r="AH33" s="188">
        <v>0</v>
      </c>
      <c r="AI33" s="188">
        <v>0</v>
      </c>
      <c r="AJ33" s="188">
        <v>0</v>
      </c>
      <c r="AK33" s="188">
        <v>0</v>
      </c>
      <c r="AL33" s="188">
        <v>0</v>
      </c>
      <c r="AM33" s="188">
        <v>0</v>
      </c>
      <c r="AN33" s="188">
        <v>0</v>
      </c>
      <c r="AO33" s="188">
        <v>0</v>
      </c>
      <c r="AP33" s="188">
        <v>0</v>
      </c>
      <c r="AQ33" s="188">
        <v>0</v>
      </c>
      <c r="AR33" s="188">
        <v>0</v>
      </c>
      <c r="AS33" s="188">
        <v>0</v>
      </c>
      <c r="AT33" s="188">
        <v>0</v>
      </c>
      <c r="AU33" s="188">
        <v>0</v>
      </c>
      <c r="AV33" s="188">
        <v>1236.2204590686167</v>
      </c>
      <c r="AW33" s="188">
        <v>1736.8250803346616</v>
      </c>
      <c r="AX33" s="188">
        <v>1938.6567415590337</v>
      </c>
      <c r="AY33" s="188">
        <v>2356.4150170875105</v>
      </c>
      <c r="AZ33" s="188">
        <v>2842.0259956222508</v>
      </c>
      <c r="BA33" s="188">
        <v>3091.4517961447359</v>
      </c>
      <c r="BB33" s="188">
        <v>3258.3114352948169</v>
      </c>
      <c r="BC33" s="188">
        <v>3408.5922572418208</v>
      </c>
      <c r="BD33" s="188">
        <v>3589.6378004004227</v>
      </c>
      <c r="BE33" s="188">
        <v>3861.7406212620726</v>
      </c>
      <c r="BF33" s="188">
        <v>4105.2438886240434</v>
      </c>
      <c r="BG33" s="188">
        <v>4388.6272675576192</v>
      </c>
      <c r="BH33" s="188">
        <v>4628.2520000000004</v>
      </c>
      <c r="BI33" s="188">
        <v>4869.6964021188787</v>
      </c>
      <c r="BJ33" s="188">
        <v>5122.9964421995737</v>
      </c>
      <c r="BK33" s="188">
        <v>5468.0760196496631</v>
      </c>
      <c r="BL33" s="188">
        <v>5799.6705914329377</v>
      </c>
      <c r="BM33" s="188">
        <v>6277.2924692415208</v>
      </c>
      <c r="BN33" s="188">
        <v>6456.118999717567</v>
      </c>
      <c r="BO33" s="188">
        <v>6899.7753096582774</v>
      </c>
      <c r="BP33" s="188">
        <v>7419.4275888724915</v>
      </c>
      <c r="BQ33" s="188">
        <v>7528.3277963936862</v>
      </c>
      <c r="BR33" s="188">
        <v>7070.966334335757</v>
      </c>
      <c r="BS33" s="188">
        <v>6632.0880013466494</v>
      </c>
      <c r="BT33" s="188">
        <v>5138.3005447814785</v>
      </c>
      <c r="BU33" s="188">
        <v>3571.9593185363819</v>
      </c>
      <c r="BV33" s="188">
        <v>2486.5805035497042</v>
      </c>
      <c r="BW33" s="188">
        <v>1621.5160946707183</v>
      </c>
      <c r="BX33" s="188">
        <v>874.33412053569134</v>
      </c>
      <c r="BY33" s="188">
        <v>801.18649202329118</v>
      </c>
      <c r="BZ33" s="188">
        <v>767.88885855129126</v>
      </c>
      <c r="CA33" s="188">
        <v>784.70679178596833</v>
      </c>
      <c r="CB33" s="188">
        <v>804.19996864480026</v>
      </c>
      <c r="CC33" s="188">
        <v>811.43054250365651</v>
      </c>
      <c r="CD33" s="188">
        <v>763.77509618796512</v>
      </c>
      <c r="CE33" s="188">
        <v>711.97097324866024</v>
      </c>
      <c r="CF33" s="188">
        <v>541.90122029178713</v>
      </c>
      <c r="CG33" s="188">
        <v>166.37625255917851</v>
      </c>
      <c r="CH33" s="189">
        <v>62.193684688578124</v>
      </c>
    </row>
    <row r="34" spans="1:86" ht="25.5" customHeight="1" x14ac:dyDescent="0.35">
      <c r="A34" s="190"/>
      <c r="B34" s="74" t="s">
        <v>388</v>
      </c>
      <c r="C34" s="270" t="s">
        <v>384</v>
      </c>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8"/>
      <c r="AF34" s="188"/>
      <c r="AG34" s="188"/>
      <c r="AH34" s="188">
        <v>0</v>
      </c>
      <c r="AI34" s="188">
        <v>0</v>
      </c>
      <c r="AJ34" s="188">
        <v>0</v>
      </c>
      <c r="AK34" s="188">
        <v>0</v>
      </c>
      <c r="AL34" s="188">
        <v>0</v>
      </c>
      <c r="AM34" s="188">
        <v>0</v>
      </c>
      <c r="AN34" s="188">
        <v>0</v>
      </c>
      <c r="AO34" s="188">
        <v>0</v>
      </c>
      <c r="AP34" s="188">
        <v>0</v>
      </c>
      <c r="AQ34" s="188">
        <v>0</v>
      </c>
      <c r="AR34" s="188">
        <v>0</v>
      </c>
      <c r="AS34" s="188">
        <v>0</v>
      </c>
      <c r="AT34" s="188">
        <v>0</v>
      </c>
      <c r="AU34" s="188">
        <v>0</v>
      </c>
      <c r="AV34" s="188">
        <v>2.2234492408887951</v>
      </c>
      <c r="AW34" s="188">
        <v>5.5822256226005811</v>
      </c>
      <c r="AX34" s="188">
        <v>8.7937202146390998</v>
      </c>
      <c r="AY34" s="188">
        <v>15.09348924190571</v>
      </c>
      <c r="AZ34" s="188">
        <v>26.641703551977329</v>
      </c>
      <c r="BA34" s="188">
        <v>32.729292058207385</v>
      </c>
      <c r="BB34" s="188">
        <v>38.028335257869927</v>
      </c>
      <c r="BC34" s="188">
        <v>29.932078466664212</v>
      </c>
      <c r="BD34" s="188">
        <v>-6.0999999999999999E-2</v>
      </c>
      <c r="BE34" s="188">
        <v>-8.6436562195121955E-2</v>
      </c>
      <c r="BF34" s="188">
        <v>-0.14737339999999999</v>
      </c>
      <c r="BG34" s="188">
        <v>8.5208560000000017E-2</v>
      </c>
      <c r="BH34" s="188">
        <v>-2.9000000000000001E-2</v>
      </c>
      <c r="BI34" s="188">
        <v>0</v>
      </c>
      <c r="BJ34" s="188">
        <v>0</v>
      </c>
      <c r="BK34" s="188">
        <v>0</v>
      </c>
      <c r="BL34" s="188">
        <v>0</v>
      </c>
      <c r="BM34" s="188">
        <v>0</v>
      </c>
      <c r="BN34" s="188">
        <v>0</v>
      </c>
      <c r="BO34" s="188">
        <v>0</v>
      </c>
      <c r="BP34" s="188">
        <v>0</v>
      </c>
      <c r="BQ34" s="188">
        <v>0</v>
      </c>
      <c r="BR34" s="188">
        <v>0</v>
      </c>
      <c r="BS34" s="188">
        <v>0</v>
      </c>
      <c r="BT34" s="188">
        <v>0</v>
      </c>
      <c r="BU34" s="188">
        <v>0</v>
      </c>
      <c r="BV34" s="188">
        <v>0</v>
      </c>
      <c r="BW34" s="188">
        <v>0</v>
      </c>
      <c r="BX34" s="188">
        <v>0</v>
      </c>
      <c r="BY34" s="188">
        <v>0</v>
      </c>
      <c r="BZ34" s="188">
        <v>0</v>
      </c>
      <c r="CA34" s="188">
        <v>0</v>
      </c>
      <c r="CB34" s="188">
        <v>0</v>
      </c>
      <c r="CC34" s="188">
        <v>0</v>
      </c>
      <c r="CD34" s="188">
        <v>0</v>
      </c>
      <c r="CE34" s="188">
        <v>0</v>
      </c>
      <c r="CF34" s="188">
        <v>0</v>
      </c>
      <c r="CG34" s="188">
        <v>0</v>
      </c>
      <c r="CH34" s="189">
        <v>0</v>
      </c>
    </row>
    <row r="35" spans="1:86" x14ac:dyDescent="0.35">
      <c r="A35" s="190"/>
      <c r="B35" s="52" t="s">
        <v>389</v>
      </c>
      <c r="C35" s="270" t="s">
        <v>384</v>
      </c>
      <c r="D35" s="188"/>
      <c r="E35" s="188"/>
      <c r="F35" s="188"/>
      <c r="G35" s="188"/>
      <c r="H35" s="188"/>
      <c r="I35" s="188"/>
      <c r="J35" s="188"/>
      <c r="K35" s="188"/>
      <c r="L35" s="188"/>
      <c r="M35" s="188"/>
      <c r="N35" s="188"/>
      <c r="O35" s="188"/>
      <c r="P35" s="188"/>
      <c r="Q35" s="188"/>
      <c r="R35" s="188"/>
      <c r="S35" s="188"/>
      <c r="T35" s="188"/>
      <c r="U35" s="188"/>
      <c r="V35" s="188"/>
      <c r="W35" s="188"/>
      <c r="X35" s="188"/>
      <c r="Y35" s="188"/>
      <c r="Z35" s="188"/>
      <c r="AA35" s="188"/>
      <c r="AB35" s="188"/>
      <c r="AC35" s="188"/>
      <c r="AD35" s="188"/>
      <c r="AE35" s="188"/>
      <c r="AF35" s="188"/>
      <c r="AG35" s="188"/>
      <c r="AH35" s="188">
        <v>0</v>
      </c>
      <c r="AI35" s="188">
        <v>0</v>
      </c>
      <c r="AJ35" s="188">
        <v>0</v>
      </c>
      <c r="AK35" s="188">
        <v>0</v>
      </c>
      <c r="AL35" s="188">
        <v>0</v>
      </c>
      <c r="AM35" s="188">
        <v>0</v>
      </c>
      <c r="AN35" s="188">
        <v>0</v>
      </c>
      <c r="AO35" s="188">
        <v>0</v>
      </c>
      <c r="AP35" s="188">
        <v>0</v>
      </c>
      <c r="AQ35" s="188">
        <v>0</v>
      </c>
      <c r="AR35" s="188">
        <v>0</v>
      </c>
      <c r="AS35" s="188">
        <v>0</v>
      </c>
      <c r="AT35" s="188">
        <v>0</v>
      </c>
      <c r="AU35" s="188">
        <v>0</v>
      </c>
      <c r="AV35" s="188">
        <v>0</v>
      </c>
      <c r="AW35" s="188">
        <v>0</v>
      </c>
      <c r="AX35" s="188">
        <v>0</v>
      </c>
      <c r="AY35" s="188">
        <v>0</v>
      </c>
      <c r="AZ35" s="188">
        <v>0</v>
      </c>
      <c r="BA35" s="188">
        <v>0</v>
      </c>
      <c r="BB35" s="188">
        <v>0</v>
      </c>
      <c r="BC35" s="188">
        <v>0</v>
      </c>
      <c r="BD35" s="188">
        <v>0</v>
      </c>
      <c r="BE35" s="188">
        <v>6.8540000000000001</v>
      </c>
      <c r="BF35" s="188">
        <v>13.107519600000002</v>
      </c>
      <c r="BG35" s="188">
        <v>14.986460219999998</v>
      </c>
      <c r="BH35" s="188">
        <v>16.622024122071426</v>
      </c>
      <c r="BI35" s="188">
        <v>17.693564299999998</v>
      </c>
      <c r="BJ35" s="188">
        <v>19.498030839999998</v>
      </c>
      <c r="BK35" s="188">
        <v>20.507303</v>
      </c>
      <c r="BL35" s="188">
        <v>21.180479929999997</v>
      </c>
      <c r="BM35" s="188">
        <v>21.798681950000002</v>
      </c>
      <c r="BN35" s="188">
        <v>21.362664119999998</v>
      </c>
      <c r="BO35" s="188">
        <v>22.339751259999996</v>
      </c>
      <c r="BP35" s="188">
        <v>56.572572000000001</v>
      </c>
      <c r="BQ35" s="188">
        <v>176.393889</v>
      </c>
      <c r="BR35" s="188">
        <v>199.015096</v>
      </c>
      <c r="BS35" s="188">
        <v>161.313669</v>
      </c>
      <c r="BT35" s="188">
        <v>183.056162</v>
      </c>
      <c r="BU35" s="188">
        <v>163.743438</v>
      </c>
      <c r="BV35" s="188">
        <v>151.43220199999999</v>
      </c>
      <c r="BW35" s="188">
        <v>132.03679</v>
      </c>
      <c r="BX35" s="188">
        <v>171.42592473000013</v>
      </c>
      <c r="BY35" s="188">
        <v>141.53542577000002</v>
      </c>
      <c r="BZ35" s="188">
        <v>111.21140532000005</v>
      </c>
      <c r="CA35" s="188">
        <v>112.275954</v>
      </c>
      <c r="CB35" s="188">
        <v>105.971856</v>
      </c>
      <c r="CC35" s="188">
        <v>0</v>
      </c>
      <c r="CD35" s="188">
        <v>0</v>
      </c>
      <c r="CE35" s="188">
        <v>0</v>
      </c>
      <c r="CF35" s="188">
        <v>0</v>
      </c>
      <c r="CG35" s="188">
        <v>0</v>
      </c>
      <c r="CH35" s="189">
        <v>0</v>
      </c>
    </row>
    <row r="36" spans="1:86" x14ac:dyDescent="0.35">
      <c r="A36" s="190"/>
      <c r="B36" s="52" t="s">
        <v>492</v>
      </c>
      <c r="C36" s="270" t="s">
        <v>384</v>
      </c>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v>0</v>
      </c>
      <c r="AI36" s="188">
        <v>0</v>
      </c>
      <c r="AJ36" s="188">
        <v>0</v>
      </c>
      <c r="AK36" s="188">
        <v>0</v>
      </c>
      <c r="AL36" s="188">
        <v>0</v>
      </c>
      <c r="AM36" s="188">
        <v>0</v>
      </c>
      <c r="AN36" s="188">
        <v>0</v>
      </c>
      <c r="AO36" s="188">
        <v>0</v>
      </c>
      <c r="AP36" s="188">
        <v>0</v>
      </c>
      <c r="AQ36" s="188">
        <v>0</v>
      </c>
      <c r="AR36" s="188">
        <v>0</v>
      </c>
      <c r="AS36" s="188">
        <v>0</v>
      </c>
      <c r="AT36" s="188">
        <v>0</v>
      </c>
      <c r="AU36" s="188">
        <v>0</v>
      </c>
      <c r="AV36" s="188">
        <v>0</v>
      </c>
      <c r="AW36" s="188">
        <v>0</v>
      </c>
      <c r="AX36" s="188">
        <v>0</v>
      </c>
      <c r="AY36" s="188">
        <v>0</v>
      </c>
      <c r="AZ36" s="188">
        <v>3.1930000000000001</v>
      </c>
      <c r="BA36" s="188">
        <v>23.582999999999998</v>
      </c>
      <c r="BB36" s="188">
        <v>32.392000000000003</v>
      </c>
      <c r="BC36" s="188">
        <v>27.45</v>
      </c>
      <c r="BD36" s="188">
        <v>4.1689999999999996</v>
      </c>
      <c r="BE36" s="188">
        <v>6.0000000000000001E-3</v>
      </c>
      <c r="BF36" s="188">
        <v>4.2999999999999997E-2</v>
      </c>
      <c r="BG36" s="188">
        <v>0</v>
      </c>
      <c r="BH36" s="188">
        <v>0</v>
      </c>
      <c r="BI36" s="188">
        <v>0</v>
      </c>
      <c r="BJ36" s="188">
        <v>0</v>
      </c>
      <c r="BK36" s="188">
        <v>0</v>
      </c>
      <c r="BL36" s="188">
        <v>0</v>
      </c>
      <c r="BM36" s="188">
        <v>0</v>
      </c>
      <c r="BN36" s="188">
        <v>0</v>
      </c>
      <c r="BO36" s="188">
        <v>0</v>
      </c>
      <c r="BP36" s="188">
        <v>0</v>
      </c>
      <c r="BQ36" s="188">
        <v>0</v>
      </c>
      <c r="BR36" s="188">
        <v>0</v>
      </c>
      <c r="BS36" s="188">
        <v>0</v>
      </c>
      <c r="BT36" s="188">
        <v>0</v>
      </c>
      <c r="BU36" s="188">
        <v>0</v>
      </c>
      <c r="BV36" s="188">
        <v>0</v>
      </c>
      <c r="BW36" s="188">
        <v>0</v>
      </c>
      <c r="BX36" s="188">
        <v>0</v>
      </c>
      <c r="BY36" s="188">
        <v>0</v>
      </c>
      <c r="BZ36" s="188">
        <v>0</v>
      </c>
      <c r="CA36" s="188">
        <v>0</v>
      </c>
      <c r="CB36" s="188">
        <v>0</v>
      </c>
      <c r="CC36" s="188">
        <v>0</v>
      </c>
      <c r="CD36" s="188">
        <v>0</v>
      </c>
      <c r="CE36" s="188">
        <v>0</v>
      </c>
      <c r="CF36" s="188">
        <v>0</v>
      </c>
      <c r="CG36" s="188">
        <v>0</v>
      </c>
      <c r="CH36" s="189">
        <v>0</v>
      </c>
    </row>
    <row r="37" spans="1:86" x14ac:dyDescent="0.35">
      <c r="A37" s="190"/>
      <c r="B37" s="52" t="s">
        <v>391</v>
      </c>
      <c r="C37" s="270"/>
      <c r="D37" s="188"/>
      <c r="E37" s="188"/>
      <c r="F37" s="188"/>
      <c r="G37" s="188"/>
      <c r="H37" s="188"/>
      <c r="I37" s="188"/>
      <c r="J37" s="188"/>
      <c r="K37" s="188"/>
      <c r="L37" s="188"/>
      <c r="M37" s="188"/>
      <c r="N37" s="188"/>
      <c r="O37" s="188"/>
      <c r="P37" s="188"/>
      <c r="Q37" s="188"/>
      <c r="R37" s="188"/>
      <c r="S37" s="188"/>
      <c r="T37" s="188"/>
      <c r="U37" s="188"/>
      <c r="V37" s="188"/>
      <c r="W37" s="188"/>
      <c r="X37" s="188"/>
      <c r="Y37" s="188"/>
      <c r="Z37" s="188"/>
      <c r="AA37" s="188"/>
      <c r="AB37" s="188"/>
      <c r="AC37" s="188"/>
      <c r="AD37" s="188"/>
      <c r="AE37" s="188"/>
      <c r="AF37" s="188"/>
      <c r="AG37" s="188"/>
      <c r="AH37" s="188">
        <v>0</v>
      </c>
      <c r="AI37" s="188">
        <v>0</v>
      </c>
      <c r="AJ37" s="188">
        <v>0</v>
      </c>
      <c r="AK37" s="188">
        <v>0</v>
      </c>
      <c r="AL37" s="188">
        <v>0</v>
      </c>
      <c r="AM37" s="188">
        <v>0</v>
      </c>
      <c r="AN37" s="188">
        <v>0</v>
      </c>
      <c r="AO37" s="188">
        <v>0</v>
      </c>
      <c r="AP37" s="188">
        <v>0</v>
      </c>
      <c r="AQ37" s="188">
        <v>0</v>
      </c>
      <c r="AR37" s="188">
        <v>0</v>
      </c>
      <c r="AS37" s="188">
        <v>0</v>
      </c>
      <c r="AT37" s="188">
        <v>0</v>
      </c>
      <c r="AU37" s="188">
        <v>0</v>
      </c>
      <c r="AV37" s="188">
        <v>0</v>
      </c>
      <c r="AW37" s="188">
        <v>0</v>
      </c>
      <c r="AX37" s="188">
        <v>0</v>
      </c>
      <c r="AY37" s="188">
        <v>0</v>
      </c>
      <c r="AZ37" s="188">
        <v>0</v>
      </c>
      <c r="BA37" s="188">
        <v>0</v>
      </c>
      <c r="BB37" s="188">
        <v>0</v>
      </c>
      <c r="BC37" s="188">
        <v>0</v>
      </c>
      <c r="BD37" s="188">
        <v>0</v>
      </c>
      <c r="BE37" s="188">
        <v>0</v>
      </c>
      <c r="BF37" s="188">
        <v>0</v>
      </c>
      <c r="BG37" s="188">
        <v>0</v>
      </c>
      <c r="BH37" s="188">
        <v>0</v>
      </c>
      <c r="BI37" s="188">
        <v>0</v>
      </c>
      <c r="BJ37" s="188">
        <v>0</v>
      </c>
      <c r="BK37" s="188">
        <v>0</v>
      </c>
      <c r="BL37" s="188">
        <f t="shared" ref="BL37:BY37" si="6">SUM(BL38:BL39)</f>
        <v>127.18792895</v>
      </c>
      <c r="BM37" s="188">
        <f t="shared" si="6"/>
        <v>1267.3993002300001</v>
      </c>
      <c r="BN37" s="188">
        <f t="shared" si="6"/>
        <v>2231.7483619</v>
      </c>
      <c r="BO37" s="188">
        <f t="shared" si="6"/>
        <v>3554.1022156099998</v>
      </c>
      <c r="BP37" s="188">
        <f t="shared" si="6"/>
        <v>6779.6544881600003</v>
      </c>
      <c r="BQ37" s="188">
        <f t="shared" si="6"/>
        <v>10436.707839979998</v>
      </c>
      <c r="BR37" s="188">
        <f t="shared" si="6"/>
        <v>12827.382151170001</v>
      </c>
      <c r="BS37" s="188">
        <f t="shared" si="6"/>
        <v>14271.548569180002</v>
      </c>
      <c r="BT37" s="188">
        <f t="shared" si="6"/>
        <v>14830.444816650002</v>
      </c>
      <c r="BU37" s="188">
        <f t="shared" si="6"/>
        <v>15352.892355200001</v>
      </c>
      <c r="BV37" s="188">
        <f t="shared" si="6"/>
        <v>15097.86932374</v>
      </c>
      <c r="BW37" s="188">
        <f t="shared" si="6"/>
        <v>13850.988828139998</v>
      </c>
      <c r="BX37" s="188">
        <f t="shared" si="6"/>
        <v>13384.170061050001</v>
      </c>
      <c r="BY37" s="188">
        <f t="shared" si="6"/>
        <v>12688.526055580001</v>
      </c>
      <c r="BZ37" s="188">
        <f t="shared" ref="BZ37:CH37" si="7">SUM(BZ38:BZ39)</f>
        <v>12088.05388639</v>
      </c>
      <c r="CA37" s="188">
        <f t="shared" si="7"/>
        <v>12357.095583569999</v>
      </c>
      <c r="CB37" s="188">
        <f t="shared" si="7"/>
        <v>12337.380917299999</v>
      </c>
      <c r="CC37" s="188">
        <f t="shared" si="7"/>
        <v>7085.7155813609952</v>
      </c>
      <c r="CD37" s="188">
        <f t="shared" si="7"/>
        <v>5115.6174590436158</v>
      </c>
      <c r="CE37" s="188">
        <f t="shared" si="7"/>
        <v>5171.7425159475742</v>
      </c>
      <c r="CF37" s="188">
        <f t="shared" si="7"/>
        <v>5083.5711082346061</v>
      </c>
      <c r="CG37" s="188">
        <f t="shared" si="7"/>
        <v>5043.9547768843686</v>
      </c>
      <c r="CH37" s="189">
        <f t="shared" si="7"/>
        <v>5102.1077361619828</v>
      </c>
    </row>
    <row r="38" spans="1:86" x14ac:dyDescent="0.35">
      <c r="A38" s="190"/>
      <c r="B38" s="72" t="s">
        <v>381</v>
      </c>
      <c r="C38" s="270" t="s">
        <v>378</v>
      </c>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v>0</v>
      </c>
      <c r="AI38" s="188">
        <v>0</v>
      </c>
      <c r="AJ38" s="188">
        <v>0</v>
      </c>
      <c r="AK38" s="188">
        <v>0</v>
      </c>
      <c r="AL38" s="188">
        <v>0</v>
      </c>
      <c r="AM38" s="188">
        <v>0</v>
      </c>
      <c r="AN38" s="188">
        <v>0</v>
      </c>
      <c r="AO38" s="188">
        <v>0</v>
      </c>
      <c r="AP38" s="188">
        <v>0</v>
      </c>
      <c r="AQ38" s="188">
        <v>0</v>
      </c>
      <c r="AR38" s="188">
        <v>0</v>
      </c>
      <c r="AS38" s="188">
        <v>0</v>
      </c>
      <c r="AT38" s="188">
        <v>0</v>
      </c>
      <c r="AU38" s="188">
        <v>0</v>
      </c>
      <c r="AV38" s="188">
        <v>0</v>
      </c>
      <c r="AW38" s="188">
        <v>0</v>
      </c>
      <c r="AX38" s="188">
        <v>0</v>
      </c>
      <c r="AY38" s="188">
        <v>0</v>
      </c>
      <c r="AZ38" s="188">
        <v>0</v>
      </c>
      <c r="BA38" s="188">
        <v>0</v>
      </c>
      <c r="BB38" s="188">
        <v>0</v>
      </c>
      <c r="BC38" s="188">
        <v>0</v>
      </c>
      <c r="BD38" s="188">
        <v>0</v>
      </c>
      <c r="BE38" s="188">
        <v>0</v>
      </c>
      <c r="BF38" s="188">
        <v>0</v>
      </c>
      <c r="BG38" s="188">
        <v>0</v>
      </c>
      <c r="BH38" s="188">
        <v>0</v>
      </c>
      <c r="BI38" s="188">
        <v>0</v>
      </c>
      <c r="BJ38" s="188">
        <v>0</v>
      </c>
      <c r="BK38" s="188">
        <v>0</v>
      </c>
      <c r="BL38" s="188">
        <v>64.379764080000001</v>
      </c>
      <c r="BM38" s="188">
        <v>580.96194385999991</v>
      </c>
      <c r="BN38" s="188">
        <v>954.84283312000014</v>
      </c>
      <c r="BO38" s="188">
        <v>1398.5169151799998</v>
      </c>
      <c r="BP38" s="188">
        <v>2304.75857546</v>
      </c>
      <c r="BQ38" s="188">
        <v>3538.8798924699986</v>
      </c>
      <c r="BR38" s="188">
        <v>4100.9191948399994</v>
      </c>
      <c r="BS38" s="188">
        <v>4456.6648349100024</v>
      </c>
      <c r="BT38" s="188">
        <v>4687.0089817599983</v>
      </c>
      <c r="BU38" s="188">
        <v>4711.3251268400008</v>
      </c>
      <c r="BV38" s="188">
        <v>4562.8610960800006</v>
      </c>
      <c r="BW38" s="188">
        <v>4511.9898157499974</v>
      </c>
      <c r="BX38" s="188">
        <v>4567.4714387700005</v>
      </c>
      <c r="BY38" s="188">
        <v>4506.7600548400005</v>
      </c>
      <c r="BZ38" s="188">
        <v>4527.0250168000011</v>
      </c>
      <c r="CA38" s="188">
        <v>4911.4448667599991</v>
      </c>
      <c r="CB38" s="188">
        <v>5168.0190595399999</v>
      </c>
      <c r="CC38" s="188">
        <v>5099.5722550216287</v>
      </c>
      <c r="CD38" s="188">
        <v>5085.7008735362479</v>
      </c>
      <c r="CE38" s="188">
        <v>5144.1848648904752</v>
      </c>
      <c r="CF38" s="188">
        <v>5058.1948804067597</v>
      </c>
      <c r="CG38" s="188">
        <v>5020.6017245490002</v>
      </c>
      <c r="CH38" s="189">
        <v>5080.6293240233972</v>
      </c>
    </row>
    <row r="39" spans="1:86" x14ac:dyDescent="0.35">
      <c r="A39" s="190"/>
      <c r="B39" s="72" t="s">
        <v>493</v>
      </c>
      <c r="C39" s="270" t="s">
        <v>384</v>
      </c>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v>0</v>
      </c>
      <c r="AI39" s="188">
        <v>0</v>
      </c>
      <c r="AJ39" s="188">
        <v>0</v>
      </c>
      <c r="AK39" s="188">
        <v>0</v>
      </c>
      <c r="AL39" s="188">
        <v>0</v>
      </c>
      <c r="AM39" s="188">
        <v>0</v>
      </c>
      <c r="AN39" s="188">
        <v>0</v>
      </c>
      <c r="AO39" s="188">
        <v>0</v>
      </c>
      <c r="AP39" s="188">
        <v>0</v>
      </c>
      <c r="AQ39" s="188">
        <v>0</v>
      </c>
      <c r="AR39" s="188">
        <v>0</v>
      </c>
      <c r="AS39" s="188">
        <v>0</v>
      </c>
      <c r="AT39" s="188">
        <v>0</v>
      </c>
      <c r="AU39" s="188">
        <v>0</v>
      </c>
      <c r="AV39" s="188">
        <v>0</v>
      </c>
      <c r="AW39" s="188">
        <v>0</v>
      </c>
      <c r="AX39" s="188">
        <v>0</v>
      </c>
      <c r="AY39" s="188">
        <v>0</v>
      </c>
      <c r="AZ39" s="188">
        <v>0</v>
      </c>
      <c r="BA39" s="188">
        <v>0</v>
      </c>
      <c r="BB39" s="188">
        <v>0</v>
      </c>
      <c r="BC39" s="188">
        <v>0</v>
      </c>
      <c r="BD39" s="188">
        <v>0</v>
      </c>
      <c r="BE39" s="188">
        <v>0</v>
      </c>
      <c r="BF39" s="188">
        <v>0</v>
      </c>
      <c r="BG39" s="188">
        <v>0</v>
      </c>
      <c r="BH39" s="188">
        <v>0</v>
      </c>
      <c r="BI39" s="188">
        <v>0</v>
      </c>
      <c r="BJ39" s="188">
        <v>0</v>
      </c>
      <c r="BK39" s="188">
        <v>0</v>
      </c>
      <c r="BL39" s="188">
        <v>62.808164869999999</v>
      </c>
      <c r="BM39" s="188">
        <v>686.4373563700002</v>
      </c>
      <c r="BN39" s="188">
        <v>1276.9055287799997</v>
      </c>
      <c r="BO39" s="188">
        <v>2155.5853004300002</v>
      </c>
      <c r="BP39" s="188">
        <v>4474.8959127000007</v>
      </c>
      <c r="BQ39" s="188">
        <v>6897.8279475099998</v>
      </c>
      <c r="BR39" s="188">
        <v>8726.4629563300005</v>
      </c>
      <c r="BS39" s="188">
        <v>9814.883734269999</v>
      </c>
      <c r="BT39" s="188">
        <v>10143.435834890004</v>
      </c>
      <c r="BU39" s="188">
        <v>10641.56722836</v>
      </c>
      <c r="BV39" s="188">
        <v>10535.008227660001</v>
      </c>
      <c r="BW39" s="188">
        <v>9338.9990123900006</v>
      </c>
      <c r="BX39" s="188">
        <v>8816.6986222800006</v>
      </c>
      <c r="BY39" s="188">
        <v>8181.7660007400018</v>
      </c>
      <c r="BZ39" s="188">
        <v>7561.028869589999</v>
      </c>
      <c r="CA39" s="188">
        <v>7445.6507168099997</v>
      </c>
      <c r="CB39" s="188">
        <v>7169.3618577599991</v>
      </c>
      <c r="CC39" s="188">
        <v>1986.1433263393669</v>
      </c>
      <c r="CD39" s="188">
        <v>29.916585507368161</v>
      </c>
      <c r="CE39" s="188">
        <v>27.557651057098695</v>
      </c>
      <c r="CF39" s="188">
        <v>25.376227827846737</v>
      </c>
      <c r="CG39" s="188">
        <v>23.353052335367984</v>
      </c>
      <c r="CH39" s="189">
        <v>21.478412138585377</v>
      </c>
    </row>
    <row r="40" spans="1:86" ht="25.5" customHeight="1" x14ac:dyDescent="0.35">
      <c r="A40" s="190"/>
      <c r="B40" s="52" t="s">
        <v>393</v>
      </c>
      <c r="C40" s="270" t="s">
        <v>384</v>
      </c>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v>9.4880330298963322</v>
      </c>
      <c r="AI40" s="188">
        <v>10.866673469387752</v>
      </c>
      <c r="AJ40" s="188">
        <v>17.282571428571433</v>
      </c>
      <c r="AK40" s="188">
        <v>27.743444015444013</v>
      </c>
      <c r="AL40" s="188">
        <v>40.311905425307486</v>
      </c>
      <c r="AM40" s="188">
        <v>53.566197515769588</v>
      </c>
      <c r="AN40" s="188">
        <v>55.20599010807841</v>
      </c>
      <c r="AO40" s="188">
        <v>57.077422436565172</v>
      </c>
      <c r="AP40" s="188">
        <v>70.688754873166999</v>
      </c>
      <c r="AQ40" s="188">
        <v>78.567195142753789</v>
      </c>
      <c r="AR40" s="188">
        <v>179.54650471340884</v>
      </c>
      <c r="AS40" s="188">
        <v>178.93825009375556</v>
      </c>
      <c r="AT40" s="188">
        <v>203.56767708643196</v>
      </c>
      <c r="AU40" s="188">
        <v>251.36546329803713</v>
      </c>
      <c r="AV40" s="188">
        <v>412.76617192125207</v>
      </c>
      <c r="AW40" s="188">
        <v>568.30627626515411</v>
      </c>
      <c r="AX40" s="188">
        <v>694.61756287801848</v>
      </c>
      <c r="AY40" s="188">
        <v>871.2947735688274</v>
      </c>
      <c r="AZ40" s="188">
        <v>1069.3193393332856</v>
      </c>
      <c r="BA40" s="188">
        <v>1207.107898236432</v>
      </c>
      <c r="BB40" s="188">
        <v>1267.660666567838</v>
      </c>
      <c r="BC40" s="188">
        <v>942.7268558291513</v>
      </c>
      <c r="BD40" s="188">
        <v>0.85037018855001634</v>
      </c>
      <c r="BE40" s="188">
        <v>0</v>
      </c>
      <c r="BF40" s="188">
        <v>0</v>
      </c>
      <c r="BG40" s="188">
        <v>4.2373578498991461E-2</v>
      </c>
      <c r="BH40" s="188">
        <v>0</v>
      </c>
      <c r="BI40" s="188">
        <v>0</v>
      </c>
      <c r="BJ40" s="188">
        <v>0</v>
      </c>
      <c r="BK40" s="188">
        <v>0</v>
      </c>
      <c r="BL40" s="188">
        <v>0</v>
      </c>
      <c r="BM40" s="188">
        <v>0</v>
      </c>
      <c r="BN40" s="188">
        <v>0</v>
      </c>
      <c r="BO40" s="188">
        <v>0</v>
      </c>
      <c r="BP40" s="188">
        <v>0</v>
      </c>
      <c r="BQ40" s="188">
        <v>0</v>
      </c>
      <c r="BR40" s="188">
        <v>0</v>
      </c>
      <c r="BS40" s="188">
        <v>0</v>
      </c>
      <c r="BT40" s="188">
        <v>0</v>
      </c>
      <c r="BU40" s="188">
        <v>0</v>
      </c>
      <c r="BV40" s="188">
        <v>0</v>
      </c>
      <c r="BW40" s="188">
        <v>0</v>
      </c>
      <c r="BX40" s="188">
        <v>0</v>
      </c>
      <c r="BY40" s="188">
        <v>0</v>
      </c>
      <c r="BZ40" s="188">
        <v>0</v>
      </c>
      <c r="CA40" s="188">
        <v>0</v>
      </c>
      <c r="CB40" s="188">
        <v>0</v>
      </c>
      <c r="CC40" s="188">
        <v>0</v>
      </c>
      <c r="CD40" s="188">
        <v>0</v>
      </c>
      <c r="CE40" s="188">
        <v>0</v>
      </c>
      <c r="CF40" s="188">
        <v>0</v>
      </c>
      <c r="CG40" s="188">
        <v>0</v>
      </c>
      <c r="CH40" s="189">
        <v>0</v>
      </c>
    </row>
    <row r="41" spans="1:86" x14ac:dyDescent="0.35">
      <c r="A41" s="190"/>
      <c r="B41" s="52" t="s">
        <v>395</v>
      </c>
      <c r="C41" s="270" t="s">
        <v>384</v>
      </c>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c r="AP41" s="188"/>
      <c r="AQ41" s="188">
        <v>0</v>
      </c>
      <c r="AR41" s="188">
        <v>0</v>
      </c>
      <c r="AS41" s="188">
        <v>0</v>
      </c>
      <c r="AT41" s="188">
        <v>0</v>
      </c>
      <c r="AU41" s="188">
        <v>0</v>
      </c>
      <c r="AV41" s="188">
        <v>0</v>
      </c>
      <c r="AW41" s="188">
        <v>0</v>
      </c>
      <c r="AX41" s="188">
        <v>0</v>
      </c>
      <c r="AY41" s="188">
        <v>0</v>
      </c>
      <c r="AZ41" s="188">
        <v>0</v>
      </c>
      <c r="BA41" s="188">
        <v>0</v>
      </c>
      <c r="BB41" s="188">
        <v>0</v>
      </c>
      <c r="BC41" s="188">
        <v>0</v>
      </c>
      <c r="BD41" s="188">
        <v>0</v>
      </c>
      <c r="BE41" s="188">
        <v>0</v>
      </c>
      <c r="BF41" s="188">
        <v>0</v>
      </c>
      <c r="BG41" s="188">
        <v>0</v>
      </c>
      <c r="BH41" s="188">
        <v>0</v>
      </c>
      <c r="BI41" s="188">
        <v>0</v>
      </c>
      <c r="BJ41" s="188">
        <v>23.645465999999999</v>
      </c>
      <c r="BK41" s="188">
        <v>24.26268</v>
      </c>
      <c r="BL41" s="188">
        <v>26.420592000000003</v>
      </c>
      <c r="BM41" s="188">
        <v>25.445135000000001</v>
      </c>
      <c r="BN41" s="188">
        <v>24.263487999999999</v>
      </c>
      <c r="BO41" s="188">
        <v>25.234683905274146</v>
      </c>
      <c r="BP41" s="188">
        <v>25.400787999999999</v>
      </c>
      <c r="BQ41" s="188">
        <v>26.194805999999996</v>
      </c>
      <c r="BR41" s="188">
        <v>27.426465</v>
      </c>
      <c r="BS41" s="188">
        <v>25.544037070000002</v>
      </c>
      <c r="BT41" s="188">
        <v>25.418902700000004</v>
      </c>
      <c r="BU41" s="188">
        <v>25.523962900000001</v>
      </c>
      <c r="BV41" s="188">
        <v>31.846040880000004</v>
      </c>
      <c r="BW41" s="188">
        <v>24.345475053334301</v>
      </c>
      <c r="BX41" s="188">
        <v>47.236723186118098</v>
      </c>
      <c r="BY41" s="188">
        <v>37.011567244338494</v>
      </c>
      <c r="BZ41" s="188">
        <v>35.081972338586489</v>
      </c>
      <c r="CA41" s="188">
        <v>39.228887747613335</v>
      </c>
      <c r="CB41" s="188">
        <v>40.031737275070235</v>
      </c>
      <c r="CC41" s="188">
        <v>37.041585856700202</v>
      </c>
      <c r="CD41" s="188">
        <v>38.105576673084251</v>
      </c>
      <c r="CE41" s="188">
        <v>39.305713429598939</v>
      </c>
      <c r="CF41" s="188">
        <v>40.641210908448599</v>
      </c>
      <c r="CG41" s="188">
        <v>42.05557687183483</v>
      </c>
      <c r="CH41" s="189">
        <v>43.540122361361718</v>
      </c>
    </row>
    <row r="42" spans="1:86" x14ac:dyDescent="0.35">
      <c r="A42" s="190"/>
      <c r="B42" s="52" t="s">
        <v>494</v>
      </c>
      <c r="C42" s="270" t="s">
        <v>384</v>
      </c>
      <c r="D42" s="188"/>
      <c r="E42" s="188"/>
      <c r="F42" s="188"/>
      <c r="G42" s="188"/>
      <c r="H42" s="188"/>
      <c r="I42" s="188"/>
      <c r="J42" s="188"/>
      <c r="K42" s="188"/>
      <c r="L42" s="188"/>
      <c r="M42" s="188"/>
      <c r="N42" s="188"/>
      <c r="O42" s="188"/>
      <c r="P42" s="188"/>
      <c r="Q42" s="188"/>
      <c r="R42" s="188"/>
      <c r="S42" s="188"/>
      <c r="T42" s="188"/>
      <c r="U42" s="188"/>
      <c r="V42" s="188"/>
      <c r="W42" s="188"/>
      <c r="X42" s="188"/>
      <c r="Y42" s="188"/>
      <c r="Z42" s="188"/>
      <c r="AA42" s="188"/>
      <c r="AB42" s="188"/>
      <c r="AC42" s="188"/>
      <c r="AD42" s="188"/>
      <c r="AE42" s="188"/>
      <c r="AF42" s="188"/>
      <c r="AG42" s="188"/>
      <c r="AH42" s="188">
        <v>400.06040998931815</v>
      </c>
      <c r="AI42" s="188">
        <v>440.24186395917997</v>
      </c>
      <c r="AJ42" s="188">
        <v>568.64676658977396</v>
      </c>
      <c r="AK42" s="188">
        <v>919.19447132057121</v>
      </c>
      <c r="AL42" s="188">
        <v>1181.6407082203809</v>
      </c>
      <c r="AM42" s="188">
        <v>1396.9133752255298</v>
      </c>
      <c r="AN42" s="188">
        <v>1572.5977774696016</v>
      </c>
      <c r="AO42" s="188">
        <v>1763.5441134969951</v>
      </c>
      <c r="AP42" s="188">
        <v>1896.6084945680932</v>
      </c>
      <c r="AQ42" s="188">
        <v>1963.1883599218736</v>
      </c>
      <c r="AR42" s="188">
        <v>1903.5669999999996</v>
      </c>
      <c r="AS42" s="188">
        <v>2187.5540000000001</v>
      </c>
      <c r="AT42" s="188">
        <v>2771.8209999999999</v>
      </c>
      <c r="AU42" s="188">
        <v>3785.5240000000008</v>
      </c>
      <c r="AV42" s="188">
        <v>5004.2709999999997</v>
      </c>
      <c r="AW42" s="188">
        <v>6027.8400000000011</v>
      </c>
      <c r="AX42" s="188">
        <v>6701.0210236028324</v>
      </c>
      <c r="AY42" s="188">
        <v>7259.8193451132465</v>
      </c>
      <c r="AZ42" s="188">
        <v>7627.8412922717607</v>
      </c>
      <c r="BA42" s="188">
        <v>7388.3815092242394</v>
      </c>
      <c r="BB42" s="188">
        <v>7213.0624270478074</v>
      </c>
      <c r="BC42" s="188">
        <v>7066.8309277856351</v>
      </c>
      <c r="BD42" s="188">
        <v>6955.0272430824934</v>
      </c>
      <c r="BE42" s="188">
        <v>7130.0830912703177</v>
      </c>
      <c r="BF42" s="188">
        <v>7853.4141332420995</v>
      </c>
      <c r="BG42" s="188">
        <v>7907.4304242871603</v>
      </c>
      <c r="BH42" s="188">
        <v>8609.1099443174389</v>
      </c>
      <c r="BI42" s="188">
        <v>9364.2666422585644</v>
      </c>
      <c r="BJ42" s="188">
        <v>9979.0686760457666</v>
      </c>
      <c r="BK42" s="188">
        <v>10808.197886514117</v>
      </c>
      <c r="BL42" s="188">
        <v>11599.496940774132</v>
      </c>
      <c r="BM42" s="188">
        <v>14226.791440390265</v>
      </c>
      <c r="BN42" s="188">
        <v>15478.01053884067</v>
      </c>
      <c r="BO42" s="188">
        <v>16578.667176283001</v>
      </c>
      <c r="BP42" s="188">
        <v>17472.491649240532</v>
      </c>
      <c r="BQ42" s="188">
        <v>17625.749532084679</v>
      </c>
      <c r="BR42" s="188">
        <v>17738.510614072031</v>
      </c>
      <c r="BS42" s="188">
        <v>17716.225635332288</v>
      </c>
      <c r="BT42" s="188">
        <v>17111.31100400001</v>
      </c>
      <c r="BU42" s="188">
        <v>16213.076773759509</v>
      </c>
      <c r="BV42" s="188">
        <v>14895.346253314372</v>
      </c>
      <c r="BW42" s="188">
        <v>12614.417210150652</v>
      </c>
      <c r="BX42" s="188">
        <v>11565.004433577658</v>
      </c>
      <c r="BY42" s="188">
        <v>10435.361701867883</v>
      </c>
      <c r="BZ42" s="188">
        <v>9689.0704626740935</v>
      </c>
      <c r="CA42" s="188">
        <v>9524.4980320953309</v>
      </c>
      <c r="CB42" s="188">
        <v>8637.8186192530393</v>
      </c>
      <c r="CC42" s="188">
        <v>5799.3483242789862</v>
      </c>
      <c r="CD42" s="188">
        <v>5158.5582016734161</v>
      </c>
      <c r="CE42" s="188">
        <v>5439.9544230541878</v>
      </c>
      <c r="CF42" s="188">
        <v>5719.1960872268892</v>
      </c>
      <c r="CG42" s="188">
        <v>6071.4698427162029</v>
      </c>
      <c r="CH42" s="189">
        <v>6301.9003840166242</v>
      </c>
    </row>
    <row r="43" spans="1:86" x14ac:dyDescent="0.35">
      <c r="A43" s="190"/>
      <c r="B43" s="52" t="s">
        <v>173</v>
      </c>
      <c r="C43" s="270" t="s">
        <v>384</v>
      </c>
      <c r="D43" s="188"/>
      <c r="E43" s="188"/>
      <c r="F43" s="188"/>
      <c r="G43" s="188"/>
      <c r="H43" s="188"/>
      <c r="I43" s="188"/>
      <c r="J43" s="188"/>
      <c r="K43" s="188"/>
      <c r="L43" s="188"/>
      <c r="M43" s="188"/>
      <c r="N43" s="188"/>
      <c r="O43" s="188"/>
      <c r="P43" s="188"/>
      <c r="Q43" s="188"/>
      <c r="R43" s="188"/>
      <c r="S43" s="188"/>
      <c r="T43" s="188"/>
      <c r="U43" s="188"/>
      <c r="V43" s="188"/>
      <c r="W43" s="188"/>
      <c r="X43" s="188"/>
      <c r="Y43" s="188"/>
      <c r="Z43" s="188"/>
      <c r="AA43" s="188"/>
      <c r="AB43" s="188"/>
      <c r="AC43" s="188"/>
      <c r="AD43" s="188"/>
      <c r="AE43" s="188"/>
      <c r="AF43" s="188"/>
      <c r="AG43" s="188"/>
      <c r="AH43" s="188">
        <v>0</v>
      </c>
      <c r="AI43" s="188">
        <v>0</v>
      </c>
      <c r="AJ43" s="188">
        <v>0</v>
      </c>
      <c r="AK43" s="188">
        <v>0</v>
      </c>
      <c r="AL43" s="188">
        <v>0</v>
      </c>
      <c r="AM43" s="188">
        <v>0</v>
      </c>
      <c r="AN43" s="188">
        <v>0</v>
      </c>
      <c r="AO43" s="188">
        <v>0</v>
      </c>
      <c r="AP43" s="188">
        <v>0</v>
      </c>
      <c r="AQ43" s="188">
        <v>0</v>
      </c>
      <c r="AR43" s="188">
        <v>0</v>
      </c>
      <c r="AS43" s="188">
        <v>0</v>
      </c>
      <c r="AT43" s="188">
        <v>0</v>
      </c>
      <c r="AU43" s="188">
        <v>0</v>
      </c>
      <c r="AV43" s="188">
        <v>0</v>
      </c>
      <c r="AW43" s="188">
        <v>0</v>
      </c>
      <c r="AX43" s="188">
        <v>0</v>
      </c>
      <c r="AY43" s="188">
        <v>0</v>
      </c>
      <c r="AZ43" s="188">
        <v>0</v>
      </c>
      <c r="BA43" s="188">
        <v>0</v>
      </c>
      <c r="BB43" s="188">
        <v>0</v>
      </c>
      <c r="BC43" s="188">
        <v>0</v>
      </c>
      <c r="BD43" s="188">
        <v>0</v>
      </c>
      <c r="BE43" s="188">
        <v>0</v>
      </c>
      <c r="BF43" s="188">
        <v>0</v>
      </c>
      <c r="BG43" s="188">
        <v>0</v>
      </c>
      <c r="BH43" s="188">
        <v>0</v>
      </c>
      <c r="BI43" s="188">
        <v>0</v>
      </c>
      <c r="BJ43" s="188">
        <v>0</v>
      </c>
      <c r="BK43" s="188">
        <v>0</v>
      </c>
      <c r="BL43" s="188">
        <v>0</v>
      </c>
      <c r="BM43" s="188">
        <v>0</v>
      </c>
      <c r="BN43" s="188">
        <v>0</v>
      </c>
      <c r="BO43" s="188">
        <v>0</v>
      </c>
      <c r="BP43" s="188">
        <v>0</v>
      </c>
      <c r="BQ43" s="188">
        <v>0</v>
      </c>
      <c r="BR43" s="188">
        <v>0</v>
      </c>
      <c r="BS43" s="188">
        <v>0</v>
      </c>
      <c r="BT43" s="188">
        <v>0</v>
      </c>
      <c r="BU43" s="188">
        <v>0</v>
      </c>
      <c r="BV43" s="188">
        <v>0</v>
      </c>
      <c r="BW43" s="188">
        <v>0</v>
      </c>
      <c r="BX43" s="188">
        <v>0</v>
      </c>
      <c r="BY43" s="188">
        <v>399.96470174470011</v>
      </c>
      <c r="BZ43" s="188">
        <v>800.61166549913287</v>
      </c>
      <c r="CA43" s="188">
        <v>795.04909300300108</v>
      </c>
      <c r="CB43" s="188">
        <v>0</v>
      </c>
      <c r="CC43" s="188">
        <v>0</v>
      </c>
      <c r="CD43" s="188">
        <v>0</v>
      </c>
      <c r="CE43" s="188">
        <v>0</v>
      </c>
      <c r="CF43" s="188">
        <v>0</v>
      </c>
      <c r="CG43" s="188">
        <v>0</v>
      </c>
      <c r="CH43" s="189">
        <v>0</v>
      </c>
    </row>
    <row r="44" spans="1:86" x14ac:dyDescent="0.35">
      <c r="A44" s="190"/>
      <c r="B44" s="52" t="s">
        <v>495</v>
      </c>
      <c r="C44" s="270"/>
      <c r="D44" s="188"/>
      <c r="E44" s="188"/>
      <c r="F44" s="188"/>
      <c r="G44" s="188"/>
      <c r="H44" s="188"/>
      <c r="I44" s="188"/>
      <c r="J44" s="188"/>
      <c r="K44" s="188"/>
      <c r="L44" s="188"/>
      <c r="M44" s="188"/>
      <c r="N44" s="188"/>
      <c r="O44" s="188"/>
      <c r="P44" s="188"/>
      <c r="Q44" s="188"/>
      <c r="R44" s="188"/>
      <c r="S44" s="188"/>
      <c r="T44" s="188"/>
      <c r="U44" s="188"/>
      <c r="V44" s="188"/>
      <c r="W44" s="188"/>
      <c r="X44" s="188"/>
      <c r="Y44" s="188"/>
      <c r="Z44" s="188"/>
      <c r="AA44" s="188"/>
      <c r="AB44" s="188"/>
      <c r="AC44" s="188"/>
      <c r="AD44" s="188"/>
      <c r="AE44" s="188"/>
      <c r="AF44" s="188"/>
      <c r="AG44" s="188"/>
      <c r="AH44" s="188">
        <f t="shared" ref="AH44:CH44" si="8">AH45+AH46</f>
        <v>1464.8799002303704</v>
      </c>
      <c r="AI44" s="188">
        <f t="shared" si="8"/>
        <v>1566.6545731758174</v>
      </c>
      <c r="AJ44" s="188">
        <f t="shared" si="8"/>
        <v>1709.6298947492835</v>
      </c>
      <c r="AK44" s="188">
        <f t="shared" si="8"/>
        <v>1939.3371101902235</v>
      </c>
      <c r="AL44" s="188">
        <f t="shared" si="8"/>
        <v>2018.3858538928052</v>
      </c>
      <c r="AM44" s="188">
        <f t="shared" si="8"/>
        <v>1983.5131201487716</v>
      </c>
      <c r="AN44" s="188">
        <f t="shared" si="8"/>
        <v>2229.6929080455766</v>
      </c>
      <c r="AO44" s="188">
        <f t="shared" si="8"/>
        <v>2385.3584528281144</v>
      </c>
      <c r="AP44" s="188">
        <f t="shared" si="8"/>
        <v>2540.8851443259509</v>
      </c>
      <c r="AQ44" s="188">
        <f t="shared" si="8"/>
        <v>2770.8038001728723</v>
      </c>
      <c r="AR44" s="188">
        <f t="shared" si="8"/>
        <v>3071.0069726615129</v>
      </c>
      <c r="AS44" s="188">
        <f t="shared" si="8"/>
        <v>3445.7356607322959</v>
      </c>
      <c r="AT44" s="188">
        <f t="shared" si="8"/>
        <v>3909.3091318653651</v>
      </c>
      <c r="AU44" s="188">
        <f t="shared" si="8"/>
        <v>4822.5585151932555</v>
      </c>
      <c r="AV44" s="188">
        <f t="shared" si="8"/>
        <v>5517.3492158348699</v>
      </c>
      <c r="AW44" s="188">
        <f t="shared" si="8"/>
        <v>6259.5761130737392</v>
      </c>
      <c r="AX44" s="188">
        <f t="shared" si="8"/>
        <v>6798.8215213289559</v>
      </c>
      <c r="AY44" s="188">
        <f t="shared" si="8"/>
        <v>6833.847811731509</v>
      </c>
      <c r="AZ44" s="188">
        <f t="shared" si="8"/>
        <v>6792.729131563492</v>
      </c>
      <c r="BA44" s="188">
        <f t="shared" si="8"/>
        <v>6744.3441169455091</v>
      </c>
      <c r="BB44" s="188">
        <f t="shared" si="8"/>
        <v>6819.8417430900072</v>
      </c>
      <c r="BC44" s="188">
        <f t="shared" si="8"/>
        <v>6629.3074691405118</v>
      </c>
      <c r="BD44" s="188">
        <f t="shared" si="8"/>
        <v>6763.0990000000002</v>
      </c>
      <c r="BE44" s="188">
        <f t="shared" si="8"/>
        <v>6749.0433528570848</v>
      </c>
      <c r="BF44" s="188">
        <f t="shared" si="8"/>
        <v>6757.9545089520061</v>
      </c>
      <c r="BG44" s="188">
        <f t="shared" si="8"/>
        <v>6724.1235550023994</v>
      </c>
      <c r="BH44" s="188">
        <f t="shared" si="8"/>
        <v>6662.027</v>
      </c>
      <c r="BI44" s="188">
        <f t="shared" si="8"/>
        <v>6649.9306075199993</v>
      </c>
      <c r="BJ44" s="188">
        <f t="shared" si="8"/>
        <v>6566.1693209299992</v>
      </c>
      <c r="BK44" s="188">
        <f t="shared" si="8"/>
        <v>6657.0001817393668</v>
      </c>
      <c r="BL44" s="188">
        <f t="shared" si="8"/>
        <v>6515.843602259999</v>
      </c>
      <c r="BM44" s="188">
        <f t="shared" si="8"/>
        <v>6108.3423565899984</v>
      </c>
      <c r="BN44" s="188">
        <f t="shared" si="8"/>
        <v>5556.0370140352561</v>
      </c>
      <c r="BO44" s="188">
        <f t="shared" si="8"/>
        <v>4935.2797263499997</v>
      </c>
      <c r="BP44" s="188">
        <f t="shared" si="8"/>
        <v>3275.8454461099991</v>
      </c>
      <c r="BQ44" s="188">
        <f t="shared" si="8"/>
        <v>1186.7982191800004</v>
      </c>
      <c r="BR44" s="188">
        <f t="shared" si="8"/>
        <v>244.52811802000025</v>
      </c>
      <c r="BS44" s="188">
        <f t="shared" si="8"/>
        <v>61.927221750000001</v>
      </c>
      <c r="BT44" s="188">
        <f t="shared" si="8"/>
        <v>14.895368320000006</v>
      </c>
      <c r="BU44" s="188">
        <f t="shared" si="8"/>
        <v>8.92846355</v>
      </c>
      <c r="BV44" s="188">
        <f t="shared" si="8"/>
        <v>0</v>
      </c>
      <c r="BW44" s="188">
        <f t="shared" si="8"/>
        <v>4.8241001800000003</v>
      </c>
      <c r="BX44" s="188">
        <f t="shared" si="8"/>
        <v>4.6269738</v>
      </c>
      <c r="BY44" s="188">
        <f t="shared" si="8"/>
        <v>0</v>
      </c>
      <c r="BZ44" s="188">
        <f t="shared" si="8"/>
        <v>11.75940172</v>
      </c>
      <c r="CA44" s="188">
        <f t="shared" si="8"/>
        <v>-0.90839022999999974</v>
      </c>
      <c r="CB44" s="188">
        <f t="shared" si="8"/>
        <v>0.89388662999999979</v>
      </c>
      <c r="CC44" s="188">
        <f t="shared" si="8"/>
        <v>1.5606463180632462</v>
      </c>
      <c r="CD44" s="188">
        <f t="shared" si="8"/>
        <v>0.86886212140230334</v>
      </c>
      <c r="CE44" s="188">
        <f t="shared" si="8"/>
        <v>0.906483646806437</v>
      </c>
      <c r="CF44" s="188">
        <f t="shared" si="8"/>
        <v>0.92843779502457313</v>
      </c>
      <c r="CG44" s="188">
        <f t="shared" si="8"/>
        <v>0.47096909659226383</v>
      </c>
      <c r="CH44" s="189">
        <f t="shared" si="8"/>
        <v>1.4671848599929844</v>
      </c>
    </row>
    <row r="45" spans="1:86" x14ac:dyDescent="0.35">
      <c r="A45" s="190"/>
      <c r="B45" s="72" t="s">
        <v>489</v>
      </c>
      <c r="C45" s="270" t="s">
        <v>378</v>
      </c>
      <c r="D45" s="188"/>
      <c r="E45" s="188"/>
      <c r="F45" s="188"/>
      <c r="G45" s="188"/>
      <c r="H45" s="188"/>
      <c r="I45" s="188"/>
      <c r="J45" s="188"/>
      <c r="K45" s="188"/>
      <c r="L45" s="188"/>
      <c r="M45" s="188"/>
      <c r="N45" s="188"/>
      <c r="O45" s="188"/>
      <c r="P45" s="188"/>
      <c r="Q45" s="188"/>
      <c r="R45" s="188"/>
      <c r="S45" s="188"/>
      <c r="T45" s="188"/>
      <c r="U45" s="188"/>
      <c r="V45" s="188"/>
      <c r="W45" s="188"/>
      <c r="X45" s="188"/>
      <c r="Y45" s="188"/>
      <c r="Z45" s="188"/>
      <c r="AA45" s="188"/>
      <c r="AB45" s="188"/>
      <c r="AC45" s="188"/>
      <c r="AD45" s="188"/>
      <c r="AE45" s="188"/>
      <c r="AF45" s="188"/>
      <c r="AG45" s="188"/>
      <c r="AH45" s="188">
        <v>1464.8799002303704</v>
      </c>
      <c r="AI45" s="188">
        <v>1563.7571363132186</v>
      </c>
      <c r="AJ45" s="188">
        <v>1699.9689052344463</v>
      </c>
      <c r="AK45" s="188">
        <v>1914.2194214068734</v>
      </c>
      <c r="AL45" s="188">
        <v>1967.2233041062173</v>
      </c>
      <c r="AM45" s="188">
        <v>1918.8886097671293</v>
      </c>
      <c r="AN45" s="188">
        <v>2133.5678336354131</v>
      </c>
      <c r="AO45" s="188">
        <v>2264.0449636063704</v>
      </c>
      <c r="AP45" s="188">
        <v>2357.3960325057928</v>
      </c>
      <c r="AQ45" s="188">
        <v>2524.8185484831092</v>
      </c>
      <c r="AR45" s="188">
        <v>2759.3569476339931</v>
      </c>
      <c r="AS45" s="188">
        <v>3041.1783545608605</v>
      </c>
      <c r="AT45" s="188">
        <v>3382.5662378716502</v>
      </c>
      <c r="AU45" s="188">
        <v>4095.2793528704351</v>
      </c>
      <c r="AV45" s="188">
        <v>4606.0480376743026</v>
      </c>
      <c r="AW45" s="188">
        <v>5122.482499353242</v>
      </c>
      <c r="AX45" s="188">
        <v>5472.091011319163</v>
      </c>
      <c r="AY45" s="188">
        <v>5518.7521419162849</v>
      </c>
      <c r="AZ45" s="188">
        <v>5634.0700627548977</v>
      </c>
      <c r="BA45" s="188">
        <v>5761.3166007132186</v>
      </c>
      <c r="BB45" s="188">
        <v>5954.2356985493152</v>
      </c>
      <c r="BC45" s="188">
        <v>5897.0027550317054</v>
      </c>
      <c r="BD45" s="188">
        <v>6067.8</v>
      </c>
      <c r="BE45" s="188">
        <v>6232.6540000000005</v>
      </c>
      <c r="BF45" s="188">
        <v>6285.2789345025994</v>
      </c>
      <c r="BG45" s="188">
        <v>6276.3924125434996</v>
      </c>
      <c r="BH45" s="188">
        <v>6280.482</v>
      </c>
      <c r="BI45" s="188">
        <v>6337.2311226471993</v>
      </c>
      <c r="BJ45" s="188">
        <v>6282.6829899695995</v>
      </c>
      <c r="BK45" s="188">
        <v>6409.2477563293669</v>
      </c>
      <c r="BL45" s="188">
        <v>6300.9027961799993</v>
      </c>
      <c r="BM45" s="188">
        <v>5929.8654520099981</v>
      </c>
      <c r="BN45" s="188">
        <v>5398.6394528542078</v>
      </c>
      <c r="BO45" s="188">
        <v>4809.0716982724962</v>
      </c>
      <c r="BP45" s="188">
        <v>3192.1959452440233</v>
      </c>
      <c r="BQ45" s="188">
        <v>1158.650677876062</v>
      </c>
      <c r="BR45" s="188">
        <v>239.36880059000026</v>
      </c>
      <c r="BS45" s="188">
        <v>60.867937879806497</v>
      </c>
      <c r="BT45" s="188">
        <v>14.721450121824157</v>
      </c>
      <c r="BU45" s="188">
        <v>8.8374588997630372</v>
      </c>
      <c r="BV45" s="188">
        <v>0</v>
      </c>
      <c r="BW45" s="188">
        <v>4.8091496979834343</v>
      </c>
      <c r="BX45" s="188">
        <v>4.6117460446801477</v>
      </c>
      <c r="BY45" s="188">
        <v>0</v>
      </c>
      <c r="BZ45" s="188">
        <v>11.75940172</v>
      </c>
      <c r="CA45" s="188">
        <v>-0.90839022999999974</v>
      </c>
      <c r="CB45" s="188">
        <v>0.89388662999999979</v>
      </c>
      <c r="CC45" s="188">
        <v>1.5606463180632462</v>
      </c>
      <c r="CD45" s="188">
        <v>0.86886212140230334</v>
      </c>
      <c r="CE45" s="188">
        <v>0.906483646806437</v>
      </c>
      <c r="CF45" s="188">
        <v>0.92843779502457313</v>
      </c>
      <c r="CG45" s="188">
        <v>0.47096909659226383</v>
      </c>
      <c r="CH45" s="189">
        <v>1.4671848599929844</v>
      </c>
    </row>
    <row r="46" spans="1:86" x14ac:dyDescent="0.35">
      <c r="A46" s="190"/>
      <c r="B46" s="72" t="s">
        <v>490</v>
      </c>
      <c r="C46" s="270" t="s">
        <v>378</v>
      </c>
      <c r="D46" s="188"/>
      <c r="E46" s="188"/>
      <c r="F46" s="188"/>
      <c r="G46" s="188"/>
      <c r="H46" s="188"/>
      <c r="I46" s="188"/>
      <c r="J46" s="188"/>
      <c r="K46" s="188"/>
      <c r="L46" s="188"/>
      <c r="M46" s="188"/>
      <c r="N46" s="188"/>
      <c r="O46" s="188"/>
      <c r="P46" s="188"/>
      <c r="Q46" s="188"/>
      <c r="R46" s="188"/>
      <c r="S46" s="188"/>
      <c r="T46" s="188"/>
      <c r="U46" s="188"/>
      <c r="V46" s="188"/>
      <c r="W46" s="188"/>
      <c r="X46" s="188"/>
      <c r="Y46" s="188"/>
      <c r="Z46" s="188"/>
      <c r="AA46" s="188"/>
      <c r="AB46" s="188"/>
      <c r="AC46" s="188"/>
      <c r="AD46" s="188"/>
      <c r="AE46" s="188"/>
      <c r="AF46" s="188"/>
      <c r="AG46" s="188"/>
      <c r="AH46" s="188">
        <v>0</v>
      </c>
      <c r="AI46" s="188">
        <v>2.8974368625987705</v>
      </c>
      <c r="AJ46" s="188">
        <v>9.6609895148372367</v>
      </c>
      <c r="AK46" s="188">
        <v>25.117688783350097</v>
      </c>
      <c r="AL46" s="188">
        <v>51.162549786587917</v>
      </c>
      <c r="AM46" s="188">
        <v>64.624510381642168</v>
      </c>
      <c r="AN46" s="188">
        <v>96.125074410163435</v>
      </c>
      <c r="AO46" s="188">
        <v>121.31348922174391</v>
      </c>
      <c r="AP46" s="188">
        <v>183.4891118201582</v>
      </c>
      <c r="AQ46" s="188">
        <v>245.98525168976292</v>
      </c>
      <c r="AR46" s="188">
        <v>311.65002502751975</v>
      </c>
      <c r="AS46" s="188">
        <v>404.55730617143536</v>
      </c>
      <c r="AT46" s="188">
        <v>526.74289399371503</v>
      </c>
      <c r="AU46" s="188">
        <v>727.27916232282041</v>
      </c>
      <c r="AV46" s="188">
        <v>911.30117816056713</v>
      </c>
      <c r="AW46" s="188">
        <v>1137.0936137204967</v>
      </c>
      <c r="AX46" s="188">
        <v>1326.7305100097926</v>
      </c>
      <c r="AY46" s="188">
        <v>1315.095669815224</v>
      </c>
      <c r="AZ46" s="188">
        <v>1158.6590688085946</v>
      </c>
      <c r="BA46" s="188">
        <v>983.02751623229062</v>
      </c>
      <c r="BB46" s="188">
        <v>865.6060445406921</v>
      </c>
      <c r="BC46" s="188">
        <v>732.30471410880648</v>
      </c>
      <c r="BD46" s="188">
        <v>695.29899999999998</v>
      </c>
      <c r="BE46" s="188">
        <v>516.38935285708476</v>
      </c>
      <c r="BF46" s="188">
        <v>472.67557444940707</v>
      </c>
      <c r="BG46" s="188">
        <v>447.73114245890002</v>
      </c>
      <c r="BH46" s="188">
        <v>381.54500000000002</v>
      </c>
      <c r="BI46" s="188">
        <v>312.69948487280004</v>
      </c>
      <c r="BJ46" s="188">
        <v>283.48633096040004</v>
      </c>
      <c r="BK46" s="188">
        <v>247.75242540999994</v>
      </c>
      <c r="BL46" s="188">
        <v>214.94080607999948</v>
      </c>
      <c r="BM46" s="188">
        <v>178.47690458000002</v>
      </c>
      <c r="BN46" s="188">
        <v>157.3975611810487</v>
      </c>
      <c r="BO46" s="188">
        <v>126.20802807750385</v>
      </c>
      <c r="BP46" s="188">
        <v>83.64950086597598</v>
      </c>
      <c r="BQ46" s="188">
        <v>28.147541303938436</v>
      </c>
      <c r="BR46" s="188">
        <v>5.1593174300000015</v>
      </c>
      <c r="BS46" s="188">
        <v>1.0592838701935048</v>
      </c>
      <c r="BT46" s="188">
        <v>0.17391819817584997</v>
      </c>
      <c r="BU46" s="188">
        <v>9.1004650236962456E-2</v>
      </c>
      <c r="BV46" s="188">
        <v>0</v>
      </c>
      <c r="BW46" s="188">
        <v>1.495048201656634E-2</v>
      </c>
      <c r="BX46" s="188">
        <v>1.522775531985252E-2</v>
      </c>
      <c r="BY46" s="188">
        <v>0</v>
      </c>
      <c r="BZ46" s="188">
        <v>0</v>
      </c>
      <c r="CA46" s="188">
        <v>0</v>
      </c>
      <c r="CB46" s="188">
        <v>0</v>
      </c>
      <c r="CC46" s="188">
        <v>0</v>
      </c>
      <c r="CD46" s="188">
        <v>0</v>
      </c>
      <c r="CE46" s="188">
        <v>0</v>
      </c>
      <c r="CF46" s="188">
        <v>0</v>
      </c>
      <c r="CG46" s="188">
        <v>0</v>
      </c>
      <c r="CH46" s="189">
        <v>0</v>
      </c>
    </row>
    <row r="47" spans="1:86" ht="25.5" customHeight="1" x14ac:dyDescent="0.35">
      <c r="A47" s="190"/>
      <c r="B47" s="52" t="s">
        <v>482</v>
      </c>
      <c r="C47" s="270"/>
      <c r="D47" s="188"/>
      <c r="E47" s="188"/>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8"/>
      <c r="AD47" s="188"/>
      <c r="AE47" s="188"/>
      <c r="AF47" s="188"/>
      <c r="AG47" s="188"/>
      <c r="AH47" s="188">
        <v>715.29671786231086</v>
      </c>
      <c r="AI47" s="188">
        <v>752.03729900000008</v>
      </c>
      <c r="AJ47" s="188">
        <v>1044.5315915384615</v>
      </c>
      <c r="AK47" s="188">
        <v>1759.6079995000002</v>
      </c>
      <c r="AL47" s="188">
        <v>2920.6913872499999</v>
      </c>
      <c r="AM47" s="188">
        <v>3728.8582142499999</v>
      </c>
      <c r="AN47" s="188">
        <v>4266.2066212499994</v>
      </c>
      <c r="AO47" s="188">
        <v>4908.8906778571427</v>
      </c>
      <c r="AP47" s="188">
        <v>5267.6425555999995</v>
      </c>
      <c r="AQ47" s="188">
        <v>5101.8941500000001</v>
      </c>
      <c r="AR47" s="188">
        <v>4426.0124669999996</v>
      </c>
      <c r="AS47" s="188">
        <v>4230.9712953333328</v>
      </c>
      <c r="AT47" s="188">
        <v>5016.109444333335</v>
      </c>
      <c r="AU47" s="188">
        <v>6837.1401795117308</v>
      </c>
      <c r="AV47" s="188">
        <v>8511.8200803333348</v>
      </c>
      <c r="AW47" s="188">
        <v>9342.0904343333332</v>
      </c>
      <c r="AX47" s="188">
        <v>9675.5949999999993</v>
      </c>
      <c r="AY47" s="188">
        <v>10107.044</v>
      </c>
      <c r="AZ47" s="188">
        <v>8242.1565198265725</v>
      </c>
      <c r="BA47" s="188">
        <v>6089.4680000000008</v>
      </c>
      <c r="BB47" s="188">
        <v>6064.2970000000005</v>
      </c>
      <c r="BC47" s="188">
        <v>5972.3520000000008</v>
      </c>
      <c r="BD47" s="188">
        <v>6144.9049999999988</v>
      </c>
      <c r="BE47" s="188">
        <v>6359.7761194121722</v>
      </c>
      <c r="BF47" s="188">
        <v>6177.2107109526005</v>
      </c>
      <c r="BG47" s="188">
        <v>6635.40725241993</v>
      </c>
      <c r="BH47" s="188">
        <v>6750.9130000000005</v>
      </c>
      <c r="BI47" s="188">
        <v>6623.9960046050001</v>
      </c>
      <c r="BJ47" s="188">
        <v>6788.7708489100005</v>
      </c>
      <c r="BK47" s="188">
        <v>7290.4738887753147</v>
      </c>
      <c r="BL47" s="188">
        <v>7229.0433295422672</v>
      </c>
      <c r="BM47" s="188">
        <v>7496.7875480742032</v>
      </c>
      <c r="BN47" s="188">
        <v>7223.1762919586681</v>
      </c>
      <c r="BO47" s="188">
        <v>6546.1577279129015</v>
      </c>
      <c r="BP47" s="188">
        <v>5016.6436447824599</v>
      </c>
      <c r="BQ47" s="188">
        <v>3410.651326137533</v>
      </c>
      <c r="BR47" s="188">
        <v>2773.9850550374172</v>
      </c>
      <c r="BS47" s="188">
        <v>2458.8870452877059</v>
      </c>
      <c r="BT47" s="188">
        <v>2172.7023094668471</v>
      </c>
      <c r="BU47" s="188">
        <v>2096.0922426807024</v>
      </c>
      <c r="BV47" s="188">
        <v>1806.6761388965706</v>
      </c>
      <c r="BW47" s="188">
        <v>1357.9129240471905</v>
      </c>
      <c r="BX47" s="188">
        <v>1062.9828620848775</v>
      </c>
      <c r="BY47" s="188">
        <v>761.11307115490683</v>
      </c>
      <c r="BZ47" s="188">
        <v>861.63813793875784</v>
      </c>
      <c r="CA47" s="188">
        <v>645.02360802022861</v>
      </c>
      <c r="CB47" s="188">
        <v>278.52129672188624</v>
      </c>
      <c r="CC47" s="188">
        <v>12.556940186599649</v>
      </c>
      <c r="CD47" s="188">
        <v>7.0177012426554848</v>
      </c>
      <c r="CE47" s="188">
        <v>3.0680102391743529</v>
      </c>
      <c r="CF47" s="188">
        <v>1.1799697390415156</v>
      </c>
      <c r="CG47" s="188">
        <v>3.7491034411890278E-2</v>
      </c>
      <c r="CH47" s="189">
        <v>2.2544352708629214</v>
      </c>
    </row>
    <row r="48" spans="1:86" x14ac:dyDescent="0.35">
      <c r="A48" s="190"/>
      <c r="B48" s="72" t="s">
        <v>496</v>
      </c>
      <c r="C48" s="270" t="s">
        <v>384</v>
      </c>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v>0</v>
      </c>
      <c r="AI48" s="188">
        <v>2.0791458048585989</v>
      </c>
      <c r="AJ48" s="188">
        <v>3.7424624487454778</v>
      </c>
      <c r="AK48" s="188">
        <v>4.7820353511747768</v>
      </c>
      <c r="AL48" s="188">
        <v>8.1086686389485365</v>
      </c>
      <c r="AM48" s="188">
        <v>21.623116370529431</v>
      </c>
      <c r="AN48" s="188">
        <v>41.582916097171989</v>
      </c>
      <c r="AO48" s="188">
        <v>72.35427400907929</v>
      </c>
      <c r="AP48" s="188">
        <v>103.95729024293001</v>
      </c>
      <c r="AQ48" s="188">
        <v>139.51068350601201</v>
      </c>
      <c r="AR48" s="188">
        <v>182.54900166658501</v>
      </c>
      <c r="AS48" s="188">
        <v>229.74561143687527</v>
      </c>
      <c r="AT48" s="188">
        <v>251.9138825897187</v>
      </c>
      <c r="AU48" s="188">
        <v>322.46952062524298</v>
      </c>
      <c r="AV48" s="188">
        <v>389.73388162224228</v>
      </c>
      <c r="AW48" s="188">
        <v>462.72661970850959</v>
      </c>
      <c r="AX48" s="188">
        <v>478.80049192921024</v>
      </c>
      <c r="AY48" s="188">
        <v>480.76420050781519</v>
      </c>
      <c r="AZ48" s="188">
        <v>487.18098724935635</v>
      </c>
      <c r="BA48" s="188">
        <v>493.93324999863</v>
      </c>
      <c r="BB48" s="188">
        <v>496.25659195105163</v>
      </c>
      <c r="BC48" s="188">
        <v>496.5127764741809</v>
      </c>
      <c r="BD48" s="188">
        <v>485.25471579187501</v>
      </c>
      <c r="BE48" s="188">
        <v>489.04849039406668</v>
      </c>
      <c r="BF48" s="188">
        <v>147.12428187369665</v>
      </c>
      <c r="BG48" s="188">
        <v>64.975747559198723</v>
      </c>
      <c r="BH48" s="188">
        <v>0</v>
      </c>
      <c r="BI48" s="188">
        <v>0</v>
      </c>
      <c r="BJ48" s="188">
        <v>0</v>
      </c>
      <c r="BK48" s="188">
        <v>0</v>
      </c>
      <c r="BL48" s="188">
        <v>0</v>
      </c>
      <c r="BM48" s="188">
        <v>0</v>
      </c>
      <c r="BN48" s="188">
        <v>0</v>
      </c>
      <c r="BO48" s="188">
        <v>0</v>
      </c>
      <c r="BP48" s="188">
        <v>0</v>
      </c>
      <c r="BQ48" s="188">
        <v>0</v>
      </c>
      <c r="BR48" s="188">
        <v>0</v>
      </c>
      <c r="BS48" s="188">
        <v>0</v>
      </c>
      <c r="BT48" s="188">
        <v>0</v>
      </c>
      <c r="BU48" s="188">
        <v>0</v>
      </c>
      <c r="BV48" s="188">
        <v>0</v>
      </c>
      <c r="BW48" s="188">
        <v>0</v>
      </c>
      <c r="BX48" s="188">
        <v>0</v>
      </c>
      <c r="BY48" s="188">
        <v>0</v>
      </c>
      <c r="BZ48" s="188">
        <v>0</v>
      </c>
      <c r="CA48" s="188">
        <v>0</v>
      </c>
      <c r="CB48" s="188">
        <v>0</v>
      </c>
      <c r="CC48" s="188">
        <v>0</v>
      </c>
      <c r="CD48" s="188">
        <v>0</v>
      </c>
      <c r="CE48" s="188">
        <v>0</v>
      </c>
      <c r="CF48" s="188">
        <v>0</v>
      </c>
      <c r="CG48" s="188">
        <v>0</v>
      </c>
      <c r="CH48" s="189">
        <v>0</v>
      </c>
    </row>
    <row r="49" spans="1:86" x14ac:dyDescent="0.35">
      <c r="A49" s="190"/>
      <c r="B49" s="72" t="s">
        <v>497</v>
      </c>
      <c r="C49" s="270" t="s">
        <v>384</v>
      </c>
      <c r="D49" s="188"/>
      <c r="E49" s="188"/>
      <c r="F49" s="188"/>
      <c r="G49" s="188"/>
      <c r="H49" s="188"/>
      <c r="I49" s="188"/>
      <c r="J49" s="188"/>
      <c r="K49" s="188"/>
      <c r="L49" s="188"/>
      <c r="M49" s="188"/>
      <c r="N49" s="188"/>
      <c r="O49" s="188"/>
      <c r="P49" s="188"/>
      <c r="Q49" s="188"/>
      <c r="R49" s="188"/>
      <c r="S49" s="188"/>
      <c r="T49" s="188"/>
      <c r="U49" s="188"/>
      <c r="V49" s="188"/>
      <c r="W49" s="188"/>
      <c r="X49" s="188"/>
      <c r="Y49" s="188"/>
      <c r="Z49" s="188"/>
      <c r="AA49" s="188"/>
      <c r="AB49" s="188"/>
      <c r="AC49" s="188"/>
      <c r="AD49" s="188"/>
      <c r="AE49" s="188"/>
      <c r="AF49" s="188"/>
      <c r="AG49" s="188"/>
      <c r="AH49" s="188">
        <f>AH47-AH48</f>
        <v>715.29671786231086</v>
      </c>
      <c r="AI49" s="188">
        <f t="shared" ref="AI49:CH49" si="9">AI47-AI48</f>
        <v>749.95815319514145</v>
      </c>
      <c r="AJ49" s="188">
        <f t="shared" si="9"/>
        <v>1040.789129089716</v>
      </c>
      <c r="AK49" s="188">
        <f t="shared" si="9"/>
        <v>1754.8259641488255</v>
      </c>
      <c r="AL49" s="188">
        <f t="shared" si="9"/>
        <v>2912.5827186110514</v>
      </c>
      <c r="AM49" s="188">
        <f t="shared" si="9"/>
        <v>3707.2350978794707</v>
      </c>
      <c r="AN49" s="188">
        <f t="shared" si="9"/>
        <v>4224.6237051528278</v>
      </c>
      <c r="AO49" s="188">
        <f t="shared" si="9"/>
        <v>4836.5364038480639</v>
      </c>
      <c r="AP49" s="188">
        <f t="shared" si="9"/>
        <v>5163.6852653570695</v>
      </c>
      <c r="AQ49" s="188">
        <f t="shared" si="9"/>
        <v>4962.3834664939877</v>
      </c>
      <c r="AR49" s="188">
        <f t="shared" si="9"/>
        <v>4243.4634653334142</v>
      </c>
      <c r="AS49" s="188">
        <f t="shared" si="9"/>
        <v>4001.2256838964577</v>
      </c>
      <c r="AT49" s="188">
        <f t="shared" si="9"/>
        <v>4764.1955617436161</v>
      </c>
      <c r="AU49" s="188">
        <f t="shared" si="9"/>
        <v>6514.6706588864881</v>
      </c>
      <c r="AV49" s="188">
        <f t="shared" si="9"/>
        <v>8122.0861987110929</v>
      </c>
      <c r="AW49" s="188">
        <f t="shared" si="9"/>
        <v>8879.3638146248231</v>
      </c>
      <c r="AX49" s="188">
        <f t="shared" si="9"/>
        <v>9196.7945080707887</v>
      </c>
      <c r="AY49" s="188">
        <f t="shared" si="9"/>
        <v>9626.2797994921839</v>
      </c>
      <c r="AZ49" s="188">
        <f t="shared" si="9"/>
        <v>7754.9755325772167</v>
      </c>
      <c r="BA49" s="188">
        <f t="shared" si="9"/>
        <v>5595.5347500013704</v>
      </c>
      <c r="BB49" s="188">
        <f t="shared" si="9"/>
        <v>5568.0404080489488</v>
      </c>
      <c r="BC49" s="188">
        <f t="shared" si="9"/>
        <v>5475.8392235258198</v>
      </c>
      <c r="BD49" s="188">
        <f t="shared" si="9"/>
        <v>5659.6502842081236</v>
      </c>
      <c r="BE49" s="188">
        <f t="shared" si="9"/>
        <v>5870.7276290181053</v>
      </c>
      <c r="BF49" s="188">
        <f t="shared" si="9"/>
        <v>6030.0864290789041</v>
      </c>
      <c r="BG49" s="188">
        <f t="shared" si="9"/>
        <v>6570.4315048607314</v>
      </c>
      <c r="BH49" s="188">
        <f t="shared" si="9"/>
        <v>6750.9130000000005</v>
      </c>
      <c r="BI49" s="188">
        <f t="shared" si="9"/>
        <v>6623.9960046050001</v>
      </c>
      <c r="BJ49" s="188">
        <f t="shared" si="9"/>
        <v>6788.7708489100005</v>
      </c>
      <c r="BK49" s="188">
        <f t="shared" si="9"/>
        <v>7290.4738887753147</v>
      </c>
      <c r="BL49" s="188">
        <f t="shared" si="9"/>
        <v>7229.0433295422672</v>
      </c>
      <c r="BM49" s="188">
        <f t="shared" si="9"/>
        <v>7496.7875480742032</v>
      </c>
      <c r="BN49" s="188">
        <f t="shared" si="9"/>
        <v>7223.1762919586681</v>
      </c>
      <c r="BO49" s="188">
        <f t="shared" si="9"/>
        <v>6546.1577279129015</v>
      </c>
      <c r="BP49" s="188">
        <f t="shared" si="9"/>
        <v>5016.6436447824599</v>
      </c>
      <c r="BQ49" s="188">
        <f t="shared" si="9"/>
        <v>3410.651326137533</v>
      </c>
      <c r="BR49" s="188">
        <f t="shared" si="9"/>
        <v>2773.9850550374172</v>
      </c>
      <c r="BS49" s="188">
        <f t="shared" si="9"/>
        <v>2458.8870452877059</v>
      </c>
      <c r="BT49" s="188">
        <f t="shared" si="9"/>
        <v>2172.7023094668471</v>
      </c>
      <c r="BU49" s="188">
        <f t="shared" si="9"/>
        <v>2096.0922426807024</v>
      </c>
      <c r="BV49" s="188">
        <f t="shared" si="9"/>
        <v>1806.6761388965706</v>
      </c>
      <c r="BW49" s="188">
        <f t="shared" si="9"/>
        <v>1357.9129240471905</v>
      </c>
      <c r="BX49" s="188">
        <f t="shared" si="9"/>
        <v>1062.9828620848775</v>
      </c>
      <c r="BY49" s="188">
        <f t="shared" si="9"/>
        <v>761.11307115490683</v>
      </c>
      <c r="BZ49" s="188">
        <f t="shared" si="9"/>
        <v>861.63813793875784</v>
      </c>
      <c r="CA49" s="188">
        <f t="shared" si="9"/>
        <v>645.02360802022861</v>
      </c>
      <c r="CB49" s="188">
        <f t="shared" si="9"/>
        <v>278.52129672188624</v>
      </c>
      <c r="CC49" s="188">
        <f t="shared" si="9"/>
        <v>12.556940186599649</v>
      </c>
      <c r="CD49" s="188">
        <f t="shared" si="9"/>
        <v>7.0177012426554848</v>
      </c>
      <c r="CE49" s="188">
        <f t="shared" si="9"/>
        <v>3.0680102391743529</v>
      </c>
      <c r="CF49" s="188">
        <f t="shared" si="9"/>
        <v>1.1799697390415156</v>
      </c>
      <c r="CG49" s="188">
        <f t="shared" si="9"/>
        <v>3.7491034411890278E-2</v>
      </c>
      <c r="CH49" s="189">
        <f t="shared" si="9"/>
        <v>2.2544352708629214</v>
      </c>
    </row>
    <row r="50" spans="1:86" x14ac:dyDescent="0.35">
      <c r="A50" s="190"/>
      <c r="B50" s="52" t="s">
        <v>403</v>
      </c>
      <c r="C50" s="270" t="s">
        <v>384</v>
      </c>
      <c r="D50" s="188"/>
      <c r="E50" s="188"/>
      <c r="F50" s="188"/>
      <c r="G50" s="188"/>
      <c r="H50" s="188"/>
      <c r="I50" s="188"/>
      <c r="J50" s="188"/>
      <c r="K50" s="188"/>
      <c r="L50" s="188"/>
      <c r="M50" s="188"/>
      <c r="N50" s="188"/>
      <c r="O50" s="188"/>
      <c r="P50" s="188"/>
      <c r="Q50" s="188"/>
      <c r="R50" s="188"/>
      <c r="S50" s="188"/>
      <c r="T50" s="188"/>
      <c r="U50" s="188"/>
      <c r="V50" s="188"/>
      <c r="W50" s="188"/>
      <c r="X50" s="188"/>
      <c r="Y50" s="188"/>
      <c r="Z50" s="188"/>
      <c r="AA50" s="188"/>
      <c r="AB50" s="188"/>
      <c r="AC50" s="188"/>
      <c r="AD50" s="188"/>
      <c r="AE50" s="188"/>
      <c r="AF50" s="188"/>
      <c r="AG50" s="188"/>
      <c r="AH50" s="188">
        <v>0</v>
      </c>
      <c r="AI50" s="188">
        <v>0</v>
      </c>
      <c r="AJ50" s="188">
        <v>0</v>
      </c>
      <c r="AK50" s="188">
        <v>0</v>
      </c>
      <c r="AL50" s="188">
        <v>0</v>
      </c>
      <c r="AM50" s="188">
        <v>0</v>
      </c>
      <c r="AN50" s="188">
        <v>0</v>
      </c>
      <c r="AO50" s="188">
        <v>0</v>
      </c>
      <c r="AP50" s="188">
        <v>0</v>
      </c>
      <c r="AQ50" s="188">
        <v>0</v>
      </c>
      <c r="AR50" s="188">
        <v>1.2749999999999999</v>
      </c>
      <c r="AS50" s="188">
        <v>10.731</v>
      </c>
      <c r="AT50" s="188">
        <v>24.417000000000002</v>
      </c>
      <c r="AU50" s="188">
        <v>45.9</v>
      </c>
      <c r="AV50" s="188">
        <v>86.460999999999999</v>
      </c>
      <c r="AW50" s="188">
        <v>112.84399999999999</v>
      </c>
      <c r="AX50" s="188">
        <v>101.313</v>
      </c>
      <c r="AY50" s="188">
        <v>104.523</v>
      </c>
      <c r="AZ50" s="188">
        <v>109.417</v>
      </c>
      <c r="BA50" s="188">
        <v>107.491</v>
      </c>
      <c r="BB50" s="188">
        <v>112.054</v>
      </c>
      <c r="BC50" s="188">
        <v>125.285</v>
      </c>
      <c r="BD50" s="188">
        <v>132.35599999999999</v>
      </c>
      <c r="BE50" s="188">
        <v>148.73699999999999</v>
      </c>
      <c r="BF50" s="188">
        <v>168.34100000000001</v>
      </c>
      <c r="BG50" s="188">
        <v>189.08099999999999</v>
      </c>
      <c r="BH50" s="188">
        <v>209.41499999999999</v>
      </c>
      <c r="BI50" s="188">
        <v>231.1134238570055</v>
      </c>
      <c r="BJ50" s="188">
        <v>259.31581324546704</v>
      </c>
      <c r="BK50" s="188">
        <v>296.238</v>
      </c>
      <c r="BL50" s="188">
        <v>324.96100000000001</v>
      </c>
      <c r="BM50" s="188">
        <v>341.1</v>
      </c>
      <c r="BN50" s="188">
        <v>349.83600000000001</v>
      </c>
      <c r="BO50" s="188">
        <v>325.97800000000001</v>
      </c>
      <c r="BP50" s="188">
        <v>304.01600000000002</v>
      </c>
      <c r="BQ50" s="188">
        <v>285.58</v>
      </c>
      <c r="BR50" s="188">
        <v>271.61900000000003</v>
      </c>
      <c r="BS50" s="188">
        <v>0</v>
      </c>
      <c r="BT50" s="188">
        <v>0</v>
      </c>
      <c r="BU50" s="188">
        <v>0</v>
      </c>
      <c r="BV50" s="188">
        <v>0</v>
      </c>
      <c r="BW50" s="188">
        <v>0</v>
      </c>
      <c r="BX50" s="188">
        <v>0</v>
      </c>
      <c r="BY50" s="188">
        <v>0</v>
      </c>
      <c r="BZ50" s="188">
        <v>0</v>
      </c>
      <c r="CA50" s="188">
        <v>0</v>
      </c>
      <c r="CB50" s="188">
        <v>0</v>
      </c>
      <c r="CC50" s="188">
        <v>0</v>
      </c>
      <c r="CD50" s="188">
        <v>0</v>
      </c>
      <c r="CE50" s="188">
        <v>0</v>
      </c>
      <c r="CF50" s="188">
        <v>0</v>
      </c>
      <c r="CG50" s="188">
        <v>0</v>
      </c>
      <c r="CH50" s="189">
        <v>0</v>
      </c>
    </row>
    <row r="51" spans="1:86" x14ac:dyDescent="0.35">
      <c r="A51" s="190"/>
      <c r="B51" s="52" t="s">
        <v>459</v>
      </c>
      <c r="C51" s="270" t="s">
        <v>374</v>
      </c>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v>161.73750043946862</v>
      </c>
      <c r="AI51" s="188">
        <v>181.19930304374824</v>
      </c>
      <c r="AJ51" s="188">
        <v>207.23872922573543</v>
      </c>
      <c r="AK51" s="188">
        <v>229.22300541816915</v>
      </c>
      <c r="AL51" s="188">
        <v>237.82502414359607</v>
      </c>
      <c r="AM51" s="188">
        <v>263.29748759525484</v>
      </c>
      <c r="AN51" s="188">
        <v>280.03659140788017</v>
      </c>
      <c r="AO51" s="188">
        <v>303.19546442134015</v>
      </c>
      <c r="AP51" s="188">
        <v>298.81489967459271</v>
      </c>
      <c r="AQ51" s="188">
        <v>306.83950617311092</v>
      </c>
      <c r="AR51" s="188">
        <v>302.19593117391207</v>
      </c>
      <c r="AS51" s="188">
        <v>317.85822245272215</v>
      </c>
      <c r="AT51" s="188">
        <v>348.66984352187495</v>
      </c>
      <c r="AU51" s="188">
        <v>396.66213285957724</v>
      </c>
      <c r="AV51" s="188">
        <v>399.51533573963235</v>
      </c>
      <c r="AW51" s="188">
        <v>402.25121585872171</v>
      </c>
      <c r="AX51" s="188">
        <v>421.20154669082063</v>
      </c>
      <c r="AY51" s="188">
        <v>436.36725298340411</v>
      </c>
      <c r="AZ51" s="188">
        <v>458.99338593739583</v>
      </c>
      <c r="BA51" s="188">
        <v>461.28420947497807</v>
      </c>
      <c r="BB51" s="188">
        <v>472.51720492423391</v>
      </c>
      <c r="BC51" s="188">
        <v>465.44604660798586</v>
      </c>
      <c r="BD51" s="188">
        <v>456.483</v>
      </c>
      <c r="BE51" s="188">
        <v>465.81517196123633</v>
      </c>
      <c r="BF51" s="188">
        <v>459.86098397608805</v>
      </c>
      <c r="BG51" s="188">
        <v>474.08928444871651</v>
      </c>
      <c r="BH51" s="188">
        <v>464.36799999999999</v>
      </c>
      <c r="BI51" s="188">
        <v>457.05108711905029</v>
      </c>
      <c r="BJ51" s="188">
        <v>449.82467542373149</v>
      </c>
      <c r="BK51" s="188">
        <v>423.07557421483176</v>
      </c>
      <c r="BL51" s="188">
        <v>351.82365625768108</v>
      </c>
      <c r="BM51" s="188">
        <v>356.74274253656409</v>
      </c>
      <c r="BN51" s="188">
        <v>403.58508928024094</v>
      </c>
      <c r="BO51" s="188">
        <v>392.86659263963156</v>
      </c>
      <c r="BP51" s="188">
        <v>389.19540725625791</v>
      </c>
      <c r="BQ51" s="188">
        <v>374.71814512820708</v>
      </c>
      <c r="BR51" s="188">
        <v>367.9651481339838</v>
      </c>
      <c r="BS51" s="188">
        <v>347.06810652424377</v>
      </c>
      <c r="BT51" s="188">
        <v>355.36760879671732</v>
      </c>
      <c r="BU51" s="188">
        <v>339.65309242577848</v>
      </c>
      <c r="BV51" s="188">
        <v>331.50198913268781</v>
      </c>
      <c r="BW51" s="188">
        <v>325.87873114117991</v>
      </c>
      <c r="BX51" s="188">
        <v>287.56391776694113</v>
      </c>
      <c r="BY51" s="188">
        <v>272.96854279509392</v>
      </c>
      <c r="BZ51" s="188">
        <v>260.80503867179112</v>
      </c>
      <c r="CA51" s="188">
        <v>265.64627268878445</v>
      </c>
      <c r="CB51" s="188">
        <v>261.01999633840444</v>
      </c>
      <c r="CC51" s="188">
        <v>244.37179946545791</v>
      </c>
      <c r="CD51" s="188">
        <v>238.54203618710451</v>
      </c>
      <c r="CE51" s="188">
        <v>235.8005893782877</v>
      </c>
      <c r="CF51" s="188">
        <v>224.1242472293751</v>
      </c>
      <c r="CG51" s="188">
        <v>208.33171474391199</v>
      </c>
      <c r="CH51" s="189">
        <v>193.07097099282461</v>
      </c>
    </row>
    <row r="52" spans="1:86" ht="25.5" customHeight="1" x14ac:dyDescent="0.35">
      <c r="A52" s="190"/>
      <c r="B52" s="74" t="s">
        <v>498</v>
      </c>
      <c r="C52" s="270" t="s">
        <v>384</v>
      </c>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v>0</v>
      </c>
      <c r="AI52" s="188">
        <v>0</v>
      </c>
      <c r="AJ52" s="188">
        <v>0</v>
      </c>
      <c r="AK52" s="188">
        <v>0</v>
      </c>
      <c r="AL52" s="188">
        <v>0</v>
      </c>
      <c r="AM52" s="188">
        <v>0</v>
      </c>
      <c r="AN52" s="188">
        <v>0</v>
      </c>
      <c r="AO52" s="188">
        <v>0</v>
      </c>
      <c r="AP52" s="188">
        <v>0</v>
      </c>
      <c r="AQ52" s="188">
        <v>0</v>
      </c>
      <c r="AR52" s="188">
        <v>0</v>
      </c>
      <c r="AS52" s="188">
        <v>0</v>
      </c>
      <c r="AT52" s="188">
        <v>0</v>
      </c>
      <c r="AU52" s="188">
        <v>0</v>
      </c>
      <c r="AV52" s="188">
        <v>0</v>
      </c>
      <c r="AW52" s="188">
        <v>0</v>
      </c>
      <c r="AX52" s="188">
        <v>0</v>
      </c>
      <c r="AY52" s="188">
        <v>0</v>
      </c>
      <c r="AZ52" s="188">
        <v>0</v>
      </c>
      <c r="BA52" s="188">
        <v>0</v>
      </c>
      <c r="BB52" s="188">
        <v>0</v>
      </c>
      <c r="BC52" s="188">
        <v>0</v>
      </c>
      <c r="BD52" s="188">
        <v>0</v>
      </c>
      <c r="BE52" s="188">
        <v>0</v>
      </c>
      <c r="BF52" s="188">
        <v>0</v>
      </c>
      <c r="BG52" s="188">
        <v>0</v>
      </c>
      <c r="BH52" s="188">
        <v>0</v>
      </c>
      <c r="BI52" s="188">
        <v>0</v>
      </c>
      <c r="BJ52" s="188">
        <v>0</v>
      </c>
      <c r="BK52" s="188">
        <v>0</v>
      </c>
      <c r="BL52" s="188">
        <v>90.849720650000009</v>
      </c>
      <c r="BM52" s="188">
        <v>106.96880001999999</v>
      </c>
      <c r="BN52" s="188">
        <v>109.92031101000002</v>
      </c>
      <c r="BO52" s="188">
        <v>115.96021940000001</v>
      </c>
      <c r="BP52" s="188">
        <v>110.02752643000001</v>
      </c>
      <c r="BQ52" s="188">
        <v>101.38309716000001</v>
      </c>
      <c r="BR52" s="188">
        <v>15.698963300000001</v>
      </c>
      <c r="BS52" s="188">
        <v>0</v>
      </c>
      <c r="BT52" s="188">
        <v>0</v>
      </c>
      <c r="BU52" s="188">
        <v>0</v>
      </c>
      <c r="BV52" s="188">
        <v>0</v>
      </c>
      <c r="BW52" s="188">
        <v>0</v>
      </c>
      <c r="BX52" s="188">
        <v>0</v>
      </c>
      <c r="BY52" s="188">
        <v>0</v>
      </c>
      <c r="BZ52" s="188">
        <v>0</v>
      </c>
      <c r="CA52" s="188">
        <v>0</v>
      </c>
      <c r="CB52" s="188">
        <v>0</v>
      </c>
      <c r="CC52" s="188">
        <v>0</v>
      </c>
      <c r="CD52" s="188">
        <v>0</v>
      </c>
      <c r="CE52" s="188">
        <v>0</v>
      </c>
      <c r="CF52" s="188">
        <v>0</v>
      </c>
      <c r="CG52" s="188">
        <v>0</v>
      </c>
      <c r="CH52" s="189">
        <v>0</v>
      </c>
    </row>
    <row r="53" spans="1:86" x14ac:dyDescent="0.35">
      <c r="A53" s="190"/>
      <c r="B53" s="74" t="s">
        <v>407</v>
      </c>
      <c r="C53" s="270" t="s">
        <v>374</v>
      </c>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v>0</v>
      </c>
      <c r="AI53" s="188">
        <v>0</v>
      </c>
      <c r="AJ53" s="188">
        <v>0</v>
      </c>
      <c r="AK53" s="188">
        <v>0</v>
      </c>
      <c r="AL53" s="188">
        <v>0</v>
      </c>
      <c r="AM53" s="188">
        <v>0</v>
      </c>
      <c r="AN53" s="188">
        <v>0</v>
      </c>
      <c r="AO53" s="188">
        <v>0</v>
      </c>
      <c r="AP53" s="188">
        <v>0</v>
      </c>
      <c r="AQ53" s="188">
        <v>0</v>
      </c>
      <c r="AR53" s="188">
        <v>0</v>
      </c>
      <c r="AS53" s="188">
        <v>0</v>
      </c>
      <c r="AT53" s="188">
        <v>0</v>
      </c>
      <c r="AU53" s="188">
        <v>0</v>
      </c>
      <c r="AV53" s="188">
        <v>0</v>
      </c>
      <c r="AW53" s="188">
        <v>0</v>
      </c>
      <c r="AX53" s="188">
        <v>0</v>
      </c>
      <c r="AY53" s="188">
        <v>0</v>
      </c>
      <c r="AZ53" s="188">
        <v>0</v>
      </c>
      <c r="BA53" s="188">
        <v>0</v>
      </c>
      <c r="BB53" s="188">
        <v>0</v>
      </c>
      <c r="BC53" s="188">
        <v>0</v>
      </c>
      <c r="BD53" s="188">
        <v>0</v>
      </c>
      <c r="BE53" s="188">
        <v>5.2569999999999997</v>
      </c>
      <c r="BF53" s="188">
        <v>5.6630000000000003</v>
      </c>
      <c r="BG53" s="188">
        <v>4.9935427399999996</v>
      </c>
      <c r="BH53" s="188">
        <v>18.285</v>
      </c>
      <c r="BI53" s="188">
        <v>38.134147140000003</v>
      </c>
      <c r="BJ53" s="188">
        <v>40.277408909999998</v>
      </c>
      <c r="BK53" s="188">
        <v>46.931080800000004</v>
      </c>
      <c r="BL53" s="188">
        <v>38.630065660000305</v>
      </c>
      <c r="BM53" s="188">
        <v>48.46444386000001</v>
      </c>
      <c r="BN53" s="188">
        <v>60.721072239999998</v>
      </c>
      <c r="BO53" s="188">
        <v>52.361478550000008</v>
      </c>
      <c r="BP53" s="188">
        <v>56.829980329999998</v>
      </c>
      <c r="BQ53" s="188">
        <v>0.62293946000000011</v>
      </c>
      <c r="BR53" s="188">
        <v>0.20971916999999998</v>
      </c>
      <c r="BS53" s="188">
        <v>0.15176113999999999</v>
      </c>
      <c r="BT53" s="188">
        <v>0</v>
      </c>
      <c r="BU53" s="188">
        <v>0</v>
      </c>
      <c r="BV53" s="188">
        <v>0</v>
      </c>
      <c r="BW53" s="188">
        <v>0</v>
      </c>
      <c r="BX53" s="188">
        <v>0</v>
      </c>
      <c r="BY53" s="188">
        <v>0</v>
      </c>
      <c r="BZ53" s="188">
        <v>0</v>
      </c>
      <c r="CA53" s="188">
        <v>0</v>
      </c>
      <c r="CB53" s="188">
        <v>0</v>
      </c>
      <c r="CC53" s="188">
        <v>0</v>
      </c>
      <c r="CD53" s="188">
        <v>0</v>
      </c>
      <c r="CE53" s="188">
        <v>0</v>
      </c>
      <c r="CF53" s="188">
        <v>0</v>
      </c>
      <c r="CG53" s="188">
        <v>0</v>
      </c>
      <c r="CH53" s="189">
        <v>0</v>
      </c>
    </row>
    <row r="54" spans="1:86" x14ac:dyDescent="0.35">
      <c r="A54" s="190"/>
      <c r="B54" s="74" t="s">
        <v>408</v>
      </c>
      <c r="C54" s="270"/>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f>AH55+AH56</f>
        <v>0</v>
      </c>
      <c r="AI54" s="188">
        <f t="shared" ref="AI54:CH54" si="10">AI55+AI56</f>
        <v>0</v>
      </c>
      <c r="AJ54" s="188">
        <f t="shared" si="10"/>
        <v>0</v>
      </c>
      <c r="AK54" s="188">
        <f t="shared" si="10"/>
        <v>0</v>
      </c>
      <c r="AL54" s="188">
        <f t="shared" si="10"/>
        <v>0</v>
      </c>
      <c r="AM54" s="188">
        <f t="shared" si="10"/>
        <v>0</v>
      </c>
      <c r="AN54" s="188">
        <f t="shared" si="10"/>
        <v>0</v>
      </c>
      <c r="AO54" s="188">
        <f t="shared" si="10"/>
        <v>0</v>
      </c>
      <c r="AP54" s="188">
        <f t="shared" si="10"/>
        <v>0</v>
      </c>
      <c r="AQ54" s="188">
        <f t="shared" si="10"/>
        <v>0</v>
      </c>
      <c r="AR54" s="188">
        <f t="shared" si="10"/>
        <v>0</v>
      </c>
      <c r="AS54" s="188">
        <f t="shared" si="10"/>
        <v>0</v>
      </c>
      <c r="AT54" s="188">
        <f t="shared" si="10"/>
        <v>0</v>
      </c>
      <c r="AU54" s="188">
        <f t="shared" si="10"/>
        <v>0</v>
      </c>
      <c r="AV54" s="188">
        <f t="shared" si="10"/>
        <v>0</v>
      </c>
      <c r="AW54" s="188">
        <f t="shared" si="10"/>
        <v>0</v>
      </c>
      <c r="AX54" s="188">
        <f t="shared" si="10"/>
        <v>0</v>
      </c>
      <c r="AY54" s="188">
        <f t="shared" si="10"/>
        <v>0</v>
      </c>
      <c r="AZ54" s="188">
        <f t="shared" si="10"/>
        <v>1951.6384801734266</v>
      </c>
      <c r="BA54" s="188">
        <f t="shared" si="10"/>
        <v>3563.4660000000003</v>
      </c>
      <c r="BB54" s="188">
        <f t="shared" si="10"/>
        <v>3252.6930000000002</v>
      </c>
      <c r="BC54" s="188">
        <f t="shared" si="10"/>
        <v>2970.0860000000002</v>
      </c>
      <c r="BD54" s="188">
        <f t="shared" si="10"/>
        <v>2577.2200000000003</v>
      </c>
      <c r="BE54" s="188">
        <f t="shared" si="10"/>
        <v>2321.5709014073173</v>
      </c>
      <c r="BF54" s="188">
        <f t="shared" si="10"/>
        <v>2334.3028686900002</v>
      </c>
      <c r="BG54" s="188">
        <f t="shared" si="10"/>
        <v>2303.3011110305724</v>
      </c>
      <c r="BH54" s="188">
        <f t="shared" si="10"/>
        <v>2061.6019999999999</v>
      </c>
      <c r="BI54" s="188">
        <f t="shared" si="10"/>
        <v>2287.0807465299326</v>
      </c>
      <c r="BJ54" s="188">
        <f t="shared" si="10"/>
        <v>2427.5737562281042</v>
      </c>
      <c r="BK54" s="188">
        <f t="shared" si="10"/>
        <v>2241.4881393452138</v>
      </c>
      <c r="BL54" s="188">
        <f t="shared" si="10"/>
        <v>2856.8277160099997</v>
      </c>
      <c r="BM54" s="188">
        <f t="shared" si="10"/>
        <v>4684.0175697100003</v>
      </c>
      <c r="BN54" s="188">
        <f t="shared" si="10"/>
        <v>4473.4852258236315</v>
      </c>
      <c r="BO54" s="188">
        <f t="shared" si="10"/>
        <v>4933.9849943699983</v>
      </c>
      <c r="BP54" s="188">
        <f t="shared" si="10"/>
        <v>5169.8070100499999</v>
      </c>
      <c r="BQ54" s="188">
        <f t="shared" si="10"/>
        <v>4338.0295486261903</v>
      </c>
      <c r="BR54" s="188">
        <f t="shared" si="10"/>
        <v>3065.0410876799992</v>
      </c>
      <c r="BS54" s="188">
        <f t="shared" si="10"/>
        <v>2313.51601579</v>
      </c>
      <c r="BT54" s="188">
        <f t="shared" si="10"/>
        <v>1875.4784224599998</v>
      </c>
      <c r="BU54" s="188">
        <f t="shared" si="10"/>
        <v>1666.9844684099987</v>
      </c>
      <c r="BV54" s="188">
        <f t="shared" si="10"/>
        <v>1298.7940379299998</v>
      </c>
      <c r="BW54" s="188">
        <f t="shared" si="10"/>
        <v>713.74196914999993</v>
      </c>
      <c r="BX54" s="188">
        <f t="shared" si="10"/>
        <v>1046.07227354</v>
      </c>
      <c r="BY54" s="188">
        <f t="shared" si="10"/>
        <v>490.16215240000008</v>
      </c>
      <c r="BZ54" s="188">
        <f t="shared" si="10"/>
        <v>333.5005683</v>
      </c>
      <c r="CA54" s="188">
        <f t="shared" si="10"/>
        <v>313.29334463999993</v>
      </c>
      <c r="CB54" s="188">
        <f t="shared" si="10"/>
        <v>313.41159342999993</v>
      </c>
      <c r="CC54" s="188">
        <f t="shared" si="10"/>
        <v>280.96507739261074</v>
      </c>
      <c r="CD54" s="188">
        <f t="shared" si="10"/>
        <v>322.38816473752371</v>
      </c>
      <c r="CE54" s="188">
        <f t="shared" si="10"/>
        <v>302.40242704143611</v>
      </c>
      <c r="CF54" s="188">
        <f t="shared" si="10"/>
        <v>288.91311691214878</v>
      </c>
      <c r="CG54" s="188">
        <f t="shared" si="10"/>
        <v>287.61487632595163</v>
      </c>
      <c r="CH54" s="189">
        <f t="shared" si="10"/>
        <v>293.42268903897201</v>
      </c>
    </row>
    <row r="55" spans="1:86" x14ac:dyDescent="0.35">
      <c r="A55" s="190"/>
      <c r="B55" s="72" t="s">
        <v>381</v>
      </c>
      <c r="C55" s="270" t="s">
        <v>378</v>
      </c>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v>0</v>
      </c>
      <c r="AI55" s="188">
        <v>0</v>
      </c>
      <c r="AJ55" s="188">
        <v>0</v>
      </c>
      <c r="AK55" s="188">
        <v>0</v>
      </c>
      <c r="AL55" s="188">
        <v>0</v>
      </c>
      <c r="AM55" s="188">
        <v>0</v>
      </c>
      <c r="AN55" s="188">
        <v>0</v>
      </c>
      <c r="AO55" s="188">
        <v>0</v>
      </c>
      <c r="AP55" s="188">
        <v>0</v>
      </c>
      <c r="AQ55" s="188">
        <v>0</v>
      </c>
      <c r="AR55" s="188">
        <v>0</v>
      </c>
      <c r="AS55" s="188">
        <v>0</v>
      </c>
      <c r="AT55" s="188">
        <v>0</v>
      </c>
      <c r="AU55" s="188">
        <v>0</v>
      </c>
      <c r="AV55" s="188">
        <v>0</v>
      </c>
      <c r="AW55" s="188">
        <v>0</v>
      </c>
      <c r="AX55" s="188">
        <v>0</v>
      </c>
      <c r="AY55" s="188">
        <v>0</v>
      </c>
      <c r="AZ55" s="188">
        <v>332.70800000000008</v>
      </c>
      <c r="BA55" s="188">
        <v>475.00800000000004</v>
      </c>
      <c r="BB55" s="188">
        <v>474.24400000000003</v>
      </c>
      <c r="BC55" s="188">
        <v>459.01900000000001</v>
      </c>
      <c r="BD55" s="188">
        <v>446.95400000000001</v>
      </c>
      <c r="BE55" s="188">
        <v>469.76190140731705</v>
      </c>
      <c r="BF55" s="188">
        <v>518.64773074999994</v>
      </c>
      <c r="BG55" s="188">
        <v>507.20891397539998</v>
      </c>
      <c r="BH55" s="188">
        <v>445.23599999999999</v>
      </c>
      <c r="BI55" s="188">
        <v>486.24370455000002</v>
      </c>
      <c r="BJ55" s="188">
        <v>477.92547793</v>
      </c>
      <c r="BK55" s="188">
        <v>424.03039473491737</v>
      </c>
      <c r="BL55" s="188">
        <v>727.70019646000003</v>
      </c>
      <c r="BM55" s="188">
        <v>1088.6921164999999</v>
      </c>
      <c r="BN55" s="188">
        <v>801.16036899012533</v>
      </c>
      <c r="BO55" s="188">
        <v>749.87685299999998</v>
      </c>
      <c r="BP55" s="188">
        <v>662.33543288999988</v>
      </c>
      <c r="BQ55" s="188">
        <v>526.70929591000004</v>
      </c>
      <c r="BR55" s="188">
        <v>369.21073870999999</v>
      </c>
      <c r="BS55" s="188">
        <v>309.89859552000007</v>
      </c>
      <c r="BT55" s="188">
        <v>264.26859475999998</v>
      </c>
      <c r="BU55" s="188">
        <v>224.26502880999996</v>
      </c>
      <c r="BV55" s="188">
        <v>154.88572665999999</v>
      </c>
      <c r="BW55" s="188">
        <v>110.7615586</v>
      </c>
      <c r="BX55" s="188">
        <v>610.86739394999995</v>
      </c>
      <c r="BY55" s="188">
        <v>190.13938600999995</v>
      </c>
      <c r="BZ55" s="188">
        <v>108.35292923999999</v>
      </c>
      <c r="CA55" s="188">
        <v>168.57634428999995</v>
      </c>
      <c r="CB55" s="188">
        <v>222.37193343999994</v>
      </c>
      <c r="CC55" s="188">
        <v>279.78902475059022</v>
      </c>
      <c r="CD55" s="188">
        <v>321.66862650805342</v>
      </c>
      <c r="CE55" s="188">
        <v>301.92113118036531</v>
      </c>
      <c r="CF55" s="188">
        <v>288.59442764067251</v>
      </c>
      <c r="CG55" s="188">
        <v>287.40743768523407</v>
      </c>
      <c r="CH55" s="189">
        <v>293.29141762459631</v>
      </c>
    </row>
    <row r="56" spans="1:86" x14ac:dyDescent="0.35">
      <c r="A56" s="190"/>
      <c r="B56" s="72" t="s">
        <v>493</v>
      </c>
      <c r="C56" s="270" t="s">
        <v>384</v>
      </c>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v>0</v>
      </c>
      <c r="AI56" s="188">
        <v>0</v>
      </c>
      <c r="AJ56" s="188">
        <v>0</v>
      </c>
      <c r="AK56" s="188">
        <v>0</v>
      </c>
      <c r="AL56" s="188">
        <v>0</v>
      </c>
      <c r="AM56" s="188">
        <v>0</v>
      </c>
      <c r="AN56" s="188">
        <v>0</v>
      </c>
      <c r="AO56" s="188">
        <v>0</v>
      </c>
      <c r="AP56" s="188">
        <v>0</v>
      </c>
      <c r="AQ56" s="188">
        <v>0</v>
      </c>
      <c r="AR56" s="188">
        <v>0</v>
      </c>
      <c r="AS56" s="188">
        <v>0</v>
      </c>
      <c r="AT56" s="188">
        <v>0</v>
      </c>
      <c r="AU56" s="188">
        <v>0</v>
      </c>
      <c r="AV56" s="188">
        <v>0</v>
      </c>
      <c r="AW56" s="188">
        <v>0</v>
      </c>
      <c r="AX56" s="188">
        <v>0</v>
      </c>
      <c r="AY56" s="188">
        <v>0</v>
      </c>
      <c r="AZ56" s="188">
        <v>1618.9304801734265</v>
      </c>
      <c r="BA56" s="188">
        <v>3088.4580000000001</v>
      </c>
      <c r="BB56" s="188">
        <v>2778.4490000000001</v>
      </c>
      <c r="BC56" s="188">
        <v>2511.067</v>
      </c>
      <c r="BD56" s="188">
        <v>2130.2660000000001</v>
      </c>
      <c r="BE56" s="188">
        <v>1851.8090000000002</v>
      </c>
      <c r="BF56" s="188">
        <v>1815.6551379400003</v>
      </c>
      <c r="BG56" s="188">
        <v>1796.0921970551724</v>
      </c>
      <c r="BH56" s="188">
        <v>1616.366</v>
      </c>
      <c r="BI56" s="188">
        <v>1800.8370419799328</v>
      </c>
      <c r="BJ56" s="188">
        <v>1949.6482782981043</v>
      </c>
      <c r="BK56" s="188">
        <v>1817.4577446102965</v>
      </c>
      <c r="BL56" s="188">
        <v>2129.1275195499998</v>
      </c>
      <c r="BM56" s="188">
        <v>3595.32545321</v>
      </c>
      <c r="BN56" s="188">
        <v>3672.3248568335066</v>
      </c>
      <c r="BO56" s="188">
        <v>4184.1081413699985</v>
      </c>
      <c r="BP56" s="188">
        <v>4507.4715771600004</v>
      </c>
      <c r="BQ56" s="188">
        <v>3811.3202527161902</v>
      </c>
      <c r="BR56" s="188">
        <v>2695.8303489699992</v>
      </c>
      <c r="BS56" s="188">
        <v>2003.6174202700001</v>
      </c>
      <c r="BT56" s="188">
        <v>1611.2098276999998</v>
      </c>
      <c r="BU56" s="188">
        <v>1442.7194395999989</v>
      </c>
      <c r="BV56" s="188">
        <v>1143.9083112699998</v>
      </c>
      <c r="BW56" s="188">
        <v>602.98041054999987</v>
      </c>
      <c r="BX56" s="188">
        <v>435.2048795899999</v>
      </c>
      <c r="BY56" s="188">
        <v>300.02276639000013</v>
      </c>
      <c r="BZ56" s="188">
        <v>225.14763906000002</v>
      </c>
      <c r="CA56" s="188">
        <v>144.71700034999998</v>
      </c>
      <c r="CB56" s="188">
        <v>91.039659989999976</v>
      </c>
      <c r="CC56" s="188">
        <v>1.1760526420205126</v>
      </c>
      <c r="CD56" s="188">
        <v>0.71953822947029877</v>
      </c>
      <c r="CE56" s="188">
        <v>0.48129586107080291</v>
      </c>
      <c r="CF56" s="188">
        <v>0.31868927147627624</v>
      </c>
      <c r="CG56" s="188">
        <v>0.20743864071753595</v>
      </c>
      <c r="CH56" s="189">
        <v>0.13127141437572265</v>
      </c>
    </row>
    <row r="57" spans="1:86" ht="26.25" customHeight="1" x14ac:dyDescent="0.35">
      <c r="A57" s="190"/>
      <c r="B57" s="52" t="s">
        <v>409</v>
      </c>
      <c r="C57" s="270" t="s">
        <v>378</v>
      </c>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v>105</v>
      </c>
      <c r="AI57" s="188">
        <v>125</v>
      </c>
      <c r="AJ57" s="188">
        <v>149</v>
      </c>
      <c r="AK57" s="188">
        <v>158</v>
      </c>
      <c r="AL57" s="188">
        <v>152</v>
      </c>
      <c r="AM57" s="188">
        <v>141</v>
      </c>
      <c r="AN57" s="188">
        <v>161</v>
      </c>
      <c r="AO57" s="188">
        <v>164</v>
      </c>
      <c r="AP57" s="188">
        <v>168.30699999999999</v>
      </c>
      <c r="AQ57" s="188">
        <v>50.746000000000002</v>
      </c>
      <c r="AR57" s="188">
        <v>26.87</v>
      </c>
      <c r="AS57" s="188">
        <v>30.309000000000001</v>
      </c>
      <c r="AT57" s="188">
        <v>33.664999999999999</v>
      </c>
      <c r="AU57" s="188">
        <v>30.951000000000001</v>
      </c>
      <c r="AV57" s="188">
        <v>31.5</v>
      </c>
      <c r="AW57" s="188">
        <v>33</v>
      </c>
      <c r="AX57" s="188">
        <v>27</v>
      </c>
      <c r="AY57" s="188">
        <v>28.556999999999999</v>
      </c>
      <c r="AZ57" s="188">
        <v>32.725000000000001</v>
      </c>
      <c r="BA57" s="188">
        <v>35.762999999999998</v>
      </c>
      <c r="BB57" s="188">
        <v>38.264000000000003</v>
      </c>
      <c r="BC57" s="188">
        <v>38.268000000000001</v>
      </c>
      <c r="BD57" s="188">
        <v>44.713000000000001</v>
      </c>
      <c r="BE57" s="188">
        <v>55.794706500000004</v>
      </c>
      <c r="BF57" s="188">
        <v>68.735896129999986</v>
      </c>
      <c r="BG57" s="188">
        <v>127.61983736719999</v>
      </c>
      <c r="BH57" s="188">
        <v>149.76499999999999</v>
      </c>
      <c r="BI57" s="188">
        <v>163.62538309999999</v>
      </c>
      <c r="BJ57" s="188">
        <v>175.38975154999997</v>
      </c>
      <c r="BK57" s="188">
        <v>246.68661228606564</v>
      </c>
      <c r="BL57" s="188">
        <v>320.89652102000002</v>
      </c>
      <c r="BM57" s="188">
        <v>344.51753750999995</v>
      </c>
      <c r="BN57" s="188">
        <v>343.25488572749998</v>
      </c>
      <c r="BO57" s="188">
        <v>365.53661895000005</v>
      </c>
      <c r="BP57" s="188">
        <v>395.77258469999998</v>
      </c>
      <c r="BQ57" s="188">
        <v>399.99203899000008</v>
      </c>
      <c r="BR57" s="188">
        <v>416.55604172</v>
      </c>
      <c r="BS57" s="188">
        <v>440.94097081999979</v>
      </c>
      <c r="BT57" s="188">
        <v>436.45777384000002</v>
      </c>
      <c r="BU57" s="188">
        <v>427.42290979000001</v>
      </c>
      <c r="BV57" s="188">
        <v>427.6445236400001</v>
      </c>
      <c r="BW57" s="188">
        <v>419.32425563999999</v>
      </c>
      <c r="BX57" s="188">
        <v>383.74534449999987</v>
      </c>
      <c r="BY57" s="188">
        <v>362.39539741000004</v>
      </c>
      <c r="BZ57" s="188">
        <v>389.60320293000024</v>
      </c>
      <c r="CA57" s="188">
        <v>412.19739949000007</v>
      </c>
      <c r="CB57" s="188">
        <v>402.5522163</v>
      </c>
      <c r="CC57" s="188">
        <v>379.48304015329779</v>
      </c>
      <c r="CD57" s="188">
        <v>406.25434587614137</v>
      </c>
      <c r="CE57" s="188">
        <v>427.09693040967665</v>
      </c>
      <c r="CF57" s="188">
        <v>439.37106833243081</v>
      </c>
      <c r="CG57" s="188">
        <v>453.75972807846847</v>
      </c>
      <c r="CH57" s="189">
        <v>468.00020879126674</v>
      </c>
    </row>
    <row r="58" spans="1:86" x14ac:dyDescent="0.35">
      <c r="A58" s="190"/>
      <c r="B58" s="52" t="s">
        <v>410</v>
      </c>
      <c r="C58" s="270" t="s">
        <v>378</v>
      </c>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v>16</v>
      </c>
      <c r="AI58" s="188">
        <v>16</v>
      </c>
      <c r="AJ58" s="188">
        <v>16</v>
      </c>
      <c r="AK58" s="188">
        <v>16</v>
      </c>
      <c r="AL58" s="188">
        <v>16</v>
      </c>
      <c r="AM58" s="188">
        <v>17</v>
      </c>
      <c r="AN58" s="188">
        <v>18</v>
      </c>
      <c r="AO58" s="188">
        <v>17</v>
      </c>
      <c r="AP58" s="188">
        <v>14</v>
      </c>
      <c r="AQ58" s="188">
        <v>0.434</v>
      </c>
      <c r="AR58" s="188">
        <v>0</v>
      </c>
      <c r="AS58" s="188">
        <v>0</v>
      </c>
      <c r="AT58" s="188">
        <v>0</v>
      </c>
      <c r="AU58" s="188">
        <v>0</v>
      </c>
      <c r="AV58" s="188">
        <v>0</v>
      </c>
      <c r="AW58" s="188">
        <v>0</v>
      </c>
      <c r="AX58" s="188">
        <v>0</v>
      </c>
      <c r="AY58" s="188">
        <v>0</v>
      </c>
      <c r="AZ58" s="188">
        <v>0</v>
      </c>
      <c r="BA58" s="188">
        <v>0</v>
      </c>
      <c r="BB58" s="188">
        <v>0</v>
      </c>
      <c r="BC58" s="188">
        <v>0</v>
      </c>
      <c r="BD58" s="188">
        <v>0</v>
      </c>
      <c r="BE58" s="188">
        <v>0</v>
      </c>
      <c r="BF58" s="188">
        <v>0</v>
      </c>
      <c r="BG58" s="188">
        <v>0</v>
      </c>
      <c r="BH58" s="188">
        <v>0</v>
      </c>
      <c r="BI58" s="188">
        <v>0</v>
      </c>
      <c r="BJ58" s="188">
        <v>0</v>
      </c>
      <c r="BK58" s="188">
        <v>0</v>
      </c>
      <c r="BL58" s="188">
        <v>0</v>
      </c>
      <c r="BM58" s="188">
        <v>0</v>
      </c>
      <c r="BN58" s="188">
        <v>0</v>
      </c>
      <c r="BO58" s="188">
        <v>0</v>
      </c>
      <c r="BP58" s="188">
        <v>0</v>
      </c>
      <c r="BQ58" s="188">
        <v>0</v>
      </c>
      <c r="BR58" s="188">
        <v>0</v>
      </c>
      <c r="BS58" s="188">
        <v>0</v>
      </c>
      <c r="BT58" s="188">
        <v>0</v>
      </c>
      <c r="BU58" s="188">
        <v>0</v>
      </c>
      <c r="BV58" s="188">
        <v>0</v>
      </c>
      <c r="BW58" s="188">
        <v>0</v>
      </c>
      <c r="BX58" s="188">
        <v>0</v>
      </c>
      <c r="BY58" s="188">
        <v>0</v>
      </c>
      <c r="BZ58" s="188">
        <v>0</v>
      </c>
      <c r="CA58" s="188">
        <v>0</v>
      </c>
      <c r="CB58" s="188">
        <v>0</v>
      </c>
      <c r="CC58" s="188">
        <v>0</v>
      </c>
      <c r="CD58" s="188">
        <v>0</v>
      </c>
      <c r="CE58" s="188">
        <v>0</v>
      </c>
      <c r="CF58" s="188">
        <v>0</v>
      </c>
      <c r="CG58" s="188">
        <v>0</v>
      </c>
      <c r="CH58" s="189">
        <v>0</v>
      </c>
    </row>
    <row r="59" spans="1:86" x14ac:dyDescent="0.35">
      <c r="A59" s="190"/>
      <c r="B59" s="52" t="s">
        <v>484</v>
      </c>
      <c r="C59" s="270" t="s">
        <v>374</v>
      </c>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v>37.898503071731419</v>
      </c>
      <c r="AI59" s="188">
        <v>64.855703618254054</v>
      </c>
      <c r="AJ59" s="188">
        <v>96.569209265311542</v>
      </c>
      <c r="AK59" s="188">
        <v>127.84580671123882</v>
      </c>
      <c r="AL59" s="188">
        <v>169.68592537968243</v>
      </c>
      <c r="AM59" s="188">
        <v>214.43796792257592</v>
      </c>
      <c r="AN59" s="188">
        <v>245.28870869995595</v>
      </c>
      <c r="AO59" s="188">
        <v>282.49343254041281</v>
      </c>
      <c r="AP59" s="188">
        <v>335.26923366467042</v>
      </c>
      <c r="AQ59" s="188">
        <v>380.55923785764566</v>
      </c>
      <c r="AR59" s="188">
        <v>421.4691414374301</v>
      </c>
      <c r="AS59" s="188">
        <v>470.12556674757064</v>
      </c>
      <c r="AT59" s="188">
        <v>529.02542592395196</v>
      </c>
      <c r="AU59" s="188">
        <v>628.73314831467371</v>
      </c>
      <c r="AV59" s="188">
        <v>40.441304458882144</v>
      </c>
      <c r="AW59" s="188">
        <v>0</v>
      </c>
      <c r="AX59" s="188">
        <v>0</v>
      </c>
      <c r="AY59" s="188">
        <v>0</v>
      </c>
      <c r="AZ59" s="188">
        <v>0</v>
      </c>
      <c r="BA59" s="188">
        <v>0</v>
      </c>
      <c r="BB59" s="188">
        <v>0</v>
      </c>
      <c r="BC59" s="188">
        <v>0</v>
      </c>
      <c r="BD59" s="188">
        <v>0</v>
      </c>
      <c r="BE59" s="188">
        <v>0</v>
      </c>
      <c r="BF59" s="188">
        <v>0</v>
      </c>
      <c r="BG59" s="188">
        <v>0</v>
      </c>
      <c r="BH59" s="188">
        <v>0</v>
      </c>
      <c r="BI59" s="188">
        <v>0</v>
      </c>
      <c r="BJ59" s="188">
        <v>0</v>
      </c>
      <c r="BK59" s="188">
        <v>0</v>
      </c>
      <c r="BL59" s="188">
        <v>0</v>
      </c>
      <c r="BM59" s="188">
        <v>0</v>
      </c>
      <c r="BN59" s="188">
        <v>0</v>
      </c>
      <c r="BO59" s="188">
        <v>0</v>
      </c>
      <c r="BP59" s="188">
        <v>0</v>
      </c>
      <c r="BQ59" s="188">
        <v>0</v>
      </c>
      <c r="BR59" s="188">
        <v>0</v>
      </c>
      <c r="BS59" s="188">
        <v>0</v>
      </c>
      <c r="BT59" s="188">
        <v>0</v>
      </c>
      <c r="BU59" s="188">
        <v>0</v>
      </c>
      <c r="BV59" s="188">
        <v>0</v>
      </c>
      <c r="BW59" s="188">
        <v>0</v>
      </c>
      <c r="BX59" s="188">
        <v>0</v>
      </c>
      <c r="BY59" s="188">
        <v>0</v>
      </c>
      <c r="BZ59" s="188">
        <v>0</v>
      </c>
      <c r="CA59" s="188">
        <v>0</v>
      </c>
      <c r="CB59" s="188">
        <v>0</v>
      </c>
      <c r="CC59" s="188">
        <v>0</v>
      </c>
      <c r="CD59" s="188">
        <v>0</v>
      </c>
      <c r="CE59" s="188">
        <v>0</v>
      </c>
      <c r="CF59" s="188">
        <v>0</v>
      </c>
      <c r="CG59" s="188">
        <v>0</v>
      </c>
      <c r="CH59" s="189">
        <v>0</v>
      </c>
    </row>
    <row r="60" spans="1:86" x14ac:dyDescent="0.35">
      <c r="A60" s="190"/>
      <c r="B60" s="52" t="s">
        <v>499</v>
      </c>
      <c r="C60" s="270" t="s">
        <v>374</v>
      </c>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v>0</v>
      </c>
      <c r="AI60" s="188">
        <v>0</v>
      </c>
      <c r="AJ60" s="188">
        <v>0</v>
      </c>
      <c r="AK60" s="188">
        <v>0</v>
      </c>
      <c r="AL60" s="188">
        <v>0</v>
      </c>
      <c r="AM60" s="188">
        <v>0</v>
      </c>
      <c r="AN60" s="188">
        <v>0</v>
      </c>
      <c r="AO60" s="188">
        <v>0</v>
      </c>
      <c r="AP60" s="188">
        <v>0</v>
      </c>
      <c r="AQ60" s="188">
        <v>0</v>
      </c>
      <c r="AR60" s="188">
        <v>0</v>
      </c>
      <c r="AS60" s="188">
        <v>0</v>
      </c>
      <c r="AT60" s="188">
        <v>0</v>
      </c>
      <c r="AU60" s="188">
        <v>0</v>
      </c>
      <c r="AV60" s="188">
        <v>0</v>
      </c>
      <c r="AW60" s="188">
        <v>0</v>
      </c>
      <c r="AX60" s="188">
        <v>0</v>
      </c>
      <c r="AY60" s="188">
        <v>0</v>
      </c>
      <c r="AZ60" s="188">
        <v>0</v>
      </c>
      <c r="BA60" s="188">
        <v>0</v>
      </c>
      <c r="BB60" s="188">
        <v>0</v>
      </c>
      <c r="BC60" s="188">
        <v>0.56699999999999995</v>
      </c>
      <c r="BD60" s="188">
        <v>42.750999999999998</v>
      </c>
      <c r="BE60" s="188">
        <v>82</v>
      </c>
      <c r="BF60" s="188">
        <v>180.13019312</v>
      </c>
      <c r="BG60" s="188">
        <v>139.34738139999999</v>
      </c>
      <c r="BH60" s="188">
        <v>87.293999999999997</v>
      </c>
      <c r="BI60" s="188">
        <v>71.74855457999999</v>
      </c>
      <c r="BJ60" s="188">
        <v>86.415832980000019</v>
      </c>
      <c r="BK60" s="188">
        <v>109.97339909</v>
      </c>
      <c r="BL60" s="188">
        <v>112.23410000000001</v>
      </c>
      <c r="BM60" s="188">
        <v>115.10395912999999</v>
      </c>
      <c r="BN60" s="188">
        <v>138.13980000000001</v>
      </c>
      <c r="BO60" s="188">
        <v>47.019696670000002</v>
      </c>
      <c r="BP60" s="188">
        <v>1.39356865</v>
      </c>
      <c r="BQ60" s="188">
        <v>0.86930000000000007</v>
      </c>
      <c r="BR60" s="188">
        <v>0.41239731999999996</v>
      </c>
      <c r="BS60" s="188">
        <v>9.3574789999999977E-2</v>
      </c>
      <c r="BT60" s="188">
        <v>2.7997579999999994E-2</v>
      </c>
      <c r="BU60" s="188">
        <v>3.2353730000000004E-2</v>
      </c>
      <c r="BV60" s="188">
        <v>0</v>
      </c>
      <c r="BW60" s="188">
        <v>0</v>
      </c>
      <c r="BX60" s="188">
        <v>0</v>
      </c>
      <c r="BY60" s="188">
        <v>0</v>
      </c>
      <c r="BZ60" s="188">
        <v>0</v>
      </c>
      <c r="CA60" s="188">
        <v>0</v>
      </c>
      <c r="CB60" s="188">
        <v>0</v>
      </c>
      <c r="CC60" s="188">
        <v>0</v>
      </c>
      <c r="CD60" s="188">
        <v>0</v>
      </c>
      <c r="CE60" s="188">
        <v>0</v>
      </c>
      <c r="CF60" s="188">
        <v>0</v>
      </c>
      <c r="CG60" s="188">
        <v>0</v>
      </c>
      <c r="CH60" s="189">
        <v>0</v>
      </c>
    </row>
    <row r="61" spans="1:86" x14ac:dyDescent="0.35">
      <c r="A61" s="190"/>
      <c r="B61" s="52" t="s">
        <v>414</v>
      </c>
      <c r="C61" s="270" t="s">
        <v>374</v>
      </c>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v>0</v>
      </c>
      <c r="AI61" s="188">
        <v>0</v>
      </c>
      <c r="AJ61" s="188">
        <v>0</v>
      </c>
      <c r="AK61" s="188">
        <v>0</v>
      </c>
      <c r="AL61" s="188">
        <v>0</v>
      </c>
      <c r="AM61" s="188">
        <v>0</v>
      </c>
      <c r="AN61" s="188">
        <v>0</v>
      </c>
      <c r="AO61" s="188">
        <v>0</v>
      </c>
      <c r="AP61" s="188">
        <v>0</v>
      </c>
      <c r="AQ61" s="188">
        <v>0</v>
      </c>
      <c r="AR61" s="188">
        <v>0</v>
      </c>
      <c r="AS61" s="188">
        <v>0</v>
      </c>
      <c r="AT61" s="188">
        <v>0</v>
      </c>
      <c r="AU61" s="188">
        <v>0</v>
      </c>
      <c r="AV61" s="188">
        <v>0</v>
      </c>
      <c r="AW61" s="188">
        <v>0</v>
      </c>
      <c r="AX61" s="188">
        <v>0</v>
      </c>
      <c r="AY61" s="188">
        <v>0</v>
      </c>
      <c r="AZ61" s="188">
        <v>0</v>
      </c>
      <c r="BA61" s="188">
        <v>0</v>
      </c>
      <c r="BB61" s="188">
        <v>0</v>
      </c>
      <c r="BC61" s="188">
        <v>0</v>
      </c>
      <c r="BD61" s="188">
        <v>0</v>
      </c>
      <c r="BE61" s="188">
        <v>0</v>
      </c>
      <c r="BF61" s="188">
        <v>0</v>
      </c>
      <c r="BG61" s="188">
        <v>0</v>
      </c>
      <c r="BH61" s="188">
        <v>0</v>
      </c>
      <c r="BI61" s="188">
        <v>0</v>
      </c>
      <c r="BJ61" s="188">
        <v>0</v>
      </c>
      <c r="BK61" s="188">
        <v>0</v>
      </c>
      <c r="BL61" s="188">
        <v>0</v>
      </c>
      <c r="BM61" s="188">
        <v>0</v>
      </c>
      <c r="BN61" s="188">
        <v>0</v>
      </c>
      <c r="BO61" s="188">
        <v>5.1059946700000003</v>
      </c>
      <c r="BP61" s="188">
        <v>18.281430299999997</v>
      </c>
      <c r="BQ61" s="188">
        <v>32.793243410000002</v>
      </c>
      <c r="BR61" s="188">
        <v>31.126738449999994</v>
      </c>
      <c r="BS61" s="188">
        <v>22.156157419999996</v>
      </c>
      <c r="BT61" s="188">
        <v>20.333625230000003</v>
      </c>
      <c r="BU61" s="188">
        <v>14.29373391</v>
      </c>
      <c r="BV61" s="188">
        <v>12.715927000000001</v>
      </c>
      <c r="BW61" s="188">
        <v>13.863351</v>
      </c>
      <c r="BX61" s="188">
        <v>11.230656439999999</v>
      </c>
      <c r="BY61" s="188">
        <v>18.075481800000002</v>
      </c>
      <c r="BZ61" s="188">
        <v>5.2045121500000002</v>
      </c>
      <c r="CA61" s="188">
        <v>1.6603900000000001E-2</v>
      </c>
      <c r="CB61" s="188">
        <v>0</v>
      </c>
      <c r="CC61" s="188">
        <v>0</v>
      </c>
      <c r="CD61" s="188">
        <v>0</v>
      </c>
      <c r="CE61" s="188">
        <v>0</v>
      </c>
      <c r="CF61" s="188">
        <v>0</v>
      </c>
      <c r="CG61" s="188">
        <v>0</v>
      </c>
      <c r="CH61" s="189">
        <v>0</v>
      </c>
    </row>
    <row r="62" spans="1:86" ht="26.25" customHeight="1" x14ac:dyDescent="0.35">
      <c r="A62" s="190"/>
      <c r="B62" s="10" t="s">
        <v>419</v>
      </c>
      <c r="C62" s="270" t="s">
        <v>374</v>
      </c>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8"/>
      <c r="AN62" s="188"/>
      <c r="AO62" s="188"/>
      <c r="AP62" s="188"/>
      <c r="AQ62" s="188"/>
      <c r="AR62" s="188"/>
      <c r="AS62" s="188"/>
      <c r="AT62" s="188"/>
      <c r="AU62" s="188"/>
      <c r="AV62" s="188"/>
      <c r="AW62" s="188"/>
      <c r="AX62" s="188"/>
      <c r="AY62" s="188"/>
      <c r="AZ62" s="188"/>
      <c r="BA62" s="188"/>
      <c r="BB62" s="188"/>
      <c r="BC62" s="188"/>
      <c r="BD62" s="188"/>
      <c r="BE62" s="188"/>
      <c r="BF62" s="188"/>
      <c r="BG62" s="188"/>
      <c r="BH62" s="188"/>
      <c r="BI62" s="188"/>
      <c r="BJ62" s="188"/>
      <c r="BK62" s="188"/>
      <c r="BL62" s="188"/>
      <c r="BM62" s="188"/>
      <c r="BN62" s="188"/>
      <c r="BO62" s="188"/>
      <c r="BP62" s="188"/>
      <c r="BQ62" s="188">
        <v>145.66823881438239</v>
      </c>
      <c r="BR62" s="188">
        <v>1436.2081898445697</v>
      </c>
      <c r="BS62" s="188">
        <v>2879.4073605188605</v>
      </c>
      <c r="BT62" s="188">
        <v>4731.643955192837</v>
      </c>
      <c r="BU62" s="188">
        <v>7727.2655064995752</v>
      </c>
      <c r="BV62" s="188">
        <v>9507.7874431559103</v>
      </c>
      <c r="BW62" s="188">
        <v>10807.669371652693</v>
      </c>
      <c r="BX62" s="188">
        <v>11816.065148405974</v>
      </c>
      <c r="BY62" s="188">
        <v>12971.932965199423</v>
      </c>
      <c r="BZ62" s="188">
        <v>14953.674096277042</v>
      </c>
      <c r="CA62" s="188">
        <v>18273.865579571757</v>
      </c>
      <c r="CB62" s="188">
        <v>21803.898997013323</v>
      </c>
      <c r="CC62" s="188">
        <v>23963.939153942116</v>
      </c>
      <c r="CD62" s="188">
        <v>26843.88557452635</v>
      </c>
      <c r="CE62" s="188">
        <v>29401.57455897707</v>
      </c>
      <c r="CF62" s="188">
        <v>31598.450568770168</v>
      </c>
      <c r="CG62" s="188">
        <v>34028.106607704671</v>
      </c>
      <c r="CH62" s="189">
        <v>36457.578131922499</v>
      </c>
    </row>
    <row r="63" spans="1:86" x14ac:dyDescent="0.35">
      <c r="A63" s="190"/>
      <c r="B63" s="52" t="s">
        <v>421</v>
      </c>
      <c r="C63" s="270" t="s">
        <v>374</v>
      </c>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v>0</v>
      </c>
      <c r="AI63" s="188">
        <v>0</v>
      </c>
      <c r="AJ63" s="188">
        <v>0</v>
      </c>
      <c r="AK63" s="188">
        <v>0</v>
      </c>
      <c r="AL63" s="188">
        <v>0</v>
      </c>
      <c r="AM63" s="188">
        <v>0</v>
      </c>
      <c r="AN63" s="188">
        <v>0</v>
      </c>
      <c r="AO63" s="188">
        <v>0</v>
      </c>
      <c r="AP63" s="188">
        <v>0</v>
      </c>
      <c r="AQ63" s="188">
        <v>0</v>
      </c>
      <c r="AR63" s="188">
        <v>0</v>
      </c>
      <c r="AS63" s="188">
        <v>0</v>
      </c>
      <c r="AT63" s="188">
        <v>0</v>
      </c>
      <c r="AU63" s="188">
        <v>0</v>
      </c>
      <c r="AV63" s="188">
        <v>0</v>
      </c>
      <c r="AW63" s="188">
        <v>0</v>
      </c>
      <c r="AX63" s="188">
        <v>0</v>
      </c>
      <c r="AY63" s="188">
        <v>0</v>
      </c>
      <c r="AZ63" s="188">
        <v>0</v>
      </c>
      <c r="BA63" s="188">
        <v>0</v>
      </c>
      <c r="BB63" s="188">
        <v>0</v>
      </c>
      <c r="BC63" s="188">
        <v>0</v>
      </c>
      <c r="BD63" s="188">
        <v>0</v>
      </c>
      <c r="BE63" s="188">
        <v>0</v>
      </c>
      <c r="BF63" s="188">
        <v>0</v>
      </c>
      <c r="BG63" s="188">
        <v>0</v>
      </c>
      <c r="BH63" s="188">
        <v>0</v>
      </c>
      <c r="BI63" s="188">
        <v>0</v>
      </c>
      <c r="BJ63" s="188">
        <v>0</v>
      </c>
      <c r="BK63" s="188">
        <v>0</v>
      </c>
      <c r="BL63" s="188">
        <v>55.084215560000004</v>
      </c>
      <c r="BM63" s="188">
        <v>63.075896640000003</v>
      </c>
      <c r="BN63" s="188">
        <v>61.896868359999999</v>
      </c>
      <c r="BO63" s="188">
        <v>39.035515199999999</v>
      </c>
      <c r="BP63" s="188">
        <v>27.879101479999999</v>
      </c>
      <c r="BQ63" s="188">
        <v>25.215089500000001</v>
      </c>
      <c r="BR63" s="188">
        <v>4.0992899999999999</v>
      </c>
      <c r="BS63" s="188">
        <v>0</v>
      </c>
      <c r="BT63" s="188">
        <v>0</v>
      </c>
      <c r="BU63" s="188">
        <v>0</v>
      </c>
      <c r="BV63" s="188">
        <v>0</v>
      </c>
      <c r="BW63" s="188">
        <v>0</v>
      </c>
      <c r="BX63" s="188">
        <v>0</v>
      </c>
      <c r="BY63" s="188">
        <v>0</v>
      </c>
      <c r="BZ63" s="188">
        <v>0</v>
      </c>
      <c r="CA63" s="188">
        <v>0</v>
      </c>
      <c r="CB63" s="188">
        <v>0</v>
      </c>
      <c r="CC63" s="188">
        <v>0</v>
      </c>
      <c r="CD63" s="188">
        <v>0</v>
      </c>
      <c r="CE63" s="188">
        <v>0</v>
      </c>
      <c r="CF63" s="188">
        <v>0</v>
      </c>
      <c r="CG63" s="188">
        <v>0</v>
      </c>
      <c r="CH63" s="189">
        <v>0</v>
      </c>
    </row>
    <row r="64" spans="1:86" x14ac:dyDescent="0.35">
      <c r="A64" s="190"/>
      <c r="B64" s="52" t="s">
        <v>423</v>
      </c>
      <c r="C64" s="270" t="s">
        <v>374</v>
      </c>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v>65.063615077455893</v>
      </c>
      <c r="AI64" s="188">
        <v>79.479739700042487</v>
      </c>
      <c r="AJ64" s="188">
        <v>99.580834840251342</v>
      </c>
      <c r="AK64" s="188">
        <v>118.59112985115947</v>
      </c>
      <c r="AL64" s="188">
        <v>139.73920084720251</v>
      </c>
      <c r="AM64" s="188">
        <v>164.50313614077683</v>
      </c>
      <c r="AN64" s="188">
        <v>212.71284119727849</v>
      </c>
      <c r="AO64" s="188">
        <v>238.91816166157855</v>
      </c>
      <c r="AP64" s="188">
        <v>254.25078624505122</v>
      </c>
      <c r="AQ64" s="188">
        <v>261.22874343482823</v>
      </c>
      <c r="AR64" s="188">
        <v>277.40848838548044</v>
      </c>
      <c r="AS64" s="188">
        <v>301.45498962625896</v>
      </c>
      <c r="AT64" s="188">
        <v>371.69112573456874</v>
      </c>
      <c r="AU64" s="188">
        <v>518.375122512399</v>
      </c>
      <c r="AV64" s="188">
        <v>547.65025616051685</v>
      </c>
      <c r="AW64" s="188">
        <v>599.38952382356536</v>
      </c>
      <c r="AX64" s="188">
        <v>668.19973532569691</v>
      </c>
      <c r="AY64" s="188">
        <v>709.36948030254121</v>
      </c>
      <c r="AZ64" s="188">
        <v>801.06839642781028</v>
      </c>
      <c r="BA64" s="188">
        <v>862.44303435481982</v>
      </c>
      <c r="BB64" s="188">
        <v>840.04033176203689</v>
      </c>
      <c r="BC64" s="188">
        <v>861.99389255607184</v>
      </c>
      <c r="BD64" s="188">
        <v>851.15599999999995</v>
      </c>
      <c r="BE64" s="188">
        <v>874.17398603512197</v>
      </c>
      <c r="BF64" s="188">
        <v>794.99319101826757</v>
      </c>
      <c r="BG64" s="188">
        <v>766.14312936370834</v>
      </c>
      <c r="BH64" s="188">
        <v>794.12099999999998</v>
      </c>
      <c r="BI64" s="188">
        <v>771.95111937118725</v>
      </c>
      <c r="BJ64" s="188">
        <v>768.33523924275994</v>
      </c>
      <c r="BK64" s="188">
        <v>697.57744277639608</v>
      </c>
      <c r="BL64" s="188">
        <v>711.89560463857492</v>
      </c>
      <c r="BM64" s="188">
        <v>723.31083959144485</v>
      </c>
      <c r="BN64" s="188">
        <v>718.27939070806326</v>
      </c>
      <c r="BO64" s="188">
        <v>711.3639340066137</v>
      </c>
      <c r="BP64" s="188">
        <v>727.39818972298963</v>
      </c>
      <c r="BQ64" s="188">
        <v>715.05321305721429</v>
      </c>
      <c r="BR64" s="188">
        <v>596.85802620084485</v>
      </c>
      <c r="BS64" s="188">
        <v>341.39509716401932</v>
      </c>
      <c r="BT64" s="188">
        <v>113.98152528710739</v>
      </c>
      <c r="BU64" s="188">
        <v>14.603759587950137</v>
      </c>
      <c r="BV64" s="188">
        <v>1.2038047262866163</v>
      </c>
      <c r="BW64" s="188">
        <v>0.2711514096756944</v>
      </c>
      <c r="BX64" s="188">
        <v>0.1569897665315084</v>
      </c>
      <c r="BY64" s="188">
        <v>0.13299450341598951</v>
      </c>
      <c r="BZ64" s="188">
        <v>0.11223336621746766</v>
      </c>
      <c r="CA64" s="188">
        <v>0.12003935109546741</v>
      </c>
      <c r="CB64" s="188">
        <v>0.10522035301119421</v>
      </c>
      <c r="CC64" s="188">
        <v>9.9529773610911934E-2</v>
      </c>
      <c r="CD64" s="188">
        <v>0.10351824419227641</v>
      </c>
      <c r="CE64" s="188">
        <v>0</v>
      </c>
      <c r="CF64" s="188">
        <v>0</v>
      </c>
      <c r="CG64" s="188">
        <v>6.4057456851646641E-2</v>
      </c>
      <c r="CH64" s="189">
        <v>8.0678166720382888E-2</v>
      </c>
    </row>
    <row r="65" spans="1:86" x14ac:dyDescent="0.35">
      <c r="A65" s="190"/>
      <c r="B65" s="52" t="s">
        <v>500</v>
      </c>
      <c r="C65" s="270" t="s">
        <v>384</v>
      </c>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8"/>
      <c r="AN65" s="188"/>
      <c r="AO65" s="188"/>
      <c r="AP65" s="188"/>
      <c r="AQ65" s="188">
        <v>23.742129412884193</v>
      </c>
      <c r="AR65" s="188">
        <v>124.55443691978304</v>
      </c>
      <c r="AS65" s="188">
        <v>107.73044960785994</v>
      </c>
      <c r="AT65" s="188">
        <v>126.97640117994101</v>
      </c>
      <c r="AU65" s="188">
        <v>172.18</v>
      </c>
      <c r="AV65" s="188">
        <v>172.37799999999999</v>
      </c>
      <c r="AW65" s="188">
        <v>194.25600000000003</v>
      </c>
      <c r="AX65" s="188">
        <v>187.28899999999999</v>
      </c>
      <c r="AY65" s="188">
        <v>214.38800000000001</v>
      </c>
      <c r="AZ65" s="188">
        <v>197.916</v>
      </c>
      <c r="BA65" s="188">
        <v>164.20699999999999</v>
      </c>
      <c r="BB65" s="188">
        <v>176.72299999999998</v>
      </c>
      <c r="BC65" s="188">
        <v>163.03138294517106</v>
      </c>
      <c r="BD65" s="188">
        <v>199.31266883868574</v>
      </c>
      <c r="BE65" s="188">
        <v>223.009962981786</v>
      </c>
      <c r="BF65" s="188">
        <v>271.56763858619945</v>
      </c>
      <c r="BG65" s="188">
        <v>297.69167471771999</v>
      </c>
      <c r="BH65" s="188">
        <v>296.03603723607625</v>
      </c>
      <c r="BI65" s="188">
        <v>323.58529987590123</v>
      </c>
      <c r="BJ65" s="188"/>
      <c r="BK65" s="188"/>
      <c r="BL65" s="188"/>
      <c r="BM65" s="188"/>
      <c r="BN65" s="188"/>
      <c r="BO65" s="188"/>
      <c r="BP65" s="188"/>
      <c r="BQ65" s="188"/>
      <c r="BR65" s="188"/>
      <c r="BS65" s="188"/>
      <c r="BT65" s="188"/>
      <c r="BU65" s="188"/>
      <c r="BV65" s="188"/>
      <c r="BW65" s="188"/>
      <c r="BX65" s="188"/>
      <c r="BY65" s="188"/>
      <c r="BZ65" s="188"/>
      <c r="CA65" s="188"/>
      <c r="CB65" s="188"/>
      <c r="CC65" s="188"/>
      <c r="CD65" s="188"/>
      <c r="CE65" s="188"/>
      <c r="CF65" s="188"/>
      <c r="CG65" s="188"/>
      <c r="CH65" s="189"/>
    </row>
    <row r="66" spans="1:86" x14ac:dyDescent="0.35">
      <c r="A66" s="190"/>
      <c r="B66" s="52" t="s">
        <v>425</v>
      </c>
      <c r="C66" s="270" t="s">
        <v>384</v>
      </c>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c r="AW66" s="188"/>
      <c r="AX66" s="188"/>
      <c r="AY66" s="188"/>
      <c r="AZ66" s="188"/>
      <c r="BA66" s="188"/>
      <c r="BB66" s="188"/>
      <c r="BC66" s="188"/>
      <c r="BD66" s="188"/>
      <c r="BE66" s="188"/>
      <c r="BF66" s="188"/>
      <c r="BG66" s="188"/>
      <c r="BH66" s="188"/>
      <c r="BI66" s="188"/>
      <c r="BJ66" s="188">
        <v>252.52462299999999</v>
      </c>
      <c r="BK66" s="188">
        <v>217.03232700000001</v>
      </c>
      <c r="BL66" s="188">
        <v>202.71215699999999</v>
      </c>
      <c r="BM66" s="188">
        <v>254.65718699999999</v>
      </c>
      <c r="BN66" s="188">
        <v>257.83189955001012</v>
      </c>
      <c r="BO66" s="188">
        <v>116.81307476126997</v>
      </c>
      <c r="BP66" s="188">
        <v>88.835079000000007</v>
      </c>
      <c r="BQ66" s="188">
        <v>8.2208879999999986</v>
      </c>
      <c r="BR66" s="188">
        <v>0</v>
      </c>
      <c r="BS66" s="188">
        <v>0</v>
      </c>
      <c r="BT66" s="188">
        <v>0</v>
      </c>
      <c r="BU66" s="188">
        <v>0</v>
      </c>
      <c r="BV66" s="188">
        <v>0</v>
      </c>
      <c r="BW66" s="188">
        <v>0</v>
      </c>
      <c r="BX66" s="188">
        <v>0</v>
      </c>
      <c r="BY66" s="188">
        <v>0</v>
      </c>
      <c r="BZ66" s="188">
        <v>0</v>
      </c>
      <c r="CA66" s="188">
        <v>0</v>
      </c>
      <c r="CB66" s="188">
        <v>0</v>
      </c>
      <c r="CC66" s="188">
        <v>0</v>
      </c>
      <c r="CD66" s="188">
        <v>0</v>
      </c>
      <c r="CE66" s="188">
        <v>0</v>
      </c>
      <c r="CF66" s="188">
        <v>0</v>
      </c>
      <c r="CG66" s="188">
        <v>0</v>
      </c>
      <c r="CH66" s="189">
        <v>0</v>
      </c>
    </row>
    <row r="67" spans="1:86" ht="25.5" customHeight="1" x14ac:dyDescent="0.35">
      <c r="A67" s="190"/>
      <c r="B67" s="52" t="s">
        <v>426</v>
      </c>
      <c r="C67" s="270" t="s">
        <v>374</v>
      </c>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v>0</v>
      </c>
      <c r="AI67" s="188">
        <v>0</v>
      </c>
      <c r="AJ67" s="188">
        <v>0</v>
      </c>
      <c r="AK67" s="188">
        <v>0</v>
      </c>
      <c r="AL67" s="188">
        <v>0</v>
      </c>
      <c r="AM67" s="188">
        <v>0</v>
      </c>
      <c r="AN67" s="188">
        <v>0</v>
      </c>
      <c r="AO67" s="188">
        <v>0</v>
      </c>
      <c r="AP67" s="188">
        <v>1</v>
      </c>
      <c r="AQ67" s="188">
        <v>0.68200000000000005</v>
      </c>
      <c r="AR67" s="188">
        <v>0.71099999999999997</v>
      </c>
      <c r="AS67" s="188">
        <v>0.05</v>
      </c>
      <c r="AT67" s="188">
        <v>4.3999999999999997E-2</v>
      </c>
      <c r="AU67" s="188">
        <v>1.0529999999999999</v>
      </c>
      <c r="AV67" s="188">
        <v>1.0680000000000001</v>
      </c>
      <c r="AW67" s="188">
        <v>2.0219999999999998</v>
      </c>
      <c r="AX67" s="188">
        <v>1.901</v>
      </c>
      <c r="AY67" s="188">
        <v>2.9769999999999999</v>
      </c>
      <c r="AZ67" s="188">
        <v>2.5939999999999999</v>
      </c>
      <c r="BA67" s="188">
        <v>3.1680000000000001</v>
      </c>
      <c r="BB67" s="188">
        <v>4.3739999999999997</v>
      </c>
      <c r="BC67" s="188">
        <v>6.6749999999999998</v>
      </c>
      <c r="BD67" s="188">
        <v>1.966</v>
      </c>
      <c r="BE67" s="188">
        <v>8.6959999999999997</v>
      </c>
      <c r="BF67" s="188">
        <v>7.1639999999999997</v>
      </c>
      <c r="BG67" s="188">
        <v>5.907</v>
      </c>
      <c r="BH67" s="188">
        <v>7.7169999999999996</v>
      </c>
      <c r="BI67" s="188">
        <v>8.1300000000000008</v>
      </c>
      <c r="BJ67" s="188">
        <v>9.604000000000001</v>
      </c>
      <c r="BK67" s="188">
        <v>12.0015</v>
      </c>
      <c r="BL67" s="188">
        <v>16.099019999999999</v>
      </c>
      <c r="BM67" s="188">
        <v>16.099019999999999</v>
      </c>
      <c r="BN67" s="188">
        <v>16.099019999999999</v>
      </c>
      <c r="BO67" s="188">
        <v>16.098934999999997</v>
      </c>
      <c r="BP67" s="188">
        <v>16.099</v>
      </c>
      <c r="BQ67" s="188">
        <v>16.099019999999999</v>
      </c>
      <c r="BR67" s="188">
        <v>16.099020000000042</v>
      </c>
      <c r="BS67" s="188">
        <v>13.170465000000043</v>
      </c>
      <c r="BT67" s="188">
        <v>0</v>
      </c>
      <c r="BU67" s="188">
        <v>0</v>
      </c>
      <c r="BV67" s="188">
        <v>0</v>
      </c>
      <c r="BW67" s="188">
        <v>0</v>
      </c>
      <c r="BX67" s="188">
        <v>0</v>
      </c>
      <c r="BY67" s="188">
        <v>0</v>
      </c>
      <c r="BZ67" s="188">
        <v>0</v>
      </c>
      <c r="CA67" s="188">
        <v>0</v>
      </c>
      <c r="CB67" s="188">
        <v>0</v>
      </c>
      <c r="CC67" s="188">
        <v>0</v>
      </c>
      <c r="CD67" s="188">
        <v>0</v>
      </c>
      <c r="CE67" s="188">
        <v>0</v>
      </c>
      <c r="CF67" s="188">
        <v>0</v>
      </c>
      <c r="CG67" s="188">
        <v>0</v>
      </c>
      <c r="CH67" s="189">
        <v>0</v>
      </c>
    </row>
    <row r="68" spans="1:86" x14ac:dyDescent="0.35">
      <c r="A68" s="190"/>
      <c r="B68" s="52" t="s">
        <v>176</v>
      </c>
      <c r="C68" s="270" t="s">
        <v>378</v>
      </c>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v>0</v>
      </c>
      <c r="AI68" s="188">
        <v>0</v>
      </c>
      <c r="AJ68" s="188">
        <v>0</v>
      </c>
      <c r="AK68" s="188">
        <v>0</v>
      </c>
      <c r="AL68" s="188">
        <v>0</v>
      </c>
      <c r="AM68" s="188">
        <v>0</v>
      </c>
      <c r="AN68" s="188">
        <v>0</v>
      </c>
      <c r="AO68" s="188">
        <v>0</v>
      </c>
      <c r="AP68" s="188">
        <v>0</v>
      </c>
      <c r="AQ68" s="188">
        <v>193</v>
      </c>
      <c r="AR68" s="188">
        <v>250</v>
      </c>
      <c r="AS68" s="188">
        <v>286</v>
      </c>
      <c r="AT68" s="188">
        <v>314</v>
      </c>
      <c r="AU68" s="188">
        <v>408</v>
      </c>
      <c r="AV68" s="188">
        <v>434</v>
      </c>
      <c r="AW68" s="188">
        <v>416</v>
      </c>
      <c r="AX68" s="188">
        <v>480</v>
      </c>
      <c r="AY68" s="188">
        <v>524.29999999999995</v>
      </c>
      <c r="AZ68" s="188">
        <v>340.8</v>
      </c>
      <c r="BA68" s="188">
        <v>502</v>
      </c>
      <c r="BB68" s="188">
        <v>553</v>
      </c>
      <c r="BC68" s="188">
        <v>635</v>
      </c>
      <c r="BD68" s="188">
        <v>648</v>
      </c>
      <c r="BE68" s="188">
        <v>635.94107848647479</v>
      </c>
      <c r="BF68" s="188">
        <v>723.75621958442548</v>
      </c>
      <c r="BG68" s="188">
        <v>1035</v>
      </c>
      <c r="BH68" s="188">
        <v>1291.17</v>
      </c>
      <c r="BI68" s="188">
        <v>1183.6549443026729</v>
      </c>
      <c r="BJ68" s="188">
        <v>1312.9542119951134</v>
      </c>
      <c r="BK68" s="188">
        <v>1623.1882790812579</v>
      </c>
      <c r="BL68" s="188">
        <v>1949.4219162508432</v>
      </c>
      <c r="BM68" s="188">
        <v>2026.2023687265355</v>
      </c>
      <c r="BN68" s="188">
        <v>2134.4746846376861</v>
      </c>
      <c r="BO68" s="188">
        <v>2194.8675095390704</v>
      </c>
      <c r="BP68" s="188">
        <v>2244.5398762216823</v>
      </c>
      <c r="BQ68" s="188">
        <v>2236</v>
      </c>
      <c r="BR68" s="188">
        <v>2260</v>
      </c>
      <c r="BS68" s="188">
        <v>2351</v>
      </c>
      <c r="BT68" s="188">
        <v>2292</v>
      </c>
      <c r="BU68" s="188">
        <v>2306</v>
      </c>
      <c r="BV68" s="188">
        <v>2406</v>
      </c>
      <c r="BW68" s="188">
        <v>2512</v>
      </c>
      <c r="BX68" s="188">
        <v>2486</v>
      </c>
      <c r="BY68" s="188">
        <v>2603</v>
      </c>
      <c r="BZ68" s="188">
        <v>2659</v>
      </c>
      <c r="CA68" s="188">
        <v>2864</v>
      </c>
      <c r="CB68" s="188">
        <v>3026.1360581553786</v>
      </c>
      <c r="CC68" s="188">
        <v>3129.5289351610945</v>
      </c>
      <c r="CD68" s="188">
        <v>3254.8058097250932</v>
      </c>
      <c r="CE68" s="188">
        <v>3348.3394548424167</v>
      </c>
      <c r="CF68" s="188">
        <v>3434.4667879480498</v>
      </c>
      <c r="CG68" s="188">
        <v>3534.0474152688221</v>
      </c>
      <c r="CH68" s="189">
        <v>3631.8982944317268</v>
      </c>
    </row>
    <row r="69" spans="1:86" x14ac:dyDescent="0.35">
      <c r="A69" s="190"/>
      <c r="B69" s="52" t="s">
        <v>428</v>
      </c>
      <c r="C69" s="270" t="s">
        <v>378</v>
      </c>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v>0</v>
      </c>
      <c r="AI69" s="188">
        <v>0</v>
      </c>
      <c r="AJ69" s="188">
        <v>0</v>
      </c>
      <c r="AK69" s="188">
        <v>0</v>
      </c>
      <c r="AL69" s="188">
        <v>0</v>
      </c>
      <c r="AM69" s="188">
        <v>500</v>
      </c>
      <c r="AN69" s="188">
        <v>508</v>
      </c>
      <c r="AO69" s="188">
        <v>545</v>
      </c>
      <c r="AP69" s="188">
        <v>757</v>
      </c>
      <c r="AQ69" s="188">
        <v>840</v>
      </c>
      <c r="AR69" s="188">
        <v>898</v>
      </c>
      <c r="AS69" s="188">
        <v>949</v>
      </c>
      <c r="AT69" s="188">
        <v>941</v>
      </c>
      <c r="AU69" s="188">
        <v>781</v>
      </c>
      <c r="AV69" s="188">
        <v>688</v>
      </c>
      <c r="AW69" s="188">
        <v>659</v>
      </c>
      <c r="AX69" s="188">
        <v>80</v>
      </c>
      <c r="AY69" s="188">
        <v>36.299999999999997</v>
      </c>
      <c r="AZ69" s="188">
        <v>97.6</v>
      </c>
      <c r="BA69" s="188">
        <v>26</v>
      </c>
      <c r="BB69" s="188">
        <v>27</v>
      </c>
      <c r="BC69" s="188">
        <v>66</v>
      </c>
      <c r="BD69" s="188">
        <v>67</v>
      </c>
      <c r="BE69" s="188">
        <v>69</v>
      </c>
      <c r="BF69" s="188">
        <v>70</v>
      </c>
      <c r="BG69" s="188">
        <v>79.728606106509176</v>
      </c>
      <c r="BH69" s="188">
        <v>43</v>
      </c>
      <c r="BI69" s="188">
        <v>41</v>
      </c>
      <c r="BJ69" s="188">
        <v>45</v>
      </c>
      <c r="BK69" s="188">
        <v>43.47423573035443</v>
      </c>
      <c r="BL69" s="188">
        <v>46.203362466202719</v>
      </c>
      <c r="BM69" s="188">
        <v>46.819417065825782</v>
      </c>
      <c r="BN69" s="188">
        <v>44.415302132907541</v>
      </c>
      <c r="BO69" s="188">
        <v>47.37944846742954</v>
      </c>
      <c r="BP69" s="188">
        <v>56</v>
      </c>
      <c r="BQ69" s="188">
        <v>50</v>
      </c>
      <c r="BR69" s="188">
        <v>5</v>
      </c>
      <c r="BS69" s="188">
        <v>0</v>
      </c>
      <c r="BT69" s="188">
        <v>0</v>
      </c>
      <c r="BU69" s="188">
        <v>0</v>
      </c>
      <c r="BV69" s="188">
        <v>0</v>
      </c>
      <c r="BW69" s="188">
        <v>0</v>
      </c>
      <c r="BX69" s="188">
        <v>50</v>
      </c>
      <c r="BY69" s="188">
        <v>66</v>
      </c>
      <c r="BZ69" s="188">
        <v>0</v>
      </c>
      <c r="CA69" s="188">
        <v>0</v>
      </c>
      <c r="CB69" s="188">
        <v>0</v>
      </c>
      <c r="CC69" s="188">
        <v>0</v>
      </c>
      <c r="CD69" s="188">
        <v>0</v>
      </c>
      <c r="CE69" s="188">
        <v>0</v>
      </c>
      <c r="CF69" s="188">
        <v>0</v>
      </c>
      <c r="CG69" s="188">
        <v>0</v>
      </c>
      <c r="CH69" s="189">
        <v>0</v>
      </c>
    </row>
    <row r="70" spans="1:86" x14ac:dyDescent="0.35">
      <c r="A70" s="190"/>
      <c r="B70" s="52" t="s">
        <v>430</v>
      </c>
      <c r="C70" s="270" t="s">
        <v>384</v>
      </c>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8"/>
      <c r="AN70" s="188"/>
      <c r="AO70" s="188"/>
      <c r="AP70" s="188"/>
      <c r="AQ70" s="188">
        <v>0</v>
      </c>
      <c r="AR70" s="188">
        <v>0</v>
      </c>
      <c r="AS70" s="188">
        <v>0</v>
      </c>
      <c r="AT70" s="188">
        <v>0</v>
      </c>
      <c r="AU70" s="188">
        <v>0</v>
      </c>
      <c r="AV70" s="188">
        <v>0</v>
      </c>
      <c r="AW70" s="188">
        <v>0</v>
      </c>
      <c r="AX70" s="188">
        <v>0</v>
      </c>
      <c r="AY70" s="188">
        <v>0</v>
      </c>
      <c r="AZ70" s="188">
        <v>0</v>
      </c>
      <c r="BA70" s="188">
        <v>0</v>
      </c>
      <c r="BB70" s="188">
        <v>0</v>
      </c>
      <c r="BC70" s="188">
        <v>0</v>
      </c>
      <c r="BD70" s="188">
        <v>0</v>
      </c>
      <c r="BE70" s="188">
        <v>0</v>
      </c>
      <c r="BF70" s="188">
        <v>0</v>
      </c>
      <c r="BG70" s="188">
        <v>0</v>
      </c>
      <c r="BH70" s="188">
        <v>0</v>
      </c>
      <c r="BI70" s="188">
        <v>0</v>
      </c>
      <c r="BJ70" s="188">
        <v>119.870778</v>
      </c>
      <c r="BK70" s="188">
        <v>123.071</v>
      </c>
      <c r="BL70" s="188">
        <v>133.291</v>
      </c>
      <c r="BM70" s="188">
        <v>138.81399999999999</v>
      </c>
      <c r="BN70" s="188">
        <v>130.89869660000002</v>
      </c>
      <c r="BO70" s="188">
        <v>46.04</v>
      </c>
      <c r="BP70" s="188">
        <v>39.037999999999997</v>
      </c>
      <c r="BQ70" s="188">
        <v>37.116999999999997</v>
      </c>
      <c r="BR70" s="188">
        <v>33.851999999999997</v>
      </c>
      <c r="BS70" s="188">
        <v>30.109000000000002</v>
      </c>
      <c r="BT70" s="188">
        <v>27.880500000000001</v>
      </c>
      <c r="BU70" s="188">
        <v>25.610500000000002</v>
      </c>
      <c r="BV70" s="188">
        <v>24.826999999999998</v>
      </c>
      <c r="BW70" s="188">
        <v>25.9147748797783</v>
      </c>
      <c r="BX70" s="188">
        <v>27.903133137433699</v>
      </c>
      <c r="BY70" s="188">
        <v>25.652234620768738</v>
      </c>
      <c r="BZ70" s="188">
        <v>25.351223037518391</v>
      </c>
      <c r="CA70" s="188">
        <v>23.671720247198071</v>
      </c>
      <c r="CB70" s="188">
        <v>25.020012345879188</v>
      </c>
      <c r="CC70" s="188">
        <v>24.338114496844675</v>
      </c>
      <c r="CD70" s="188">
        <v>24.249791369043685</v>
      </c>
      <c r="CE70" s="188">
        <v>24.187998693631155</v>
      </c>
      <c r="CF70" s="188">
        <v>24.174942114356838</v>
      </c>
      <c r="CG70" s="188">
        <v>24.183286951483787</v>
      </c>
      <c r="CH70" s="189">
        <v>24.200395166362956</v>
      </c>
    </row>
    <row r="71" spans="1:86" s="273" customFormat="1" x14ac:dyDescent="0.35">
      <c r="A71" s="272"/>
      <c r="B71" s="52" t="s">
        <v>431</v>
      </c>
      <c r="C71" s="270" t="s">
        <v>378</v>
      </c>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v>632</v>
      </c>
      <c r="AI71" s="188">
        <v>653</v>
      </c>
      <c r="AJ71" s="188">
        <v>1280</v>
      </c>
      <c r="AK71" s="188">
        <v>1702</v>
      </c>
      <c r="AL71" s="188">
        <v>1500</v>
      </c>
      <c r="AM71" s="188">
        <v>1497</v>
      </c>
      <c r="AN71" s="188">
        <v>1578</v>
      </c>
      <c r="AO71" s="188">
        <v>1589</v>
      </c>
      <c r="AP71" s="188">
        <v>1734</v>
      </c>
      <c r="AQ71" s="188">
        <v>1467.9280000000001</v>
      </c>
      <c r="AR71" s="188">
        <v>1106.7449999999999</v>
      </c>
      <c r="AS71" s="188">
        <v>733.41</v>
      </c>
      <c r="AT71" s="188">
        <v>869.84</v>
      </c>
      <c r="AU71" s="188">
        <v>1603.8150000000001</v>
      </c>
      <c r="AV71" s="188">
        <v>1760.1579999999999</v>
      </c>
      <c r="AW71" s="188">
        <v>1651.7639999999999</v>
      </c>
      <c r="AX71" s="188">
        <v>1299.4829999999999</v>
      </c>
      <c r="AY71" s="188">
        <v>1101.827</v>
      </c>
      <c r="AZ71" s="188">
        <v>587.298</v>
      </c>
      <c r="BA71" s="188"/>
      <c r="BB71" s="188"/>
      <c r="BC71" s="188"/>
      <c r="BD71" s="188"/>
      <c r="BE71" s="188"/>
      <c r="BF71" s="188"/>
      <c r="BG71" s="188"/>
      <c r="BH71" s="188"/>
      <c r="BI71" s="188"/>
      <c r="BJ71" s="188"/>
      <c r="BK71" s="188"/>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9"/>
    </row>
    <row r="72" spans="1:86" s="273" customFormat="1" ht="25.5" customHeight="1" x14ac:dyDescent="0.35">
      <c r="A72" s="272"/>
      <c r="B72" s="10" t="s">
        <v>432</v>
      </c>
      <c r="C72" s="270"/>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8"/>
      <c r="AN72" s="188"/>
      <c r="AO72" s="188"/>
      <c r="AP72" s="188"/>
      <c r="AQ72" s="188"/>
      <c r="AR72" s="188"/>
      <c r="AS72" s="188"/>
      <c r="AT72" s="188"/>
      <c r="AU72" s="188"/>
      <c r="AV72" s="188"/>
      <c r="AW72" s="188"/>
      <c r="AX72" s="188"/>
      <c r="AY72" s="188"/>
      <c r="AZ72" s="188"/>
      <c r="BA72" s="188"/>
      <c r="BB72" s="188"/>
      <c r="BC72" s="188"/>
      <c r="BD72" s="188"/>
      <c r="BE72" s="188"/>
      <c r="BF72" s="188"/>
      <c r="BG72" s="188"/>
      <c r="BH72" s="188"/>
      <c r="BI72" s="188"/>
      <c r="BJ72" s="188"/>
      <c r="BK72" s="188"/>
      <c r="BL72" s="188"/>
      <c r="BM72" s="188"/>
      <c r="BN72" s="188"/>
      <c r="BO72" s="188"/>
      <c r="BP72" s="188"/>
      <c r="BQ72" s="188">
        <f>SUM(BQ73:BQ74)</f>
        <v>5.8574696600000031</v>
      </c>
      <c r="BR72" s="188">
        <f t="shared" ref="BR72:CH72" si="11">SUM(BR73:BR74)</f>
        <v>56.150329630000009</v>
      </c>
      <c r="BS72" s="188">
        <f t="shared" si="11"/>
        <v>490.88279648000002</v>
      </c>
      <c r="BT72" s="188">
        <f t="shared" si="11"/>
        <v>1585.7627723199994</v>
      </c>
      <c r="BU72" s="188">
        <f t="shared" si="11"/>
        <v>3322.5426384599987</v>
      </c>
      <c r="BV72" s="188">
        <f t="shared" si="11"/>
        <v>8134.8647156900006</v>
      </c>
      <c r="BW72" s="188">
        <f t="shared" si="11"/>
        <v>18376.926201870003</v>
      </c>
      <c r="BX72" s="188">
        <f t="shared" si="11"/>
        <v>38232.03873058001</v>
      </c>
      <c r="BY72" s="188">
        <f t="shared" si="11"/>
        <v>40592.114999999991</v>
      </c>
      <c r="BZ72" s="188">
        <f t="shared" si="11"/>
        <v>41937.592814379997</v>
      </c>
      <c r="CA72" s="188">
        <f t="shared" si="11"/>
        <v>52118.544098990002</v>
      </c>
      <c r="CB72" s="188">
        <f t="shared" si="11"/>
        <v>66743.876048169972</v>
      </c>
      <c r="CC72" s="188">
        <f t="shared" si="11"/>
        <v>79525.134122031101</v>
      </c>
      <c r="CD72" s="188">
        <f t="shared" si="11"/>
        <v>87630.525480738477</v>
      </c>
      <c r="CE72" s="188">
        <f t="shared" si="11"/>
        <v>88569.968126815875</v>
      </c>
      <c r="CF72" s="188">
        <f t="shared" si="11"/>
        <v>90024.679863983212</v>
      </c>
      <c r="CG72" s="188">
        <f t="shared" si="11"/>
        <v>92878.821520215948</v>
      </c>
      <c r="CH72" s="189">
        <f t="shared" si="11"/>
        <v>95729.863279005775</v>
      </c>
    </row>
    <row r="73" spans="1:86" s="273" customFormat="1" x14ac:dyDescent="0.35">
      <c r="A73" s="272"/>
      <c r="B73" s="198" t="s">
        <v>433</v>
      </c>
      <c r="C73" s="270" t="s">
        <v>384</v>
      </c>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c r="AK73" s="188"/>
      <c r="AL73" s="188"/>
      <c r="AM73" s="188"/>
      <c r="AN73" s="188"/>
      <c r="AO73" s="188"/>
      <c r="AP73" s="188"/>
      <c r="AQ73" s="188"/>
      <c r="AR73" s="188"/>
      <c r="AS73" s="188"/>
      <c r="AT73" s="188"/>
      <c r="AU73" s="188"/>
      <c r="AV73" s="188"/>
      <c r="AW73" s="188"/>
      <c r="AX73" s="188"/>
      <c r="AY73" s="188"/>
      <c r="AZ73" s="188"/>
      <c r="BA73" s="188"/>
      <c r="BB73" s="188"/>
      <c r="BC73" s="188"/>
      <c r="BD73" s="188"/>
      <c r="BE73" s="188"/>
      <c r="BF73" s="188"/>
      <c r="BG73" s="188"/>
      <c r="BH73" s="188"/>
      <c r="BI73" s="188"/>
      <c r="BJ73" s="188"/>
      <c r="BK73" s="188"/>
      <c r="BL73" s="188"/>
      <c r="BM73" s="188"/>
      <c r="BN73" s="188"/>
      <c r="BO73" s="188"/>
      <c r="BP73" s="188"/>
      <c r="BQ73" s="188">
        <v>0.78372308559481874</v>
      </c>
      <c r="BR73" s="188">
        <v>5.5093570434945436</v>
      </c>
      <c r="BS73" s="188">
        <v>33.773460637049745</v>
      </c>
      <c r="BT73" s="188">
        <v>692.39557576368315</v>
      </c>
      <c r="BU73" s="188">
        <v>1996.8506732649296</v>
      </c>
      <c r="BV73" s="188">
        <v>6170.0886903764313</v>
      </c>
      <c r="BW73" s="188">
        <v>15349.34476835902</v>
      </c>
      <c r="BX73" s="188">
        <v>21678.76298806601</v>
      </c>
      <c r="BY73" s="188">
        <v>27629.062352657722</v>
      </c>
      <c r="BZ73" s="188">
        <v>32105.351113067998</v>
      </c>
      <c r="CA73" s="188">
        <v>40989.003940116505</v>
      </c>
      <c r="CB73" s="188">
        <v>53417.730502419203</v>
      </c>
      <c r="CC73" s="188">
        <v>64566.28269094463</v>
      </c>
      <c r="CD73" s="188">
        <v>69330.459137569778</v>
      </c>
      <c r="CE73" s="188">
        <v>71314.940230630367</v>
      </c>
      <c r="CF73" s="188">
        <v>73796.722340708977</v>
      </c>
      <c r="CG73" s="188">
        <v>76572.256900980952</v>
      </c>
      <c r="CH73" s="189">
        <v>78965.447440011078</v>
      </c>
    </row>
    <row r="74" spans="1:86" s="273" customFormat="1" x14ac:dyDescent="0.35">
      <c r="A74" s="272"/>
      <c r="B74" s="198" t="s">
        <v>434</v>
      </c>
      <c r="C74" s="270" t="s">
        <v>384</v>
      </c>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c r="AW74" s="188"/>
      <c r="AX74" s="188"/>
      <c r="AY74" s="188"/>
      <c r="AZ74" s="188"/>
      <c r="BA74" s="188"/>
      <c r="BB74" s="188"/>
      <c r="BC74" s="188"/>
      <c r="BD74" s="188"/>
      <c r="BE74" s="188"/>
      <c r="BF74" s="188"/>
      <c r="BG74" s="188"/>
      <c r="BH74" s="188"/>
      <c r="BI74" s="188"/>
      <c r="BJ74" s="188"/>
      <c r="BK74" s="188"/>
      <c r="BL74" s="188"/>
      <c r="BM74" s="188"/>
      <c r="BN74" s="188"/>
      <c r="BO74" s="188"/>
      <c r="BP74" s="188"/>
      <c r="BQ74" s="188">
        <v>5.0737465744051846</v>
      </c>
      <c r="BR74" s="188">
        <v>50.640972586505463</v>
      </c>
      <c r="BS74" s="188">
        <v>457.10933584295026</v>
      </c>
      <c r="BT74" s="188">
        <v>893.36719655631623</v>
      </c>
      <c r="BU74" s="188">
        <v>1325.6919651950693</v>
      </c>
      <c r="BV74" s="188">
        <v>1964.7760253135691</v>
      </c>
      <c r="BW74" s="188">
        <v>3027.5814335109831</v>
      </c>
      <c r="BX74" s="188">
        <v>16553.275742514004</v>
      </c>
      <c r="BY74" s="188">
        <v>12963.052647342272</v>
      </c>
      <c r="BZ74" s="188">
        <v>9832.2417013119975</v>
      </c>
      <c r="CA74" s="188">
        <v>11129.540158873495</v>
      </c>
      <c r="CB74" s="188">
        <v>13326.145545750776</v>
      </c>
      <c r="CC74" s="188">
        <v>14958.851431086478</v>
      </c>
      <c r="CD74" s="188">
        <v>18300.066343168699</v>
      </c>
      <c r="CE74" s="188">
        <v>17255.027896185507</v>
      </c>
      <c r="CF74" s="188">
        <v>16227.957523274232</v>
      </c>
      <c r="CG74" s="188">
        <v>16306.564619234989</v>
      </c>
      <c r="CH74" s="189">
        <v>16764.41583899469</v>
      </c>
    </row>
    <row r="75" spans="1:86" ht="25.5" customHeight="1" x14ac:dyDescent="0.35">
      <c r="A75" s="190"/>
      <c r="B75" s="52" t="s">
        <v>501</v>
      </c>
      <c r="C75" s="270" t="s">
        <v>374</v>
      </c>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v>96.50800000000001</v>
      </c>
      <c r="AI75" s="188">
        <v>138.17400000000001</v>
      </c>
      <c r="AJ75" s="188">
        <v>149.49199999999999</v>
      </c>
      <c r="AK75" s="188">
        <v>160.76399999999998</v>
      </c>
      <c r="AL75" s="188">
        <v>161.68</v>
      </c>
      <c r="AM75" s="188">
        <v>171.07299999999998</v>
      </c>
      <c r="AN75" s="188">
        <v>157.065</v>
      </c>
      <c r="AO75" s="188">
        <v>147.92700000000002</v>
      </c>
      <c r="AP75" s="188">
        <v>138.10399999999998</v>
      </c>
      <c r="AQ75" s="188">
        <v>129.10900000000001</v>
      </c>
      <c r="AR75" s="188">
        <v>120.34700000000001</v>
      </c>
      <c r="AS75" s="188">
        <v>116.786</v>
      </c>
      <c r="AT75" s="188">
        <v>141.292</v>
      </c>
      <c r="AU75" s="188">
        <v>160.27000000000001</v>
      </c>
      <c r="AV75" s="188">
        <v>200.48848484848483</v>
      </c>
      <c r="AW75" s="188">
        <v>239.31311627906976</v>
      </c>
      <c r="AX75" s="188">
        <v>220.35488209606987</v>
      </c>
      <c r="AY75" s="188">
        <v>244.5961388888889</v>
      </c>
      <c r="AZ75" s="188">
        <v>234.3820627306273</v>
      </c>
      <c r="BA75" s="188">
        <v>214.69666666666666</v>
      </c>
      <c r="BB75" s="188">
        <v>214.75457707509881</v>
      </c>
      <c r="BC75" s="188">
        <v>215.08959760956171</v>
      </c>
      <c r="BD75" s="188">
        <v>210.13187096774195</v>
      </c>
      <c r="BE75" s="188">
        <v>186.36559139784947</v>
      </c>
      <c r="BF75" s="188">
        <v>0</v>
      </c>
      <c r="BG75" s="188">
        <v>0</v>
      </c>
      <c r="BH75" s="188">
        <v>0</v>
      </c>
      <c r="BI75" s="188">
        <v>0</v>
      </c>
      <c r="BJ75" s="188">
        <v>0</v>
      </c>
      <c r="BK75" s="188">
        <v>0</v>
      </c>
      <c r="BL75" s="188">
        <v>0</v>
      </c>
      <c r="BM75" s="188">
        <v>0</v>
      </c>
      <c r="BN75" s="188">
        <v>0</v>
      </c>
      <c r="BO75" s="188">
        <v>0</v>
      </c>
      <c r="BP75" s="188">
        <v>0</v>
      </c>
      <c r="BQ75" s="188">
        <v>0</v>
      </c>
      <c r="BR75" s="188">
        <v>0</v>
      </c>
      <c r="BS75" s="188">
        <v>0</v>
      </c>
      <c r="BT75" s="188">
        <v>0</v>
      </c>
      <c r="BU75" s="188">
        <v>0</v>
      </c>
      <c r="BV75" s="188">
        <v>0</v>
      </c>
      <c r="BW75" s="188">
        <v>0</v>
      </c>
      <c r="BX75" s="188">
        <v>0</v>
      </c>
      <c r="BY75" s="188">
        <v>0</v>
      </c>
      <c r="BZ75" s="188">
        <v>0</v>
      </c>
      <c r="CA75" s="188">
        <v>0</v>
      </c>
      <c r="CB75" s="188">
        <v>0</v>
      </c>
      <c r="CC75" s="188">
        <v>0</v>
      </c>
      <c r="CD75" s="188">
        <v>0</v>
      </c>
      <c r="CE75" s="188">
        <v>0</v>
      </c>
      <c r="CF75" s="188">
        <v>0</v>
      </c>
      <c r="CG75" s="188">
        <v>0</v>
      </c>
      <c r="CH75" s="189">
        <v>0</v>
      </c>
    </row>
    <row r="76" spans="1:86" x14ac:dyDescent="0.35">
      <c r="A76" s="190"/>
      <c r="B76" s="52" t="s">
        <v>502</v>
      </c>
      <c r="C76" s="270" t="s">
        <v>384</v>
      </c>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v>0</v>
      </c>
      <c r="AI76" s="188">
        <v>0</v>
      </c>
      <c r="AJ76" s="188">
        <v>0</v>
      </c>
      <c r="AK76" s="188">
        <v>0</v>
      </c>
      <c r="AL76" s="188">
        <v>0</v>
      </c>
      <c r="AM76" s="188">
        <v>0</v>
      </c>
      <c r="AN76" s="188">
        <v>0</v>
      </c>
      <c r="AO76" s="188">
        <v>0</v>
      </c>
      <c r="AP76" s="188">
        <v>0</v>
      </c>
      <c r="AQ76" s="188">
        <v>0</v>
      </c>
      <c r="AR76" s="188">
        <v>33.869999999999997</v>
      </c>
      <c r="AS76" s="188">
        <v>25.613</v>
      </c>
      <c r="AT76" s="188">
        <v>10.731</v>
      </c>
      <c r="AU76" s="188">
        <v>4.2610000000000001</v>
      </c>
      <c r="AV76" s="188">
        <v>2.2210000000000001</v>
      </c>
      <c r="AW76" s="188">
        <v>1.3009999999999999</v>
      </c>
      <c r="AX76" s="188">
        <v>0.84199999999999997</v>
      </c>
      <c r="AY76" s="188">
        <v>1.5860000000000001</v>
      </c>
      <c r="AZ76" s="188">
        <v>0</v>
      </c>
      <c r="BA76" s="188">
        <v>0.22500000000000001</v>
      </c>
      <c r="BB76" s="188">
        <v>0.53600000000000003</v>
      </c>
      <c r="BC76" s="188">
        <v>0.21700000000000003</v>
      </c>
      <c r="BD76" s="188">
        <v>4.3999999999999997E-2</v>
      </c>
      <c r="BE76" s="188">
        <v>0.34199999999999997</v>
      </c>
      <c r="BF76" s="188">
        <v>0.34199999999999997</v>
      </c>
      <c r="BG76" s="188">
        <v>0.127</v>
      </c>
      <c r="BH76" s="188">
        <v>8.6999999999999994E-2</v>
      </c>
      <c r="BI76" s="188">
        <v>0</v>
      </c>
      <c r="BJ76" s="188">
        <v>0</v>
      </c>
      <c r="BK76" s="188">
        <v>0</v>
      </c>
      <c r="BL76" s="188">
        <v>0</v>
      </c>
      <c r="BM76" s="188">
        <v>0</v>
      </c>
      <c r="BN76" s="188">
        <v>0</v>
      </c>
      <c r="BO76" s="188">
        <v>0</v>
      </c>
      <c r="BP76" s="188">
        <v>0</v>
      </c>
      <c r="BQ76" s="188">
        <v>0</v>
      </c>
      <c r="BR76" s="188">
        <v>0</v>
      </c>
      <c r="BS76" s="188">
        <v>0</v>
      </c>
      <c r="BT76" s="188">
        <v>0</v>
      </c>
      <c r="BU76" s="188">
        <v>0</v>
      </c>
      <c r="BV76" s="188">
        <v>0</v>
      </c>
      <c r="BW76" s="188">
        <v>0</v>
      </c>
      <c r="BX76" s="188">
        <v>0</v>
      </c>
      <c r="BY76" s="188">
        <v>0</v>
      </c>
      <c r="BZ76" s="188">
        <v>0</v>
      </c>
      <c r="CA76" s="188">
        <v>0</v>
      </c>
      <c r="CB76" s="188">
        <v>0</v>
      </c>
      <c r="CC76" s="188">
        <v>0</v>
      </c>
      <c r="CD76" s="188">
        <v>0</v>
      </c>
      <c r="CE76" s="188">
        <v>0</v>
      </c>
      <c r="CF76" s="188">
        <v>0</v>
      </c>
      <c r="CG76" s="188">
        <v>0</v>
      </c>
      <c r="CH76" s="189">
        <v>0</v>
      </c>
    </row>
    <row r="77" spans="1:86" x14ac:dyDescent="0.35">
      <c r="A77" s="190"/>
      <c r="B77" s="52" t="s">
        <v>503</v>
      </c>
      <c r="C77" s="270" t="s">
        <v>374</v>
      </c>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v>0</v>
      </c>
      <c r="AI77" s="188">
        <v>0.06</v>
      </c>
      <c r="AJ77" s="188">
        <v>0.06</v>
      </c>
      <c r="AK77" s="188">
        <v>0.06</v>
      </c>
      <c r="AL77" s="188">
        <v>0.06</v>
      </c>
      <c r="AM77" s="188">
        <v>0.06</v>
      </c>
      <c r="AN77" s="188">
        <v>0.06</v>
      </c>
      <c r="AO77" s="188">
        <v>0.06</v>
      </c>
      <c r="AP77" s="188">
        <v>0.06</v>
      </c>
      <c r="AQ77" s="188">
        <v>0.06</v>
      </c>
      <c r="AR77" s="188">
        <v>0.06</v>
      </c>
      <c r="AS77" s="188">
        <v>0.06</v>
      </c>
      <c r="AT77" s="188">
        <v>0.01</v>
      </c>
      <c r="AU77" s="188">
        <v>0</v>
      </c>
      <c r="AV77" s="188">
        <v>2.4990000000020953</v>
      </c>
      <c r="AW77" s="188">
        <v>0</v>
      </c>
      <c r="AX77" s="188">
        <v>0</v>
      </c>
      <c r="AY77" s="188">
        <v>-6.8000008352109287E-5</v>
      </c>
      <c r="AZ77" s="188">
        <v>0</v>
      </c>
      <c r="BA77" s="188">
        <v>0.64500900000683026</v>
      </c>
      <c r="BB77" s="188">
        <v>8.6000000030500817E-2</v>
      </c>
      <c r="BC77" s="188">
        <v>0.93610000001639126</v>
      </c>
      <c r="BD77" s="188">
        <v>0.23865792713151279</v>
      </c>
      <c r="BE77" s="188">
        <v>0.17703000000000024</v>
      </c>
      <c r="BF77" s="188">
        <v>0.19800000000000006</v>
      </c>
      <c r="BG77" s="188">
        <v>0.15174200000000004</v>
      </c>
      <c r="BH77" s="188">
        <v>0</v>
      </c>
      <c r="BI77" s="188">
        <v>0</v>
      </c>
      <c r="BJ77" s="188">
        <v>-0.14862890000000004</v>
      </c>
      <c r="BK77" s="188">
        <v>0</v>
      </c>
      <c r="BL77" s="188">
        <v>0</v>
      </c>
      <c r="BM77" s="188">
        <v>0</v>
      </c>
      <c r="BN77" s="188">
        <v>0</v>
      </c>
      <c r="BO77" s="188">
        <v>0</v>
      </c>
      <c r="BP77" s="188">
        <v>0</v>
      </c>
      <c r="BQ77" s="188">
        <v>0</v>
      </c>
      <c r="BR77" s="188">
        <v>0</v>
      </c>
      <c r="BS77" s="188">
        <v>0</v>
      </c>
      <c r="BT77" s="188">
        <v>0</v>
      </c>
      <c r="BU77" s="188">
        <v>0</v>
      </c>
      <c r="BV77" s="188">
        <v>0</v>
      </c>
      <c r="BW77" s="188">
        <v>0</v>
      </c>
      <c r="BX77" s="188">
        <v>0</v>
      </c>
      <c r="BY77" s="188">
        <v>0</v>
      </c>
      <c r="BZ77" s="188">
        <v>0</v>
      </c>
      <c r="CA77" s="188">
        <v>0</v>
      </c>
      <c r="CB77" s="188">
        <v>0</v>
      </c>
      <c r="CC77" s="188">
        <v>0</v>
      </c>
      <c r="CD77" s="188">
        <v>0</v>
      </c>
      <c r="CE77" s="188">
        <v>0</v>
      </c>
      <c r="CF77" s="188">
        <v>0</v>
      </c>
      <c r="CG77" s="188">
        <v>0</v>
      </c>
      <c r="CH77" s="189">
        <v>0</v>
      </c>
    </row>
    <row r="78" spans="1:86" ht="24.65" customHeight="1" x14ac:dyDescent="0.35">
      <c r="A78" s="190"/>
      <c r="B78" s="79" t="s">
        <v>504</v>
      </c>
      <c r="C78" s="270"/>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274">
        <f t="shared" ref="AH78:CE78" si="12">SUM(AH21:AH77)-AH24-AH37-AH44-AH47-AH54-AH72</f>
        <v>4390.1629877503892</v>
      </c>
      <c r="AI78" s="274">
        <f t="shared" si="12"/>
        <v>4812.8508610114786</v>
      </c>
      <c r="AJ78" s="274">
        <f t="shared" si="12"/>
        <v>6282.3050726326255</v>
      </c>
      <c r="AK78" s="274">
        <f t="shared" si="12"/>
        <v>8317.859341730933</v>
      </c>
      <c r="AL78" s="274">
        <f t="shared" si="12"/>
        <v>9849.8748232840517</v>
      </c>
      <c r="AM78" s="274">
        <f t="shared" si="12"/>
        <v>11572.896942930396</v>
      </c>
      <c r="AN78" s="274">
        <f t="shared" si="12"/>
        <v>12826.570114134207</v>
      </c>
      <c r="AO78" s="274">
        <f t="shared" si="12"/>
        <v>14042.834071766636</v>
      </c>
      <c r="AP78" s="274">
        <f t="shared" si="12"/>
        <v>15336.83630786763</v>
      </c>
      <c r="AQ78" s="274">
        <f t="shared" si="12"/>
        <v>15577.510236185928</v>
      </c>
      <c r="AR78" s="274">
        <f t="shared" si="12"/>
        <v>14909.193195627202</v>
      </c>
      <c r="AS78" s="274">
        <f t="shared" si="12"/>
        <v>15345.773833544426</v>
      </c>
      <c r="AT78" s="274">
        <f t="shared" si="12"/>
        <v>17876.825969730529</v>
      </c>
      <c r="AU78" s="274">
        <f t="shared" si="12"/>
        <v>22691.039056134108</v>
      </c>
      <c r="AV78" s="274">
        <f t="shared" si="12"/>
        <v>27212.284889007035</v>
      </c>
      <c r="AW78" s="274">
        <f t="shared" si="12"/>
        <v>30556.640477738103</v>
      </c>
      <c r="AX78" s="274">
        <f t="shared" si="12"/>
        <v>31780.76365942652</v>
      </c>
      <c r="AY78" s="274">
        <f t="shared" si="12"/>
        <v>33498.155150357008</v>
      </c>
      <c r="AZ78" s="274">
        <f t="shared" si="12"/>
        <v>34239.011062252532</v>
      </c>
      <c r="BA78" s="274">
        <f t="shared" si="12"/>
        <v>33406.156559343719</v>
      </c>
      <c r="BB78" s="274">
        <f t="shared" si="12"/>
        <v>33313.239089650167</v>
      </c>
      <c r="BC78" s="274">
        <f t="shared" si="12"/>
        <v>32657.783608021327</v>
      </c>
      <c r="BD78" s="274">
        <f t="shared" si="12"/>
        <v>31725.976933053469</v>
      </c>
      <c r="BE78" s="274">
        <f t="shared" si="12"/>
        <v>32382.615412700139</v>
      </c>
      <c r="BF78" s="274">
        <f t="shared" si="12"/>
        <v>33317.678186724872</v>
      </c>
      <c r="BG78" s="274">
        <f t="shared" si="12"/>
        <v>34628.061685856948</v>
      </c>
      <c r="BH78" s="274">
        <f t="shared" si="12"/>
        <v>35699.324872273573</v>
      </c>
      <c r="BI78" s="274">
        <f t="shared" si="12"/>
        <v>36930.522008288244</v>
      </c>
      <c r="BJ78" s="274">
        <f t="shared" si="12"/>
        <v>38244.559119927515</v>
      </c>
      <c r="BK78" s="274">
        <f t="shared" si="12"/>
        <v>40243.403300594211</v>
      </c>
      <c r="BL78" s="274">
        <f t="shared" si="12"/>
        <v>42814.148734302922</v>
      </c>
      <c r="BM78" s="274">
        <f t="shared" si="12"/>
        <v>49422.752631441836</v>
      </c>
      <c r="BN78" s="274">
        <f t="shared" si="12"/>
        <v>51277.972824025215</v>
      </c>
      <c r="BO78" s="274">
        <f t="shared" si="12"/>
        <v>53084.087439042181</v>
      </c>
      <c r="BP78" s="274">
        <f t="shared" si="12"/>
        <v>55095.716932464296</v>
      </c>
      <c r="BQ78" s="274">
        <f t="shared" si="12"/>
        <v>51914.522229267241</v>
      </c>
      <c r="BR78" s="274">
        <f t="shared" si="12"/>
        <v>52429.399181534216</v>
      </c>
      <c r="BS78" s="274">
        <f t="shared" si="12"/>
        <v>53760.806511951843</v>
      </c>
      <c r="BT78" s="274">
        <f t="shared" si="12"/>
        <v>54236.053855979269</v>
      </c>
      <c r="BU78" s="274">
        <f t="shared" si="12"/>
        <v>56774.856304432004</v>
      </c>
      <c r="BV78" s="274">
        <f t="shared" si="12"/>
        <v>60103.641361849208</v>
      </c>
      <c r="BW78" s="274">
        <f t="shared" si="12"/>
        <v>66411.279790195345</v>
      </c>
      <c r="BX78" s="274">
        <f t="shared" si="12"/>
        <v>85174.009648114865</v>
      </c>
      <c r="BY78" s="274">
        <f t="shared" si="12"/>
        <v>86249.180994052294</v>
      </c>
      <c r="BZ78" s="274">
        <f t="shared" si="12"/>
        <v>93122.048242286415</v>
      </c>
      <c r="CA78" s="274">
        <f>SUM(CA21:CA77)-CA24-CA37-CA44-CA47-CA54-CA72</f>
        <v>108888.95493237898</v>
      </c>
      <c r="CB78" s="274">
        <f t="shared" si="12"/>
        <v>119720.3484737621</v>
      </c>
      <c r="CC78" s="274">
        <f t="shared" si="12"/>
        <v>126552.39920542779</v>
      </c>
      <c r="CD78" s="274">
        <f t="shared" si="12"/>
        <v>135572.8115978532</v>
      </c>
      <c r="CE78" s="274">
        <f t="shared" si="12"/>
        <v>139901.48657878477</v>
      </c>
      <c r="CF78" s="274">
        <f>SUM(CF21:CF77)-CF24-CF37-CF44-CF47-CF54-CF72</f>
        <v>143965.13670054398</v>
      </c>
      <c r="CG78" s="274">
        <f>SUM(CG21:CG77)-CG24-CG37-CG44-CG47-CG54-CG72</f>
        <v>149601.32323514755</v>
      </c>
      <c r="CH78" s="275">
        <f>SUM(CH21:CH77)-CH24-CH37-CH44-CH47-CH54-CH72</f>
        <v>155475.66387071554</v>
      </c>
    </row>
    <row r="79" spans="1:86" x14ac:dyDescent="0.35">
      <c r="A79" s="190"/>
      <c r="B79" s="271" t="s">
        <v>486</v>
      </c>
      <c r="C79" s="270"/>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274">
        <f t="shared" ref="AH79:CH79" si="13">AH78-AH75-AH48-AH40-AH34-AH36-AH32</f>
        <v>4087.2273647098109</v>
      </c>
      <c r="AI79" s="274">
        <f t="shared" si="13"/>
        <v>4433.9729056964115</v>
      </c>
      <c r="AJ79" s="274">
        <f t="shared" si="13"/>
        <v>5804.4348053450813</v>
      </c>
      <c r="AK79" s="274">
        <f t="shared" si="13"/>
        <v>7669.7643336848851</v>
      </c>
      <c r="AL79" s="274">
        <f t="shared" si="13"/>
        <v>9088.4149574401763</v>
      </c>
      <c r="AM79" s="274">
        <f t="shared" si="13"/>
        <v>10708.548004269627</v>
      </c>
      <c r="AN79" s="274">
        <f t="shared" si="13"/>
        <v>11886.313985398558</v>
      </c>
      <c r="AO79" s="274">
        <f t="shared" si="13"/>
        <v>13017.019488817987</v>
      </c>
      <c r="AP79" s="274">
        <f t="shared" si="13"/>
        <v>14194.694757319627</v>
      </c>
      <c r="AQ79" s="274">
        <f t="shared" si="13"/>
        <v>14367.511717459034</v>
      </c>
      <c r="AR79" s="274">
        <f t="shared" si="13"/>
        <v>13821.885689247209</v>
      </c>
      <c r="AS79" s="274">
        <f t="shared" si="13"/>
        <v>14056.93518393573</v>
      </c>
      <c r="AT79" s="274">
        <f t="shared" si="13"/>
        <v>16319.359410054381</v>
      </c>
      <c r="AU79" s="274">
        <f t="shared" si="13"/>
        <v>21223.094072210828</v>
      </c>
      <c r="AV79" s="274">
        <f t="shared" si="13"/>
        <v>25238.697901374166</v>
      </c>
      <c r="AW79" s="274">
        <f t="shared" si="13"/>
        <v>28282.29023986277</v>
      </c>
      <c r="AX79" s="274">
        <f t="shared" si="13"/>
        <v>29274.234871308581</v>
      </c>
      <c r="AY79" s="274">
        <f t="shared" si="13"/>
        <v>30689.238521149568</v>
      </c>
      <c r="AZ79" s="274">
        <f t="shared" si="13"/>
        <v>31142.78719938729</v>
      </c>
      <c r="BA79" s="274">
        <f t="shared" si="13"/>
        <v>30118.971854383788</v>
      </c>
      <c r="BB79" s="274">
        <f t="shared" si="13"/>
        <v>29936.464944798307</v>
      </c>
      <c r="BC79" s="274">
        <f t="shared" si="13"/>
        <v>29598.920484797167</v>
      </c>
      <c r="BD79" s="274">
        <f t="shared" si="13"/>
        <v>29680.475521105302</v>
      </c>
      <c r="BE79" s="274">
        <f t="shared" si="13"/>
        <v>30370.904637060212</v>
      </c>
      <c r="BF79" s="274">
        <f t="shared" si="13"/>
        <v>31767.56471163877</v>
      </c>
      <c r="BG79" s="274">
        <f t="shared" si="13"/>
        <v>32949.344465398681</v>
      </c>
      <c r="BH79" s="274">
        <f t="shared" si="13"/>
        <v>33970.896257800079</v>
      </c>
      <c r="BI79" s="274">
        <f t="shared" si="13"/>
        <v>34999.72836740419</v>
      </c>
      <c r="BJ79" s="274">
        <f t="shared" si="13"/>
        <v>36307.526404963734</v>
      </c>
      <c r="BK79" s="274">
        <f t="shared" si="13"/>
        <v>38263.329337690418</v>
      </c>
      <c r="BL79" s="274">
        <f t="shared" si="13"/>
        <v>40742.530283141416</v>
      </c>
      <c r="BM79" s="274">
        <f t="shared" si="13"/>
        <v>46964.820391809684</v>
      </c>
      <c r="BN79" s="274">
        <f t="shared" si="13"/>
        <v>48626.214056627934</v>
      </c>
      <c r="BO79" s="274">
        <f t="shared" si="13"/>
        <v>50392.838045437849</v>
      </c>
      <c r="BP79" s="274">
        <f t="shared" si="13"/>
        <v>52320.354503016235</v>
      </c>
      <c r="BQ79" s="274">
        <f t="shared" si="13"/>
        <v>51914.522229267241</v>
      </c>
      <c r="BR79" s="274">
        <f t="shared" si="13"/>
        <v>52429.399181534216</v>
      </c>
      <c r="BS79" s="274">
        <f t="shared" si="13"/>
        <v>53760.806511951843</v>
      </c>
      <c r="BT79" s="274">
        <f t="shared" si="13"/>
        <v>54236.053855979269</v>
      </c>
      <c r="BU79" s="274">
        <f t="shared" si="13"/>
        <v>56774.856304432004</v>
      </c>
      <c r="BV79" s="274">
        <f t="shared" si="13"/>
        <v>60103.641361849208</v>
      </c>
      <c r="BW79" s="274">
        <f t="shared" si="13"/>
        <v>66411.279790195345</v>
      </c>
      <c r="BX79" s="274">
        <f t="shared" si="13"/>
        <v>85174.009648114865</v>
      </c>
      <c r="BY79" s="274">
        <f t="shared" si="13"/>
        <v>86249.180994052294</v>
      </c>
      <c r="BZ79" s="274">
        <f t="shared" si="13"/>
        <v>93122.048242286415</v>
      </c>
      <c r="CA79" s="274">
        <f t="shared" si="13"/>
        <v>108888.95493237898</v>
      </c>
      <c r="CB79" s="274">
        <f>CB78-CB75-CB48-CB40-CB34-CB36-CB32</f>
        <v>119720.3484737621</v>
      </c>
      <c r="CC79" s="274">
        <f t="shared" si="13"/>
        <v>126552.39920542779</v>
      </c>
      <c r="CD79" s="274">
        <f t="shared" si="13"/>
        <v>135572.8115978532</v>
      </c>
      <c r="CE79" s="274">
        <f t="shared" si="13"/>
        <v>139901.48657878477</v>
      </c>
      <c r="CF79" s="274">
        <f t="shared" si="13"/>
        <v>143965.13670054398</v>
      </c>
      <c r="CG79" s="274">
        <f t="shared" si="13"/>
        <v>149601.32323514755</v>
      </c>
      <c r="CH79" s="275">
        <f t="shared" si="13"/>
        <v>155475.66387071554</v>
      </c>
    </row>
    <row r="80" spans="1:86" x14ac:dyDescent="0.35">
      <c r="A80" s="190"/>
      <c r="B80" s="271"/>
      <c r="C80" s="270"/>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7"/>
    </row>
    <row r="81" spans="1:89" ht="26.25" customHeight="1" x14ac:dyDescent="0.35">
      <c r="A81" s="190"/>
      <c r="B81" s="123" t="s">
        <v>505</v>
      </c>
      <c r="C81" s="270"/>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c r="AK81" s="188"/>
      <c r="AL81" s="188"/>
      <c r="AM81" s="188"/>
      <c r="AN81" s="188"/>
      <c r="AO81" s="188"/>
      <c r="AP81" s="188"/>
      <c r="AQ81" s="188"/>
      <c r="AR81" s="188"/>
      <c r="AS81" s="188"/>
      <c r="AT81" s="188"/>
      <c r="AU81" s="188"/>
      <c r="AV81" s="188"/>
      <c r="AW81" s="188"/>
      <c r="AX81" s="188"/>
      <c r="AY81" s="188"/>
      <c r="AZ81" s="188"/>
      <c r="BA81" s="188"/>
      <c r="BB81" s="188"/>
      <c r="BC81" s="188"/>
      <c r="BD81" s="188"/>
      <c r="BE81" s="188"/>
      <c r="BF81" s="188"/>
      <c r="BG81" s="188"/>
      <c r="BH81" s="188"/>
      <c r="BI81" s="188"/>
      <c r="BJ81" s="188"/>
      <c r="BK81" s="188"/>
      <c r="BL81" s="188"/>
      <c r="BM81" s="188"/>
      <c r="BN81" s="188"/>
      <c r="BO81" s="188"/>
      <c r="BP81" s="188"/>
      <c r="BQ81" s="188"/>
      <c r="BR81" s="188"/>
      <c r="BS81" s="188"/>
      <c r="BT81" s="188"/>
      <c r="BU81" s="188"/>
      <c r="BV81" s="188"/>
      <c r="BW81" s="188"/>
      <c r="BX81" s="188"/>
      <c r="BY81" s="188"/>
      <c r="BZ81" s="188"/>
      <c r="CA81" s="188"/>
      <c r="CB81" s="188"/>
      <c r="CC81" s="188"/>
      <c r="CD81" s="188"/>
      <c r="CE81" s="188"/>
      <c r="CF81" s="188"/>
      <c r="CG81" s="188"/>
      <c r="CH81" s="189"/>
    </row>
    <row r="82" spans="1:89" x14ac:dyDescent="0.35">
      <c r="A82" s="190"/>
      <c r="B82" s="52" t="s">
        <v>376</v>
      </c>
      <c r="C82" s="270" t="s">
        <v>374</v>
      </c>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v>91.795148247978432</v>
      </c>
      <c r="AI82" s="188">
        <v>110.61695040710585</v>
      </c>
      <c r="AJ82" s="188">
        <v>149.4963281520491</v>
      </c>
      <c r="AK82" s="188">
        <v>193.25159579250203</v>
      </c>
      <c r="AL82" s="188">
        <v>241.11294619072987</v>
      </c>
      <c r="AM82" s="188">
        <v>304.00372136294919</v>
      </c>
      <c r="AN82" s="188">
        <v>362.05707222653785</v>
      </c>
      <c r="AO82" s="188">
        <v>439.95309705296535</v>
      </c>
      <c r="AP82" s="188">
        <v>504.19562238080925</v>
      </c>
      <c r="AQ82" s="188">
        <v>588.95286162117668</v>
      </c>
      <c r="AR82" s="188">
        <v>669.81688074358397</v>
      </c>
      <c r="AS82" s="188">
        <v>784.80669061681635</v>
      </c>
      <c r="AT82" s="188">
        <v>945.80283525647269</v>
      </c>
      <c r="AU82" s="188">
        <v>1188.5453647098627</v>
      </c>
      <c r="AV82" s="188">
        <v>1553.4739999999999</v>
      </c>
      <c r="AW82" s="188">
        <v>1795.461</v>
      </c>
      <c r="AX82" s="188">
        <v>1962.682</v>
      </c>
      <c r="AY82" s="188">
        <v>2194.1619999999998</v>
      </c>
      <c r="AZ82" s="188">
        <v>2392.893</v>
      </c>
      <c r="BA82" s="188">
        <v>2521.25</v>
      </c>
      <c r="BB82" s="188">
        <v>2679.9749999999999</v>
      </c>
      <c r="BC82" s="188">
        <v>2822.8040000000001</v>
      </c>
      <c r="BD82" s="188">
        <v>2955.1210000000001</v>
      </c>
      <c r="BE82" s="188">
        <v>3124.4597597447382</v>
      </c>
      <c r="BF82" s="188">
        <v>3250.6787885787207</v>
      </c>
      <c r="BG82" s="188">
        <v>3457.0445494205601</v>
      </c>
      <c r="BH82" s="188">
        <v>3673.5859999999998</v>
      </c>
      <c r="BI82" s="188">
        <v>3924.14037813</v>
      </c>
      <c r="BJ82" s="188">
        <v>4149.40578293</v>
      </c>
      <c r="BK82" s="188">
        <v>4444.4350972342991</v>
      </c>
      <c r="BL82" s="188">
        <v>4734.8039219600005</v>
      </c>
      <c r="BM82" s="188">
        <v>5106.2537628999999</v>
      </c>
      <c r="BN82" s="188">
        <v>5227.7472379531791</v>
      </c>
      <c r="BO82" s="188">
        <v>5339.4256940699997</v>
      </c>
      <c r="BP82" s="188">
        <v>5475.6249157700013</v>
      </c>
      <c r="BQ82" s="188">
        <v>5360.0751764300812</v>
      </c>
      <c r="BR82" s="188">
        <v>5421.7736767999995</v>
      </c>
      <c r="BS82" s="188">
        <v>5489.5433917499959</v>
      </c>
      <c r="BT82" s="188">
        <v>5482.7675999399999</v>
      </c>
      <c r="BU82" s="188">
        <v>5529.3185711499982</v>
      </c>
      <c r="BV82" s="188">
        <v>5675.5506973500005</v>
      </c>
      <c r="BW82" s="188">
        <v>5908.4831024900022</v>
      </c>
      <c r="BX82" s="188">
        <v>5345.8708522599982</v>
      </c>
      <c r="BY82" s="188">
        <v>5307.254480399999</v>
      </c>
      <c r="BZ82" s="188">
        <v>5668.0533127399995</v>
      </c>
      <c r="CA82" s="188">
        <v>6695.9440340099991</v>
      </c>
      <c r="CB82" s="188">
        <v>7766.5592604199992</v>
      </c>
      <c r="CC82" s="188">
        <v>8533.103328311292</v>
      </c>
      <c r="CD82" s="188">
        <v>9249.9433766262282</v>
      </c>
      <c r="CE82" s="188">
        <v>9723.8882121199476</v>
      </c>
      <c r="CF82" s="188">
        <v>10136.463059242369</v>
      </c>
      <c r="CG82" s="188">
        <v>10620.286033284741</v>
      </c>
      <c r="CH82" s="189">
        <v>11113.885634824255</v>
      </c>
    </row>
    <row r="83" spans="1:89" x14ac:dyDescent="0.35">
      <c r="A83" s="190"/>
      <c r="B83" s="52" t="s">
        <v>377</v>
      </c>
      <c r="C83" s="270"/>
      <c r="D83" s="188"/>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f t="shared" ref="AH83:CH83" si="14">AH84+AH85</f>
        <v>71.803621583486347</v>
      </c>
      <c r="AI83" s="188">
        <f t="shared" si="14"/>
        <v>71.309887694513563</v>
      </c>
      <c r="AJ83" s="188">
        <f t="shared" si="14"/>
        <v>81.214423210806217</v>
      </c>
      <c r="AK83" s="188">
        <f t="shared" si="14"/>
        <v>88.309333043676872</v>
      </c>
      <c r="AL83" s="188">
        <f t="shared" si="14"/>
        <v>86.071335668395506</v>
      </c>
      <c r="AM83" s="188">
        <f t="shared" si="14"/>
        <v>94.533357523787956</v>
      </c>
      <c r="AN83" s="188">
        <f t="shared" si="14"/>
        <v>94.539479953098336</v>
      </c>
      <c r="AO83" s="188">
        <f t="shared" si="14"/>
        <v>99.91444157230606</v>
      </c>
      <c r="AP83" s="188">
        <f t="shared" si="14"/>
        <v>100.54053775712582</v>
      </c>
      <c r="AQ83" s="188">
        <f t="shared" si="14"/>
        <v>104.34230284607963</v>
      </c>
      <c r="AR83" s="188">
        <f t="shared" si="14"/>
        <v>107.80379749418931</v>
      </c>
      <c r="AS83" s="188">
        <f t="shared" si="14"/>
        <v>122.17188902792199</v>
      </c>
      <c r="AT83" s="188">
        <f t="shared" si="14"/>
        <v>114.12408977669212</v>
      </c>
      <c r="AU83" s="188">
        <f t="shared" si="14"/>
        <v>146.99272655994997</v>
      </c>
      <c r="AV83" s="188">
        <f t="shared" si="14"/>
        <v>157.74724460497177</v>
      </c>
      <c r="AW83" s="188">
        <f t="shared" si="14"/>
        <v>166.79640685237015</v>
      </c>
      <c r="AX83" s="188">
        <f t="shared" si="14"/>
        <v>162.93681781914438</v>
      </c>
      <c r="AY83" s="188">
        <f t="shared" si="14"/>
        <v>164.65367537537094</v>
      </c>
      <c r="AZ83" s="188">
        <f t="shared" si="14"/>
        <v>151.35973857984254</v>
      </c>
      <c r="BA83" s="188">
        <f t="shared" si="14"/>
        <v>139.49190488287545</v>
      </c>
      <c r="BB83" s="188">
        <f t="shared" si="14"/>
        <v>134.50941339676888</v>
      </c>
      <c r="BC83" s="188">
        <f t="shared" si="14"/>
        <v>129.1281660452959</v>
      </c>
      <c r="BD83" s="188">
        <f t="shared" si="14"/>
        <v>119.97591185812794</v>
      </c>
      <c r="BE83" s="188">
        <f t="shared" si="14"/>
        <v>124.23847975499999</v>
      </c>
      <c r="BF83" s="188">
        <f t="shared" si="14"/>
        <v>129.19739105324999</v>
      </c>
      <c r="BG83" s="188">
        <f t="shared" si="14"/>
        <v>122.12592027499997</v>
      </c>
      <c r="BH83" s="188">
        <f t="shared" si="14"/>
        <v>118.53474787549996</v>
      </c>
      <c r="BI83" s="188">
        <f t="shared" si="14"/>
        <v>110.10084555674999</v>
      </c>
      <c r="BJ83" s="188">
        <f t="shared" si="14"/>
        <v>98.398418693749989</v>
      </c>
      <c r="BK83" s="188">
        <f t="shared" si="14"/>
        <v>78.937256372223544</v>
      </c>
      <c r="BL83" s="188">
        <f t="shared" si="14"/>
        <v>65.396410920697221</v>
      </c>
      <c r="BM83" s="188">
        <f t="shared" si="14"/>
        <v>51.483577534736391</v>
      </c>
      <c r="BN83" s="188">
        <f t="shared" si="14"/>
        <v>50.233626574888149</v>
      </c>
      <c r="BO83" s="188">
        <f t="shared" si="14"/>
        <v>37.345721613041349</v>
      </c>
      <c r="BP83" s="188">
        <f t="shared" si="14"/>
        <v>28.278218738752912</v>
      </c>
      <c r="BQ83" s="188">
        <f t="shared" si="14"/>
        <v>18.508530036452314</v>
      </c>
      <c r="BR83" s="188">
        <f t="shared" si="14"/>
        <v>12.288244013077932</v>
      </c>
      <c r="BS83" s="188">
        <f t="shared" si="14"/>
        <v>6.8174169843168348</v>
      </c>
      <c r="BT83" s="188">
        <f t="shared" si="14"/>
        <v>4.8587791485131495</v>
      </c>
      <c r="BU83" s="188">
        <f t="shared" si="14"/>
        <v>3.2507548237949484</v>
      </c>
      <c r="BV83" s="188">
        <f t="shared" si="14"/>
        <v>1.5711076788582328</v>
      </c>
      <c r="BW83" s="188">
        <f t="shared" si="14"/>
        <v>0.5756843626915602</v>
      </c>
      <c r="BX83" s="188">
        <f t="shared" si="14"/>
        <v>0</v>
      </c>
      <c r="BY83" s="188">
        <f t="shared" si="14"/>
        <v>0</v>
      </c>
      <c r="BZ83" s="188">
        <f t="shared" si="14"/>
        <v>0</v>
      </c>
      <c r="CA83" s="188">
        <f t="shared" si="14"/>
        <v>0</v>
      </c>
      <c r="CB83" s="188">
        <f t="shared" si="14"/>
        <v>0</v>
      </c>
      <c r="CC83" s="188">
        <f t="shared" si="14"/>
        <v>0</v>
      </c>
      <c r="CD83" s="188">
        <f t="shared" si="14"/>
        <v>0</v>
      </c>
      <c r="CE83" s="188">
        <f t="shared" si="14"/>
        <v>0</v>
      </c>
      <c r="CF83" s="188">
        <f t="shared" si="14"/>
        <v>0</v>
      </c>
      <c r="CG83" s="188">
        <f t="shared" si="14"/>
        <v>0</v>
      </c>
      <c r="CH83" s="189">
        <f t="shared" si="14"/>
        <v>0</v>
      </c>
    </row>
    <row r="84" spans="1:89" x14ac:dyDescent="0.35">
      <c r="A84" s="190"/>
      <c r="B84" s="72" t="s">
        <v>489</v>
      </c>
      <c r="C84" s="270" t="s">
        <v>378</v>
      </c>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v>71.803621583486347</v>
      </c>
      <c r="AI84" s="188">
        <v>71.309207260582085</v>
      </c>
      <c r="AJ84" s="188">
        <v>81.190527498478616</v>
      </c>
      <c r="AK84" s="188">
        <v>88.216061253991739</v>
      </c>
      <c r="AL84" s="188">
        <v>85.854079958673921</v>
      </c>
      <c r="AM84" s="188">
        <v>94.080741461868001</v>
      </c>
      <c r="AN84" s="188">
        <v>93.74042470571581</v>
      </c>
      <c r="AO84" s="188">
        <v>98.41918553022127</v>
      </c>
      <c r="AP84" s="188">
        <v>98.451776698555136</v>
      </c>
      <c r="AQ84" s="188">
        <v>101.4122159340142</v>
      </c>
      <c r="AR84" s="188">
        <v>103.7000792945807</v>
      </c>
      <c r="AS84" s="188">
        <v>115.24881210484507</v>
      </c>
      <c r="AT84" s="188">
        <v>105.20758261792079</v>
      </c>
      <c r="AU84" s="188">
        <v>132.47009728423961</v>
      </c>
      <c r="AV84" s="188">
        <v>139.23752551267657</v>
      </c>
      <c r="AW84" s="188">
        <v>145.01624573144477</v>
      </c>
      <c r="AX84" s="188">
        <v>140.12043851328579</v>
      </c>
      <c r="AY84" s="188">
        <v>137.73568376010451</v>
      </c>
      <c r="AZ84" s="188">
        <v>123.15021797831749</v>
      </c>
      <c r="BA84" s="188">
        <v>112.47661198287514</v>
      </c>
      <c r="BB84" s="188">
        <v>106.20491922822067</v>
      </c>
      <c r="BC84" s="188">
        <v>100.0911521395842</v>
      </c>
      <c r="BD84" s="188">
        <v>91.467069144910184</v>
      </c>
      <c r="BE84" s="188">
        <v>94.275213728127369</v>
      </c>
      <c r="BF84" s="188">
        <v>98.141333013831741</v>
      </c>
      <c r="BG84" s="188">
        <v>88.419644868272087</v>
      </c>
      <c r="BH84" s="188">
        <v>84.661747875499969</v>
      </c>
      <c r="BI84" s="188">
        <v>78.43606763128443</v>
      </c>
      <c r="BJ84" s="188">
        <v>69.184191628461178</v>
      </c>
      <c r="BK84" s="188">
        <v>53.012026844164069</v>
      </c>
      <c r="BL84" s="188">
        <v>44.371488154976973</v>
      </c>
      <c r="BM84" s="188">
        <v>35.156518235278511</v>
      </c>
      <c r="BN84" s="188">
        <v>37.029541266636251</v>
      </c>
      <c r="BO84" s="188">
        <v>28.873350653457123</v>
      </c>
      <c r="BP84" s="188">
        <v>21.10478027697734</v>
      </c>
      <c r="BQ84" s="188">
        <v>14.26166584517814</v>
      </c>
      <c r="BR84" s="188">
        <v>9.1137068506542054</v>
      </c>
      <c r="BS84" s="188">
        <v>5.5050338445589686</v>
      </c>
      <c r="BT84" s="188">
        <v>3.3250948192197995</v>
      </c>
      <c r="BU84" s="188">
        <v>2.934092344247913</v>
      </c>
      <c r="BV84" s="188">
        <v>1.3837659993709353</v>
      </c>
      <c r="BW84" s="188">
        <v>0.49711208961585279</v>
      </c>
      <c r="BX84" s="188">
        <v>0</v>
      </c>
      <c r="BY84" s="188">
        <v>0</v>
      </c>
      <c r="BZ84" s="188">
        <v>0</v>
      </c>
      <c r="CA84" s="188">
        <v>0</v>
      </c>
      <c r="CB84" s="188">
        <v>0</v>
      </c>
      <c r="CC84" s="188">
        <v>0</v>
      </c>
      <c r="CD84" s="188">
        <v>0</v>
      </c>
      <c r="CE84" s="188">
        <v>0</v>
      </c>
      <c r="CF84" s="188">
        <v>0</v>
      </c>
      <c r="CG84" s="188">
        <v>0</v>
      </c>
      <c r="CH84" s="189">
        <v>0</v>
      </c>
    </row>
    <row r="85" spans="1:89" x14ac:dyDescent="0.35">
      <c r="A85" s="190"/>
      <c r="B85" s="72" t="s">
        <v>490</v>
      </c>
      <c r="C85" s="270" t="s">
        <v>378</v>
      </c>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v>0</v>
      </c>
      <c r="AI85" s="188">
        <v>6.8043393148529703E-4</v>
      </c>
      <c r="AJ85" s="188">
        <v>2.389571232760496E-2</v>
      </c>
      <c r="AK85" s="188">
        <v>9.3271789685138398E-2</v>
      </c>
      <c r="AL85" s="188">
        <v>0.21725570972157768</v>
      </c>
      <c r="AM85" s="188">
        <v>0.45261606191995341</v>
      </c>
      <c r="AN85" s="188">
        <v>0.79905524738252098</v>
      </c>
      <c r="AO85" s="188">
        <v>1.4952560420847878</v>
      </c>
      <c r="AP85" s="188">
        <v>2.0887610585706842</v>
      </c>
      <c r="AQ85" s="188">
        <v>2.9300869120654411</v>
      </c>
      <c r="AR85" s="188">
        <v>4.1037181996086094</v>
      </c>
      <c r="AS85" s="188">
        <v>6.9230769230769234</v>
      </c>
      <c r="AT85" s="188">
        <v>8.9165071587713225</v>
      </c>
      <c r="AU85" s="188">
        <v>14.522629275710372</v>
      </c>
      <c r="AV85" s="188">
        <v>18.509719092295203</v>
      </c>
      <c r="AW85" s="188">
        <v>21.780161120925374</v>
      </c>
      <c r="AX85" s="188">
        <v>22.816379305858582</v>
      </c>
      <c r="AY85" s="188">
        <v>26.917991615266445</v>
      </c>
      <c r="AZ85" s="188">
        <v>28.20952060152505</v>
      </c>
      <c r="BA85" s="188">
        <v>27.015292900000315</v>
      </c>
      <c r="BB85" s="188">
        <v>28.304494168548207</v>
      </c>
      <c r="BC85" s="188">
        <v>29.037013905711706</v>
      </c>
      <c r="BD85" s="188">
        <v>28.508842713217764</v>
      </c>
      <c r="BE85" s="188">
        <v>29.963266026872617</v>
      </c>
      <c r="BF85" s="188">
        <v>31.056058039418243</v>
      </c>
      <c r="BG85" s="188">
        <v>33.70627540672789</v>
      </c>
      <c r="BH85" s="188">
        <v>33.872999999999998</v>
      </c>
      <c r="BI85" s="188">
        <v>31.66477792546555</v>
      </c>
      <c r="BJ85" s="188">
        <v>29.214227065288803</v>
      </c>
      <c r="BK85" s="188">
        <v>25.925229528059475</v>
      </c>
      <c r="BL85" s="188">
        <v>21.024922765720252</v>
      </c>
      <c r="BM85" s="188">
        <v>16.327059299457879</v>
      </c>
      <c r="BN85" s="188">
        <v>13.204085308251896</v>
      </c>
      <c r="BO85" s="188">
        <v>8.4723709595842251</v>
      </c>
      <c r="BP85" s="188">
        <v>7.1734384617755698</v>
      </c>
      <c r="BQ85" s="188">
        <v>4.2468641912741756</v>
      </c>
      <c r="BR85" s="188">
        <v>3.174537162423726</v>
      </c>
      <c r="BS85" s="188">
        <v>1.3123831397578662</v>
      </c>
      <c r="BT85" s="188">
        <v>1.53368432929335</v>
      </c>
      <c r="BU85" s="188">
        <v>0.31666247954703558</v>
      </c>
      <c r="BV85" s="188">
        <v>0.18734167948729749</v>
      </c>
      <c r="BW85" s="188">
        <v>7.8572273075707424E-2</v>
      </c>
      <c r="BX85" s="188">
        <v>0</v>
      </c>
      <c r="BY85" s="188">
        <v>0</v>
      </c>
      <c r="BZ85" s="188">
        <v>0</v>
      </c>
      <c r="CA85" s="188">
        <v>0</v>
      </c>
      <c r="CB85" s="188">
        <v>0</v>
      </c>
      <c r="CC85" s="188">
        <v>0</v>
      </c>
      <c r="CD85" s="188">
        <v>0</v>
      </c>
      <c r="CE85" s="188">
        <v>0</v>
      </c>
      <c r="CF85" s="188">
        <v>0</v>
      </c>
      <c r="CG85" s="188">
        <v>0</v>
      </c>
      <c r="CH85" s="189">
        <v>0</v>
      </c>
    </row>
    <row r="86" spans="1:89" x14ac:dyDescent="0.35">
      <c r="A86" s="190"/>
      <c r="B86" s="52" t="s">
        <v>379</v>
      </c>
      <c r="C86" s="270" t="s">
        <v>374</v>
      </c>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v>0</v>
      </c>
      <c r="AI86" s="188">
        <v>0</v>
      </c>
      <c r="AJ86" s="188">
        <v>0</v>
      </c>
      <c r="AK86" s="188">
        <v>0</v>
      </c>
      <c r="AL86" s="188">
        <v>0</v>
      </c>
      <c r="AM86" s="188">
        <v>0</v>
      </c>
      <c r="AN86" s="188">
        <v>0</v>
      </c>
      <c r="AO86" s="188">
        <v>0</v>
      </c>
      <c r="AP86" s="188">
        <v>0</v>
      </c>
      <c r="AQ86" s="188">
        <v>0</v>
      </c>
      <c r="AR86" s="188">
        <v>0</v>
      </c>
      <c r="AS86" s="188">
        <v>0</v>
      </c>
      <c r="AT86" s="188">
        <v>0</v>
      </c>
      <c r="AU86" s="188">
        <v>14.67867882736096</v>
      </c>
      <c r="AV86" s="188">
        <v>17.32362399448489</v>
      </c>
      <c r="AW86" s="188">
        <v>22.017101000372413</v>
      </c>
      <c r="AX86" s="188">
        <v>26.274387450379745</v>
      </c>
      <c r="AY86" s="188">
        <v>31.159442185463192</v>
      </c>
      <c r="AZ86" s="188">
        <v>36.556276606201791</v>
      </c>
      <c r="BA86" s="188">
        <v>36.695665879000003</v>
      </c>
      <c r="BB86" s="188">
        <v>38.413191972800014</v>
      </c>
      <c r="BC86" s="188">
        <v>38.367648960570129</v>
      </c>
      <c r="BD86" s="188">
        <v>57.286221493426368</v>
      </c>
      <c r="BE86" s="188">
        <v>61.250098314299194</v>
      </c>
      <c r="BF86" s="188">
        <v>45.81</v>
      </c>
      <c r="BG86" s="188">
        <v>36.193318905790619</v>
      </c>
      <c r="BH86" s="188">
        <v>38.411999999999999</v>
      </c>
      <c r="BI86" s="188">
        <v>35.623045027248956</v>
      </c>
      <c r="BJ86" s="188">
        <v>39.227886861522336</v>
      </c>
      <c r="BK86" s="188">
        <v>44.288355759254614</v>
      </c>
      <c r="BL86" s="188">
        <v>46.717117832191811</v>
      </c>
      <c r="BM86" s="188">
        <v>48.708362762486907</v>
      </c>
      <c r="BN86" s="188">
        <v>45.683687940754801</v>
      </c>
      <c r="BO86" s="188">
        <v>41.557605406422965</v>
      </c>
      <c r="BP86" s="188">
        <v>44.996467444797425</v>
      </c>
      <c r="BQ86" s="188">
        <v>46.46150720913667</v>
      </c>
      <c r="BR86" s="188">
        <v>44.752198794615161</v>
      </c>
      <c r="BS86" s="188">
        <v>41.883695203837881</v>
      </c>
      <c r="BT86" s="188">
        <v>40.255351281499983</v>
      </c>
      <c r="BU86" s="188">
        <v>38.784486304119874</v>
      </c>
      <c r="BV86" s="188">
        <v>29.596687712938138</v>
      </c>
      <c r="BW86" s="188">
        <v>27.331165433471856</v>
      </c>
      <c r="BX86" s="188">
        <v>27.435668354013988</v>
      </c>
      <c r="BY86" s="188">
        <v>30.389176351945164</v>
      </c>
      <c r="BZ86" s="188">
        <v>30.591488777529584</v>
      </c>
      <c r="CA86" s="188">
        <v>32.814681869174684</v>
      </c>
      <c r="CB86" s="188">
        <v>36.409498815493791</v>
      </c>
      <c r="CC86" s="188">
        <v>38.941860376179207</v>
      </c>
      <c r="CD86" s="188">
        <v>40.012304770207436</v>
      </c>
      <c r="CE86" s="188">
        <v>38.733508327066602</v>
      </c>
      <c r="CF86" s="188">
        <v>39.230254521687421</v>
      </c>
      <c r="CG86" s="188">
        <v>41.744373347463835</v>
      </c>
      <c r="CH86" s="189">
        <v>44.085131225796211</v>
      </c>
    </row>
    <row r="87" spans="1:89" ht="26.25" customHeight="1" x14ac:dyDescent="0.35">
      <c r="A87" s="190"/>
      <c r="B87" s="52" t="s">
        <v>506</v>
      </c>
      <c r="C87" s="270" t="s">
        <v>378</v>
      </c>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v>96</v>
      </c>
      <c r="AI87" s="188">
        <v>96</v>
      </c>
      <c r="AJ87" s="188">
        <v>98</v>
      </c>
      <c r="AK87" s="188">
        <v>101</v>
      </c>
      <c r="AL87" s="188">
        <v>102</v>
      </c>
      <c r="AM87" s="188">
        <v>103</v>
      </c>
      <c r="AN87" s="188">
        <v>105</v>
      </c>
      <c r="AO87" s="188">
        <v>105</v>
      </c>
      <c r="AP87" s="188">
        <v>107</v>
      </c>
      <c r="AQ87" s="188">
        <v>107</v>
      </c>
      <c r="AR87" s="188">
        <v>109</v>
      </c>
      <c r="AS87" s="188">
        <v>112</v>
      </c>
      <c r="AT87" s="188">
        <v>112.35899999999999</v>
      </c>
      <c r="AU87" s="188">
        <v>114.324</v>
      </c>
      <c r="AV87" s="188">
        <v>115.11</v>
      </c>
      <c r="AW87" s="188">
        <v>122.089</v>
      </c>
      <c r="AX87" s="188">
        <v>123.30500000000001</v>
      </c>
      <c r="AY87" s="188">
        <v>124.179</v>
      </c>
      <c r="AZ87" s="188">
        <v>128.614</v>
      </c>
      <c r="BA87" s="188">
        <v>123.26300000000001</v>
      </c>
      <c r="BB87" s="188">
        <v>124.417</v>
      </c>
      <c r="BC87" s="188">
        <v>118.181</v>
      </c>
      <c r="BD87" s="188">
        <v>118.962</v>
      </c>
      <c r="BE87" s="188">
        <v>120.14100000000001</v>
      </c>
      <c r="BF87" s="188">
        <v>120.018</v>
      </c>
      <c r="BG87" s="188">
        <v>122.324</v>
      </c>
      <c r="BH87" s="188">
        <v>123.015</v>
      </c>
      <c r="BI87" s="188">
        <v>123.87321689999997</v>
      </c>
      <c r="BJ87" s="188">
        <v>125.86199999999999</v>
      </c>
      <c r="BK87" s="188">
        <v>127.27833854999997</v>
      </c>
      <c r="BL87" s="188">
        <v>822.81408871238204</v>
      </c>
      <c r="BM87" s="188">
        <v>121.23222758000001</v>
      </c>
      <c r="BN87" s="188">
        <v>122.38864807125002</v>
      </c>
      <c r="BO87" s="188">
        <v>123.35264574</v>
      </c>
      <c r="BP87" s="188">
        <v>123.46082752000001</v>
      </c>
      <c r="BQ87" s="188">
        <v>122.52528203</v>
      </c>
      <c r="BR87" s="188">
        <v>124.59394418000001</v>
      </c>
      <c r="BS87" s="188">
        <v>127.56960417000036</v>
      </c>
      <c r="BT87" s="188">
        <v>126.42016188999996</v>
      </c>
      <c r="BU87" s="188">
        <v>126.05015876767001</v>
      </c>
      <c r="BV87" s="188">
        <v>125.70243364</v>
      </c>
      <c r="BW87" s="188">
        <v>124.05207192999998</v>
      </c>
      <c r="BX87" s="188">
        <v>122.74767937000001</v>
      </c>
      <c r="BY87" s="188">
        <v>124.10338623</v>
      </c>
      <c r="BZ87" s="188">
        <v>125.87573984999996</v>
      </c>
      <c r="CA87" s="188">
        <v>127.97784556000001</v>
      </c>
      <c r="CB87" s="188">
        <v>130.27787214999998</v>
      </c>
      <c r="CC87" s="188">
        <v>131.87097128868899</v>
      </c>
      <c r="CD87" s="188">
        <v>130.94990400345887</v>
      </c>
      <c r="CE87" s="188">
        <v>129.85039884495501</v>
      </c>
      <c r="CF87" s="188">
        <v>131.42697308665035</v>
      </c>
      <c r="CG87" s="188">
        <v>134.16084225825733</v>
      </c>
      <c r="CH87" s="189">
        <v>136.95797667610623</v>
      </c>
    </row>
    <row r="88" spans="1:89" x14ac:dyDescent="0.35">
      <c r="A88" s="190"/>
      <c r="B88" s="52" t="s">
        <v>383</v>
      </c>
      <c r="C88" s="270" t="s">
        <v>384</v>
      </c>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c r="AK88" s="188"/>
      <c r="AL88" s="188"/>
      <c r="AM88" s="188"/>
      <c r="AN88" s="188"/>
      <c r="AO88" s="188"/>
      <c r="AP88" s="188"/>
      <c r="AQ88" s="188">
        <v>0</v>
      </c>
      <c r="AR88" s="188">
        <v>0</v>
      </c>
      <c r="AS88" s="188">
        <v>0</v>
      </c>
      <c r="AT88" s="188">
        <v>0</v>
      </c>
      <c r="AU88" s="188">
        <v>0</v>
      </c>
      <c r="AV88" s="188">
        <v>0</v>
      </c>
      <c r="AW88" s="188">
        <v>0</v>
      </c>
      <c r="AX88" s="188">
        <v>0</v>
      </c>
      <c r="AY88" s="188">
        <v>0</v>
      </c>
      <c r="AZ88" s="188">
        <v>0</v>
      </c>
      <c r="BA88" s="188">
        <v>0</v>
      </c>
      <c r="BB88" s="188">
        <v>0</v>
      </c>
      <c r="BC88" s="188">
        <v>0</v>
      </c>
      <c r="BD88" s="188">
        <v>0</v>
      </c>
      <c r="BE88" s="188">
        <v>0</v>
      </c>
      <c r="BF88" s="188">
        <v>0</v>
      </c>
      <c r="BG88" s="188">
        <v>0</v>
      </c>
      <c r="BH88" s="188">
        <v>0</v>
      </c>
      <c r="BI88" s="188">
        <v>0</v>
      </c>
      <c r="BJ88" s="188">
        <v>2.3854757613040265</v>
      </c>
      <c r="BK88" s="188">
        <v>2.7799798323037712</v>
      </c>
      <c r="BL88" s="188">
        <v>145.43650100833483</v>
      </c>
      <c r="BM88" s="188">
        <v>193.92315446943357</v>
      </c>
      <c r="BN88" s="188">
        <v>266.81067065860327</v>
      </c>
      <c r="BO88" s="188">
        <v>77.89376230618096</v>
      </c>
      <c r="BP88" s="188">
        <v>83.761185046642368</v>
      </c>
      <c r="BQ88" s="188">
        <v>4.8547000187328013</v>
      </c>
      <c r="BR88" s="188">
        <v>6.144183842691306</v>
      </c>
      <c r="BS88" s="188">
        <v>1.8738021637673685</v>
      </c>
      <c r="BT88" s="188">
        <v>1.5587465546696961</v>
      </c>
      <c r="BU88" s="188">
        <v>54.094519769972067</v>
      </c>
      <c r="BV88" s="188">
        <v>20.090436254533998</v>
      </c>
      <c r="BW88" s="188">
        <v>9.7350312857142157E-2</v>
      </c>
      <c r="BX88" s="188">
        <v>34.689154872365421</v>
      </c>
      <c r="BY88" s="188">
        <v>0.15308124959298289</v>
      </c>
      <c r="BZ88" s="188">
        <v>45.364040657723173</v>
      </c>
      <c r="CA88" s="188">
        <v>9.1608095916241457</v>
      </c>
      <c r="CB88" s="188">
        <v>9.8888322545711329</v>
      </c>
      <c r="CC88" s="188">
        <v>12.806171595548522</v>
      </c>
      <c r="CD88" s="188">
        <v>12.786690734570055</v>
      </c>
      <c r="CE88" s="188">
        <v>12.786690734570055</v>
      </c>
      <c r="CF88" s="188">
        <v>12.786690734570055</v>
      </c>
      <c r="CG88" s="188">
        <v>12.786690734570056</v>
      </c>
      <c r="CH88" s="189">
        <v>12.786690734570056</v>
      </c>
    </row>
    <row r="89" spans="1:89" x14ac:dyDescent="0.35">
      <c r="A89" s="190"/>
      <c r="B89" s="52" t="s">
        <v>385</v>
      </c>
      <c r="C89" s="270" t="s">
        <v>374</v>
      </c>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c r="AW89" s="188"/>
      <c r="AX89" s="188"/>
      <c r="AY89" s="188"/>
      <c r="AZ89" s="188"/>
      <c r="BA89" s="188"/>
      <c r="BB89" s="188"/>
      <c r="BC89" s="188"/>
      <c r="BD89" s="188"/>
      <c r="BE89" s="188"/>
      <c r="BF89" s="188"/>
      <c r="BG89" s="188"/>
      <c r="BH89" s="188"/>
      <c r="BI89" s="188"/>
      <c r="BJ89" s="188"/>
      <c r="BK89" s="188"/>
      <c r="BL89" s="188"/>
      <c r="BM89" s="188"/>
      <c r="BN89" s="188"/>
      <c r="BO89" s="188"/>
      <c r="BP89" s="188"/>
      <c r="BQ89" s="188"/>
      <c r="BR89" s="188"/>
      <c r="BS89" s="188"/>
      <c r="BT89" s="188"/>
      <c r="BU89" s="188"/>
      <c r="BV89" s="188"/>
      <c r="BW89" s="188"/>
      <c r="BX89" s="188"/>
      <c r="BY89" s="188"/>
      <c r="BZ89" s="188">
        <v>3849.7359237209262</v>
      </c>
      <c r="CA89" s="188">
        <v>4305.8395638360898</v>
      </c>
      <c r="CB89" s="188">
        <v>13.058798545433643</v>
      </c>
      <c r="CC89" s="188"/>
      <c r="CD89" s="188"/>
      <c r="CE89" s="188"/>
      <c r="CF89" s="188"/>
      <c r="CG89" s="188"/>
      <c r="CH89" s="189"/>
    </row>
    <row r="90" spans="1:89" x14ac:dyDescent="0.35">
      <c r="A90" s="190"/>
      <c r="B90" s="52" t="s">
        <v>26</v>
      </c>
      <c r="C90" s="270" t="s">
        <v>384</v>
      </c>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v>189.0604099893182</v>
      </c>
      <c r="AI90" s="188">
        <v>217.24186395918002</v>
      </c>
      <c r="AJ90" s="188">
        <v>291.64676658977385</v>
      </c>
      <c r="AK90" s="188">
        <v>435.79447132057123</v>
      </c>
      <c r="AL90" s="188">
        <v>531.64070822038082</v>
      </c>
      <c r="AM90" s="188">
        <v>599.91337522552976</v>
      </c>
      <c r="AN90" s="188">
        <v>667.59777746960162</v>
      </c>
      <c r="AO90" s="188">
        <v>730.54411349699535</v>
      </c>
      <c r="AP90" s="188">
        <v>805.60849456809274</v>
      </c>
      <c r="AQ90" s="188">
        <v>838.18835992187337</v>
      </c>
      <c r="AR90" s="188">
        <v>760.26900000000001</v>
      </c>
      <c r="AS90" s="188">
        <v>936.29321192193368</v>
      </c>
      <c r="AT90" s="188">
        <v>1162.117</v>
      </c>
      <c r="AU90" s="188">
        <v>670.327</v>
      </c>
      <c r="AV90" s="188">
        <v>724.20100000000002</v>
      </c>
      <c r="AW90" s="188">
        <v>941.47799999999995</v>
      </c>
      <c r="AX90" s="188">
        <v>973.24916299999973</v>
      </c>
      <c r="AY90" s="188">
        <v>991.50290500000006</v>
      </c>
      <c r="AZ90" s="188">
        <v>1035.1050220000002</v>
      </c>
      <c r="BA90" s="188">
        <v>1079.5440269999999</v>
      </c>
      <c r="BB90" s="188">
        <v>1124.7226409999994</v>
      </c>
      <c r="BC90" s="188">
        <v>1163.735510948489</v>
      </c>
      <c r="BD90" s="188">
        <v>1229.3620240181656</v>
      </c>
      <c r="BE90" s="188">
        <v>1349.4457237699216</v>
      </c>
      <c r="BF90" s="188">
        <v>1430.8457317625675</v>
      </c>
      <c r="BG90" s="188">
        <v>1612.517104499429</v>
      </c>
      <c r="BH90" s="188">
        <v>1828.5273484448542</v>
      </c>
      <c r="BI90" s="188">
        <v>1843.2959341159444</v>
      </c>
      <c r="BJ90" s="188">
        <v>2003.9939900362206</v>
      </c>
      <c r="BK90" s="188">
        <v>2046.6136160962108</v>
      </c>
      <c r="BL90" s="188">
        <v>2162.8252108384918</v>
      </c>
      <c r="BM90" s="188">
        <v>2239.7459853678515</v>
      </c>
      <c r="BN90" s="188">
        <v>2273.0145576027198</v>
      </c>
      <c r="BO90" s="188">
        <v>2227.1295013956719</v>
      </c>
      <c r="BP90" s="188">
        <v>2136.5856605519407</v>
      </c>
      <c r="BQ90" s="188"/>
      <c r="BR90" s="188"/>
      <c r="BS90" s="188"/>
      <c r="BT90" s="188"/>
      <c r="BU90" s="188"/>
      <c r="BV90" s="188"/>
      <c r="BW90" s="188"/>
      <c r="BX90" s="188"/>
      <c r="BY90" s="188"/>
      <c r="BZ90" s="188"/>
      <c r="CA90" s="188"/>
      <c r="CB90" s="188"/>
      <c r="CC90" s="188"/>
      <c r="CD90" s="188"/>
      <c r="CE90" s="188"/>
      <c r="CF90" s="188"/>
      <c r="CG90" s="188"/>
      <c r="CH90" s="189"/>
    </row>
    <row r="91" spans="1:89" x14ac:dyDescent="0.35">
      <c r="A91" s="190"/>
      <c r="B91" s="52" t="s">
        <v>386</v>
      </c>
      <c r="C91" s="270" t="s">
        <v>378</v>
      </c>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v>16</v>
      </c>
      <c r="AI91" s="188">
        <v>16</v>
      </c>
      <c r="AJ91" s="188">
        <v>16</v>
      </c>
      <c r="AK91" s="188">
        <v>17</v>
      </c>
      <c r="AL91" s="188">
        <v>17</v>
      </c>
      <c r="AM91" s="188">
        <v>17</v>
      </c>
      <c r="AN91" s="188">
        <v>17</v>
      </c>
      <c r="AO91" s="188">
        <v>18</v>
      </c>
      <c r="AP91" s="188">
        <v>18</v>
      </c>
      <c r="AQ91" s="188">
        <v>2.6080000000000001</v>
      </c>
      <c r="AR91" s="188">
        <v>0</v>
      </c>
      <c r="AS91" s="188">
        <v>0</v>
      </c>
      <c r="AT91" s="188">
        <v>0</v>
      </c>
      <c r="AU91" s="188">
        <v>0</v>
      </c>
      <c r="AV91" s="188">
        <v>0</v>
      </c>
      <c r="AW91" s="188">
        <v>0</v>
      </c>
      <c r="AX91" s="188">
        <v>0</v>
      </c>
      <c r="AY91" s="188">
        <v>0</v>
      </c>
      <c r="AZ91" s="188">
        <v>0</v>
      </c>
      <c r="BA91" s="188">
        <v>0</v>
      </c>
      <c r="BB91" s="188">
        <v>0</v>
      </c>
      <c r="BC91" s="188">
        <v>0</v>
      </c>
      <c r="BD91" s="188">
        <v>0</v>
      </c>
      <c r="BE91" s="188">
        <v>0</v>
      </c>
      <c r="BF91" s="188">
        <v>0</v>
      </c>
      <c r="BG91" s="188">
        <v>0</v>
      </c>
      <c r="BH91" s="188">
        <v>0</v>
      </c>
      <c r="BI91" s="188">
        <v>0</v>
      </c>
      <c r="BJ91" s="188">
        <v>0</v>
      </c>
      <c r="BK91" s="188">
        <v>0</v>
      </c>
      <c r="BL91" s="188">
        <v>0</v>
      </c>
      <c r="BM91" s="188">
        <v>0</v>
      </c>
      <c r="BN91" s="188">
        <v>0</v>
      </c>
      <c r="BO91" s="188">
        <v>0</v>
      </c>
      <c r="BP91" s="188">
        <v>0</v>
      </c>
      <c r="BQ91" s="188">
        <v>0</v>
      </c>
      <c r="BR91" s="188">
        <v>0</v>
      </c>
      <c r="BS91" s="188">
        <v>0</v>
      </c>
      <c r="BT91" s="188">
        <v>0</v>
      </c>
      <c r="BU91" s="188">
        <v>0</v>
      </c>
      <c r="BV91" s="188">
        <v>0</v>
      </c>
      <c r="BW91" s="188">
        <v>0</v>
      </c>
      <c r="BX91" s="188">
        <v>0</v>
      </c>
      <c r="BY91" s="188">
        <v>0</v>
      </c>
      <c r="BZ91" s="188">
        <v>0</v>
      </c>
      <c r="CA91" s="188">
        <v>0</v>
      </c>
      <c r="CB91" s="188">
        <v>0</v>
      </c>
      <c r="CC91" s="188">
        <v>0</v>
      </c>
      <c r="CD91" s="188">
        <v>0</v>
      </c>
      <c r="CE91" s="188">
        <v>0</v>
      </c>
      <c r="CF91" s="188">
        <v>0</v>
      </c>
      <c r="CG91" s="188">
        <v>0</v>
      </c>
      <c r="CH91" s="189">
        <v>0</v>
      </c>
    </row>
    <row r="92" spans="1:89" x14ac:dyDescent="0.35">
      <c r="A92" s="190"/>
      <c r="B92" s="52" t="s">
        <v>387</v>
      </c>
      <c r="C92" s="270" t="s">
        <v>374</v>
      </c>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v>0</v>
      </c>
      <c r="AI92" s="188">
        <v>0</v>
      </c>
      <c r="AJ92" s="188">
        <v>0</v>
      </c>
      <c r="AK92" s="188">
        <v>0</v>
      </c>
      <c r="AL92" s="188">
        <v>0</v>
      </c>
      <c r="AM92" s="188">
        <v>0</v>
      </c>
      <c r="AN92" s="188">
        <v>0</v>
      </c>
      <c r="AO92" s="188">
        <v>0</v>
      </c>
      <c r="AP92" s="188">
        <v>0</v>
      </c>
      <c r="AQ92" s="188">
        <v>0</v>
      </c>
      <c r="AR92" s="188">
        <v>0</v>
      </c>
      <c r="AS92" s="188">
        <v>0</v>
      </c>
      <c r="AT92" s="188">
        <v>0</v>
      </c>
      <c r="AU92" s="188">
        <v>0</v>
      </c>
      <c r="AV92" s="188">
        <v>505.50842426823931</v>
      </c>
      <c r="AW92" s="188">
        <v>710.21289378353549</v>
      </c>
      <c r="AX92" s="188">
        <v>820.7658061912789</v>
      </c>
      <c r="AY92" s="188">
        <v>1007.9813777872349</v>
      </c>
      <c r="AZ92" s="188">
        <v>1212.5307624595152</v>
      </c>
      <c r="BA92" s="188">
        <v>1373.3434446659953</v>
      </c>
      <c r="BB92" s="188">
        <v>1529.2386319993936</v>
      </c>
      <c r="BC92" s="188">
        <v>1685.0312370699578</v>
      </c>
      <c r="BD92" s="188">
        <v>1846.9692141166404</v>
      </c>
      <c r="BE92" s="188">
        <v>2044.6946975616393</v>
      </c>
      <c r="BF92" s="188">
        <v>2184.4949999999999</v>
      </c>
      <c r="BG92" s="188">
        <v>2399.912471946795</v>
      </c>
      <c r="BH92" s="188">
        <v>2608.7809999999999</v>
      </c>
      <c r="BI92" s="188">
        <v>2824.8410963032829</v>
      </c>
      <c r="BJ92" s="188">
        <v>3059.7591478660306</v>
      </c>
      <c r="BK92" s="188">
        <v>3359.1290942770729</v>
      </c>
      <c r="BL92" s="188">
        <v>3619.5934670833412</v>
      </c>
      <c r="BM92" s="188">
        <v>3989.1991157989637</v>
      </c>
      <c r="BN92" s="188">
        <v>4200.2916762362729</v>
      </c>
      <c r="BO92" s="188">
        <v>4351.2435542558051</v>
      </c>
      <c r="BP92" s="188">
        <v>4620.0866791328817</v>
      </c>
      <c r="BQ92" s="188">
        <v>4770.7953469207459</v>
      </c>
      <c r="BR92" s="188">
        <v>5009.9905589028167</v>
      </c>
      <c r="BS92" s="188">
        <v>4766.3278780454339</v>
      </c>
      <c r="BT92" s="188">
        <v>4478.3398482512839</v>
      </c>
      <c r="BU92" s="188">
        <v>3842.5519515868186</v>
      </c>
      <c r="BV92" s="188">
        <v>3525.5145970952212</v>
      </c>
      <c r="BW92" s="188">
        <v>3312.0343996813695</v>
      </c>
      <c r="BX92" s="188">
        <v>2692.6279642862646</v>
      </c>
      <c r="BY92" s="188">
        <v>2447.9552986930094</v>
      </c>
      <c r="BZ92" s="188">
        <v>2362.7366940666257</v>
      </c>
      <c r="CA92" s="188">
        <v>2432.4838724213591</v>
      </c>
      <c r="CB92" s="188">
        <v>2355.4616604000935</v>
      </c>
      <c r="CC92" s="188">
        <v>2212.2760277575644</v>
      </c>
      <c r="CD92" s="188">
        <v>2095.3848212902062</v>
      </c>
      <c r="CE92" s="188">
        <v>1945.5175904612688</v>
      </c>
      <c r="CF92" s="188">
        <v>1733.4271157267563</v>
      </c>
      <c r="CG92" s="188">
        <v>1455.4926265228714</v>
      </c>
      <c r="CH92" s="189">
        <v>1292.070082142448</v>
      </c>
    </row>
    <row r="93" spans="1:89" ht="25.5" customHeight="1" x14ac:dyDescent="0.35">
      <c r="A93" s="190"/>
      <c r="B93" s="52" t="s">
        <v>394</v>
      </c>
      <c r="C93" s="270" t="s">
        <v>374</v>
      </c>
      <c r="D93" s="188"/>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c r="AK93" s="188"/>
      <c r="AL93" s="188"/>
      <c r="AM93" s="188"/>
      <c r="AN93" s="188"/>
      <c r="AO93" s="188"/>
      <c r="AP93" s="188"/>
      <c r="AQ93" s="188"/>
      <c r="AR93" s="188"/>
      <c r="AS93" s="188"/>
      <c r="AT93" s="188"/>
      <c r="AU93" s="188"/>
      <c r="AV93" s="188"/>
      <c r="AW93" s="188"/>
      <c r="AX93" s="188"/>
      <c r="AY93" s="188"/>
      <c r="AZ93" s="188">
        <v>0</v>
      </c>
      <c r="BA93" s="188">
        <v>0</v>
      </c>
      <c r="BB93" s="188">
        <v>0</v>
      </c>
      <c r="BC93" s="188">
        <v>0</v>
      </c>
      <c r="BD93" s="188">
        <v>0</v>
      </c>
      <c r="BE93" s="188">
        <v>0</v>
      </c>
      <c r="BF93" s="188">
        <v>0</v>
      </c>
      <c r="BG93" s="188">
        <v>0</v>
      </c>
      <c r="BH93" s="188">
        <v>0</v>
      </c>
      <c r="BI93" s="188">
        <v>3</v>
      </c>
      <c r="BJ93" s="188">
        <v>7</v>
      </c>
      <c r="BK93" s="188">
        <v>13.497025149999999</v>
      </c>
      <c r="BL93" s="188">
        <v>38.534542930000001</v>
      </c>
      <c r="BM93" s="188">
        <v>34.154483699999993</v>
      </c>
      <c r="BN93" s="188">
        <v>45.768576209999999</v>
      </c>
      <c r="BO93" s="188">
        <v>74.136923039999985</v>
      </c>
      <c r="BP93" s="188">
        <v>110.91288990999999</v>
      </c>
      <c r="BQ93" s="188">
        <v>159.75237205000002</v>
      </c>
      <c r="BR93" s="188">
        <v>187.89459571</v>
      </c>
      <c r="BS93" s="188">
        <v>208.81836001000002</v>
      </c>
      <c r="BT93" s="188">
        <v>194.73461820000003</v>
      </c>
      <c r="BU93" s="188">
        <v>217.75776851000001</v>
      </c>
      <c r="BV93" s="188">
        <v>211.78247487000004</v>
      </c>
      <c r="BW93" s="188">
        <v>212.26699853</v>
      </c>
      <c r="BX93" s="188">
        <v>281</v>
      </c>
      <c r="BY93" s="188">
        <v>945</v>
      </c>
      <c r="BZ93" s="188">
        <v>-1664</v>
      </c>
      <c r="CA93" s="188">
        <v>-271</v>
      </c>
      <c r="CB93" s="188">
        <v>162</v>
      </c>
      <c r="CC93" s="188">
        <v>254.4624722539219</v>
      </c>
      <c r="CD93" s="188">
        <v>258.63542689724596</v>
      </c>
      <c r="CE93" s="188">
        <v>262.05400526622287</v>
      </c>
      <c r="CF93" s="188">
        <v>263.09591737478581</v>
      </c>
      <c r="CG93" s="188">
        <v>265.66529232150276</v>
      </c>
      <c r="CH93" s="189">
        <v>265.86177170421473</v>
      </c>
    </row>
    <row r="94" spans="1:89" x14ac:dyDescent="0.35">
      <c r="A94" s="190"/>
      <c r="B94" s="52" t="s">
        <v>395</v>
      </c>
      <c r="C94" s="270" t="s">
        <v>384</v>
      </c>
      <c r="D94" s="188"/>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c r="AK94" s="188"/>
      <c r="AL94" s="188"/>
      <c r="AM94" s="188"/>
      <c r="AN94" s="188"/>
      <c r="AO94" s="188"/>
      <c r="AP94" s="188"/>
      <c r="AQ94" s="188">
        <v>0</v>
      </c>
      <c r="AR94" s="188">
        <v>0</v>
      </c>
      <c r="AS94" s="188">
        <v>0</v>
      </c>
      <c r="AT94" s="188">
        <v>0</v>
      </c>
      <c r="AU94" s="188">
        <v>0</v>
      </c>
      <c r="AV94" s="188">
        <v>0</v>
      </c>
      <c r="AW94" s="188">
        <v>0</v>
      </c>
      <c r="AX94" s="188">
        <v>0</v>
      </c>
      <c r="AY94" s="188">
        <v>0</v>
      </c>
      <c r="AZ94" s="188">
        <v>0</v>
      </c>
      <c r="BA94" s="188">
        <v>0</v>
      </c>
      <c r="BB94" s="188">
        <v>0</v>
      </c>
      <c r="BC94" s="188">
        <v>0</v>
      </c>
      <c r="BD94" s="188">
        <v>0</v>
      </c>
      <c r="BE94" s="188">
        <v>0</v>
      </c>
      <c r="BF94" s="188">
        <v>0</v>
      </c>
      <c r="BG94" s="188">
        <v>0</v>
      </c>
      <c r="BH94" s="188">
        <v>0</v>
      </c>
      <c r="BI94" s="188">
        <v>0</v>
      </c>
      <c r="BJ94" s="188">
        <v>22.992533999999999</v>
      </c>
      <c r="BK94" s="188">
        <v>22.396319999999999</v>
      </c>
      <c r="BL94" s="188">
        <v>23.618407999999999</v>
      </c>
      <c r="BM94" s="188">
        <v>22.115864999999999</v>
      </c>
      <c r="BN94" s="188">
        <v>20.338511999999998</v>
      </c>
      <c r="BO94" s="188">
        <v>21.323773484530555</v>
      </c>
      <c r="BP94" s="188">
        <v>18.545211999999999</v>
      </c>
      <c r="BQ94" s="188">
        <v>17.904194</v>
      </c>
      <c r="BR94" s="188">
        <v>16.738534999999999</v>
      </c>
      <c r="BS94" s="188">
        <v>14.297962929999997</v>
      </c>
      <c r="BT94" s="188">
        <v>13.080097299999998</v>
      </c>
      <c r="BU94" s="188">
        <v>11.470037099999999</v>
      </c>
      <c r="BV94" s="188">
        <v>12.475959119999999</v>
      </c>
      <c r="BW94" s="188">
        <v>9.6425249466657501</v>
      </c>
      <c r="BX94" s="188">
        <v>14.784030843881901</v>
      </c>
      <c r="BY94" s="188">
        <v>11.508783845661497</v>
      </c>
      <c r="BZ94" s="188">
        <v>10.511676351413499</v>
      </c>
      <c r="CA94" s="188">
        <v>12.003562172386637</v>
      </c>
      <c r="CB94" s="188">
        <v>9.0199100849297533</v>
      </c>
      <c r="CC94" s="188">
        <v>10.538033691938979</v>
      </c>
      <c r="CD94" s="188">
        <v>10.840730534194739</v>
      </c>
      <c r="CE94" s="188">
        <v>11.182159803017431</v>
      </c>
      <c r="CF94" s="188">
        <v>11.562098110250345</v>
      </c>
      <c r="CG94" s="188">
        <v>11.964473867934052</v>
      </c>
      <c r="CH94" s="189">
        <v>12.386815137186719</v>
      </c>
    </row>
    <row r="95" spans="1:89" x14ac:dyDescent="0.35">
      <c r="A95" s="190"/>
      <c r="B95" s="52" t="s">
        <v>494</v>
      </c>
      <c r="C95" s="270" t="s">
        <v>384</v>
      </c>
      <c r="D95" s="188"/>
      <c r="E95" s="188"/>
      <c r="F95" s="188"/>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v>320.9395900106818</v>
      </c>
      <c r="AI95" s="188">
        <v>352.75813604081998</v>
      </c>
      <c r="AJ95" s="188">
        <v>455.35323341022615</v>
      </c>
      <c r="AK95" s="188">
        <v>736.40552867942881</v>
      </c>
      <c r="AL95" s="188">
        <v>946.35929177961918</v>
      </c>
      <c r="AM95" s="188">
        <v>1119.0866247744702</v>
      </c>
      <c r="AN95" s="188">
        <v>1260.4022225303984</v>
      </c>
      <c r="AO95" s="188">
        <v>1413.4558865030046</v>
      </c>
      <c r="AP95" s="188">
        <v>1518.3915054319073</v>
      </c>
      <c r="AQ95" s="188">
        <v>1572.8116400781266</v>
      </c>
      <c r="AR95" s="188">
        <v>1819.8820000000001</v>
      </c>
      <c r="AS95" s="188">
        <v>2044.9829999999999</v>
      </c>
      <c r="AT95" s="188">
        <v>2323.52</v>
      </c>
      <c r="AU95" s="188">
        <v>2573.1280000000002</v>
      </c>
      <c r="AV95" s="188">
        <v>2807.8249999999998</v>
      </c>
      <c r="AW95" s="188">
        <v>3189.0050000000001</v>
      </c>
      <c r="AX95" s="188">
        <v>3402.2148963971672</v>
      </c>
      <c r="AY95" s="188">
        <v>3614.8473488867526</v>
      </c>
      <c r="AZ95" s="188">
        <v>3751.9206727282358</v>
      </c>
      <c r="BA95" s="188">
        <v>3788.0146137757624</v>
      </c>
      <c r="BB95" s="188">
        <v>3851.7417929521921</v>
      </c>
      <c r="BC95" s="188">
        <v>3997.2728888889624</v>
      </c>
      <c r="BD95" s="188">
        <v>4207.3417317175063</v>
      </c>
      <c r="BE95" s="188">
        <v>4458.6120397296809</v>
      </c>
      <c r="BF95" s="188">
        <v>4782.8062827579006</v>
      </c>
      <c r="BG95" s="188">
        <v>4439.9426964228405</v>
      </c>
      <c r="BH95" s="188">
        <v>4548.4601171225586</v>
      </c>
      <c r="BI95" s="188">
        <v>4563.9384927414358</v>
      </c>
      <c r="BJ95" s="188">
        <v>4861.4789099542368</v>
      </c>
      <c r="BK95" s="188">
        <v>4923.6027084858815</v>
      </c>
      <c r="BL95" s="188">
        <v>5503.9442212258709</v>
      </c>
      <c r="BM95" s="188">
        <v>5762.4397376097304</v>
      </c>
      <c r="BN95" s="188">
        <v>5948.9797621593234</v>
      </c>
      <c r="BO95" s="188">
        <v>6241.622946717006</v>
      </c>
      <c r="BP95" s="188">
        <v>6427.139962759471</v>
      </c>
      <c r="BQ95" s="188">
        <v>6544.0581409153201</v>
      </c>
      <c r="BR95" s="188">
        <v>6578.0549409279665</v>
      </c>
      <c r="BS95" s="188">
        <v>6527.4880116677159</v>
      </c>
      <c r="BT95" s="188">
        <v>6329.2889150000001</v>
      </c>
      <c r="BU95" s="188">
        <v>6088.1434402404884</v>
      </c>
      <c r="BV95" s="188">
        <v>5834.4756976856261</v>
      </c>
      <c r="BW95" s="188">
        <v>5764.5872541995759</v>
      </c>
      <c r="BX95" s="188">
        <v>5769.2912694223442</v>
      </c>
      <c r="BY95" s="188">
        <v>5690.3957853275979</v>
      </c>
      <c r="BZ95" s="188">
        <v>5890.0821823973192</v>
      </c>
      <c r="CA95" s="188">
        <v>6248.0965153669295</v>
      </c>
      <c r="CB95" s="188">
        <v>6816.7087759736678</v>
      </c>
      <c r="CC95" s="188">
        <v>7086.4521586469236</v>
      </c>
      <c r="CD95" s="188">
        <v>7089.5620725232266</v>
      </c>
      <c r="CE95" s="188">
        <v>7126.2406467609471</v>
      </c>
      <c r="CF95" s="188">
        <v>7233.2774055557147</v>
      </c>
      <c r="CG95" s="188">
        <v>7497.0850176408148</v>
      </c>
      <c r="CH95" s="189">
        <v>7648.4301078767476</v>
      </c>
    </row>
    <row r="96" spans="1:89" x14ac:dyDescent="0.35">
      <c r="A96" s="190"/>
      <c r="B96" s="52" t="s">
        <v>495</v>
      </c>
      <c r="C96" s="270"/>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f t="shared" ref="AH96:CH96" si="15">AH97+AH98</f>
        <v>71.120099769629675</v>
      </c>
      <c r="AI96" s="188">
        <f t="shared" si="15"/>
        <v>83.345426824182638</v>
      </c>
      <c r="AJ96" s="188">
        <f t="shared" si="15"/>
        <v>94.370105250716534</v>
      </c>
      <c r="AK96" s="188">
        <f t="shared" si="15"/>
        <v>110.66288980977642</v>
      </c>
      <c r="AL96" s="188">
        <f t="shared" si="15"/>
        <v>128.61414610719504</v>
      </c>
      <c r="AM96" s="188">
        <f t="shared" si="15"/>
        <v>153.48687985122868</v>
      </c>
      <c r="AN96" s="188">
        <f t="shared" si="15"/>
        <v>191.30709195442361</v>
      </c>
      <c r="AO96" s="188">
        <f t="shared" si="15"/>
        <v>239.64154717188583</v>
      </c>
      <c r="AP96" s="188">
        <f t="shared" si="15"/>
        <v>311.95285567404869</v>
      </c>
      <c r="AQ96" s="188">
        <f t="shared" si="15"/>
        <v>390.60219982712812</v>
      </c>
      <c r="AR96" s="188">
        <f t="shared" si="15"/>
        <v>480.31102733848672</v>
      </c>
      <c r="AS96" s="188">
        <f t="shared" si="15"/>
        <v>594.5923392677048</v>
      </c>
      <c r="AT96" s="188">
        <f t="shared" si="15"/>
        <v>738.00186813463529</v>
      </c>
      <c r="AU96" s="188">
        <f t="shared" si="15"/>
        <v>936.37148480674375</v>
      </c>
      <c r="AV96" s="188">
        <f t="shared" si="15"/>
        <v>1056.2527841651299</v>
      </c>
      <c r="AW96" s="188">
        <f t="shared" si="15"/>
        <v>1173.2518869262608</v>
      </c>
      <c r="AX96" s="188">
        <f t="shared" si="15"/>
        <v>1248.152478671044</v>
      </c>
      <c r="AY96" s="188">
        <f t="shared" si="15"/>
        <v>1072.0921882684913</v>
      </c>
      <c r="AZ96" s="188">
        <f t="shared" si="15"/>
        <v>868.89486843650786</v>
      </c>
      <c r="BA96" s="188">
        <f t="shared" si="15"/>
        <v>667.92788305449221</v>
      </c>
      <c r="BB96" s="188">
        <f t="shared" si="15"/>
        <v>430.74825690999194</v>
      </c>
      <c r="BC96" s="188">
        <f t="shared" si="15"/>
        <v>160.73253085948892</v>
      </c>
      <c r="BD96" s="188">
        <f t="shared" si="15"/>
        <v>3.0840000000000001</v>
      </c>
      <c r="BE96" s="188">
        <f t="shared" si="15"/>
        <v>0</v>
      </c>
      <c r="BF96" s="188">
        <f t="shared" si="15"/>
        <v>0</v>
      </c>
      <c r="BG96" s="188">
        <f t="shared" si="15"/>
        <v>0</v>
      </c>
      <c r="BH96" s="188">
        <f t="shared" si="15"/>
        <v>0</v>
      </c>
      <c r="BI96" s="188">
        <f t="shared" si="15"/>
        <v>0</v>
      </c>
      <c r="BJ96" s="188">
        <f t="shared" si="15"/>
        <v>0</v>
      </c>
      <c r="BK96" s="188">
        <f t="shared" si="15"/>
        <v>0</v>
      </c>
      <c r="BL96" s="188">
        <f t="shared" si="15"/>
        <v>0</v>
      </c>
      <c r="BM96" s="188">
        <f t="shared" si="15"/>
        <v>0</v>
      </c>
      <c r="BN96" s="188">
        <f t="shared" si="15"/>
        <v>0</v>
      </c>
      <c r="BO96" s="188">
        <f t="shared" si="15"/>
        <v>0</v>
      </c>
      <c r="BP96" s="188">
        <f t="shared" si="15"/>
        <v>0</v>
      </c>
      <c r="BQ96" s="188">
        <f t="shared" si="15"/>
        <v>0</v>
      </c>
      <c r="BR96" s="188">
        <f t="shared" si="15"/>
        <v>0</v>
      </c>
      <c r="BS96" s="188">
        <f t="shared" si="15"/>
        <v>0</v>
      </c>
      <c r="BT96" s="188">
        <f t="shared" si="15"/>
        <v>0</v>
      </c>
      <c r="BU96" s="188">
        <f t="shared" si="15"/>
        <v>0</v>
      </c>
      <c r="BV96" s="188">
        <f t="shared" si="15"/>
        <v>0</v>
      </c>
      <c r="BW96" s="188">
        <f t="shared" si="15"/>
        <v>0</v>
      </c>
      <c r="BX96" s="188">
        <f t="shared" si="15"/>
        <v>0</v>
      </c>
      <c r="BY96" s="188">
        <f t="shared" si="15"/>
        <v>0</v>
      </c>
      <c r="BZ96" s="188">
        <f t="shared" si="15"/>
        <v>0</v>
      </c>
      <c r="CA96" s="188">
        <f t="shared" si="15"/>
        <v>0</v>
      </c>
      <c r="CB96" s="188">
        <f t="shared" si="15"/>
        <v>0</v>
      </c>
      <c r="CC96" s="188">
        <f t="shared" si="15"/>
        <v>0</v>
      </c>
      <c r="CD96" s="188">
        <f t="shared" si="15"/>
        <v>0</v>
      </c>
      <c r="CE96" s="188">
        <f t="shared" si="15"/>
        <v>0</v>
      </c>
      <c r="CF96" s="188">
        <f t="shared" si="15"/>
        <v>0</v>
      </c>
      <c r="CG96" s="188">
        <f t="shared" si="15"/>
        <v>0</v>
      </c>
      <c r="CH96" s="189">
        <f t="shared" si="15"/>
        <v>0</v>
      </c>
      <c r="CJ96" s="276"/>
      <c r="CK96" s="276"/>
    </row>
    <row r="97" spans="1:89" x14ac:dyDescent="0.35">
      <c r="A97" s="190"/>
      <c r="B97" s="72" t="s">
        <v>489</v>
      </c>
      <c r="C97" s="270" t="s">
        <v>384</v>
      </c>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v>71.120099769629675</v>
      </c>
      <c r="AI97" s="188">
        <v>83.242863686781405</v>
      </c>
      <c r="AJ97" s="188">
        <v>94.031094765553775</v>
      </c>
      <c r="AK97" s="188">
        <v>109.78057859312652</v>
      </c>
      <c r="AL97" s="188">
        <v>126.77669589378296</v>
      </c>
      <c r="AM97" s="188">
        <v>151.11139023287083</v>
      </c>
      <c r="AN97" s="188">
        <v>187.43216636458706</v>
      </c>
      <c r="AO97" s="188">
        <v>233.95503639362974</v>
      </c>
      <c r="AP97" s="188">
        <v>301.99596749420692</v>
      </c>
      <c r="AQ97" s="188">
        <v>375.37745151689109</v>
      </c>
      <c r="AR97" s="188">
        <v>458.75205236600652</v>
      </c>
      <c r="AS97" s="188">
        <v>563.46764543914014</v>
      </c>
      <c r="AT97" s="188">
        <v>693.67776212835031</v>
      </c>
      <c r="AU97" s="188">
        <v>872.69164712956422</v>
      </c>
      <c r="AV97" s="188">
        <v>977.77696232569713</v>
      </c>
      <c r="AW97" s="188">
        <v>1075.4495006467575</v>
      </c>
      <c r="AX97" s="188">
        <v>1132.0969886808366</v>
      </c>
      <c r="AY97" s="188">
        <v>956.44585808371539</v>
      </c>
      <c r="AZ97" s="188">
        <v>767.62193724510246</v>
      </c>
      <c r="BA97" s="188">
        <v>589.26139928678288</v>
      </c>
      <c r="BB97" s="188">
        <v>376.793301450684</v>
      </c>
      <c r="BC97" s="188">
        <v>140.4782449682954</v>
      </c>
      <c r="BD97" s="188">
        <v>3.0840000000000001</v>
      </c>
      <c r="BE97" s="188">
        <v>0</v>
      </c>
      <c r="BF97" s="188">
        <v>0</v>
      </c>
      <c r="BG97" s="188">
        <v>0</v>
      </c>
      <c r="BH97" s="188">
        <v>0</v>
      </c>
      <c r="BI97" s="188">
        <v>0</v>
      </c>
      <c r="BJ97" s="188">
        <v>0</v>
      </c>
      <c r="BK97" s="188">
        <v>0</v>
      </c>
      <c r="BL97" s="188">
        <v>0</v>
      </c>
      <c r="BM97" s="188">
        <v>0</v>
      </c>
      <c r="BN97" s="188">
        <v>0</v>
      </c>
      <c r="BO97" s="188">
        <v>0</v>
      </c>
      <c r="BP97" s="188">
        <v>0</v>
      </c>
      <c r="BQ97" s="188">
        <v>0</v>
      </c>
      <c r="BR97" s="188">
        <v>0</v>
      </c>
      <c r="BS97" s="188">
        <v>0</v>
      </c>
      <c r="BT97" s="188">
        <v>0</v>
      </c>
      <c r="BU97" s="188">
        <v>0</v>
      </c>
      <c r="BV97" s="188">
        <v>0</v>
      </c>
      <c r="BW97" s="188">
        <v>0</v>
      </c>
      <c r="BX97" s="188">
        <v>0</v>
      </c>
      <c r="BY97" s="188">
        <v>0</v>
      </c>
      <c r="BZ97" s="188">
        <v>0</v>
      </c>
      <c r="CA97" s="188">
        <v>0</v>
      </c>
      <c r="CB97" s="188">
        <v>0</v>
      </c>
      <c r="CC97" s="188">
        <v>0</v>
      </c>
      <c r="CD97" s="188">
        <v>0</v>
      </c>
      <c r="CE97" s="188">
        <v>0</v>
      </c>
      <c r="CF97" s="188">
        <v>0</v>
      </c>
      <c r="CG97" s="188">
        <v>0</v>
      </c>
      <c r="CH97" s="189">
        <v>0</v>
      </c>
      <c r="CJ97" s="276"/>
      <c r="CK97" s="276"/>
    </row>
    <row r="98" spans="1:89" s="123" customFormat="1" x14ac:dyDescent="0.35">
      <c r="A98" s="199"/>
      <c r="B98" s="72" t="s">
        <v>490</v>
      </c>
      <c r="C98" s="270" t="s">
        <v>384</v>
      </c>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188">
        <v>0</v>
      </c>
      <c r="AI98" s="188">
        <v>0.10256313740122944</v>
      </c>
      <c r="AJ98" s="188">
        <v>0.339010485162763</v>
      </c>
      <c r="AK98" s="188">
        <v>0.88231121664990164</v>
      </c>
      <c r="AL98" s="188">
        <v>1.8374502134120854</v>
      </c>
      <c r="AM98" s="188">
        <v>2.3754896183578387</v>
      </c>
      <c r="AN98" s="188">
        <v>3.874925589836558</v>
      </c>
      <c r="AO98" s="188">
        <v>5.6865107782560864</v>
      </c>
      <c r="AP98" s="188">
        <v>9.9568881798417888</v>
      </c>
      <c r="AQ98" s="188">
        <v>15.224748310237054</v>
      </c>
      <c r="AR98" s="188">
        <v>21.558974972480229</v>
      </c>
      <c r="AS98" s="188">
        <v>31.124693828564666</v>
      </c>
      <c r="AT98" s="188">
        <v>44.324106006285028</v>
      </c>
      <c r="AU98" s="188">
        <v>63.679837677179577</v>
      </c>
      <c r="AV98" s="188">
        <v>78.475821839432896</v>
      </c>
      <c r="AW98" s="188">
        <v>97.802386279503267</v>
      </c>
      <c r="AX98" s="188">
        <v>116.05548999020743</v>
      </c>
      <c r="AY98" s="188">
        <v>115.64633018477583</v>
      </c>
      <c r="AZ98" s="188">
        <v>101.27293119140541</v>
      </c>
      <c r="BA98" s="188">
        <v>78.666483767709352</v>
      </c>
      <c r="BB98" s="188">
        <v>53.954955459307946</v>
      </c>
      <c r="BC98" s="188">
        <v>20.254285891193518</v>
      </c>
      <c r="BD98" s="188">
        <v>0</v>
      </c>
      <c r="BE98" s="188">
        <v>0</v>
      </c>
      <c r="BF98" s="188">
        <v>0</v>
      </c>
      <c r="BG98" s="188">
        <v>0</v>
      </c>
      <c r="BH98" s="188">
        <v>0</v>
      </c>
      <c r="BI98" s="188">
        <v>0</v>
      </c>
      <c r="BJ98" s="188">
        <v>0</v>
      </c>
      <c r="BK98" s="188">
        <v>0</v>
      </c>
      <c r="BL98" s="188">
        <v>0</v>
      </c>
      <c r="BM98" s="188">
        <v>0</v>
      </c>
      <c r="BN98" s="188">
        <v>0</v>
      </c>
      <c r="BO98" s="188">
        <v>0</v>
      </c>
      <c r="BP98" s="188">
        <v>0</v>
      </c>
      <c r="BQ98" s="188">
        <v>0</v>
      </c>
      <c r="BR98" s="188">
        <v>0</v>
      </c>
      <c r="BS98" s="188">
        <v>0</v>
      </c>
      <c r="BT98" s="188">
        <v>0</v>
      </c>
      <c r="BU98" s="188">
        <v>0</v>
      </c>
      <c r="BV98" s="188">
        <v>0</v>
      </c>
      <c r="BW98" s="188">
        <v>0</v>
      </c>
      <c r="BX98" s="188">
        <v>0</v>
      </c>
      <c r="BY98" s="188">
        <v>0</v>
      </c>
      <c r="BZ98" s="188">
        <v>0</v>
      </c>
      <c r="CA98" s="188">
        <v>0</v>
      </c>
      <c r="CB98" s="188">
        <v>0</v>
      </c>
      <c r="CC98" s="188">
        <v>0</v>
      </c>
      <c r="CD98" s="188">
        <v>0</v>
      </c>
      <c r="CE98" s="188">
        <v>0</v>
      </c>
      <c r="CF98" s="188">
        <v>0</v>
      </c>
      <c r="CG98" s="188">
        <v>0</v>
      </c>
      <c r="CH98" s="189">
        <v>0</v>
      </c>
    </row>
    <row r="99" spans="1:89" ht="25.5" customHeight="1" x14ac:dyDescent="0.35">
      <c r="A99" s="190"/>
      <c r="B99" s="52" t="s">
        <v>482</v>
      </c>
      <c r="C99" s="270"/>
      <c r="D99" s="188"/>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v>558.19701834134617</v>
      </c>
      <c r="AI99" s="188">
        <v>620.88224500000001</v>
      </c>
      <c r="AJ99" s="188">
        <v>724.58276230769229</v>
      </c>
      <c r="AK99" s="188">
        <v>921.07746999999995</v>
      </c>
      <c r="AL99" s="188">
        <v>935.84200699999997</v>
      </c>
      <c r="AM99" s="188">
        <v>980.17922024999996</v>
      </c>
      <c r="AN99" s="188">
        <v>1183.0227809999999</v>
      </c>
      <c r="AO99" s="188">
        <v>1364.9896094285714</v>
      </c>
      <c r="AP99" s="188">
        <v>1451.7818833333333</v>
      </c>
      <c r="AQ99" s="188">
        <v>1562.8152170000001</v>
      </c>
      <c r="AR99" s="188">
        <v>1833.6015796666668</v>
      </c>
      <c r="AS99" s="188">
        <v>2026.8344213333332</v>
      </c>
      <c r="AT99" s="188">
        <v>2277.7609313333332</v>
      </c>
      <c r="AU99" s="188">
        <v>2724.8265649999998</v>
      </c>
      <c r="AV99" s="188">
        <v>3689.2059093333332</v>
      </c>
      <c r="AW99" s="188">
        <v>3895.6549436666664</v>
      </c>
      <c r="AX99" s="188">
        <v>3925.5360000000001</v>
      </c>
      <c r="AY99" s="188">
        <v>3841.1390000000001</v>
      </c>
      <c r="AZ99" s="188">
        <v>3764.2959999999998</v>
      </c>
      <c r="BA99" s="188">
        <v>3721.3679999999999</v>
      </c>
      <c r="BB99" s="188">
        <v>3565.866</v>
      </c>
      <c r="BC99" s="188">
        <v>3725.9639999999999</v>
      </c>
      <c r="BD99" s="188">
        <v>4031.8580000000002</v>
      </c>
      <c r="BE99" s="188">
        <v>4416.0640000000003</v>
      </c>
      <c r="BF99" s="188">
        <v>4405.0969999999998</v>
      </c>
      <c r="BG99" s="188">
        <v>2470.8219999999997</v>
      </c>
      <c r="BH99" s="277">
        <v>0</v>
      </c>
      <c r="BI99" s="188">
        <v>0</v>
      </c>
      <c r="BJ99" s="188">
        <v>0</v>
      </c>
      <c r="BK99" s="188">
        <v>0</v>
      </c>
      <c r="BL99" s="188">
        <v>0</v>
      </c>
      <c r="BM99" s="188">
        <v>0</v>
      </c>
      <c r="BN99" s="188">
        <v>0</v>
      </c>
      <c r="BO99" s="188">
        <v>0</v>
      </c>
      <c r="BP99" s="188">
        <v>0</v>
      </c>
      <c r="BQ99" s="188">
        <v>0</v>
      </c>
      <c r="BR99" s="188">
        <v>0</v>
      </c>
      <c r="BS99" s="188">
        <v>0</v>
      </c>
      <c r="BT99" s="188">
        <v>0</v>
      </c>
      <c r="BU99" s="188">
        <v>0</v>
      </c>
      <c r="BV99" s="188">
        <v>0</v>
      </c>
      <c r="BW99" s="188">
        <v>0</v>
      </c>
      <c r="BX99" s="188">
        <v>0</v>
      </c>
      <c r="BY99" s="188">
        <v>0</v>
      </c>
      <c r="BZ99" s="188">
        <v>0</v>
      </c>
      <c r="CA99" s="188">
        <v>0</v>
      </c>
      <c r="CB99" s="188">
        <v>0</v>
      </c>
      <c r="CC99" s="188">
        <v>0</v>
      </c>
      <c r="CD99" s="188">
        <v>0</v>
      </c>
      <c r="CE99" s="188">
        <v>0</v>
      </c>
      <c r="CF99" s="188">
        <v>0</v>
      </c>
      <c r="CG99" s="188">
        <v>0</v>
      </c>
      <c r="CH99" s="189">
        <v>0</v>
      </c>
    </row>
    <row r="100" spans="1:89" x14ac:dyDescent="0.35">
      <c r="A100" s="190"/>
      <c r="B100" s="72" t="s">
        <v>496</v>
      </c>
      <c r="C100" s="270" t="s">
        <v>384</v>
      </c>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v>0</v>
      </c>
      <c r="AI100" s="188">
        <v>7.9208541951414011</v>
      </c>
      <c r="AJ100" s="188">
        <v>14.257537551254522</v>
      </c>
      <c r="AK100" s="188">
        <v>18.217964648825223</v>
      </c>
      <c r="AL100" s="188">
        <v>30.891331361051463</v>
      </c>
      <c r="AM100" s="188">
        <v>82.376883629470569</v>
      </c>
      <c r="AN100" s="188">
        <v>158.41708390282801</v>
      </c>
      <c r="AO100" s="188">
        <v>275.64572599092071</v>
      </c>
      <c r="AP100" s="188">
        <v>396.04270975706999</v>
      </c>
      <c r="AQ100" s="188">
        <v>531.48931649398799</v>
      </c>
      <c r="AR100" s="188">
        <v>695.45099833341499</v>
      </c>
      <c r="AS100" s="188">
        <v>875.25438856312473</v>
      </c>
      <c r="AT100" s="188">
        <v>1012.7680845889809</v>
      </c>
      <c r="AU100" s="188">
        <v>1284.9325956024427</v>
      </c>
      <c r="AV100" s="188">
        <v>1549.3917064717893</v>
      </c>
      <c r="AW100" s="188">
        <v>1694.465297394725</v>
      </c>
      <c r="AX100" s="188">
        <v>1703.4202564991706</v>
      </c>
      <c r="AY100" s="188">
        <v>1500.1314740626374</v>
      </c>
      <c r="AZ100" s="188">
        <v>1421.519831098472</v>
      </c>
      <c r="BA100" s="188">
        <v>1299.9456455967315</v>
      </c>
      <c r="BB100" s="188">
        <v>1181.8139462800841</v>
      </c>
      <c r="BC100" s="188">
        <v>1112.7124440704331</v>
      </c>
      <c r="BD100" s="188">
        <v>1077.816952234662</v>
      </c>
      <c r="BE100" s="188">
        <v>1056.9938777475572</v>
      </c>
      <c r="BF100" s="188">
        <v>607.92077511202979</v>
      </c>
      <c r="BG100" s="188">
        <v>239.26332801532695</v>
      </c>
      <c r="BH100" s="277">
        <v>0</v>
      </c>
      <c r="BI100" s="188">
        <v>0</v>
      </c>
      <c r="BJ100" s="188">
        <v>0</v>
      </c>
      <c r="BK100" s="188">
        <v>0</v>
      </c>
      <c r="BL100" s="188">
        <v>0</v>
      </c>
      <c r="BM100" s="188">
        <v>0</v>
      </c>
      <c r="BN100" s="188">
        <v>0</v>
      </c>
      <c r="BO100" s="188">
        <v>0</v>
      </c>
      <c r="BP100" s="188">
        <v>0</v>
      </c>
      <c r="BQ100" s="188">
        <v>0</v>
      </c>
      <c r="BR100" s="188">
        <v>0</v>
      </c>
      <c r="BS100" s="188">
        <v>0</v>
      </c>
      <c r="BT100" s="188">
        <v>0</v>
      </c>
      <c r="BU100" s="188">
        <v>0</v>
      </c>
      <c r="BV100" s="188">
        <v>0</v>
      </c>
      <c r="BW100" s="188">
        <v>0</v>
      </c>
      <c r="BX100" s="188">
        <v>0</v>
      </c>
      <c r="BY100" s="188">
        <v>0</v>
      </c>
      <c r="BZ100" s="188">
        <v>0</v>
      </c>
      <c r="CA100" s="188">
        <v>0</v>
      </c>
      <c r="CB100" s="188">
        <v>0</v>
      </c>
      <c r="CC100" s="188">
        <v>0</v>
      </c>
      <c r="CD100" s="188">
        <v>0</v>
      </c>
      <c r="CE100" s="188">
        <v>0</v>
      </c>
      <c r="CF100" s="188">
        <v>0</v>
      </c>
      <c r="CG100" s="188">
        <v>0</v>
      </c>
      <c r="CH100" s="189">
        <v>0</v>
      </c>
    </row>
    <row r="101" spans="1:89" x14ac:dyDescent="0.35">
      <c r="A101" s="190"/>
      <c r="B101" s="72" t="s">
        <v>497</v>
      </c>
      <c r="C101" s="270" t="s">
        <v>384</v>
      </c>
      <c r="D101" s="188"/>
      <c r="E101" s="188"/>
      <c r="F101" s="188"/>
      <c r="G101" s="188"/>
      <c r="H101" s="188"/>
      <c r="I101" s="188"/>
      <c r="J101" s="188"/>
      <c r="K101" s="188"/>
      <c r="L101" s="188"/>
      <c r="M101" s="188"/>
      <c r="N101" s="188"/>
      <c r="O101" s="188"/>
      <c r="P101" s="188"/>
      <c r="Q101" s="188"/>
      <c r="R101" s="188"/>
      <c r="S101" s="188"/>
      <c r="T101" s="188"/>
      <c r="U101" s="188"/>
      <c r="V101" s="188"/>
      <c r="W101" s="188"/>
      <c r="X101" s="188"/>
      <c r="Y101" s="188"/>
      <c r="Z101" s="188"/>
      <c r="AA101" s="188"/>
      <c r="AB101" s="188"/>
      <c r="AC101" s="188"/>
      <c r="AD101" s="188"/>
      <c r="AE101" s="188"/>
      <c r="AF101" s="188"/>
      <c r="AG101" s="188"/>
      <c r="AH101" s="188">
        <f>AH99-AH100</f>
        <v>558.19701834134617</v>
      </c>
      <c r="AI101" s="188">
        <f t="shared" ref="AI101:CH101" si="16">AI99-AI100</f>
        <v>612.96139080485864</v>
      </c>
      <c r="AJ101" s="188">
        <f t="shared" si="16"/>
        <v>710.32522475643782</v>
      </c>
      <c r="AK101" s="188">
        <f t="shared" si="16"/>
        <v>902.85950535117468</v>
      </c>
      <c r="AL101" s="188">
        <f t="shared" si="16"/>
        <v>904.9506756389485</v>
      </c>
      <c r="AM101" s="188">
        <f t="shared" si="16"/>
        <v>897.80233662052933</v>
      </c>
      <c r="AN101" s="188">
        <f t="shared" si="16"/>
        <v>1024.605697097172</v>
      </c>
      <c r="AO101" s="188">
        <f t="shared" si="16"/>
        <v>1089.3438834376507</v>
      </c>
      <c r="AP101" s="188">
        <f t="shared" si="16"/>
        <v>1055.7391735762633</v>
      </c>
      <c r="AQ101" s="188">
        <f t="shared" si="16"/>
        <v>1031.3259005060122</v>
      </c>
      <c r="AR101" s="188">
        <f t="shared" si="16"/>
        <v>1138.1505813332519</v>
      </c>
      <c r="AS101" s="188">
        <f t="shared" si="16"/>
        <v>1151.5800327702086</v>
      </c>
      <c r="AT101" s="188">
        <f t="shared" si="16"/>
        <v>1264.9928467443524</v>
      </c>
      <c r="AU101" s="188">
        <f t="shared" si="16"/>
        <v>1439.8939693975572</v>
      </c>
      <c r="AV101" s="188">
        <f t="shared" si="16"/>
        <v>2139.8142028615439</v>
      </c>
      <c r="AW101" s="188">
        <f t="shared" si="16"/>
        <v>2201.1896462719415</v>
      </c>
      <c r="AX101" s="188">
        <f t="shared" si="16"/>
        <v>2222.1157435008295</v>
      </c>
      <c r="AY101" s="188">
        <f t="shared" si="16"/>
        <v>2341.0075259373625</v>
      </c>
      <c r="AZ101" s="188">
        <f t="shared" si="16"/>
        <v>2342.7761689015279</v>
      </c>
      <c r="BA101" s="188">
        <f t="shared" si="16"/>
        <v>2421.4223544032684</v>
      </c>
      <c r="BB101" s="188">
        <f t="shared" si="16"/>
        <v>2384.0520537199159</v>
      </c>
      <c r="BC101" s="188">
        <f t="shared" si="16"/>
        <v>2613.2515559295671</v>
      </c>
      <c r="BD101" s="188">
        <f t="shared" si="16"/>
        <v>2954.0410477653381</v>
      </c>
      <c r="BE101" s="188">
        <f t="shared" si="16"/>
        <v>3359.0701222524431</v>
      </c>
      <c r="BF101" s="188">
        <f t="shared" si="16"/>
        <v>3797.17622488797</v>
      </c>
      <c r="BG101" s="188">
        <f t="shared" si="16"/>
        <v>2231.5586719846729</v>
      </c>
      <c r="BH101" s="277">
        <f t="shared" si="16"/>
        <v>0</v>
      </c>
      <c r="BI101" s="188">
        <f t="shared" si="16"/>
        <v>0</v>
      </c>
      <c r="BJ101" s="188">
        <f t="shared" si="16"/>
        <v>0</v>
      </c>
      <c r="BK101" s="188">
        <f t="shared" si="16"/>
        <v>0</v>
      </c>
      <c r="BL101" s="188">
        <f t="shared" si="16"/>
        <v>0</v>
      </c>
      <c r="BM101" s="188">
        <f t="shared" si="16"/>
        <v>0</v>
      </c>
      <c r="BN101" s="188">
        <f t="shared" si="16"/>
        <v>0</v>
      </c>
      <c r="BO101" s="188">
        <f t="shared" si="16"/>
        <v>0</v>
      </c>
      <c r="BP101" s="188">
        <f t="shared" si="16"/>
        <v>0</v>
      </c>
      <c r="BQ101" s="188">
        <f t="shared" si="16"/>
        <v>0</v>
      </c>
      <c r="BR101" s="188">
        <f t="shared" si="16"/>
        <v>0</v>
      </c>
      <c r="BS101" s="188">
        <f t="shared" si="16"/>
        <v>0</v>
      </c>
      <c r="BT101" s="188">
        <f t="shared" si="16"/>
        <v>0</v>
      </c>
      <c r="BU101" s="188">
        <f t="shared" si="16"/>
        <v>0</v>
      </c>
      <c r="BV101" s="188">
        <f t="shared" si="16"/>
        <v>0</v>
      </c>
      <c r="BW101" s="188">
        <f t="shared" si="16"/>
        <v>0</v>
      </c>
      <c r="BX101" s="188">
        <f t="shared" si="16"/>
        <v>0</v>
      </c>
      <c r="BY101" s="188">
        <f t="shared" si="16"/>
        <v>0</v>
      </c>
      <c r="BZ101" s="188">
        <f t="shared" si="16"/>
        <v>0</v>
      </c>
      <c r="CA101" s="188">
        <f t="shared" si="16"/>
        <v>0</v>
      </c>
      <c r="CB101" s="188">
        <f t="shared" si="16"/>
        <v>0</v>
      </c>
      <c r="CC101" s="188">
        <f t="shared" si="16"/>
        <v>0</v>
      </c>
      <c r="CD101" s="188">
        <f t="shared" si="16"/>
        <v>0</v>
      </c>
      <c r="CE101" s="188">
        <f t="shared" si="16"/>
        <v>0</v>
      </c>
      <c r="CF101" s="188">
        <f t="shared" si="16"/>
        <v>0</v>
      </c>
      <c r="CG101" s="188">
        <f t="shared" si="16"/>
        <v>0</v>
      </c>
      <c r="CH101" s="189">
        <f t="shared" si="16"/>
        <v>0</v>
      </c>
    </row>
    <row r="102" spans="1:89" x14ac:dyDescent="0.35">
      <c r="A102" s="190"/>
      <c r="B102" s="52" t="s">
        <v>459</v>
      </c>
      <c r="C102" s="270" t="s">
        <v>374</v>
      </c>
      <c r="D102" s="188"/>
      <c r="E102" s="188"/>
      <c r="F102" s="188"/>
      <c r="G102" s="188"/>
      <c r="H102" s="188"/>
      <c r="I102" s="188"/>
      <c r="J102" s="188"/>
      <c r="K102" s="188"/>
      <c r="L102" s="188"/>
      <c r="M102" s="188"/>
      <c r="N102" s="188"/>
      <c r="O102" s="188"/>
      <c r="P102" s="188"/>
      <c r="Q102" s="188"/>
      <c r="R102" s="188"/>
      <c r="S102" s="188"/>
      <c r="T102" s="188"/>
      <c r="U102" s="188"/>
      <c r="V102" s="188"/>
      <c r="W102" s="188"/>
      <c r="X102" s="188"/>
      <c r="Y102" s="188"/>
      <c r="Z102" s="188"/>
      <c r="AA102" s="188"/>
      <c r="AB102" s="188"/>
      <c r="AC102" s="188"/>
      <c r="AD102" s="188"/>
      <c r="AE102" s="188"/>
      <c r="AF102" s="188"/>
      <c r="AG102" s="188"/>
      <c r="AH102" s="188">
        <v>91.262499560531367</v>
      </c>
      <c r="AI102" s="188">
        <v>103.80069695625174</v>
      </c>
      <c r="AJ102" s="188">
        <v>121.76127077426457</v>
      </c>
      <c r="AK102" s="188">
        <v>137.77699458183082</v>
      </c>
      <c r="AL102" s="188">
        <v>161.17497585640393</v>
      </c>
      <c r="AM102" s="188">
        <v>164.70251240474516</v>
      </c>
      <c r="AN102" s="188">
        <v>160.96340859211983</v>
      </c>
      <c r="AO102" s="188">
        <v>166.80453557865985</v>
      </c>
      <c r="AP102" s="188">
        <v>206.18510032540726</v>
      </c>
      <c r="AQ102" s="188">
        <v>207.26249382688911</v>
      </c>
      <c r="AR102" s="188">
        <v>211.38706882608795</v>
      </c>
      <c r="AS102" s="188">
        <v>215.27977754727789</v>
      </c>
      <c r="AT102" s="188">
        <v>235.70115647812503</v>
      </c>
      <c r="AU102" s="188">
        <v>257.99286127491263</v>
      </c>
      <c r="AV102" s="188">
        <v>267.98866426036761</v>
      </c>
      <c r="AW102" s="188">
        <v>284.03278414127828</v>
      </c>
      <c r="AX102" s="188">
        <v>285.36345330917931</v>
      </c>
      <c r="AY102" s="188">
        <v>294.47974701659587</v>
      </c>
      <c r="AZ102" s="188">
        <v>283.94561406260419</v>
      </c>
      <c r="BA102" s="188">
        <v>285.69479052502197</v>
      </c>
      <c r="BB102" s="188">
        <v>288.39579507576605</v>
      </c>
      <c r="BC102" s="188">
        <v>287.72895339201409</v>
      </c>
      <c r="BD102" s="188">
        <v>302.517</v>
      </c>
      <c r="BE102" s="188">
        <v>312.64282803876375</v>
      </c>
      <c r="BF102" s="188">
        <v>322.64659863649956</v>
      </c>
      <c r="BG102" s="188">
        <v>309.3976731616396</v>
      </c>
      <c r="BH102" s="188">
        <v>330.18399999999997</v>
      </c>
      <c r="BI102" s="188">
        <v>330.53825465994976</v>
      </c>
      <c r="BJ102" s="188">
        <v>340.63572311626842</v>
      </c>
      <c r="BK102" s="188">
        <v>371.72985676896826</v>
      </c>
      <c r="BL102" s="188">
        <v>464.39973457231906</v>
      </c>
      <c r="BM102" s="188">
        <v>487.08424146343594</v>
      </c>
      <c r="BN102" s="188">
        <v>484.86130253975915</v>
      </c>
      <c r="BO102" s="188">
        <v>494.77155401036845</v>
      </c>
      <c r="BP102" s="188">
        <v>516.05253575374229</v>
      </c>
      <c r="BQ102" s="188">
        <v>525.97628279179287</v>
      </c>
      <c r="BR102" s="188">
        <v>539.9856842410652</v>
      </c>
      <c r="BS102" s="188">
        <v>544.97933445687295</v>
      </c>
      <c r="BT102" s="188">
        <v>505.74559385328251</v>
      </c>
      <c r="BU102" s="188">
        <v>500.76145833422174</v>
      </c>
      <c r="BV102" s="188">
        <v>506.49665626731218</v>
      </c>
      <c r="BW102" s="188">
        <v>505.94697186922093</v>
      </c>
      <c r="BX102" s="188">
        <v>435.93153992305878</v>
      </c>
      <c r="BY102" s="188">
        <v>431.90703213490667</v>
      </c>
      <c r="BZ102" s="188">
        <v>434.59111285820831</v>
      </c>
      <c r="CA102" s="188">
        <v>470.08822160121537</v>
      </c>
      <c r="CB102" s="188">
        <v>491.03159662159572</v>
      </c>
      <c r="CC102" s="188">
        <v>490.75664054869191</v>
      </c>
      <c r="CD102" s="188">
        <v>492.49374395595225</v>
      </c>
      <c r="CE102" s="188">
        <v>481.60531114157868</v>
      </c>
      <c r="CF102" s="188">
        <v>471.01331497005003</v>
      </c>
      <c r="CG102" s="188">
        <v>465.69909607971147</v>
      </c>
      <c r="CH102" s="189">
        <v>458.60504425209297</v>
      </c>
    </row>
    <row r="103" spans="1:89" x14ac:dyDescent="0.35">
      <c r="A103" s="190"/>
      <c r="B103" s="52" t="s">
        <v>411</v>
      </c>
      <c r="C103" s="270" t="s">
        <v>374</v>
      </c>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8"/>
      <c r="AF103" s="188"/>
      <c r="AG103" s="188"/>
      <c r="AH103" s="188">
        <v>0</v>
      </c>
      <c r="AI103" s="188">
        <v>0</v>
      </c>
      <c r="AJ103" s="188">
        <v>0</v>
      </c>
      <c r="AK103" s="188">
        <v>0</v>
      </c>
      <c r="AL103" s="188">
        <v>0</v>
      </c>
      <c r="AM103" s="188">
        <v>0</v>
      </c>
      <c r="AN103" s="188">
        <v>0</v>
      </c>
      <c r="AO103" s="188">
        <v>0</v>
      </c>
      <c r="AP103" s="188">
        <v>0</v>
      </c>
      <c r="AQ103" s="188">
        <v>0</v>
      </c>
      <c r="AR103" s="188">
        <v>0</v>
      </c>
      <c r="AS103" s="188">
        <v>0</v>
      </c>
      <c r="AT103" s="188">
        <v>0</v>
      </c>
      <c r="AU103" s="188">
        <v>0</v>
      </c>
      <c r="AV103" s="188">
        <v>0</v>
      </c>
      <c r="AW103" s="188">
        <v>0</v>
      </c>
      <c r="AX103" s="188">
        <v>0</v>
      </c>
      <c r="AY103" s="188">
        <v>0</v>
      </c>
      <c r="AZ103" s="188">
        <v>0</v>
      </c>
      <c r="BA103" s="188">
        <v>0</v>
      </c>
      <c r="BB103" s="188">
        <v>0</v>
      </c>
      <c r="BC103" s="188">
        <v>0</v>
      </c>
      <c r="BD103" s="188">
        <v>0</v>
      </c>
      <c r="BE103" s="188">
        <v>0</v>
      </c>
      <c r="BF103" s="188">
        <v>0</v>
      </c>
      <c r="BG103" s="188">
        <v>0</v>
      </c>
      <c r="BH103" s="188">
        <v>0</v>
      </c>
      <c r="BI103" s="188">
        <v>0</v>
      </c>
      <c r="BJ103" s="188">
        <v>0</v>
      </c>
      <c r="BK103" s="188">
        <v>0</v>
      </c>
      <c r="BL103" s="188">
        <v>5.5109329999999996</v>
      </c>
      <c r="BM103" s="188">
        <v>7.0408049999999998</v>
      </c>
      <c r="BN103" s="188">
        <v>9.2482140000000008</v>
      </c>
      <c r="BO103" s="188">
        <v>9.5133209999999995</v>
      </c>
      <c r="BP103" s="188">
        <v>9.4075343484310903</v>
      </c>
      <c r="BQ103" s="188">
        <v>9.2168086836232543</v>
      </c>
      <c r="BR103" s="188">
        <v>37.532187830000005</v>
      </c>
      <c r="BS103" s="188">
        <v>43.794516459999997</v>
      </c>
      <c r="BT103" s="188">
        <v>41.280517799999998</v>
      </c>
      <c r="BU103" s="188">
        <v>48.629247100000001</v>
      </c>
      <c r="BV103" s="188">
        <v>41.032349681177138</v>
      </c>
      <c r="BW103" s="188">
        <v>43.885255000000001</v>
      </c>
      <c r="BX103" s="188">
        <v>41.886665799999996</v>
      </c>
      <c r="BY103" s="188">
        <v>41.936323200000004</v>
      </c>
      <c r="BZ103" s="188">
        <v>42.326642399999997</v>
      </c>
      <c r="CA103" s="188">
        <v>42.899118999999999</v>
      </c>
      <c r="CB103" s="188">
        <v>48.725510999999997</v>
      </c>
      <c r="CC103" s="188">
        <v>48.913545850943656</v>
      </c>
      <c r="CD103" s="188">
        <v>47.419073044097317</v>
      </c>
      <c r="CE103" s="188">
        <v>47.198234453057317</v>
      </c>
      <c r="CF103" s="188">
        <v>46.901839546169498</v>
      </c>
      <c r="CG103" s="188">
        <v>46.596055573185396</v>
      </c>
      <c r="CH103" s="189">
        <v>46.259009634806389</v>
      </c>
    </row>
    <row r="104" spans="1:89" ht="25.5" customHeight="1" x14ac:dyDescent="0.35">
      <c r="A104" s="190"/>
      <c r="B104" s="52" t="s">
        <v>412</v>
      </c>
      <c r="C104" s="270" t="s">
        <v>374</v>
      </c>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8"/>
      <c r="AF104" s="188"/>
      <c r="AG104" s="188"/>
      <c r="AH104" s="188">
        <v>0</v>
      </c>
      <c r="AI104" s="188">
        <v>2.5040601381900864</v>
      </c>
      <c r="AJ104" s="188">
        <v>14.800556381209555</v>
      </c>
      <c r="AK104" s="188">
        <v>29.564003868881628</v>
      </c>
      <c r="AL104" s="188">
        <v>48.774724864415802</v>
      </c>
      <c r="AM104" s="188">
        <v>70.789860916671742</v>
      </c>
      <c r="AN104" s="188">
        <v>91.778399466759709</v>
      </c>
      <c r="AO104" s="188">
        <v>120.04963148345799</v>
      </c>
      <c r="AP104" s="188">
        <v>158.18664637822221</v>
      </c>
      <c r="AQ104" s="188">
        <v>194.28923746009318</v>
      </c>
      <c r="AR104" s="188">
        <v>231.47695253397123</v>
      </c>
      <c r="AS104" s="188">
        <v>275.4664856201332</v>
      </c>
      <c r="AT104" s="188">
        <v>327.80330566111519</v>
      </c>
      <c r="AU104" s="188">
        <v>402.55406630219051</v>
      </c>
      <c r="AV104" s="188">
        <v>25.893038406080755</v>
      </c>
      <c r="AW104" s="188">
        <v>0</v>
      </c>
      <c r="AX104" s="188">
        <v>0</v>
      </c>
      <c r="AY104" s="188">
        <v>0</v>
      </c>
      <c r="AZ104" s="188">
        <v>0</v>
      </c>
      <c r="BA104" s="188">
        <v>0</v>
      </c>
      <c r="BB104" s="188">
        <v>0</v>
      </c>
      <c r="BC104" s="188">
        <v>0</v>
      </c>
      <c r="BD104" s="188">
        <v>0</v>
      </c>
      <c r="BE104" s="188">
        <v>0</v>
      </c>
      <c r="BF104" s="188">
        <v>0</v>
      </c>
      <c r="BG104" s="188">
        <v>0</v>
      </c>
      <c r="BH104" s="188">
        <v>0</v>
      </c>
      <c r="BI104" s="188">
        <v>0</v>
      </c>
      <c r="BJ104" s="188">
        <v>0</v>
      </c>
      <c r="BK104" s="188">
        <v>0</v>
      </c>
      <c r="BL104" s="188">
        <v>0</v>
      </c>
      <c r="BM104" s="188">
        <v>0</v>
      </c>
      <c r="BN104" s="188">
        <v>0</v>
      </c>
      <c r="BO104" s="188">
        <v>0</v>
      </c>
      <c r="BP104" s="188">
        <v>0</v>
      </c>
      <c r="BQ104" s="188">
        <v>0</v>
      </c>
      <c r="BR104" s="188">
        <v>0</v>
      </c>
      <c r="BS104" s="188">
        <v>0</v>
      </c>
      <c r="BT104" s="188">
        <v>0</v>
      </c>
      <c r="BU104" s="188">
        <v>0</v>
      </c>
      <c r="BV104" s="188">
        <v>0</v>
      </c>
      <c r="BW104" s="188">
        <v>0</v>
      </c>
      <c r="BX104" s="188">
        <v>0</v>
      </c>
      <c r="BY104" s="188">
        <v>0</v>
      </c>
      <c r="BZ104" s="188">
        <v>0</v>
      </c>
      <c r="CA104" s="188">
        <v>0</v>
      </c>
      <c r="CB104" s="188">
        <v>0</v>
      </c>
      <c r="CC104" s="188">
        <v>0</v>
      </c>
      <c r="CD104" s="188">
        <v>0</v>
      </c>
      <c r="CE104" s="188">
        <v>0</v>
      </c>
      <c r="CF104" s="188">
        <v>0</v>
      </c>
      <c r="CG104" s="188">
        <v>0</v>
      </c>
      <c r="CH104" s="189">
        <v>0</v>
      </c>
    </row>
    <row r="105" spans="1:89" x14ac:dyDescent="0.35">
      <c r="A105" s="190"/>
      <c r="B105" s="52" t="s">
        <v>507</v>
      </c>
      <c r="C105" s="187" t="s">
        <v>374</v>
      </c>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8"/>
      <c r="AF105" s="188"/>
      <c r="AG105" s="188"/>
      <c r="AH105" s="188">
        <v>0</v>
      </c>
      <c r="AI105" s="188">
        <v>0</v>
      </c>
      <c r="AJ105" s="188">
        <v>0</v>
      </c>
      <c r="AK105" s="188">
        <v>0</v>
      </c>
      <c r="AL105" s="188">
        <v>0</v>
      </c>
      <c r="AM105" s="188">
        <v>0</v>
      </c>
      <c r="AN105" s="188">
        <v>0</v>
      </c>
      <c r="AO105" s="188">
        <v>0</v>
      </c>
      <c r="AP105" s="188">
        <v>0</v>
      </c>
      <c r="AQ105" s="188">
        <v>0</v>
      </c>
      <c r="AR105" s="188">
        <v>0</v>
      </c>
      <c r="AS105" s="188">
        <v>0</v>
      </c>
      <c r="AT105" s="188">
        <v>0</v>
      </c>
      <c r="AU105" s="188">
        <v>0</v>
      </c>
      <c r="AV105" s="188">
        <v>0</v>
      </c>
      <c r="AW105" s="188">
        <v>0</v>
      </c>
      <c r="AX105" s="188">
        <v>0</v>
      </c>
      <c r="AY105" s="188">
        <v>0</v>
      </c>
      <c r="AZ105" s="188">
        <v>0</v>
      </c>
      <c r="BA105" s="188">
        <v>0</v>
      </c>
      <c r="BB105" s="188">
        <v>0</v>
      </c>
      <c r="BC105" s="188">
        <v>0</v>
      </c>
      <c r="BD105" s="188">
        <v>0</v>
      </c>
      <c r="BE105" s="188">
        <v>0</v>
      </c>
      <c r="BF105" s="188">
        <v>0</v>
      </c>
      <c r="BG105" s="188">
        <v>0</v>
      </c>
      <c r="BH105" s="188">
        <v>0</v>
      </c>
      <c r="BI105" s="188">
        <v>878.05845391999992</v>
      </c>
      <c r="BJ105" s="188">
        <v>0</v>
      </c>
      <c r="BK105" s="188">
        <v>0</v>
      </c>
      <c r="BL105" s="188">
        <v>0</v>
      </c>
      <c r="BM105" s="188">
        <v>0</v>
      </c>
      <c r="BN105" s="188">
        <v>0</v>
      </c>
      <c r="BO105" s="188">
        <v>0</v>
      </c>
      <c r="BP105" s="188">
        <v>0</v>
      </c>
      <c r="BQ105" s="188">
        <v>0</v>
      </c>
      <c r="BR105" s="188">
        <v>0</v>
      </c>
      <c r="BS105" s="188">
        <v>0</v>
      </c>
      <c r="BT105" s="188">
        <v>0</v>
      </c>
      <c r="BU105" s="188">
        <v>0</v>
      </c>
      <c r="BV105" s="188">
        <v>0</v>
      </c>
      <c r="BW105" s="188">
        <v>0</v>
      </c>
      <c r="BX105" s="188">
        <v>0</v>
      </c>
      <c r="BY105" s="188">
        <v>0</v>
      </c>
      <c r="BZ105" s="188">
        <v>0</v>
      </c>
      <c r="CA105" s="188">
        <v>0</v>
      </c>
      <c r="CB105" s="188">
        <v>0</v>
      </c>
      <c r="CC105" s="188">
        <v>0</v>
      </c>
      <c r="CD105" s="188">
        <v>0</v>
      </c>
      <c r="CE105" s="188">
        <v>0</v>
      </c>
      <c r="CF105" s="188">
        <v>0</v>
      </c>
      <c r="CG105" s="188">
        <v>0</v>
      </c>
      <c r="CH105" s="189">
        <v>0</v>
      </c>
    </row>
    <row r="106" spans="1:89" x14ac:dyDescent="0.35">
      <c r="A106" s="190"/>
      <c r="B106" s="74" t="s">
        <v>508</v>
      </c>
      <c r="C106" s="187" t="s">
        <v>374</v>
      </c>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8"/>
      <c r="AF106" s="188"/>
      <c r="AG106" s="188"/>
      <c r="AH106" s="188">
        <v>0</v>
      </c>
      <c r="AI106" s="188">
        <v>0</v>
      </c>
      <c r="AJ106" s="188">
        <v>0</v>
      </c>
      <c r="AK106" s="188">
        <v>0</v>
      </c>
      <c r="AL106" s="188">
        <v>0</v>
      </c>
      <c r="AM106" s="188">
        <v>0</v>
      </c>
      <c r="AN106" s="188">
        <v>0</v>
      </c>
      <c r="AO106" s="188">
        <v>0</v>
      </c>
      <c r="AP106" s="188">
        <v>0</v>
      </c>
      <c r="AQ106" s="188">
        <v>0</v>
      </c>
      <c r="AR106" s="188">
        <v>0</v>
      </c>
      <c r="AS106" s="188">
        <v>0</v>
      </c>
      <c r="AT106" s="188">
        <v>0</v>
      </c>
      <c r="AU106" s="188">
        <v>0</v>
      </c>
      <c r="AV106" s="188">
        <v>0</v>
      </c>
      <c r="AW106" s="188">
        <v>0</v>
      </c>
      <c r="AX106" s="188">
        <v>0</v>
      </c>
      <c r="AY106" s="188">
        <v>0</v>
      </c>
      <c r="AZ106" s="188">
        <v>0</v>
      </c>
      <c r="BA106" s="188">
        <v>0</v>
      </c>
      <c r="BB106" s="188">
        <v>0</v>
      </c>
      <c r="BC106" s="188">
        <v>0</v>
      </c>
      <c r="BD106" s="188">
        <v>0</v>
      </c>
      <c r="BE106" s="188">
        <v>0</v>
      </c>
      <c r="BF106" s="188">
        <v>0</v>
      </c>
      <c r="BG106" s="188">
        <v>0</v>
      </c>
      <c r="BH106" s="188">
        <v>512.54700000000003</v>
      </c>
      <c r="BI106" s="188">
        <v>253.96029677999999</v>
      </c>
      <c r="BJ106" s="188">
        <v>0</v>
      </c>
      <c r="BK106" s="188">
        <v>0</v>
      </c>
      <c r="BL106" s="188">
        <v>0</v>
      </c>
      <c r="BM106" s="188">
        <v>0</v>
      </c>
      <c r="BN106" s="188">
        <v>0</v>
      </c>
      <c r="BO106" s="188">
        <v>0</v>
      </c>
      <c r="BP106" s="188">
        <v>0</v>
      </c>
      <c r="BQ106" s="188">
        <v>0</v>
      </c>
      <c r="BR106" s="188">
        <v>0</v>
      </c>
      <c r="BS106" s="188">
        <v>0</v>
      </c>
      <c r="BT106" s="188">
        <v>0</v>
      </c>
      <c r="BU106" s="188">
        <v>0</v>
      </c>
      <c r="BV106" s="188">
        <v>0</v>
      </c>
      <c r="BW106" s="188">
        <v>0</v>
      </c>
      <c r="BX106" s="188">
        <v>0</v>
      </c>
      <c r="BY106" s="188">
        <v>0</v>
      </c>
      <c r="BZ106" s="188">
        <v>0</v>
      </c>
      <c r="CA106" s="188">
        <v>0</v>
      </c>
      <c r="CB106" s="188">
        <v>0</v>
      </c>
      <c r="CC106" s="188">
        <v>0</v>
      </c>
      <c r="CD106" s="188">
        <v>0</v>
      </c>
      <c r="CE106" s="188">
        <v>0</v>
      </c>
      <c r="CF106" s="188">
        <v>0</v>
      </c>
      <c r="CG106" s="188">
        <v>0</v>
      </c>
      <c r="CH106" s="189">
        <v>0</v>
      </c>
    </row>
    <row r="107" spans="1:89" x14ac:dyDescent="0.35">
      <c r="A107" s="190"/>
      <c r="B107" s="52" t="s">
        <v>509</v>
      </c>
      <c r="C107" s="187" t="s">
        <v>374</v>
      </c>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8"/>
      <c r="AF107" s="188"/>
      <c r="AG107" s="188"/>
      <c r="AH107" s="188">
        <v>0</v>
      </c>
      <c r="AI107" s="188">
        <v>0</v>
      </c>
      <c r="AJ107" s="188">
        <v>0</v>
      </c>
      <c r="AK107" s="188">
        <v>0</v>
      </c>
      <c r="AL107" s="188">
        <v>0</v>
      </c>
      <c r="AM107" s="188">
        <v>0</v>
      </c>
      <c r="AN107" s="188">
        <v>0</v>
      </c>
      <c r="AO107" s="188">
        <v>0</v>
      </c>
      <c r="AP107" s="188">
        <v>0</v>
      </c>
      <c r="AQ107" s="188">
        <v>0</v>
      </c>
      <c r="AR107" s="188">
        <v>0</v>
      </c>
      <c r="AS107" s="188">
        <v>0</v>
      </c>
      <c r="AT107" s="188">
        <v>0</v>
      </c>
      <c r="AU107" s="188">
        <v>0</v>
      </c>
      <c r="AV107" s="188">
        <v>0</v>
      </c>
      <c r="AW107" s="188">
        <v>0</v>
      </c>
      <c r="AX107" s="188">
        <v>0</v>
      </c>
      <c r="AY107" s="188">
        <v>0</v>
      </c>
      <c r="AZ107" s="188">
        <v>0</v>
      </c>
      <c r="BA107" s="188">
        <v>0</v>
      </c>
      <c r="BB107" s="188">
        <v>0</v>
      </c>
      <c r="BC107" s="188">
        <v>0</v>
      </c>
      <c r="BD107" s="188">
        <v>305.50299999999999</v>
      </c>
      <c r="BE107" s="188">
        <v>364.963506</v>
      </c>
      <c r="BF107" s="188">
        <v>374.49799999999999</v>
      </c>
      <c r="BG107" s="188">
        <v>411.85500000000002</v>
      </c>
      <c r="BH107" s="188">
        <v>435.49299999999999</v>
      </c>
      <c r="BI107" s="188">
        <v>460.57299999999998</v>
      </c>
      <c r="BJ107" s="188">
        <v>487.84199999999998</v>
      </c>
      <c r="BK107" s="188">
        <v>509.73661300000003</v>
      </c>
      <c r="BL107" s="188">
        <v>527.65851588422947</v>
      </c>
      <c r="BM107" s="188">
        <v>548.84926471978326</v>
      </c>
      <c r="BN107" s="188">
        <v>578.13293398888891</v>
      </c>
      <c r="BO107" s="188">
        <v>587.18538852998768</v>
      </c>
      <c r="BP107" s="188">
        <v>595.99799999999993</v>
      </c>
      <c r="BQ107" s="188">
        <v>606.39532681999992</v>
      </c>
      <c r="BR107" s="188">
        <v>611.93929700000001</v>
      </c>
      <c r="BS107" s="188">
        <v>621.7497810999995</v>
      </c>
      <c r="BT107" s="188">
        <v>627.55100000000004</v>
      </c>
      <c r="BU107" s="188">
        <v>654.75289959999998</v>
      </c>
      <c r="BV107" s="188">
        <v>468</v>
      </c>
      <c r="BW107" s="188">
        <v>2.923187</v>
      </c>
      <c r="BX107" s="188">
        <v>0.29930800000000002</v>
      </c>
      <c r="BY107" s="188">
        <v>0</v>
      </c>
      <c r="BZ107" s="188">
        <v>0</v>
      </c>
      <c r="CA107" s="188">
        <v>0</v>
      </c>
      <c r="CB107" s="188">
        <v>0</v>
      </c>
      <c r="CC107" s="188">
        <v>0</v>
      </c>
      <c r="CD107" s="188">
        <v>0</v>
      </c>
      <c r="CE107" s="188">
        <v>0</v>
      </c>
      <c r="CF107" s="188">
        <v>0</v>
      </c>
      <c r="CG107" s="188">
        <v>0</v>
      </c>
      <c r="CH107" s="189">
        <v>0</v>
      </c>
    </row>
    <row r="108" spans="1:89" x14ac:dyDescent="0.35">
      <c r="A108" s="190"/>
      <c r="B108" s="74" t="s">
        <v>34</v>
      </c>
      <c r="C108" s="270" t="s">
        <v>384</v>
      </c>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v>0</v>
      </c>
      <c r="AI108" s="188">
        <v>0</v>
      </c>
      <c r="AJ108" s="188">
        <v>0</v>
      </c>
      <c r="AK108" s="188">
        <v>0</v>
      </c>
      <c r="AL108" s="188">
        <v>0</v>
      </c>
      <c r="AM108" s="188">
        <v>0</v>
      </c>
      <c r="AN108" s="188">
        <v>0</v>
      </c>
      <c r="AO108" s="188">
        <v>0</v>
      </c>
      <c r="AP108" s="188">
        <v>0</v>
      </c>
      <c r="AQ108" s="188">
        <v>0</v>
      </c>
      <c r="AR108" s="188">
        <v>0</v>
      </c>
      <c r="AS108" s="188">
        <v>0</v>
      </c>
      <c r="AT108" s="188">
        <v>0</v>
      </c>
      <c r="AU108" s="188">
        <v>0</v>
      </c>
      <c r="AV108" s="188">
        <v>0</v>
      </c>
      <c r="AW108" s="188">
        <v>0</v>
      </c>
      <c r="AX108" s="188">
        <v>0</v>
      </c>
      <c r="AY108" s="188">
        <v>0</v>
      </c>
      <c r="AZ108" s="188">
        <v>0</v>
      </c>
      <c r="BA108" s="188">
        <v>0</v>
      </c>
      <c r="BB108" s="188">
        <v>0</v>
      </c>
      <c r="BC108" s="188">
        <v>0</v>
      </c>
      <c r="BD108" s="188">
        <v>0</v>
      </c>
      <c r="BE108" s="188">
        <v>0</v>
      </c>
      <c r="BF108" s="188">
        <v>0</v>
      </c>
      <c r="BG108" s="188">
        <v>2336.1031234350612</v>
      </c>
      <c r="BH108" s="188">
        <v>5970.616</v>
      </c>
      <c r="BI108" s="188">
        <v>6426.2752195999992</v>
      </c>
      <c r="BJ108" s="188">
        <v>6868.5436595999981</v>
      </c>
      <c r="BK108" s="188">
        <v>7367.1248207140325</v>
      </c>
      <c r="BL108" s="188">
        <v>7703.3184822999983</v>
      </c>
      <c r="BM108" s="188">
        <v>8128.8851483599992</v>
      </c>
      <c r="BN108" s="188">
        <v>8242.1568431600008</v>
      </c>
      <c r="BO108" s="188">
        <v>8052.1531093100002</v>
      </c>
      <c r="BP108" s="188">
        <v>7510.8751163199995</v>
      </c>
      <c r="BQ108" s="188">
        <v>7041.5234761999718</v>
      </c>
      <c r="BR108" s="188">
        <v>6576.0799377400017</v>
      </c>
      <c r="BS108" s="188">
        <v>6078.7060508699969</v>
      </c>
      <c r="BT108" s="188">
        <v>5665.5855551100012</v>
      </c>
      <c r="BU108" s="188">
        <v>5367.6480182400001</v>
      </c>
      <c r="BV108" s="188">
        <v>5139.8772267200002</v>
      </c>
      <c r="BW108" s="188">
        <v>5060.8868007399997</v>
      </c>
      <c r="BX108" s="188">
        <v>5070.9368241999991</v>
      </c>
      <c r="BY108" s="188">
        <v>4834.3991158399986</v>
      </c>
      <c r="BZ108" s="188">
        <v>4935.3102140100009</v>
      </c>
      <c r="CA108" s="188">
        <v>5467.1379150099983</v>
      </c>
      <c r="CB108" s="188">
        <v>6007.6954460500001</v>
      </c>
      <c r="CC108" s="188">
        <v>6172.8008222198359</v>
      </c>
      <c r="CD108" s="188">
        <v>6081.3522484518717</v>
      </c>
      <c r="CE108" s="188">
        <v>5903.3263235055801</v>
      </c>
      <c r="CF108" s="188">
        <v>5711.2964741808428</v>
      </c>
      <c r="CG108" s="188">
        <v>5788.2828318201364</v>
      </c>
      <c r="CH108" s="189">
        <v>5793.4619996446027</v>
      </c>
    </row>
    <row r="109" spans="1:89" ht="25.5" customHeight="1" x14ac:dyDescent="0.35">
      <c r="A109" s="190"/>
      <c r="B109" s="10" t="s">
        <v>419</v>
      </c>
      <c r="C109" s="270" t="s">
        <v>374</v>
      </c>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v>0</v>
      </c>
      <c r="AI109" s="188">
        <v>0</v>
      </c>
      <c r="AJ109" s="188">
        <v>0</v>
      </c>
      <c r="AK109" s="188">
        <v>0</v>
      </c>
      <c r="AL109" s="188">
        <v>0</v>
      </c>
      <c r="AM109" s="188">
        <v>0</v>
      </c>
      <c r="AN109" s="188">
        <v>0</v>
      </c>
      <c r="AO109" s="188">
        <v>0</v>
      </c>
      <c r="AP109" s="188">
        <v>0</v>
      </c>
      <c r="AQ109" s="188">
        <v>0</v>
      </c>
      <c r="AR109" s="188">
        <v>0</v>
      </c>
      <c r="AS109" s="188">
        <v>0</v>
      </c>
      <c r="AT109" s="188">
        <v>0</v>
      </c>
      <c r="AU109" s="188">
        <v>0</v>
      </c>
      <c r="AV109" s="188">
        <v>0</v>
      </c>
      <c r="AW109" s="188">
        <v>0</v>
      </c>
      <c r="AX109" s="188">
        <v>0</v>
      </c>
      <c r="AY109" s="188">
        <v>0</v>
      </c>
      <c r="AZ109" s="188">
        <v>0</v>
      </c>
      <c r="BA109" s="188">
        <v>0</v>
      </c>
      <c r="BB109" s="188">
        <v>0</v>
      </c>
      <c r="BC109" s="188">
        <v>0</v>
      </c>
      <c r="BD109" s="188">
        <v>0</v>
      </c>
      <c r="BE109" s="188">
        <v>0</v>
      </c>
      <c r="BF109" s="188">
        <v>0</v>
      </c>
      <c r="BG109" s="188">
        <v>0</v>
      </c>
      <c r="BH109" s="188">
        <v>0</v>
      </c>
      <c r="BI109" s="188">
        <v>0</v>
      </c>
      <c r="BJ109" s="188">
        <v>0</v>
      </c>
      <c r="BK109" s="188">
        <v>0</v>
      </c>
      <c r="BL109" s="188">
        <v>0</v>
      </c>
      <c r="BM109" s="188">
        <v>0</v>
      </c>
      <c r="BN109" s="188">
        <v>0</v>
      </c>
      <c r="BO109" s="188">
        <v>0</v>
      </c>
      <c r="BP109" s="188">
        <v>0</v>
      </c>
      <c r="BQ109" s="188">
        <v>14.866828625617664</v>
      </c>
      <c r="BR109" s="188">
        <v>128.38229163543059</v>
      </c>
      <c r="BS109" s="188">
        <v>125.17692108113887</v>
      </c>
      <c r="BT109" s="188">
        <v>428.73504842716466</v>
      </c>
      <c r="BU109" s="188">
        <v>910.19641813042097</v>
      </c>
      <c r="BV109" s="188">
        <v>1117.6227032140916</v>
      </c>
      <c r="BW109" s="188">
        <v>1695.1606131873127</v>
      </c>
      <c r="BX109" s="188">
        <v>1866.3059617840313</v>
      </c>
      <c r="BY109" s="188">
        <v>2224.1746721305713</v>
      </c>
      <c r="BZ109" s="188">
        <v>2666.5023699129638</v>
      </c>
      <c r="CA109" s="188">
        <v>3394.9241975356986</v>
      </c>
      <c r="CB109" s="188">
        <v>4072.270889182063</v>
      </c>
      <c r="CC109" s="188">
        <v>4665.8507935069174</v>
      </c>
      <c r="CD109" s="188">
        <v>5172.6699527172213</v>
      </c>
      <c r="CE109" s="188">
        <v>5497.2764111099459</v>
      </c>
      <c r="CF109" s="188">
        <v>6216.6963687928619</v>
      </c>
      <c r="CG109" s="188">
        <v>7333.2228250008093</v>
      </c>
      <c r="CH109" s="189">
        <v>8461.9497746302713</v>
      </c>
    </row>
    <row r="110" spans="1:89" x14ac:dyDescent="0.35">
      <c r="A110" s="190"/>
      <c r="B110" s="52" t="s">
        <v>420</v>
      </c>
      <c r="C110" s="270" t="s">
        <v>374</v>
      </c>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v>3.4569999999999999</v>
      </c>
      <c r="AY110" s="188">
        <v>4.1285950413223143</v>
      </c>
      <c r="AZ110" s="188">
        <v>5.4580000000000002</v>
      </c>
      <c r="BA110" s="188">
        <v>4.9669999999999996</v>
      </c>
      <c r="BB110" s="188">
        <v>8.2967250384024585</v>
      </c>
      <c r="BC110" s="188">
        <v>10.563000000000001</v>
      </c>
      <c r="BD110" s="188">
        <v>11.87267336961207</v>
      </c>
      <c r="BE110" s="188">
        <v>14.399096999999999</v>
      </c>
      <c r="BF110" s="188">
        <v>19.709695</v>
      </c>
      <c r="BG110" s="188">
        <v>19.340500802146213</v>
      </c>
      <c r="BH110" s="188">
        <v>20.643089</v>
      </c>
      <c r="BI110" s="188">
        <v>24.694095969999999</v>
      </c>
      <c r="BJ110" s="188">
        <v>25.945989999999998</v>
      </c>
      <c r="BK110" s="188">
        <v>27.44</v>
      </c>
      <c r="BL110" s="188">
        <v>31.553068</v>
      </c>
      <c r="BM110" s="188">
        <v>35.207568999999999</v>
      </c>
      <c r="BN110" s="188">
        <v>38.218910999999999</v>
      </c>
      <c r="BO110" s="188">
        <v>37.692900000000002</v>
      </c>
      <c r="BP110" s="188">
        <v>42.019909411804896</v>
      </c>
      <c r="BQ110" s="188">
        <v>45.458691636376749</v>
      </c>
      <c r="BR110" s="188">
        <v>44.789727000000006</v>
      </c>
      <c r="BS110" s="188">
        <v>46.053681000000005</v>
      </c>
      <c r="BT110" s="188">
        <v>42.152442999999998</v>
      </c>
      <c r="BU110" s="188">
        <v>41.088430800000005</v>
      </c>
      <c r="BV110" s="188">
        <v>44.79290216648203</v>
      </c>
      <c r="BW110" s="188">
        <v>41.78107</v>
      </c>
      <c r="BX110" s="188">
        <v>34.003762399999999</v>
      </c>
      <c r="BY110" s="188">
        <v>36.4904546</v>
      </c>
      <c r="BZ110" s="188">
        <v>35.550986999999999</v>
      </c>
      <c r="CA110" s="188">
        <v>28.762449</v>
      </c>
      <c r="CB110" s="188">
        <v>37.116345000000003</v>
      </c>
      <c r="CC110" s="188">
        <v>35.83824728018697</v>
      </c>
      <c r="CD110" s="188">
        <v>35.129430516683321</v>
      </c>
      <c r="CE110" s="188">
        <v>34.573424242488187</v>
      </c>
      <c r="CF110" s="188">
        <v>33.826726230544743</v>
      </c>
      <c r="CG110" s="188">
        <v>33.055789502802362</v>
      </c>
      <c r="CH110" s="189">
        <v>32.205981354702928</v>
      </c>
    </row>
    <row r="111" spans="1:89" x14ac:dyDescent="0.35">
      <c r="A111" s="190"/>
      <c r="B111" s="74" t="s">
        <v>422</v>
      </c>
      <c r="C111" s="270" t="s">
        <v>378</v>
      </c>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v>0</v>
      </c>
      <c r="AI111" s="188">
        <v>0</v>
      </c>
      <c r="AJ111" s="188">
        <v>0</v>
      </c>
      <c r="AK111" s="188">
        <v>0</v>
      </c>
      <c r="AL111" s="188">
        <v>0</v>
      </c>
      <c r="AM111" s="188">
        <v>0</v>
      </c>
      <c r="AN111" s="188">
        <v>0</v>
      </c>
      <c r="AO111" s="188">
        <v>0</v>
      </c>
      <c r="AP111" s="188">
        <v>0</v>
      </c>
      <c r="AQ111" s="188">
        <v>94.289000000000001</v>
      </c>
      <c r="AR111" s="188">
        <v>3.1640000000000001</v>
      </c>
      <c r="AS111" s="188">
        <v>0</v>
      </c>
      <c r="AT111" s="188">
        <v>0</v>
      </c>
      <c r="AU111" s="188">
        <v>0</v>
      </c>
      <c r="AV111" s="188">
        <v>0</v>
      </c>
      <c r="AW111" s="188">
        <v>0</v>
      </c>
      <c r="AX111" s="188">
        <v>0</v>
      </c>
      <c r="AY111" s="188">
        <v>0</v>
      </c>
      <c r="AZ111" s="188">
        <v>0</v>
      </c>
      <c r="BA111" s="188">
        <v>0</v>
      </c>
      <c r="BB111" s="188">
        <v>0</v>
      </c>
      <c r="BC111" s="188">
        <v>0</v>
      </c>
      <c r="BD111" s="188">
        <v>0</v>
      </c>
      <c r="BE111" s="188">
        <v>0</v>
      </c>
      <c r="BF111" s="188">
        <v>0</v>
      </c>
      <c r="BG111" s="188">
        <v>0</v>
      </c>
      <c r="BH111" s="188">
        <v>0</v>
      </c>
      <c r="BI111" s="188">
        <v>0</v>
      </c>
      <c r="BJ111" s="188">
        <v>0</v>
      </c>
      <c r="BK111" s="188">
        <v>0</v>
      </c>
      <c r="BL111" s="188">
        <v>0</v>
      </c>
      <c r="BM111" s="188">
        <v>0</v>
      </c>
      <c r="BN111" s="188">
        <v>0</v>
      </c>
      <c r="BO111" s="188">
        <v>0</v>
      </c>
      <c r="BP111" s="188">
        <v>0</v>
      </c>
      <c r="BQ111" s="188">
        <v>0</v>
      </c>
      <c r="BR111" s="188">
        <v>0</v>
      </c>
      <c r="BS111" s="188">
        <v>0</v>
      </c>
      <c r="BT111" s="188">
        <v>0</v>
      </c>
      <c r="BU111" s="188">
        <v>0</v>
      </c>
      <c r="BV111" s="188">
        <v>0</v>
      </c>
      <c r="BW111" s="188">
        <v>0</v>
      </c>
      <c r="BX111" s="188">
        <v>0</v>
      </c>
      <c r="BY111" s="188">
        <v>0</v>
      </c>
      <c r="BZ111" s="188">
        <v>0</v>
      </c>
      <c r="CA111" s="188">
        <v>0</v>
      </c>
      <c r="CB111" s="188">
        <v>0</v>
      </c>
      <c r="CC111" s="188">
        <v>0</v>
      </c>
      <c r="CD111" s="188">
        <v>0</v>
      </c>
      <c r="CE111" s="188">
        <v>0</v>
      </c>
      <c r="CF111" s="188">
        <v>0</v>
      </c>
      <c r="CG111" s="188">
        <v>0</v>
      </c>
      <c r="CH111" s="189">
        <v>0</v>
      </c>
    </row>
    <row r="112" spans="1:89" s="123" customFormat="1" x14ac:dyDescent="0.35">
      <c r="A112" s="199"/>
      <c r="B112" s="74" t="s">
        <v>423</v>
      </c>
      <c r="C112" s="270" t="s">
        <v>374</v>
      </c>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v>3.9363849225441023</v>
      </c>
      <c r="AI112" s="188">
        <v>5.5202602999575197</v>
      </c>
      <c r="AJ112" s="188">
        <v>8.4191651597486601</v>
      </c>
      <c r="AK112" s="188">
        <v>11.40887014884054</v>
      </c>
      <c r="AL112" s="188">
        <v>14.260799152797492</v>
      </c>
      <c r="AM112" s="188">
        <v>17.496863859223165</v>
      </c>
      <c r="AN112" s="188">
        <v>23.287158802721503</v>
      </c>
      <c r="AO112" s="188">
        <v>27.081838338421456</v>
      </c>
      <c r="AP112" s="188">
        <v>30.749213754948787</v>
      </c>
      <c r="AQ112" s="188">
        <v>33.941256565171791</v>
      </c>
      <c r="AR112" s="188">
        <v>38.815511614519529</v>
      </c>
      <c r="AS112" s="188">
        <v>44.539010373741071</v>
      </c>
      <c r="AT112" s="188">
        <v>57.046874265431249</v>
      </c>
      <c r="AU112" s="188">
        <v>77.833877487600887</v>
      </c>
      <c r="AV112" s="188">
        <v>92.464743839483148</v>
      </c>
      <c r="AW112" s="188">
        <v>103.84947617643465</v>
      </c>
      <c r="AX112" s="188">
        <v>107.35026467430309</v>
      </c>
      <c r="AY112" s="188">
        <v>111.04251969745886</v>
      </c>
      <c r="AZ112" s="188">
        <v>104.71260357218971</v>
      </c>
      <c r="BA112" s="188">
        <v>136.38296564518024</v>
      </c>
      <c r="BB112" s="188">
        <v>144.18166823796307</v>
      </c>
      <c r="BC112" s="188">
        <v>144.24510744392822</v>
      </c>
      <c r="BD112" s="188">
        <v>163.05199999999999</v>
      </c>
      <c r="BE112" s="188">
        <v>165.48699999999999</v>
      </c>
      <c r="BF112" s="188">
        <v>162.65124892159454</v>
      </c>
      <c r="BG112" s="188">
        <v>169.90298870138361</v>
      </c>
      <c r="BH112" s="188">
        <v>124.283</v>
      </c>
      <c r="BI112" s="188">
        <v>128.26055663881266</v>
      </c>
      <c r="BJ112" s="188">
        <v>135.16607401724025</v>
      </c>
      <c r="BK112" s="188">
        <v>200.75442016647554</v>
      </c>
      <c r="BL112" s="188">
        <v>175.53506304142508</v>
      </c>
      <c r="BM112" s="188">
        <v>183.23841614855513</v>
      </c>
      <c r="BN112" s="188">
        <v>169.98493378695881</v>
      </c>
      <c r="BO112" s="188">
        <v>169.32235473338639</v>
      </c>
      <c r="BP112" s="188">
        <v>159.46672221701033</v>
      </c>
      <c r="BQ112" s="188">
        <v>144.67452092278563</v>
      </c>
      <c r="BR112" s="188">
        <v>138.30903393915511</v>
      </c>
      <c r="BS112" s="188">
        <v>128.19760849598063</v>
      </c>
      <c r="BT112" s="188">
        <v>120.30785280289261</v>
      </c>
      <c r="BU112" s="188">
        <v>104.98221706204986</v>
      </c>
      <c r="BV112" s="188">
        <v>95.955396013713354</v>
      </c>
      <c r="BW112" s="188">
        <v>88.741009500324324</v>
      </c>
      <c r="BX112" s="188">
        <v>71.893421583468523</v>
      </c>
      <c r="BY112" s="188">
        <v>62.260187286584021</v>
      </c>
      <c r="BZ112" s="188">
        <v>58.278141023782517</v>
      </c>
      <c r="CA112" s="188">
        <v>56.333228858904526</v>
      </c>
      <c r="CB112" s="188">
        <v>53.703721716988795</v>
      </c>
      <c r="CC112" s="188">
        <v>46.893809682707023</v>
      </c>
      <c r="CD112" s="188">
        <v>42.106257678702029</v>
      </c>
      <c r="CE112" s="188">
        <v>36.491938568628981</v>
      </c>
      <c r="CF112" s="188">
        <v>30.057869317261346</v>
      </c>
      <c r="CG112" s="188">
        <v>23.454154695622965</v>
      </c>
      <c r="CH112" s="189">
        <v>16.642049679623675</v>
      </c>
    </row>
    <row r="113" spans="1:88" s="123" customFormat="1" x14ac:dyDescent="0.35">
      <c r="A113" s="199"/>
      <c r="B113" s="52" t="s">
        <v>500</v>
      </c>
      <c r="C113" s="270" t="s">
        <v>384</v>
      </c>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v>5.2398705871158064</v>
      </c>
      <c r="AR113" s="188">
        <v>27.489073080216954</v>
      </c>
      <c r="AS113" s="188">
        <v>23.776031392140069</v>
      </c>
      <c r="AT113" s="188">
        <v>28.023598820058993</v>
      </c>
      <c r="AU113" s="188">
        <v>38</v>
      </c>
      <c r="AV113" s="188">
        <v>39.200000000000003</v>
      </c>
      <c r="AW113" s="188">
        <v>40.200000000000003</v>
      </c>
      <c r="AX113" s="188">
        <v>30.1</v>
      </c>
      <c r="AY113" s="188">
        <v>51.6</v>
      </c>
      <c r="AZ113" s="188">
        <v>40.9</v>
      </c>
      <c r="BA113" s="188">
        <v>21.7</v>
      </c>
      <c r="BB113" s="188">
        <v>22.1</v>
      </c>
      <c r="BC113" s="188">
        <v>22.213617054828948</v>
      </c>
      <c r="BD113" s="188">
        <v>35.660331161314261</v>
      </c>
      <c r="BE113" s="188">
        <v>27.990037018213997</v>
      </c>
      <c r="BF113" s="188">
        <v>29.15736141380097</v>
      </c>
      <c r="BG113" s="188">
        <v>30.387325282280013</v>
      </c>
      <c r="BH113" s="188">
        <v>32.560962763923698</v>
      </c>
      <c r="BI113" s="188">
        <v>40.862700124098772</v>
      </c>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9"/>
    </row>
    <row r="114" spans="1:88" ht="25.5" customHeight="1" x14ac:dyDescent="0.35">
      <c r="A114" s="190"/>
      <c r="B114" s="74" t="s">
        <v>425</v>
      </c>
      <c r="C114" s="270" t="s">
        <v>384</v>
      </c>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v>19.951376999999997</v>
      </c>
      <c r="BK114" s="188">
        <v>17.527673000000004</v>
      </c>
      <c r="BL114" s="188">
        <v>14.842842999999998</v>
      </c>
      <c r="BM114" s="188">
        <v>15.344812999999997</v>
      </c>
      <c r="BN114" s="188">
        <v>15.454585269990007</v>
      </c>
      <c r="BO114" s="188">
        <v>9.8689252387300055</v>
      </c>
      <c r="BP114" s="188">
        <v>8.0439209999999992</v>
      </c>
      <c r="BQ114" s="188">
        <v>0.56211199999999995</v>
      </c>
      <c r="BR114" s="188">
        <v>0</v>
      </c>
      <c r="BS114" s="188">
        <v>0</v>
      </c>
      <c r="BT114" s="188">
        <v>0</v>
      </c>
      <c r="BU114" s="188">
        <v>0</v>
      </c>
      <c r="BV114" s="188">
        <v>0</v>
      </c>
      <c r="BW114" s="188">
        <v>0</v>
      </c>
      <c r="BX114" s="188">
        <v>0</v>
      </c>
      <c r="BY114" s="188">
        <v>0</v>
      </c>
      <c r="BZ114" s="188">
        <v>0</v>
      </c>
      <c r="CA114" s="188">
        <v>0</v>
      </c>
      <c r="CB114" s="188">
        <v>0</v>
      </c>
      <c r="CC114" s="188">
        <v>0</v>
      </c>
      <c r="CD114" s="188">
        <v>0</v>
      </c>
      <c r="CE114" s="188">
        <v>0</v>
      </c>
      <c r="CF114" s="188">
        <v>0</v>
      </c>
      <c r="CG114" s="188">
        <v>0</v>
      </c>
      <c r="CH114" s="189">
        <v>0</v>
      </c>
    </row>
    <row r="115" spans="1:88" x14ac:dyDescent="0.35">
      <c r="A115" s="190"/>
      <c r="B115" s="74" t="s">
        <v>36</v>
      </c>
      <c r="C115" s="270"/>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f t="shared" ref="AH115:CE115" si="17">SUM(AH116,AH123)</f>
        <v>7589</v>
      </c>
      <c r="AI115" s="188">
        <f t="shared" si="17"/>
        <v>8852</v>
      </c>
      <c r="AJ115" s="188">
        <f t="shared" si="17"/>
        <v>10564</v>
      </c>
      <c r="AK115" s="188">
        <f t="shared" si="17"/>
        <v>12165</v>
      </c>
      <c r="AL115" s="188">
        <f t="shared" si="17"/>
        <v>13589</v>
      </c>
      <c r="AM115" s="188">
        <f t="shared" si="17"/>
        <v>14654</v>
      </c>
      <c r="AN115" s="188">
        <f t="shared" si="17"/>
        <v>15307</v>
      </c>
      <c r="AO115" s="188">
        <f t="shared" si="17"/>
        <v>16625</v>
      </c>
      <c r="AP115" s="188">
        <f t="shared" si="17"/>
        <v>17816.453000000001</v>
      </c>
      <c r="AQ115" s="188">
        <f t="shared" si="17"/>
        <v>18685.544999999998</v>
      </c>
      <c r="AR115" s="188">
        <f t="shared" si="17"/>
        <v>19273.72</v>
      </c>
      <c r="AS115" s="188">
        <f t="shared" si="17"/>
        <v>20731.936000000002</v>
      </c>
      <c r="AT115" s="188">
        <f t="shared" si="17"/>
        <v>22734.863000000001</v>
      </c>
      <c r="AU115" s="188">
        <f t="shared" si="17"/>
        <v>25578.864000000001</v>
      </c>
      <c r="AV115" s="188">
        <f t="shared" si="17"/>
        <v>26741.489000000001</v>
      </c>
      <c r="AW115" s="188">
        <f t="shared" si="17"/>
        <v>28219.280000000002</v>
      </c>
      <c r="AX115" s="188">
        <f t="shared" si="17"/>
        <v>28779.506000000001</v>
      </c>
      <c r="AY115" s="188">
        <f t="shared" si="17"/>
        <v>29998.344000000005</v>
      </c>
      <c r="AZ115" s="188">
        <f t="shared" si="17"/>
        <v>32024.285999999996</v>
      </c>
      <c r="BA115" s="188">
        <f t="shared" si="17"/>
        <v>33586</v>
      </c>
      <c r="BB115" s="188">
        <f t="shared" si="17"/>
        <v>35603.290999999997</v>
      </c>
      <c r="BC115" s="188">
        <f t="shared" si="17"/>
        <v>37802.438000000002</v>
      </c>
      <c r="BD115" s="188">
        <f t="shared" si="17"/>
        <v>38745.199999999997</v>
      </c>
      <c r="BE115" s="188">
        <f t="shared" si="17"/>
        <v>41921.603135450008</v>
      </c>
      <c r="BF115" s="188">
        <f t="shared" si="17"/>
        <v>44367.258565528275</v>
      </c>
      <c r="BG115" s="188">
        <f t="shared" si="17"/>
        <v>46506.352382756908</v>
      </c>
      <c r="BH115" s="188">
        <f t="shared" si="17"/>
        <v>48801.804999999993</v>
      </c>
      <c r="BI115" s="188">
        <f t="shared" si="17"/>
        <v>51422.462685710001</v>
      </c>
      <c r="BJ115" s="188">
        <f t="shared" si="17"/>
        <v>53663.45674691999</v>
      </c>
      <c r="BK115" s="188">
        <f t="shared" si="17"/>
        <v>57593.742352232308</v>
      </c>
      <c r="BL115" s="188">
        <f t="shared" si="17"/>
        <v>61584.34965923</v>
      </c>
      <c r="BM115" s="188">
        <f t="shared" si="17"/>
        <v>66895.841990320012</v>
      </c>
      <c r="BN115" s="188">
        <f t="shared" si="17"/>
        <v>69835.141333070002</v>
      </c>
      <c r="BO115" s="188">
        <f t="shared" si="17"/>
        <v>74150.519898250001</v>
      </c>
      <c r="BP115" s="188">
        <f t="shared" si="17"/>
        <v>79809.006438810029</v>
      </c>
      <c r="BQ115" s="188">
        <f t="shared" si="17"/>
        <v>83110.340476999991</v>
      </c>
      <c r="BR115" s="188">
        <f t="shared" si="17"/>
        <v>86515.830874880034</v>
      </c>
      <c r="BS115" s="188">
        <f t="shared" si="17"/>
        <v>89367.86147389999</v>
      </c>
      <c r="BT115" s="188">
        <f t="shared" si="17"/>
        <v>91580.290263549934</v>
      </c>
      <c r="BU115" s="188">
        <f t="shared" si="17"/>
        <v>93800.446975290019</v>
      </c>
      <c r="BV115" s="188">
        <f t="shared" si="17"/>
        <v>96743.369584550004</v>
      </c>
      <c r="BW115" s="188">
        <f t="shared" si="17"/>
        <v>98807.419040459965</v>
      </c>
      <c r="BX115" s="188">
        <f t="shared" si="17"/>
        <v>102034.15475553997</v>
      </c>
      <c r="BY115" s="188">
        <f t="shared" si="17"/>
        <v>104691.67042369001</v>
      </c>
      <c r="BZ115" s="188">
        <f t="shared" si="17"/>
        <v>110533.35656293998</v>
      </c>
      <c r="CA115" s="188">
        <f t="shared" si="17"/>
        <v>124106.07907995995</v>
      </c>
      <c r="CB115" s="188">
        <f t="shared" si="17"/>
        <v>136584.36790052996</v>
      </c>
      <c r="CC115" s="188">
        <f t="shared" si="17"/>
        <v>146136.23951638548</v>
      </c>
      <c r="CD115" s="188">
        <f t="shared" si="17"/>
        <v>154056.36469636534</v>
      </c>
      <c r="CE115" s="188">
        <f t="shared" si="17"/>
        <v>158463.29271572799</v>
      </c>
      <c r="CF115" s="188">
        <f>SUM(CF116,CF123)</f>
        <v>163503.35119209331</v>
      </c>
      <c r="CG115" s="188">
        <f>SUM(CG116,CG123)</f>
        <v>171702.0849810871</v>
      </c>
      <c r="CH115" s="189">
        <f>SUM(CH116,CH123)</f>
        <v>180150.23347275585</v>
      </c>
    </row>
    <row r="116" spans="1:88" x14ac:dyDescent="0.35">
      <c r="A116" s="190"/>
      <c r="B116" s="72" t="s">
        <v>381</v>
      </c>
      <c r="C116" s="270" t="s">
        <v>378</v>
      </c>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f t="shared" ref="AH116:BM116" si="18">SUM(AH117:AH122)</f>
        <v>7552</v>
      </c>
      <c r="AI116" s="188">
        <f t="shared" si="18"/>
        <v>8816</v>
      </c>
      <c r="AJ116" s="188">
        <f t="shared" si="18"/>
        <v>10526</v>
      </c>
      <c r="AK116" s="188">
        <f t="shared" si="18"/>
        <v>12126</v>
      </c>
      <c r="AL116" s="188">
        <f t="shared" si="18"/>
        <v>13549</v>
      </c>
      <c r="AM116" s="188">
        <f t="shared" si="18"/>
        <v>14613</v>
      </c>
      <c r="AN116" s="188">
        <f t="shared" si="18"/>
        <v>15268</v>
      </c>
      <c r="AO116" s="188">
        <f t="shared" si="18"/>
        <v>16584</v>
      </c>
      <c r="AP116" s="188">
        <f t="shared" si="18"/>
        <v>17779.453000000001</v>
      </c>
      <c r="AQ116" s="188">
        <f t="shared" si="18"/>
        <v>18648.391</v>
      </c>
      <c r="AR116" s="188">
        <f t="shared" si="18"/>
        <v>19237.593000000001</v>
      </c>
      <c r="AS116" s="188">
        <f t="shared" si="18"/>
        <v>20697.363000000001</v>
      </c>
      <c r="AT116" s="188">
        <f t="shared" si="18"/>
        <v>22699.034</v>
      </c>
      <c r="AU116" s="188">
        <f t="shared" si="18"/>
        <v>25543.024000000001</v>
      </c>
      <c r="AV116" s="188">
        <f t="shared" si="18"/>
        <v>26705.927</v>
      </c>
      <c r="AW116" s="188">
        <f t="shared" si="18"/>
        <v>28183.114000000001</v>
      </c>
      <c r="AX116" s="188">
        <f t="shared" si="18"/>
        <v>28744.81</v>
      </c>
      <c r="AY116" s="188">
        <f t="shared" si="18"/>
        <v>29962.569000000003</v>
      </c>
      <c r="AZ116" s="188">
        <f t="shared" si="18"/>
        <v>31994.560999999998</v>
      </c>
      <c r="BA116" s="188">
        <f t="shared" si="18"/>
        <v>33556.756999999998</v>
      </c>
      <c r="BB116" s="188">
        <f t="shared" si="18"/>
        <v>35574.510999999999</v>
      </c>
      <c r="BC116" s="188">
        <f t="shared" si="18"/>
        <v>37774.760999999999</v>
      </c>
      <c r="BD116" s="188">
        <f t="shared" si="18"/>
        <v>38717.656999999999</v>
      </c>
      <c r="BE116" s="188">
        <f t="shared" si="18"/>
        <v>41893.001853800008</v>
      </c>
      <c r="BF116" s="188">
        <f t="shared" si="18"/>
        <v>44338.400971748277</v>
      </c>
      <c r="BG116" s="188">
        <f t="shared" si="18"/>
        <v>46476.654559836905</v>
      </c>
      <c r="BH116" s="188">
        <f t="shared" si="18"/>
        <v>48771.517999999996</v>
      </c>
      <c r="BI116" s="188">
        <f t="shared" si="18"/>
        <v>51391.939927300002</v>
      </c>
      <c r="BJ116" s="188">
        <f t="shared" si="18"/>
        <v>53629.367547699992</v>
      </c>
      <c r="BK116" s="188">
        <f t="shared" si="18"/>
        <v>57554.148143162311</v>
      </c>
      <c r="BL116" s="188">
        <f t="shared" si="18"/>
        <v>61539.334872430001</v>
      </c>
      <c r="BM116" s="188">
        <f t="shared" si="18"/>
        <v>66848.160442100008</v>
      </c>
      <c r="BN116" s="188">
        <f t="shared" ref="BN116:CE116" si="19">SUM(BN117:BN122)</f>
        <v>69777.042747119995</v>
      </c>
      <c r="BO116" s="188">
        <f t="shared" si="19"/>
        <v>74087.953530660001</v>
      </c>
      <c r="BP116" s="188">
        <f t="shared" si="19"/>
        <v>79733.982094140025</v>
      </c>
      <c r="BQ116" s="188">
        <f t="shared" si="19"/>
        <v>83014.68745279999</v>
      </c>
      <c r="BR116" s="188">
        <f t="shared" si="19"/>
        <v>86427.717724600036</v>
      </c>
      <c r="BS116" s="188">
        <f t="shared" si="19"/>
        <v>89274.966169329986</v>
      </c>
      <c r="BT116" s="188">
        <f t="shared" si="19"/>
        <v>91481.012978129933</v>
      </c>
      <c r="BU116" s="188">
        <f t="shared" si="19"/>
        <v>93695.825169830016</v>
      </c>
      <c r="BV116" s="188">
        <f t="shared" si="19"/>
        <v>96630.245524619997</v>
      </c>
      <c r="BW116" s="188">
        <f t="shared" si="19"/>
        <v>98688.75562941996</v>
      </c>
      <c r="BX116" s="188">
        <f t="shared" si="19"/>
        <v>101901.05001043997</v>
      </c>
      <c r="BY116" s="188">
        <f t="shared" si="19"/>
        <v>104533.25621006</v>
      </c>
      <c r="BZ116" s="188">
        <f t="shared" si="19"/>
        <v>110355.45940816998</v>
      </c>
      <c r="CA116" s="188">
        <f t="shared" si="19"/>
        <v>123883.84170832994</v>
      </c>
      <c r="CB116" s="188">
        <f t="shared" si="19"/>
        <v>136356.96890101995</v>
      </c>
      <c r="CC116" s="188">
        <f t="shared" si="19"/>
        <v>145903.68870530231</v>
      </c>
      <c r="CD116" s="188">
        <f t="shared" si="19"/>
        <v>153814.47399196788</v>
      </c>
      <c r="CE116" s="188">
        <f t="shared" si="19"/>
        <v>158209.01445317501</v>
      </c>
      <c r="CF116" s="188">
        <f>SUM(CF117:CF122)</f>
        <v>163237.43522770071</v>
      </c>
      <c r="CG116" s="188">
        <f>SUM(CG117:CG122)</f>
        <v>171431.87732206337</v>
      </c>
      <c r="CH116" s="189">
        <f>SUM(CH117:CH122)</f>
        <v>179879.14796394855</v>
      </c>
    </row>
    <row r="117" spans="1:88" x14ac:dyDescent="0.35">
      <c r="A117" s="190"/>
      <c r="B117" s="236" t="s">
        <v>489</v>
      </c>
      <c r="C117" s="270"/>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v>7552</v>
      </c>
      <c r="AI117" s="188">
        <v>8815</v>
      </c>
      <c r="AJ117" s="188">
        <v>10518</v>
      </c>
      <c r="AK117" s="188">
        <v>12107</v>
      </c>
      <c r="AL117" s="188">
        <v>13509</v>
      </c>
      <c r="AM117" s="188">
        <v>14553</v>
      </c>
      <c r="AN117" s="188">
        <v>15181</v>
      </c>
      <c r="AO117" s="188">
        <v>16443</v>
      </c>
      <c r="AP117" s="188">
        <v>17560.36</v>
      </c>
      <c r="AQ117" s="188">
        <v>18355.971000000001</v>
      </c>
      <c r="AR117" s="188">
        <v>18857.098000000002</v>
      </c>
      <c r="AS117" s="188">
        <v>20171.257000000001</v>
      </c>
      <c r="AT117" s="188">
        <v>21972.580999999998</v>
      </c>
      <c r="AU117" s="188">
        <v>24450.99</v>
      </c>
      <c r="AV117" s="188">
        <v>25364.328000000001</v>
      </c>
      <c r="AW117" s="188">
        <v>26546.062000000002</v>
      </c>
      <c r="AX117" s="188">
        <v>26859.15</v>
      </c>
      <c r="AY117" s="188">
        <v>27740.434000000001</v>
      </c>
      <c r="AZ117" s="188">
        <v>29238.920999999998</v>
      </c>
      <c r="BA117" s="188">
        <v>30391.121999999999</v>
      </c>
      <c r="BB117" s="188">
        <v>31914.134999999998</v>
      </c>
      <c r="BC117" s="188">
        <v>33377.665495317</v>
      </c>
      <c r="BD117" s="188">
        <v>32886.690685359994</v>
      </c>
      <c r="BE117" s="188">
        <v>35420.719669182879</v>
      </c>
      <c r="BF117" s="188">
        <v>37284.042076120684</v>
      </c>
      <c r="BG117" s="188">
        <v>38505.283116754588</v>
      </c>
      <c r="BH117" s="188">
        <v>40026.295326250001</v>
      </c>
      <c r="BI117" s="188">
        <v>41780.351999849998</v>
      </c>
      <c r="BJ117" s="188">
        <v>43129.110323089997</v>
      </c>
      <c r="BK117" s="188">
        <v>45774.817325406155</v>
      </c>
      <c r="BL117" s="188">
        <v>48323.221362397162</v>
      </c>
      <c r="BM117" s="188">
        <v>51848.801061122263</v>
      </c>
      <c r="BN117" s="188">
        <v>54097.476088878946</v>
      </c>
      <c r="BO117" s="188">
        <v>57360.707342025926</v>
      </c>
      <c r="BP117" s="188">
        <v>61155.804856264447</v>
      </c>
      <c r="BQ117" s="188">
        <v>63491.474743577586</v>
      </c>
      <c r="BR117" s="188">
        <v>65864.526208284093</v>
      </c>
      <c r="BS117" s="188">
        <v>68092.517947238579</v>
      </c>
      <c r="BT117" s="188">
        <v>68936.397712484904</v>
      </c>
      <c r="BU117" s="188">
        <v>68234.40159905277</v>
      </c>
      <c r="BV117" s="188">
        <v>67573.790798066111</v>
      </c>
      <c r="BW117" s="188">
        <v>66781.129154952563</v>
      </c>
      <c r="BX117" s="188">
        <v>67192.990052109904</v>
      </c>
      <c r="BY117" s="188">
        <v>64908.458625963816</v>
      </c>
      <c r="BZ117" s="188">
        <v>63985.318023766231</v>
      </c>
      <c r="CA117" s="188">
        <v>65818.184849924364</v>
      </c>
      <c r="CB117" s="188">
        <v>66659.813580078873</v>
      </c>
      <c r="CC117" s="188">
        <v>66762.576518775662</v>
      </c>
      <c r="CD117" s="188">
        <v>66083.953629786658</v>
      </c>
      <c r="CE117" s="188">
        <v>64690.672415582048</v>
      </c>
      <c r="CF117" s="188">
        <v>62307.000749894338</v>
      </c>
      <c r="CG117" s="188">
        <v>59991.312322537618</v>
      </c>
      <c r="CH117" s="189">
        <v>57493.337200767448</v>
      </c>
      <c r="CJ117" s="177"/>
    </row>
    <row r="118" spans="1:88" x14ac:dyDescent="0.35">
      <c r="A118" s="190"/>
      <c r="B118" s="236" t="s">
        <v>510</v>
      </c>
      <c r="C118" s="270"/>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v>0</v>
      </c>
      <c r="AI118" s="188">
        <v>1</v>
      </c>
      <c r="AJ118" s="188">
        <v>8</v>
      </c>
      <c r="AK118" s="188">
        <v>19</v>
      </c>
      <c r="AL118" s="188">
        <v>40</v>
      </c>
      <c r="AM118" s="188">
        <v>60</v>
      </c>
      <c r="AN118" s="188">
        <v>87</v>
      </c>
      <c r="AO118" s="188">
        <v>141</v>
      </c>
      <c r="AP118" s="188">
        <v>219.09299999999999</v>
      </c>
      <c r="AQ118" s="188">
        <v>292.42</v>
      </c>
      <c r="AR118" s="188">
        <v>380.495</v>
      </c>
      <c r="AS118" s="188">
        <v>526.10599999999999</v>
      </c>
      <c r="AT118" s="188">
        <v>726.45299999999997</v>
      </c>
      <c r="AU118" s="188">
        <v>1092.0340000000001</v>
      </c>
      <c r="AV118" s="188">
        <v>1341.5989999999999</v>
      </c>
      <c r="AW118" s="188">
        <v>1637.0519999999999</v>
      </c>
      <c r="AX118" s="188">
        <v>1885.66</v>
      </c>
      <c r="AY118" s="188">
        <v>2222.1350000000002</v>
      </c>
      <c r="AZ118" s="188">
        <v>2755.64</v>
      </c>
      <c r="BA118" s="188">
        <v>3165.6350000000002</v>
      </c>
      <c r="BB118" s="188">
        <v>3660.3760000000002</v>
      </c>
      <c r="BC118" s="188">
        <v>4397.0955046829995</v>
      </c>
      <c r="BD118" s="188">
        <v>4731.2979999999998</v>
      </c>
      <c r="BE118" s="188">
        <v>5327.7833360571276</v>
      </c>
      <c r="BF118" s="188">
        <v>5868.9417107775953</v>
      </c>
      <c r="BG118" s="188">
        <v>6648.4214836423171</v>
      </c>
      <c r="BH118" s="188">
        <v>7362.7420000000002</v>
      </c>
      <c r="BI118" s="188">
        <v>8161.3418322999996</v>
      </c>
      <c r="BJ118" s="188">
        <v>8951.9807621599994</v>
      </c>
      <c r="BK118" s="188">
        <v>10025.547447100002</v>
      </c>
      <c r="BL118" s="188">
        <v>11171.999606900003</v>
      </c>
      <c r="BM118" s="188">
        <v>12696.219372410003</v>
      </c>
      <c r="BN118" s="188">
        <v>13074.350907085996</v>
      </c>
      <c r="BO118" s="188">
        <v>14166.501676169999</v>
      </c>
      <c r="BP118" s="188">
        <v>15766.881886475003</v>
      </c>
      <c r="BQ118" s="188">
        <v>16663.691062059166</v>
      </c>
      <c r="BR118" s="188">
        <v>17633.143730207517</v>
      </c>
      <c r="BS118" s="188">
        <v>18224.782200854486</v>
      </c>
      <c r="BT118" s="188">
        <v>18134.792022653575</v>
      </c>
      <c r="BU118" s="188">
        <v>17984.26812492009</v>
      </c>
      <c r="BV118" s="188">
        <v>18214.194374105791</v>
      </c>
      <c r="BW118" s="188">
        <v>18348.723756922442</v>
      </c>
      <c r="BX118" s="188">
        <v>17858.497166502981</v>
      </c>
      <c r="BY118" s="188">
        <v>17382.061162804323</v>
      </c>
      <c r="BZ118" s="188">
        <v>17247.54195820327</v>
      </c>
      <c r="CA118" s="188">
        <v>19188.877277740285</v>
      </c>
      <c r="CB118" s="188">
        <v>19900.418818368853</v>
      </c>
      <c r="CC118" s="188">
        <v>19563.947575968286</v>
      </c>
      <c r="CD118" s="188">
        <v>19535.997634763051</v>
      </c>
      <c r="CE118" s="188">
        <v>19063.061770947901</v>
      </c>
      <c r="CF118" s="188">
        <v>18386.549428209033</v>
      </c>
      <c r="CG118" s="188">
        <v>17734.259953052551</v>
      </c>
      <c r="CH118" s="189">
        <v>17004.571889776384</v>
      </c>
    </row>
    <row r="119" spans="1:88" x14ac:dyDescent="0.35">
      <c r="A119" s="190"/>
      <c r="B119" s="236" t="s">
        <v>511</v>
      </c>
      <c r="C119" s="270"/>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v>1099.6683146400001</v>
      </c>
      <c r="BE119" s="188">
        <v>1144.4988485600004</v>
      </c>
      <c r="BF119" s="188">
        <v>1185.4171848499998</v>
      </c>
      <c r="BG119" s="188">
        <v>1322.9499594399999</v>
      </c>
      <c r="BH119" s="188">
        <v>1382.4806737499998</v>
      </c>
      <c r="BI119" s="188">
        <v>1450.2460951499997</v>
      </c>
      <c r="BJ119" s="188">
        <v>1507.2713076100001</v>
      </c>
      <c r="BK119" s="188">
        <v>1595.1330525061512</v>
      </c>
      <c r="BL119" s="188">
        <v>1696.1175015328326</v>
      </c>
      <c r="BM119" s="188">
        <v>1803.6566907777408</v>
      </c>
      <c r="BN119" s="188">
        <v>1841.4891045270388</v>
      </c>
      <c r="BO119" s="188">
        <v>1928.517541864087</v>
      </c>
      <c r="BP119" s="188">
        <v>2057.8452180005802</v>
      </c>
      <c r="BQ119" s="188">
        <v>2120.523072903236</v>
      </c>
      <c r="BR119" s="188">
        <v>2184.8482328354826</v>
      </c>
      <c r="BS119" s="188">
        <v>2207.3069311882009</v>
      </c>
      <c r="BT119" s="188">
        <v>2157.4583034014645</v>
      </c>
      <c r="BU119" s="188">
        <v>2097.8760606459073</v>
      </c>
      <c r="BV119" s="188">
        <v>2071.5651535127631</v>
      </c>
      <c r="BW119" s="188">
        <v>2042.1948411368223</v>
      </c>
      <c r="BX119" s="188">
        <v>1948.1148638046461</v>
      </c>
      <c r="BY119" s="188">
        <v>1870.3315385699634</v>
      </c>
      <c r="BZ119" s="188">
        <v>1815.0799635220912</v>
      </c>
      <c r="CA119" s="188">
        <v>1903.3687396456135</v>
      </c>
      <c r="CB119" s="188">
        <v>1899.1695444825834</v>
      </c>
      <c r="CC119" s="188">
        <v>1848.0230885303472</v>
      </c>
      <c r="CD119" s="188">
        <v>1808.6623461284439</v>
      </c>
      <c r="CE119" s="188">
        <v>1744.6375943775081</v>
      </c>
      <c r="CF119" s="188">
        <v>1664.819826502222</v>
      </c>
      <c r="CG119" s="188">
        <v>1588.5681457539119</v>
      </c>
      <c r="CH119" s="189">
        <v>1506.5343634154181</v>
      </c>
    </row>
    <row r="120" spans="1:88" x14ac:dyDescent="0.35">
      <c r="A120" s="190"/>
      <c r="B120" s="236" t="s">
        <v>512</v>
      </c>
      <c r="C120" s="270"/>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v>0</v>
      </c>
      <c r="AI120" s="188">
        <v>0</v>
      </c>
      <c r="AJ120" s="188">
        <v>0</v>
      </c>
      <c r="AK120" s="188">
        <v>0</v>
      </c>
      <c r="AL120" s="188">
        <v>0</v>
      </c>
      <c r="AM120" s="188">
        <v>0</v>
      </c>
      <c r="AN120" s="188">
        <v>0</v>
      </c>
      <c r="AO120" s="188">
        <v>0</v>
      </c>
      <c r="AP120" s="188">
        <v>0</v>
      </c>
      <c r="AQ120" s="188">
        <v>0</v>
      </c>
      <c r="AR120" s="188">
        <v>0</v>
      </c>
      <c r="AS120" s="188">
        <v>0</v>
      </c>
      <c r="AT120" s="188">
        <v>0</v>
      </c>
      <c r="AU120" s="188">
        <v>0</v>
      </c>
      <c r="AV120" s="188">
        <v>0</v>
      </c>
      <c r="AW120" s="188">
        <v>0</v>
      </c>
      <c r="AX120" s="188">
        <v>0</v>
      </c>
      <c r="AY120" s="188">
        <v>0</v>
      </c>
      <c r="AZ120" s="188">
        <v>0</v>
      </c>
      <c r="BA120" s="188">
        <v>0</v>
      </c>
      <c r="BB120" s="188">
        <v>0</v>
      </c>
      <c r="BC120" s="188">
        <v>0</v>
      </c>
      <c r="BD120" s="188">
        <v>0</v>
      </c>
      <c r="BE120" s="188">
        <v>0</v>
      </c>
      <c r="BF120" s="188">
        <v>0</v>
      </c>
      <c r="BG120" s="188">
        <v>0</v>
      </c>
      <c r="BH120" s="188">
        <v>0</v>
      </c>
      <c r="BI120" s="188">
        <v>0</v>
      </c>
      <c r="BJ120" s="188">
        <v>41.005154839999996</v>
      </c>
      <c r="BK120" s="188">
        <v>158.65031815</v>
      </c>
      <c r="BL120" s="188">
        <v>347.99640159999996</v>
      </c>
      <c r="BM120" s="188">
        <v>499.48331779</v>
      </c>
      <c r="BN120" s="188">
        <v>763.72664662801776</v>
      </c>
      <c r="BO120" s="188">
        <v>632.22697060000007</v>
      </c>
      <c r="BP120" s="188">
        <v>753.45013339999991</v>
      </c>
      <c r="BQ120" s="188">
        <v>738.99857426000017</v>
      </c>
      <c r="BR120" s="188">
        <v>745.19955327293599</v>
      </c>
      <c r="BS120" s="188">
        <v>750.35909004872349</v>
      </c>
      <c r="BT120" s="188">
        <v>843.26833552000005</v>
      </c>
      <c r="BU120" s="188">
        <v>773.7962701000821</v>
      </c>
      <c r="BV120" s="188">
        <v>755.74334992456068</v>
      </c>
      <c r="BW120" s="188">
        <v>651.21979876854232</v>
      </c>
      <c r="BX120" s="188">
        <v>522.30759835282458</v>
      </c>
      <c r="BY120" s="188">
        <v>329.66024383962531</v>
      </c>
      <c r="BZ120" s="188">
        <v>422.51825136916608</v>
      </c>
      <c r="CA120" s="188">
        <v>388.75712992095555</v>
      </c>
      <c r="CB120" s="188">
        <v>349.14735445820759</v>
      </c>
      <c r="CC120" s="188">
        <v>281.4743417552246</v>
      </c>
      <c r="CD120" s="188">
        <v>186.88523574326814</v>
      </c>
      <c r="CE120" s="188">
        <v>103.72009833641185</v>
      </c>
      <c r="CF120" s="188">
        <v>61.339699153724069</v>
      </c>
      <c r="CG120" s="188">
        <v>52.181493086434514</v>
      </c>
      <c r="CH120" s="189">
        <v>47.626903856590509</v>
      </c>
    </row>
    <row r="121" spans="1:88" x14ac:dyDescent="0.35">
      <c r="A121" s="190"/>
      <c r="B121" s="236" t="s">
        <v>513</v>
      </c>
      <c r="C121" s="270"/>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v>1346.5040417899927</v>
      </c>
      <c r="BU121" s="188">
        <v>4411.5230526242794</v>
      </c>
      <c r="BV121" s="188">
        <v>7688.5788062906558</v>
      </c>
      <c r="BW121" s="188">
        <v>10447.128793449607</v>
      </c>
      <c r="BX121" s="188">
        <v>13869.917403119598</v>
      </c>
      <c r="BY121" s="188">
        <v>19408.24378017227</v>
      </c>
      <c r="BZ121" s="188">
        <v>26099.609042329223</v>
      </c>
      <c r="CA121" s="188">
        <v>35587.009646258382</v>
      </c>
      <c r="CB121" s="188">
        <v>46353.480824675062</v>
      </c>
      <c r="CC121" s="188">
        <v>56135.929601850097</v>
      </c>
      <c r="CD121" s="188">
        <v>64767.942365551557</v>
      </c>
      <c r="CE121" s="188">
        <v>71104.747790105335</v>
      </c>
      <c r="CF121" s="188">
        <v>79238.346603270169</v>
      </c>
      <c r="CG121" s="188">
        <v>90400.758042308647</v>
      </c>
      <c r="CH121" s="189">
        <v>102097.29096954381</v>
      </c>
    </row>
    <row r="122" spans="1:88" x14ac:dyDescent="0.35">
      <c r="A122" s="190"/>
      <c r="B122" s="236" t="s">
        <v>514</v>
      </c>
      <c r="C122" s="270"/>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v>62.592562279999946</v>
      </c>
      <c r="BU122" s="188">
        <v>193.96006248688587</v>
      </c>
      <c r="BV122" s="188">
        <v>326.3730427201121</v>
      </c>
      <c r="BW122" s="188">
        <v>418.35928419000038</v>
      </c>
      <c r="BX122" s="188">
        <v>509.22292654999933</v>
      </c>
      <c r="BY122" s="188">
        <v>634.50085871000056</v>
      </c>
      <c r="BZ122" s="188">
        <v>785.39216897999972</v>
      </c>
      <c r="CA122" s="188">
        <v>997.64406484033759</v>
      </c>
      <c r="CB122" s="188">
        <v>1194.9387789563652</v>
      </c>
      <c r="CC122" s="188">
        <v>1311.7375784226899</v>
      </c>
      <c r="CD122" s="188">
        <v>1431.0327799949041</v>
      </c>
      <c r="CE122" s="188">
        <v>1502.1747838258259</v>
      </c>
      <c r="CF122" s="188">
        <v>1579.3789206712233</v>
      </c>
      <c r="CG122" s="188">
        <v>1664.7973653242288</v>
      </c>
      <c r="CH122" s="189">
        <v>1729.7866365888833</v>
      </c>
    </row>
    <row r="123" spans="1:88" x14ac:dyDescent="0.35">
      <c r="A123" s="190"/>
      <c r="B123" s="72" t="s">
        <v>515</v>
      </c>
      <c r="C123" s="270" t="s">
        <v>374</v>
      </c>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v>37</v>
      </c>
      <c r="AI123" s="188">
        <v>36</v>
      </c>
      <c r="AJ123" s="188">
        <v>38</v>
      </c>
      <c r="AK123" s="188">
        <v>39</v>
      </c>
      <c r="AL123" s="188">
        <v>40</v>
      </c>
      <c r="AM123" s="188">
        <v>41</v>
      </c>
      <c r="AN123" s="188">
        <v>39</v>
      </c>
      <c r="AO123" s="188">
        <v>41</v>
      </c>
      <c r="AP123" s="188">
        <v>37</v>
      </c>
      <c r="AQ123" s="188">
        <v>37.154000000000003</v>
      </c>
      <c r="AR123" s="188">
        <v>36.127000000000002</v>
      </c>
      <c r="AS123" s="188">
        <v>34.573</v>
      </c>
      <c r="AT123" s="188">
        <v>35.829000000000001</v>
      </c>
      <c r="AU123" s="188">
        <v>35.840000000000003</v>
      </c>
      <c r="AV123" s="188">
        <v>35.561999999999998</v>
      </c>
      <c r="AW123" s="188">
        <v>36.165999999999997</v>
      </c>
      <c r="AX123" s="188">
        <v>34.695999999999998</v>
      </c>
      <c r="AY123" s="188">
        <v>35.774999999999999</v>
      </c>
      <c r="AZ123" s="188">
        <v>29.725000000000001</v>
      </c>
      <c r="BA123" s="188">
        <v>29.242999999999999</v>
      </c>
      <c r="BB123" s="188">
        <v>28.78</v>
      </c>
      <c r="BC123" s="188">
        <v>27.677</v>
      </c>
      <c r="BD123" s="188">
        <v>27.542999999999999</v>
      </c>
      <c r="BE123" s="188">
        <v>28.601281650000001</v>
      </c>
      <c r="BF123" s="188">
        <v>28.857593779999998</v>
      </c>
      <c r="BG123" s="188">
        <v>29.69782292</v>
      </c>
      <c r="BH123" s="188">
        <v>30.286999999999999</v>
      </c>
      <c r="BI123" s="188">
        <v>30.522758409999998</v>
      </c>
      <c r="BJ123" s="188">
        <v>34.089199220000005</v>
      </c>
      <c r="BK123" s="188">
        <v>39.594209070000005</v>
      </c>
      <c r="BL123" s="188">
        <v>45.014786799999996</v>
      </c>
      <c r="BM123" s="188">
        <v>47.681548220000018</v>
      </c>
      <c r="BN123" s="188">
        <v>58.09858595</v>
      </c>
      <c r="BO123" s="188">
        <v>62.566367589999992</v>
      </c>
      <c r="BP123" s="188">
        <v>75.024344669999962</v>
      </c>
      <c r="BQ123" s="188">
        <v>95.653024200000061</v>
      </c>
      <c r="BR123" s="188">
        <v>88.113150280000013</v>
      </c>
      <c r="BS123" s="188">
        <v>92.895304570000008</v>
      </c>
      <c r="BT123" s="188">
        <v>99.277285419999984</v>
      </c>
      <c r="BU123" s="188">
        <v>104.62180545999999</v>
      </c>
      <c r="BV123" s="188">
        <v>113.12405992999996</v>
      </c>
      <c r="BW123" s="188">
        <v>118.66341103999997</v>
      </c>
      <c r="BX123" s="188">
        <v>133.10474510000003</v>
      </c>
      <c r="BY123" s="188">
        <v>158.41421363000001</v>
      </c>
      <c r="BZ123" s="188">
        <v>177.89715477000004</v>
      </c>
      <c r="CA123" s="188">
        <v>222.23737162999998</v>
      </c>
      <c r="CB123" s="188">
        <v>227.39899950999998</v>
      </c>
      <c r="CC123" s="188">
        <v>232.55081108317597</v>
      </c>
      <c r="CD123" s="188">
        <v>241.89070439746251</v>
      </c>
      <c r="CE123" s="188">
        <v>254.27826255297614</v>
      </c>
      <c r="CF123" s="188">
        <v>265.91596439258728</v>
      </c>
      <c r="CG123" s="188">
        <v>270.20765902373176</v>
      </c>
      <c r="CH123" s="189">
        <v>271.08550880730007</v>
      </c>
    </row>
    <row r="124" spans="1:88" ht="26.25" customHeight="1" x14ac:dyDescent="0.35">
      <c r="A124" s="190"/>
      <c r="B124" s="74" t="s">
        <v>516</v>
      </c>
      <c r="C124" s="270" t="s">
        <v>378</v>
      </c>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v>0</v>
      </c>
      <c r="AI124" s="188">
        <v>0</v>
      </c>
      <c r="AJ124" s="188">
        <v>0</v>
      </c>
      <c r="AK124" s="188">
        <v>0</v>
      </c>
      <c r="AL124" s="188">
        <v>0</v>
      </c>
      <c r="AM124" s="188">
        <v>0</v>
      </c>
      <c r="AN124" s="188">
        <v>0</v>
      </c>
      <c r="AO124" s="188">
        <v>0</v>
      </c>
      <c r="AP124" s="188">
        <v>0</v>
      </c>
      <c r="AQ124" s="188">
        <v>0</v>
      </c>
      <c r="AR124" s="188">
        <v>0</v>
      </c>
      <c r="AS124" s="188">
        <v>0</v>
      </c>
      <c r="AT124" s="188">
        <v>0</v>
      </c>
      <c r="AU124" s="188">
        <v>0</v>
      </c>
      <c r="AV124" s="188">
        <v>0</v>
      </c>
      <c r="AW124" s="188">
        <v>0</v>
      </c>
      <c r="AX124" s="188">
        <v>0</v>
      </c>
      <c r="AY124" s="188">
        <v>0</v>
      </c>
      <c r="AZ124" s="188">
        <v>0</v>
      </c>
      <c r="BA124" s="188">
        <v>0</v>
      </c>
      <c r="BB124" s="188">
        <v>0</v>
      </c>
      <c r="BC124" s="188">
        <v>0</v>
      </c>
      <c r="BD124" s="188">
        <v>0</v>
      </c>
      <c r="BE124" s="188">
        <v>0</v>
      </c>
      <c r="BF124" s="188">
        <v>0</v>
      </c>
      <c r="BG124" s="188">
        <v>0</v>
      </c>
      <c r="BH124" s="188">
        <v>0</v>
      </c>
      <c r="BI124" s="188">
        <v>0</v>
      </c>
      <c r="BJ124" s="188">
        <v>0</v>
      </c>
      <c r="BK124" s="188">
        <v>0</v>
      </c>
      <c r="BL124" s="188">
        <v>9.8403037599999994</v>
      </c>
      <c r="BM124" s="188">
        <v>0.25143872</v>
      </c>
      <c r="BN124" s="188">
        <v>-1.7732257699999998</v>
      </c>
      <c r="BO124" s="188">
        <v>5.1625466999999992</v>
      </c>
      <c r="BP124" s="188">
        <v>2.0412564999999998</v>
      </c>
      <c r="BQ124" s="188">
        <v>2.5456364999999996</v>
      </c>
      <c r="BR124" s="188">
        <v>1.8016614399999999</v>
      </c>
      <c r="BS124" s="188">
        <v>2.7500172299999996</v>
      </c>
      <c r="BT124" s="188">
        <v>1.9444570200000002</v>
      </c>
      <c r="BU124" s="188">
        <v>3.2643377500000001</v>
      </c>
      <c r="BV124" s="188">
        <v>2.8693859899999996</v>
      </c>
      <c r="BW124" s="188">
        <v>3.3017055800000001</v>
      </c>
      <c r="BX124" s="188">
        <v>1.7326126300000002</v>
      </c>
      <c r="BY124" s="188">
        <v>1.26135131</v>
      </c>
      <c r="BZ124" s="188">
        <v>1.2872552300000002</v>
      </c>
      <c r="CA124" s="188">
        <v>1.4116857599999999</v>
      </c>
      <c r="CB124" s="188">
        <v>2.0479909300000001</v>
      </c>
      <c r="CC124" s="188">
        <v>2.0479909300000001</v>
      </c>
      <c r="CD124" s="188">
        <v>2.0479909300000001</v>
      </c>
      <c r="CE124" s="188">
        <v>2.0479909300000001</v>
      </c>
      <c r="CF124" s="188">
        <v>2.0479909300000001</v>
      </c>
      <c r="CG124" s="188">
        <v>2.0479909300000001</v>
      </c>
      <c r="CH124" s="189">
        <v>2.0479909300000001</v>
      </c>
    </row>
    <row r="125" spans="1:88" x14ac:dyDescent="0.35">
      <c r="A125" s="190"/>
      <c r="B125" s="52" t="s">
        <v>429</v>
      </c>
      <c r="C125" s="270" t="s">
        <v>384</v>
      </c>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v>6.3246354783961998</v>
      </c>
      <c r="BW125" s="188">
        <v>7.2606378499366624</v>
      </c>
      <c r="BX125" s="188">
        <v>6.3613433055609097</v>
      </c>
      <c r="BY125" s="188">
        <v>3.9796580174514227</v>
      </c>
      <c r="BZ125" s="188">
        <v>3.70924618172883</v>
      </c>
      <c r="CA125" s="188">
        <v>6.6893957648767621</v>
      </c>
      <c r="CB125" s="188">
        <v>10.151757211214923</v>
      </c>
      <c r="CC125" s="188">
        <v>14.944046398620575</v>
      </c>
      <c r="CD125" s="188">
        <v>0.91924307072735023</v>
      </c>
      <c r="CE125" s="188">
        <v>1.2438327615335443</v>
      </c>
      <c r="CF125" s="188">
        <v>1.5771761478823003</v>
      </c>
      <c r="CG125" s="188">
        <v>1.9089686592279118</v>
      </c>
      <c r="CH125" s="189">
        <v>2.2410702623099903</v>
      </c>
    </row>
    <row r="126" spans="1:88" x14ac:dyDescent="0.35">
      <c r="A126" s="190"/>
      <c r="B126" s="74" t="s">
        <v>430</v>
      </c>
      <c r="C126" s="270" t="s">
        <v>384</v>
      </c>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v>0</v>
      </c>
      <c r="AR126" s="188">
        <v>0</v>
      </c>
      <c r="AS126" s="188">
        <v>0</v>
      </c>
      <c r="AT126" s="188">
        <v>0</v>
      </c>
      <c r="AU126" s="188">
        <v>0</v>
      </c>
      <c r="AV126" s="188">
        <v>0</v>
      </c>
      <c r="AW126" s="188">
        <v>0</v>
      </c>
      <c r="AX126" s="188">
        <v>0</v>
      </c>
      <c r="AY126" s="188">
        <v>0</v>
      </c>
      <c r="AZ126" s="188">
        <v>0</v>
      </c>
      <c r="BA126" s="188">
        <v>0</v>
      </c>
      <c r="BB126" s="188">
        <v>0</v>
      </c>
      <c r="BC126" s="188">
        <v>0</v>
      </c>
      <c r="BD126" s="188">
        <v>0</v>
      </c>
      <c r="BE126" s="188">
        <v>0</v>
      </c>
      <c r="BF126" s="188">
        <v>0</v>
      </c>
      <c r="BG126" s="188">
        <v>0</v>
      </c>
      <c r="BH126" s="188">
        <v>0</v>
      </c>
      <c r="BI126" s="188">
        <v>0</v>
      </c>
      <c r="BJ126" s="188">
        <v>0.24022200000000002</v>
      </c>
      <c r="BK126" s="188">
        <v>0</v>
      </c>
      <c r="BL126" s="188">
        <v>0</v>
      </c>
      <c r="BM126" s="188">
        <v>0</v>
      </c>
      <c r="BN126" s="188">
        <v>0</v>
      </c>
      <c r="BO126" s="188">
        <v>0</v>
      </c>
      <c r="BP126" s="188">
        <v>0</v>
      </c>
      <c r="BQ126" s="188">
        <v>0</v>
      </c>
      <c r="BR126" s="188">
        <v>0</v>
      </c>
      <c r="BS126" s="188">
        <v>4.9999999999990052E-3</v>
      </c>
      <c r="BT126" s="188">
        <v>7.5000000000002842E-3</v>
      </c>
      <c r="BU126" s="188">
        <v>3.4999999999989484E-3</v>
      </c>
      <c r="BV126" s="188">
        <v>4.0000000000013358E-3</v>
      </c>
      <c r="BW126" s="188">
        <v>4.2251202216974102E-3</v>
      </c>
      <c r="BX126" s="188">
        <v>2.2144025663095599E-3</v>
      </c>
      <c r="BY126" s="188">
        <v>2.0031692312497424E-3</v>
      </c>
      <c r="BZ126" s="188">
        <v>1.9894624816086319E-3</v>
      </c>
      <c r="CA126" s="188">
        <v>2.4797528019273067E-3</v>
      </c>
      <c r="CB126" s="188">
        <v>3.9944541208160834E-3</v>
      </c>
      <c r="CC126" s="188">
        <v>2.561387770199861E-3</v>
      </c>
      <c r="CD126" s="188">
        <v>2.7167078918623666E-3</v>
      </c>
      <c r="CE126" s="188">
        <v>2.9126957475961389E-3</v>
      </c>
      <c r="CF126" s="188">
        <v>3.005789143949395E-3</v>
      </c>
      <c r="CG126" s="188">
        <v>2.7933251454140494E-3</v>
      </c>
      <c r="CH126" s="189">
        <v>2.7953012542412323E-3</v>
      </c>
    </row>
    <row r="127" spans="1:88" x14ac:dyDescent="0.35">
      <c r="A127" s="190"/>
      <c r="B127" s="52" t="s">
        <v>501</v>
      </c>
      <c r="C127" s="270" t="s">
        <v>374</v>
      </c>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v>243.49200000000002</v>
      </c>
      <c r="AI127" s="188">
        <v>236.82599999999999</v>
      </c>
      <c r="AJ127" s="188">
        <v>274.50800000000004</v>
      </c>
      <c r="AK127" s="188">
        <v>318.23599999999999</v>
      </c>
      <c r="AL127" s="188">
        <v>342.32</v>
      </c>
      <c r="AM127" s="188">
        <v>352.92700000000002</v>
      </c>
      <c r="AN127" s="188">
        <v>386.935</v>
      </c>
      <c r="AO127" s="188">
        <v>433.07299999999998</v>
      </c>
      <c r="AP127" s="188">
        <v>451.89600000000002</v>
      </c>
      <c r="AQ127" s="188">
        <v>469.89100000000002</v>
      </c>
      <c r="AR127" s="188">
        <v>489.99700000000007</v>
      </c>
      <c r="AS127" s="188">
        <v>524.06600000000003</v>
      </c>
      <c r="AT127" s="188">
        <v>680.27271568504</v>
      </c>
      <c r="AU127" s="188">
        <v>806.36</v>
      </c>
      <c r="AV127" s="188">
        <v>957.33251515151505</v>
      </c>
      <c r="AW127" s="188">
        <v>1046.9948837209301</v>
      </c>
      <c r="AX127" s="188">
        <v>926.49211790393008</v>
      </c>
      <c r="AY127" s="188">
        <v>1013.3268611111112</v>
      </c>
      <c r="AZ127" s="188">
        <v>1117.0549372693727</v>
      </c>
      <c r="BA127" s="188">
        <v>1073.4833333333333</v>
      </c>
      <c r="BB127" s="188">
        <v>1048.8014229249011</v>
      </c>
      <c r="BC127" s="188">
        <v>1040.4334023904382</v>
      </c>
      <c r="BD127" s="188">
        <v>1185.7441290322581</v>
      </c>
      <c r="BE127" s="188">
        <v>1051.6344086021506</v>
      </c>
      <c r="BF127" s="188">
        <v>0</v>
      </c>
      <c r="BG127" s="188">
        <v>0</v>
      </c>
      <c r="BH127" s="188">
        <v>0</v>
      </c>
      <c r="BI127" s="188">
        <v>0</v>
      </c>
      <c r="BJ127" s="188">
        <v>0</v>
      </c>
      <c r="BK127" s="188">
        <v>0</v>
      </c>
      <c r="BL127" s="188">
        <v>0</v>
      </c>
      <c r="BM127" s="188">
        <v>0</v>
      </c>
      <c r="BN127" s="188">
        <v>0</v>
      </c>
      <c r="BO127" s="188">
        <v>0</v>
      </c>
      <c r="BP127" s="188">
        <v>0</v>
      </c>
      <c r="BQ127" s="188">
        <v>0</v>
      </c>
      <c r="BR127" s="188">
        <v>0</v>
      </c>
      <c r="BS127" s="188">
        <v>0</v>
      </c>
      <c r="BT127" s="188">
        <v>0</v>
      </c>
      <c r="BU127" s="188">
        <v>0</v>
      </c>
      <c r="BV127" s="188">
        <v>0</v>
      </c>
      <c r="BW127" s="188">
        <v>0</v>
      </c>
      <c r="BX127" s="188">
        <v>0</v>
      </c>
      <c r="BY127" s="188">
        <v>0</v>
      </c>
      <c r="BZ127" s="188">
        <v>0</v>
      </c>
      <c r="CA127" s="188">
        <v>0</v>
      </c>
      <c r="CB127" s="188">
        <v>0</v>
      </c>
      <c r="CC127" s="188">
        <v>0</v>
      </c>
      <c r="CD127" s="188">
        <v>0</v>
      </c>
      <c r="CE127" s="188">
        <v>0</v>
      </c>
      <c r="CF127" s="188">
        <v>0</v>
      </c>
      <c r="CG127" s="188">
        <v>0</v>
      </c>
      <c r="CH127" s="189">
        <v>0</v>
      </c>
    </row>
    <row r="128" spans="1:88" x14ac:dyDescent="0.35">
      <c r="A128" s="190"/>
      <c r="B128" s="52" t="s">
        <v>517</v>
      </c>
      <c r="C128" s="270" t="s">
        <v>374</v>
      </c>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v>0</v>
      </c>
      <c r="AI128" s="188">
        <v>0</v>
      </c>
      <c r="AJ128" s="188">
        <v>0</v>
      </c>
      <c r="AK128" s="188">
        <v>0</v>
      </c>
      <c r="AL128" s="188">
        <v>0</v>
      </c>
      <c r="AM128" s="188">
        <v>0</v>
      </c>
      <c r="AN128" s="188">
        <v>0</v>
      </c>
      <c r="AO128" s="188">
        <v>0</v>
      </c>
      <c r="AP128" s="188">
        <v>0</v>
      </c>
      <c r="AQ128" s="188">
        <v>0</v>
      </c>
      <c r="AR128" s="188">
        <v>0</v>
      </c>
      <c r="AS128" s="188">
        <v>0</v>
      </c>
      <c r="AT128" s="188">
        <v>0</v>
      </c>
      <c r="AU128" s="188">
        <v>0</v>
      </c>
      <c r="AV128" s="188">
        <v>0</v>
      </c>
      <c r="AW128" s="188">
        <v>0</v>
      </c>
      <c r="AX128" s="188">
        <v>0</v>
      </c>
      <c r="AY128" s="188">
        <v>0</v>
      </c>
      <c r="AZ128" s="188">
        <v>0</v>
      </c>
      <c r="BA128" s="188">
        <v>190.64</v>
      </c>
      <c r="BB128" s="188">
        <v>194.422</v>
      </c>
      <c r="BC128" s="188">
        <v>759.476</v>
      </c>
      <c r="BD128" s="188">
        <v>1749.268</v>
      </c>
      <c r="BE128" s="188">
        <v>1680.5630000000001</v>
      </c>
      <c r="BF128" s="188">
        <v>1705.4359999999999</v>
      </c>
      <c r="BG128" s="188">
        <v>1915.596</v>
      </c>
      <c r="BH128" s="188">
        <v>1962.34</v>
      </c>
      <c r="BI128" s="188">
        <v>1981.7470000000001</v>
      </c>
      <c r="BJ128" s="188">
        <v>2015.0229999999999</v>
      </c>
      <c r="BK128" s="188">
        <v>2070.2523382699997</v>
      </c>
      <c r="BL128" s="188">
        <v>2700.6948084699998</v>
      </c>
      <c r="BM128" s="188">
        <v>2734.8132516599994</v>
      </c>
      <c r="BN128" s="188">
        <v>2759.4819029400005</v>
      </c>
      <c r="BO128" s="188">
        <v>2149.2390251900001</v>
      </c>
      <c r="BP128" s="188">
        <v>2144.0899999999997</v>
      </c>
      <c r="BQ128" s="188">
        <v>2140.0809990000007</v>
      </c>
      <c r="BR128" s="188">
        <v>2116.9060000000004</v>
      </c>
      <c r="BS128" s="188">
        <v>2073.1628880400003</v>
      </c>
      <c r="BT128" s="188">
        <v>2048.8185346599998</v>
      </c>
      <c r="BU128" s="188">
        <v>2022.5266947100001</v>
      </c>
      <c r="BV128" s="188">
        <v>1995.3827969600002</v>
      </c>
      <c r="BW128" s="188">
        <v>1973.5520848000001</v>
      </c>
      <c r="BX128" s="188">
        <v>1957.2071462099998</v>
      </c>
      <c r="BY128" s="188">
        <v>1974.1487889399998</v>
      </c>
      <c r="BZ128" s="188">
        <v>2034.9000000000003</v>
      </c>
      <c r="CA128" s="188">
        <v>2031.9261706668617</v>
      </c>
      <c r="CB128" s="188">
        <v>301.68485831999999</v>
      </c>
      <c r="CC128" s="188">
        <v>1915.2069199840846</v>
      </c>
      <c r="CD128" s="188">
        <v>1914.8566981753063</v>
      </c>
      <c r="CE128" s="188">
        <v>1908.9499037832002</v>
      </c>
      <c r="CF128" s="188">
        <v>1922.5595621017414</v>
      </c>
      <c r="CG128" s="188">
        <v>1963.7778988076598</v>
      </c>
      <c r="CH128" s="189">
        <v>1977.062264020462</v>
      </c>
    </row>
    <row r="129" spans="1:89" ht="24.75" customHeight="1" x14ac:dyDescent="0.35">
      <c r="A129" s="190"/>
      <c r="B129" s="123" t="s">
        <v>518</v>
      </c>
      <c r="C129" s="269"/>
      <c r="D129" s="150"/>
      <c r="E129" s="150"/>
      <c r="F129" s="150"/>
      <c r="G129" s="150"/>
      <c r="H129" s="150"/>
      <c r="I129" s="150"/>
      <c r="J129" s="150"/>
      <c r="K129" s="150"/>
      <c r="L129" s="150"/>
      <c r="M129" s="150"/>
      <c r="N129" s="150"/>
      <c r="O129" s="150"/>
      <c r="P129" s="150"/>
      <c r="Q129" s="150"/>
      <c r="R129" s="150"/>
      <c r="S129" s="150"/>
      <c r="T129" s="150"/>
      <c r="U129" s="150"/>
      <c r="V129" s="150"/>
      <c r="W129" s="150"/>
      <c r="X129" s="150"/>
      <c r="Y129" s="150"/>
      <c r="Z129" s="150"/>
      <c r="AA129" s="150"/>
      <c r="AB129" s="150"/>
      <c r="AC129" s="150"/>
      <c r="AD129" s="150"/>
      <c r="AE129" s="150"/>
      <c r="AF129" s="150"/>
      <c r="AG129" s="150"/>
      <c r="AH129" s="150">
        <f t="shared" ref="AH129:BW129" si="20">SUM(AH82:AH128)-AH116-AH115-AH99-AH96-AH83</f>
        <v>9342.6067724255154</v>
      </c>
      <c r="AI129" s="150">
        <f t="shared" si="20"/>
        <v>10768.805527320201</v>
      </c>
      <c r="AJ129" s="150">
        <f t="shared" si="20"/>
        <v>12894.152611236492</v>
      </c>
      <c r="AK129" s="150">
        <f t="shared" si="20"/>
        <v>15265.487157245503</v>
      </c>
      <c r="AL129" s="150">
        <f t="shared" si="20"/>
        <v>17144.170934839934</v>
      </c>
      <c r="AM129" s="150">
        <f t="shared" si="20"/>
        <v>18631.119416168603</v>
      </c>
      <c r="AN129" s="150">
        <f t="shared" si="20"/>
        <v>19850.890391995661</v>
      </c>
      <c r="AO129" s="150">
        <f t="shared" si="20"/>
        <v>21783.507700626258</v>
      </c>
      <c r="AP129" s="150">
        <f t="shared" si="20"/>
        <v>23480.940859603899</v>
      </c>
      <c r="AQ129" s="150">
        <f t="shared" si="20"/>
        <v>24857.778439733669</v>
      </c>
      <c r="AR129" s="150">
        <f t="shared" si="20"/>
        <v>26056.733891297717</v>
      </c>
      <c r="AS129" s="150">
        <f t="shared" si="20"/>
        <v>28436.744857101014</v>
      </c>
      <c r="AT129" s="150">
        <f t="shared" si="20"/>
        <v>31737.396375410903</v>
      </c>
      <c r="AU129" s="150">
        <f t="shared" si="20"/>
        <v>35530.798624968622</v>
      </c>
      <c r="AV129" s="150">
        <f t="shared" si="20"/>
        <v>38751.015948023618</v>
      </c>
      <c r="AW129" s="150">
        <f t="shared" si="20"/>
        <v>41710.323376267836</v>
      </c>
      <c r="AX129" s="150">
        <f t="shared" si="20"/>
        <v>42777.385385416404</v>
      </c>
      <c r="AY129" s="150">
        <f t="shared" si="20"/>
        <v>44514.638660369797</v>
      </c>
      <c r="AZ129" s="150">
        <f t="shared" si="20"/>
        <v>46918.527495714487</v>
      </c>
      <c r="BA129" s="150">
        <f t="shared" si="20"/>
        <v>48749.766628761674</v>
      </c>
      <c r="BB129" s="150">
        <f t="shared" si="20"/>
        <v>50789.120539508171</v>
      </c>
      <c r="BC129" s="150">
        <f t="shared" si="20"/>
        <v>53908.315063053989</v>
      </c>
      <c r="BD129" s="150">
        <f t="shared" si="20"/>
        <v>57068.777236767062</v>
      </c>
      <c r="BE129" s="150">
        <f t="shared" si="20"/>
        <v>61238.188810984393</v>
      </c>
      <c r="BF129" s="150">
        <f t="shared" si="20"/>
        <v>63330.305663652602</v>
      </c>
      <c r="BG129" s="150">
        <f t="shared" si="20"/>
        <v>66359.817055609819</v>
      </c>
      <c r="BH129" s="150">
        <f t="shared" si="20"/>
        <v>71129.788265206837</v>
      </c>
      <c r="BI129" s="150">
        <f t="shared" si="20"/>
        <v>75376.245272177548</v>
      </c>
      <c r="BJ129" s="150">
        <f t="shared" si="20"/>
        <v>77927.308938756614</v>
      </c>
      <c r="BK129" s="150">
        <f t="shared" si="20"/>
        <v>83221.265865909008</v>
      </c>
      <c r="BL129" s="150">
        <f t="shared" si="20"/>
        <v>90381.387301769209</v>
      </c>
      <c r="BM129" s="150">
        <f t="shared" si="20"/>
        <v>96605.813211114961</v>
      </c>
      <c r="BN129" s="150">
        <f t="shared" si="20"/>
        <v>100332.16468939261</v>
      </c>
      <c r="BO129" s="150">
        <f>SUM(BO82:BO128)-BO116-BO115-BO99-BO96-BO83</f>
        <v>104200.46115099119</v>
      </c>
      <c r="BP129" s="150">
        <f t="shared" si="20"/>
        <v>109866.39345323555</v>
      </c>
      <c r="BQ129" s="150">
        <f t="shared" si="20"/>
        <v>110686.57640979058</v>
      </c>
      <c r="BR129" s="150">
        <f t="shared" si="20"/>
        <v>114113.78757387685</v>
      </c>
      <c r="BS129" s="150">
        <f t="shared" si="20"/>
        <v>116217.05739555901</v>
      </c>
      <c r="BT129" s="150">
        <f t="shared" si="20"/>
        <v>117733.72288378923</v>
      </c>
      <c r="BU129" s="150">
        <f t="shared" si="20"/>
        <v>119365.72188526957</v>
      </c>
      <c r="BV129" s="150">
        <f t="shared" si="20"/>
        <v>121598.48772844834</v>
      </c>
      <c r="BW129" s="150">
        <f t="shared" si="20"/>
        <v>123589.93315299357</v>
      </c>
      <c r="BX129" s="150">
        <f t="shared" ref="BX129:CC129" si="21">SUM(BX82:BX128)-BX116-BX115-BX99-BX96-BX83</f>
        <v>125809.16217518756</v>
      </c>
      <c r="BY129" s="150">
        <f t="shared" si="21"/>
        <v>128858.99000241644</v>
      </c>
      <c r="BZ129" s="150">
        <f t="shared" si="21"/>
        <v>137064.76557958062</v>
      </c>
      <c r="CA129" s="150">
        <f t="shared" si="21"/>
        <v>155199.57482773793</v>
      </c>
      <c r="CB129" s="150">
        <f t="shared" si="21"/>
        <v>164908.18461966005</v>
      </c>
      <c r="CC129" s="150">
        <f t="shared" si="21"/>
        <v>177809.94591809728</v>
      </c>
      <c r="CD129" s="150">
        <f t="shared" ref="CD129:CE129" si="22">SUM(CD82:CD128)-CD116-CD115-CD99-CD96-CD83</f>
        <v>186733.47737899303</v>
      </c>
      <c r="CE129" s="150">
        <f t="shared" si="22"/>
        <v>191626.26221123774</v>
      </c>
      <c r="CF129" s="150">
        <f>SUM(CF82:CF128)-CF116-CF115-CF99-CF96-CF83</f>
        <v>197500.60103445259</v>
      </c>
      <c r="CG129" s="150">
        <f>SUM(CG82:CG128)-CG116-CG115-CG99-CG96-CG83</f>
        <v>207399.31873545956</v>
      </c>
      <c r="CH129" s="151">
        <f>SUM(CH82:CH128)-CH116-CH115-CH99-CH96-CH83</f>
        <v>217467.17566278731</v>
      </c>
      <c r="CK129" s="278"/>
    </row>
    <row r="130" spans="1:89" x14ac:dyDescent="0.35">
      <c r="A130" s="190"/>
      <c r="B130" s="271" t="s">
        <v>486</v>
      </c>
      <c r="C130" s="269"/>
      <c r="D130" s="150"/>
      <c r="E130" s="150"/>
      <c r="F130" s="150"/>
      <c r="G130" s="150"/>
      <c r="H130" s="150"/>
      <c r="I130" s="150"/>
      <c r="J130" s="150"/>
      <c r="K130" s="150"/>
      <c r="L130" s="150"/>
      <c r="M130" s="150"/>
      <c r="N130" s="150"/>
      <c r="O130" s="150"/>
      <c r="P130" s="150"/>
      <c r="Q130" s="150"/>
      <c r="R130" s="150"/>
      <c r="S130" s="150"/>
      <c r="T130" s="150"/>
      <c r="U130" s="150"/>
      <c r="V130" s="150"/>
      <c r="W130" s="150"/>
      <c r="X130" s="150"/>
      <c r="Y130" s="150"/>
      <c r="Z130" s="150"/>
      <c r="AA130" s="150"/>
      <c r="AB130" s="150"/>
      <c r="AC130" s="150"/>
      <c r="AD130" s="150"/>
      <c r="AE130" s="150"/>
      <c r="AF130" s="150"/>
      <c r="AG130" s="150"/>
      <c r="AH130" s="150">
        <f t="shared" ref="AH130:CH130" si="23">AH129-AH100-AH127-AH90-AH107</f>
        <v>8910.0543624361962</v>
      </c>
      <c r="AI130" s="150">
        <f t="shared" si="23"/>
        <v>10306.816809165881</v>
      </c>
      <c r="AJ130" s="150">
        <f t="shared" si="23"/>
        <v>12313.740307095462</v>
      </c>
      <c r="AK130" s="150">
        <f t="shared" si="23"/>
        <v>14493.238721276106</v>
      </c>
      <c r="AL130" s="150">
        <f t="shared" si="23"/>
        <v>16239.318895258504</v>
      </c>
      <c r="AM130" s="150">
        <f t="shared" si="23"/>
        <v>17595.902157313605</v>
      </c>
      <c r="AN130" s="150">
        <f t="shared" si="23"/>
        <v>18637.940530623233</v>
      </c>
      <c r="AO130" s="150">
        <f t="shared" si="23"/>
        <v>20344.244861138341</v>
      </c>
      <c r="AP130" s="150">
        <f t="shared" si="23"/>
        <v>21827.393655278738</v>
      </c>
      <c r="AQ130" s="150">
        <f t="shared" si="23"/>
        <v>23018.209763317805</v>
      </c>
      <c r="AR130" s="150">
        <f t="shared" si="23"/>
        <v>24111.016892964304</v>
      </c>
      <c r="AS130" s="150">
        <f t="shared" si="23"/>
        <v>26101.131256615958</v>
      </c>
      <c r="AT130" s="150">
        <f t="shared" si="23"/>
        <v>28882.238575136882</v>
      </c>
      <c r="AU130" s="150">
        <f t="shared" si="23"/>
        <v>32769.179029366183</v>
      </c>
      <c r="AV130" s="150">
        <f t="shared" si="23"/>
        <v>35520.090726400311</v>
      </c>
      <c r="AW130" s="150">
        <f t="shared" si="23"/>
        <v>38027.385195152179</v>
      </c>
      <c r="AX130" s="150">
        <f t="shared" si="23"/>
        <v>39174.223848013302</v>
      </c>
      <c r="AY130" s="150">
        <f t="shared" si="23"/>
        <v>41009.677420196043</v>
      </c>
      <c r="AZ130" s="150">
        <f t="shared" si="23"/>
        <v>43344.847705346641</v>
      </c>
      <c r="BA130" s="150">
        <f>BA129-BA100-BA127-BA90-BA107</f>
        <v>45296.79362283161</v>
      </c>
      <c r="BB130" s="150">
        <f t="shared" si="23"/>
        <v>47433.782529303186</v>
      </c>
      <c r="BC130" s="150">
        <f t="shared" si="23"/>
        <v>50591.433705644624</v>
      </c>
      <c r="BD130" s="150">
        <f t="shared" si="23"/>
        <v>53270.351131481977</v>
      </c>
      <c r="BE130" s="150">
        <f t="shared" si="23"/>
        <v>57415.151294864765</v>
      </c>
      <c r="BF130" s="150">
        <f t="shared" si="23"/>
        <v>60917.04115677801</v>
      </c>
      <c r="BG130" s="150">
        <f t="shared" si="23"/>
        <v>64096.181623095064</v>
      </c>
      <c r="BH130" s="150">
        <f t="shared" si="23"/>
        <v>68865.767916761979</v>
      </c>
      <c r="BI130" s="150">
        <f>BI129-BI100-BI127-BI90-BI107</f>
        <v>73072.3763380616</v>
      </c>
      <c r="BJ130" s="150">
        <f t="shared" si="23"/>
        <v>75435.472948720388</v>
      </c>
      <c r="BK130" s="150">
        <f t="shared" si="23"/>
        <v>80664.915636812802</v>
      </c>
      <c r="BL130" s="150">
        <f t="shared" si="23"/>
        <v>87690.903575046483</v>
      </c>
      <c r="BM130" s="150">
        <f t="shared" si="23"/>
        <v>93817.217961027331</v>
      </c>
      <c r="BN130" s="150">
        <f t="shared" si="23"/>
        <v>97481.017197801004</v>
      </c>
      <c r="BO130" s="150">
        <f t="shared" si="23"/>
        <v>101386.14626106553</v>
      </c>
      <c r="BP130" s="150">
        <f t="shared" si="23"/>
        <v>107133.80979268361</v>
      </c>
      <c r="BQ130" s="150">
        <f>BQ129-BQ100-BQ127-BQ90-BQ107</f>
        <v>110080.18108297058</v>
      </c>
      <c r="BR130" s="150">
        <f>BR129-BR100-BR127-BR90-BR107</f>
        <v>113501.84827687684</v>
      </c>
      <c r="BS130" s="150">
        <f t="shared" si="23"/>
        <v>115595.307614459</v>
      </c>
      <c r="BT130" s="150">
        <f t="shared" si="23"/>
        <v>117106.17188378923</v>
      </c>
      <c r="BU130" s="150">
        <f t="shared" si="23"/>
        <v>118710.96898566956</v>
      </c>
      <c r="BV130" s="150">
        <f t="shared" si="23"/>
        <v>121130.48772844834</v>
      </c>
      <c r="BW130" s="150">
        <f t="shared" si="23"/>
        <v>123587.00996599358</v>
      </c>
      <c r="BX130" s="150">
        <f t="shared" si="23"/>
        <v>125808.86286718756</v>
      </c>
      <c r="BY130" s="150">
        <f t="shared" si="23"/>
        <v>128858.99000241644</v>
      </c>
      <c r="BZ130" s="150">
        <f t="shared" si="23"/>
        <v>137064.76557958062</v>
      </c>
      <c r="CA130" s="150">
        <f t="shared" si="23"/>
        <v>155199.57482773793</v>
      </c>
      <c r="CB130" s="150">
        <f t="shared" si="23"/>
        <v>164908.18461966005</v>
      </c>
      <c r="CC130" s="150">
        <f t="shared" si="23"/>
        <v>177809.94591809728</v>
      </c>
      <c r="CD130" s="150">
        <f t="shared" si="23"/>
        <v>186733.47737899303</v>
      </c>
      <c r="CE130" s="150">
        <f t="shared" si="23"/>
        <v>191626.26221123774</v>
      </c>
      <c r="CF130" s="150">
        <f t="shared" si="23"/>
        <v>197500.60103445259</v>
      </c>
      <c r="CG130" s="150">
        <f t="shared" si="23"/>
        <v>207399.31873545956</v>
      </c>
      <c r="CH130" s="151">
        <f t="shared" si="23"/>
        <v>217467.17566278731</v>
      </c>
    </row>
    <row r="131" spans="1:89" x14ac:dyDescent="0.35">
      <c r="A131" s="190"/>
      <c r="B131" s="271"/>
      <c r="C131" s="269"/>
      <c r="D131" s="150"/>
      <c r="E131" s="150"/>
      <c r="F131" s="150"/>
      <c r="G131" s="150"/>
      <c r="H131" s="150"/>
      <c r="I131" s="150"/>
      <c r="J131" s="150"/>
      <c r="K131" s="150"/>
      <c r="L131" s="150"/>
      <c r="M131" s="150"/>
      <c r="N131" s="150"/>
      <c r="O131" s="150"/>
      <c r="P131" s="150"/>
      <c r="Q131" s="150"/>
      <c r="R131" s="150"/>
      <c r="S131" s="150"/>
      <c r="T131" s="150"/>
      <c r="U131" s="150"/>
      <c r="V131" s="150"/>
      <c r="W131" s="150"/>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1"/>
    </row>
    <row r="132" spans="1:89" s="123" customFormat="1" ht="26.25" customHeight="1" x14ac:dyDescent="0.35">
      <c r="A132" s="199"/>
      <c r="B132" s="123" t="s">
        <v>439</v>
      </c>
      <c r="D132" s="279"/>
      <c r="E132" s="279"/>
      <c r="F132" s="279"/>
      <c r="G132" s="279"/>
      <c r="H132" s="279"/>
      <c r="I132" s="279"/>
      <c r="J132" s="279"/>
      <c r="K132" s="279"/>
      <c r="L132" s="279"/>
      <c r="M132" s="279"/>
      <c r="N132" s="279"/>
      <c r="O132" s="279"/>
      <c r="P132" s="279"/>
      <c r="Q132" s="279"/>
      <c r="R132" s="279"/>
      <c r="S132" s="279"/>
      <c r="T132" s="279"/>
      <c r="U132" s="279"/>
      <c r="V132" s="279"/>
      <c r="W132" s="279"/>
      <c r="X132" s="279"/>
      <c r="Y132" s="279"/>
      <c r="Z132" s="279"/>
      <c r="AA132" s="279"/>
      <c r="AB132" s="279"/>
      <c r="AC132" s="279"/>
      <c r="AD132" s="279"/>
      <c r="AE132" s="279"/>
      <c r="AF132" s="279"/>
      <c r="AG132" s="279"/>
      <c r="AH132" s="279">
        <f t="shared" ref="AH132:CH132" si="24">SUM(AH17,AH78,AH129)</f>
        <v>15873</v>
      </c>
      <c r="AI132" s="279">
        <f t="shared" si="24"/>
        <v>18777.059999999998</v>
      </c>
      <c r="AJ132" s="279">
        <f t="shared" si="24"/>
        <v>22658.060000000005</v>
      </c>
      <c r="AK132" s="279">
        <f t="shared" si="24"/>
        <v>27698.309999999994</v>
      </c>
      <c r="AL132" s="279">
        <f t="shared" si="24"/>
        <v>31628.059999999998</v>
      </c>
      <c r="AM132" s="279">
        <f t="shared" si="24"/>
        <v>35332.06</v>
      </c>
      <c r="AN132" s="279">
        <f t="shared" si="24"/>
        <v>38251.06</v>
      </c>
      <c r="AO132" s="279">
        <f t="shared" si="24"/>
        <v>41768.06</v>
      </c>
      <c r="AP132" s="279">
        <f t="shared" si="24"/>
        <v>44917.658000000003</v>
      </c>
      <c r="AQ132" s="279">
        <f t="shared" si="24"/>
        <v>46700.744000000013</v>
      </c>
      <c r="AR132" s="279">
        <f t="shared" si="24"/>
        <v>47317.750509999991</v>
      </c>
      <c r="AS132" s="279">
        <f t="shared" si="24"/>
        <v>50314.249481000021</v>
      </c>
      <c r="AT132" s="279">
        <f t="shared" si="24"/>
        <v>56478.799715685047</v>
      </c>
      <c r="AU132" s="279">
        <f t="shared" si="24"/>
        <v>66302.888468443314</v>
      </c>
      <c r="AV132" s="279">
        <f t="shared" si="24"/>
        <v>75257.452000000019</v>
      </c>
      <c r="AW132" s="279">
        <f t="shared" si="24"/>
        <v>82437.565999999992</v>
      </c>
      <c r="AX132" s="279">
        <f t="shared" si="24"/>
        <v>84862.667213999957</v>
      </c>
      <c r="AY132" s="279">
        <f t="shared" si="24"/>
        <v>88710.819153041317</v>
      </c>
      <c r="AZ132" s="279">
        <f t="shared" si="24"/>
        <v>92217.949756999995</v>
      </c>
      <c r="BA132" s="279">
        <f t="shared" si="24"/>
        <v>93347.393757000013</v>
      </c>
      <c r="BB132" s="279">
        <f t="shared" si="24"/>
        <v>95565.317560038413</v>
      </c>
      <c r="BC132" s="279">
        <f t="shared" si="24"/>
        <v>99048.585242467729</v>
      </c>
      <c r="BD132" s="279">
        <f t="shared" si="24"/>
        <v>101373.84078511491</v>
      </c>
      <c r="BE132" s="279">
        <f t="shared" si="24"/>
        <v>106706.85189487549</v>
      </c>
      <c r="BF132" s="279">
        <f t="shared" si="24"/>
        <v>110302.29898003748</v>
      </c>
      <c r="BG132" s="279">
        <f t="shared" si="24"/>
        <v>105790.62308501701</v>
      </c>
      <c r="BH132" s="279">
        <f t="shared" si="24"/>
        <v>111092.55313748041</v>
      </c>
      <c r="BI132" s="279">
        <f t="shared" si="24"/>
        <v>115781.15564274369</v>
      </c>
      <c r="BJ132" s="279">
        <f t="shared" si="24"/>
        <v>119207.17254344042</v>
      </c>
      <c r="BK132" s="279">
        <f t="shared" si="24"/>
        <v>126242.2058628574</v>
      </c>
      <c r="BL132" s="279">
        <f t="shared" si="24"/>
        <v>135757.16542445359</v>
      </c>
      <c r="BM132" s="279">
        <f t="shared" si="24"/>
        <v>148097.9306905221</v>
      </c>
      <c r="BN132" s="279">
        <f t="shared" si="24"/>
        <v>153463.65316980353</v>
      </c>
      <c r="BO132" s="279">
        <f t="shared" si="24"/>
        <v>159050.3228785664</v>
      </c>
      <c r="BP132" s="279">
        <f t="shared" si="24"/>
        <v>166645.02093256201</v>
      </c>
      <c r="BQ132" s="279">
        <f t="shared" si="24"/>
        <v>164236.66498876666</v>
      </c>
      <c r="BR132" s="279">
        <f t="shared" si="24"/>
        <v>168380.08252187507</v>
      </c>
      <c r="BS132" s="279">
        <f t="shared" si="24"/>
        <v>171893.03779992106</v>
      </c>
      <c r="BT132" s="279">
        <f t="shared" si="24"/>
        <v>173926.1631097901</v>
      </c>
      <c r="BU132" s="279">
        <f t="shared" si="24"/>
        <v>178148.62801483768</v>
      </c>
      <c r="BV132" s="279">
        <f t="shared" si="24"/>
        <v>183849.13384796603</v>
      </c>
      <c r="BW132" s="279">
        <f t="shared" si="24"/>
        <v>192318.76049565966</v>
      </c>
      <c r="BX132" s="279">
        <f t="shared" si="24"/>
        <v>213240.0730069456</v>
      </c>
      <c r="BY132" s="279">
        <f t="shared" si="24"/>
        <v>217561.36345080752</v>
      </c>
      <c r="BZ132" s="279">
        <f t="shared" si="24"/>
        <v>233139.38130844009</v>
      </c>
      <c r="CA132" s="279">
        <f t="shared" si="24"/>
        <v>267855.15756232012</v>
      </c>
      <c r="CB132" s="279">
        <f t="shared" si="24"/>
        <v>289193.08484971314</v>
      </c>
      <c r="CC132" s="279">
        <f t="shared" si="24"/>
        <v>309528.79673715017</v>
      </c>
      <c r="CD132" s="279">
        <f t="shared" si="24"/>
        <v>328130.97449413768</v>
      </c>
      <c r="CE132" s="279">
        <f t="shared" si="24"/>
        <v>337951.50719042117</v>
      </c>
      <c r="CF132" s="279">
        <f t="shared" si="24"/>
        <v>348410.31557377323</v>
      </c>
      <c r="CG132" s="279">
        <f t="shared" si="24"/>
        <v>364452.22021322395</v>
      </c>
      <c r="CH132" s="280">
        <f t="shared" si="24"/>
        <v>380898.96530234464</v>
      </c>
    </row>
    <row r="133" spans="1:89" s="123" customFormat="1" x14ac:dyDescent="0.35">
      <c r="A133" s="199"/>
      <c r="B133" s="271" t="s">
        <v>486</v>
      </c>
      <c r="D133" s="150"/>
      <c r="E133" s="150"/>
      <c r="F133" s="150"/>
      <c r="G133" s="150"/>
      <c r="H133" s="150"/>
      <c r="I133" s="150"/>
      <c r="J133" s="150"/>
      <c r="K133" s="150"/>
      <c r="L133" s="150"/>
      <c r="M133" s="150"/>
      <c r="N133" s="150"/>
      <c r="O133" s="150"/>
      <c r="P133" s="150"/>
      <c r="Q133" s="150"/>
      <c r="R133" s="150"/>
      <c r="S133" s="150"/>
      <c r="T133" s="150"/>
      <c r="U133" s="150"/>
      <c r="V133" s="150"/>
      <c r="W133" s="150"/>
      <c r="X133" s="150"/>
      <c r="Y133" s="150"/>
      <c r="Z133" s="150"/>
      <c r="AA133" s="150"/>
      <c r="AB133" s="150"/>
      <c r="AC133" s="150"/>
      <c r="AD133" s="150"/>
      <c r="AE133" s="150"/>
      <c r="AF133" s="150"/>
      <c r="AG133" s="150"/>
      <c r="AH133" s="150">
        <f t="shared" ref="AH133:CH133" si="25">AH18+AH79+AH130</f>
        <v>13035.493736203656</v>
      </c>
      <c r="AI133" s="150">
        <f t="shared" si="25"/>
        <v>14785.979544000002</v>
      </c>
      <c r="AJ133" s="150">
        <f t="shared" si="25"/>
        <v>18172.17435384616</v>
      </c>
      <c r="AK133" s="150">
        <f t="shared" si="25"/>
        <v>22225.345469499993</v>
      </c>
      <c r="AL133" s="150">
        <f t="shared" si="25"/>
        <v>25399.593394250001</v>
      </c>
      <c r="AM133" s="150">
        <f t="shared" si="25"/>
        <v>28383.097434500003</v>
      </c>
      <c r="AN133" s="150">
        <f t="shared" si="25"/>
        <v>30608.289402249997</v>
      </c>
      <c r="AO133" s="150">
        <f t="shared" si="25"/>
        <v>33454.940287285703</v>
      </c>
      <c r="AP133" s="150">
        <f t="shared" si="25"/>
        <v>36123.082438933336</v>
      </c>
      <c r="AQ133" s="150">
        <f t="shared" si="25"/>
        <v>37497.110367000016</v>
      </c>
      <c r="AR133" s="150">
        <f t="shared" si="25"/>
        <v>38052.643556666662</v>
      </c>
      <c r="AS133" s="150">
        <f t="shared" si="25"/>
        <v>40288.146197666691</v>
      </c>
      <c r="AT133" s="150">
        <f t="shared" si="25"/>
        <v>45352.892408487969</v>
      </c>
      <c r="AU133" s="150">
        <f t="shared" si="25"/>
        <v>54175.377622418542</v>
      </c>
      <c r="AV133" s="150">
        <f t="shared" si="25"/>
        <v>60992.230401572655</v>
      </c>
      <c r="AW133" s="150">
        <f t="shared" si="25"/>
        <v>66634.910460896761</v>
      </c>
      <c r="AX133" s="150">
        <f t="shared" si="25"/>
        <v>68813.611171571567</v>
      </c>
      <c r="AY133" s="150">
        <f t="shared" si="25"/>
        <v>72136.307546470867</v>
      </c>
      <c r="AZ133" s="150">
        <f t="shared" si="25"/>
        <v>74930.906146652167</v>
      </c>
      <c r="BA133" s="150">
        <f t="shared" si="25"/>
        <v>75904.389236404662</v>
      </c>
      <c r="BB133" s="150">
        <f t="shared" si="25"/>
        <v>77898.830406807276</v>
      </c>
      <c r="BC133" s="150">
        <f t="shared" si="25"/>
        <v>80756.783696130005</v>
      </c>
      <c r="BD133" s="150">
        <f t="shared" si="25"/>
        <v>83618.592638070215</v>
      </c>
      <c r="BE133" s="150">
        <f t="shared" si="25"/>
        <v>88466.203877447493</v>
      </c>
      <c r="BF133" s="150">
        <f t="shared" si="25"/>
        <v>93447.403868416775</v>
      </c>
      <c r="BG133" s="150">
        <f t="shared" si="25"/>
        <v>97839.551306729409</v>
      </c>
      <c r="BH133" s="150">
        <f t="shared" si="25"/>
        <v>103679.22317456207</v>
      </c>
      <c r="BI133" s="150">
        <f t="shared" si="25"/>
        <v>108996.36950244363</v>
      </c>
      <c r="BJ133" s="150">
        <f t="shared" si="25"/>
        <v>112716.07922747852</v>
      </c>
      <c r="BK133" s="150">
        <f t="shared" si="25"/>
        <v>119968.26969037394</v>
      </c>
      <c r="BL133" s="150">
        <f t="shared" si="25"/>
        <v>129539.37316672162</v>
      </c>
      <c r="BM133" s="150">
        <f t="shared" si="25"/>
        <v>141974.43077105653</v>
      </c>
      <c r="BN133" s="150">
        <f t="shared" si="25"/>
        <v>147327.52719675511</v>
      </c>
      <c r="BO133" s="150">
        <f t="shared" si="25"/>
        <v>153093.7008804293</v>
      </c>
      <c r="BP133" s="150">
        <f t="shared" si="25"/>
        <v>160844.79960790445</v>
      </c>
      <c r="BQ133" s="150">
        <f t="shared" si="25"/>
        <v>163458.09496870419</v>
      </c>
      <c r="BR133" s="150">
        <f t="shared" si="25"/>
        <v>167648.65180809249</v>
      </c>
      <c r="BS133" s="150">
        <f t="shared" si="25"/>
        <v>171191.06321570877</v>
      </c>
      <c r="BT133" s="150">
        <f t="shared" si="25"/>
        <v>173239.43774066694</v>
      </c>
      <c r="BU133" s="150">
        <f t="shared" si="25"/>
        <v>177451.26731321838</v>
      </c>
      <c r="BV133" s="150">
        <f t="shared" si="25"/>
        <v>183348.45246144262</v>
      </c>
      <c r="BW133" s="150">
        <f t="shared" si="25"/>
        <v>192298.18021696684</v>
      </c>
      <c r="BX133" s="150">
        <f t="shared" si="25"/>
        <v>213228.99601678047</v>
      </c>
      <c r="BY133" s="150">
        <f t="shared" si="25"/>
        <v>217554.81340692245</v>
      </c>
      <c r="BZ133" s="150">
        <f t="shared" si="25"/>
        <v>233135.46094484883</v>
      </c>
      <c r="CA133" s="150">
        <f t="shared" si="25"/>
        <v>267852.89535451034</v>
      </c>
      <c r="CB133" s="150">
        <f t="shared" si="25"/>
        <v>289191.76104561501</v>
      </c>
      <c r="CC133" s="150">
        <f t="shared" si="25"/>
        <v>309528.79673715017</v>
      </c>
      <c r="CD133" s="150">
        <f t="shared" si="25"/>
        <v>328130.97449413768</v>
      </c>
      <c r="CE133" s="150">
        <f t="shared" si="25"/>
        <v>337951.50719042117</v>
      </c>
      <c r="CF133" s="150">
        <f t="shared" si="25"/>
        <v>348410.31557377323</v>
      </c>
      <c r="CG133" s="279">
        <f t="shared" si="25"/>
        <v>364452.22021322395</v>
      </c>
      <c r="CH133" s="280">
        <f t="shared" si="25"/>
        <v>380898.96530234464</v>
      </c>
    </row>
    <row r="134" spans="1:89" x14ac:dyDescent="0.35">
      <c r="A134" s="190"/>
      <c r="B134" s="123"/>
      <c r="BX134" s="67"/>
      <c r="BY134" s="67"/>
      <c r="BZ134" s="67"/>
      <c r="CA134" s="67"/>
      <c r="CB134" s="67"/>
      <c r="CC134" s="67"/>
      <c r="CD134" s="67"/>
      <c r="CE134" s="67"/>
      <c r="CF134" s="67"/>
      <c r="CG134" s="279"/>
      <c r="CH134" s="280"/>
    </row>
    <row r="135" spans="1:89" x14ac:dyDescent="0.35">
      <c r="A135" s="190"/>
      <c r="B135" s="123"/>
      <c r="BX135" s="67"/>
      <c r="BY135" s="67"/>
      <c r="BZ135" s="67"/>
      <c r="CA135" s="67"/>
      <c r="CB135" s="67"/>
      <c r="CC135" s="67"/>
      <c r="CD135" s="67"/>
      <c r="CE135" s="67"/>
      <c r="CF135" s="67"/>
      <c r="CG135" s="279"/>
      <c r="CH135" s="280"/>
    </row>
    <row r="136" spans="1:89" x14ac:dyDescent="0.35">
      <c r="A136" s="190"/>
      <c r="B136" s="281" t="s">
        <v>440</v>
      </c>
      <c r="C136" s="123"/>
      <c r="D136" s="150"/>
      <c r="E136" s="150"/>
      <c r="F136" s="150"/>
      <c r="G136" s="150"/>
      <c r="H136" s="150"/>
      <c r="I136" s="150"/>
      <c r="J136" s="150"/>
      <c r="K136" s="150"/>
      <c r="L136" s="150"/>
      <c r="M136" s="150"/>
      <c r="N136" s="150"/>
      <c r="O136" s="150"/>
      <c r="P136" s="150"/>
      <c r="Q136" s="150"/>
      <c r="R136" s="150"/>
      <c r="S136" s="150"/>
      <c r="T136" s="150"/>
      <c r="U136" s="150"/>
      <c r="V136" s="150"/>
      <c r="W136" s="150"/>
      <c r="X136" s="150"/>
      <c r="Y136" s="150"/>
      <c r="Z136" s="150"/>
      <c r="AA136" s="150"/>
      <c r="AB136" s="150"/>
      <c r="AC136" s="150"/>
      <c r="AD136" s="150"/>
      <c r="AE136" s="150"/>
      <c r="AF136" s="150"/>
      <c r="AG136" s="150"/>
      <c r="AH136" s="150">
        <f>SUM(AH137:AH139)</f>
        <v>10388.879900230371</v>
      </c>
      <c r="AI136" s="150">
        <f t="shared" ref="AI136:CH136" si="26">SUM(AI137:AI139)</f>
        <v>11853.654573175816</v>
      </c>
      <c r="AJ136" s="150">
        <f t="shared" si="26"/>
        <v>14434.629894749283</v>
      </c>
      <c r="AK136" s="150">
        <f t="shared" si="26"/>
        <v>16752.337110190223</v>
      </c>
      <c r="AL136" s="150">
        <f t="shared" si="26"/>
        <v>18081.385853892803</v>
      </c>
      <c r="AM136" s="150">
        <f t="shared" si="26"/>
        <v>19644.513120148771</v>
      </c>
      <c r="AN136" s="150">
        <f t="shared" si="26"/>
        <v>20671.692908045577</v>
      </c>
      <c r="AO136" s="150">
        <f t="shared" si="26"/>
        <v>22208.358452828114</v>
      </c>
      <c r="AP136" s="150">
        <f t="shared" si="26"/>
        <v>23945.64514432595</v>
      </c>
      <c r="AQ136" s="150">
        <f t="shared" si="26"/>
        <v>25015.883800172873</v>
      </c>
      <c r="AR136" s="150">
        <f t="shared" si="26"/>
        <v>25553.89497266151</v>
      </c>
      <c r="AS136" s="150">
        <f t="shared" si="26"/>
        <v>27107.475660732296</v>
      </c>
      <c r="AT136" s="150">
        <f t="shared" si="26"/>
        <v>29770.144131865367</v>
      </c>
      <c r="AU136" s="150">
        <f t="shared" si="26"/>
        <v>34315.742515193255</v>
      </c>
      <c r="AV136" s="150">
        <f t="shared" si="26"/>
        <v>36264.044215834874</v>
      </c>
      <c r="AW136" s="150">
        <f t="shared" si="26"/>
        <v>38365.543113073742</v>
      </c>
      <c r="AX136" s="150">
        <f t="shared" si="26"/>
        <v>38576.419521328957</v>
      </c>
      <c r="AY136" s="150">
        <f t="shared" si="26"/>
        <v>39629.685811731513</v>
      </c>
      <c r="AZ136" s="150">
        <f t="shared" si="26"/>
        <v>41289.772131563492</v>
      </c>
      <c r="BA136" s="150">
        <f t="shared" si="26"/>
        <v>42451.780116945505</v>
      </c>
      <c r="BB136" s="150">
        <f t="shared" si="26"/>
        <v>44587.460743090007</v>
      </c>
      <c r="BC136" s="150">
        <f t="shared" si="26"/>
        <v>46723.585469140511</v>
      </c>
      <c r="BD136" s="150">
        <f t="shared" si="26"/>
        <v>47793.686999999998</v>
      </c>
      <c r="BE136" s="150">
        <f t="shared" si="26"/>
        <v>51093.595998929348</v>
      </c>
      <c r="BF136" s="150">
        <f t="shared" si="26"/>
        <v>53686.528709614708</v>
      </c>
      <c r="BG136" s="150">
        <f t="shared" si="26"/>
        <v>56079.337540435692</v>
      </c>
      <c r="BH136" s="150">
        <f t="shared" si="26"/>
        <v>58408.538999999997</v>
      </c>
      <c r="BI136" s="150">
        <f t="shared" si="26"/>
        <v>60914.807692682676</v>
      </c>
      <c r="BJ136" s="150">
        <f t="shared" si="26"/>
        <v>63129.216045855108</v>
      </c>
      <c r="BK136" s="150">
        <f t="shared" si="26"/>
        <v>67411.978362963171</v>
      </c>
      <c r="BL136" s="150">
        <f t="shared" si="26"/>
        <v>72671.184816889436</v>
      </c>
      <c r="BM136" s="150">
        <f t="shared" si="26"/>
        <v>77814.820358342375</v>
      </c>
      <c r="BN136" s="150">
        <f t="shared" si="26"/>
        <v>80345.367492594727</v>
      </c>
      <c r="BO136" s="150">
        <f t="shared" si="26"/>
        <v>84501.883808506507</v>
      </c>
      <c r="BP136" s="150">
        <f t="shared" si="26"/>
        <v>89391.276039061704</v>
      </c>
      <c r="BQ136" s="150">
        <f t="shared" si="26"/>
        <v>91660.368819799987</v>
      </c>
      <c r="BR136" s="150">
        <f t="shared" si="26"/>
        <v>94520.993083800029</v>
      </c>
      <c r="BS136" s="150">
        <f t="shared" si="26"/>
        <v>97594.637879079994</v>
      </c>
      <c r="BT136" s="150">
        <f t="shared" si="26"/>
        <v>99861.345809219929</v>
      </c>
      <c r="BU136" s="150">
        <f t="shared" si="26"/>
        <v>102005.63289946769</v>
      </c>
      <c r="BV136" s="150">
        <f t="shared" si="26"/>
        <v>104773.46798266</v>
      </c>
      <c r="BW136" s="150">
        <f t="shared" si="26"/>
        <v>106881.29990970908</v>
      </c>
      <c r="BX136" s="150">
        <f t="shared" si="26"/>
        <v>110626.03589934998</v>
      </c>
      <c r="BY136" s="150">
        <f t="shared" si="26"/>
        <v>112728.33645084</v>
      </c>
      <c r="BZ136" s="150">
        <f t="shared" si="26"/>
        <v>118577.19460304998</v>
      </c>
      <c r="CA136" s="150">
        <f t="shared" si="26"/>
        <v>132698.80076040994</v>
      </c>
      <c r="CB136" s="150">
        <f t="shared" si="26"/>
        <v>145658.70661648535</v>
      </c>
      <c r="CC136" s="150">
        <f t="shared" si="26"/>
        <v>155232.23710433906</v>
      </c>
      <c r="CD136" s="150">
        <f t="shared" si="26"/>
        <v>163307.64655224519</v>
      </c>
      <c r="CE136" s="150">
        <f t="shared" si="26"/>
        <v>167848.9368570302</v>
      </c>
      <c r="CF136" s="150">
        <f t="shared" si="26"/>
        <v>172871.49352868501</v>
      </c>
      <c r="CG136" s="56">
        <f t="shared" si="26"/>
        <v>181134.36661368521</v>
      </c>
      <c r="CH136" s="57">
        <f t="shared" si="26"/>
        <v>189754.03698497207</v>
      </c>
    </row>
    <row r="137" spans="1:89" x14ac:dyDescent="0.35">
      <c r="A137" s="190"/>
      <c r="B137" s="10" t="s">
        <v>519</v>
      </c>
      <c r="AH137" s="67">
        <f t="shared" ref="AH137:BJ137" si="27">SUMIF($C$6:$C$16,"(C)",AH$6:AH$16)</f>
        <v>2</v>
      </c>
      <c r="AI137" s="67">
        <f t="shared" si="27"/>
        <v>2</v>
      </c>
      <c r="AJ137" s="67">
        <f t="shared" si="27"/>
        <v>2</v>
      </c>
      <c r="AK137" s="67">
        <f t="shared" si="27"/>
        <v>2</v>
      </c>
      <c r="AL137" s="67">
        <f t="shared" si="27"/>
        <v>2</v>
      </c>
      <c r="AM137" s="67">
        <f t="shared" si="27"/>
        <v>2</v>
      </c>
      <c r="AN137" s="67">
        <f t="shared" si="27"/>
        <v>2</v>
      </c>
      <c r="AO137" s="67">
        <f t="shared" si="27"/>
        <v>1</v>
      </c>
      <c r="AP137" s="67">
        <f t="shared" si="27"/>
        <v>2</v>
      </c>
      <c r="AQ137" s="67">
        <f t="shared" si="27"/>
        <v>1.4339999999999999</v>
      </c>
      <c r="AR137" s="67">
        <f t="shared" si="27"/>
        <v>1.3520000000000001</v>
      </c>
      <c r="AS137" s="67">
        <f t="shared" si="27"/>
        <v>1.355</v>
      </c>
      <c r="AT137" s="67">
        <f t="shared" si="27"/>
        <v>1.5509999999999999</v>
      </c>
      <c r="AU137" s="67">
        <f t="shared" si="27"/>
        <v>1.4710000000000001</v>
      </c>
      <c r="AV137" s="67">
        <f t="shared" si="27"/>
        <v>2</v>
      </c>
      <c r="AW137" s="67">
        <f t="shared" si="27"/>
        <v>1</v>
      </c>
      <c r="AX137" s="67">
        <f t="shared" si="27"/>
        <v>1</v>
      </c>
      <c r="AY137" s="67">
        <f t="shared" si="27"/>
        <v>1.7210000000000001</v>
      </c>
      <c r="AZ137" s="67">
        <f t="shared" si="27"/>
        <v>1.496</v>
      </c>
      <c r="BA137" s="67">
        <f t="shared" si="27"/>
        <v>1.5720000000000001</v>
      </c>
      <c r="BB137" s="67">
        <f t="shared" si="27"/>
        <v>1.7769999999999999</v>
      </c>
      <c r="BC137" s="67">
        <f t="shared" si="27"/>
        <v>1.359</v>
      </c>
      <c r="BD137" s="67">
        <f t="shared" si="27"/>
        <v>1.452</v>
      </c>
      <c r="BE137" s="67">
        <f t="shared" si="27"/>
        <v>1.6164412184601897</v>
      </c>
      <c r="BF137" s="67">
        <f t="shared" si="27"/>
        <v>1.6007503600000001</v>
      </c>
      <c r="BG137" s="67">
        <f t="shared" si="27"/>
        <v>0</v>
      </c>
      <c r="BH137" s="67">
        <f t="shared" si="27"/>
        <v>0</v>
      </c>
      <c r="BI137" s="67">
        <f t="shared" si="27"/>
        <v>0</v>
      </c>
      <c r="BJ137" s="67">
        <f t="shared" si="27"/>
        <v>0</v>
      </c>
      <c r="BK137" s="67">
        <f>SUMIF($C$6:$C$16,"(C)",BK$6:BK$16)</f>
        <v>0</v>
      </c>
      <c r="BL137" s="67">
        <f t="shared" ref="BL137:CH137" si="28">SUMIF($C$6:$C$16,"(C)",BL$6:BL$16)</f>
        <v>0</v>
      </c>
      <c r="BM137" s="67">
        <f t="shared" si="28"/>
        <v>0</v>
      </c>
      <c r="BN137" s="67">
        <f t="shared" si="28"/>
        <v>0</v>
      </c>
      <c r="BO137" s="67">
        <f t="shared" si="28"/>
        <v>0</v>
      </c>
      <c r="BP137" s="67">
        <f t="shared" si="28"/>
        <v>0</v>
      </c>
      <c r="BQ137" s="67">
        <f t="shared" si="28"/>
        <v>0</v>
      </c>
      <c r="BR137" s="67">
        <f t="shared" si="28"/>
        <v>0</v>
      </c>
      <c r="BS137" s="67">
        <f t="shared" si="28"/>
        <v>0</v>
      </c>
      <c r="BT137" s="67">
        <f t="shared" si="28"/>
        <v>0</v>
      </c>
      <c r="BU137" s="67">
        <f t="shared" si="28"/>
        <v>0</v>
      </c>
      <c r="BV137" s="67">
        <f t="shared" si="28"/>
        <v>0</v>
      </c>
      <c r="BW137" s="67">
        <f t="shared" si="28"/>
        <v>0</v>
      </c>
      <c r="BX137" s="67">
        <f t="shared" si="28"/>
        <v>0</v>
      </c>
      <c r="BY137" s="67">
        <f t="shared" si="28"/>
        <v>0</v>
      </c>
      <c r="BZ137" s="67">
        <f t="shared" si="28"/>
        <v>0</v>
      </c>
      <c r="CA137" s="67">
        <f t="shared" si="28"/>
        <v>0</v>
      </c>
      <c r="CB137" s="67">
        <f t="shared" si="28"/>
        <v>0</v>
      </c>
      <c r="CC137" s="67">
        <f t="shared" si="28"/>
        <v>0</v>
      </c>
      <c r="CD137" s="67">
        <f t="shared" si="28"/>
        <v>0</v>
      </c>
      <c r="CE137" s="67">
        <f>SUMIF($C$6:$C$16,"(C)",CE$6:CE$16)</f>
        <v>0</v>
      </c>
      <c r="CF137" s="67">
        <f t="shared" si="28"/>
        <v>0</v>
      </c>
      <c r="CG137" s="188">
        <f t="shared" si="28"/>
        <v>0</v>
      </c>
      <c r="CH137" s="189">
        <f t="shared" si="28"/>
        <v>0</v>
      </c>
    </row>
    <row r="138" spans="1:89" x14ac:dyDescent="0.35">
      <c r="A138" s="190"/>
      <c r="B138" s="10" t="s">
        <v>520</v>
      </c>
      <c r="AH138" s="67">
        <f>SUMIF($C$21:$C$77,"(C)",AH$21:AH$77)</f>
        <v>2651.076278646884</v>
      </c>
      <c r="AI138" s="67">
        <f t="shared" ref="AI138:CH138" si="29">SUMIF($C$21:$C$77,"(C)",AI$21:AI$77)</f>
        <v>2852.3446854813037</v>
      </c>
      <c r="AJ138" s="67">
        <f t="shared" si="29"/>
        <v>3711.415471538477</v>
      </c>
      <c r="AK138" s="67">
        <f t="shared" si="29"/>
        <v>4418.0277771465462</v>
      </c>
      <c r="AL138" s="67">
        <f t="shared" si="29"/>
        <v>4325.3145182244098</v>
      </c>
      <c r="AM138" s="67">
        <f t="shared" si="29"/>
        <v>4814.9797626249838</v>
      </c>
      <c r="AN138" s="67">
        <f t="shared" si="29"/>
        <v>5185.1534280924789</v>
      </c>
      <c r="AO138" s="67">
        <f t="shared" si="29"/>
        <v>5400.4440112558086</v>
      </c>
      <c r="AP138" s="67">
        <f t="shared" si="29"/>
        <v>5938.6516065688247</v>
      </c>
      <c r="AQ138" s="67">
        <f t="shared" si="29"/>
        <v>6057.8194973267928</v>
      </c>
      <c r="AR138" s="67">
        <f t="shared" si="29"/>
        <v>6094.9821751673235</v>
      </c>
      <c r="AS138" s="67">
        <f t="shared" si="29"/>
        <v>6174.5857717043737</v>
      </c>
      <c r="AT138" s="67">
        <f t="shared" si="29"/>
        <v>6843.0760420886736</v>
      </c>
      <c r="AU138" s="67">
        <f t="shared" si="29"/>
        <v>8509.9307886333063</v>
      </c>
      <c r="AV138" s="67">
        <f t="shared" si="29"/>
        <v>9283.2599712298979</v>
      </c>
      <c r="AW138" s="67">
        <f t="shared" si="29"/>
        <v>9892.5437062213678</v>
      </c>
      <c r="AX138" s="67">
        <f t="shared" si="29"/>
        <v>9544.3677035098117</v>
      </c>
      <c r="AY138" s="67">
        <f t="shared" si="29"/>
        <v>9376.563136356137</v>
      </c>
      <c r="AZ138" s="67">
        <f t="shared" si="29"/>
        <v>9013.7413929836512</v>
      </c>
      <c r="BA138" s="67">
        <f t="shared" si="29"/>
        <v>8630.696212062634</v>
      </c>
      <c r="BB138" s="67">
        <f t="shared" si="29"/>
        <v>8752.2463296932383</v>
      </c>
      <c r="BC138" s="67">
        <f t="shared" si="29"/>
        <v>8700.1563030952166</v>
      </c>
      <c r="BD138" s="67">
        <f t="shared" si="29"/>
        <v>8835.6400881418704</v>
      </c>
      <c r="BE138" s="67">
        <f t="shared" si="29"/>
        <v>8954.5982241558777</v>
      </c>
      <c r="BF138" s="67">
        <f t="shared" si="29"/>
        <v>9097.3115964531808</v>
      </c>
      <c r="BG138" s="67">
        <f t="shared" si="29"/>
        <v>9358.233060323786</v>
      </c>
      <c r="BH138" s="67">
        <f t="shared" si="29"/>
        <v>9395.4712521245001</v>
      </c>
      <c r="BI138" s="67">
        <f t="shared" si="29"/>
        <v>9288.8937029259232</v>
      </c>
      <c r="BJ138" s="67">
        <f t="shared" si="29"/>
        <v>9275.5880794613622</v>
      </c>
      <c r="BK138" s="67">
        <f t="shared" si="29"/>
        <v>9651.6146248786426</v>
      </c>
      <c r="BL138" s="67">
        <f t="shared" si="29"/>
        <v>10233.799141066349</v>
      </c>
      <c r="BM138" s="67">
        <f t="shared" si="29"/>
        <v>10793.692672407624</v>
      </c>
      <c r="BN138" s="67">
        <f t="shared" si="29"/>
        <v>10397.475696598587</v>
      </c>
      <c r="BO138" s="67">
        <f t="shared" si="29"/>
        <v>10248.069363793458</v>
      </c>
      <c r="BP138" s="67">
        <f t="shared" si="29"/>
        <v>9503.5136421629286</v>
      </c>
      <c r="BQ138" s="67">
        <f t="shared" si="29"/>
        <v>8502.1019184335473</v>
      </c>
      <c r="BR138" s="67">
        <f t="shared" si="29"/>
        <v>7954.5915095669216</v>
      </c>
      <c r="BS138" s="67">
        <f t="shared" si="29"/>
        <v>8182.5346713656854</v>
      </c>
      <c r="BT138" s="67">
        <f t="shared" si="29"/>
        <v>8247.1094330314845</v>
      </c>
      <c r="BU138" s="67">
        <f t="shared" si="29"/>
        <v>8177.2424782962062</v>
      </c>
      <c r="BV138" s="67">
        <f t="shared" si="29"/>
        <v>8013.0795307311428</v>
      </c>
      <c r="BW138" s="67">
        <f t="shared" si="29"/>
        <v>8064.6148184164367</v>
      </c>
      <c r="BX138" s="67">
        <f t="shared" si="29"/>
        <v>8600.5055969099994</v>
      </c>
      <c r="BY138" s="67">
        <f t="shared" si="29"/>
        <v>8069.7155032400005</v>
      </c>
      <c r="BZ138" s="67">
        <f t="shared" si="29"/>
        <v>8094.5721998000017</v>
      </c>
      <c r="CA138" s="67">
        <f>SUMIF($C$21:$C$77,"(C)",CA$21:CA$77)</f>
        <v>8685.5695207600002</v>
      </c>
      <c r="CB138" s="67">
        <f t="shared" si="29"/>
        <v>9169.4118523853795</v>
      </c>
      <c r="CC138" s="67">
        <f t="shared" si="29"/>
        <v>9194.6294368180625</v>
      </c>
      <c r="CD138" s="67">
        <f t="shared" si="29"/>
        <v>9360.1746653438313</v>
      </c>
      <c r="CE138" s="67">
        <f t="shared" si="29"/>
        <v>9508.0240140802307</v>
      </c>
      <c r="CF138" s="67">
        <f t="shared" si="29"/>
        <v>9500.5833369676566</v>
      </c>
      <c r="CG138" s="188">
        <f t="shared" si="29"/>
        <v>9566.28045843359</v>
      </c>
      <c r="CH138" s="189">
        <f t="shared" si="29"/>
        <v>9735.883053417414</v>
      </c>
    </row>
    <row r="139" spans="1:89" s="74" customFormat="1" x14ac:dyDescent="0.35">
      <c r="A139" s="190"/>
      <c r="B139" s="74" t="s">
        <v>521</v>
      </c>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282"/>
      <c r="AE139" s="282"/>
      <c r="AF139" s="282"/>
      <c r="AG139" s="282"/>
      <c r="AH139" s="67">
        <f t="shared" ref="AH139:CH139" si="30">SUMIF($C$82:$C$128,"(C)",AH$82:AH$128)</f>
        <v>7735.8036215834863</v>
      </c>
      <c r="AI139" s="67">
        <f t="shared" si="30"/>
        <v>8999.3098876945132</v>
      </c>
      <c r="AJ139" s="67">
        <f t="shared" si="30"/>
        <v>10721.214423210806</v>
      </c>
      <c r="AK139" s="67">
        <f t="shared" si="30"/>
        <v>12332.309333043677</v>
      </c>
      <c r="AL139" s="67">
        <f t="shared" si="30"/>
        <v>13754.071335668395</v>
      </c>
      <c r="AM139" s="67">
        <f t="shared" si="30"/>
        <v>14827.533357523787</v>
      </c>
      <c r="AN139" s="67">
        <f t="shared" si="30"/>
        <v>15484.539479953099</v>
      </c>
      <c r="AO139" s="67">
        <f t="shared" si="30"/>
        <v>16806.914441572306</v>
      </c>
      <c r="AP139" s="67">
        <f t="shared" si="30"/>
        <v>18004.993537757127</v>
      </c>
      <c r="AQ139" s="67">
        <f t="shared" si="30"/>
        <v>18956.630302846079</v>
      </c>
      <c r="AR139" s="67">
        <f t="shared" si="30"/>
        <v>19457.560797494189</v>
      </c>
      <c r="AS139" s="67">
        <f t="shared" si="30"/>
        <v>20931.534889027924</v>
      </c>
      <c r="AT139" s="67">
        <f t="shared" si="30"/>
        <v>22925.517089776691</v>
      </c>
      <c r="AU139" s="67">
        <f t="shared" si="30"/>
        <v>25804.340726559953</v>
      </c>
      <c r="AV139" s="67">
        <f t="shared" si="30"/>
        <v>26978.784244604973</v>
      </c>
      <c r="AW139" s="67">
        <f t="shared" si="30"/>
        <v>28471.99940685237</v>
      </c>
      <c r="AX139" s="67">
        <f t="shared" si="30"/>
        <v>29031.051817819145</v>
      </c>
      <c r="AY139" s="67">
        <f t="shared" si="30"/>
        <v>30251.401675375375</v>
      </c>
      <c r="AZ139" s="67">
        <f t="shared" si="30"/>
        <v>32274.534738579841</v>
      </c>
      <c r="BA139" s="67">
        <f t="shared" si="30"/>
        <v>33819.511904882871</v>
      </c>
      <c r="BB139" s="67">
        <f t="shared" si="30"/>
        <v>35833.437413396765</v>
      </c>
      <c r="BC139" s="67">
        <f t="shared" si="30"/>
        <v>38022.070166045298</v>
      </c>
      <c r="BD139" s="67">
        <f t="shared" si="30"/>
        <v>38956.594911858127</v>
      </c>
      <c r="BE139" s="67">
        <f t="shared" si="30"/>
        <v>42137.381333555008</v>
      </c>
      <c r="BF139" s="67">
        <f t="shared" si="30"/>
        <v>44587.616362801527</v>
      </c>
      <c r="BG139" s="67">
        <f t="shared" si="30"/>
        <v>46721.104480111906</v>
      </c>
      <c r="BH139" s="67">
        <f t="shared" si="30"/>
        <v>49013.067747875495</v>
      </c>
      <c r="BI139" s="67">
        <f t="shared" si="30"/>
        <v>51625.913989756751</v>
      </c>
      <c r="BJ139" s="67">
        <f t="shared" si="30"/>
        <v>53853.627966393746</v>
      </c>
      <c r="BK139" s="67">
        <f t="shared" si="30"/>
        <v>57760.363738084532</v>
      </c>
      <c r="BL139" s="67">
        <f t="shared" si="30"/>
        <v>62437.385675823083</v>
      </c>
      <c r="BM139" s="67">
        <f t="shared" si="30"/>
        <v>67021.127685934756</v>
      </c>
      <c r="BN139" s="67">
        <f t="shared" si="30"/>
        <v>69947.89179599614</v>
      </c>
      <c r="BO139" s="67">
        <f t="shared" si="30"/>
        <v>74253.814444713047</v>
      </c>
      <c r="BP139" s="67">
        <f t="shared" si="30"/>
        <v>79887.762396898775</v>
      </c>
      <c r="BQ139" s="67">
        <f t="shared" si="30"/>
        <v>83158.266901366442</v>
      </c>
      <c r="BR139" s="67">
        <f t="shared" si="30"/>
        <v>86566.40157423311</v>
      </c>
      <c r="BS139" s="67">
        <f t="shared" si="30"/>
        <v>89412.103207714303</v>
      </c>
      <c r="BT139" s="67">
        <f t="shared" si="30"/>
        <v>91614.236376188448</v>
      </c>
      <c r="BU139" s="67">
        <f t="shared" si="30"/>
        <v>93828.390421171483</v>
      </c>
      <c r="BV139" s="67">
        <f t="shared" si="30"/>
        <v>96760.388451928855</v>
      </c>
      <c r="BW139" s="67">
        <f t="shared" si="30"/>
        <v>98816.685091292646</v>
      </c>
      <c r="BX139" s="67">
        <f t="shared" si="30"/>
        <v>102025.53030243998</v>
      </c>
      <c r="BY139" s="67">
        <f t="shared" si="30"/>
        <v>104658.62094759999</v>
      </c>
      <c r="BZ139" s="67">
        <f t="shared" si="30"/>
        <v>110482.62240324997</v>
      </c>
      <c r="CA139" s="67">
        <f t="shared" si="30"/>
        <v>124013.23123964995</v>
      </c>
      <c r="CB139" s="67">
        <f t="shared" si="30"/>
        <v>136489.29476409996</v>
      </c>
      <c r="CC139" s="67">
        <f t="shared" si="30"/>
        <v>146037.60766752099</v>
      </c>
      <c r="CD139" s="67">
        <f t="shared" si="30"/>
        <v>153947.47188690136</v>
      </c>
      <c r="CE139" s="67">
        <f t="shared" si="30"/>
        <v>158340.91284294997</v>
      </c>
      <c r="CF139" s="67">
        <f t="shared" si="30"/>
        <v>163370.91019171735</v>
      </c>
      <c r="CG139" s="188">
        <f t="shared" si="30"/>
        <v>171568.08615525163</v>
      </c>
      <c r="CH139" s="189">
        <f t="shared" si="30"/>
        <v>180018.15393155467</v>
      </c>
    </row>
    <row r="140" spans="1:89" ht="24.75" customHeight="1" x14ac:dyDescent="0.35">
      <c r="A140" s="190"/>
      <c r="B140" s="281" t="s">
        <v>441</v>
      </c>
      <c r="C140" s="123"/>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150">
        <f>SUM(AH141:AH143)</f>
        <v>2763.1200997696296</v>
      </c>
      <c r="AI140" s="150">
        <f t="shared" ref="AI140:CH140" si="31">SUM(AI141:AI143)</f>
        <v>3023.3454268241831</v>
      </c>
      <c r="AJ140" s="150">
        <f t="shared" si="31"/>
        <v>3924.3701052507167</v>
      </c>
      <c r="AK140" s="150">
        <f t="shared" si="31"/>
        <v>5967.912889809777</v>
      </c>
      <c r="AL140" s="150">
        <f t="shared" si="31"/>
        <v>8045.6141461071948</v>
      </c>
      <c r="AM140" s="150">
        <f t="shared" si="31"/>
        <v>9602.4868798512271</v>
      </c>
      <c r="AN140" s="150">
        <f t="shared" si="31"/>
        <v>10974.307091954423</v>
      </c>
      <c r="AO140" s="150">
        <f t="shared" si="31"/>
        <v>12471.641547171886</v>
      </c>
      <c r="AP140" s="150">
        <f t="shared" si="31"/>
        <v>13487.952855674048</v>
      </c>
      <c r="AQ140" s="150">
        <f t="shared" si="31"/>
        <v>13792.292199827129</v>
      </c>
      <c r="AR140" s="150">
        <f t="shared" si="31"/>
        <v>13732.304537338485</v>
      </c>
      <c r="AS140" s="150">
        <f t="shared" si="31"/>
        <v>14794.864820267703</v>
      </c>
      <c r="AT140" s="150">
        <f t="shared" si="31"/>
        <v>17535.838868134633</v>
      </c>
      <c r="AU140" s="150">
        <f t="shared" si="31"/>
        <v>21231.799384318474</v>
      </c>
      <c r="AV140" s="150">
        <f t="shared" si="31"/>
        <v>26582.72878416513</v>
      </c>
      <c r="AW140" s="150">
        <f t="shared" si="31"/>
        <v>30003.199886926264</v>
      </c>
      <c r="AX140" s="150">
        <f t="shared" si="31"/>
        <v>31587.357692671045</v>
      </c>
      <c r="AY140" s="150">
        <f t="shared" si="31"/>
        <v>32958.785814268485</v>
      </c>
      <c r="AZ140" s="150">
        <f t="shared" si="31"/>
        <v>33306.311625436501</v>
      </c>
      <c r="BA140" s="150">
        <f t="shared" si="31"/>
        <v>32308.341631054493</v>
      </c>
      <c r="BB140" s="150">
        <f t="shared" si="31"/>
        <v>31643.712091909994</v>
      </c>
      <c r="BC140" s="150">
        <f t="shared" si="31"/>
        <v>30887.316673327179</v>
      </c>
      <c r="BD140" s="150">
        <f t="shared" si="31"/>
        <v>29669.655453818166</v>
      </c>
      <c r="BE140" s="150">
        <f t="shared" si="31"/>
        <v>30918.086668030104</v>
      </c>
      <c r="BF140" s="150">
        <f t="shared" si="31"/>
        <v>32295.353709467585</v>
      </c>
      <c r="BG140" s="150">
        <f t="shared" si="31"/>
        <v>33353.048856553258</v>
      </c>
      <c r="BH140" s="150">
        <f t="shared" si="31"/>
        <v>35028.02304848042</v>
      </c>
      <c r="BI140" s="150">
        <f t="shared" si="31"/>
        <v>35716.781529642001</v>
      </c>
      <c r="BJ140" s="150">
        <f t="shared" si="31"/>
        <v>37172.236532855473</v>
      </c>
      <c r="BK140" s="150">
        <f t="shared" si="31"/>
        <v>38696.081911583096</v>
      </c>
      <c r="BL140" s="150">
        <f t="shared" si="31"/>
        <v>40966.842600689997</v>
      </c>
      <c r="BM140" s="150">
        <f t="shared" si="31"/>
        <v>46695.822820729991</v>
      </c>
      <c r="BN140" s="150">
        <f t="shared" si="31"/>
        <v>48764.863047781706</v>
      </c>
      <c r="BO140" s="150">
        <f t="shared" si="31"/>
        <v>49940.019439679818</v>
      </c>
      <c r="BP140" s="150">
        <f t="shared" si="31"/>
        <v>51405.95728604999</v>
      </c>
      <c r="BQ140" s="150">
        <f t="shared" si="31"/>
        <v>46170.92582462616</v>
      </c>
      <c r="BR140" s="150">
        <f t="shared" si="31"/>
        <v>45839.95165879</v>
      </c>
      <c r="BS140" s="150">
        <f t="shared" si="31"/>
        <v>45405.969913280001</v>
      </c>
      <c r="BT140" s="150">
        <f t="shared" si="31"/>
        <v>44931.091629030016</v>
      </c>
      <c r="BU140" s="150">
        <f t="shared" si="31"/>
        <v>45555.013518459993</v>
      </c>
      <c r="BV140" s="150">
        <f t="shared" si="31"/>
        <v>47776.703047328396</v>
      </c>
      <c r="BW140" s="150">
        <f t="shared" si="31"/>
        <v>53333.798484220169</v>
      </c>
      <c r="BX140" s="150">
        <f t="shared" si="31"/>
        <v>71329.397789125578</v>
      </c>
      <c r="BY140" s="150">
        <f t="shared" si="31"/>
        <v>71421.794457927637</v>
      </c>
      <c r="BZ140" s="150">
        <f t="shared" si="31"/>
        <v>72230.005937932277</v>
      </c>
      <c r="CA140" s="150">
        <f t="shared" si="31"/>
        <v>82614.806354280154</v>
      </c>
      <c r="CB140" s="150">
        <f t="shared" si="31"/>
        <v>95972.608308357914</v>
      </c>
      <c r="CC140" s="150">
        <f t="shared" si="31"/>
        <v>100709.9184052582</v>
      </c>
      <c r="CD140" s="150">
        <f t="shared" si="31"/>
        <v>106111.15220380291</v>
      </c>
      <c r="CE140" s="150">
        <f t="shared" si="31"/>
        <v>107185.90141175894</v>
      </c>
      <c r="CF140" s="150">
        <f t="shared" si="31"/>
        <v>108832.66546793659</v>
      </c>
      <c r="CG140" s="56">
        <f t="shared" si="31"/>
        <v>112378.75461116071</v>
      </c>
      <c r="CH140" s="57">
        <f t="shared" si="31"/>
        <v>115619.27340467753</v>
      </c>
    </row>
    <row r="141" spans="1:89" x14ac:dyDescent="0.35">
      <c r="A141" s="190"/>
      <c r="B141" s="10" t="s">
        <v>519</v>
      </c>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67">
        <f>SUMIF($C$6:$C$16,"(IR)",AH$6:AH$16)</f>
        <v>302.01823076644666</v>
      </c>
      <c r="AI141" s="67">
        <f t="shared" ref="AI141:CH141" si="32">SUMIF($C$6:$C$16,"(IR)",AI$6:AI$16)</f>
        <v>318.21378253061226</v>
      </c>
      <c r="AJ141" s="67">
        <f t="shared" si="32"/>
        <v>420.60307472527472</v>
      </c>
      <c r="AK141" s="67">
        <f t="shared" si="32"/>
        <v>602.62108648455603</v>
      </c>
      <c r="AL141" s="67">
        <f t="shared" si="32"/>
        <v>809.15470032469261</v>
      </c>
      <c r="AM141" s="67">
        <f t="shared" si="32"/>
        <v>952.39636798423032</v>
      </c>
      <c r="AN141" s="67">
        <f t="shared" si="32"/>
        <v>1091.5646076419214</v>
      </c>
      <c r="AO141" s="67">
        <f t="shared" si="32"/>
        <v>1245.0422902777204</v>
      </c>
      <c r="AP141" s="67">
        <f t="shared" si="32"/>
        <v>1335.8868061934998</v>
      </c>
      <c r="AQ141" s="67">
        <f t="shared" si="32"/>
        <v>1392.431437857246</v>
      </c>
      <c r="AR141" s="67">
        <f t="shared" si="32"/>
        <v>1537.0614486199247</v>
      </c>
      <c r="AS141" s="67">
        <f t="shared" si="32"/>
        <v>1663.4790332395776</v>
      </c>
      <c r="AT141" s="67">
        <f t="shared" si="32"/>
        <v>1892.0999472469014</v>
      </c>
      <c r="AU141" s="67">
        <f t="shared" si="32"/>
        <v>2458.9356917019627</v>
      </c>
      <c r="AV141" s="67">
        <f t="shared" si="32"/>
        <v>3105.5283891711924</v>
      </c>
      <c r="AW141" s="67">
        <f t="shared" si="32"/>
        <v>3512.9681201122448</v>
      </c>
      <c r="AX141" s="67">
        <f t="shared" si="32"/>
        <v>3534.6717169073422</v>
      </c>
      <c r="AY141" s="67">
        <f t="shared" si="32"/>
        <v>3616.687737189267</v>
      </c>
      <c r="AZ141" s="67">
        <f t="shared" si="32"/>
        <v>3674.272957114737</v>
      </c>
      <c r="BA141" s="67">
        <f t="shared" si="32"/>
        <v>3613.0018097053608</v>
      </c>
      <c r="BB141" s="67">
        <f t="shared" si="32"/>
        <v>3637.648998174292</v>
      </c>
      <c r="BC141" s="67">
        <f t="shared" si="32"/>
        <v>3631.3540657041844</v>
      </c>
      <c r="BD141" s="67">
        <f t="shared" si="32"/>
        <v>3250.3236298114498</v>
      </c>
      <c r="BE141" s="67">
        <f t="shared" si="32"/>
        <v>3609.067</v>
      </c>
      <c r="BF141" s="67">
        <f t="shared" si="32"/>
        <v>3944.8199999999997</v>
      </c>
      <c r="BG141" s="67">
        <f t="shared" si="32"/>
        <v>4008.7191253145888</v>
      </c>
      <c r="BH141" s="67">
        <f t="shared" si="32"/>
        <v>3420.8809999999999</v>
      </c>
      <c r="BI141" s="67">
        <f t="shared" si="32"/>
        <v>2550.1235653000672</v>
      </c>
      <c r="BJ141" s="67">
        <f t="shared" si="32"/>
        <v>2062.2246109618959</v>
      </c>
      <c r="BK141" s="67">
        <f t="shared" si="32"/>
        <v>1737.5119804834528</v>
      </c>
      <c r="BL141" s="67">
        <f t="shared" si="32"/>
        <v>1455.6900798477316</v>
      </c>
      <c r="BM141" s="67">
        <f t="shared" si="32"/>
        <v>876.97242974579706</v>
      </c>
      <c r="BN141" s="67">
        <f t="shared" si="32"/>
        <v>633.219714059539</v>
      </c>
      <c r="BO141" s="67">
        <f t="shared" si="32"/>
        <v>451.05771460709826</v>
      </c>
      <c r="BP141" s="67">
        <f t="shared" si="32"/>
        <v>292.27523465753882</v>
      </c>
      <c r="BQ141" s="67">
        <f t="shared" si="32"/>
        <v>172.17469324246855</v>
      </c>
      <c r="BR141" s="67">
        <f t="shared" si="32"/>
        <v>119.49141678258313</v>
      </c>
      <c r="BS141" s="67">
        <f t="shared" si="32"/>
        <v>80.22480311229458</v>
      </c>
      <c r="BT141" s="67">
        <f t="shared" si="32"/>
        <v>59.174369123155124</v>
      </c>
      <c r="BU141" s="67">
        <f t="shared" si="32"/>
        <v>42.607802019297836</v>
      </c>
      <c r="BV141" s="67">
        <f t="shared" si="32"/>
        <v>32.681386523429381</v>
      </c>
      <c r="BW141" s="67">
        <f t="shared" si="32"/>
        <v>17.657091692809477</v>
      </c>
      <c r="BX141" s="67">
        <f t="shared" si="32"/>
        <v>10.777682165121856</v>
      </c>
      <c r="BY141" s="67">
        <f t="shared" si="32"/>
        <v>6.5500438850929514</v>
      </c>
      <c r="BZ141" s="67">
        <f t="shared" si="32"/>
        <v>3.9203635912424146</v>
      </c>
      <c r="CA141" s="67">
        <f t="shared" si="32"/>
        <v>2.2622078097713514</v>
      </c>
      <c r="CB141" s="67">
        <f t="shared" si="32"/>
        <v>1.3238040981138133</v>
      </c>
      <c r="CC141" s="67">
        <f t="shared" si="32"/>
        <v>0</v>
      </c>
      <c r="CD141" s="67">
        <f t="shared" si="32"/>
        <v>0</v>
      </c>
      <c r="CE141" s="67">
        <f>SUMIF($C$6:$C$16,"(IR)",CE$6:CE$16)</f>
        <v>0</v>
      </c>
      <c r="CF141" s="67">
        <f t="shared" si="32"/>
        <v>0</v>
      </c>
      <c r="CG141" s="188">
        <f t="shared" si="32"/>
        <v>0</v>
      </c>
      <c r="CH141" s="189">
        <f t="shared" si="32"/>
        <v>0</v>
      </c>
    </row>
    <row r="142" spans="1:89" x14ac:dyDescent="0.35">
      <c r="A142" s="190"/>
      <c r="B142" s="10" t="s">
        <v>520</v>
      </c>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67">
        <f>SUMIF($C$21:$C$77,"(IR)",AH$21:AH$77)</f>
        <v>1321.7847508922073</v>
      </c>
      <c r="AI142" s="67">
        <f t="shared" ref="AI142:CH142" si="33">SUMIF($C$21:$C$77,"(IR)",AI$21:AI$77)</f>
        <v>1430.903972469388</v>
      </c>
      <c r="AJ142" s="67">
        <f t="shared" si="33"/>
        <v>1937.8141629670331</v>
      </c>
      <c r="AK142" s="67">
        <f t="shared" si="33"/>
        <v>3161.3514435154439</v>
      </c>
      <c r="AL142" s="67">
        <f t="shared" si="33"/>
        <v>4694.0032926753074</v>
      </c>
      <c r="AM142" s="67">
        <f t="shared" si="33"/>
        <v>5797.424411765769</v>
      </c>
      <c r="AN142" s="67">
        <f t="shared" si="33"/>
        <v>6580.4126113580787</v>
      </c>
      <c r="AO142" s="67">
        <f t="shared" si="33"/>
        <v>7477.9681002937086</v>
      </c>
      <c r="AP142" s="67">
        <f t="shared" si="33"/>
        <v>8064.3313104731669</v>
      </c>
      <c r="AQ142" s="67">
        <f t="shared" si="33"/>
        <v>8030.2034745556384</v>
      </c>
      <c r="AR142" s="67">
        <f t="shared" si="33"/>
        <v>7273.6904086331897</v>
      </c>
      <c r="AS142" s="67">
        <f t="shared" si="33"/>
        <v>7504.9067831130142</v>
      </c>
      <c r="AT142" s="67">
        <f t="shared" si="33"/>
        <v>9114.315522599707</v>
      </c>
      <c r="AU142" s="67">
        <f t="shared" si="33"/>
        <v>11830.210642809769</v>
      </c>
      <c r="AV142" s="67">
        <f t="shared" si="33"/>
        <v>15160.515701495475</v>
      </c>
      <c r="AW142" s="67">
        <f t="shared" si="33"/>
        <v>17250.641936221091</v>
      </c>
      <c r="AX142" s="67">
        <f t="shared" si="33"/>
        <v>18473.43343769549</v>
      </c>
      <c r="AY142" s="67">
        <f t="shared" si="33"/>
        <v>19770.916634923979</v>
      </c>
      <c r="AZ142" s="67">
        <f t="shared" si="33"/>
        <v>20170.922105157024</v>
      </c>
      <c r="BA142" s="67">
        <f t="shared" si="33"/>
        <v>19416.785297518876</v>
      </c>
      <c r="BB142" s="67">
        <f t="shared" si="33"/>
        <v>19010.884402873518</v>
      </c>
      <c r="BC142" s="67">
        <f t="shared" si="33"/>
        <v>18186.044059871223</v>
      </c>
      <c r="BD142" s="67">
        <f t="shared" si="33"/>
        <v>16912.025737109729</v>
      </c>
      <c r="BE142" s="67">
        <f t="shared" si="33"/>
        <v>17056.907867512287</v>
      </c>
      <c r="BF142" s="67">
        <f t="shared" si="33"/>
        <v>17702.627333533314</v>
      </c>
      <c r="BG142" s="67">
        <f t="shared" si="33"/>
        <v>18454.557481599055</v>
      </c>
      <c r="BH142" s="67">
        <f t="shared" si="33"/>
        <v>19226.977620149086</v>
      </c>
      <c r="BI142" s="67">
        <f t="shared" si="33"/>
        <v>20292.285617760459</v>
      </c>
      <c r="BJ142" s="67">
        <f t="shared" si="33"/>
        <v>21330.425753541815</v>
      </c>
      <c r="BK142" s="67">
        <f t="shared" si="33"/>
        <v>22578.524812971216</v>
      </c>
      <c r="BL142" s="67">
        <f t="shared" si="33"/>
        <v>23957.166854469571</v>
      </c>
      <c r="BM142" s="67">
        <f t="shared" si="33"/>
        <v>29456.395687177181</v>
      </c>
      <c r="BN142" s="67">
        <f t="shared" si="33"/>
        <v>31364.888402871529</v>
      </c>
      <c r="BO142" s="67">
        <f t="shared" si="33"/>
        <v>32858.969706620592</v>
      </c>
      <c r="BP142" s="67">
        <f t="shared" si="33"/>
        <v>34928.730993714402</v>
      </c>
      <c r="BQ142" s="67">
        <f t="shared" si="33"/>
        <v>32389.84850824967</v>
      </c>
      <c r="BR142" s="67">
        <f t="shared" si="33"/>
        <v>32543.442644496754</v>
      </c>
      <c r="BS142" s="67">
        <f t="shared" si="33"/>
        <v>32703.374282536224</v>
      </c>
      <c r="BT142" s="67">
        <f t="shared" si="33"/>
        <v>32862.396445942191</v>
      </c>
      <c r="BU142" s="67">
        <f t="shared" si="33"/>
        <v>33991.046201090234</v>
      </c>
      <c r="BV142" s="67">
        <f t="shared" si="33"/>
        <v>36730.773705546409</v>
      </c>
      <c r="BW142" s="67">
        <f t="shared" si="33"/>
        <v>42473.662599358104</v>
      </c>
      <c r="BX142" s="67">
        <f t="shared" si="33"/>
        <v>60422.555269913733</v>
      </c>
      <c r="BY142" s="67">
        <f t="shared" si="33"/>
        <v>60874.805986593004</v>
      </c>
      <c r="BZ142" s="67">
        <f t="shared" si="33"/>
        <v>61341.106225280368</v>
      </c>
      <c r="CA142" s="67">
        <f t="shared" si="33"/>
        <v>70869.453468811756</v>
      </c>
      <c r="CB142" s="67">
        <f t="shared" si="33"/>
        <v>83117.815788231295</v>
      </c>
      <c r="CC142" s="67">
        <f t="shared" si="33"/>
        <v>87412.374611317558</v>
      </c>
      <c r="CD142" s="67">
        <f t="shared" si="33"/>
        <v>92915.688501780431</v>
      </c>
      <c r="CE142" s="67">
        <f t="shared" si="33"/>
        <v>94131.118845497549</v>
      </c>
      <c r="CF142" s="67">
        <f t="shared" si="33"/>
        <v>95862.162617418187</v>
      </c>
      <c r="CG142" s="188">
        <f t="shared" si="33"/>
        <v>99066.723835112876</v>
      </c>
      <c r="CH142" s="189">
        <f t="shared" si="33"/>
        <v>102149.96392572086</v>
      </c>
    </row>
    <row r="143" spans="1:89" x14ac:dyDescent="0.35">
      <c r="A143" s="190"/>
      <c r="B143" s="74" t="s">
        <v>521</v>
      </c>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67">
        <f t="shared" ref="AH143:CH143" si="34">SUMIF($C$82:$C$128,"(IR)",AH$82:AH$128)</f>
        <v>1139.3171181109758</v>
      </c>
      <c r="AI143" s="67">
        <f t="shared" si="34"/>
        <v>1274.2276718241828</v>
      </c>
      <c r="AJ143" s="67">
        <f t="shared" si="34"/>
        <v>1565.9528675584088</v>
      </c>
      <c r="AK143" s="67">
        <f t="shared" si="34"/>
        <v>2203.9403598097765</v>
      </c>
      <c r="AL143" s="67">
        <f t="shared" si="34"/>
        <v>2542.456153107195</v>
      </c>
      <c r="AM143" s="67">
        <f t="shared" si="34"/>
        <v>2852.6661001012285</v>
      </c>
      <c r="AN143" s="67">
        <f t="shared" si="34"/>
        <v>3302.3298729544231</v>
      </c>
      <c r="AO143" s="67">
        <f t="shared" si="34"/>
        <v>3748.631156600457</v>
      </c>
      <c r="AP143" s="67">
        <f t="shared" si="34"/>
        <v>4087.7347390073819</v>
      </c>
      <c r="AQ143" s="67">
        <f t="shared" si="34"/>
        <v>4369.6572874142439</v>
      </c>
      <c r="AR143" s="67">
        <f t="shared" si="34"/>
        <v>4921.5526800853704</v>
      </c>
      <c r="AS143" s="67">
        <f t="shared" si="34"/>
        <v>5626.4790039151112</v>
      </c>
      <c r="AT143" s="67">
        <f t="shared" si="34"/>
        <v>6529.4233982880269</v>
      </c>
      <c r="AU143" s="67">
        <f t="shared" si="34"/>
        <v>6942.6530498067441</v>
      </c>
      <c r="AV143" s="67">
        <f t="shared" si="34"/>
        <v>8316.6846934984642</v>
      </c>
      <c r="AW143" s="67">
        <f t="shared" si="34"/>
        <v>9239.5898305929295</v>
      </c>
      <c r="AX143" s="67">
        <f t="shared" si="34"/>
        <v>9579.2525380682109</v>
      </c>
      <c r="AY143" s="67">
        <f t="shared" si="34"/>
        <v>9571.1814421552444</v>
      </c>
      <c r="AZ143" s="67">
        <f t="shared" si="34"/>
        <v>9461.1165631647436</v>
      </c>
      <c r="BA143" s="67">
        <f t="shared" si="34"/>
        <v>9278.5545238302548</v>
      </c>
      <c r="BB143" s="67">
        <f t="shared" si="34"/>
        <v>8995.1786908621834</v>
      </c>
      <c r="BC143" s="67">
        <f t="shared" si="34"/>
        <v>9069.9185477517694</v>
      </c>
      <c r="BD143" s="67">
        <f t="shared" si="34"/>
        <v>9507.306086896986</v>
      </c>
      <c r="BE143" s="67">
        <f t="shared" si="34"/>
        <v>10252.111800517816</v>
      </c>
      <c r="BF143" s="67">
        <f t="shared" si="34"/>
        <v>10647.90637593427</v>
      </c>
      <c r="BG143" s="67">
        <f t="shared" si="34"/>
        <v>10889.772249639611</v>
      </c>
      <c r="BH143" s="67">
        <f t="shared" si="34"/>
        <v>12380.164428331336</v>
      </c>
      <c r="BI143" s="67">
        <f t="shared" si="34"/>
        <v>12874.372346581478</v>
      </c>
      <c r="BJ143" s="67">
        <f t="shared" si="34"/>
        <v>13779.58616835176</v>
      </c>
      <c r="BK143" s="67">
        <f t="shared" si="34"/>
        <v>14380.04511812843</v>
      </c>
      <c r="BL143" s="67">
        <f t="shared" si="34"/>
        <v>15553.985666372695</v>
      </c>
      <c r="BM143" s="67">
        <f t="shared" si="34"/>
        <v>16362.454703807014</v>
      </c>
      <c r="BN143" s="67">
        <f t="shared" si="34"/>
        <v>16766.754930850635</v>
      </c>
      <c r="BO143" s="67">
        <f t="shared" si="34"/>
        <v>16629.992018452122</v>
      </c>
      <c r="BP143" s="67">
        <f t="shared" si="34"/>
        <v>16184.951057678054</v>
      </c>
      <c r="BQ143" s="67">
        <f t="shared" si="34"/>
        <v>13608.902623134025</v>
      </c>
      <c r="BR143" s="67">
        <f t="shared" si="34"/>
        <v>13177.017597510659</v>
      </c>
      <c r="BS143" s="67">
        <f t="shared" si="34"/>
        <v>12622.370827631479</v>
      </c>
      <c r="BT143" s="67">
        <f t="shared" si="34"/>
        <v>12009.520813964671</v>
      </c>
      <c r="BU143" s="67">
        <f t="shared" si="34"/>
        <v>11521.359515350461</v>
      </c>
      <c r="BV143" s="67">
        <f t="shared" si="34"/>
        <v>11013.247955258559</v>
      </c>
      <c r="BW143" s="67">
        <f t="shared" si="34"/>
        <v>10842.478793169255</v>
      </c>
      <c r="BX143" s="67">
        <f t="shared" si="34"/>
        <v>10896.064837046719</v>
      </c>
      <c r="BY143" s="67">
        <f t="shared" si="34"/>
        <v>10540.438427449533</v>
      </c>
      <c r="BZ143" s="67">
        <f t="shared" si="34"/>
        <v>10884.979349060666</v>
      </c>
      <c r="CA143" s="67">
        <f t="shared" si="34"/>
        <v>11743.090677658618</v>
      </c>
      <c r="CB143" s="67">
        <f t="shared" si="34"/>
        <v>12853.468716028505</v>
      </c>
      <c r="CC143" s="67">
        <f t="shared" si="34"/>
        <v>13297.543793940637</v>
      </c>
      <c r="CD143" s="67">
        <f t="shared" si="34"/>
        <v>13195.463702022482</v>
      </c>
      <c r="CE143" s="67">
        <f t="shared" si="34"/>
        <v>13054.782566261394</v>
      </c>
      <c r="CF143" s="67">
        <f t="shared" si="34"/>
        <v>12970.502850518404</v>
      </c>
      <c r="CG143" s="188">
        <f t="shared" si="34"/>
        <v>13312.03077604783</v>
      </c>
      <c r="CH143" s="189">
        <f t="shared" si="34"/>
        <v>13469.309478956671</v>
      </c>
    </row>
    <row r="144" spans="1:89" ht="24.75" customHeight="1" x14ac:dyDescent="0.35">
      <c r="A144" s="190"/>
      <c r="B144" s="281" t="s">
        <v>442</v>
      </c>
      <c r="C144" s="123"/>
      <c r="D144" s="150"/>
      <c r="E144" s="150"/>
      <c r="F144" s="150"/>
      <c r="G144" s="150"/>
      <c r="H144" s="150"/>
      <c r="I144" s="150"/>
      <c r="J144" s="150"/>
      <c r="K144" s="150"/>
      <c r="L144" s="150"/>
      <c r="M144" s="150"/>
      <c r="N144" s="150"/>
      <c r="O144" s="150"/>
      <c r="P144" s="150"/>
      <c r="Q144" s="150"/>
      <c r="R144" s="150"/>
      <c r="S144" s="150"/>
      <c r="T144" s="150"/>
      <c r="U144" s="150"/>
      <c r="V144" s="150"/>
      <c r="W144" s="150"/>
      <c r="X144" s="150"/>
      <c r="Y144" s="150"/>
      <c r="Z144" s="150"/>
      <c r="AA144" s="150"/>
      <c r="AB144" s="150"/>
      <c r="AC144" s="150"/>
      <c r="AD144" s="150"/>
      <c r="AE144" s="150"/>
      <c r="AF144" s="150"/>
      <c r="AG144" s="150"/>
      <c r="AH144" s="150">
        <f>SUM(AH145:AH147)</f>
        <v>2721</v>
      </c>
      <c r="AI144" s="150">
        <f t="shared" ref="AI144:CH144" si="35">SUM(AI145:AI147)</f>
        <v>3900.06</v>
      </c>
      <c r="AJ144" s="150">
        <f t="shared" si="35"/>
        <v>4299.0600000000004</v>
      </c>
      <c r="AK144" s="150">
        <f t="shared" si="35"/>
        <v>4978.0599999999995</v>
      </c>
      <c r="AL144" s="150">
        <f t="shared" si="35"/>
        <v>5501.0599999999995</v>
      </c>
      <c r="AM144" s="150">
        <f t="shared" si="35"/>
        <v>6085.0599999999995</v>
      </c>
      <c r="AN144" s="150">
        <f t="shared" si="35"/>
        <v>6605.0599999999995</v>
      </c>
      <c r="AO144" s="150">
        <f t="shared" si="35"/>
        <v>7088.0599999999995</v>
      </c>
      <c r="AP144" s="150">
        <f t="shared" si="35"/>
        <v>7484.06</v>
      </c>
      <c r="AQ144" s="150">
        <f t="shared" si="35"/>
        <v>7892.5680000000002</v>
      </c>
      <c r="AR144" s="150">
        <f t="shared" si="35"/>
        <v>8031.5509999999995</v>
      </c>
      <c r="AS144" s="150">
        <f t="shared" si="35"/>
        <v>8411.9090000000015</v>
      </c>
      <c r="AT144" s="150">
        <f t="shared" si="35"/>
        <v>9172.8167156850413</v>
      </c>
      <c r="AU144" s="150">
        <f t="shared" si="35"/>
        <v>10755.346568931573</v>
      </c>
      <c r="AV144" s="150">
        <f t="shared" si="35"/>
        <v>12410.679000000004</v>
      </c>
      <c r="AW144" s="150">
        <f t="shared" si="35"/>
        <v>14068.823</v>
      </c>
      <c r="AX144" s="150">
        <f t="shared" si="35"/>
        <v>14698.89</v>
      </c>
      <c r="AY144" s="150">
        <f t="shared" si="35"/>
        <v>16122.347527041315</v>
      </c>
      <c r="AZ144" s="150">
        <f t="shared" si="35"/>
        <v>17621.866000000002</v>
      </c>
      <c r="BA144" s="150">
        <f t="shared" si="35"/>
        <v>18587.272009000008</v>
      </c>
      <c r="BB144" s="150">
        <f t="shared" si="35"/>
        <v>19334.14472503843</v>
      </c>
      <c r="BC144" s="150">
        <f t="shared" si="35"/>
        <v>21437.683100000013</v>
      </c>
      <c r="BD144" s="150">
        <f t="shared" si="35"/>
        <v>23910.498331296745</v>
      </c>
      <c r="BE144" s="150">
        <f t="shared" si="35"/>
        <v>24695.169227916082</v>
      </c>
      <c r="BF144" s="150">
        <f t="shared" si="35"/>
        <v>24320.416560955211</v>
      </c>
      <c r="BG144" s="150">
        <f t="shared" si="35"/>
        <v>16358.23668802809</v>
      </c>
      <c r="BH144" s="150">
        <f t="shared" si="35"/>
        <v>17655.991089000003</v>
      </c>
      <c r="BI144" s="150">
        <f t="shared" si="35"/>
        <v>19149.566420419</v>
      </c>
      <c r="BJ144" s="150">
        <f t="shared" si="35"/>
        <v>18905.719964729797</v>
      </c>
      <c r="BK144" s="150">
        <f t="shared" si="35"/>
        <v>20134.145588311138</v>
      </c>
      <c r="BL144" s="150">
        <f t="shared" si="35"/>
        <v>22119.138006874229</v>
      </c>
      <c r="BM144" s="150">
        <f t="shared" si="35"/>
        <v>23587.287511449784</v>
      </c>
      <c r="BN144" s="150">
        <f t="shared" si="35"/>
        <v>24353.422629427092</v>
      </c>
      <c r="BO144" s="150">
        <f t="shared" si="35"/>
        <v>24608.419630379991</v>
      </c>
      <c r="BP144" s="150">
        <f t="shared" si="35"/>
        <v>25847.787607450238</v>
      </c>
      <c r="BQ144" s="150">
        <f t="shared" si="35"/>
        <v>26405.370344340583</v>
      </c>
      <c r="BR144" s="150">
        <f t="shared" si="35"/>
        <v>28019.137779285047</v>
      </c>
      <c r="BS144" s="150">
        <f t="shared" si="35"/>
        <v>28892.43000756111</v>
      </c>
      <c r="BT144" s="150">
        <f t="shared" si="35"/>
        <v>29133.72567154016</v>
      </c>
      <c r="BU144" s="150">
        <f t="shared" si="35"/>
        <v>30587.981596910016</v>
      </c>
      <c r="BV144" s="150">
        <f t="shared" si="35"/>
        <v>31298.962817977659</v>
      </c>
      <c r="BW144" s="150">
        <f t="shared" si="35"/>
        <v>32103.66210173041</v>
      </c>
      <c r="BX144" s="150">
        <f t="shared" si="35"/>
        <v>31284.639318470003</v>
      </c>
      <c r="BY144" s="150">
        <f t="shared" si="35"/>
        <v>33411.232542039994</v>
      </c>
      <c r="BZ144" s="150">
        <f t="shared" si="35"/>
        <v>42332.180767457896</v>
      </c>
      <c r="CA144" s="150">
        <f t="shared" si="35"/>
        <v>52541.550447630005</v>
      </c>
      <c r="CB144" s="150">
        <f t="shared" si="35"/>
        <v>47561.769924869994</v>
      </c>
      <c r="CC144" s="150">
        <f t="shared" si="35"/>
        <v>53586.641227552915</v>
      </c>
      <c r="CD144" s="150">
        <f t="shared" si="35"/>
        <v>58712.175738089631</v>
      </c>
      <c r="CE144" s="150">
        <f t="shared" si="35"/>
        <v>62916.668921632023</v>
      </c>
      <c r="CF144" s="150">
        <f t="shared" si="35"/>
        <v>66706.156577151633</v>
      </c>
      <c r="CG144" s="56">
        <f t="shared" si="35"/>
        <v>70939.098988378042</v>
      </c>
      <c r="CH144" s="57">
        <f t="shared" si="35"/>
        <v>75525.654912695027</v>
      </c>
    </row>
    <row r="145" spans="1:86" x14ac:dyDescent="0.35">
      <c r="A145" s="190"/>
      <c r="B145" s="10" t="s">
        <v>519</v>
      </c>
      <c r="AH145" s="67">
        <f>SUMIF($C$6:$C$16,"(NC / NIR)",AH$6:AH$16)</f>
        <v>1836.2120090576486</v>
      </c>
      <c r="AI145" s="67">
        <f t="shared" ref="AI145:CH145" si="36">SUMIF($C$6:$C$16,"(NC / NIR)",AI$6:AI$16)</f>
        <v>2875.1898291377083</v>
      </c>
      <c r="AJ145" s="67">
        <f t="shared" si="36"/>
        <v>3058.9992414056137</v>
      </c>
      <c r="AK145" s="67">
        <f t="shared" si="36"/>
        <v>3510.3424145390022</v>
      </c>
      <c r="AL145" s="67">
        <f t="shared" si="36"/>
        <v>3822.85954155132</v>
      </c>
      <c r="AM145" s="67">
        <f t="shared" si="36"/>
        <v>4173.6472729167699</v>
      </c>
      <c r="AN145" s="67">
        <f t="shared" si="36"/>
        <v>4480.0348862282062</v>
      </c>
      <c r="AO145" s="67">
        <f t="shared" si="36"/>
        <v>4695.675937329378</v>
      </c>
      <c r="AP145" s="67">
        <f t="shared" si="36"/>
        <v>4761.9940263349717</v>
      </c>
      <c r="AQ145" s="67">
        <f t="shared" si="36"/>
        <v>4871.5898862231707</v>
      </c>
      <c r="AR145" s="67">
        <f t="shared" si="36"/>
        <v>4813.4099744551468</v>
      </c>
      <c r="AS145" s="67">
        <f t="shared" si="36"/>
        <v>4866.8967571149997</v>
      </c>
      <c r="AT145" s="67">
        <f t="shared" si="36"/>
        <v>4970.9264232967089</v>
      </c>
      <c r="AU145" s="67">
        <f t="shared" si="36"/>
        <v>5620.6440956386186</v>
      </c>
      <c r="AV145" s="67">
        <f t="shared" si="36"/>
        <v>6186.6227737981817</v>
      </c>
      <c r="AW145" s="67">
        <f t="shared" si="36"/>
        <v>6656.6340258818027</v>
      </c>
      <c r="AX145" s="67">
        <f t="shared" si="36"/>
        <v>6768.8464522496879</v>
      </c>
      <c r="AY145" s="67">
        <f t="shared" si="36"/>
        <v>7079.6166051252549</v>
      </c>
      <c r="AZ145" s="67">
        <f t="shared" si="36"/>
        <v>7384.6422419182345</v>
      </c>
      <c r="BA145" s="67">
        <f t="shared" si="36"/>
        <v>7576.8967591892688</v>
      </c>
      <c r="BB145" s="67">
        <f t="shared" si="36"/>
        <v>7823.5319327057887</v>
      </c>
      <c r="BC145" s="67">
        <f t="shared" si="36"/>
        <v>8849.7735056882193</v>
      </c>
      <c r="BD145" s="67">
        <f t="shared" si="36"/>
        <v>9327.3109854829381</v>
      </c>
      <c r="BE145" s="67">
        <f t="shared" si="36"/>
        <v>9475.3642299725107</v>
      </c>
      <c r="BF145" s="67">
        <f t="shared" si="36"/>
        <v>9707.8943792999999</v>
      </c>
      <c r="BG145" s="67">
        <f t="shared" si="36"/>
        <v>794.02521823565701</v>
      </c>
      <c r="BH145" s="67">
        <f t="shared" si="36"/>
        <v>842.55899999999997</v>
      </c>
      <c r="BI145" s="67">
        <f t="shared" si="36"/>
        <v>924.2647969778385</v>
      </c>
      <c r="BJ145" s="67">
        <f t="shared" si="36"/>
        <v>973.07987379439624</v>
      </c>
      <c r="BK145" s="67">
        <f t="shared" si="36"/>
        <v>1040.0247158707195</v>
      </c>
      <c r="BL145" s="67">
        <f t="shared" si="36"/>
        <v>1105.9393085337213</v>
      </c>
      <c r="BM145" s="67">
        <f t="shared" si="36"/>
        <v>1192.3924182195146</v>
      </c>
      <c r="BN145" s="67">
        <f t="shared" si="36"/>
        <v>1220.2959423261623</v>
      </c>
      <c r="BO145" s="67">
        <f t="shared" si="36"/>
        <v>1314.7165739259212</v>
      </c>
      <c r="BP145" s="67">
        <f t="shared" si="36"/>
        <v>1390.6353122046253</v>
      </c>
      <c r="BQ145" s="67">
        <f t="shared" si="36"/>
        <v>1463.3916564663691</v>
      </c>
      <c r="BR145" s="67">
        <f t="shared" si="36"/>
        <v>1717.4043496814249</v>
      </c>
      <c r="BS145" s="67">
        <f t="shared" si="36"/>
        <v>1834.9490892979175</v>
      </c>
      <c r="BT145" s="67">
        <f t="shared" si="36"/>
        <v>1897.2120008984343</v>
      </c>
      <c r="BU145" s="67">
        <f t="shared" si="36"/>
        <v>1965.4420231168197</v>
      </c>
      <c r="BV145" s="67">
        <f t="shared" si="36"/>
        <v>2114.3233711450694</v>
      </c>
      <c r="BW145" s="67">
        <f t="shared" si="36"/>
        <v>2299.8904607779123</v>
      </c>
      <c r="BX145" s="67">
        <f t="shared" si="36"/>
        <v>2246.1235014780441</v>
      </c>
      <c r="BY145" s="67">
        <f t="shared" si="36"/>
        <v>2446.6424104537009</v>
      </c>
      <c r="BZ145" s="67">
        <f t="shared" si="36"/>
        <v>2948.6471229818121</v>
      </c>
      <c r="CA145" s="67">
        <f t="shared" si="36"/>
        <v>3764.3655943934486</v>
      </c>
      <c r="CB145" s="67">
        <f t="shared" si="36"/>
        <v>4563.2279521928731</v>
      </c>
      <c r="CC145" s="67">
        <f t="shared" si="36"/>
        <v>5166.4516136250777</v>
      </c>
      <c r="CD145" s="67">
        <f t="shared" si="36"/>
        <v>5824.6855172914075</v>
      </c>
      <c r="CE145" s="67">
        <f>SUMIF($C$6:$C$16,"(NC / NIR)",CE$6:CE$16)</f>
        <v>6423.7584003986576</v>
      </c>
      <c r="CF145" s="67">
        <f t="shared" si="36"/>
        <v>6944.5778387766495</v>
      </c>
      <c r="CG145" s="188">
        <f t="shared" si="36"/>
        <v>7451.5782426168644</v>
      </c>
      <c r="CH145" s="189">
        <f t="shared" si="36"/>
        <v>7956.1257688417954</v>
      </c>
    </row>
    <row r="146" spans="1:86" x14ac:dyDescent="0.35">
      <c r="A146" s="190"/>
      <c r="B146" s="10" t="s">
        <v>520</v>
      </c>
      <c r="AH146" s="67">
        <f>SUMIF($C$21:$C$77,"(NC / NIR)",AH$21:AH$77)</f>
        <v>417.30195821129746</v>
      </c>
      <c r="AI146" s="67">
        <f t="shared" ref="AI146:CH146" si="37">SUMIF($C$21:$C$77,"(NC / NIR)",AI$21:AI$77)</f>
        <v>529.60220306078645</v>
      </c>
      <c r="AJ146" s="67">
        <f t="shared" si="37"/>
        <v>633.07543812711435</v>
      </c>
      <c r="AK146" s="67">
        <f t="shared" si="37"/>
        <v>738.48012106894282</v>
      </c>
      <c r="AL146" s="67">
        <f t="shared" si="37"/>
        <v>830.55701238433289</v>
      </c>
      <c r="AM146" s="67">
        <f t="shared" si="37"/>
        <v>960.49276853964022</v>
      </c>
      <c r="AN146" s="67">
        <f t="shared" si="37"/>
        <v>1061.0040746836548</v>
      </c>
      <c r="AO146" s="67">
        <f t="shared" si="37"/>
        <v>1164.4219602171174</v>
      </c>
      <c r="AP146" s="67">
        <f t="shared" si="37"/>
        <v>1333.8533908256416</v>
      </c>
      <c r="AQ146" s="67">
        <f t="shared" si="37"/>
        <v>1489.4872643034992</v>
      </c>
      <c r="AR146" s="67">
        <f t="shared" si="37"/>
        <v>1540.5206118266901</v>
      </c>
      <c r="AS146" s="67">
        <f t="shared" si="37"/>
        <v>1666.2812787270329</v>
      </c>
      <c r="AT146" s="67">
        <f t="shared" si="37"/>
        <v>1919.4344050421473</v>
      </c>
      <c r="AU146" s="67">
        <f t="shared" si="37"/>
        <v>2350.8976246910274</v>
      </c>
      <c r="AV146" s="67">
        <f t="shared" si="37"/>
        <v>2768.50921628165</v>
      </c>
      <c r="AW146" s="67">
        <f t="shared" si="37"/>
        <v>3413.4548352956463</v>
      </c>
      <c r="AX146" s="67">
        <f t="shared" si="37"/>
        <v>3762.9625182212412</v>
      </c>
      <c r="AY146" s="67">
        <f t="shared" si="37"/>
        <v>4350.6753790768726</v>
      </c>
      <c r="AZ146" s="67">
        <f t="shared" si="37"/>
        <v>5054.347564111883</v>
      </c>
      <c r="BA146" s="67">
        <f t="shared" si="37"/>
        <v>5358.6750497622079</v>
      </c>
      <c r="BB146" s="67">
        <f t="shared" si="37"/>
        <v>5550.1083570834162</v>
      </c>
      <c r="BC146" s="67">
        <f t="shared" si="37"/>
        <v>5771.583245054886</v>
      </c>
      <c r="BD146" s="67">
        <f t="shared" si="37"/>
        <v>5978.3111078018701</v>
      </c>
      <c r="BE146" s="67">
        <f t="shared" si="37"/>
        <v>6371.1093210319796</v>
      </c>
      <c r="BF146" s="67">
        <f t="shared" si="37"/>
        <v>6517.7392567383986</v>
      </c>
      <c r="BG146" s="67">
        <f t="shared" si="37"/>
        <v>6815.2711439341174</v>
      </c>
      <c r="BH146" s="67">
        <f t="shared" si="37"/>
        <v>7076.8760000000002</v>
      </c>
      <c r="BI146" s="67">
        <f t="shared" si="37"/>
        <v>7349.3426876018675</v>
      </c>
      <c r="BJ146" s="67">
        <f t="shared" si="37"/>
        <v>7638.5452869243391</v>
      </c>
      <c r="BK146" s="67">
        <f t="shared" si="37"/>
        <v>8013.2638627443484</v>
      </c>
      <c r="BL146" s="67">
        <f t="shared" si="37"/>
        <v>8623.1827387670037</v>
      </c>
      <c r="BM146" s="67">
        <f t="shared" si="37"/>
        <v>9172.6642718570438</v>
      </c>
      <c r="BN146" s="67">
        <f t="shared" si="37"/>
        <v>9515.6087245551171</v>
      </c>
      <c r="BO146" s="67">
        <f t="shared" si="37"/>
        <v>9977.0483686280986</v>
      </c>
      <c r="BP146" s="67">
        <f t="shared" si="37"/>
        <v>10663.472296586944</v>
      </c>
      <c r="BQ146" s="67">
        <f t="shared" si="37"/>
        <v>11022.571802584052</v>
      </c>
      <c r="BR146" s="67">
        <f t="shared" si="37"/>
        <v>11931.365027470541</v>
      </c>
      <c r="BS146" s="67">
        <f t="shared" si="37"/>
        <v>12874.897558049934</v>
      </c>
      <c r="BT146" s="67">
        <f t="shared" si="37"/>
        <v>13126.547977005603</v>
      </c>
      <c r="BU146" s="67">
        <f t="shared" si="37"/>
        <v>14606.567625045565</v>
      </c>
      <c r="BV146" s="67">
        <f t="shared" si="37"/>
        <v>15359.788125571651</v>
      </c>
      <c r="BW146" s="67">
        <f t="shared" si="37"/>
        <v>15873.002372420795</v>
      </c>
      <c r="BX146" s="67">
        <f t="shared" si="37"/>
        <v>16150.948781291125</v>
      </c>
      <c r="BY146" s="67">
        <f t="shared" si="37"/>
        <v>17304.659504219278</v>
      </c>
      <c r="BZ146" s="67">
        <f t="shared" si="37"/>
        <v>23686.36981720605</v>
      </c>
      <c r="CA146" s="67">
        <f t="shared" si="37"/>
        <v>29333.931942807249</v>
      </c>
      <c r="CB146" s="67">
        <f t="shared" si="37"/>
        <v>27433.120833145455</v>
      </c>
      <c r="CC146" s="67">
        <f t="shared" si="37"/>
        <v>29945.395157292169</v>
      </c>
      <c r="CD146" s="67">
        <f t="shared" si="37"/>
        <v>33296.948430728909</v>
      </c>
      <c r="CE146" s="67">
        <f t="shared" si="37"/>
        <v>36262.343719206983</v>
      </c>
      <c r="CF146" s="67">
        <f t="shared" si="37"/>
        <v>38602.390746158169</v>
      </c>
      <c r="CG146" s="188">
        <f t="shared" si="37"/>
        <v>40968.318941601072</v>
      </c>
      <c r="CH146" s="189">
        <f t="shared" si="37"/>
        <v>43589.816891577255</v>
      </c>
    </row>
    <row r="147" spans="1:86" x14ac:dyDescent="0.35">
      <c r="A147" s="190"/>
      <c r="B147" s="10" t="s">
        <v>521</v>
      </c>
      <c r="AH147" s="67">
        <f t="shared" ref="AH147:CH147" si="38">SUMIF($C$82:$C$128,"(NC / NIR)",AH$82:AH$128)</f>
        <v>467.48603273105391</v>
      </c>
      <c r="AI147" s="67">
        <f t="shared" si="38"/>
        <v>495.26796780150516</v>
      </c>
      <c r="AJ147" s="67">
        <f t="shared" si="38"/>
        <v>606.985320467272</v>
      </c>
      <c r="AK147" s="67">
        <f t="shared" si="38"/>
        <v>729.23746439205502</v>
      </c>
      <c r="AL147" s="67">
        <f t="shared" si="38"/>
        <v>847.64344606434713</v>
      </c>
      <c r="AM147" s="67">
        <f t="shared" si="38"/>
        <v>950.91995854358925</v>
      </c>
      <c r="AN147" s="67">
        <f t="shared" si="38"/>
        <v>1064.0210390881389</v>
      </c>
      <c r="AO147" s="67">
        <f t="shared" si="38"/>
        <v>1227.9621024535047</v>
      </c>
      <c r="AP147" s="67">
        <f t="shared" si="38"/>
        <v>1388.2125828393876</v>
      </c>
      <c r="AQ147" s="67">
        <f t="shared" si="38"/>
        <v>1531.4908494733309</v>
      </c>
      <c r="AR147" s="67">
        <f t="shared" si="38"/>
        <v>1677.6204137181626</v>
      </c>
      <c r="AS147" s="67">
        <f t="shared" si="38"/>
        <v>1878.7309641579686</v>
      </c>
      <c r="AT147" s="67">
        <f t="shared" si="38"/>
        <v>2282.4558873461842</v>
      </c>
      <c r="AU147" s="67">
        <f t="shared" si="38"/>
        <v>2783.8048486019275</v>
      </c>
      <c r="AV147" s="67">
        <f t="shared" si="38"/>
        <v>3455.5470099201711</v>
      </c>
      <c r="AW147" s="67">
        <f t="shared" si="38"/>
        <v>3998.7341388225504</v>
      </c>
      <c r="AX147" s="67">
        <f t="shared" si="38"/>
        <v>4167.0810295290712</v>
      </c>
      <c r="AY147" s="67">
        <f t="shared" si="38"/>
        <v>4692.0555428391863</v>
      </c>
      <c r="AZ147" s="67">
        <f t="shared" si="38"/>
        <v>5182.8761939698834</v>
      </c>
      <c r="BA147" s="67">
        <f t="shared" si="38"/>
        <v>5651.7002000485309</v>
      </c>
      <c r="BB147" s="67">
        <f t="shared" si="38"/>
        <v>5960.5044352492259</v>
      </c>
      <c r="BC147" s="67">
        <f t="shared" si="38"/>
        <v>6816.3263492569085</v>
      </c>
      <c r="BD147" s="67">
        <f t="shared" si="38"/>
        <v>8604.8762380119351</v>
      </c>
      <c r="BE147" s="67">
        <f t="shared" si="38"/>
        <v>8848.6956769115914</v>
      </c>
      <c r="BF147" s="67">
        <f t="shared" si="38"/>
        <v>8094.7829249168126</v>
      </c>
      <c r="BG147" s="67">
        <f t="shared" si="38"/>
        <v>8748.9403258583152</v>
      </c>
      <c r="BH147" s="67">
        <f t="shared" si="38"/>
        <v>9736.5560890000015</v>
      </c>
      <c r="BI147" s="67">
        <f t="shared" si="38"/>
        <v>10875.958935839293</v>
      </c>
      <c r="BJ147" s="67">
        <f t="shared" si="38"/>
        <v>10294.09480401106</v>
      </c>
      <c r="BK147" s="67">
        <f t="shared" si="38"/>
        <v>11080.85700969607</v>
      </c>
      <c r="BL147" s="67">
        <f t="shared" si="38"/>
        <v>12390.015959573504</v>
      </c>
      <c r="BM147" s="67">
        <f t="shared" si="38"/>
        <v>13222.230821373225</v>
      </c>
      <c r="BN147" s="67">
        <f t="shared" si="38"/>
        <v>13617.517962545813</v>
      </c>
      <c r="BO147" s="67">
        <f t="shared" si="38"/>
        <v>13316.654687825969</v>
      </c>
      <c r="BP147" s="67">
        <f t="shared" si="38"/>
        <v>13793.679998658668</v>
      </c>
      <c r="BQ147" s="67">
        <f t="shared" si="38"/>
        <v>13919.406885290162</v>
      </c>
      <c r="BR147" s="67">
        <f t="shared" si="38"/>
        <v>14370.368402133083</v>
      </c>
      <c r="BS147" s="67">
        <f t="shared" si="38"/>
        <v>14182.583360213261</v>
      </c>
      <c r="BT147" s="67">
        <f t="shared" si="38"/>
        <v>14109.965693636123</v>
      </c>
      <c r="BU147" s="67">
        <f t="shared" si="38"/>
        <v>14015.97194874763</v>
      </c>
      <c r="BV147" s="67">
        <f t="shared" si="38"/>
        <v>13824.85132126094</v>
      </c>
      <c r="BW147" s="67">
        <f t="shared" si="38"/>
        <v>13930.769268531702</v>
      </c>
      <c r="BX147" s="67">
        <f t="shared" si="38"/>
        <v>12887.567035700835</v>
      </c>
      <c r="BY147" s="67">
        <f t="shared" si="38"/>
        <v>13659.930627367014</v>
      </c>
      <c r="BZ147" s="67">
        <f t="shared" si="38"/>
        <v>15697.163827270035</v>
      </c>
      <c r="CA147" s="67">
        <f t="shared" si="38"/>
        <v>19443.252910429306</v>
      </c>
      <c r="CB147" s="67">
        <f t="shared" si="38"/>
        <v>15565.421139531671</v>
      </c>
      <c r="CC147" s="67">
        <f t="shared" si="38"/>
        <v>18474.794456635664</v>
      </c>
      <c r="CD147" s="67">
        <f t="shared" si="38"/>
        <v>19590.541790069314</v>
      </c>
      <c r="CE147" s="67">
        <f t="shared" si="38"/>
        <v>20230.56680202638</v>
      </c>
      <c r="CF147" s="67">
        <f t="shared" si="38"/>
        <v>21159.187992216819</v>
      </c>
      <c r="CG147" s="188">
        <f t="shared" si="38"/>
        <v>22519.201804160104</v>
      </c>
      <c r="CH147" s="189">
        <f t="shared" si="38"/>
        <v>23979.712252275975</v>
      </c>
    </row>
    <row r="148" spans="1:86" ht="33.75" customHeight="1" x14ac:dyDescent="0.35">
      <c r="A148" s="190"/>
      <c r="B148" s="123" t="s">
        <v>461</v>
      </c>
      <c r="BX148" s="67"/>
      <c r="BY148" s="67"/>
      <c r="BZ148" s="67"/>
      <c r="CA148" s="67"/>
      <c r="CB148" s="67"/>
      <c r="CC148" s="67"/>
      <c r="CD148" s="67"/>
      <c r="CE148" s="67"/>
      <c r="CF148" s="67"/>
      <c r="CG148" s="67"/>
      <c r="CH148" s="109"/>
    </row>
    <row r="149" spans="1:86" x14ac:dyDescent="0.35">
      <c r="A149" s="190"/>
      <c r="B149" s="52" t="s">
        <v>462</v>
      </c>
      <c r="CH149" s="66"/>
    </row>
    <row r="150" spans="1:86" x14ac:dyDescent="0.35">
      <c r="A150" s="190"/>
      <c r="B150" s="52" t="s">
        <v>463</v>
      </c>
      <c r="CH150" s="66"/>
    </row>
    <row r="151" spans="1:86" ht="29.25" customHeight="1" thickBot="1" x14ac:dyDescent="0.4">
      <c r="A151" s="237"/>
      <c r="B151" s="238" t="s">
        <v>464</v>
      </c>
      <c r="C151" s="137"/>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c r="AG151" s="153"/>
      <c r="AH151" s="153"/>
      <c r="AI151" s="153"/>
      <c r="AJ151" s="153"/>
      <c r="AK151" s="153"/>
      <c r="AL151" s="153"/>
      <c r="AM151" s="153"/>
      <c r="AN151" s="153"/>
      <c r="AO151" s="153"/>
      <c r="AP151" s="153"/>
      <c r="AQ151" s="153"/>
      <c r="AR151" s="153"/>
      <c r="AS151" s="153"/>
      <c r="AT151" s="153"/>
      <c r="AU151" s="153"/>
      <c r="AV151" s="153"/>
      <c r="AW151" s="153"/>
      <c r="AX151" s="153"/>
      <c r="AY151" s="153"/>
      <c r="AZ151" s="153"/>
      <c r="BA151" s="153"/>
      <c r="BB151" s="153"/>
      <c r="BC151" s="153"/>
      <c r="BD151" s="153"/>
      <c r="BE151" s="153"/>
      <c r="BF151" s="153"/>
      <c r="BG151" s="153"/>
      <c r="BH151" s="153"/>
      <c r="BI151" s="153"/>
      <c r="BJ151" s="153"/>
      <c r="BK151" s="153"/>
      <c r="BL151" s="153"/>
      <c r="BM151" s="153"/>
      <c r="BN151" s="153"/>
      <c r="BO151" s="153"/>
      <c r="BP151" s="153"/>
      <c r="BQ151" s="153"/>
      <c r="BR151" s="153"/>
      <c r="BS151" s="153"/>
      <c r="BT151" s="153"/>
      <c r="BU151" s="153"/>
      <c r="BV151" s="153"/>
      <c r="BW151" s="153"/>
      <c r="BX151" s="137"/>
      <c r="BY151" s="137"/>
      <c r="BZ151" s="137"/>
      <c r="CA151" s="137"/>
      <c r="CB151" s="137"/>
      <c r="CC151" s="137"/>
      <c r="CD151" s="137"/>
      <c r="CE151" s="137"/>
      <c r="CF151" s="137"/>
      <c r="CG151" s="137"/>
      <c r="CH151" s="138"/>
    </row>
    <row r="157" spans="1:86" x14ac:dyDescent="0.35">
      <c r="BW157" s="52"/>
    </row>
  </sheetData>
  <conditionalFormatting sqref="D140:AG143">
    <cfRule type="cellIs" dxfId="1" priority="1" stopIfTrue="1" operator="equal">
      <formula>TRUE</formula>
    </cfRule>
    <cfRule type="cellIs" dxfId="0" priority="2" stopIfTrue="1" operator="notEqual">
      <formula>TRUE</formula>
    </cfRule>
  </conditionalFormatting>
  <conditionalFormatting sqref="CB71">
    <cfRule type="colorScale" priority="3">
      <colorScale>
        <cfvo type="min"/>
        <cfvo type="percentile" val="50"/>
        <cfvo type="max"/>
        <color rgb="FF63BE7B"/>
        <color rgb="FFFFEB84"/>
        <color rgb="FFF8696B"/>
      </colorScale>
    </cfRule>
  </conditionalFormatting>
  <conditionalFormatting sqref="CC71">
    <cfRule type="colorScale" priority="4">
      <colorScale>
        <cfvo type="min"/>
        <cfvo type="percentile" val="50"/>
        <cfvo type="max"/>
        <color rgb="FF63BE7B"/>
        <color rgb="FFFFEB84"/>
        <color rgb="FFF8696B"/>
      </colorScale>
    </cfRule>
  </conditionalFormatting>
  <conditionalFormatting sqref="CD71">
    <cfRule type="colorScale" priority="5">
      <colorScale>
        <cfvo type="min"/>
        <cfvo type="percentile" val="50"/>
        <cfvo type="max"/>
        <color rgb="FF63BE7B"/>
        <color rgb="FFFFEB84"/>
        <color rgb="FFF8696B"/>
      </colorScale>
    </cfRule>
  </conditionalFormatting>
  <conditionalFormatting sqref="CE71">
    <cfRule type="colorScale" priority="6">
      <colorScale>
        <cfvo type="min"/>
        <cfvo type="percentile" val="50"/>
        <cfvo type="max"/>
        <color rgb="FF63BE7B"/>
        <color rgb="FFFFEB84"/>
        <color rgb="FFF8696B"/>
      </colorScale>
    </cfRule>
  </conditionalFormatting>
  <conditionalFormatting sqref="CF71:CH71">
    <cfRule type="colorScale" priority="7">
      <colorScale>
        <cfvo type="min"/>
        <cfvo type="percentile" val="50"/>
        <cfvo type="max"/>
        <color rgb="FF63BE7B"/>
        <color rgb="FFFFEB84"/>
        <color rgb="FFF8696B"/>
      </colorScale>
    </cfRule>
  </conditionalFormatting>
  <hyperlinks>
    <hyperlink ref="B1" location="Notes!A1" display="Information relating to this table can be found in the 'Notes' tab" xr:uid="{FCDBAF32-212E-435A-8172-D59B13432500}"/>
    <hyperlink ref="A1" location="Contents!A1" display="Contents page" xr:uid="{513279E3-2ED4-4FA6-97FC-75F0291550F4}"/>
  </hyperlinks>
  <pageMargins left="0.75" right="0.75" top="1" bottom="1" header="0.5" footer="0.5"/>
  <pageSetup paperSize="9" orientation="portrait" r:id="rId1"/>
  <headerFooter alignWithMargins="0">
    <oddHeader>&amp;C&amp;"Calibri"&amp;12&amp;K000000 Official - DWP Use Only&amp;1#_x000D_</oddHeader>
    <oddFooter>&amp;C_x000D_&amp;1#&amp;"Calibri"&amp;12&amp;K000000 Official - DWP Use Only</oddFooter>
  </headerFooter>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Bereavement benefits</vt:lpstr>
      <vt:lpstr>Carers Allowance</vt:lpstr>
      <vt:lpstr>Cost of Living</vt:lpstr>
      <vt:lpstr>Disability benefits</vt:lpstr>
      <vt:lpstr>Incapacity benefits</vt:lpstr>
      <vt:lpstr>Industrial injuries benefits</vt:lpstr>
      <vt:lpstr>Council Tax Benefit</vt:lpstr>
      <vt:lpstr>Housing benefits</vt:lpstr>
      <vt:lpstr>Income Support</vt:lpstr>
      <vt:lpstr>Maternity benefits</vt:lpstr>
      <vt:lpstr>New Deal &amp; Emp prog allowances</vt:lpstr>
      <vt:lpstr>Pension Credit</vt:lpstr>
      <vt:lpstr>State Pension</vt:lpstr>
      <vt:lpstr>Social Fund</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outturn-and-forecast-tables-autumn-budget-2025</dc:title>
  <dc:subject/>
  <dc:creator/>
  <cp:keywords/>
  <dc:description/>
  <cp:lastModifiedBy/>
  <dcterms:created xsi:type="dcterms:W3CDTF">2025-12-15T12:20:46Z</dcterms:created>
  <dcterms:modified xsi:type="dcterms:W3CDTF">2025-12-15T12:21:38Z</dcterms:modified>
  <cp:category/>
  <cp:contentStatus/>
</cp:coreProperties>
</file>